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24226"/>
  <xr:revisionPtr revIDLastSave="0" documentId="13_ncr:1_{63BD1C36-E4B6-44AB-8C08-5E5F1DBEA0FF}" xr6:coauthVersionLast="47" xr6:coauthVersionMax="47" xr10:uidLastSave="{00000000-0000-0000-0000-000000000000}"/>
  <bookViews>
    <workbookView xWindow="1545" yWindow="-120" windowWidth="27375" windowHeight="16440" xr2:uid="{00000000-000D-0000-FFFF-FFFF00000000}"/>
  </bookViews>
  <sheets>
    <sheet name="Instructions" sheetId="62" r:id="rId1"/>
    <sheet name="Activities" sheetId="6" r:id="rId2"/>
    <sheet name="Generate Schedule" sheetId="8" r:id="rId3"/>
    <sheet name="Arrears Report" sheetId="63" r:id="rId4"/>
    <sheet name="Daily Report" sheetId="20" r:id="rId5"/>
    <sheet name="6" sheetId="67" r:id="rId6"/>
    <sheet name="5" sheetId="66" r:id="rId7"/>
    <sheet name="4" sheetId="28" r:id="rId8"/>
    <sheet name="3" sheetId="27" r:id="rId9"/>
    <sheet name="2" sheetId="26" r:id="rId10"/>
    <sheet name="1" sheetId="25" r:id="rId11"/>
    <sheet name="Calendar" sheetId="7" r:id="rId12"/>
    <sheet name="Key" sheetId="4" r:id="rId13"/>
  </sheets>
  <definedNames>
    <definedName name="_xlnm._FilterDatabase" localSheetId="3" hidden="1">'Arrears Report'!$B$3:$L$4331</definedName>
    <definedName name="Calendar" localSheetId="3">Calendar!$A:$D</definedName>
    <definedName name="Calendar">Calendar!$A:$D</definedName>
    <definedName name="Completed" localSheetId="3">Key!$A$3</definedName>
    <definedName name="Completed">Key!$A$3</definedName>
    <definedName name="Extension">Key!$A$5</definedName>
    <definedName name="Figure" localSheetId="3">Key!$A$9</definedName>
    <definedName name="Figure">Key!$A$9</definedName>
    <definedName name="Map" localSheetId="3">Key!$A$7</definedName>
    <definedName name="Map">Key!$A$7</definedName>
    <definedName name="Moved" localSheetId="3">Key!$A$6</definedName>
    <definedName name="Moved">Key!$A$6</definedName>
    <definedName name="Planned" localSheetId="3">Key!$A$2</definedName>
    <definedName name="Planned">Key!$A$2</definedName>
    <definedName name="_xlnm.Print_Area" localSheetId="10">'1'!$A$1:$H$70</definedName>
    <definedName name="_xlnm.Print_Area" localSheetId="9">'2'!$A$1:$H$73</definedName>
    <definedName name="_xlnm.Print_Area" localSheetId="8">'3'!$A$1:$H$73</definedName>
    <definedName name="_xlnm.Print_Area" localSheetId="7">'4'!$A$1:$H$73</definedName>
    <definedName name="_xlnm.Print_Area" localSheetId="6">'5'!$A$1:$H$72</definedName>
    <definedName name="_xlnm.Print_Area" localSheetId="5">'6'!$A$1:$H$72</definedName>
    <definedName name="_xlnm.Print_Area" localSheetId="3">'Arrears Report'!$A:$F</definedName>
    <definedName name="_xlnm.Print_Area" localSheetId="4">'Daily Report'!$A$1:$F$175</definedName>
    <definedName name="_xlnm.Print_Area" localSheetId="2">'Generate Schedule'!$A$1:$H$145</definedName>
    <definedName name="_xlnm.Print_Titles" localSheetId="3">'Arrears Report'!$1:$3</definedName>
    <definedName name="_xlnm.Print_Titles" localSheetId="4">'Daily Report'!$1:$2</definedName>
    <definedName name="Revoked" localSheetId="3">Key!$A$4</definedName>
    <definedName name="Revoked">Key!$A$4</definedName>
    <definedName name="Timeline" localSheetId="3">Key!$A$8</definedName>
    <definedName name="Timeline">Key!$A$8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67" l="1"/>
  <c r="J12" i="67" s="1"/>
  <c r="J13" i="67" s="1"/>
  <c r="J14" i="67" s="1"/>
  <c r="J15" i="67" s="1"/>
  <c r="J16" i="67" s="1"/>
  <c r="J17" i="67" s="1"/>
  <c r="J18" i="67"/>
  <c r="J19" i="67" s="1"/>
  <c r="J38" i="67"/>
  <c r="J39" i="67" s="1"/>
  <c r="K29" i="67"/>
  <c r="K20" i="67"/>
  <c r="H28" i="20" a="1"/>
  <c r="H28" i="20" s="1"/>
  <c r="A28" i="20" s="1"/>
  <c r="H29" i="20" a="1"/>
  <c r="H29" i="20" s="1"/>
  <c r="A29" i="20" s="1"/>
  <c r="H30" i="20" a="1"/>
  <c r="H30" i="20" s="1"/>
  <c r="B30" i="20" s="1"/>
  <c r="H31" i="20" a="1"/>
  <c r="H31" i="20" s="1"/>
  <c r="B31" i="20" s="1"/>
  <c r="H32" i="20" a="1"/>
  <c r="H32" i="20" s="1"/>
  <c r="A32" i="20" s="1"/>
  <c r="H33" i="20" a="1"/>
  <c r="H33" i="20" s="1"/>
  <c r="A33" i="20" s="1"/>
  <c r="H34" i="20" a="1"/>
  <c r="H34" i="20" s="1"/>
  <c r="B34" i="20" s="1"/>
  <c r="H35" i="20" a="1"/>
  <c r="H35" i="20" s="1"/>
  <c r="B35" i="20" s="1"/>
  <c r="H6" i="20" a="1"/>
  <c r="H6" i="20" s="1"/>
  <c r="B6" i="20" s="1"/>
  <c r="H7" i="20" a="1"/>
  <c r="H7" i="20" s="1"/>
  <c r="B7" i="20" s="1"/>
  <c r="H8" i="20" a="1"/>
  <c r="H8" i="20" s="1"/>
  <c r="A8" i="20" s="1"/>
  <c r="H9" i="20" a="1"/>
  <c r="H9" i="20" s="1"/>
  <c r="A9" i="20" s="1"/>
  <c r="H10" i="20" a="1"/>
  <c r="H10" i="20" s="1"/>
  <c r="B10" i="20" s="1"/>
  <c r="H11" i="20" a="1"/>
  <c r="H11" i="20" s="1"/>
  <c r="B11" i="20" s="1"/>
  <c r="H12" i="20" a="1"/>
  <c r="H12" i="20" s="1"/>
  <c r="A12" i="20" s="1"/>
  <c r="H13" i="20" a="1"/>
  <c r="H13" i="20" s="1"/>
  <c r="A13" i="20" s="1"/>
  <c r="H14" i="20" a="1"/>
  <c r="H14" i="20" s="1"/>
  <c r="B14" i="20" s="1"/>
  <c r="H15" i="20" a="1"/>
  <c r="H15" i="20" s="1"/>
  <c r="B15" i="20" s="1"/>
  <c r="H16" i="20" a="1"/>
  <c r="H16" i="20" s="1"/>
  <c r="A16" i="20" s="1"/>
  <c r="H17" i="20" a="1"/>
  <c r="H17" i="20" s="1"/>
  <c r="A17" i="20" s="1"/>
  <c r="H18" i="20" a="1"/>
  <c r="H18" i="20" s="1"/>
  <c r="B18" i="20" s="1"/>
  <c r="H19" i="20" a="1"/>
  <c r="H19" i="20" s="1"/>
  <c r="B19" i="20" s="1"/>
  <c r="H20" i="20" a="1"/>
  <c r="H20" i="20" s="1"/>
  <c r="A20" i="20" s="1"/>
  <c r="H21" i="20" a="1"/>
  <c r="H21" i="20" s="1"/>
  <c r="A21" i="20" s="1"/>
  <c r="H22" i="20" a="1"/>
  <c r="H22" i="20" s="1"/>
  <c r="B22" i="20" s="1"/>
  <c r="H23" i="20" a="1"/>
  <c r="H23" i="20" s="1"/>
  <c r="B23" i="20" s="1"/>
  <c r="H24" i="20" a="1"/>
  <c r="H24" i="20" s="1"/>
  <c r="A24" i="20" s="1"/>
  <c r="H25" i="20" a="1"/>
  <c r="H25" i="20" s="1"/>
  <c r="A25" i="20" s="1"/>
  <c r="H26" i="20" a="1"/>
  <c r="H26" i="20" s="1"/>
  <c r="B26" i="20" s="1"/>
  <c r="H27" i="20" a="1"/>
  <c r="H27" i="20" s="1"/>
  <c r="B27" i="20" s="1"/>
  <c r="B33" i="20" l="1"/>
  <c r="B29" i="20"/>
  <c r="B25" i="20"/>
  <c r="B21" i="20"/>
  <c r="B17" i="20"/>
  <c r="B13" i="20"/>
  <c r="B9" i="20"/>
  <c r="A35" i="20"/>
  <c r="A31" i="20"/>
  <c r="A27" i="20"/>
  <c r="A23" i="20"/>
  <c r="A19" i="20"/>
  <c r="A15" i="20"/>
  <c r="A11" i="20"/>
  <c r="A7" i="20"/>
  <c r="B32" i="20"/>
  <c r="B28" i="20"/>
  <c r="B24" i="20"/>
  <c r="B20" i="20"/>
  <c r="B16" i="20"/>
  <c r="B12" i="20"/>
  <c r="B8" i="20"/>
  <c r="A34" i="20"/>
  <c r="A30" i="20"/>
  <c r="A26" i="20"/>
  <c r="A22" i="20"/>
  <c r="A18" i="20"/>
  <c r="A14" i="20"/>
  <c r="A10" i="20"/>
  <c r="A6" i="20"/>
  <c r="D33" i="20"/>
  <c r="F33" i="20"/>
  <c r="E33" i="20"/>
  <c r="E32" i="20"/>
  <c r="D32" i="20"/>
  <c r="F32" i="20"/>
  <c r="E35" i="20"/>
  <c r="D35" i="20"/>
  <c r="F35" i="20"/>
  <c r="E31" i="20"/>
  <c r="D31" i="20"/>
  <c r="F31" i="20"/>
  <c r="D34" i="20"/>
  <c r="F34" i="20"/>
  <c r="E34" i="20"/>
  <c r="D30" i="20"/>
  <c r="F30" i="20"/>
  <c r="E30" i="20"/>
  <c r="J25" i="67" l="1"/>
  <c r="J26" i="67" s="1"/>
  <c r="J27" i="67" s="1"/>
  <c r="J28" i="67"/>
  <c r="J40" i="67"/>
  <c r="J41" i="67" s="1"/>
  <c r="J42" i="67" s="1"/>
  <c r="J31" i="67"/>
  <c r="J32" i="67" s="1"/>
  <c r="J33" i="67" s="1"/>
  <c r="J34" i="67" s="1"/>
  <c r="J35" i="67"/>
  <c r="J36" i="67" s="1"/>
  <c r="J37" i="67" s="1"/>
  <c r="J36" i="66"/>
  <c r="J37" i="66"/>
  <c r="J38" i="66"/>
  <c r="J39" i="66"/>
  <c r="J40" i="66" s="1"/>
  <c r="J41" i="66" s="1"/>
  <c r="J42" i="66" s="1"/>
  <c r="J32" i="66"/>
  <c r="J19" i="66"/>
  <c r="E49" i="67"/>
  <c r="K42" i="67"/>
  <c r="K41" i="67"/>
  <c r="K40" i="67"/>
  <c r="K39" i="67"/>
  <c r="K38" i="67"/>
  <c r="K37" i="67"/>
  <c r="K36" i="67"/>
  <c r="K35" i="67"/>
  <c r="K34" i="67"/>
  <c r="K33" i="67"/>
  <c r="K32" i="67"/>
  <c r="K31" i="67"/>
  <c r="K30" i="67"/>
  <c r="K28" i="67"/>
  <c r="K27" i="67"/>
  <c r="K26" i="67"/>
  <c r="K25" i="67"/>
  <c r="K24" i="67"/>
  <c r="K23" i="67"/>
  <c r="K22" i="67"/>
  <c r="K21" i="67"/>
  <c r="K19" i="67"/>
  <c r="K18" i="67"/>
  <c r="K17" i="67"/>
  <c r="K16" i="67"/>
  <c r="K15" i="67"/>
  <c r="K14" i="67"/>
  <c r="K13" i="67"/>
  <c r="K12" i="67"/>
  <c r="K11" i="67"/>
  <c r="K10" i="67"/>
  <c r="K9" i="67"/>
  <c r="K8" i="67"/>
  <c r="K7" i="67"/>
  <c r="K6" i="67"/>
  <c r="J6" i="67"/>
  <c r="D5" i="67"/>
  <c r="R4" i="67"/>
  <c r="L4" i="67"/>
  <c r="E4" i="67"/>
  <c r="D3" i="67"/>
  <c r="E1" i="67"/>
  <c r="E49" i="66"/>
  <c r="K42" i="66"/>
  <c r="K41" i="66"/>
  <c r="K40" i="66"/>
  <c r="K39" i="66"/>
  <c r="K38" i="66"/>
  <c r="K37" i="66"/>
  <c r="K36" i="66"/>
  <c r="K35" i="66"/>
  <c r="K34" i="66"/>
  <c r="K33" i="66"/>
  <c r="K32" i="66"/>
  <c r="K31" i="66"/>
  <c r="K30" i="66"/>
  <c r="K29" i="66"/>
  <c r="J29" i="66"/>
  <c r="J30" i="66" s="1"/>
  <c r="J31" i="66" s="1"/>
  <c r="K28" i="66"/>
  <c r="K27" i="66"/>
  <c r="K26" i="66"/>
  <c r="J26" i="66"/>
  <c r="J27" i="66" s="1"/>
  <c r="J28" i="66" s="1"/>
  <c r="K25" i="66"/>
  <c r="K24" i="66"/>
  <c r="K23" i="66"/>
  <c r="K22" i="66"/>
  <c r="K21" i="66"/>
  <c r="K20" i="66"/>
  <c r="K19" i="66"/>
  <c r="J20" i="66"/>
  <c r="K18" i="66"/>
  <c r="K17" i="66"/>
  <c r="K16" i="66"/>
  <c r="K15" i="66"/>
  <c r="K14" i="66"/>
  <c r="K13" i="66"/>
  <c r="K12" i="66"/>
  <c r="K11" i="66"/>
  <c r="K10" i="66"/>
  <c r="K9" i="66"/>
  <c r="K8" i="66"/>
  <c r="K7" i="66"/>
  <c r="K6" i="66"/>
  <c r="J6" i="66"/>
  <c r="D5" i="66"/>
  <c r="R4" i="66"/>
  <c r="L4" i="66"/>
  <c r="E4" i="66"/>
  <c r="D3" i="66"/>
  <c r="E1" i="66"/>
  <c r="K114" i="8"/>
  <c r="K108" i="8"/>
  <c r="K102" i="8"/>
  <c r="K99" i="8"/>
  <c r="K98" i="8"/>
  <c r="K96" i="8"/>
  <c r="K93" i="8"/>
  <c r="K90" i="8"/>
  <c r="K91" i="8"/>
  <c r="K84" i="8"/>
  <c r="K85" i="8"/>
  <c r="K86" i="8"/>
  <c r="K87" i="8"/>
  <c r="K88" i="8"/>
  <c r="K69" i="8"/>
  <c r="K67" i="8"/>
  <c r="K68" i="8"/>
  <c r="K70" i="8"/>
  <c r="K71" i="8"/>
  <c r="K72" i="8"/>
  <c r="K73" i="8"/>
  <c r="K74" i="8"/>
  <c r="K63" i="8"/>
  <c r="K60" i="8"/>
  <c r="K61" i="8"/>
  <c r="K62" i="8"/>
  <c r="K55" i="8"/>
  <c r="K56" i="8"/>
  <c r="K57" i="8"/>
  <c r="K58" i="8"/>
  <c r="K59" i="8"/>
  <c r="K50" i="8"/>
  <c r="K51" i="8"/>
  <c r="K52" i="8"/>
  <c r="K53" i="8"/>
  <c r="K54" i="8"/>
  <c r="K42" i="8"/>
  <c r="K43" i="8"/>
  <c r="K44" i="8"/>
  <c r="K39" i="8"/>
  <c r="K40" i="8"/>
  <c r="K41" i="8"/>
  <c r="K34" i="8"/>
  <c r="K35" i="8"/>
  <c r="K36" i="8"/>
  <c r="K37" i="8"/>
  <c r="K38" i="8"/>
  <c r="K31" i="8"/>
  <c r="K32" i="8"/>
  <c r="K33" i="8"/>
  <c r="J30" i="67" l="1"/>
  <c r="J29" i="67"/>
  <c r="J21" i="67"/>
  <c r="J22" i="67" s="1"/>
  <c r="J23" i="67" s="1"/>
  <c r="J24" i="67" s="1"/>
  <c r="J20" i="67"/>
  <c r="L6" i="67"/>
  <c r="M4" i="67"/>
  <c r="M31" i="67" s="1"/>
  <c r="F4" i="67"/>
  <c r="E3" i="67"/>
  <c r="S4" i="67"/>
  <c r="E5" i="67"/>
  <c r="L28" i="67"/>
  <c r="L38" i="67"/>
  <c r="L18" i="67"/>
  <c r="J7" i="67"/>
  <c r="J8" i="67" s="1"/>
  <c r="J9" i="67" s="1"/>
  <c r="J10" i="67" s="1"/>
  <c r="L39" i="67"/>
  <c r="L25" i="67"/>
  <c r="L30" i="67"/>
  <c r="L32" i="67"/>
  <c r="L35" i="67"/>
  <c r="L31" i="67"/>
  <c r="S4" i="66"/>
  <c r="M4" i="66"/>
  <c r="M19" i="66" s="1"/>
  <c r="F4" i="66"/>
  <c r="E5" i="66"/>
  <c r="E3" i="66"/>
  <c r="L36" i="66"/>
  <c r="L26" i="66"/>
  <c r="L6" i="66"/>
  <c r="J7" i="66"/>
  <c r="J8" i="66" s="1"/>
  <c r="J9" i="66" s="1"/>
  <c r="L20" i="66"/>
  <c r="J21" i="66"/>
  <c r="L29" i="66"/>
  <c r="L19" i="66"/>
  <c r="L38" i="66"/>
  <c r="L37" i="66"/>
  <c r="L30" i="66"/>
  <c r="J33" i="66"/>
  <c r="L32" i="66"/>
  <c r="K25" i="8"/>
  <c r="K26" i="8"/>
  <c r="K27" i="8"/>
  <c r="K28" i="8"/>
  <c r="K22" i="8"/>
  <c r="K20" i="8"/>
  <c r="K17" i="8"/>
  <c r="K18" i="8"/>
  <c r="K12" i="8"/>
  <c r="K13" i="8"/>
  <c r="K14" i="8"/>
  <c r="K15" i="8"/>
  <c r="K7" i="8"/>
  <c r="K8" i="8"/>
  <c r="A16" i="63"/>
  <c r="A17" i="63"/>
  <c r="A18" i="63"/>
  <c r="A19" i="63"/>
  <c r="A20" i="63"/>
  <c r="A21" i="63"/>
  <c r="A22" i="63"/>
  <c r="A23" i="63"/>
  <c r="A24" i="63"/>
  <c r="A25" i="63"/>
  <c r="A26" i="63"/>
  <c r="A27" i="63"/>
  <c r="A28" i="63"/>
  <c r="A29" i="63"/>
  <c r="A30" i="63"/>
  <c r="A31" i="63"/>
  <c r="A32" i="63"/>
  <c r="A33" i="63"/>
  <c r="A34" i="63"/>
  <c r="A35" i="63"/>
  <c r="A36" i="63"/>
  <c r="A37" i="63"/>
  <c r="A38" i="63"/>
  <c r="A39" i="63"/>
  <c r="A40" i="63"/>
  <c r="A41" i="63"/>
  <c r="A42" i="63"/>
  <c r="A43" i="63"/>
  <c r="A44" i="63"/>
  <c r="A45" i="63"/>
  <c r="A46" i="63"/>
  <c r="A47" i="63"/>
  <c r="A48" i="63"/>
  <c r="A49" i="63"/>
  <c r="A50" i="63"/>
  <c r="A51" i="63"/>
  <c r="A52" i="63"/>
  <c r="A53" i="63"/>
  <c r="A54" i="63"/>
  <c r="A55" i="63"/>
  <c r="A56" i="63"/>
  <c r="A57" i="63"/>
  <c r="A58" i="63"/>
  <c r="A59" i="63"/>
  <c r="A60" i="63"/>
  <c r="A61" i="63"/>
  <c r="A62" i="63"/>
  <c r="A63" i="63"/>
  <c r="A64" i="63"/>
  <c r="A65" i="63"/>
  <c r="A66" i="63"/>
  <c r="A67" i="63"/>
  <c r="A68" i="63"/>
  <c r="A69" i="63"/>
  <c r="A70" i="63"/>
  <c r="A71" i="63"/>
  <c r="A72" i="63"/>
  <c r="A73" i="63"/>
  <c r="A74" i="63"/>
  <c r="A75" i="63"/>
  <c r="A76" i="63"/>
  <c r="A77" i="63"/>
  <c r="A78" i="63"/>
  <c r="A79" i="63"/>
  <c r="A80" i="63"/>
  <c r="A81" i="63"/>
  <c r="A82" i="63"/>
  <c r="A83" i="63"/>
  <c r="A84" i="63"/>
  <c r="A85" i="63"/>
  <c r="A86" i="63"/>
  <c r="A87" i="63"/>
  <c r="A88" i="63"/>
  <c r="A89" i="63"/>
  <c r="A90" i="63"/>
  <c r="A91" i="63"/>
  <c r="A92" i="63"/>
  <c r="A93" i="63"/>
  <c r="A94" i="63"/>
  <c r="A95" i="63"/>
  <c r="A96" i="63"/>
  <c r="A97" i="63"/>
  <c r="A98" i="63"/>
  <c r="A99" i="63"/>
  <c r="A100" i="63"/>
  <c r="A101" i="63"/>
  <c r="A102" i="63"/>
  <c r="A103" i="63"/>
  <c r="A104" i="63"/>
  <c r="A105" i="63"/>
  <c r="A106" i="63"/>
  <c r="A107" i="63"/>
  <c r="A108" i="63"/>
  <c r="A109" i="63"/>
  <c r="A110" i="63"/>
  <c r="A111" i="63"/>
  <c r="A112" i="63"/>
  <c r="A113" i="63"/>
  <c r="A114" i="63"/>
  <c r="A115" i="63"/>
  <c r="A116" i="63"/>
  <c r="A117" i="63"/>
  <c r="A118" i="63"/>
  <c r="A119" i="63"/>
  <c r="A120" i="63"/>
  <c r="A121" i="63"/>
  <c r="A122" i="63"/>
  <c r="A123" i="63"/>
  <c r="A124" i="63"/>
  <c r="A125" i="63"/>
  <c r="A126" i="63"/>
  <c r="A127" i="63"/>
  <c r="A128" i="63"/>
  <c r="A129" i="63"/>
  <c r="A130" i="63"/>
  <c r="A131" i="63"/>
  <c r="A132" i="63"/>
  <c r="A133" i="63"/>
  <c r="A134" i="63"/>
  <c r="A135" i="63"/>
  <c r="A136" i="63"/>
  <c r="A137" i="63"/>
  <c r="A138" i="63"/>
  <c r="A139" i="63"/>
  <c r="A140" i="63"/>
  <c r="A141" i="63"/>
  <c r="A142" i="63"/>
  <c r="A143" i="63"/>
  <c r="A144" i="63"/>
  <c r="A145" i="63"/>
  <c r="A146" i="63"/>
  <c r="A147" i="63"/>
  <c r="A148" i="63"/>
  <c r="A149" i="63"/>
  <c r="A150" i="63"/>
  <c r="A151" i="63"/>
  <c r="A152" i="63"/>
  <c r="A153" i="63"/>
  <c r="A154" i="63"/>
  <c r="A155" i="63"/>
  <c r="A156" i="63"/>
  <c r="A157" i="63"/>
  <c r="A158" i="63"/>
  <c r="A159" i="63"/>
  <c r="A160" i="63"/>
  <c r="A161" i="63"/>
  <c r="A162" i="63"/>
  <c r="A163" i="63"/>
  <c r="A164" i="63"/>
  <c r="A165" i="63"/>
  <c r="A166" i="63"/>
  <c r="A167" i="63"/>
  <c r="A168" i="63"/>
  <c r="A169" i="63"/>
  <c r="A170" i="63"/>
  <c r="A171" i="63"/>
  <c r="A172" i="63"/>
  <c r="A173" i="63"/>
  <c r="A174" i="63"/>
  <c r="A175" i="63"/>
  <c r="A176" i="63"/>
  <c r="A177" i="63"/>
  <c r="A178" i="63"/>
  <c r="A179" i="63"/>
  <c r="A180" i="63"/>
  <c r="A181" i="63"/>
  <c r="A182" i="63"/>
  <c r="A183" i="63"/>
  <c r="A184" i="63"/>
  <c r="A185" i="63"/>
  <c r="A186" i="63"/>
  <c r="A187" i="63"/>
  <c r="A188" i="63"/>
  <c r="A189" i="63"/>
  <c r="A190" i="63"/>
  <c r="A191" i="63"/>
  <c r="A192" i="63"/>
  <c r="A193" i="63"/>
  <c r="A194" i="63"/>
  <c r="A195" i="63"/>
  <c r="A196" i="63"/>
  <c r="A197" i="63"/>
  <c r="A198" i="63"/>
  <c r="A199" i="63"/>
  <c r="A200" i="63"/>
  <c r="A201" i="63"/>
  <c r="A202" i="63"/>
  <c r="A203" i="63"/>
  <c r="A204" i="63"/>
  <c r="A205" i="63"/>
  <c r="A206" i="63"/>
  <c r="A207" i="63"/>
  <c r="A208" i="63"/>
  <c r="A209" i="63"/>
  <c r="A210" i="63"/>
  <c r="A211" i="63"/>
  <c r="A212" i="63"/>
  <c r="A213" i="63"/>
  <c r="A214" i="63"/>
  <c r="A215" i="63"/>
  <c r="A216" i="63"/>
  <c r="A217" i="63"/>
  <c r="A218" i="63"/>
  <c r="A219" i="63"/>
  <c r="A220" i="63"/>
  <c r="A221" i="63"/>
  <c r="A222" i="63"/>
  <c r="A223" i="63"/>
  <c r="A224" i="63"/>
  <c r="A225" i="63"/>
  <c r="A226" i="63"/>
  <c r="A227" i="63"/>
  <c r="A228" i="63"/>
  <c r="A229" i="63"/>
  <c r="A230" i="63"/>
  <c r="A231" i="63"/>
  <c r="A232" i="63"/>
  <c r="A233" i="63"/>
  <c r="A234" i="63"/>
  <c r="A235" i="63"/>
  <c r="A236" i="63"/>
  <c r="A237" i="63"/>
  <c r="A238" i="63"/>
  <c r="A239" i="63"/>
  <c r="A240" i="63"/>
  <c r="A241" i="63"/>
  <c r="A242" i="63"/>
  <c r="A243" i="63"/>
  <c r="A244" i="63"/>
  <c r="A245" i="63"/>
  <c r="A246" i="63"/>
  <c r="A247" i="63"/>
  <c r="A248" i="63"/>
  <c r="A249" i="63"/>
  <c r="A250" i="63"/>
  <c r="A251" i="63"/>
  <c r="A252" i="63"/>
  <c r="A253" i="63"/>
  <c r="A254" i="63"/>
  <c r="A255" i="63"/>
  <c r="A256" i="63"/>
  <c r="A257" i="63"/>
  <c r="A258" i="63"/>
  <c r="A259" i="63"/>
  <c r="A260" i="63"/>
  <c r="A261" i="63"/>
  <c r="A262" i="63"/>
  <c r="A263" i="63"/>
  <c r="A264" i="63"/>
  <c r="A265" i="63"/>
  <c r="A266" i="63"/>
  <c r="A267" i="63"/>
  <c r="A268" i="63"/>
  <c r="A269" i="63"/>
  <c r="A270" i="63"/>
  <c r="A271" i="63"/>
  <c r="A272" i="63"/>
  <c r="A273" i="63"/>
  <c r="A274" i="63"/>
  <c r="A275" i="63"/>
  <c r="A276" i="63"/>
  <c r="A277" i="63"/>
  <c r="A278" i="63"/>
  <c r="A279" i="63"/>
  <c r="A280" i="63"/>
  <c r="A281" i="63"/>
  <c r="A282" i="63"/>
  <c r="A283" i="63"/>
  <c r="A284" i="63"/>
  <c r="A285" i="63"/>
  <c r="A286" i="63"/>
  <c r="A287" i="63"/>
  <c r="A288" i="63"/>
  <c r="A289" i="63"/>
  <c r="A290" i="63"/>
  <c r="A291" i="63"/>
  <c r="A292" i="63"/>
  <c r="A293" i="63"/>
  <c r="A294" i="63"/>
  <c r="A295" i="63"/>
  <c r="A296" i="63"/>
  <c r="A297" i="63"/>
  <c r="A298" i="63"/>
  <c r="A299" i="63"/>
  <c r="A300" i="63"/>
  <c r="A301" i="63"/>
  <c r="A302" i="63"/>
  <c r="A303" i="63"/>
  <c r="A304" i="63"/>
  <c r="A305" i="63"/>
  <c r="A306" i="63"/>
  <c r="A307" i="63"/>
  <c r="A308" i="63"/>
  <c r="A309" i="63"/>
  <c r="A310" i="63"/>
  <c r="A311" i="63"/>
  <c r="A312" i="63"/>
  <c r="A313" i="63"/>
  <c r="A314" i="63"/>
  <c r="A315" i="63"/>
  <c r="A316" i="63"/>
  <c r="A317" i="63"/>
  <c r="A318" i="63"/>
  <c r="A319" i="63"/>
  <c r="A320" i="63"/>
  <c r="A321" i="63"/>
  <c r="A322" i="63"/>
  <c r="A323" i="63"/>
  <c r="A324" i="63"/>
  <c r="A325" i="63"/>
  <c r="A326" i="63"/>
  <c r="A327" i="63"/>
  <c r="A328" i="63"/>
  <c r="A329" i="63"/>
  <c r="A330" i="63"/>
  <c r="A331" i="63"/>
  <c r="A332" i="63"/>
  <c r="A333" i="63"/>
  <c r="A334" i="63"/>
  <c r="A335" i="63"/>
  <c r="A336" i="63"/>
  <c r="A337" i="63"/>
  <c r="A338" i="63"/>
  <c r="A339" i="63"/>
  <c r="A340" i="63"/>
  <c r="A341" i="63"/>
  <c r="A342" i="63"/>
  <c r="A343" i="63"/>
  <c r="A344" i="63"/>
  <c r="A345" i="63"/>
  <c r="A346" i="63"/>
  <c r="A347" i="63"/>
  <c r="A348" i="63"/>
  <c r="A349" i="63"/>
  <c r="A350" i="63"/>
  <c r="A351" i="63"/>
  <c r="A352" i="63"/>
  <c r="A353" i="63"/>
  <c r="A354" i="63"/>
  <c r="A355" i="63"/>
  <c r="A356" i="63"/>
  <c r="A357" i="63"/>
  <c r="A358" i="63"/>
  <c r="A359" i="63"/>
  <c r="A360" i="63"/>
  <c r="A361" i="63"/>
  <c r="A362" i="63"/>
  <c r="A363" i="63"/>
  <c r="A364" i="63"/>
  <c r="A365" i="63"/>
  <c r="A366" i="63"/>
  <c r="A367" i="63"/>
  <c r="A368" i="63"/>
  <c r="A369" i="63"/>
  <c r="A370" i="63"/>
  <c r="A371" i="63"/>
  <c r="A372" i="63"/>
  <c r="A373" i="63"/>
  <c r="A374" i="63"/>
  <c r="A375" i="63"/>
  <c r="A376" i="63"/>
  <c r="A377" i="63"/>
  <c r="A378" i="63"/>
  <c r="A379" i="63"/>
  <c r="A380" i="63"/>
  <c r="A381" i="63"/>
  <c r="A382" i="63"/>
  <c r="A383" i="63"/>
  <c r="A384" i="63"/>
  <c r="A385" i="63"/>
  <c r="A386" i="63"/>
  <c r="A387" i="63"/>
  <c r="A388" i="63"/>
  <c r="A389" i="63"/>
  <c r="A390" i="63"/>
  <c r="A391" i="63"/>
  <c r="A392" i="63"/>
  <c r="A393" i="63"/>
  <c r="A394" i="63"/>
  <c r="A395" i="63"/>
  <c r="A396" i="63"/>
  <c r="A397" i="63"/>
  <c r="A398" i="63"/>
  <c r="A399" i="63"/>
  <c r="A400" i="63"/>
  <c r="A401" i="63"/>
  <c r="A402" i="63"/>
  <c r="A403" i="63"/>
  <c r="A404" i="63"/>
  <c r="A405" i="63"/>
  <c r="A406" i="63"/>
  <c r="A407" i="63"/>
  <c r="A408" i="63"/>
  <c r="A409" i="63"/>
  <c r="A410" i="63"/>
  <c r="A411" i="63"/>
  <c r="A412" i="63"/>
  <c r="A413" i="63"/>
  <c r="A414" i="63"/>
  <c r="A415" i="63"/>
  <c r="A416" i="63"/>
  <c r="A417" i="63"/>
  <c r="A418" i="63"/>
  <c r="A419" i="63"/>
  <c r="A420" i="63"/>
  <c r="A421" i="63"/>
  <c r="A422" i="63"/>
  <c r="A423" i="63"/>
  <c r="A424" i="63"/>
  <c r="A425" i="63"/>
  <c r="A426" i="63"/>
  <c r="A427" i="63"/>
  <c r="A428" i="63"/>
  <c r="A429" i="63"/>
  <c r="A430" i="63"/>
  <c r="A431" i="63"/>
  <c r="A432" i="63"/>
  <c r="A433" i="63"/>
  <c r="A434" i="63"/>
  <c r="A435" i="63"/>
  <c r="A436" i="63"/>
  <c r="A437" i="63"/>
  <c r="A438" i="63"/>
  <c r="A439" i="63"/>
  <c r="A440" i="63"/>
  <c r="A441" i="63"/>
  <c r="A442" i="63"/>
  <c r="A443" i="63"/>
  <c r="A444" i="63"/>
  <c r="A445" i="63"/>
  <c r="A446" i="63"/>
  <c r="A447" i="63"/>
  <c r="A448" i="63"/>
  <c r="A449" i="63"/>
  <c r="A450" i="63"/>
  <c r="A451" i="63"/>
  <c r="A452" i="63"/>
  <c r="A453" i="63"/>
  <c r="A454" i="63"/>
  <c r="A455" i="63"/>
  <c r="A456" i="63"/>
  <c r="A457" i="63"/>
  <c r="A458" i="63"/>
  <c r="A459" i="63"/>
  <c r="A460" i="63"/>
  <c r="A461" i="63"/>
  <c r="A462" i="63"/>
  <c r="A463" i="63"/>
  <c r="A464" i="63"/>
  <c r="A465" i="63"/>
  <c r="A466" i="63"/>
  <c r="A467" i="63"/>
  <c r="A468" i="63"/>
  <c r="A469" i="63"/>
  <c r="A470" i="63"/>
  <c r="A471" i="63"/>
  <c r="A472" i="63"/>
  <c r="A473" i="63"/>
  <c r="A474" i="63"/>
  <c r="A475" i="63"/>
  <c r="A476" i="63"/>
  <c r="A477" i="63"/>
  <c r="A478" i="63"/>
  <c r="A479" i="63"/>
  <c r="A480" i="63"/>
  <c r="A481" i="63"/>
  <c r="A482" i="63"/>
  <c r="A483" i="63"/>
  <c r="A484" i="63"/>
  <c r="A485" i="63"/>
  <c r="A486" i="63"/>
  <c r="A487" i="63"/>
  <c r="A488" i="63"/>
  <c r="A489" i="63"/>
  <c r="A490" i="63"/>
  <c r="A491" i="63"/>
  <c r="A492" i="63"/>
  <c r="A493" i="63"/>
  <c r="A494" i="63"/>
  <c r="A495" i="63"/>
  <c r="A496" i="63"/>
  <c r="A497" i="63"/>
  <c r="A498" i="63"/>
  <c r="A499" i="63"/>
  <c r="A500" i="63"/>
  <c r="A501" i="63"/>
  <c r="A502" i="63"/>
  <c r="A503" i="63"/>
  <c r="A504" i="63"/>
  <c r="A505" i="63"/>
  <c r="A506" i="63"/>
  <c r="A507" i="63"/>
  <c r="A508" i="63"/>
  <c r="A509" i="63"/>
  <c r="A510" i="63"/>
  <c r="A511" i="63"/>
  <c r="A512" i="63"/>
  <c r="A513" i="63"/>
  <c r="A514" i="63"/>
  <c r="A515" i="63"/>
  <c r="A516" i="63"/>
  <c r="A517" i="63"/>
  <c r="A518" i="63"/>
  <c r="A519" i="63"/>
  <c r="A520" i="63"/>
  <c r="A521" i="63"/>
  <c r="A522" i="63"/>
  <c r="A523" i="63"/>
  <c r="A524" i="63"/>
  <c r="A525" i="63"/>
  <c r="A526" i="63"/>
  <c r="A527" i="63"/>
  <c r="A528" i="63"/>
  <c r="A529" i="63"/>
  <c r="A530" i="63"/>
  <c r="A531" i="63"/>
  <c r="A532" i="63"/>
  <c r="A533" i="63"/>
  <c r="A534" i="63"/>
  <c r="A535" i="63"/>
  <c r="A536" i="63"/>
  <c r="A537" i="63"/>
  <c r="A538" i="63"/>
  <c r="A539" i="63"/>
  <c r="A540" i="63"/>
  <c r="A541" i="63"/>
  <c r="A542" i="63"/>
  <c r="A543" i="63"/>
  <c r="A544" i="63"/>
  <c r="A545" i="63"/>
  <c r="A546" i="63"/>
  <c r="A547" i="63"/>
  <c r="A548" i="63"/>
  <c r="A549" i="63"/>
  <c r="A550" i="63"/>
  <c r="A551" i="63"/>
  <c r="A552" i="63"/>
  <c r="A553" i="63"/>
  <c r="A554" i="63"/>
  <c r="A555" i="63"/>
  <c r="A556" i="63"/>
  <c r="A557" i="63"/>
  <c r="A558" i="63"/>
  <c r="A559" i="63"/>
  <c r="A560" i="63"/>
  <c r="A561" i="63"/>
  <c r="A562" i="63"/>
  <c r="A563" i="63"/>
  <c r="A564" i="63"/>
  <c r="A565" i="63"/>
  <c r="A566" i="63"/>
  <c r="A567" i="63"/>
  <c r="A568" i="63"/>
  <c r="A569" i="63"/>
  <c r="A570" i="63"/>
  <c r="A571" i="63"/>
  <c r="A572" i="63"/>
  <c r="A573" i="63"/>
  <c r="A574" i="63"/>
  <c r="A575" i="63"/>
  <c r="A576" i="63"/>
  <c r="A577" i="63"/>
  <c r="A578" i="63"/>
  <c r="A579" i="63"/>
  <c r="A580" i="63"/>
  <c r="A581" i="63"/>
  <c r="A582" i="63"/>
  <c r="A583" i="63"/>
  <c r="A584" i="63"/>
  <c r="A585" i="63"/>
  <c r="A586" i="63"/>
  <c r="A587" i="63"/>
  <c r="A588" i="63"/>
  <c r="A589" i="63"/>
  <c r="A590" i="63"/>
  <c r="A591" i="63"/>
  <c r="A592" i="63"/>
  <c r="A593" i="63"/>
  <c r="A594" i="63"/>
  <c r="A595" i="63"/>
  <c r="A596" i="63"/>
  <c r="A597" i="63"/>
  <c r="A598" i="63"/>
  <c r="A599" i="63"/>
  <c r="A600" i="63"/>
  <c r="A601" i="63"/>
  <c r="A602" i="63"/>
  <c r="A603" i="63"/>
  <c r="A604" i="63"/>
  <c r="A605" i="63"/>
  <c r="A606" i="63"/>
  <c r="A607" i="63"/>
  <c r="A608" i="63"/>
  <c r="A609" i="63"/>
  <c r="A610" i="63"/>
  <c r="A611" i="63"/>
  <c r="A612" i="63"/>
  <c r="A613" i="63"/>
  <c r="A614" i="63"/>
  <c r="A615" i="63"/>
  <c r="A616" i="63"/>
  <c r="A617" i="63"/>
  <c r="A618" i="63"/>
  <c r="A619" i="63"/>
  <c r="A620" i="63"/>
  <c r="A621" i="63"/>
  <c r="A622" i="63"/>
  <c r="A623" i="63"/>
  <c r="A624" i="63"/>
  <c r="A625" i="63"/>
  <c r="A626" i="63"/>
  <c r="A627" i="63"/>
  <c r="A628" i="63"/>
  <c r="A629" i="63"/>
  <c r="A630" i="63"/>
  <c r="A631" i="63"/>
  <c r="A632" i="63"/>
  <c r="A633" i="63"/>
  <c r="A634" i="63"/>
  <c r="A635" i="63"/>
  <c r="A636" i="63"/>
  <c r="A637" i="63"/>
  <c r="A638" i="63"/>
  <c r="A639" i="63"/>
  <c r="A640" i="63"/>
  <c r="A641" i="63"/>
  <c r="A642" i="63"/>
  <c r="A643" i="63"/>
  <c r="A644" i="63"/>
  <c r="A645" i="63"/>
  <c r="A646" i="63"/>
  <c r="A647" i="63"/>
  <c r="A648" i="63"/>
  <c r="A649" i="63"/>
  <c r="A650" i="63"/>
  <c r="A651" i="63"/>
  <c r="A652" i="63"/>
  <c r="A653" i="63"/>
  <c r="A654" i="63"/>
  <c r="A655" i="63"/>
  <c r="A656" i="63"/>
  <c r="A657" i="63"/>
  <c r="A658" i="63"/>
  <c r="A659" i="63"/>
  <c r="A660" i="63"/>
  <c r="A661" i="63"/>
  <c r="A662" i="63"/>
  <c r="A663" i="63"/>
  <c r="A664" i="63"/>
  <c r="A665" i="63"/>
  <c r="A666" i="63"/>
  <c r="A667" i="63"/>
  <c r="A668" i="63"/>
  <c r="A669" i="63"/>
  <c r="A670" i="63"/>
  <c r="A671" i="63"/>
  <c r="A672" i="63"/>
  <c r="A673" i="63"/>
  <c r="A674" i="63"/>
  <c r="A675" i="63"/>
  <c r="A676" i="63"/>
  <c r="A677" i="63"/>
  <c r="A678" i="63"/>
  <c r="A679" i="63"/>
  <c r="A680" i="63"/>
  <c r="A681" i="63"/>
  <c r="A682" i="63"/>
  <c r="A683" i="63"/>
  <c r="A684" i="63"/>
  <c r="A685" i="63"/>
  <c r="A686" i="63"/>
  <c r="A687" i="63"/>
  <c r="A688" i="63"/>
  <c r="A689" i="63"/>
  <c r="A690" i="63"/>
  <c r="A691" i="63"/>
  <c r="A692" i="63"/>
  <c r="A693" i="63"/>
  <c r="A694" i="63"/>
  <c r="A695" i="63"/>
  <c r="A696" i="63"/>
  <c r="A697" i="63"/>
  <c r="A698" i="63"/>
  <c r="A699" i="63"/>
  <c r="A700" i="63"/>
  <c r="A701" i="63"/>
  <c r="A702" i="63"/>
  <c r="A703" i="63"/>
  <c r="A704" i="63"/>
  <c r="A705" i="63"/>
  <c r="A706" i="63"/>
  <c r="A707" i="63"/>
  <c r="A708" i="63"/>
  <c r="A709" i="63"/>
  <c r="A710" i="63"/>
  <c r="A711" i="63"/>
  <c r="A712" i="63"/>
  <c r="A713" i="63"/>
  <c r="A714" i="63"/>
  <c r="A715" i="63"/>
  <c r="A716" i="63"/>
  <c r="A717" i="63"/>
  <c r="A718" i="63"/>
  <c r="A719" i="63"/>
  <c r="A720" i="63"/>
  <c r="A721" i="63"/>
  <c r="A722" i="63"/>
  <c r="A723" i="63"/>
  <c r="A724" i="63"/>
  <c r="A725" i="63"/>
  <c r="A726" i="63"/>
  <c r="A727" i="63"/>
  <c r="A728" i="63"/>
  <c r="A729" i="63"/>
  <c r="A730" i="63"/>
  <c r="A731" i="63"/>
  <c r="A732" i="63"/>
  <c r="A733" i="63"/>
  <c r="A734" i="63"/>
  <c r="A735" i="63"/>
  <c r="A736" i="63"/>
  <c r="A737" i="63"/>
  <c r="A738" i="63"/>
  <c r="A739" i="63"/>
  <c r="A740" i="63"/>
  <c r="A741" i="63"/>
  <c r="A742" i="63"/>
  <c r="A743" i="63"/>
  <c r="A744" i="63"/>
  <c r="A745" i="63"/>
  <c r="A746" i="63"/>
  <c r="A747" i="63"/>
  <c r="A748" i="63"/>
  <c r="A749" i="63"/>
  <c r="A750" i="63"/>
  <c r="A751" i="63"/>
  <c r="A752" i="63"/>
  <c r="A753" i="63"/>
  <c r="A754" i="63"/>
  <c r="A755" i="63"/>
  <c r="A756" i="63"/>
  <c r="A757" i="63"/>
  <c r="A758" i="63"/>
  <c r="A759" i="63"/>
  <c r="A760" i="63"/>
  <c r="A761" i="63"/>
  <c r="A762" i="63"/>
  <c r="A763" i="63"/>
  <c r="A764" i="63"/>
  <c r="A765" i="63"/>
  <c r="A766" i="63"/>
  <c r="A767" i="63"/>
  <c r="A768" i="63"/>
  <c r="A769" i="63"/>
  <c r="A770" i="63"/>
  <c r="A771" i="63"/>
  <c r="A772" i="63"/>
  <c r="A773" i="63"/>
  <c r="A774" i="63"/>
  <c r="A775" i="63"/>
  <c r="A776" i="63"/>
  <c r="A777" i="63"/>
  <c r="A778" i="63"/>
  <c r="A779" i="63"/>
  <c r="A780" i="63"/>
  <c r="A781" i="63"/>
  <c r="A782" i="63"/>
  <c r="A783" i="63"/>
  <c r="A784" i="63"/>
  <c r="A785" i="63"/>
  <c r="A786" i="63"/>
  <c r="A787" i="63"/>
  <c r="A788" i="63"/>
  <c r="A789" i="63"/>
  <c r="A790" i="63"/>
  <c r="A791" i="63"/>
  <c r="A792" i="63"/>
  <c r="A793" i="63"/>
  <c r="A794" i="63"/>
  <c r="A795" i="63"/>
  <c r="A796" i="63"/>
  <c r="A797" i="63"/>
  <c r="A798" i="63"/>
  <c r="A799" i="63"/>
  <c r="A800" i="63"/>
  <c r="A801" i="63"/>
  <c r="A802" i="63"/>
  <c r="A803" i="63"/>
  <c r="A804" i="63"/>
  <c r="A805" i="63"/>
  <c r="A806" i="63"/>
  <c r="A807" i="63"/>
  <c r="A808" i="63"/>
  <c r="A809" i="63"/>
  <c r="A810" i="63"/>
  <c r="A811" i="63"/>
  <c r="A812" i="63"/>
  <c r="A813" i="63"/>
  <c r="A814" i="63"/>
  <c r="A815" i="63"/>
  <c r="A816" i="63"/>
  <c r="A817" i="63"/>
  <c r="A818" i="63"/>
  <c r="A819" i="63"/>
  <c r="A820" i="63"/>
  <c r="A821" i="63"/>
  <c r="A822" i="63"/>
  <c r="A823" i="63"/>
  <c r="A824" i="63"/>
  <c r="A825" i="63"/>
  <c r="A826" i="63"/>
  <c r="A827" i="63"/>
  <c r="A828" i="63"/>
  <c r="A829" i="63"/>
  <c r="A830" i="63"/>
  <c r="A831" i="63"/>
  <c r="A832" i="63"/>
  <c r="A833" i="63"/>
  <c r="A834" i="63"/>
  <c r="A835" i="63"/>
  <c r="A836" i="63"/>
  <c r="A837" i="63"/>
  <c r="A838" i="63"/>
  <c r="A839" i="63"/>
  <c r="A840" i="63"/>
  <c r="A841" i="63"/>
  <c r="A842" i="63"/>
  <c r="A843" i="63"/>
  <c r="A844" i="63"/>
  <c r="A845" i="63"/>
  <c r="A846" i="63"/>
  <c r="A847" i="63"/>
  <c r="A848" i="63"/>
  <c r="A849" i="63"/>
  <c r="A850" i="63"/>
  <c r="A851" i="63"/>
  <c r="A852" i="63"/>
  <c r="A853" i="63"/>
  <c r="A854" i="63"/>
  <c r="A855" i="63"/>
  <c r="A856" i="63"/>
  <c r="A857" i="63"/>
  <c r="A858" i="63"/>
  <c r="A859" i="63"/>
  <c r="A860" i="63"/>
  <c r="A861" i="63"/>
  <c r="A862" i="63"/>
  <c r="A863" i="63"/>
  <c r="A864" i="63"/>
  <c r="A865" i="63"/>
  <c r="A866" i="63"/>
  <c r="A867" i="63"/>
  <c r="A868" i="63"/>
  <c r="A869" i="63"/>
  <c r="A870" i="63"/>
  <c r="A871" i="63"/>
  <c r="A872" i="63"/>
  <c r="A873" i="63"/>
  <c r="A874" i="63"/>
  <c r="A875" i="63"/>
  <c r="A876" i="63"/>
  <c r="A877" i="63"/>
  <c r="A878" i="63"/>
  <c r="A879" i="63"/>
  <c r="A880" i="63"/>
  <c r="A881" i="63"/>
  <c r="A882" i="63"/>
  <c r="A883" i="63"/>
  <c r="A884" i="63"/>
  <c r="A885" i="63"/>
  <c r="A886" i="63"/>
  <c r="A887" i="63"/>
  <c r="A888" i="63"/>
  <c r="A889" i="63"/>
  <c r="A890" i="63"/>
  <c r="A891" i="63"/>
  <c r="A892" i="63"/>
  <c r="A893" i="63"/>
  <c r="A894" i="63"/>
  <c r="A895" i="63"/>
  <c r="A896" i="63"/>
  <c r="A897" i="63"/>
  <c r="A898" i="63"/>
  <c r="A899" i="63"/>
  <c r="A900" i="63"/>
  <c r="A901" i="63"/>
  <c r="A902" i="63"/>
  <c r="A903" i="63"/>
  <c r="A904" i="63"/>
  <c r="A905" i="63"/>
  <c r="A906" i="63"/>
  <c r="A907" i="63"/>
  <c r="A908" i="63"/>
  <c r="A909" i="63"/>
  <c r="A910" i="63"/>
  <c r="A911" i="63"/>
  <c r="A912" i="63"/>
  <c r="A913" i="63"/>
  <c r="A914" i="63"/>
  <c r="A915" i="63"/>
  <c r="A916" i="63"/>
  <c r="A917" i="63"/>
  <c r="A918" i="63"/>
  <c r="A919" i="63"/>
  <c r="A920" i="63"/>
  <c r="A921" i="63"/>
  <c r="A922" i="63"/>
  <c r="A923" i="63"/>
  <c r="A924" i="63"/>
  <c r="A925" i="63"/>
  <c r="A926" i="63"/>
  <c r="A927" i="63"/>
  <c r="A928" i="63"/>
  <c r="A929" i="63"/>
  <c r="A930" i="63"/>
  <c r="A931" i="63"/>
  <c r="A932" i="63"/>
  <c r="A933" i="63"/>
  <c r="A934" i="63"/>
  <c r="A935" i="63"/>
  <c r="A936" i="63"/>
  <c r="A937" i="63"/>
  <c r="A938" i="63"/>
  <c r="A939" i="63"/>
  <c r="A940" i="63"/>
  <c r="A941" i="63"/>
  <c r="A942" i="63"/>
  <c r="A943" i="63"/>
  <c r="A944" i="63"/>
  <c r="A945" i="63"/>
  <c r="A946" i="63"/>
  <c r="A947" i="63"/>
  <c r="A948" i="63"/>
  <c r="A949" i="63"/>
  <c r="A950" i="63"/>
  <c r="A951" i="63"/>
  <c r="A952" i="63"/>
  <c r="A953" i="63"/>
  <c r="A954" i="63"/>
  <c r="A955" i="63"/>
  <c r="A956" i="63"/>
  <c r="A957" i="63"/>
  <c r="A958" i="63"/>
  <c r="A959" i="63"/>
  <c r="A960" i="63"/>
  <c r="A961" i="63"/>
  <c r="A962" i="63"/>
  <c r="A963" i="63"/>
  <c r="A964" i="63"/>
  <c r="A965" i="63"/>
  <c r="A966" i="63"/>
  <c r="A967" i="63"/>
  <c r="A968" i="63"/>
  <c r="A969" i="63"/>
  <c r="A970" i="63"/>
  <c r="A971" i="63"/>
  <c r="A972" i="63"/>
  <c r="A973" i="63"/>
  <c r="A974" i="63"/>
  <c r="A975" i="63"/>
  <c r="A976" i="63"/>
  <c r="A977" i="63"/>
  <c r="A978" i="63"/>
  <c r="A979" i="63"/>
  <c r="A980" i="63"/>
  <c r="A981" i="63"/>
  <c r="A982" i="63"/>
  <c r="A983" i="63"/>
  <c r="A984" i="63"/>
  <c r="A985" i="63"/>
  <c r="A986" i="63"/>
  <c r="A987" i="63"/>
  <c r="A988" i="63"/>
  <c r="A989" i="63"/>
  <c r="A990" i="63"/>
  <c r="A991" i="63"/>
  <c r="A992" i="63"/>
  <c r="A993" i="63"/>
  <c r="A994" i="63"/>
  <c r="A995" i="63"/>
  <c r="A996" i="63"/>
  <c r="A997" i="63"/>
  <c r="A998" i="63"/>
  <c r="A999" i="63"/>
  <c r="A1000" i="63"/>
  <c r="A1001" i="63"/>
  <c r="A1002" i="63"/>
  <c r="A1003" i="63"/>
  <c r="A1004" i="63"/>
  <c r="A1005" i="63"/>
  <c r="A1006" i="63"/>
  <c r="A1007" i="63"/>
  <c r="A1008" i="63"/>
  <c r="A1009" i="63"/>
  <c r="A1010" i="63"/>
  <c r="A1011" i="63"/>
  <c r="A1012" i="63"/>
  <c r="A1013" i="63"/>
  <c r="A1014" i="63"/>
  <c r="A1015" i="63"/>
  <c r="A1016" i="63"/>
  <c r="A1017" i="63"/>
  <c r="A1018" i="63"/>
  <c r="A1019" i="63"/>
  <c r="A1020" i="63"/>
  <c r="A1021" i="63"/>
  <c r="A1022" i="63"/>
  <c r="A1023" i="63"/>
  <c r="A1024" i="63"/>
  <c r="A1025" i="63"/>
  <c r="A1026" i="63"/>
  <c r="A1027" i="63"/>
  <c r="A1028" i="63"/>
  <c r="A1029" i="63"/>
  <c r="A1030" i="63"/>
  <c r="A1031" i="63"/>
  <c r="A1032" i="63"/>
  <c r="A1033" i="63"/>
  <c r="A1034" i="63"/>
  <c r="A1035" i="63"/>
  <c r="A1036" i="63"/>
  <c r="A1037" i="63"/>
  <c r="A1038" i="63"/>
  <c r="A1039" i="63"/>
  <c r="A1040" i="63"/>
  <c r="A1041" i="63"/>
  <c r="A1042" i="63"/>
  <c r="A1043" i="63"/>
  <c r="A1044" i="63"/>
  <c r="A1045" i="63"/>
  <c r="A1046" i="63"/>
  <c r="A1047" i="63"/>
  <c r="A1048" i="63"/>
  <c r="A1049" i="63"/>
  <c r="A1050" i="63"/>
  <c r="A1051" i="63"/>
  <c r="A1052" i="63"/>
  <c r="A1053" i="63"/>
  <c r="A1054" i="63"/>
  <c r="A1055" i="63"/>
  <c r="A1056" i="63"/>
  <c r="A1057" i="63"/>
  <c r="A1058" i="63"/>
  <c r="A1059" i="63"/>
  <c r="A1060" i="63"/>
  <c r="A1061" i="63"/>
  <c r="A1062" i="63"/>
  <c r="A1063" i="63"/>
  <c r="A1064" i="63"/>
  <c r="A1065" i="63"/>
  <c r="A1066" i="63"/>
  <c r="A1067" i="63"/>
  <c r="A1068" i="63"/>
  <c r="A1069" i="63"/>
  <c r="A1070" i="63"/>
  <c r="A1071" i="63"/>
  <c r="A1072" i="63"/>
  <c r="A1073" i="63"/>
  <c r="A1074" i="63"/>
  <c r="A1075" i="63"/>
  <c r="A1076" i="63"/>
  <c r="A1077" i="63"/>
  <c r="A1078" i="63"/>
  <c r="A1079" i="63"/>
  <c r="A1080" i="63"/>
  <c r="A1081" i="63"/>
  <c r="A1082" i="63"/>
  <c r="A1083" i="63"/>
  <c r="A1084" i="63"/>
  <c r="A1085" i="63"/>
  <c r="A1086" i="63"/>
  <c r="A1087" i="63"/>
  <c r="A1088" i="63"/>
  <c r="A1089" i="63"/>
  <c r="A1090" i="63"/>
  <c r="A1091" i="63"/>
  <c r="A1092" i="63"/>
  <c r="A1093" i="63"/>
  <c r="A1094" i="63"/>
  <c r="A1095" i="63"/>
  <c r="A1096" i="63"/>
  <c r="A1097" i="63"/>
  <c r="A1098" i="63"/>
  <c r="A1099" i="63"/>
  <c r="A1100" i="63"/>
  <c r="A1101" i="63"/>
  <c r="A1102" i="63"/>
  <c r="A1103" i="63"/>
  <c r="A1104" i="63"/>
  <c r="A1105" i="63"/>
  <c r="A1106" i="63"/>
  <c r="A1107" i="63"/>
  <c r="A1108" i="63"/>
  <c r="A1109" i="63"/>
  <c r="A1110" i="63"/>
  <c r="A1111" i="63"/>
  <c r="A1112" i="63"/>
  <c r="A1113" i="63"/>
  <c r="A1114" i="63"/>
  <c r="A1115" i="63"/>
  <c r="A1116" i="63"/>
  <c r="A1117" i="63"/>
  <c r="A1118" i="63"/>
  <c r="A1119" i="63"/>
  <c r="A1120" i="63"/>
  <c r="A1121" i="63"/>
  <c r="A1122" i="63"/>
  <c r="A1123" i="63"/>
  <c r="A1124" i="63"/>
  <c r="A1125" i="63"/>
  <c r="A1126" i="63"/>
  <c r="A1127" i="63"/>
  <c r="A1128" i="63"/>
  <c r="A1129" i="63"/>
  <c r="A1130" i="63"/>
  <c r="A1131" i="63"/>
  <c r="A1132" i="63"/>
  <c r="A1133" i="63"/>
  <c r="A1134" i="63"/>
  <c r="A1135" i="63"/>
  <c r="A1136" i="63"/>
  <c r="A1137" i="63"/>
  <c r="A1138" i="63"/>
  <c r="A1139" i="63"/>
  <c r="A1140" i="63"/>
  <c r="A1141" i="63"/>
  <c r="A1142" i="63"/>
  <c r="A1143" i="63"/>
  <c r="A1144" i="63"/>
  <c r="A1145" i="63"/>
  <c r="A1146" i="63"/>
  <c r="A1147" i="63"/>
  <c r="A1148" i="63"/>
  <c r="A1149" i="63"/>
  <c r="A1150" i="63"/>
  <c r="A1151" i="63"/>
  <c r="A1152" i="63"/>
  <c r="A1153" i="63"/>
  <c r="A1154" i="63"/>
  <c r="A1155" i="63"/>
  <c r="A1156" i="63"/>
  <c r="A1157" i="63"/>
  <c r="A1158" i="63"/>
  <c r="A1159" i="63"/>
  <c r="A1160" i="63"/>
  <c r="A1161" i="63"/>
  <c r="A1162" i="63"/>
  <c r="A1163" i="63"/>
  <c r="A1164" i="63"/>
  <c r="A1165" i="63"/>
  <c r="A1166" i="63"/>
  <c r="A1167" i="63"/>
  <c r="A1168" i="63"/>
  <c r="A1169" i="63"/>
  <c r="A1170" i="63"/>
  <c r="A1171" i="63"/>
  <c r="A1172" i="63"/>
  <c r="A1173" i="63"/>
  <c r="A1174" i="63"/>
  <c r="A1175" i="63"/>
  <c r="A1176" i="63"/>
  <c r="A1177" i="63"/>
  <c r="A1178" i="63"/>
  <c r="A1179" i="63"/>
  <c r="A1180" i="63"/>
  <c r="A1181" i="63"/>
  <c r="A1182" i="63"/>
  <c r="A1183" i="63"/>
  <c r="A1184" i="63"/>
  <c r="A1185" i="63"/>
  <c r="A1186" i="63"/>
  <c r="A1187" i="63"/>
  <c r="A1188" i="63"/>
  <c r="A1189" i="63"/>
  <c r="A1190" i="63"/>
  <c r="A1191" i="63"/>
  <c r="A1192" i="63"/>
  <c r="A1193" i="63"/>
  <c r="A1194" i="63"/>
  <c r="A1195" i="63"/>
  <c r="A1196" i="63"/>
  <c r="A1197" i="63"/>
  <c r="A1198" i="63"/>
  <c r="A1199" i="63"/>
  <c r="A1200" i="63"/>
  <c r="A1201" i="63"/>
  <c r="A1202" i="63"/>
  <c r="A1203" i="63"/>
  <c r="A1204" i="63"/>
  <c r="A1205" i="63"/>
  <c r="A1206" i="63"/>
  <c r="A1207" i="63"/>
  <c r="A1208" i="63"/>
  <c r="A1209" i="63"/>
  <c r="A1210" i="63"/>
  <c r="A1211" i="63"/>
  <c r="A1212" i="63"/>
  <c r="A1213" i="63"/>
  <c r="A1214" i="63"/>
  <c r="A1215" i="63"/>
  <c r="A1216" i="63"/>
  <c r="A1217" i="63"/>
  <c r="A1218" i="63"/>
  <c r="A1219" i="63"/>
  <c r="A1220" i="63"/>
  <c r="A1221" i="63"/>
  <c r="A1222" i="63"/>
  <c r="A1223" i="63"/>
  <c r="A1224" i="63"/>
  <c r="A1225" i="63"/>
  <c r="A1226" i="63"/>
  <c r="A1227" i="63"/>
  <c r="A1228" i="63"/>
  <c r="A1229" i="63"/>
  <c r="A1230" i="63"/>
  <c r="A1231" i="63"/>
  <c r="A1232" i="63"/>
  <c r="A1233" i="63"/>
  <c r="A1234" i="63"/>
  <c r="A1235" i="63"/>
  <c r="A1236" i="63"/>
  <c r="A1237" i="63"/>
  <c r="A1238" i="63"/>
  <c r="A1239" i="63"/>
  <c r="A1240" i="63"/>
  <c r="A1241" i="63"/>
  <c r="A1242" i="63"/>
  <c r="A1243" i="63"/>
  <c r="A1244" i="63"/>
  <c r="A1245" i="63"/>
  <c r="A1246" i="63"/>
  <c r="A1247" i="63"/>
  <c r="A1248" i="63"/>
  <c r="A1249" i="63"/>
  <c r="A1250" i="63"/>
  <c r="A1251" i="63"/>
  <c r="A1252" i="63"/>
  <c r="A1253" i="63"/>
  <c r="A1254" i="63"/>
  <c r="A1255" i="63"/>
  <c r="A1256" i="63"/>
  <c r="A1257" i="63"/>
  <c r="A1258" i="63"/>
  <c r="A1259" i="63"/>
  <c r="A1260" i="63"/>
  <c r="A1261" i="63"/>
  <c r="A1262" i="63"/>
  <c r="A1263" i="63"/>
  <c r="A1264" i="63"/>
  <c r="A1265" i="63"/>
  <c r="A1266" i="63"/>
  <c r="A1267" i="63"/>
  <c r="A1268" i="63"/>
  <c r="A1269" i="63"/>
  <c r="A1270" i="63"/>
  <c r="A1271" i="63"/>
  <c r="A1272" i="63"/>
  <c r="A1273" i="63"/>
  <c r="A1274" i="63"/>
  <c r="A1275" i="63"/>
  <c r="A1276" i="63"/>
  <c r="A1277" i="63"/>
  <c r="A1278" i="63"/>
  <c r="A1279" i="63"/>
  <c r="A1280" i="63"/>
  <c r="A1281" i="63"/>
  <c r="A1282" i="63"/>
  <c r="A1283" i="63"/>
  <c r="A1284" i="63"/>
  <c r="A1285" i="63"/>
  <c r="A1286" i="63"/>
  <c r="A1287" i="63"/>
  <c r="A1288" i="63"/>
  <c r="A1289" i="63"/>
  <c r="A1290" i="63"/>
  <c r="A1291" i="63"/>
  <c r="A1292" i="63"/>
  <c r="A1293" i="63"/>
  <c r="A1294" i="63"/>
  <c r="A1295" i="63"/>
  <c r="A1296" i="63"/>
  <c r="A1297" i="63"/>
  <c r="A1298" i="63"/>
  <c r="A1299" i="63"/>
  <c r="A1300" i="63"/>
  <c r="A1301" i="63"/>
  <c r="A1302" i="63"/>
  <c r="A1303" i="63"/>
  <c r="A1304" i="63"/>
  <c r="A1305" i="63"/>
  <c r="A1306" i="63"/>
  <c r="A1307" i="63"/>
  <c r="A1308" i="63"/>
  <c r="A1309" i="63"/>
  <c r="A1310" i="63"/>
  <c r="A1311" i="63"/>
  <c r="A1312" i="63"/>
  <c r="A1313" i="63"/>
  <c r="A1314" i="63"/>
  <c r="A1315" i="63"/>
  <c r="A1316" i="63"/>
  <c r="A1317" i="63"/>
  <c r="A1318" i="63"/>
  <c r="A1319" i="63"/>
  <c r="A1320" i="63"/>
  <c r="A1321" i="63"/>
  <c r="A1322" i="63"/>
  <c r="A1323" i="63"/>
  <c r="A1324" i="63"/>
  <c r="A1325" i="63"/>
  <c r="A1326" i="63"/>
  <c r="A1327" i="63"/>
  <c r="A1328" i="63"/>
  <c r="A1329" i="63"/>
  <c r="A1330" i="63"/>
  <c r="A1331" i="63"/>
  <c r="A1332" i="63"/>
  <c r="A1333" i="63"/>
  <c r="A1334" i="63"/>
  <c r="A1335" i="63"/>
  <c r="A1336" i="63"/>
  <c r="A1337" i="63"/>
  <c r="A1338" i="63"/>
  <c r="A1339" i="63"/>
  <c r="A1340" i="63"/>
  <c r="A1341" i="63"/>
  <c r="A1342" i="63"/>
  <c r="A1343" i="63"/>
  <c r="A1344" i="63"/>
  <c r="A1345" i="63"/>
  <c r="A1346" i="63"/>
  <c r="A1347" i="63"/>
  <c r="A1348" i="63"/>
  <c r="A1349" i="63"/>
  <c r="A1350" i="63"/>
  <c r="A1351" i="63"/>
  <c r="A1352" i="63"/>
  <c r="A1353" i="63"/>
  <c r="A1354" i="63"/>
  <c r="A1355" i="63"/>
  <c r="A1356" i="63"/>
  <c r="A1357" i="63"/>
  <c r="A1358" i="63"/>
  <c r="A1359" i="63"/>
  <c r="A1360" i="63"/>
  <c r="A1361" i="63"/>
  <c r="A1362" i="63"/>
  <c r="A1363" i="63"/>
  <c r="A1364" i="63"/>
  <c r="A1365" i="63"/>
  <c r="A1366" i="63"/>
  <c r="A1367" i="63"/>
  <c r="A1368" i="63"/>
  <c r="A1369" i="63"/>
  <c r="A1370" i="63"/>
  <c r="A1371" i="63"/>
  <c r="A1372" i="63"/>
  <c r="A1373" i="63"/>
  <c r="A1374" i="63"/>
  <c r="A1375" i="63"/>
  <c r="A1376" i="63"/>
  <c r="A1377" i="63"/>
  <c r="A1378" i="63"/>
  <c r="A1379" i="63"/>
  <c r="A1380" i="63"/>
  <c r="A1381" i="63"/>
  <c r="A1382" i="63"/>
  <c r="A1383" i="63"/>
  <c r="A1384" i="63"/>
  <c r="A1385" i="63"/>
  <c r="A1386" i="63"/>
  <c r="A1387" i="63"/>
  <c r="A1388" i="63"/>
  <c r="A1389" i="63"/>
  <c r="A1390" i="63"/>
  <c r="A1391" i="63"/>
  <c r="A1392" i="63"/>
  <c r="A1393" i="63"/>
  <c r="A1394" i="63"/>
  <c r="A1395" i="63"/>
  <c r="A1396" i="63"/>
  <c r="A1397" i="63"/>
  <c r="A1398" i="63"/>
  <c r="A1399" i="63"/>
  <c r="A1400" i="63"/>
  <c r="A1401" i="63"/>
  <c r="A1402" i="63"/>
  <c r="A1403" i="63"/>
  <c r="A1404" i="63"/>
  <c r="A1405" i="63"/>
  <c r="A1406" i="63"/>
  <c r="A1407" i="63"/>
  <c r="A1408" i="63"/>
  <c r="A1409" i="63"/>
  <c r="A1410" i="63"/>
  <c r="A1411" i="63"/>
  <c r="A1412" i="63"/>
  <c r="A1413" i="63"/>
  <c r="A1414" i="63"/>
  <c r="A1415" i="63"/>
  <c r="A1416" i="63"/>
  <c r="A1417" i="63"/>
  <c r="A1418" i="63"/>
  <c r="A1419" i="63"/>
  <c r="A1420" i="63"/>
  <c r="A1421" i="63"/>
  <c r="A1422" i="63"/>
  <c r="A1423" i="63"/>
  <c r="A1424" i="63"/>
  <c r="A1425" i="63"/>
  <c r="A1426" i="63"/>
  <c r="A1427" i="63"/>
  <c r="A1428" i="63"/>
  <c r="A1429" i="63"/>
  <c r="A1430" i="63"/>
  <c r="A1431" i="63"/>
  <c r="A1432" i="63"/>
  <c r="A1433" i="63"/>
  <c r="A1434" i="63"/>
  <c r="A1435" i="63"/>
  <c r="A1436" i="63"/>
  <c r="A1437" i="63"/>
  <c r="A1438" i="63"/>
  <c r="A1439" i="63"/>
  <c r="A1440" i="63"/>
  <c r="A1441" i="63"/>
  <c r="A1442" i="63"/>
  <c r="A1443" i="63"/>
  <c r="A1444" i="63"/>
  <c r="A1445" i="63"/>
  <c r="A1446" i="63"/>
  <c r="A1447" i="63"/>
  <c r="A1448" i="63"/>
  <c r="A1449" i="63"/>
  <c r="A1450" i="63"/>
  <c r="A1451" i="63"/>
  <c r="A1452" i="63"/>
  <c r="A1453" i="63"/>
  <c r="A1454" i="63"/>
  <c r="A1455" i="63"/>
  <c r="A1456" i="63"/>
  <c r="A1457" i="63"/>
  <c r="A1458" i="63"/>
  <c r="A1459" i="63"/>
  <c r="A1460" i="63"/>
  <c r="A1461" i="63"/>
  <c r="A1462" i="63"/>
  <c r="A1463" i="63"/>
  <c r="A1464" i="63"/>
  <c r="A1465" i="63"/>
  <c r="A1466" i="63"/>
  <c r="A1467" i="63"/>
  <c r="A1468" i="63"/>
  <c r="A1469" i="63"/>
  <c r="A1470" i="63"/>
  <c r="A1471" i="63"/>
  <c r="A1472" i="63"/>
  <c r="A1473" i="63"/>
  <c r="A1474" i="63"/>
  <c r="A1475" i="63"/>
  <c r="A1476" i="63"/>
  <c r="A1477" i="63"/>
  <c r="A1478" i="63"/>
  <c r="A1479" i="63"/>
  <c r="A1480" i="63"/>
  <c r="A1481" i="63"/>
  <c r="A1482" i="63"/>
  <c r="A1483" i="63"/>
  <c r="A1484" i="63"/>
  <c r="A1485" i="63"/>
  <c r="A1486" i="63"/>
  <c r="A1487" i="63"/>
  <c r="A1488" i="63"/>
  <c r="A1489" i="63"/>
  <c r="A1490" i="63"/>
  <c r="A1491" i="63"/>
  <c r="A1492" i="63"/>
  <c r="A1493" i="63"/>
  <c r="A1494" i="63"/>
  <c r="A1495" i="63"/>
  <c r="A1496" i="63"/>
  <c r="A1497" i="63"/>
  <c r="A1498" i="63"/>
  <c r="A1499" i="63"/>
  <c r="A1500" i="63"/>
  <c r="A1501" i="63"/>
  <c r="A1502" i="63"/>
  <c r="A1503" i="63"/>
  <c r="A1504" i="63"/>
  <c r="A1505" i="63"/>
  <c r="A1506" i="63"/>
  <c r="A1507" i="63"/>
  <c r="A1508" i="63"/>
  <c r="A1509" i="63"/>
  <c r="A1510" i="63"/>
  <c r="A1511" i="63"/>
  <c r="A1512" i="63"/>
  <c r="A1513" i="63"/>
  <c r="A1514" i="63"/>
  <c r="A1515" i="63"/>
  <c r="A1516" i="63"/>
  <c r="A1517" i="63"/>
  <c r="A1518" i="63"/>
  <c r="A1519" i="63"/>
  <c r="A1520" i="63"/>
  <c r="A1521" i="63"/>
  <c r="A1522" i="63"/>
  <c r="A1523" i="63"/>
  <c r="A1524" i="63"/>
  <c r="A1525" i="63"/>
  <c r="A1526" i="63"/>
  <c r="A1527" i="63"/>
  <c r="A1528" i="63"/>
  <c r="A1529" i="63"/>
  <c r="A1530" i="63"/>
  <c r="A1531" i="63"/>
  <c r="A1532" i="63"/>
  <c r="A1533" i="63"/>
  <c r="A1534" i="63"/>
  <c r="A1535" i="63"/>
  <c r="A1536" i="63"/>
  <c r="A1537" i="63"/>
  <c r="A1538" i="63"/>
  <c r="A1539" i="63"/>
  <c r="A1540" i="63"/>
  <c r="A1541" i="63"/>
  <c r="A1542" i="63"/>
  <c r="A1543" i="63"/>
  <c r="A1544" i="63"/>
  <c r="A1545" i="63"/>
  <c r="A1546" i="63"/>
  <c r="A1547" i="63"/>
  <c r="A1548" i="63"/>
  <c r="A1549" i="63"/>
  <c r="A1550" i="63"/>
  <c r="A1551" i="63"/>
  <c r="A1552" i="63"/>
  <c r="A1553" i="63"/>
  <c r="A1554" i="63"/>
  <c r="A1555" i="63"/>
  <c r="A1556" i="63"/>
  <c r="A1557" i="63"/>
  <c r="A1558" i="63"/>
  <c r="A1559" i="63"/>
  <c r="A1560" i="63"/>
  <c r="A1561" i="63"/>
  <c r="A1562" i="63"/>
  <c r="A1563" i="63"/>
  <c r="A1564" i="63"/>
  <c r="A1565" i="63"/>
  <c r="A1566" i="63"/>
  <c r="A1567" i="63"/>
  <c r="A1568" i="63"/>
  <c r="A1569" i="63"/>
  <c r="A1570" i="63"/>
  <c r="A1571" i="63"/>
  <c r="A1572" i="63"/>
  <c r="A1573" i="63"/>
  <c r="A1574" i="63"/>
  <c r="A1575" i="63"/>
  <c r="A1576" i="63"/>
  <c r="A1577" i="63"/>
  <c r="A1578" i="63"/>
  <c r="A1579" i="63"/>
  <c r="A1580" i="63"/>
  <c r="A1581" i="63"/>
  <c r="A1582" i="63"/>
  <c r="A1583" i="63"/>
  <c r="A1584" i="63"/>
  <c r="A1585" i="63"/>
  <c r="A1586" i="63"/>
  <c r="A1587" i="63"/>
  <c r="A1588" i="63"/>
  <c r="A1589" i="63"/>
  <c r="A1590" i="63"/>
  <c r="A1591" i="63"/>
  <c r="A1592" i="63"/>
  <c r="A1593" i="63"/>
  <c r="A1594" i="63"/>
  <c r="A1595" i="63"/>
  <c r="A1596" i="63"/>
  <c r="A1597" i="63"/>
  <c r="A1598" i="63"/>
  <c r="A1599" i="63"/>
  <c r="A1600" i="63"/>
  <c r="A1601" i="63"/>
  <c r="A1602" i="63"/>
  <c r="A1603" i="63"/>
  <c r="A1604" i="63"/>
  <c r="A1605" i="63"/>
  <c r="A1606" i="63"/>
  <c r="A1607" i="63"/>
  <c r="A1608" i="63"/>
  <c r="A1609" i="63"/>
  <c r="A1610" i="63"/>
  <c r="A1611" i="63"/>
  <c r="A1612" i="63"/>
  <c r="A1613" i="63"/>
  <c r="A1614" i="63"/>
  <c r="A1615" i="63"/>
  <c r="A1616" i="63"/>
  <c r="A1617" i="63"/>
  <c r="A1618" i="63"/>
  <c r="A1619" i="63"/>
  <c r="A1620" i="63"/>
  <c r="A1621" i="63"/>
  <c r="A1622" i="63"/>
  <c r="A1623" i="63"/>
  <c r="A1624" i="63"/>
  <c r="A1625" i="63"/>
  <c r="A1626" i="63"/>
  <c r="A1627" i="63"/>
  <c r="A1628" i="63"/>
  <c r="A1629" i="63"/>
  <c r="A1630" i="63"/>
  <c r="A1631" i="63"/>
  <c r="A1632" i="63"/>
  <c r="A1633" i="63"/>
  <c r="A1634" i="63"/>
  <c r="A1635" i="63"/>
  <c r="A1636" i="63"/>
  <c r="A1637" i="63"/>
  <c r="A1638" i="63"/>
  <c r="A1639" i="63"/>
  <c r="A1640" i="63"/>
  <c r="A1641" i="63"/>
  <c r="A1642" i="63"/>
  <c r="A1643" i="63"/>
  <c r="A1644" i="63"/>
  <c r="A1645" i="63"/>
  <c r="A1646" i="63"/>
  <c r="A1647" i="63"/>
  <c r="A1648" i="63"/>
  <c r="A1649" i="63"/>
  <c r="A1650" i="63"/>
  <c r="A1651" i="63"/>
  <c r="A1652" i="63"/>
  <c r="A1653" i="63"/>
  <c r="A1654" i="63"/>
  <c r="A1655" i="63"/>
  <c r="A1656" i="63"/>
  <c r="A1657" i="63"/>
  <c r="A1658" i="63"/>
  <c r="A1659" i="63"/>
  <c r="A1660" i="63"/>
  <c r="A1661" i="63"/>
  <c r="A1662" i="63"/>
  <c r="A1663" i="63"/>
  <c r="A1664" i="63"/>
  <c r="A1665" i="63"/>
  <c r="A1666" i="63"/>
  <c r="A1667" i="63"/>
  <c r="A1668" i="63"/>
  <c r="A1669" i="63"/>
  <c r="A1670" i="63"/>
  <c r="A1671" i="63"/>
  <c r="A1672" i="63"/>
  <c r="A1673" i="63"/>
  <c r="A1674" i="63"/>
  <c r="A1675" i="63"/>
  <c r="A1676" i="63"/>
  <c r="A1677" i="63"/>
  <c r="A1678" i="63"/>
  <c r="A1679" i="63"/>
  <c r="A1680" i="63"/>
  <c r="A1681" i="63"/>
  <c r="A1682" i="63"/>
  <c r="A1683" i="63"/>
  <c r="A1684" i="63"/>
  <c r="A1685" i="63"/>
  <c r="A1686" i="63"/>
  <c r="A1687" i="63"/>
  <c r="A1688" i="63"/>
  <c r="A1689" i="63"/>
  <c r="A1690" i="63"/>
  <c r="A1691" i="63"/>
  <c r="A1692" i="63"/>
  <c r="A1693" i="63"/>
  <c r="A1694" i="63"/>
  <c r="A1695" i="63"/>
  <c r="A1696" i="63"/>
  <c r="A1697" i="63"/>
  <c r="A1698" i="63"/>
  <c r="A1699" i="63"/>
  <c r="A1700" i="63"/>
  <c r="A1701" i="63"/>
  <c r="A1702" i="63"/>
  <c r="A1703" i="63"/>
  <c r="A1704" i="63"/>
  <c r="A1705" i="63"/>
  <c r="A1706" i="63"/>
  <c r="A1707" i="63"/>
  <c r="A1708" i="63"/>
  <c r="A1709" i="63"/>
  <c r="A1710" i="63"/>
  <c r="A1711" i="63"/>
  <c r="A1712" i="63"/>
  <c r="A1713" i="63"/>
  <c r="A1714" i="63"/>
  <c r="A1715" i="63"/>
  <c r="A1716" i="63"/>
  <c r="A1717" i="63"/>
  <c r="A1718" i="63"/>
  <c r="A1719" i="63"/>
  <c r="A1720" i="63"/>
  <c r="A1721" i="63"/>
  <c r="A1722" i="63"/>
  <c r="A1723" i="63"/>
  <c r="A1724" i="63"/>
  <c r="A1725" i="63"/>
  <c r="A1726" i="63"/>
  <c r="A1727" i="63"/>
  <c r="A1728" i="63"/>
  <c r="A1729" i="63"/>
  <c r="A1730" i="63"/>
  <c r="A1731" i="63"/>
  <c r="A1732" i="63"/>
  <c r="A1733" i="63"/>
  <c r="A1734" i="63"/>
  <c r="A1735" i="63"/>
  <c r="A1736" i="63"/>
  <c r="A1737" i="63"/>
  <c r="A1738" i="63"/>
  <c r="A1739" i="63"/>
  <c r="A1740" i="63"/>
  <c r="A1741" i="63"/>
  <c r="A1742" i="63"/>
  <c r="A1743" i="63"/>
  <c r="A1744" i="63"/>
  <c r="A1745" i="63"/>
  <c r="A1746" i="63"/>
  <c r="A1747" i="63"/>
  <c r="A1748" i="63"/>
  <c r="A1749" i="63"/>
  <c r="A1750" i="63"/>
  <c r="A1751" i="63"/>
  <c r="A1752" i="63"/>
  <c r="A1753" i="63"/>
  <c r="A1754" i="63"/>
  <c r="A1755" i="63"/>
  <c r="A1756" i="63"/>
  <c r="A1757" i="63"/>
  <c r="A1758" i="63"/>
  <c r="A1759" i="63"/>
  <c r="A1760" i="63"/>
  <c r="A1761" i="63"/>
  <c r="A1762" i="63"/>
  <c r="A1763" i="63"/>
  <c r="A1764" i="63"/>
  <c r="A1765" i="63"/>
  <c r="A1766" i="63"/>
  <c r="A1767" i="63"/>
  <c r="A1768" i="63"/>
  <c r="A1769" i="63"/>
  <c r="A1770" i="63"/>
  <c r="A1771" i="63"/>
  <c r="A1772" i="63"/>
  <c r="A1773" i="63"/>
  <c r="A1774" i="63"/>
  <c r="A1775" i="63"/>
  <c r="A1776" i="63"/>
  <c r="A1777" i="63"/>
  <c r="A1778" i="63"/>
  <c r="A1779" i="63"/>
  <c r="A1780" i="63"/>
  <c r="A1781" i="63"/>
  <c r="A1782" i="63"/>
  <c r="A1783" i="63"/>
  <c r="A1784" i="63"/>
  <c r="A1785" i="63"/>
  <c r="A1786" i="63"/>
  <c r="A1787" i="63"/>
  <c r="A1788" i="63"/>
  <c r="A1789" i="63"/>
  <c r="A1790" i="63"/>
  <c r="A1791" i="63"/>
  <c r="A1792" i="63"/>
  <c r="A1793" i="63"/>
  <c r="A1794" i="63"/>
  <c r="A1795" i="63"/>
  <c r="A1796" i="63"/>
  <c r="A1797" i="63"/>
  <c r="A1798" i="63"/>
  <c r="A1799" i="63"/>
  <c r="A1800" i="63"/>
  <c r="A1801" i="63"/>
  <c r="A1802" i="63"/>
  <c r="A1803" i="63"/>
  <c r="A1804" i="63"/>
  <c r="A1805" i="63"/>
  <c r="A1806" i="63"/>
  <c r="A1807" i="63"/>
  <c r="A1808" i="63"/>
  <c r="A1809" i="63"/>
  <c r="A1810" i="63"/>
  <c r="A1811" i="63"/>
  <c r="A1812" i="63"/>
  <c r="A1813" i="63"/>
  <c r="A1814" i="63"/>
  <c r="A1815" i="63"/>
  <c r="A1816" i="63"/>
  <c r="A1817" i="63"/>
  <c r="A1818" i="63"/>
  <c r="A1819" i="63"/>
  <c r="A1820" i="63"/>
  <c r="A1821" i="63"/>
  <c r="A1822" i="63"/>
  <c r="A1823" i="63"/>
  <c r="A1824" i="63"/>
  <c r="A1825" i="63"/>
  <c r="A1826" i="63"/>
  <c r="A1827" i="63"/>
  <c r="A1828" i="63"/>
  <c r="A1829" i="63"/>
  <c r="A1830" i="63"/>
  <c r="A1831" i="63"/>
  <c r="A1832" i="63"/>
  <c r="A1833" i="63"/>
  <c r="A1834" i="63"/>
  <c r="A1835" i="63"/>
  <c r="A1836" i="63"/>
  <c r="A1837" i="63"/>
  <c r="A1838" i="63"/>
  <c r="A1839" i="63"/>
  <c r="A1840" i="63"/>
  <c r="A1841" i="63"/>
  <c r="A1842" i="63"/>
  <c r="A1843" i="63"/>
  <c r="A1844" i="63"/>
  <c r="A1845" i="63"/>
  <c r="A1846" i="63"/>
  <c r="A1847" i="63"/>
  <c r="A1848" i="63"/>
  <c r="A1849" i="63"/>
  <c r="A1850" i="63"/>
  <c r="A1851" i="63"/>
  <c r="A1852" i="63"/>
  <c r="A1853" i="63"/>
  <c r="A1854" i="63"/>
  <c r="A1855" i="63"/>
  <c r="A1856" i="63"/>
  <c r="A1857" i="63"/>
  <c r="A1858" i="63"/>
  <c r="A1859" i="63"/>
  <c r="A1860" i="63"/>
  <c r="A1861" i="63"/>
  <c r="A1862" i="63"/>
  <c r="A1863" i="63"/>
  <c r="A1864" i="63"/>
  <c r="A1865" i="63"/>
  <c r="A1866" i="63"/>
  <c r="A1867" i="63"/>
  <c r="A1868" i="63"/>
  <c r="A1869" i="63"/>
  <c r="A1870" i="63"/>
  <c r="A1871" i="63"/>
  <c r="A1872" i="63"/>
  <c r="A1873" i="63"/>
  <c r="A1874" i="63"/>
  <c r="A1875" i="63"/>
  <c r="A1876" i="63"/>
  <c r="A1877" i="63"/>
  <c r="A1878" i="63"/>
  <c r="A1879" i="63"/>
  <c r="A1880" i="63"/>
  <c r="A1881" i="63"/>
  <c r="A1882" i="63"/>
  <c r="A1883" i="63"/>
  <c r="A1884" i="63"/>
  <c r="A1885" i="63"/>
  <c r="A1886" i="63"/>
  <c r="A1887" i="63"/>
  <c r="A1888" i="63"/>
  <c r="A1889" i="63"/>
  <c r="A1890" i="63"/>
  <c r="A1891" i="63"/>
  <c r="A1892" i="63"/>
  <c r="A1893" i="63"/>
  <c r="A1894" i="63"/>
  <c r="A1895" i="63"/>
  <c r="A1896" i="63"/>
  <c r="A1897" i="63"/>
  <c r="A1898" i="63"/>
  <c r="A1899" i="63"/>
  <c r="A1900" i="63"/>
  <c r="A1901" i="63"/>
  <c r="A1902" i="63"/>
  <c r="A1903" i="63"/>
  <c r="A1904" i="63"/>
  <c r="A1905" i="63"/>
  <c r="A1906" i="63"/>
  <c r="A1907" i="63"/>
  <c r="A1908" i="63"/>
  <c r="A1909" i="63"/>
  <c r="A1910" i="63"/>
  <c r="A1911" i="63"/>
  <c r="A1912" i="63"/>
  <c r="A1913" i="63"/>
  <c r="A1914" i="63"/>
  <c r="A1915" i="63"/>
  <c r="A1916" i="63"/>
  <c r="A1917" i="63"/>
  <c r="A1918" i="63"/>
  <c r="A1919" i="63"/>
  <c r="A1920" i="63"/>
  <c r="A1921" i="63"/>
  <c r="A1922" i="63"/>
  <c r="A1923" i="63"/>
  <c r="A1924" i="63"/>
  <c r="A1925" i="63"/>
  <c r="A1926" i="63"/>
  <c r="A1927" i="63"/>
  <c r="A1928" i="63"/>
  <c r="A1929" i="63"/>
  <c r="A1930" i="63"/>
  <c r="A1931" i="63"/>
  <c r="A1932" i="63"/>
  <c r="A1933" i="63"/>
  <c r="A1934" i="63"/>
  <c r="A1935" i="63"/>
  <c r="A1936" i="63"/>
  <c r="A1937" i="63"/>
  <c r="A1938" i="63"/>
  <c r="A1939" i="63"/>
  <c r="A1940" i="63"/>
  <c r="A1941" i="63"/>
  <c r="A1942" i="63"/>
  <c r="A1943" i="63"/>
  <c r="A1944" i="63"/>
  <c r="A1945" i="63"/>
  <c r="A1946" i="63"/>
  <c r="A1947" i="63"/>
  <c r="A1948" i="63"/>
  <c r="A1949" i="63"/>
  <c r="A1950" i="63"/>
  <c r="A1951" i="63"/>
  <c r="A1952" i="63"/>
  <c r="A1953" i="63"/>
  <c r="A1954" i="63"/>
  <c r="A1955" i="63"/>
  <c r="A1956" i="63"/>
  <c r="A1957" i="63"/>
  <c r="A1958" i="63"/>
  <c r="A1959" i="63"/>
  <c r="A1960" i="63"/>
  <c r="A1961" i="63"/>
  <c r="A1962" i="63"/>
  <c r="A1963" i="63"/>
  <c r="A1964" i="63"/>
  <c r="A1965" i="63"/>
  <c r="A1966" i="63"/>
  <c r="A1967" i="63"/>
  <c r="A1968" i="63"/>
  <c r="A1969" i="63"/>
  <c r="A1970" i="63"/>
  <c r="A1971" i="63"/>
  <c r="A1972" i="63"/>
  <c r="A1973" i="63"/>
  <c r="A1974" i="63"/>
  <c r="A1975" i="63"/>
  <c r="A1976" i="63"/>
  <c r="A1977" i="63"/>
  <c r="A1978" i="63"/>
  <c r="A1979" i="63"/>
  <c r="A1980" i="63"/>
  <c r="A1981" i="63"/>
  <c r="A1982" i="63"/>
  <c r="A1983" i="63"/>
  <c r="A1984" i="63"/>
  <c r="A1985" i="63"/>
  <c r="A1986" i="63"/>
  <c r="A1987" i="63"/>
  <c r="A1988" i="63"/>
  <c r="A1989" i="63"/>
  <c r="A1990" i="63"/>
  <c r="A1991" i="63"/>
  <c r="A1992" i="63"/>
  <c r="A1993" i="63"/>
  <c r="A1994" i="63"/>
  <c r="A1995" i="63"/>
  <c r="A1996" i="63"/>
  <c r="A1997" i="63"/>
  <c r="A1998" i="63"/>
  <c r="A1999" i="63"/>
  <c r="A2000" i="63"/>
  <c r="A2001" i="63"/>
  <c r="A2002" i="63"/>
  <c r="A2003" i="63"/>
  <c r="A2004" i="63"/>
  <c r="A2005" i="63"/>
  <c r="A2006" i="63"/>
  <c r="A2007" i="63"/>
  <c r="A2008" i="63"/>
  <c r="A2009" i="63"/>
  <c r="A2010" i="63"/>
  <c r="A2011" i="63"/>
  <c r="A2012" i="63"/>
  <c r="A2013" i="63"/>
  <c r="A2014" i="63"/>
  <c r="A2015" i="63"/>
  <c r="A2016" i="63"/>
  <c r="A2017" i="63"/>
  <c r="A2018" i="63"/>
  <c r="A2019" i="63"/>
  <c r="A2020" i="63"/>
  <c r="A2021" i="63"/>
  <c r="A2022" i="63"/>
  <c r="A2023" i="63"/>
  <c r="A2024" i="63"/>
  <c r="A2025" i="63"/>
  <c r="A2026" i="63"/>
  <c r="A2027" i="63"/>
  <c r="A2028" i="63"/>
  <c r="A2029" i="63"/>
  <c r="A2030" i="63"/>
  <c r="A2031" i="63"/>
  <c r="A2032" i="63"/>
  <c r="A2033" i="63"/>
  <c r="A2034" i="63"/>
  <c r="A2035" i="63"/>
  <c r="A2036" i="63"/>
  <c r="A2037" i="63"/>
  <c r="A2038" i="63"/>
  <c r="A2039" i="63"/>
  <c r="A2040" i="63"/>
  <c r="A2041" i="63"/>
  <c r="A2042" i="63"/>
  <c r="A2043" i="63"/>
  <c r="A2044" i="63"/>
  <c r="A2045" i="63"/>
  <c r="A2046" i="63"/>
  <c r="A2047" i="63"/>
  <c r="A2048" i="63"/>
  <c r="A2049" i="63"/>
  <c r="A2050" i="63"/>
  <c r="A2051" i="63"/>
  <c r="A2052" i="63"/>
  <c r="A2053" i="63"/>
  <c r="A2054" i="63"/>
  <c r="A2055" i="63"/>
  <c r="A2056" i="63"/>
  <c r="A2057" i="63"/>
  <c r="A2058" i="63"/>
  <c r="A2059" i="63"/>
  <c r="A2060" i="63"/>
  <c r="A2061" i="63"/>
  <c r="A2062" i="63"/>
  <c r="A2063" i="63"/>
  <c r="A2064" i="63"/>
  <c r="A2065" i="63"/>
  <c r="A2066" i="63"/>
  <c r="A2067" i="63"/>
  <c r="A2068" i="63"/>
  <c r="A2069" i="63"/>
  <c r="A2070" i="63"/>
  <c r="A2071" i="63"/>
  <c r="A2072" i="63"/>
  <c r="A2073" i="63"/>
  <c r="A2074" i="63"/>
  <c r="A2075" i="63"/>
  <c r="A2076" i="63"/>
  <c r="A2077" i="63"/>
  <c r="A2078" i="63"/>
  <c r="A2079" i="63"/>
  <c r="A2080" i="63"/>
  <c r="A2081" i="63"/>
  <c r="A2082" i="63"/>
  <c r="A2083" i="63"/>
  <c r="A2084" i="63"/>
  <c r="A2085" i="63"/>
  <c r="A2086" i="63"/>
  <c r="A2087" i="63"/>
  <c r="A2088" i="63"/>
  <c r="A2089" i="63"/>
  <c r="A2090" i="63"/>
  <c r="A2091" i="63"/>
  <c r="A2092" i="63"/>
  <c r="A2093" i="63"/>
  <c r="A2094" i="63"/>
  <c r="A2095" i="63"/>
  <c r="A2096" i="63"/>
  <c r="A2097" i="63"/>
  <c r="A2098" i="63"/>
  <c r="A2099" i="63"/>
  <c r="A2100" i="63"/>
  <c r="A2101" i="63"/>
  <c r="A2102" i="63"/>
  <c r="A2103" i="63"/>
  <c r="A2104" i="63"/>
  <c r="A2105" i="63"/>
  <c r="A2106" i="63"/>
  <c r="A2107" i="63"/>
  <c r="A2108" i="63"/>
  <c r="A2109" i="63"/>
  <c r="A2110" i="63"/>
  <c r="A2111" i="63"/>
  <c r="A2112" i="63"/>
  <c r="A2113" i="63"/>
  <c r="A2114" i="63"/>
  <c r="A2115" i="63"/>
  <c r="A2116" i="63"/>
  <c r="A2117" i="63"/>
  <c r="A2118" i="63"/>
  <c r="A2119" i="63"/>
  <c r="A2120" i="63"/>
  <c r="A2121" i="63"/>
  <c r="A2122" i="63"/>
  <c r="A2123" i="63"/>
  <c r="A2124" i="63"/>
  <c r="A2125" i="63"/>
  <c r="A2126" i="63"/>
  <c r="A2127" i="63"/>
  <c r="A2128" i="63"/>
  <c r="A2129" i="63"/>
  <c r="A2130" i="63"/>
  <c r="A2131" i="63"/>
  <c r="A2132" i="63"/>
  <c r="A2133" i="63"/>
  <c r="A2134" i="63"/>
  <c r="A2135" i="63"/>
  <c r="A2136" i="63"/>
  <c r="A2137" i="63"/>
  <c r="A2138" i="63"/>
  <c r="A2139" i="63"/>
  <c r="A2140" i="63"/>
  <c r="A2141" i="63"/>
  <c r="A2142" i="63"/>
  <c r="A2143" i="63"/>
  <c r="A2144" i="63"/>
  <c r="A2145" i="63"/>
  <c r="A2146" i="63"/>
  <c r="A2147" i="63"/>
  <c r="A2148" i="63"/>
  <c r="A2149" i="63"/>
  <c r="A2150" i="63"/>
  <c r="A2151" i="63"/>
  <c r="A2152" i="63"/>
  <c r="A2153" i="63"/>
  <c r="A2154" i="63"/>
  <c r="A2155" i="63"/>
  <c r="A2156" i="63"/>
  <c r="A2157" i="63"/>
  <c r="A2158" i="63"/>
  <c r="A2159" i="63"/>
  <c r="A2160" i="63"/>
  <c r="A2161" i="63"/>
  <c r="A2162" i="63"/>
  <c r="A2163" i="63"/>
  <c r="A2164" i="63"/>
  <c r="A2165" i="63"/>
  <c r="A2166" i="63"/>
  <c r="A2167" i="63"/>
  <c r="A2168" i="63"/>
  <c r="A2169" i="63"/>
  <c r="A2170" i="63"/>
  <c r="A2171" i="63"/>
  <c r="A2172" i="63"/>
  <c r="A2173" i="63"/>
  <c r="A2174" i="63"/>
  <c r="A2175" i="63"/>
  <c r="A2176" i="63"/>
  <c r="A2177" i="63"/>
  <c r="A2178" i="63"/>
  <c r="A2179" i="63"/>
  <c r="A2180" i="63"/>
  <c r="A2181" i="63"/>
  <c r="A2182" i="63"/>
  <c r="A2183" i="63"/>
  <c r="A2184" i="63"/>
  <c r="A2185" i="63"/>
  <c r="A2186" i="63"/>
  <c r="A2187" i="63"/>
  <c r="A2188" i="63"/>
  <c r="A2189" i="63"/>
  <c r="A2190" i="63"/>
  <c r="A2191" i="63"/>
  <c r="A2192" i="63"/>
  <c r="A2193" i="63"/>
  <c r="A2194" i="63"/>
  <c r="A2195" i="63"/>
  <c r="A2196" i="63"/>
  <c r="A2197" i="63"/>
  <c r="A2198" i="63"/>
  <c r="A2199" i="63"/>
  <c r="A2200" i="63"/>
  <c r="A2201" i="63"/>
  <c r="A2202" i="63"/>
  <c r="A2203" i="63"/>
  <c r="A2204" i="63"/>
  <c r="A2205" i="63"/>
  <c r="A2206" i="63"/>
  <c r="A2207" i="63"/>
  <c r="A2208" i="63"/>
  <c r="A2209" i="63"/>
  <c r="A2210" i="63"/>
  <c r="A2211" i="63"/>
  <c r="A2212" i="63"/>
  <c r="A2213" i="63"/>
  <c r="A2214" i="63"/>
  <c r="A2215" i="63"/>
  <c r="A2216" i="63"/>
  <c r="A2217" i="63"/>
  <c r="A2218" i="63"/>
  <c r="A2219" i="63"/>
  <c r="A2220" i="63"/>
  <c r="A2221" i="63"/>
  <c r="A2222" i="63"/>
  <c r="A2223" i="63"/>
  <c r="A2224" i="63"/>
  <c r="A2225" i="63"/>
  <c r="A2226" i="63"/>
  <c r="A2227" i="63"/>
  <c r="A2228" i="63"/>
  <c r="A2229" i="63"/>
  <c r="A2230" i="63"/>
  <c r="A2231" i="63"/>
  <c r="A2232" i="63"/>
  <c r="A2233" i="63"/>
  <c r="A2234" i="63"/>
  <c r="A2235" i="63"/>
  <c r="A2236" i="63"/>
  <c r="A2237" i="63"/>
  <c r="A2238" i="63"/>
  <c r="A2239" i="63"/>
  <c r="A2240" i="63"/>
  <c r="A2241" i="63"/>
  <c r="A2242" i="63"/>
  <c r="A2243" i="63"/>
  <c r="A2244" i="63"/>
  <c r="A2245" i="63"/>
  <c r="A2246" i="63"/>
  <c r="A2247" i="63"/>
  <c r="A2248" i="63"/>
  <c r="A2249" i="63"/>
  <c r="A2250" i="63"/>
  <c r="A2251" i="63"/>
  <c r="A2252" i="63"/>
  <c r="A2253" i="63"/>
  <c r="A2254" i="63"/>
  <c r="A2255" i="63"/>
  <c r="A2256" i="63"/>
  <c r="A2257" i="63"/>
  <c r="A2258" i="63"/>
  <c r="A2259" i="63"/>
  <c r="A2260" i="63"/>
  <c r="A2261" i="63"/>
  <c r="A2262" i="63"/>
  <c r="A2263" i="63"/>
  <c r="A2264" i="63"/>
  <c r="A2265" i="63"/>
  <c r="A2266" i="63"/>
  <c r="A2267" i="63"/>
  <c r="A2268" i="63"/>
  <c r="A2269" i="63"/>
  <c r="A2270" i="63"/>
  <c r="A2271" i="63"/>
  <c r="A2272" i="63"/>
  <c r="A2273" i="63"/>
  <c r="A2274" i="63"/>
  <c r="A2275" i="63"/>
  <c r="A2276" i="63"/>
  <c r="A2277" i="63"/>
  <c r="A2278" i="63"/>
  <c r="A2279" i="63"/>
  <c r="A2280" i="63"/>
  <c r="A2281" i="63"/>
  <c r="A2282" i="63"/>
  <c r="A2283" i="63"/>
  <c r="A2284" i="63"/>
  <c r="A2285" i="63"/>
  <c r="A2286" i="63"/>
  <c r="A2287" i="63"/>
  <c r="A2288" i="63"/>
  <c r="A2289" i="63"/>
  <c r="A2290" i="63"/>
  <c r="A2291" i="63"/>
  <c r="A2292" i="63"/>
  <c r="A2293" i="63"/>
  <c r="A2294" i="63"/>
  <c r="A2295" i="63"/>
  <c r="A2296" i="63"/>
  <c r="A2297" i="63"/>
  <c r="A2298" i="63"/>
  <c r="A2299" i="63"/>
  <c r="A2300" i="63"/>
  <c r="A2301" i="63"/>
  <c r="A2302" i="63"/>
  <c r="A2303" i="63"/>
  <c r="A2304" i="63"/>
  <c r="A2305" i="63"/>
  <c r="A2306" i="63"/>
  <c r="A2307" i="63"/>
  <c r="A2308" i="63"/>
  <c r="A2309" i="63"/>
  <c r="A2310" i="63"/>
  <c r="A2311" i="63"/>
  <c r="A2312" i="63"/>
  <c r="A2313" i="63"/>
  <c r="A2314" i="63"/>
  <c r="A2315" i="63"/>
  <c r="A2316" i="63"/>
  <c r="A2317" i="63"/>
  <c r="A2318" i="63"/>
  <c r="A2319" i="63"/>
  <c r="A2320" i="63"/>
  <c r="A2321" i="63"/>
  <c r="A2322" i="63"/>
  <c r="A2323" i="63"/>
  <c r="A2324" i="63"/>
  <c r="A2325" i="63"/>
  <c r="A2326" i="63"/>
  <c r="A2327" i="63"/>
  <c r="A2328" i="63"/>
  <c r="A2329" i="63"/>
  <c r="A2330" i="63"/>
  <c r="A2331" i="63"/>
  <c r="A2332" i="63"/>
  <c r="A2333" i="63"/>
  <c r="A2334" i="63"/>
  <c r="A2335" i="63"/>
  <c r="A2336" i="63"/>
  <c r="A2337" i="63"/>
  <c r="A2338" i="63"/>
  <c r="A2339" i="63"/>
  <c r="A2340" i="63"/>
  <c r="A2341" i="63"/>
  <c r="A2342" i="63"/>
  <c r="A2343" i="63"/>
  <c r="A2344" i="63"/>
  <c r="A2345" i="63"/>
  <c r="A2346" i="63"/>
  <c r="A2347" i="63"/>
  <c r="A2348" i="63"/>
  <c r="A2349" i="63"/>
  <c r="A2350" i="63"/>
  <c r="A2351" i="63"/>
  <c r="A2352" i="63"/>
  <c r="A2353" i="63"/>
  <c r="A2354" i="63"/>
  <c r="A2355" i="63"/>
  <c r="A2356" i="63"/>
  <c r="A2357" i="63"/>
  <c r="A2358" i="63"/>
  <c r="A2359" i="63"/>
  <c r="A2360" i="63"/>
  <c r="A2361" i="63"/>
  <c r="A2362" i="63"/>
  <c r="A2363" i="63"/>
  <c r="A2364" i="63"/>
  <c r="A2365" i="63"/>
  <c r="A2366" i="63"/>
  <c r="A2367" i="63"/>
  <c r="A2368" i="63"/>
  <c r="A2369" i="63"/>
  <c r="A2370" i="63"/>
  <c r="A2371" i="63"/>
  <c r="A2372" i="63"/>
  <c r="A2373" i="63"/>
  <c r="A2374" i="63"/>
  <c r="A2375" i="63"/>
  <c r="A2376" i="63"/>
  <c r="A2377" i="63"/>
  <c r="A2378" i="63"/>
  <c r="A2379" i="63"/>
  <c r="A2380" i="63"/>
  <c r="A2381" i="63"/>
  <c r="A2382" i="63"/>
  <c r="A2383" i="63"/>
  <c r="A2384" i="63"/>
  <c r="A2385" i="63"/>
  <c r="A2386" i="63"/>
  <c r="A2387" i="63"/>
  <c r="A2388" i="63"/>
  <c r="A2389" i="63"/>
  <c r="A2390" i="63"/>
  <c r="A2391" i="63"/>
  <c r="A2392" i="63"/>
  <c r="A2393" i="63"/>
  <c r="A2394" i="63"/>
  <c r="A2395" i="63"/>
  <c r="A2396" i="63"/>
  <c r="A2397" i="63"/>
  <c r="A2398" i="63"/>
  <c r="A2399" i="63"/>
  <c r="A2400" i="63"/>
  <c r="A2401" i="63"/>
  <c r="A2402" i="63"/>
  <c r="A2403" i="63"/>
  <c r="A2404" i="63"/>
  <c r="A2405" i="63"/>
  <c r="A2406" i="63"/>
  <c r="A2407" i="63"/>
  <c r="A2408" i="63"/>
  <c r="A2409" i="63"/>
  <c r="A2410" i="63"/>
  <c r="A2411" i="63"/>
  <c r="A2412" i="63"/>
  <c r="A2413" i="63"/>
  <c r="A2414" i="63"/>
  <c r="A2415" i="63"/>
  <c r="A2416" i="63"/>
  <c r="A2417" i="63"/>
  <c r="A2418" i="63"/>
  <c r="A2419" i="63"/>
  <c r="A2420" i="63"/>
  <c r="A2421" i="63"/>
  <c r="A2422" i="63"/>
  <c r="A2423" i="63"/>
  <c r="A2424" i="63"/>
  <c r="A2425" i="63"/>
  <c r="A2426" i="63"/>
  <c r="A2427" i="63"/>
  <c r="A2428" i="63"/>
  <c r="A2429" i="63"/>
  <c r="A2430" i="63"/>
  <c r="A2431" i="63"/>
  <c r="A2432" i="63"/>
  <c r="A2433" i="63"/>
  <c r="A2434" i="63"/>
  <c r="A2435" i="63"/>
  <c r="A2436" i="63"/>
  <c r="A2437" i="63"/>
  <c r="A2438" i="63"/>
  <c r="A2439" i="63"/>
  <c r="A2440" i="63"/>
  <c r="A2441" i="63"/>
  <c r="A2442" i="63"/>
  <c r="A2443" i="63"/>
  <c r="A2444" i="63"/>
  <c r="A2445" i="63"/>
  <c r="A2446" i="63"/>
  <c r="A2447" i="63"/>
  <c r="A2448" i="63"/>
  <c r="A2449" i="63"/>
  <c r="A2450" i="63"/>
  <c r="A2451" i="63"/>
  <c r="A2452" i="63"/>
  <c r="A2453" i="63"/>
  <c r="A2454" i="63"/>
  <c r="A2455" i="63"/>
  <c r="A2456" i="63"/>
  <c r="A2457" i="63"/>
  <c r="A2458" i="63"/>
  <c r="A2459" i="63"/>
  <c r="A2460" i="63"/>
  <c r="A2461" i="63"/>
  <c r="A2462" i="63"/>
  <c r="A2463" i="63"/>
  <c r="A2464" i="63"/>
  <c r="A2465" i="63"/>
  <c r="A2466" i="63"/>
  <c r="A2467" i="63"/>
  <c r="A2468" i="63"/>
  <c r="A2469" i="63"/>
  <c r="A2470" i="63"/>
  <c r="A2471" i="63"/>
  <c r="A2472" i="63"/>
  <c r="A2473" i="63"/>
  <c r="A2474" i="63"/>
  <c r="A2475" i="63"/>
  <c r="A2476" i="63"/>
  <c r="A2477" i="63"/>
  <c r="A2478" i="63"/>
  <c r="A2479" i="63"/>
  <c r="A2480" i="63"/>
  <c r="A2481" i="63"/>
  <c r="A2482" i="63"/>
  <c r="A2483" i="63"/>
  <c r="A2484" i="63"/>
  <c r="A2485" i="63"/>
  <c r="A2486" i="63"/>
  <c r="A2487" i="63"/>
  <c r="A2488" i="63"/>
  <c r="A2489" i="63"/>
  <c r="A2490" i="63"/>
  <c r="A2491" i="63"/>
  <c r="A2492" i="63"/>
  <c r="A2493" i="63"/>
  <c r="A2494" i="63"/>
  <c r="A2495" i="63"/>
  <c r="A2496" i="63"/>
  <c r="A2497" i="63"/>
  <c r="A2498" i="63"/>
  <c r="A2499" i="63"/>
  <c r="A2500" i="63"/>
  <c r="A2501" i="63"/>
  <c r="A2502" i="63"/>
  <c r="A2503" i="63"/>
  <c r="A2504" i="63"/>
  <c r="A2505" i="63"/>
  <c r="A2506" i="63"/>
  <c r="A2507" i="63"/>
  <c r="A2508" i="63"/>
  <c r="A2509" i="63"/>
  <c r="A2510" i="63"/>
  <c r="A2511" i="63"/>
  <c r="A2512" i="63"/>
  <c r="A2513" i="63"/>
  <c r="A2514" i="63"/>
  <c r="A2515" i="63"/>
  <c r="A2516" i="63"/>
  <c r="A2517" i="63"/>
  <c r="A2518" i="63"/>
  <c r="A2519" i="63"/>
  <c r="A2520" i="63"/>
  <c r="A2521" i="63"/>
  <c r="A2522" i="63"/>
  <c r="A2523" i="63"/>
  <c r="A2524" i="63"/>
  <c r="A2525" i="63"/>
  <c r="A2526" i="63"/>
  <c r="A2527" i="63"/>
  <c r="A2528" i="63"/>
  <c r="A2529" i="63"/>
  <c r="A2530" i="63"/>
  <c r="A2531" i="63"/>
  <c r="A2532" i="63"/>
  <c r="A2533" i="63"/>
  <c r="A2534" i="63"/>
  <c r="A2535" i="63"/>
  <c r="A2536" i="63"/>
  <c r="A2537" i="63"/>
  <c r="A2538" i="63"/>
  <c r="A2539" i="63"/>
  <c r="A2540" i="63"/>
  <c r="A2541" i="63"/>
  <c r="A2542" i="63"/>
  <c r="A2543" i="63"/>
  <c r="A2544" i="63"/>
  <c r="A2545" i="63"/>
  <c r="A2546" i="63"/>
  <c r="A2547" i="63"/>
  <c r="A2548" i="63"/>
  <c r="A2549" i="63"/>
  <c r="A2550" i="63"/>
  <c r="A2551" i="63"/>
  <c r="A2552" i="63"/>
  <c r="A2553" i="63"/>
  <c r="A2554" i="63"/>
  <c r="A2555" i="63"/>
  <c r="A2556" i="63"/>
  <c r="A2557" i="63"/>
  <c r="A2558" i="63"/>
  <c r="A2559" i="63"/>
  <c r="A2560" i="63"/>
  <c r="A2561" i="63"/>
  <c r="A2562" i="63"/>
  <c r="A2563" i="63"/>
  <c r="A2564" i="63"/>
  <c r="A2565" i="63"/>
  <c r="A2566" i="63"/>
  <c r="A2567" i="63"/>
  <c r="A2568" i="63"/>
  <c r="A2569" i="63"/>
  <c r="A2570" i="63"/>
  <c r="A2571" i="63"/>
  <c r="A2572" i="63"/>
  <c r="A2573" i="63"/>
  <c r="A2574" i="63"/>
  <c r="A2575" i="63"/>
  <c r="A2576" i="63"/>
  <c r="A2577" i="63"/>
  <c r="A2578" i="63"/>
  <c r="A2579" i="63"/>
  <c r="A2580" i="63"/>
  <c r="A2581" i="63"/>
  <c r="A2582" i="63"/>
  <c r="A2583" i="63"/>
  <c r="A2584" i="63"/>
  <c r="A2585" i="63"/>
  <c r="A2586" i="63"/>
  <c r="A2587" i="63"/>
  <c r="A2588" i="63"/>
  <c r="A2589" i="63"/>
  <c r="A2590" i="63"/>
  <c r="A2591" i="63"/>
  <c r="A2592" i="63"/>
  <c r="A2593" i="63"/>
  <c r="A2594" i="63"/>
  <c r="A2595" i="63"/>
  <c r="A2596" i="63"/>
  <c r="A2597" i="63"/>
  <c r="A2598" i="63"/>
  <c r="A2599" i="63"/>
  <c r="A2600" i="63"/>
  <c r="A2601" i="63"/>
  <c r="A2602" i="63"/>
  <c r="A2603" i="63"/>
  <c r="A2604" i="63"/>
  <c r="A2605" i="63"/>
  <c r="A2606" i="63"/>
  <c r="A2607" i="63"/>
  <c r="A2608" i="63"/>
  <c r="A2609" i="63"/>
  <c r="A2610" i="63"/>
  <c r="A2611" i="63"/>
  <c r="A2612" i="63"/>
  <c r="A2613" i="63"/>
  <c r="A2614" i="63"/>
  <c r="A2615" i="63"/>
  <c r="A2616" i="63"/>
  <c r="A2617" i="63"/>
  <c r="A2618" i="63"/>
  <c r="A2619" i="63"/>
  <c r="A2620" i="63"/>
  <c r="A2621" i="63"/>
  <c r="A2622" i="63"/>
  <c r="A2623" i="63"/>
  <c r="A2624" i="63"/>
  <c r="A2625" i="63"/>
  <c r="A2626" i="63"/>
  <c r="A2627" i="63"/>
  <c r="A2628" i="63"/>
  <c r="A2629" i="63"/>
  <c r="A2630" i="63"/>
  <c r="A2631" i="63"/>
  <c r="A2632" i="63"/>
  <c r="A2633" i="63"/>
  <c r="A2634" i="63"/>
  <c r="A2635" i="63"/>
  <c r="A2636" i="63"/>
  <c r="A2637" i="63"/>
  <c r="A2638" i="63"/>
  <c r="A2639" i="63"/>
  <c r="A2640" i="63"/>
  <c r="A2641" i="63"/>
  <c r="A2642" i="63"/>
  <c r="A2643" i="63"/>
  <c r="A2644" i="63"/>
  <c r="A2645" i="63"/>
  <c r="A2646" i="63"/>
  <c r="A2647" i="63"/>
  <c r="A2648" i="63"/>
  <c r="A2649" i="63"/>
  <c r="A2650" i="63"/>
  <c r="A2651" i="63"/>
  <c r="A2652" i="63"/>
  <c r="A2653" i="63"/>
  <c r="A2654" i="63"/>
  <c r="A2655" i="63"/>
  <c r="A2656" i="63"/>
  <c r="A2657" i="63"/>
  <c r="A2658" i="63"/>
  <c r="A2659" i="63"/>
  <c r="A2660" i="63"/>
  <c r="A2661" i="63"/>
  <c r="A2662" i="63"/>
  <c r="A2663" i="63"/>
  <c r="A2664" i="63"/>
  <c r="A2665" i="63"/>
  <c r="A2666" i="63"/>
  <c r="A2667" i="63"/>
  <c r="A2668" i="63"/>
  <c r="A2669" i="63"/>
  <c r="A2670" i="63"/>
  <c r="A2671" i="63"/>
  <c r="A2672" i="63"/>
  <c r="A2673" i="63"/>
  <c r="A2674" i="63"/>
  <c r="A2675" i="63"/>
  <c r="A2676" i="63"/>
  <c r="A2677" i="63"/>
  <c r="A2678" i="63"/>
  <c r="A2679" i="63"/>
  <c r="A2680" i="63"/>
  <c r="A2681" i="63"/>
  <c r="A2682" i="63"/>
  <c r="A2683" i="63"/>
  <c r="A2684" i="63"/>
  <c r="A2685" i="63"/>
  <c r="A2686" i="63"/>
  <c r="A2687" i="63"/>
  <c r="A2688" i="63"/>
  <c r="A2689" i="63"/>
  <c r="A2690" i="63"/>
  <c r="A2691" i="63"/>
  <c r="A2692" i="63"/>
  <c r="A2693" i="63"/>
  <c r="A2694" i="63"/>
  <c r="A2695" i="63"/>
  <c r="A2696" i="63"/>
  <c r="A2697" i="63"/>
  <c r="A2698" i="63"/>
  <c r="A2699" i="63"/>
  <c r="A2700" i="63"/>
  <c r="A2701" i="63"/>
  <c r="A2702" i="63"/>
  <c r="A2703" i="63"/>
  <c r="A2704" i="63"/>
  <c r="A2705" i="63"/>
  <c r="A2706" i="63"/>
  <c r="A2707" i="63"/>
  <c r="A2708" i="63"/>
  <c r="A2709" i="63"/>
  <c r="A2710" i="63"/>
  <c r="A2711" i="63"/>
  <c r="A2712" i="63"/>
  <c r="A2713" i="63"/>
  <c r="A2714" i="63"/>
  <c r="A2715" i="63"/>
  <c r="A2716" i="63"/>
  <c r="A2717" i="63"/>
  <c r="A2718" i="63"/>
  <c r="A2719" i="63"/>
  <c r="A2720" i="63"/>
  <c r="A2721" i="63"/>
  <c r="A2722" i="63"/>
  <c r="A2723" i="63"/>
  <c r="A2724" i="63"/>
  <c r="A2725" i="63"/>
  <c r="A2726" i="63"/>
  <c r="A2727" i="63"/>
  <c r="A2728" i="63"/>
  <c r="A2729" i="63"/>
  <c r="A2730" i="63"/>
  <c r="A2731" i="63"/>
  <c r="A2732" i="63"/>
  <c r="A2733" i="63"/>
  <c r="A2734" i="63"/>
  <c r="A2735" i="63"/>
  <c r="A2736" i="63"/>
  <c r="A2737" i="63"/>
  <c r="A2738" i="63"/>
  <c r="A2739" i="63"/>
  <c r="A2740" i="63"/>
  <c r="A2741" i="63"/>
  <c r="A2742" i="63"/>
  <c r="A2743" i="63"/>
  <c r="A2744" i="63"/>
  <c r="A2745" i="63"/>
  <c r="A2746" i="63"/>
  <c r="A2747" i="63"/>
  <c r="A2748" i="63"/>
  <c r="A2749" i="63"/>
  <c r="A2750" i="63"/>
  <c r="A2751" i="63"/>
  <c r="A2752" i="63"/>
  <c r="A2753" i="63"/>
  <c r="A2754" i="63"/>
  <c r="A2755" i="63"/>
  <c r="A2756" i="63"/>
  <c r="A2757" i="63"/>
  <c r="A2758" i="63"/>
  <c r="A2759" i="63"/>
  <c r="A2760" i="63"/>
  <c r="A2761" i="63"/>
  <c r="A2762" i="63"/>
  <c r="A2763" i="63"/>
  <c r="A2764" i="63"/>
  <c r="A2765" i="63"/>
  <c r="A2766" i="63"/>
  <c r="A2767" i="63"/>
  <c r="A2768" i="63"/>
  <c r="A2769" i="63"/>
  <c r="A2770" i="63"/>
  <c r="A2771" i="63"/>
  <c r="A2772" i="63"/>
  <c r="A2773" i="63"/>
  <c r="A2774" i="63"/>
  <c r="A2775" i="63"/>
  <c r="A2776" i="63"/>
  <c r="A2777" i="63"/>
  <c r="A2778" i="63"/>
  <c r="A2779" i="63"/>
  <c r="A2780" i="63"/>
  <c r="A2781" i="63"/>
  <c r="A2782" i="63"/>
  <c r="A2783" i="63"/>
  <c r="A2784" i="63"/>
  <c r="A2785" i="63"/>
  <c r="A2786" i="63"/>
  <c r="A2787" i="63"/>
  <c r="A2788" i="63"/>
  <c r="A2789" i="63"/>
  <c r="A2790" i="63"/>
  <c r="A2791" i="63"/>
  <c r="A2792" i="63"/>
  <c r="A2793" i="63"/>
  <c r="A2794" i="63"/>
  <c r="A2795" i="63"/>
  <c r="A2796" i="63"/>
  <c r="A2797" i="63"/>
  <c r="A2798" i="63"/>
  <c r="A2799" i="63"/>
  <c r="A2800" i="63"/>
  <c r="A2801" i="63"/>
  <c r="A2802" i="63"/>
  <c r="A2803" i="63"/>
  <c r="A2804" i="63"/>
  <c r="A2805" i="63"/>
  <c r="A2806" i="63"/>
  <c r="A2807" i="63"/>
  <c r="A2808" i="63"/>
  <c r="A2809" i="63"/>
  <c r="A2810" i="63"/>
  <c r="A2811" i="63"/>
  <c r="A2812" i="63"/>
  <c r="A2813" i="63"/>
  <c r="A2814" i="63"/>
  <c r="A2815" i="63"/>
  <c r="A2816" i="63"/>
  <c r="A2817" i="63"/>
  <c r="A2818" i="63"/>
  <c r="A2819" i="63"/>
  <c r="A2820" i="63"/>
  <c r="A2821" i="63"/>
  <c r="A2822" i="63"/>
  <c r="A2823" i="63"/>
  <c r="A2824" i="63"/>
  <c r="A2825" i="63"/>
  <c r="A2826" i="63"/>
  <c r="A2827" i="63"/>
  <c r="A2828" i="63"/>
  <c r="A2829" i="63"/>
  <c r="A2830" i="63"/>
  <c r="A2831" i="63"/>
  <c r="A2832" i="63"/>
  <c r="A2833" i="63"/>
  <c r="A2834" i="63"/>
  <c r="A2835" i="63"/>
  <c r="A2836" i="63"/>
  <c r="A2837" i="63"/>
  <c r="A2838" i="63"/>
  <c r="A2839" i="63"/>
  <c r="A2840" i="63"/>
  <c r="A2841" i="63"/>
  <c r="A2842" i="63"/>
  <c r="A2843" i="63"/>
  <c r="A2844" i="63"/>
  <c r="A2845" i="63"/>
  <c r="A2846" i="63"/>
  <c r="A2847" i="63"/>
  <c r="A2848" i="63"/>
  <c r="A2849" i="63"/>
  <c r="A2850" i="63"/>
  <c r="A2851" i="63"/>
  <c r="A2852" i="63"/>
  <c r="A2853" i="63"/>
  <c r="A2854" i="63"/>
  <c r="A2855" i="63"/>
  <c r="A2856" i="63"/>
  <c r="A2857" i="63"/>
  <c r="A2858" i="63"/>
  <c r="A2859" i="63"/>
  <c r="A2860" i="63"/>
  <c r="A2861" i="63"/>
  <c r="A2862" i="63"/>
  <c r="A2863" i="63"/>
  <c r="A2864" i="63"/>
  <c r="A2865" i="63"/>
  <c r="A2866" i="63"/>
  <c r="A2867" i="63"/>
  <c r="A2868" i="63"/>
  <c r="A2869" i="63"/>
  <c r="A2870" i="63"/>
  <c r="A2871" i="63"/>
  <c r="A2872" i="63"/>
  <c r="A2873" i="63"/>
  <c r="A2874" i="63"/>
  <c r="A2875" i="63"/>
  <c r="A2876" i="63"/>
  <c r="A2877" i="63"/>
  <c r="A2878" i="63"/>
  <c r="A2879" i="63"/>
  <c r="A2880" i="63"/>
  <c r="A2881" i="63"/>
  <c r="A2882" i="63"/>
  <c r="A2883" i="63"/>
  <c r="A2884" i="63"/>
  <c r="A2885" i="63"/>
  <c r="A2886" i="63"/>
  <c r="A2887" i="63"/>
  <c r="A2888" i="63"/>
  <c r="A2889" i="63"/>
  <c r="A2890" i="63"/>
  <c r="A2891" i="63"/>
  <c r="A2892" i="63"/>
  <c r="A2893" i="63"/>
  <c r="A2894" i="63"/>
  <c r="A2895" i="63"/>
  <c r="A2896" i="63"/>
  <c r="A2897" i="63"/>
  <c r="A2898" i="63"/>
  <c r="A2899" i="63"/>
  <c r="A2900" i="63"/>
  <c r="A2901" i="63"/>
  <c r="A2902" i="63"/>
  <c r="A2903" i="63"/>
  <c r="A2904" i="63"/>
  <c r="A2905" i="63"/>
  <c r="A2906" i="63"/>
  <c r="A2907" i="63"/>
  <c r="A2908" i="63"/>
  <c r="A2909" i="63"/>
  <c r="A2910" i="63"/>
  <c r="A2911" i="63"/>
  <c r="A2912" i="63"/>
  <c r="A2913" i="63"/>
  <c r="A2914" i="63"/>
  <c r="A2915" i="63"/>
  <c r="A2916" i="63"/>
  <c r="A2917" i="63"/>
  <c r="A2918" i="63"/>
  <c r="A2919" i="63"/>
  <c r="A2920" i="63"/>
  <c r="A2921" i="63"/>
  <c r="A2922" i="63"/>
  <c r="A2923" i="63"/>
  <c r="A2924" i="63"/>
  <c r="A2925" i="63"/>
  <c r="A2926" i="63"/>
  <c r="A2927" i="63"/>
  <c r="A2928" i="63"/>
  <c r="A2929" i="63"/>
  <c r="A2930" i="63"/>
  <c r="A2931" i="63"/>
  <c r="A2932" i="63"/>
  <c r="A2933" i="63"/>
  <c r="A2934" i="63"/>
  <c r="A2935" i="63"/>
  <c r="A2936" i="63"/>
  <c r="A2937" i="63"/>
  <c r="A2938" i="63"/>
  <c r="A2939" i="63"/>
  <c r="A2940" i="63"/>
  <c r="A2941" i="63"/>
  <c r="A2942" i="63"/>
  <c r="A2943" i="63"/>
  <c r="A2944" i="63"/>
  <c r="A2945" i="63"/>
  <c r="A2946" i="63"/>
  <c r="A2947" i="63"/>
  <c r="A2948" i="63"/>
  <c r="A2949" i="63"/>
  <c r="A2950" i="63"/>
  <c r="A2951" i="63"/>
  <c r="A2952" i="63"/>
  <c r="A2953" i="63"/>
  <c r="A2954" i="63"/>
  <c r="A2955" i="63"/>
  <c r="A2956" i="63"/>
  <c r="A2957" i="63"/>
  <c r="A2958" i="63"/>
  <c r="A2959" i="63"/>
  <c r="A2960" i="63"/>
  <c r="A2961" i="63"/>
  <c r="A2962" i="63"/>
  <c r="A2963" i="63"/>
  <c r="A2964" i="63"/>
  <c r="A2965" i="63"/>
  <c r="A2966" i="63"/>
  <c r="A2967" i="63"/>
  <c r="A2968" i="63"/>
  <c r="A2969" i="63"/>
  <c r="A2970" i="63"/>
  <c r="A2971" i="63"/>
  <c r="A2972" i="63"/>
  <c r="A2973" i="63"/>
  <c r="A2974" i="63"/>
  <c r="A2975" i="63"/>
  <c r="A2976" i="63"/>
  <c r="A2977" i="63"/>
  <c r="A2978" i="63"/>
  <c r="A2979" i="63"/>
  <c r="A2980" i="63"/>
  <c r="A2981" i="63"/>
  <c r="A2982" i="63"/>
  <c r="A2983" i="63"/>
  <c r="A2984" i="63"/>
  <c r="A2985" i="63"/>
  <c r="A2986" i="63"/>
  <c r="A2987" i="63"/>
  <c r="A2988" i="63"/>
  <c r="A2989" i="63"/>
  <c r="A2990" i="63"/>
  <c r="A2991" i="63"/>
  <c r="A2992" i="63"/>
  <c r="A2993" i="63"/>
  <c r="A2994" i="63"/>
  <c r="A2995" i="63"/>
  <c r="A2996" i="63"/>
  <c r="A2997" i="63"/>
  <c r="A2998" i="63"/>
  <c r="A2999" i="63"/>
  <c r="A3000" i="63"/>
  <c r="A3001" i="63"/>
  <c r="A3002" i="63"/>
  <c r="A3003" i="63"/>
  <c r="A3004" i="63"/>
  <c r="A3005" i="63"/>
  <c r="A3006" i="63"/>
  <c r="A3007" i="63"/>
  <c r="A3008" i="63"/>
  <c r="A3009" i="63"/>
  <c r="A3010" i="63"/>
  <c r="A3011" i="63"/>
  <c r="A3012" i="63"/>
  <c r="A3013" i="63"/>
  <c r="A3014" i="63"/>
  <c r="A3015" i="63"/>
  <c r="A3016" i="63"/>
  <c r="A3017" i="63"/>
  <c r="A3018" i="63"/>
  <c r="A3019" i="63"/>
  <c r="A3020" i="63"/>
  <c r="A3021" i="63"/>
  <c r="A3022" i="63"/>
  <c r="A3023" i="63"/>
  <c r="A3024" i="63"/>
  <c r="A3025" i="63"/>
  <c r="A3026" i="63"/>
  <c r="A3027" i="63"/>
  <c r="A3028" i="63"/>
  <c r="A3029" i="63"/>
  <c r="A3030" i="63"/>
  <c r="A3031" i="63"/>
  <c r="A3032" i="63"/>
  <c r="A3033" i="63"/>
  <c r="A3034" i="63"/>
  <c r="A3035" i="63"/>
  <c r="A3036" i="63"/>
  <c r="A3037" i="63"/>
  <c r="A3038" i="63"/>
  <c r="A3039" i="63"/>
  <c r="A3040" i="63"/>
  <c r="A3041" i="63"/>
  <c r="A3042" i="63"/>
  <c r="A3043" i="63"/>
  <c r="A3044" i="63"/>
  <c r="A3045" i="63"/>
  <c r="A3046" i="63"/>
  <c r="A3047" i="63"/>
  <c r="A3048" i="63"/>
  <c r="A3049" i="63"/>
  <c r="A3050" i="63"/>
  <c r="A3051" i="63"/>
  <c r="A3052" i="63"/>
  <c r="A3053" i="63"/>
  <c r="A3054" i="63"/>
  <c r="A3055" i="63"/>
  <c r="A3056" i="63"/>
  <c r="A3057" i="63"/>
  <c r="A3058" i="63"/>
  <c r="A3059" i="63"/>
  <c r="A3060" i="63"/>
  <c r="A3061" i="63"/>
  <c r="A3062" i="63"/>
  <c r="A3063" i="63"/>
  <c r="A3064" i="63"/>
  <c r="A3065" i="63"/>
  <c r="A3066" i="63"/>
  <c r="A3067" i="63"/>
  <c r="A3068" i="63"/>
  <c r="A3069" i="63"/>
  <c r="A3070" i="63"/>
  <c r="A3071" i="63"/>
  <c r="A3072" i="63"/>
  <c r="A3073" i="63"/>
  <c r="A3074" i="63"/>
  <c r="A3075" i="63"/>
  <c r="A3076" i="63"/>
  <c r="A3077" i="63"/>
  <c r="A3078" i="63"/>
  <c r="A3079" i="63"/>
  <c r="A3080" i="63"/>
  <c r="A3081" i="63"/>
  <c r="A3082" i="63"/>
  <c r="A3083" i="63"/>
  <c r="A3084" i="63"/>
  <c r="A3085" i="63"/>
  <c r="A3086" i="63"/>
  <c r="A3087" i="63"/>
  <c r="A3088" i="63"/>
  <c r="A3089" i="63"/>
  <c r="A3090" i="63"/>
  <c r="A3091" i="63"/>
  <c r="A3092" i="63"/>
  <c r="A3093" i="63"/>
  <c r="A3094" i="63"/>
  <c r="A3095" i="63"/>
  <c r="A3096" i="63"/>
  <c r="A3097" i="63"/>
  <c r="A3098" i="63"/>
  <c r="A3099" i="63"/>
  <c r="A3100" i="63"/>
  <c r="A3101" i="63"/>
  <c r="A3102" i="63"/>
  <c r="A3103" i="63"/>
  <c r="A3104" i="63"/>
  <c r="A3105" i="63"/>
  <c r="A3106" i="63"/>
  <c r="A3107" i="63"/>
  <c r="A3108" i="63"/>
  <c r="A3109" i="63"/>
  <c r="A3110" i="63"/>
  <c r="A3111" i="63"/>
  <c r="A3112" i="63"/>
  <c r="A3113" i="63"/>
  <c r="A3114" i="63"/>
  <c r="A3115" i="63"/>
  <c r="A3116" i="63"/>
  <c r="A3117" i="63"/>
  <c r="A3118" i="63"/>
  <c r="A3119" i="63"/>
  <c r="A3120" i="63"/>
  <c r="A3121" i="63"/>
  <c r="A3122" i="63"/>
  <c r="A3123" i="63"/>
  <c r="A3124" i="63"/>
  <c r="A3125" i="63"/>
  <c r="A3126" i="63"/>
  <c r="A3127" i="63"/>
  <c r="A3128" i="63"/>
  <c r="A3129" i="63"/>
  <c r="A3130" i="63"/>
  <c r="A3131" i="63"/>
  <c r="A3132" i="63"/>
  <c r="A3133" i="63"/>
  <c r="A3134" i="63"/>
  <c r="A3135" i="63"/>
  <c r="A3136" i="63"/>
  <c r="A3137" i="63"/>
  <c r="A3138" i="63"/>
  <c r="A3139" i="63"/>
  <c r="A3140" i="63"/>
  <c r="A3141" i="63"/>
  <c r="A3142" i="63"/>
  <c r="A3143" i="63"/>
  <c r="A3144" i="63"/>
  <c r="A3145" i="63"/>
  <c r="A3146" i="63"/>
  <c r="A3147" i="63"/>
  <c r="A3148" i="63"/>
  <c r="A3149" i="63"/>
  <c r="A3150" i="63"/>
  <c r="A3151" i="63"/>
  <c r="A3152" i="63"/>
  <c r="A3153" i="63"/>
  <c r="A3154" i="63"/>
  <c r="A3155" i="63"/>
  <c r="A3156" i="63"/>
  <c r="A3157" i="63"/>
  <c r="A3158" i="63"/>
  <c r="A3159" i="63"/>
  <c r="A3160" i="63"/>
  <c r="A3161" i="63"/>
  <c r="A3162" i="63"/>
  <c r="A3163" i="63"/>
  <c r="A3164" i="63"/>
  <c r="A3165" i="63"/>
  <c r="A3166" i="63"/>
  <c r="A3167" i="63"/>
  <c r="A3168" i="63"/>
  <c r="A3169" i="63"/>
  <c r="A3170" i="63"/>
  <c r="A3171" i="63"/>
  <c r="A3172" i="63"/>
  <c r="A3173" i="63"/>
  <c r="A3174" i="63"/>
  <c r="A3175" i="63"/>
  <c r="A3176" i="63"/>
  <c r="A3177" i="63"/>
  <c r="A3178" i="63"/>
  <c r="A3179" i="63"/>
  <c r="A3180" i="63"/>
  <c r="A3181" i="63"/>
  <c r="A3182" i="63"/>
  <c r="A3183" i="63"/>
  <c r="A3184" i="63"/>
  <c r="A3185" i="63"/>
  <c r="A3186" i="63"/>
  <c r="A3187" i="63"/>
  <c r="A3188" i="63"/>
  <c r="A3189" i="63"/>
  <c r="A3190" i="63"/>
  <c r="A3191" i="63"/>
  <c r="A3192" i="63"/>
  <c r="A3193" i="63"/>
  <c r="A3194" i="63"/>
  <c r="A3195" i="63"/>
  <c r="A3196" i="63"/>
  <c r="A3197" i="63"/>
  <c r="A3198" i="63"/>
  <c r="A3199" i="63"/>
  <c r="A3200" i="63"/>
  <c r="A3201" i="63"/>
  <c r="A3202" i="63"/>
  <c r="A3203" i="63"/>
  <c r="A3204" i="63"/>
  <c r="A3205" i="63"/>
  <c r="A3206" i="63"/>
  <c r="A3207" i="63"/>
  <c r="A3208" i="63"/>
  <c r="A3209" i="63"/>
  <c r="A3210" i="63"/>
  <c r="A3211" i="63"/>
  <c r="A3212" i="63"/>
  <c r="A3213" i="63"/>
  <c r="A3214" i="63"/>
  <c r="A3215" i="63"/>
  <c r="A3216" i="63"/>
  <c r="A3217" i="63"/>
  <c r="A3218" i="63"/>
  <c r="A3219" i="63"/>
  <c r="A3220" i="63"/>
  <c r="A3221" i="63"/>
  <c r="A3222" i="63"/>
  <c r="A3223" i="63"/>
  <c r="A3224" i="63"/>
  <c r="A3225" i="63"/>
  <c r="A3226" i="63"/>
  <c r="A3227" i="63"/>
  <c r="A3228" i="63"/>
  <c r="A3229" i="63"/>
  <c r="A3230" i="63"/>
  <c r="A3231" i="63"/>
  <c r="A3232" i="63"/>
  <c r="A3233" i="63"/>
  <c r="A3234" i="63"/>
  <c r="A3235" i="63"/>
  <c r="A3236" i="63"/>
  <c r="A3237" i="63"/>
  <c r="A3238" i="63"/>
  <c r="A3239" i="63"/>
  <c r="A3240" i="63"/>
  <c r="A3241" i="63"/>
  <c r="A3242" i="63"/>
  <c r="A3243" i="63"/>
  <c r="A3244" i="63"/>
  <c r="A3245" i="63"/>
  <c r="A3246" i="63"/>
  <c r="A3247" i="63"/>
  <c r="A3248" i="63"/>
  <c r="A3249" i="63"/>
  <c r="A3250" i="63"/>
  <c r="A3251" i="63"/>
  <c r="A3252" i="63"/>
  <c r="A3253" i="63"/>
  <c r="A3254" i="63"/>
  <c r="A3255" i="63"/>
  <c r="A3256" i="63"/>
  <c r="A3257" i="63"/>
  <c r="A3258" i="63"/>
  <c r="A3259" i="63"/>
  <c r="A3260" i="63"/>
  <c r="A3261" i="63"/>
  <c r="A3262" i="63"/>
  <c r="A3263" i="63"/>
  <c r="A3264" i="63"/>
  <c r="A3265" i="63"/>
  <c r="A3266" i="63"/>
  <c r="A3267" i="63"/>
  <c r="A3268" i="63"/>
  <c r="A3269" i="63"/>
  <c r="A3270" i="63"/>
  <c r="A3271" i="63"/>
  <c r="A3272" i="63"/>
  <c r="A3273" i="63"/>
  <c r="A3274" i="63"/>
  <c r="A3275" i="63"/>
  <c r="A3276" i="63"/>
  <c r="A3277" i="63"/>
  <c r="A3278" i="63"/>
  <c r="A3279" i="63"/>
  <c r="A3280" i="63"/>
  <c r="A3281" i="63"/>
  <c r="A3282" i="63"/>
  <c r="A3283" i="63"/>
  <c r="A3284" i="63"/>
  <c r="A3285" i="63"/>
  <c r="A3286" i="63"/>
  <c r="A3287" i="63"/>
  <c r="A3288" i="63"/>
  <c r="A3289" i="63"/>
  <c r="A3290" i="63"/>
  <c r="A3291" i="63"/>
  <c r="A3292" i="63"/>
  <c r="A3293" i="63"/>
  <c r="A3294" i="63"/>
  <c r="A3295" i="63"/>
  <c r="A3296" i="63"/>
  <c r="A3297" i="63"/>
  <c r="A3298" i="63"/>
  <c r="A3299" i="63"/>
  <c r="A3300" i="63"/>
  <c r="A3301" i="63"/>
  <c r="A3302" i="63"/>
  <c r="A3303" i="63"/>
  <c r="A3304" i="63"/>
  <c r="A3305" i="63"/>
  <c r="A3306" i="63"/>
  <c r="A3307" i="63"/>
  <c r="A3308" i="63"/>
  <c r="A3309" i="63"/>
  <c r="A3310" i="63"/>
  <c r="A3311" i="63"/>
  <c r="A3312" i="63"/>
  <c r="A3313" i="63"/>
  <c r="A3314" i="63"/>
  <c r="A3315" i="63"/>
  <c r="A3316" i="63"/>
  <c r="A3317" i="63"/>
  <c r="A3318" i="63"/>
  <c r="A3319" i="63"/>
  <c r="A3320" i="63"/>
  <c r="A3321" i="63"/>
  <c r="A3322" i="63"/>
  <c r="A3323" i="63"/>
  <c r="A3324" i="63"/>
  <c r="A3325" i="63"/>
  <c r="A3326" i="63"/>
  <c r="A3327" i="63"/>
  <c r="A3328" i="63"/>
  <c r="A3329" i="63"/>
  <c r="A3330" i="63"/>
  <c r="A3331" i="63"/>
  <c r="A3332" i="63"/>
  <c r="A3333" i="63"/>
  <c r="A3334" i="63"/>
  <c r="A3335" i="63"/>
  <c r="A3336" i="63"/>
  <c r="A3337" i="63"/>
  <c r="A3338" i="63"/>
  <c r="A3339" i="63"/>
  <c r="A3340" i="63"/>
  <c r="A3341" i="63"/>
  <c r="A3342" i="63"/>
  <c r="A3343" i="63"/>
  <c r="A3344" i="63"/>
  <c r="A3345" i="63"/>
  <c r="A3346" i="63"/>
  <c r="A3347" i="63"/>
  <c r="A3348" i="63"/>
  <c r="A3349" i="63"/>
  <c r="A3350" i="63"/>
  <c r="A3351" i="63"/>
  <c r="A3352" i="63"/>
  <c r="A3353" i="63"/>
  <c r="A3354" i="63"/>
  <c r="A3355" i="63"/>
  <c r="A3356" i="63"/>
  <c r="A3357" i="63"/>
  <c r="A3358" i="63"/>
  <c r="A3359" i="63"/>
  <c r="A3360" i="63"/>
  <c r="A3361" i="63"/>
  <c r="A3362" i="63"/>
  <c r="A3363" i="63"/>
  <c r="A3364" i="63"/>
  <c r="A3365" i="63"/>
  <c r="A3366" i="63"/>
  <c r="A3367" i="63"/>
  <c r="A3368" i="63"/>
  <c r="A3369" i="63"/>
  <c r="A3370" i="63"/>
  <c r="A3371" i="63"/>
  <c r="A3372" i="63"/>
  <c r="A3373" i="63"/>
  <c r="A3374" i="63"/>
  <c r="A3375" i="63"/>
  <c r="A3376" i="63"/>
  <c r="A3377" i="63"/>
  <c r="A3378" i="63"/>
  <c r="A3379" i="63"/>
  <c r="A3380" i="63"/>
  <c r="A3381" i="63"/>
  <c r="A3382" i="63"/>
  <c r="A3383" i="63"/>
  <c r="A3384" i="63"/>
  <c r="A3385" i="63"/>
  <c r="A3386" i="63"/>
  <c r="A3387" i="63"/>
  <c r="A3388" i="63"/>
  <c r="A3389" i="63"/>
  <c r="A3390" i="63"/>
  <c r="A3391" i="63"/>
  <c r="A3392" i="63"/>
  <c r="A3393" i="63"/>
  <c r="A3394" i="63"/>
  <c r="A3395" i="63"/>
  <c r="A3396" i="63"/>
  <c r="A3397" i="63"/>
  <c r="A3398" i="63"/>
  <c r="A3399" i="63"/>
  <c r="A3400" i="63"/>
  <c r="A3401" i="63"/>
  <c r="A3402" i="63"/>
  <c r="A3403" i="63"/>
  <c r="A3404" i="63"/>
  <c r="A3405" i="63"/>
  <c r="A3406" i="63"/>
  <c r="A3407" i="63"/>
  <c r="A3408" i="63"/>
  <c r="A3409" i="63"/>
  <c r="A3410" i="63"/>
  <c r="A3411" i="63"/>
  <c r="A3412" i="63"/>
  <c r="A3413" i="63"/>
  <c r="A3414" i="63"/>
  <c r="A3415" i="63"/>
  <c r="A3416" i="63"/>
  <c r="A3417" i="63"/>
  <c r="A3418" i="63"/>
  <c r="A3419" i="63"/>
  <c r="A3420" i="63"/>
  <c r="A3421" i="63"/>
  <c r="A3422" i="63"/>
  <c r="A3423" i="63"/>
  <c r="A3424" i="63"/>
  <c r="A3425" i="63"/>
  <c r="A3426" i="63"/>
  <c r="A3427" i="63"/>
  <c r="A3428" i="63"/>
  <c r="A3429" i="63"/>
  <c r="A3430" i="63"/>
  <c r="A3431" i="63"/>
  <c r="A3432" i="63"/>
  <c r="A3433" i="63"/>
  <c r="A3434" i="63"/>
  <c r="A3435" i="63"/>
  <c r="A3436" i="63"/>
  <c r="A3437" i="63"/>
  <c r="A3438" i="63"/>
  <c r="A3439" i="63"/>
  <c r="A3440" i="63"/>
  <c r="A3441" i="63"/>
  <c r="A3442" i="63"/>
  <c r="A3443" i="63"/>
  <c r="A3444" i="63"/>
  <c r="A3445" i="63"/>
  <c r="A3446" i="63"/>
  <c r="A3447" i="63"/>
  <c r="A3448" i="63"/>
  <c r="A3449" i="63"/>
  <c r="A3450" i="63"/>
  <c r="A3451" i="63"/>
  <c r="A3452" i="63"/>
  <c r="A3453" i="63"/>
  <c r="A3454" i="63"/>
  <c r="A3455" i="63"/>
  <c r="A3456" i="63"/>
  <c r="A3457" i="63"/>
  <c r="A3458" i="63"/>
  <c r="A3459" i="63"/>
  <c r="A3460" i="63"/>
  <c r="A3461" i="63"/>
  <c r="A3462" i="63"/>
  <c r="A3463" i="63"/>
  <c r="A3464" i="63"/>
  <c r="A3465" i="63"/>
  <c r="A3466" i="63"/>
  <c r="A3467" i="63"/>
  <c r="A3468" i="63"/>
  <c r="A3469" i="63"/>
  <c r="A3470" i="63"/>
  <c r="A3471" i="63"/>
  <c r="A3472" i="63"/>
  <c r="A3473" i="63"/>
  <c r="A3474" i="63"/>
  <c r="A3475" i="63"/>
  <c r="A3476" i="63"/>
  <c r="A3477" i="63"/>
  <c r="A3478" i="63"/>
  <c r="A3479" i="63"/>
  <c r="A3480" i="63"/>
  <c r="A3481" i="63"/>
  <c r="A3482" i="63"/>
  <c r="A3483" i="63"/>
  <c r="A3484" i="63"/>
  <c r="A3485" i="63"/>
  <c r="A3486" i="63"/>
  <c r="A3487" i="63"/>
  <c r="A3488" i="63"/>
  <c r="A3489" i="63"/>
  <c r="A3490" i="63"/>
  <c r="A3491" i="63"/>
  <c r="A3492" i="63"/>
  <c r="A3493" i="63"/>
  <c r="A3494" i="63"/>
  <c r="A3495" i="63"/>
  <c r="A3496" i="63"/>
  <c r="A3497" i="63"/>
  <c r="A3498" i="63"/>
  <c r="A3499" i="63"/>
  <c r="A3500" i="63"/>
  <c r="A3501" i="63"/>
  <c r="A3502" i="63"/>
  <c r="A3503" i="63"/>
  <c r="A3504" i="63"/>
  <c r="A3505" i="63"/>
  <c r="A3506" i="63"/>
  <c r="A3507" i="63"/>
  <c r="A3508" i="63"/>
  <c r="A3509" i="63"/>
  <c r="A3510" i="63"/>
  <c r="A3511" i="63"/>
  <c r="A3512" i="63"/>
  <c r="A3513" i="63"/>
  <c r="A3514" i="63"/>
  <c r="A3515" i="63"/>
  <c r="A3516" i="63"/>
  <c r="A3517" i="63"/>
  <c r="A3518" i="63"/>
  <c r="A3519" i="63"/>
  <c r="A3520" i="63"/>
  <c r="A3521" i="63"/>
  <c r="A3522" i="63"/>
  <c r="A3523" i="63"/>
  <c r="A3524" i="63"/>
  <c r="A3525" i="63"/>
  <c r="A3526" i="63"/>
  <c r="A3527" i="63"/>
  <c r="A3528" i="63"/>
  <c r="A3529" i="63"/>
  <c r="A3530" i="63"/>
  <c r="A3531" i="63"/>
  <c r="A3532" i="63"/>
  <c r="A3533" i="63"/>
  <c r="A3534" i="63"/>
  <c r="A3535" i="63"/>
  <c r="A3536" i="63"/>
  <c r="A3537" i="63"/>
  <c r="A3538" i="63"/>
  <c r="A3539" i="63"/>
  <c r="A3540" i="63"/>
  <c r="A3541" i="63"/>
  <c r="A3542" i="63"/>
  <c r="A3543" i="63"/>
  <c r="A3544" i="63"/>
  <c r="A3545" i="63"/>
  <c r="A3546" i="63"/>
  <c r="A3547" i="63"/>
  <c r="A3548" i="63"/>
  <c r="A3549" i="63"/>
  <c r="A3550" i="63"/>
  <c r="A3551" i="63"/>
  <c r="A3552" i="63"/>
  <c r="A3553" i="63"/>
  <c r="A3554" i="63"/>
  <c r="A3555" i="63"/>
  <c r="A3556" i="63"/>
  <c r="A3557" i="63"/>
  <c r="A3558" i="63"/>
  <c r="A3559" i="63"/>
  <c r="A3560" i="63"/>
  <c r="A3561" i="63"/>
  <c r="A3562" i="63"/>
  <c r="A3563" i="63"/>
  <c r="A3564" i="63"/>
  <c r="A3565" i="63"/>
  <c r="A3566" i="63"/>
  <c r="A3567" i="63"/>
  <c r="A3568" i="63"/>
  <c r="A3569" i="63"/>
  <c r="A3570" i="63"/>
  <c r="A3571" i="63"/>
  <c r="A3572" i="63"/>
  <c r="A3573" i="63"/>
  <c r="A3574" i="63"/>
  <c r="A3575" i="63"/>
  <c r="A3576" i="63"/>
  <c r="A3577" i="63"/>
  <c r="A3578" i="63"/>
  <c r="A3579" i="63"/>
  <c r="A3580" i="63"/>
  <c r="A3581" i="63"/>
  <c r="A3582" i="63"/>
  <c r="A3583" i="63"/>
  <c r="A3584" i="63"/>
  <c r="A3585" i="63"/>
  <c r="A3586" i="63"/>
  <c r="A3587" i="63"/>
  <c r="A3588" i="63"/>
  <c r="A3589" i="63"/>
  <c r="A3590" i="63"/>
  <c r="A3591" i="63"/>
  <c r="A3592" i="63"/>
  <c r="A3593" i="63"/>
  <c r="A3594" i="63"/>
  <c r="A3595" i="63"/>
  <c r="A3596" i="63"/>
  <c r="A3597" i="63"/>
  <c r="A3598" i="63"/>
  <c r="A3599" i="63"/>
  <c r="A3600" i="63"/>
  <c r="A3601" i="63"/>
  <c r="A3602" i="63"/>
  <c r="A3603" i="63"/>
  <c r="A3604" i="63"/>
  <c r="A3605" i="63"/>
  <c r="A3606" i="63"/>
  <c r="A3607" i="63"/>
  <c r="A3608" i="63"/>
  <c r="A3609" i="63"/>
  <c r="A3610" i="63"/>
  <c r="A3611" i="63"/>
  <c r="A3612" i="63"/>
  <c r="A3613" i="63"/>
  <c r="A3614" i="63"/>
  <c r="A3615" i="63"/>
  <c r="A3616" i="63"/>
  <c r="A3617" i="63"/>
  <c r="A3618" i="63"/>
  <c r="A3619" i="63"/>
  <c r="A3620" i="63"/>
  <c r="A3621" i="63"/>
  <c r="A3622" i="63"/>
  <c r="A3623" i="63"/>
  <c r="A3624" i="63"/>
  <c r="A3625" i="63"/>
  <c r="A3626" i="63"/>
  <c r="A3627" i="63"/>
  <c r="A3628" i="63"/>
  <c r="A3629" i="63"/>
  <c r="A3630" i="63"/>
  <c r="A3631" i="63"/>
  <c r="A3632" i="63"/>
  <c r="A3633" i="63"/>
  <c r="A3634" i="63"/>
  <c r="A3635" i="63"/>
  <c r="A3636" i="63"/>
  <c r="A3637" i="63"/>
  <c r="A3638" i="63"/>
  <c r="A3639" i="63"/>
  <c r="A3640" i="63"/>
  <c r="A3641" i="63"/>
  <c r="A3642" i="63"/>
  <c r="A3643" i="63"/>
  <c r="A3644" i="63"/>
  <c r="A3645" i="63"/>
  <c r="A3646" i="63"/>
  <c r="A3647" i="63"/>
  <c r="A3648" i="63"/>
  <c r="A3649" i="63"/>
  <c r="A3650" i="63"/>
  <c r="A3651" i="63"/>
  <c r="A3652" i="63"/>
  <c r="A3653" i="63"/>
  <c r="A3654" i="63"/>
  <c r="A3655" i="63"/>
  <c r="A3656" i="63"/>
  <c r="A3657" i="63"/>
  <c r="A3658" i="63"/>
  <c r="A3659" i="63"/>
  <c r="A3660" i="63"/>
  <c r="A3661" i="63"/>
  <c r="A3662" i="63"/>
  <c r="A3663" i="63"/>
  <c r="A3664" i="63"/>
  <c r="A3665" i="63"/>
  <c r="A3666" i="63"/>
  <c r="A3667" i="63"/>
  <c r="A3668" i="63"/>
  <c r="A3669" i="63"/>
  <c r="A3670" i="63"/>
  <c r="A3671" i="63"/>
  <c r="A3672" i="63"/>
  <c r="A3673" i="63"/>
  <c r="A3674" i="63"/>
  <c r="A3675" i="63"/>
  <c r="A3676" i="63"/>
  <c r="A3677" i="63"/>
  <c r="A3678" i="63"/>
  <c r="A3679" i="63"/>
  <c r="A3680" i="63"/>
  <c r="A3681" i="63"/>
  <c r="A3682" i="63"/>
  <c r="A3683" i="63"/>
  <c r="A3684" i="63"/>
  <c r="A3685" i="63"/>
  <c r="A3686" i="63"/>
  <c r="A3687" i="63"/>
  <c r="A3688" i="63"/>
  <c r="A3689" i="63"/>
  <c r="A3690" i="63"/>
  <c r="A3691" i="63"/>
  <c r="A3692" i="63"/>
  <c r="A3693" i="63"/>
  <c r="A3694" i="63"/>
  <c r="A3695" i="63"/>
  <c r="A3696" i="63"/>
  <c r="A3697" i="63"/>
  <c r="A3698" i="63"/>
  <c r="A3699" i="63"/>
  <c r="A3700" i="63"/>
  <c r="A3701" i="63"/>
  <c r="A3702" i="63"/>
  <c r="A3703" i="63"/>
  <c r="A3704" i="63"/>
  <c r="A3705" i="63"/>
  <c r="A3706" i="63"/>
  <c r="A3707" i="63"/>
  <c r="A3708" i="63"/>
  <c r="A3709" i="63"/>
  <c r="A3710" i="63"/>
  <c r="A3711" i="63"/>
  <c r="A3712" i="63"/>
  <c r="A3713" i="63"/>
  <c r="A3714" i="63"/>
  <c r="A3715" i="63"/>
  <c r="A3716" i="63"/>
  <c r="A3717" i="63"/>
  <c r="A3718" i="63"/>
  <c r="A3719" i="63"/>
  <c r="A3720" i="63"/>
  <c r="A3721" i="63"/>
  <c r="A3722" i="63"/>
  <c r="A3723" i="63"/>
  <c r="A3724" i="63"/>
  <c r="A3725" i="63"/>
  <c r="A3726" i="63"/>
  <c r="A3727" i="63"/>
  <c r="A3728" i="63"/>
  <c r="A3729" i="63"/>
  <c r="A3730" i="63"/>
  <c r="A3731" i="63"/>
  <c r="A3732" i="63"/>
  <c r="A3733" i="63"/>
  <c r="A3734" i="63"/>
  <c r="A3735" i="63"/>
  <c r="A3736" i="63"/>
  <c r="A3737" i="63"/>
  <c r="A3738" i="63"/>
  <c r="A3739" i="63"/>
  <c r="A3740" i="63"/>
  <c r="A3741" i="63"/>
  <c r="A3742" i="63"/>
  <c r="A3743" i="63"/>
  <c r="A3744" i="63"/>
  <c r="A3745" i="63"/>
  <c r="A3746" i="63"/>
  <c r="A3747" i="63"/>
  <c r="A3748" i="63"/>
  <c r="A3749" i="63"/>
  <c r="A3750" i="63"/>
  <c r="A3751" i="63"/>
  <c r="A3752" i="63"/>
  <c r="A3753" i="63"/>
  <c r="A3754" i="63"/>
  <c r="A3755" i="63"/>
  <c r="A3756" i="63"/>
  <c r="A3757" i="63"/>
  <c r="A3758" i="63"/>
  <c r="A3759" i="63"/>
  <c r="A3760" i="63"/>
  <c r="A3761" i="63"/>
  <c r="A3762" i="63"/>
  <c r="A3763" i="63"/>
  <c r="A3764" i="63"/>
  <c r="A3765" i="63"/>
  <c r="A3766" i="63"/>
  <c r="A3767" i="63"/>
  <c r="A3768" i="63"/>
  <c r="A3769" i="63"/>
  <c r="A3770" i="63"/>
  <c r="A3771" i="63"/>
  <c r="A3772" i="63"/>
  <c r="A3773" i="63"/>
  <c r="A3774" i="63"/>
  <c r="A3775" i="63"/>
  <c r="A3776" i="63"/>
  <c r="A3777" i="63"/>
  <c r="A15" i="63"/>
  <c r="H4" i="63" a="1"/>
  <c r="H4" i="63" s="1"/>
  <c r="G4" i="63" a="1"/>
  <c r="J1411" i="63" s="1"/>
  <c r="F4" i="63" a="1"/>
  <c r="F4" i="63" s="1"/>
  <c r="E4" i="63" a="1"/>
  <c r="D4" i="63" a="1"/>
  <c r="D4" i="63" s="1"/>
  <c r="C4" i="63" a="1"/>
  <c r="C4" i="63" s="1"/>
  <c r="L29" i="67" l="1"/>
  <c r="R29" i="67" s="1"/>
  <c r="M29" i="67"/>
  <c r="S29" i="67" s="1"/>
  <c r="L20" i="67"/>
  <c r="R20" i="67" s="1"/>
  <c r="M20" i="67"/>
  <c r="S20" i="67" s="1"/>
  <c r="M25" i="67"/>
  <c r="M18" i="67"/>
  <c r="M30" i="67"/>
  <c r="M35" i="67"/>
  <c r="M39" i="67"/>
  <c r="J10" i="66"/>
  <c r="J11" i="66" s="1"/>
  <c r="J12" i="66" s="1"/>
  <c r="J13" i="66" s="1"/>
  <c r="J14" i="66" s="1"/>
  <c r="J15" i="66" s="1"/>
  <c r="J16" i="66" s="1"/>
  <c r="J17" i="66" s="1"/>
  <c r="J18" i="66" s="1"/>
  <c r="L36" i="67"/>
  <c r="M36" i="67"/>
  <c r="M8" i="67"/>
  <c r="L8" i="67"/>
  <c r="M38" i="67"/>
  <c r="M28" i="67"/>
  <c r="M32" i="67"/>
  <c r="M6" i="67"/>
  <c r="M33" i="67"/>
  <c r="L33" i="67"/>
  <c r="M19" i="67"/>
  <c r="L19" i="67"/>
  <c r="L40" i="67"/>
  <c r="M40" i="67"/>
  <c r="M7" i="67"/>
  <c r="L7" i="67"/>
  <c r="F3" i="67"/>
  <c r="N4" i="67"/>
  <c r="N29" i="67" s="1"/>
  <c r="T29" i="67" s="1"/>
  <c r="F5" i="67"/>
  <c r="T4" i="67"/>
  <c r="G4" i="67"/>
  <c r="M29" i="66"/>
  <c r="M37" i="66"/>
  <c r="M36" i="66"/>
  <c r="M20" i="66"/>
  <c r="M38" i="66"/>
  <c r="M7" i="66"/>
  <c r="L7" i="66"/>
  <c r="N4" i="66"/>
  <c r="G4" i="66"/>
  <c r="F3" i="66"/>
  <c r="F5" i="66"/>
  <c r="T4" i="66"/>
  <c r="L8" i="66"/>
  <c r="M8" i="66"/>
  <c r="M33" i="66"/>
  <c r="L33" i="66"/>
  <c r="J34" i="66"/>
  <c r="M39" i="66"/>
  <c r="L39" i="66"/>
  <c r="M27" i="66"/>
  <c r="L27" i="66"/>
  <c r="L21" i="66"/>
  <c r="J22" i="66"/>
  <c r="M21" i="66"/>
  <c r="M32" i="66"/>
  <c r="M26" i="66"/>
  <c r="M30" i="66"/>
  <c r="M6" i="66"/>
  <c r="J15" i="63"/>
  <c r="J1899" i="63"/>
  <c r="J1771" i="63"/>
  <c r="J1643" i="63"/>
  <c r="J1515" i="63"/>
  <c r="J1867" i="63"/>
  <c r="J1739" i="63"/>
  <c r="J1611" i="63"/>
  <c r="J1483" i="63"/>
  <c r="J1835" i="63"/>
  <c r="J1707" i="63"/>
  <c r="J1579" i="63"/>
  <c r="J1451" i="63"/>
  <c r="J17" i="63"/>
  <c r="J1803" i="63"/>
  <c r="J1675" i="63"/>
  <c r="J1547" i="63"/>
  <c r="J1419" i="63"/>
  <c r="E4" i="63"/>
  <c r="L19" i="63"/>
  <c r="L21" i="63"/>
  <c r="L23" i="63"/>
  <c r="L25" i="63"/>
  <c r="L27" i="63"/>
  <c r="L29" i="63"/>
  <c r="L31" i="63"/>
  <c r="L33" i="63"/>
  <c r="L35" i="63"/>
  <c r="L37" i="63"/>
  <c r="L39" i="63"/>
  <c r="L41" i="63"/>
  <c r="L43" i="63"/>
  <c r="L45" i="63"/>
  <c r="L47" i="63"/>
  <c r="L49" i="63"/>
  <c r="L51" i="63"/>
  <c r="L53" i="63"/>
  <c r="L55" i="63"/>
  <c r="L57" i="63"/>
  <c r="L59" i="63"/>
  <c r="L61" i="63"/>
  <c r="L63" i="63"/>
  <c r="L65" i="63"/>
  <c r="L67" i="63"/>
  <c r="L69" i="63"/>
  <c r="L71" i="63"/>
  <c r="L73" i="63"/>
  <c r="L75" i="63"/>
  <c r="L77" i="63"/>
  <c r="L79" i="63"/>
  <c r="L81" i="63"/>
  <c r="L83" i="63"/>
  <c r="L85" i="63"/>
  <c r="L87" i="63"/>
  <c r="L89" i="63"/>
  <c r="L91" i="63"/>
  <c r="L93" i="63"/>
  <c r="L95" i="63"/>
  <c r="L97" i="63"/>
  <c r="L99" i="63"/>
  <c r="L101" i="63"/>
  <c r="L103" i="63"/>
  <c r="L105" i="63"/>
  <c r="L107" i="63"/>
  <c r="L109" i="63"/>
  <c r="L111" i="63"/>
  <c r="L113" i="63"/>
  <c r="L115" i="63"/>
  <c r="L117" i="63"/>
  <c r="L119" i="63"/>
  <c r="L121" i="63"/>
  <c r="L123" i="63"/>
  <c r="L125" i="63"/>
  <c r="L127" i="63"/>
  <c r="L129" i="63"/>
  <c r="L131" i="63"/>
  <c r="L133" i="63"/>
  <c r="L135" i="63"/>
  <c r="L137" i="63"/>
  <c r="L139" i="63"/>
  <c r="L141" i="63"/>
  <c r="L143" i="63"/>
  <c r="L145" i="63"/>
  <c r="L147" i="63"/>
  <c r="L149" i="63"/>
  <c r="L151" i="63"/>
  <c r="L153" i="63"/>
  <c r="L155" i="63"/>
  <c r="L157" i="63"/>
  <c r="L159" i="63"/>
  <c r="L161" i="63"/>
  <c r="L163" i="63"/>
  <c r="L165" i="63"/>
  <c r="L167" i="63"/>
  <c r="L169" i="63"/>
  <c r="L171" i="63"/>
  <c r="L173" i="63"/>
  <c r="L175" i="63"/>
  <c r="L177" i="63"/>
  <c r="L179" i="63"/>
  <c r="L181" i="63"/>
  <c r="L183" i="63"/>
  <c r="L185" i="63"/>
  <c r="L187" i="63"/>
  <c r="L20" i="63"/>
  <c r="L22" i="63"/>
  <c r="L30" i="63"/>
  <c r="L38" i="63"/>
  <c r="L46" i="63"/>
  <c r="L54" i="63"/>
  <c r="L62" i="63"/>
  <c r="L70" i="63"/>
  <c r="L78" i="63"/>
  <c r="L86" i="63"/>
  <c r="L94" i="63"/>
  <c r="L102" i="63"/>
  <c r="L110" i="63"/>
  <c r="L118" i="63"/>
  <c r="L126" i="63"/>
  <c r="L134" i="63"/>
  <c r="L142" i="63"/>
  <c r="L150" i="63"/>
  <c r="L158" i="63"/>
  <c r="L166" i="63"/>
  <c r="L174" i="63"/>
  <c r="L182" i="63"/>
  <c r="L24" i="63"/>
  <c r="L32" i="63"/>
  <c r="L40" i="63"/>
  <c r="L48" i="63"/>
  <c r="L56" i="63"/>
  <c r="L64" i="63"/>
  <c r="L72" i="63"/>
  <c r="L80" i="63"/>
  <c r="L88" i="63"/>
  <c r="L96" i="63"/>
  <c r="L104" i="63"/>
  <c r="L112" i="63"/>
  <c r="L120" i="63"/>
  <c r="L128" i="63"/>
  <c r="L136" i="63"/>
  <c r="L144" i="63"/>
  <c r="L152" i="63"/>
  <c r="L160" i="63"/>
  <c r="L168" i="63"/>
  <c r="L176" i="63"/>
  <c r="L184" i="63"/>
  <c r="L189" i="63"/>
  <c r="L191" i="63"/>
  <c r="L193" i="63"/>
  <c r="L195" i="63"/>
  <c r="L197" i="63"/>
  <c r="L199" i="63"/>
  <c r="L201" i="63"/>
  <c r="L203" i="63"/>
  <c r="L205" i="63"/>
  <c r="L207" i="63"/>
  <c r="L209" i="63"/>
  <c r="L211" i="63"/>
  <c r="L213" i="63"/>
  <c r="L215" i="63"/>
  <c r="L217" i="63"/>
  <c r="L219" i="63"/>
  <c r="L221" i="63"/>
  <c r="L223" i="63"/>
  <c r="L225" i="63"/>
  <c r="L227" i="63"/>
  <c r="L229" i="63"/>
  <c r="L231" i="63"/>
  <c r="L233" i="63"/>
  <c r="L235" i="63"/>
  <c r="L237" i="63"/>
  <c r="L239" i="63"/>
  <c r="L241" i="63"/>
  <c r="L243" i="63"/>
  <c r="L245" i="63"/>
  <c r="L247" i="63"/>
  <c r="L249" i="63"/>
  <c r="L251" i="63"/>
  <c r="L253" i="63"/>
  <c r="L255" i="63"/>
  <c r="L257" i="63"/>
  <c r="L259" i="63"/>
  <c r="L261" i="63"/>
  <c r="L263" i="63"/>
  <c r="L265" i="63"/>
  <c r="L267" i="63"/>
  <c r="L269" i="63"/>
  <c r="L271" i="63"/>
  <c r="L273" i="63"/>
  <c r="L275" i="63"/>
  <c r="L277" i="63"/>
  <c r="L279" i="63"/>
  <c r="L281" i="63"/>
  <c r="L283" i="63"/>
  <c r="L285" i="63"/>
  <c r="L287" i="63"/>
  <c r="L289" i="63"/>
  <c r="L291" i="63"/>
  <c r="L293" i="63"/>
  <c r="L295" i="63"/>
  <c r="L297" i="63"/>
  <c r="L299" i="63"/>
  <c r="L301" i="63"/>
  <c r="L303" i="63"/>
  <c r="L305" i="63"/>
  <c r="L307" i="63"/>
  <c r="L309" i="63"/>
  <c r="L311" i="63"/>
  <c r="L313" i="63"/>
  <c r="L315" i="63"/>
  <c r="L317" i="63"/>
  <c r="L319" i="63"/>
  <c r="L321" i="63"/>
  <c r="L323" i="63"/>
  <c r="L325" i="63"/>
  <c r="L327" i="63"/>
  <c r="L329" i="63"/>
  <c r="L331" i="63"/>
  <c r="L333" i="63"/>
  <c r="L335" i="63"/>
  <c r="L337" i="63"/>
  <c r="L339" i="63"/>
  <c r="L341" i="63"/>
  <c r="L343" i="63"/>
  <c r="L345" i="63"/>
  <c r="L347" i="63"/>
  <c r="L349" i="63"/>
  <c r="L351" i="63"/>
  <c r="L353" i="63"/>
  <c r="L355" i="63"/>
  <c r="L357" i="63"/>
  <c r="L359" i="63"/>
  <c r="L361" i="63"/>
  <c r="L363" i="63"/>
  <c r="L365" i="63"/>
  <c r="L367" i="63"/>
  <c r="L369" i="63"/>
  <c r="L371" i="63"/>
  <c r="L373" i="63"/>
  <c r="L375" i="63"/>
  <c r="L377" i="63"/>
  <c r="L379" i="63"/>
  <c r="L381" i="63"/>
  <c r="L383" i="63"/>
  <c r="L385" i="63"/>
  <c r="L387" i="63"/>
  <c r="L389" i="63"/>
  <c r="L391" i="63"/>
  <c r="L393" i="63"/>
  <c r="L395" i="63"/>
  <c r="L397" i="63"/>
  <c r="L399" i="63"/>
  <c r="L401" i="63"/>
  <c r="L403" i="63"/>
  <c r="L405" i="63"/>
  <c r="L407" i="63"/>
  <c r="L409" i="63"/>
  <c r="L411" i="63"/>
  <c r="L413" i="63"/>
  <c r="L415" i="63"/>
  <c r="L417" i="63"/>
  <c r="L419" i="63"/>
  <c r="L421" i="63"/>
  <c r="L423" i="63"/>
  <c r="L425" i="63"/>
  <c r="L427" i="63"/>
  <c r="L429" i="63"/>
  <c r="L431" i="63"/>
  <c r="L433" i="63"/>
  <c r="L435" i="63"/>
  <c r="L437" i="63"/>
  <c r="L439" i="63"/>
  <c r="L441" i="63"/>
  <c r="L443" i="63"/>
  <c r="L445" i="63"/>
  <c r="L447" i="63"/>
  <c r="L449" i="63"/>
  <c r="L451" i="63"/>
  <c r="L453" i="63"/>
  <c r="L455" i="63"/>
  <c r="L457" i="63"/>
  <c r="L459" i="63"/>
  <c r="L461" i="63"/>
  <c r="L463" i="63"/>
  <c r="L465" i="63"/>
  <c r="L467" i="63"/>
  <c r="L469" i="63"/>
  <c r="L471" i="63"/>
  <c r="L473" i="63"/>
  <c r="L475" i="63"/>
  <c r="L477" i="63"/>
  <c r="L479" i="63"/>
  <c r="L481" i="63"/>
  <c r="L483" i="63"/>
  <c r="L485" i="63"/>
  <c r="L26" i="63"/>
  <c r="L28" i="63"/>
  <c r="L44" i="63"/>
  <c r="L60" i="63"/>
  <c r="L76" i="63"/>
  <c r="L92" i="63"/>
  <c r="L108" i="63"/>
  <c r="L124" i="63"/>
  <c r="L140" i="63"/>
  <c r="L156" i="63"/>
  <c r="L172" i="63"/>
  <c r="L188" i="63"/>
  <c r="L192" i="63"/>
  <c r="L196" i="63"/>
  <c r="L200" i="63"/>
  <c r="L204" i="63"/>
  <c r="L208" i="63"/>
  <c r="L212" i="63"/>
  <c r="L216" i="63"/>
  <c r="L220" i="63"/>
  <c r="L224" i="63"/>
  <c r="L228" i="63"/>
  <c r="L232" i="63"/>
  <c r="L236" i="63"/>
  <c r="L240" i="63"/>
  <c r="L244" i="63"/>
  <c r="L248" i="63"/>
  <c r="L252" i="63"/>
  <c r="L256" i="63"/>
  <c r="L260" i="63"/>
  <c r="L264" i="63"/>
  <c r="L268" i="63"/>
  <c r="L272" i="63"/>
  <c r="L276" i="63"/>
  <c r="L280" i="63"/>
  <c r="L284" i="63"/>
  <c r="L288" i="63"/>
  <c r="L292" i="63"/>
  <c r="L296" i="63"/>
  <c r="L300" i="63"/>
  <c r="L304" i="63"/>
  <c r="L308" i="63"/>
  <c r="L312" i="63"/>
  <c r="L316" i="63"/>
  <c r="L320" i="63"/>
  <c r="L324" i="63"/>
  <c r="L328" i="63"/>
  <c r="L332" i="63"/>
  <c r="L336" i="63"/>
  <c r="L340" i="63"/>
  <c r="L344" i="63"/>
  <c r="L348" i="63"/>
  <c r="L352" i="63"/>
  <c r="L356" i="63"/>
  <c r="L360" i="63"/>
  <c r="L364" i="63"/>
  <c r="L368" i="63"/>
  <c r="L372" i="63"/>
  <c r="L376" i="63"/>
  <c r="L380" i="63"/>
  <c r="L384" i="63"/>
  <c r="L388" i="63"/>
  <c r="L392" i="63"/>
  <c r="L396" i="63"/>
  <c r="L400" i="63"/>
  <c r="L404" i="63"/>
  <c r="L408" i="63"/>
  <c r="L412" i="63"/>
  <c r="L420" i="63"/>
  <c r="L428" i="63"/>
  <c r="L436" i="63"/>
  <c r="L444" i="63"/>
  <c r="L452" i="63"/>
  <c r="L460" i="63"/>
  <c r="L468" i="63"/>
  <c r="L476" i="63"/>
  <c r="L484" i="63"/>
  <c r="L34" i="63"/>
  <c r="L50" i="63"/>
  <c r="L66" i="63"/>
  <c r="L82" i="63"/>
  <c r="L98" i="63"/>
  <c r="L114" i="63"/>
  <c r="L130" i="63"/>
  <c r="L146" i="63"/>
  <c r="L162" i="63"/>
  <c r="L178" i="63"/>
  <c r="L418" i="63"/>
  <c r="L426" i="63"/>
  <c r="L434" i="63"/>
  <c r="L442" i="63"/>
  <c r="L450" i="63"/>
  <c r="L458" i="63"/>
  <c r="L466" i="63"/>
  <c r="L474" i="63"/>
  <c r="L482" i="63"/>
  <c r="L487" i="63"/>
  <c r="L489" i="63"/>
  <c r="L491" i="63"/>
  <c r="L493" i="63"/>
  <c r="L495" i="63"/>
  <c r="L497" i="63"/>
  <c r="L499" i="63"/>
  <c r="L501" i="63"/>
  <c r="L503" i="63"/>
  <c r="L505" i="63"/>
  <c r="L507" i="63"/>
  <c r="L509" i="63"/>
  <c r="L511" i="63"/>
  <c r="L513" i="63"/>
  <c r="L515" i="63"/>
  <c r="L517" i="63"/>
  <c r="L519" i="63"/>
  <c r="L521" i="63"/>
  <c r="L523" i="63"/>
  <c r="L525" i="63"/>
  <c r="L527" i="63"/>
  <c r="L529" i="63"/>
  <c r="L531" i="63"/>
  <c r="L533" i="63"/>
  <c r="L535" i="63"/>
  <c r="L537" i="63"/>
  <c r="L539" i="63"/>
  <c r="L541" i="63"/>
  <c r="L543" i="63"/>
  <c r="L545" i="63"/>
  <c r="L547" i="63"/>
  <c r="L549" i="63"/>
  <c r="L551" i="63"/>
  <c r="L553" i="63"/>
  <c r="L555" i="63"/>
  <c r="L557" i="63"/>
  <c r="L559" i="63"/>
  <c r="L561" i="63"/>
  <c r="L563" i="63"/>
  <c r="L565" i="63"/>
  <c r="L567" i="63"/>
  <c r="L569" i="63"/>
  <c r="L571" i="63"/>
  <c r="L573" i="63"/>
  <c r="L575" i="63"/>
  <c r="L577" i="63"/>
  <c r="L579" i="63"/>
  <c r="L581" i="63"/>
  <c r="L583" i="63"/>
  <c r="L585" i="63"/>
  <c r="L587" i="63"/>
  <c r="L589" i="63"/>
  <c r="L591" i="63"/>
  <c r="L593" i="63"/>
  <c r="L595" i="63"/>
  <c r="L597" i="63"/>
  <c r="L599" i="63"/>
  <c r="L601" i="63"/>
  <c r="L603" i="63"/>
  <c r="L605" i="63"/>
  <c r="L607" i="63"/>
  <c r="L609" i="63"/>
  <c r="L611" i="63"/>
  <c r="L613" i="63"/>
  <c r="L615" i="63"/>
  <c r="L617" i="63"/>
  <c r="L619" i="63"/>
  <c r="L621" i="63"/>
  <c r="L623" i="63"/>
  <c r="L625" i="63"/>
  <c r="L36" i="63"/>
  <c r="L68" i="63"/>
  <c r="L100" i="63"/>
  <c r="L132" i="63"/>
  <c r="L164" i="63"/>
  <c r="L190" i="63"/>
  <c r="L198" i="63"/>
  <c r="L206" i="63"/>
  <c r="L214" i="63"/>
  <c r="L222" i="63"/>
  <c r="L230" i="63"/>
  <c r="L238" i="63"/>
  <c r="L246" i="63"/>
  <c r="L254" i="63"/>
  <c r="L262" i="63"/>
  <c r="L270" i="63"/>
  <c r="L278" i="63"/>
  <c r="L286" i="63"/>
  <c r="L294" i="63"/>
  <c r="L302" i="63"/>
  <c r="L310" i="63"/>
  <c r="L318" i="63"/>
  <c r="L326" i="63"/>
  <c r="L334" i="63"/>
  <c r="L342" i="63"/>
  <c r="L350" i="63"/>
  <c r="L358" i="63"/>
  <c r="L366" i="63"/>
  <c r="L374" i="63"/>
  <c r="L382" i="63"/>
  <c r="L390" i="63"/>
  <c r="L398" i="63"/>
  <c r="L406" i="63"/>
  <c r="L424" i="63"/>
  <c r="L440" i="63"/>
  <c r="L456" i="63"/>
  <c r="L472" i="63"/>
  <c r="L627" i="63"/>
  <c r="L632" i="63"/>
  <c r="L635" i="63"/>
  <c r="L42" i="63"/>
  <c r="L74" i="63"/>
  <c r="L106" i="63"/>
  <c r="L138" i="63"/>
  <c r="L170" i="63"/>
  <c r="L414" i="63"/>
  <c r="L430" i="63"/>
  <c r="L446" i="63"/>
  <c r="L462" i="63"/>
  <c r="L478" i="63"/>
  <c r="L488" i="63"/>
  <c r="L492" i="63"/>
  <c r="L496" i="63"/>
  <c r="L500" i="63"/>
  <c r="L504" i="63"/>
  <c r="L508" i="63"/>
  <c r="L512" i="63"/>
  <c r="L516" i="63"/>
  <c r="L520" i="63"/>
  <c r="L524" i="63"/>
  <c r="L528" i="63"/>
  <c r="L532" i="63"/>
  <c r="L536" i="63"/>
  <c r="L540" i="63"/>
  <c r="L544" i="63"/>
  <c r="L548" i="63"/>
  <c r="L552" i="63"/>
  <c r="L556" i="63"/>
  <c r="L560" i="63"/>
  <c r="L564" i="63"/>
  <c r="L568" i="63"/>
  <c r="L572" i="63"/>
  <c r="L576" i="63"/>
  <c r="L580" i="63"/>
  <c r="L584" i="63"/>
  <c r="L588" i="63"/>
  <c r="L592" i="63"/>
  <c r="L596" i="63"/>
  <c r="L600" i="63"/>
  <c r="L604" i="63"/>
  <c r="L608" i="63"/>
  <c r="L612" i="63"/>
  <c r="L616" i="63"/>
  <c r="L620" i="63"/>
  <c r="L624" i="63"/>
  <c r="L630" i="63"/>
  <c r="L633" i="63"/>
  <c r="L638" i="63"/>
  <c r="L640" i="63"/>
  <c r="L642" i="63"/>
  <c r="L644" i="63"/>
  <c r="L646" i="63"/>
  <c r="L648" i="63"/>
  <c r="L650" i="63"/>
  <c r="L652" i="63"/>
  <c r="L654" i="63"/>
  <c r="L656" i="63"/>
  <c r="L658" i="63"/>
  <c r="L660" i="63"/>
  <c r="L662" i="63"/>
  <c r="L664" i="63"/>
  <c r="L666" i="63"/>
  <c r="L668" i="63"/>
  <c r="L670" i="63"/>
  <c r="L672" i="63"/>
  <c r="L674" i="63"/>
  <c r="L676" i="63"/>
  <c r="L678" i="63"/>
  <c r="L680" i="63"/>
  <c r="L682" i="63"/>
  <c r="L684" i="63"/>
  <c r="L686" i="63"/>
  <c r="L688" i="63"/>
  <c r="L690" i="63"/>
  <c r="L692" i="63"/>
  <c r="L694" i="63"/>
  <c r="L696" i="63"/>
  <c r="L698" i="63"/>
  <c r="L700" i="63"/>
  <c r="L702" i="63"/>
  <c r="L704" i="63"/>
  <c r="L706" i="63"/>
  <c r="L708" i="63"/>
  <c r="L710" i="63"/>
  <c r="L712" i="63"/>
  <c r="L714" i="63"/>
  <c r="L716" i="63"/>
  <c r="L718" i="63"/>
  <c r="L720" i="63"/>
  <c r="L722" i="63"/>
  <c r="L724" i="63"/>
  <c r="L726" i="63"/>
  <c r="L728" i="63"/>
  <c r="L730" i="63"/>
  <c r="L732" i="63"/>
  <c r="L734" i="63"/>
  <c r="L736" i="63"/>
  <c r="L738" i="63"/>
  <c r="L740" i="63"/>
  <c r="L742" i="63"/>
  <c r="L744" i="63"/>
  <c r="L746" i="63"/>
  <c r="L748" i="63"/>
  <c r="L750" i="63"/>
  <c r="L752" i="63"/>
  <c r="L754" i="63"/>
  <c r="L756" i="63"/>
  <c r="L758" i="63"/>
  <c r="L760" i="63"/>
  <c r="L762" i="63"/>
  <c r="L764" i="63"/>
  <c r="L766" i="63"/>
  <c r="L768" i="63"/>
  <c r="L770" i="63"/>
  <c r="L772" i="63"/>
  <c r="L774" i="63"/>
  <c r="L776" i="63"/>
  <c r="L778" i="63"/>
  <c r="L780" i="63"/>
  <c r="L782" i="63"/>
  <c r="L784" i="63"/>
  <c r="L52" i="63"/>
  <c r="L84" i="63"/>
  <c r="L116" i="63"/>
  <c r="L148" i="63"/>
  <c r="L180" i="63"/>
  <c r="L194" i="63"/>
  <c r="L202" i="63"/>
  <c r="L210" i="63"/>
  <c r="L218" i="63"/>
  <c r="L226" i="63"/>
  <c r="L234" i="63"/>
  <c r="L242" i="63"/>
  <c r="L250" i="63"/>
  <c r="L258" i="63"/>
  <c r="L266" i="63"/>
  <c r="L274" i="63"/>
  <c r="L282" i="63"/>
  <c r="L290" i="63"/>
  <c r="L298" i="63"/>
  <c r="L306" i="63"/>
  <c r="L314" i="63"/>
  <c r="L322" i="63"/>
  <c r="L330" i="63"/>
  <c r="L338" i="63"/>
  <c r="L346" i="63"/>
  <c r="L354" i="63"/>
  <c r="L362" i="63"/>
  <c r="L370" i="63"/>
  <c r="L378" i="63"/>
  <c r="L386" i="63"/>
  <c r="L394" i="63"/>
  <c r="L402" i="63"/>
  <c r="L410" i="63"/>
  <c r="L416" i="63"/>
  <c r="L432" i="63"/>
  <c r="L448" i="63"/>
  <c r="L464" i="63"/>
  <c r="L480" i="63"/>
  <c r="L628" i="63"/>
  <c r="L631" i="63"/>
  <c r="L636" i="63"/>
  <c r="L58" i="63"/>
  <c r="L186" i="63"/>
  <c r="L454" i="63"/>
  <c r="L494" i="63"/>
  <c r="L510" i="63"/>
  <c r="L526" i="63"/>
  <c r="L542" i="63"/>
  <c r="L558" i="63"/>
  <c r="L574" i="63"/>
  <c r="L590" i="63"/>
  <c r="L606" i="63"/>
  <c r="L622" i="63"/>
  <c r="L634" i="63"/>
  <c r="L643" i="63"/>
  <c r="L651" i="63"/>
  <c r="L659" i="63"/>
  <c r="L667" i="63"/>
  <c r="L675" i="63"/>
  <c r="L683" i="63"/>
  <c r="L691" i="63"/>
  <c r="L699" i="63"/>
  <c r="L707" i="63"/>
  <c r="L715" i="63"/>
  <c r="L723" i="63"/>
  <c r="L731" i="63"/>
  <c r="L739" i="63"/>
  <c r="L747" i="63"/>
  <c r="L755" i="63"/>
  <c r="L763" i="63"/>
  <c r="L771" i="63"/>
  <c r="L779" i="63"/>
  <c r="L786" i="63"/>
  <c r="L790" i="63"/>
  <c r="L794" i="63"/>
  <c r="L798" i="63"/>
  <c r="L802" i="63"/>
  <c r="L806" i="63"/>
  <c r="L90" i="63"/>
  <c r="L438" i="63"/>
  <c r="L498" i="63"/>
  <c r="L514" i="63"/>
  <c r="L530" i="63"/>
  <c r="L546" i="63"/>
  <c r="L562" i="63"/>
  <c r="L578" i="63"/>
  <c r="L594" i="63"/>
  <c r="L610" i="63"/>
  <c r="L626" i="63"/>
  <c r="L637" i="63"/>
  <c r="L645" i="63"/>
  <c r="L653" i="63"/>
  <c r="L661" i="63"/>
  <c r="L669" i="63"/>
  <c r="L677" i="63"/>
  <c r="L685" i="63"/>
  <c r="L693" i="63"/>
  <c r="L701" i="63"/>
  <c r="L709" i="63"/>
  <c r="L717" i="63"/>
  <c r="L725" i="63"/>
  <c r="L733" i="63"/>
  <c r="L741" i="63"/>
  <c r="L749" i="63"/>
  <c r="L757" i="63"/>
  <c r="L765" i="63"/>
  <c r="L773" i="63"/>
  <c r="L781" i="63"/>
  <c r="L787" i="63"/>
  <c r="L791" i="63"/>
  <c r="L795" i="63"/>
  <c r="L799" i="63"/>
  <c r="L803" i="63"/>
  <c r="L809" i="63"/>
  <c r="L811" i="63"/>
  <c r="L813" i="63"/>
  <c r="L815" i="63"/>
  <c r="L817" i="63"/>
  <c r="L819" i="63"/>
  <c r="L821" i="63"/>
  <c r="L823" i="63"/>
  <c r="L825" i="63"/>
  <c r="L827" i="63"/>
  <c r="L829" i="63"/>
  <c r="L831" i="63"/>
  <c r="L833" i="63"/>
  <c r="L835" i="63"/>
  <c r="L837" i="63"/>
  <c r="L839" i="63"/>
  <c r="L841" i="63"/>
  <c r="L843" i="63"/>
  <c r="L845" i="63"/>
  <c r="L847" i="63"/>
  <c r="L849" i="63"/>
  <c r="L851" i="63"/>
  <c r="L853" i="63"/>
  <c r="L855" i="63"/>
  <c r="L857" i="63"/>
  <c r="L859" i="63"/>
  <c r="L861" i="63"/>
  <c r="L863" i="63"/>
  <c r="L865" i="63"/>
  <c r="L867" i="63"/>
  <c r="L869" i="63"/>
  <c r="L871" i="63"/>
  <c r="L873" i="63"/>
  <c r="L875" i="63"/>
  <c r="L877" i="63"/>
  <c r="L879" i="63"/>
  <c r="L881" i="63"/>
  <c r="L883" i="63"/>
  <c r="L885" i="63"/>
  <c r="L887" i="63"/>
  <c r="L889" i="63"/>
  <c r="L891" i="63"/>
  <c r="L893" i="63"/>
  <c r="L895" i="63"/>
  <c r="L897" i="63"/>
  <c r="L899" i="63"/>
  <c r="L901" i="63"/>
  <c r="L903" i="63"/>
  <c r="L905" i="63"/>
  <c r="L907" i="63"/>
  <c r="L909" i="63"/>
  <c r="L911" i="63"/>
  <c r="L913" i="63"/>
  <c r="L915" i="63"/>
  <c r="L917" i="63"/>
  <c r="L919" i="63"/>
  <c r="L921" i="63"/>
  <c r="L923" i="63"/>
  <c r="L925" i="63"/>
  <c r="L927" i="63"/>
  <c r="L929" i="63"/>
  <c r="L931" i="63"/>
  <c r="L933" i="63"/>
  <c r="L935" i="63"/>
  <c r="L937" i="63"/>
  <c r="L939" i="63"/>
  <c r="L941" i="63"/>
  <c r="L943" i="63"/>
  <c r="L945" i="63"/>
  <c r="L947" i="63"/>
  <c r="L949" i="63"/>
  <c r="L951" i="63"/>
  <c r="L953" i="63"/>
  <c r="L955" i="63"/>
  <c r="L957" i="63"/>
  <c r="L959" i="63"/>
  <c r="L961" i="63"/>
  <c r="L963" i="63"/>
  <c r="L965" i="63"/>
  <c r="L967" i="63"/>
  <c r="L969" i="63"/>
  <c r="L971" i="63"/>
  <c r="L973" i="63"/>
  <c r="L975" i="63"/>
  <c r="L977" i="63"/>
  <c r="L979" i="63"/>
  <c r="L981" i="63"/>
  <c r="L983" i="63"/>
  <c r="L985" i="63"/>
  <c r="L987" i="63"/>
  <c r="L989" i="63"/>
  <c r="L991" i="63"/>
  <c r="L993" i="63"/>
  <c r="L995" i="63"/>
  <c r="L997" i="63"/>
  <c r="L999" i="63"/>
  <c r="L1001" i="63"/>
  <c r="L1003" i="63"/>
  <c r="L1005" i="63"/>
  <c r="L1007" i="63"/>
  <c r="L1009" i="63"/>
  <c r="L1011" i="63"/>
  <c r="L1013" i="63"/>
  <c r="L1015" i="63"/>
  <c r="L1017" i="63"/>
  <c r="L1019" i="63"/>
  <c r="L1021" i="63"/>
  <c r="L1023" i="63"/>
  <c r="L1025" i="63"/>
  <c r="L1027" i="63"/>
  <c r="L1029" i="63"/>
  <c r="L1031" i="63"/>
  <c r="L1033" i="63"/>
  <c r="L1035" i="63"/>
  <c r="L1037" i="63"/>
  <c r="L1039" i="63"/>
  <c r="L1041" i="63"/>
  <c r="L1043" i="63"/>
  <c r="L1045" i="63"/>
  <c r="L1047" i="63"/>
  <c r="L1049" i="63"/>
  <c r="L1051" i="63"/>
  <c r="L1053" i="63"/>
  <c r="L1055" i="63"/>
  <c r="L1057" i="63"/>
  <c r="L1059" i="63"/>
  <c r="L1061" i="63"/>
  <c r="L1063" i="63"/>
  <c r="L1065" i="63"/>
  <c r="L1067" i="63"/>
  <c r="L1069" i="63"/>
  <c r="L1071" i="63"/>
  <c r="L1073" i="63"/>
  <c r="L1075" i="63"/>
  <c r="L1077" i="63"/>
  <c r="L1079" i="63"/>
  <c r="L1081" i="63"/>
  <c r="L1083" i="63"/>
  <c r="L1085" i="63"/>
  <c r="L1087" i="63"/>
  <c r="L1089" i="63"/>
  <c r="L1091" i="63"/>
  <c r="L1093" i="63"/>
  <c r="L1095" i="63"/>
  <c r="L1097" i="63"/>
  <c r="L1099" i="63"/>
  <c r="L1101" i="63"/>
  <c r="L1103" i="63"/>
  <c r="L1105" i="63"/>
  <c r="L1107" i="63"/>
  <c r="L1109" i="63"/>
  <c r="L1111" i="63"/>
  <c r="L1113" i="63"/>
  <c r="L1115" i="63"/>
  <c r="L1117" i="63"/>
  <c r="L1119" i="63"/>
  <c r="L1121" i="63"/>
  <c r="L1123" i="63"/>
  <c r="L1125" i="63"/>
  <c r="L1127" i="63"/>
  <c r="L1129" i="63"/>
  <c r="L1131" i="63"/>
  <c r="L1133" i="63"/>
  <c r="L1135" i="63"/>
  <c r="L1137" i="63"/>
  <c r="L1139" i="63"/>
  <c r="L1141" i="63"/>
  <c r="L1143" i="63"/>
  <c r="L1145" i="63"/>
  <c r="L1147" i="63"/>
  <c r="L1149" i="63"/>
  <c r="L1151" i="63"/>
  <c r="L1153" i="63"/>
  <c r="L1155" i="63"/>
  <c r="L1157" i="63"/>
  <c r="L1159" i="63"/>
  <c r="L1161" i="63"/>
  <c r="L1163" i="63"/>
  <c r="L1165" i="63"/>
  <c r="L1167" i="63"/>
  <c r="L1169" i="63"/>
  <c r="L1171" i="63"/>
  <c r="L1173" i="63"/>
  <c r="L1175" i="63"/>
  <c r="L1177" i="63"/>
  <c r="L1179" i="63"/>
  <c r="L1181" i="63"/>
  <c r="L1183" i="63"/>
  <c r="L1185" i="63"/>
  <c r="L1187" i="63"/>
  <c r="L1189" i="63"/>
  <c r="L1191" i="63"/>
  <c r="L1193" i="63"/>
  <c r="L1195" i="63"/>
  <c r="L1197" i="63"/>
  <c r="L1199" i="63"/>
  <c r="L1201" i="63"/>
  <c r="L1203" i="63"/>
  <c r="L1205" i="63"/>
  <c r="L1207" i="63"/>
  <c r="L1209" i="63"/>
  <c r="L1211" i="63"/>
  <c r="L1213" i="63"/>
  <c r="L1215" i="63"/>
  <c r="L1217" i="63"/>
  <c r="L1219" i="63"/>
  <c r="L1221" i="63"/>
  <c r="L1223" i="63"/>
  <c r="L1225" i="63"/>
  <c r="L1227" i="63"/>
  <c r="L1229" i="63"/>
  <c r="L1231" i="63"/>
  <c r="L1233" i="63"/>
  <c r="L1235" i="63"/>
  <c r="L1237" i="63"/>
  <c r="L1239" i="63"/>
  <c r="L1241" i="63"/>
  <c r="L1243" i="63"/>
  <c r="L1245" i="63"/>
  <c r="L1247" i="63"/>
  <c r="L1249" i="63"/>
  <c r="L1251" i="63"/>
  <c r="L1253" i="63"/>
  <c r="L1255" i="63"/>
  <c r="L1257" i="63"/>
  <c r="L1259" i="63"/>
  <c r="L1261" i="63"/>
  <c r="L1263" i="63"/>
  <c r="L1265" i="63"/>
  <c r="L1267" i="63"/>
  <c r="L1269" i="63"/>
  <c r="L1271" i="63"/>
  <c r="L1273" i="63"/>
  <c r="L1275" i="63"/>
  <c r="L1277" i="63"/>
  <c r="L1279" i="63"/>
  <c r="L1281" i="63"/>
  <c r="L1283" i="63"/>
  <c r="L1285" i="63"/>
  <c r="L1287" i="63"/>
  <c r="L1289" i="63"/>
  <c r="L1291" i="63"/>
  <c r="L1293" i="63"/>
  <c r="L1295" i="63"/>
  <c r="L1297" i="63"/>
  <c r="L1299" i="63"/>
  <c r="L1301" i="63"/>
  <c r="L1303" i="63"/>
  <c r="L1305" i="63"/>
  <c r="L1307" i="63"/>
  <c r="L1309" i="63"/>
  <c r="L1311" i="63"/>
  <c r="L1313" i="63"/>
  <c r="L1315" i="63"/>
  <c r="L1317" i="63"/>
  <c r="L1319" i="63"/>
  <c r="L1321" i="63"/>
  <c r="L1323" i="63"/>
  <c r="L1325" i="63"/>
  <c r="L1327" i="63"/>
  <c r="L1329" i="63"/>
  <c r="L1331" i="63"/>
  <c r="L1333" i="63"/>
  <c r="L1335" i="63"/>
  <c r="L1337" i="63"/>
  <c r="L1339" i="63"/>
  <c r="L1341" i="63"/>
  <c r="L1343" i="63"/>
  <c r="L1345" i="63"/>
  <c r="L1347" i="63"/>
  <c r="L1349" i="63"/>
  <c r="L1351" i="63"/>
  <c r="L1353" i="63"/>
  <c r="L1355" i="63"/>
  <c r="L1357" i="63"/>
  <c r="L1359" i="63"/>
  <c r="L1361" i="63"/>
  <c r="L1363" i="63"/>
  <c r="L1365" i="63"/>
  <c r="L1367" i="63"/>
  <c r="L1369" i="63"/>
  <c r="L1371" i="63"/>
  <c r="L1373" i="63"/>
  <c r="L1375" i="63"/>
  <c r="L1377" i="63"/>
  <c r="L1379" i="63"/>
  <c r="L1381" i="63"/>
  <c r="L1383" i="63"/>
  <c r="L1385" i="63"/>
  <c r="L1387" i="63"/>
  <c r="L1389" i="63"/>
  <c r="L1391" i="63"/>
  <c r="L1393" i="63"/>
  <c r="L122" i="63"/>
  <c r="L422" i="63"/>
  <c r="L486" i="63"/>
  <c r="L502" i="63"/>
  <c r="L518" i="63"/>
  <c r="L534" i="63"/>
  <c r="L550" i="63"/>
  <c r="L566" i="63"/>
  <c r="L582" i="63"/>
  <c r="L598" i="63"/>
  <c r="L614" i="63"/>
  <c r="L629" i="63"/>
  <c r="L639" i="63"/>
  <c r="L647" i="63"/>
  <c r="L655" i="63"/>
  <c r="L663" i="63"/>
  <c r="L671" i="63"/>
  <c r="L679" i="63"/>
  <c r="L687" i="63"/>
  <c r="L695" i="63"/>
  <c r="L703" i="63"/>
  <c r="L711" i="63"/>
  <c r="L719" i="63"/>
  <c r="L727" i="63"/>
  <c r="L735" i="63"/>
  <c r="L743" i="63"/>
  <c r="L751" i="63"/>
  <c r="L759" i="63"/>
  <c r="L767" i="63"/>
  <c r="L775" i="63"/>
  <c r="L783" i="63"/>
  <c r="L788" i="63"/>
  <c r="L792" i="63"/>
  <c r="L796" i="63"/>
  <c r="L800" i="63"/>
  <c r="L804" i="63"/>
  <c r="L807" i="63"/>
  <c r="L154" i="63"/>
  <c r="L506" i="63"/>
  <c r="L570" i="63"/>
  <c r="L665" i="63"/>
  <c r="L697" i="63"/>
  <c r="L729" i="63"/>
  <c r="L761" i="63"/>
  <c r="L789" i="63"/>
  <c r="L805" i="63"/>
  <c r="L814" i="63"/>
  <c r="L822" i="63"/>
  <c r="L830" i="63"/>
  <c r="L838" i="63"/>
  <c r="L846" i="63"/>
  <c r="L854" i="63"/>
  <c r="L862" i="63"/>
  <c r="L870" i="63"/>
  <c r="L878" i="63"/>
  <c r="L886" i="63"/>
  <c r="L894" i="63"/>
  <c r="L902" i="63"/>
  <c r="L910" i="63"/>
  <c r="L918" i="63"/>
  <c r="L926" i="63"/>
  <c r="L934" i="63"/>
  <c r="L942" i="63"/>
  <c r="L950" i="63"/>
  <c r="L958" i="63"/>
  <c r="L966" i="63"/>
  <c r="L974" i="63"/>
  <c r="L982" i="63"/>
  <c r="L990" i="63"/>
  <c r="L998" i="63"/>
  <c r="L1006" i="63"/>
  <c r="L1014" i="63"/>
  <c r="L1022" i="63"/>
  <c r="L1030" i="63"/>
  <c r="L1038" i="63"/>
  <c r="L1046" i="63"/>
  <c r="L1054" i="63"/>
  <c r="L1062" i="63"/>
  <c r="L1070" i="63"/>
  <c r="L1078" i="63"/>
  <c r="L1086" i="63"/>
  <c r="L1094" i="63"/>
  <c r="L1102" i="63"/>
  <c r="L1110" i="63"/>
  <c r="L1118" i="63"/>
  <c r="L1126" i="63"/>
  <c r="L1134" i="63"/>
  <c r="L1142" i="63"/>
  <c r="L1150" i="63"/>
  <c r="L1158" i="63"/>
  <c r="L1166" i="63"/>
  <c r="L1174" i="63"/>
  <c r="L1182" i="63"/>
  <c r="L1190" i="63"/>
  <c r="L1198" i="63"/>
  <c r="L1206" i="63"/>
  <c r="L1214" i="63"/>
  <c r="L1222" i="63"/>
  <c r="L1230" i="63"/>
  <c r="L1238" i="63"/>
  <c r="L1246" i="63"/>
  <c r="L1254" i="63"/>
  <c r="L1262" i="63"/>
  <c r="L1270" i="63"/>
  <c r="L1278" i="63"/>
  <c r="L1286" i="63"/>
  <c r="L1294" i="63"/>
  <c r="L1302" i="63"/>
  <c r="L1310" i="63"/>
  <c r="L1318" i="63"/>
  <c r="L1326" i="63"/>
  <c r="L1334" i="63"/>
  <c r="L1342" i="63"/>
  <c r="L1350" i="63"/>
  <c r="L1358" i="63"/>
  <c r="L1366" i="63"/>
  <c r="L1374" i="63"/>
  <c r="L1382" i="63"/>
  <c r="L1390" i="63"/>
  <c r="L1396" i="63"/>
  <c r="L1399" i="63"/>
  <c r="L1401" i="63"/>
  <c r="L1403" i="63"/>
  <c r="L1405" i="63"/>
  <c r="L1407" i="63"/>
  <c r="L1409" i="63"/>
  <c r="L1411" i="63"/>
  <c r="L1413" i="63"/>
  <c r="L1415" i="63"/>
  <c r="L1417" i="63"/>
  <c r="L1419" i="63"/>
  <c r="L1421" i="63"/>
  <c r="L1423" i="63"/>
  <c r="L1425" i="63"/>
  <c r="L1427" i="63"/>
  <c r="L1429" i="63"/>
  <c r="L1431" i="63"/>
  <c r="L1433" i="63"/>
  <c r="L1435" i="63"/>
  <c r="L1437" i="63"/>
  <c r="L1439" i="63"/>
  <c r="L1441" i="63"/>
  <c r="L1443" i="63"/>
  <c r="L1445" i="63"/>
  <c r="L1447" i="63"/>
  <c r="L1449" i="63"/>
  <c r="L1451" i="63"/>
  <c r="L1453" i="63"/>
  <c r="L1455" i="63"/>
  <c r="L1457" i="63"/>
  <c r="L1459" i="63"/>
  <c r="L1461" i="63"/>
  <c r="L1463" i="63"/>
  <c r="L1465" i="63"/>
  <c r="L1467" i="63"/>
  <c r="L1469" i="63"/>
  <c r="L1471" i="63"/>
  <c r="L1473" i="63"/>
  <c r="L1475" i="63"/>
  <c r="L1477" i="63"/>
  <c r="L1479" i="63"/>
  <c r="L1481" i="63"/>
  <c r="L1483" i="63"/>
  <c r="L1485" i="63"/>
  <c r="L1487" i="63"/>
  <c r="L1489" i="63"/>
  <c r="L1491" i="63"/>
  <c r="L1493" i="63"/>
  <c r="L1495" i="63"/>
  <c r="L1497" i="63"/>
  <c r="L1499" i="63"/>
  <c r="L1501" i="63"/>
  <c r="L1503" i="63"/>
  <c r="L1505" i="63"/>
  <c r="L1507" i="63"/>
  <c r="L1509" i="63"/>
  <c r="L1511" i="63"/>
  <c r="L1513" i="63"/>
  <c r="L1515" i="63"/>
  <c r="L1517" i="63"/>
  <c r="L1519" i="63"/>
  <c r="L1521" i="63"/>
  <c r="L1523" i="63"/>
  <c r="L1525" i="63"/>
  <c r="L1527" i="63"/>
  <c r="L1529" i="63"/>
  <c r="L1531" i="63"/>
  <c r="L1533" i="63"/>
  <c r="L1535" i="63"/>
  <c r="L1537" i="63"/>
  <c r="L1539" i="63"/>
  <c r="L1541" i="63"/>
  <c r="L1543" i="63"/>
  <c r="L1545" i="63"/>
  <c r="L1547" i="63"/>
  <c r="L1549" i="63"/>
  <c r="L1551" i="63"/>
  <c r="L1553" i="63"/>
  <c r="L1555" i="63"/>
  <c r="L1557" i="63"/>
  <c r="L1559" i="63"/>
  <c r="L1561" i="63"/>
  <c r="L1563" i="63"/>
  <c r="L1565" i="63"/>
  <c r="L1567" i="63"/>
  <c r="L1569" i="63"/>
  <c r="L1571" i="63"/>
  <c r="L1573" i="63"/>
  <c r="L1575" i="63"/>
  <c r="L1577" i="63"/>
  <c r="L1579" i="63"/>
  <c r="L1581" i="63"/>
  <c r="L1583" i="63"/>
  <c r="L1585" i="63"/>
  <c r="L1587" i="63"/>
  <c r="L1589" i="63"/>
  <c r="L1591" i="63"/>
  <c r="L1593" i="63"/>
  <c r="L1595" i="63"/>
  <c r="L1597" i="63"/>
  <c r="L1599" i="63"/>
  <c r="L1601" i="63"/>
  <c r="L1603" i="63"/>
  <c r="L1605" i="63"/>
  <c r="L1607" i="63"/>
  <c r="L1609" i="63"/>
  <c r="L1611" i="63"/>
  <c r="L1613" i="63"/>
  <c r="L1615" i="63"/>
  <c r="L1617" i="63"/>
  <c r="L1619" i="63"/>
  <c r="L1621" i="63"/>
  <c r="L1623" i="63"/>
  <c r="L1625" i="63"/>
  <c r="L1627" i="63"/>
  <c r="L1629" i="63"/>
  <c r="L1631" i="63"/>
  <c r="L1633" i="63"/>
  <c r="L1635" i="63"/>
  <c r="L1637" i="63"/>
  <c r="L1639" i="63"/>
  <c r="L1641" i="63"/>
  <c r="L1643" i="63"/>
  <c r="L1645" i="63"/>
  <c r="L1647" i="63"/>
  <c r="L1649" i="63"/>
  <c r="L1651" i="63"/>
  <c r="L1653" i="63"/>
  <c r="L1655" i="63"/>
  <c r="L1657" i="63"/>
  <c r="L1659" i="63"/>
  <c r="L1661" i="63"/>
  <c r="L1663" i="63"/>
  <c r="L1665" i="63"/>
  <c r="L1667" i="63"/>
  <c r="L1669" i="63"/>
  <c r="L1671" i="63"/>
  <c r="L1673" i="63"/>
  <c r="L1675" i="63"/>
  <c r="L1677" i="63"/>
  <c r="L1679" i="63"/>
  <c r="L1681" i="63"/>
  <c r="L1683" i="63"/>
  <c r="L1685" i="63"/>
  <c r="L1687" i="63"/>
  <c r="L1689" i="63"/>
  <c r="L1691" i="63"/>
  <c r="L1693" i="63"/>
  <c r="L1695" i="63"/>
  <c r="L1697" i="63"/>
  <c r="L1699" i="63"/>
  <c r="L1701" i="63"/>
  <c r="L1703" i="63"/>
  <c r="L1705" i="63"/>
  <c r="L1707" i="63"/>
  <c r="L1709" i="63"/>
  <c r="L1711" i="63"/>
  <c r="L1713" i="63"/>
  <c r="L1715" i="63"/>
  <c r="L1717" i="63"/>
  <c r="L1719" i="63"/>
  <c r="L1721" i="63"/>
  <c r="L1723" i="63"/>
  <c r="L1725" i="63"/>
  <c r="L1727" i="63"/>
  <c r="L1729" i="63"/>
  <c r="L1731" i="63"/>
  <c r="L1733" i="63"/>
  <c r="L1735" i="63"/>
  <c r="L1737" i="63"/>
  <c r="L1739" i="63"/>
  <c r="L1741" i="63"/>
  <c r="L1743" i="63"/>
  <c r="L1745" i="63"/>
  <c r="L1747" i="63"/>
  <c r="L1749" i="63"/>
  <c r="L1751" i="63"/>
  <c r="L1753" i="63"/>
  <c r="L1755" i="63"/>
  <c r="L1757" i="63"/>
  <c r="L1759" i="63"/>
  <c r="L1761" i="63"/>
  <c r="L1763" i="63"/>
  <c r="L1765" i="63"/>
  <c r="L1767" i="63"/>
  <c r="L1769" i="63"/>
  <c r="L1771" i="63"/>
  <c r="L1773" i="63"/>
  <c r="L1775" i="63"/>
  <c r="L1777" i="63"/>
  <c r="L1779" i="63"/>
  <c r="L1781" i="63"/>
  <c r="L1783" i="63"/>
  <c r="L1785" i="63"/>
  <c r="L1787" i="63"/>
  <c r="L1789" i="63"/>
  <c r="L1791" i="63"/>
  <c r="L1793" i="63"/>
  <c r="L1795" i="63"/>
  <c r="L1797" i="63"/>
  <c r="L1799" i="63"/>
  <c r="L1801" i="63"/>
  <c r="L1803" i="63"/>
  <c r="L1805" i="63"/>
  <c r="L1807" i="63"/>
  <c r="L1809" i="63"/>
  <c r="L1811" i="63"/>
  <c r="L1813" i="63"/>
  <c r="L1815" i="63"/>
  <c r="L1817" i="63"/>
  <c r="L1819" i="63"/>
  <c r="L1821" i="63"/>
  <c r="L1823" i="63"/>
  <c r="L1825" i="63"/>
  <c r="L1827" i="63"/>
  <c r="L1829" i="63"/>
  <c r="L1831" i="63"/>
  <c r="L1833" i="63"/>
  <c r="L1835" i="63"/>
  <c r="L1837" i="63"/>
  <c r="L1839" i="63"/>
  <c r="L1841" i="63"/>
  <c r="L1843" i="63"/>
  <c r="L1845" i="63"/>
  <c r="L1847" i="63"/>
  <c r="L1849" i="63"/>
  <c r="L1851" i="63"/>
  <c r="L1853" i="63"/>
  <c r="L1855" i="63"/>
  <c r="L1857" i="63"/>
  <c r="L1859" i="63"/>
  <c r="L1861" i="63"/>
  <c r="L1863" i="63"/>
  <c r="L1865" i="63"/>
  <c r="L1867" i="63"/>
  <c r="L1869" i="63"/>
  <c r="L1871" i="63"/>
  <c r="L1873" i="63"/>
  <c r="L1875" i="63"/>
  <c r="L1877" i="63"/>
  <c r="L1879" i="63"/>
  <c r="L1881" i="63"/>
  <c r="L1883" i="63"/>
  <c r="L1885" i="63"/>
  <c r="L1887" i="63"/>
  <c r="L1889" i="63"/>
  <c r="L1891" i="63"/>
  <c r="L1893" i="63"/>
  <c r="L1895" i="63"/>
  <c r="L1897" i="63"/>
  <c r="L1899" i="63"/>
  <c r="L1901" i="63"/>
  <c r="L1903" i="63"/>
  <c r="L1905" i="63"/>
  <c r="L1907" i="63"/>
  <c r="L1909" i="63"/>
  <c r="L1911" i="63"/>
  <c r="L1913" i="63"/>
  <c r="L522" i="63"/>
  <c r="L586" i="63"/>
  <c r="L641" i="63"/>
  <c r="L673" i="63"/>
  <c r="L705" i="63"/>
  <c r="L737" i="63"/>
  <c r="L769" i="63"/>
  <c r="L793" i="63"/>
  <c r="L808" i="63"/>
  <c r="L816" i="63"/>
  <c r="L824" i="63"/>
  <c r="L832" i="63"/>
  <c r="L840" i="63"/>
  <c r="L848" i="63"/>
  <c r="L856" i="63"/>
  <c r="L864" i="63"/>
  <c r="L872" i="63"/>
  <c r="L880" i="63"/>
  <c r="L888" i="63"/>
  <c r="L896" i="63"/>
  <c r="L904" i="63"/>
  <c r="L912" i="63"/>
  <c r="L920" i="63"/>
  <c r="L928" i="63"/>
  <c r="L936" i="63"/>
  <c r="L944" i="63"/>
  <c r="L952" i="63"/>
  <c r="L960" i="63"/>
  <c r="L968" i="63"/>
  <c r="L976" i="63"/>
  <c r="L984" i="63"/>
  <c r="L992" i="63"/>
  <c r="L1000" i="63"/>
  <c r="L1008" i="63"/>
  <c r="L1016" i="63"/>
  <c r="L1024" i="63"/>
  <c r="L1032" i="63"/>
  <c r="L1040" i="63"/>
  <c r="L1048" i="63"/>
  <c r="L1056" i="63"/>
  <c r="L1064" i="63"/>
  <c r="L1072" i="63"/>
  <c r="L1080" i="63"/>
  <c r="L1088" i="63"/>
  <c r="L1096" i="63"/>
  <c r="L1104" i="63"/>
  <c r="L1112" i="63"/>
  <c r="L1120" i="63"/>
  <c r="L1128" i="63"/>
  <c r="L1136" i="63"/>
  <c r="L1144" i="63"/>
  <c r="L1152" i="63"/>
  <c r="L1160" i="63"/>
  <c r="L1168" i="63"/>
  <c r="L1176" i="63"/>
  <c r="L1184" i="63"/>
  <c r="L1192" i="63"/>
  <c r="L1200" i="63"/>
  <c r="L1208" i="63"/>
  <c r="L1216" i="63"/>
  <c r="L1224" i="63"/>
  <c r="L1232" i="63"/>
  <c r="L1240" i="63"/>
  <c r="L1248" i="63"/>
  <c r="L1256" i="63"/>
  <c r="L1264" i="63"/>
  <c r="L1272" i="63"/>
  <c r="L1280" i="63"/>
  <c r="L1288" i="63"/>
  <c r="L1296" i="63"/>
  <c r="L1304" i="63"/>
  <c r="L1312" i="63"/>
  <c r="L1320" i="63"/>
  <c r="L1328" i="63"/>
  <c r="L1336" i="63"/>
  <c r="L1344" i="63"/>
  <c r="L1352" i="63"/>
  <c r="L1360" i="63"/>
  <c r="L1368" i="63"/>
  <c r="L1376" i="63"/>
  <c r="L1384" i="63"/>
  <c r="L1392" i="63"/>
  <c r="L1397" i="63"/>
  <c r="L470" i="63"/>
  <c r="L538" i="63"/>
  <c r="L602" i="63"/>
  <c r="L649" i="63"/>
  <c r="L681" i="63"/>
  <c r="L713" i="63"/>
  <c r="L745" i="63"/>
  <c r="L777" i="63"/>
  <c r="L797" i="63"/>
  <c r="L810" i="63"/>
  <c r="L818" i="63"/>
  <c r="L826" i="63"/>
  <c r="L834" i="63"/>
  <c r="L842" i="63"/>
  <c r="L850" i="63"/>
  <c r="L858" i="63"/>
  <c r="L866" i="63"/>
  <c r="L874" i="63"/>
  <c r="L882" i="63"/>
  <c r="L890" i="63"/>
  <c r="L898" i="63"/>
  <c r="L906" i="63"/>
  <c r="L914" i="63"/>
  <c r="L922" i="63"/>
  <c r="L930" i="63"/>
  <c r="L938" i="63"/>
  <c r="L946" i="63"/>
  <c r="L954" i="63"/>
  <c r="L962" i="63"/>
  <c r="L970" i="63"/>
  <c r="L978" i="63"/>
  <c r="L986" i="63"/>
  <c r="L994" i="63"/>
  <c r="L1002" i="63"/>
  <c r="L1010" i="63"/>
  <c r="L1018" i="63"/>
  <c r="L1026" i="63"/>
  <c r="L1034" i="63"/>
  <c r="L1042" i="63"/>
  <c r="L1050" i="63"/>
  <c r="L1058" i="63"/>
  <c r="L1066" i="63"/>
  <c r="L1074" i="63"/>
  <c r="L1082" i="63"/>
  <c r="L1090" i="63"/>
  <c r="L1098" i="63"/>
  <c r="L1106" i="63"/>
  <c r="L1114" i="63"/>
  <c r="L1122" i="63"/>
  <c r="L1130" i="63"/>
  <c r="L1138" i="63"/>
  <c r="L1146" i="63"/>
  <c r="L1154" i="63"/>
  <c r="L1162" i="63"/>
  <c r="L1170" i="63"/>
  <c r="L1178" i="63"/>
  <c r="L1186" i="63"/>
  <c r="L1194" i="63"/>
  <c r="L1202" i="63"/>
  <c r="L1210" i="63"/>
  <c r="L1218" i="63"/>
  <c r="L1226" i="63"/>
  <c r="L1234" i="63"/>
  <c r="L1242" i="63"/>
  <c r="L1250" i="63"/>
  <c r="L1258" i="63"/>
  <c r="L1266" i="63"/>
  <c r="L1274" i="63"/>
  <c r="L1282" i="63"/>
  <c r="L1290" i="63"/>
  <c r="L1298" i="63"/>
  <c r="L1306" i="63"/>
  <c r="L1314" i="63"/>
  <c r="L1322" i="63"/>
  <c r="L1330" i="63"/>
  <c r="L1338" i="63"/>
  <c r="L1346" i="63"/>
  <c r="L1354" i="63"/>
  <c r="L1362" i="63"/>
  <c r="L1370" i="63"/>
  <c r="L1378" i="63"/>
  <c r="L1386" i="63"/>
  <c r="L1394" i="63"/>
  <c r="L1398" i="63"/>
  <c r="L1400" i="63"/>
  <c r="L1402" i="63"/>
  <c r="L1404" i="63"/>
  <c r="L1406" i="63"/>
  <c r="L1408" i="63"/>
  <c r="L1410" i="63"/>
  <c r="L1412" i="63"/>
  <c r="L1414" i="63"/>
  <c r="L1416" i="63"/>
  <c r="L1418" i="63"/>
  <c r="L1420" i="63"/>
  <c r="L1422" i="63"/>
  <c r="L1424" i="63"/>
  <c r="L1426" i="63"/>
  <c r="L1428" i="63"/>
  <c r="L1430" i="63"/>
  <c r="L1432" i="63"/>
  <c r="L1434" i="63"/>
  <c r="L1436" i="63"/>
  <c r="L1438" i="63"/>
  <c r="L1440" i="63"/>
  <c r="L1442" i="63"/>
  <c r="L1444" i="63"/>
  <c r="L1446" i="63"/>
  <c r="L1448" i="63"/>
  <c r="L1450" i="63"/>
  <c r="L1452" i="63"/>
  <c r="L1454" i="63"/>
  <c r="L1456" i="63"/>
  <c r="L1458" i="63"/>
  <c r="L1460" i="63"/>
  <c r="L1462" i="63"/>
  <c r="L1464" i="63"/>
  <c r="L1466" i="63"/>
  <c r="L1468" i="63"/>
  <c r="L1470" i="63"/>
  <c r="L1472" i="63"/>
  <c r="L1474" i="63"/>
  <c r="L1476" i="63"/>
  <c r="L1478" i="63"/>
  <c r="L1480" i="63"/>
  <c r="L1482" i="63"/>
  <c r="L1484" i="63"/>
  <c r="L1486" i="63"/>
  <c r="L1488" i="63"/>
  <c r="L1490" i="63"/>
  <c r="L1492" i="63"/>
  <c r="L1494" i="63"/>
  <c r="L1496" i="63"/>
  <c r="L1498" i="63"/>
  <c r="L1500" i="63"/>
  <c r="L1502" i="63"/>
  <c r="L1504" i="63"/>
  <c r="L1506" i="63"/>
  <c r="L1508" i="63"/>
  <c r="L1510" i="63"/>
  <c r="L1512" i="63"/>
  <c r="L1514" i="63"/>
  <c r="L1516" i="63"/>
  <c r="L1518" i="63"/>
  <c r="L1520" i="63"/>
  <c r="L1522" i="63"/>
  <c r="L1524" i="63"/>
  <c r="L1526" i="63"/>
  <c r="L1528" i="63"/>
  <c r="L1530" i="63"/>
  <c r="L1532" i="63"/>
  <c r="L1534" i="63"/>
  <c r="L1536" i="63"/>
  <c r="L1538" i="63"/>
  <c r="L1540" i="63"/>
  <c r="L1542" i="63"/>
  <c r="L1544" i="63"/>
  <c r="L1546" i="63"/>
  <c r="L1548" i="63"/>
  <c r="L1550" i="63"/>
  <c r="L1552" i="63"/>
  <c r="L1554" i="63"/>
  <c r="L1556" i="63"/>
  <c r="L1558" i="63"/>
  <c r="L1560" i="63"/>
  <c r="L1562" i="63"/>
  <c r="L1564" i="63"/>
  <c r="L1566" i="63"/>
  <c r="L1568" i="63"/>
  <c r="L1570" i="63"/>
  <c r="L1572" i="63"/>
  <c r="L1574" i="63"/>
  <c r="L1576" i="63"/>
  <c r="L1578" i="63"/>
  <c r="L1580" i="63"/>
  <c r="L1582" i="63"/>
  <c r="L1584" i="63"/>
  <c r="L1586" i="63"/>
  <c r="L1588" i="63"/>
  <c r="L1590" i="63"/>
  <c r="L1592" i="63"/>
  <c r="L1594" i="63"/>
  <c r="L1596" i="63"/>
  <c r="L1598" i="63"/>
  <c r="L1600" i="63"/>
  <c r="L1602" i="63"/>
  <c r="L1604" i="63"/>
  <c r="L1606" i="63"/>
  <c r="L1608" i="63"/>
  <c r="L1610" i="63"/>
  <c r="L1612" i="63"/>
  <c r="L1614" i="63"/>
  <c r="L1616" i="63"/>
  <c r="L1618" i="63"/>
  <c r="L1620" i="63"/>
  <c r="L1622" i="63"/>
  <c r="L1624" i="63"/>
  <c r="L1626" i="63"/>
  <c r="L1628" i="63"/>
  <c r="L1630" i="63"/>
  <c r="L1632" i="63"/>
  <c r="L1634" i="63"/>
  <c r="L1636" i="63"/>
  <c r="L1638" i="63"/>
  <c r="L1640" i="63"/>
  <c r="L1642" i="63"/>
  <c r="L1644" i="63"/>
  <c r="L1646" i="63"/>
  <c r="L1648" i="63"/>
  <c r="L1650" i="63"/>
  <c r="L1652" i="63"/>
  <c r="L1654" i="63"/>
  <c r="L1656" i="63"/>
  <c r="L1658" i="63"/>
  <c r="L1660" i="63"/>
  <c r="L1662" i="63"/>
  <c r="L1664" i="63"/>
  <c r="L1666" i="63"/>
  <c r="L1668" i="63"/>
  <c r="L1670" i="63"/>
  <c r="L1672" i="63"/>
  <c r="L1674" i="63"/>
  <c r="L1676" i="63"/>
  <c r="L1678" i="63"/>
  <c r="L1680" i="63"/>
  <c r="L1682" i="63"/>
  <c r="L1684" i="63"/>
  <c r="L1686" i="63"/>
  <c r="L1688" i="63"/>
  <c r="L1690" i="63"/>
  <c r="L1692" i="63"/>
  <c r="L1694" i="63"/>
  <c r="L1696" i="63"/>
  <c r="L1698" i="63"/>
  <c r="L1700" i="63"/>
  <c r="L1702" i="63"/>
  <c r="L1704" i="63"/>
  <c r="L1706" i="63"/>
  <c r="L1708" i="63"/>
  <c r="L1710" i="63"/>
  <c r="L1712" i="63"/>
  <c r="L1714" i="63"/>
  <c r="L1716" i="63"/>
  <c r="L1718" i="63"/>
  <c r="L1720" i="63"/>
  <c r="L1722" i="63"/>
  <c r="L1724" i="63"/>
  <c r="L1726" i="63"/>
  <c r="L1728" i="63"/>
  <c r="L1730" i="63"/>
  <c r="L1732" i="63"/>
  <c r="L1734" i="63"/>
  <c r="L1736" i="63"/>
  <c r="L1738" i="63"/>
  <c r="L1740" i="63"/>
  <c r="L1742" i="63"/>
  <c r="L1744" i="63"/>
  <c r="L1746" i="63"/>
  <c r="L1748" i="63"/>
  <c r="L1750" i="63"/>
  <c r="L1752" i="63"/>
  <c r="L1754" i="63"/>
  <c r="L1756" i="63"/>
  <c r="L1758" i="63"/>
  <c r="L1760" i="63"/>
  <c r="L1762" i="63"/>
  <c r="L1764" i="63"/>
  <c r="L1766" i="63"/>
  <c r="L1768" i="63"/>
  <c r="L1770" i="63"/>
  <c r="L1772" i="63"/>
  <c r="L1774" i="63"/>
  <c r="L1776" i="63"/>
  <c r="L1778" i="63"/>
  <c r="L1780" i="63"/>
  <c r="L1782" i="63"/>
  <c r="L1784" i="63"/>
  <c r="L1786" i="63"/>
  <c r="L1788" i="63"/>
  <c r="L1790" i="63"/>
  <c r="L1792" i="63"/>
  <c r="L1794" i="63"/>
  <c r="L1796" i="63"/>
  <c r="L1798" i="63"/>
  <c r="L1800" i="63"/>
  <c r="L1802" i="63"/>
  <c r="L1804" i="63"/>
  <c r="L1806" i="63"/>
  <c r="L1808" i="63"/>
  <c r="L1810" i="63"/>
  <c r="L1812" i="63"/>
  <c r="L1814" i="63"/>
  <c r="L1816" i="63"/>
  <c r="L1818" i="63"/>
  <c r="L1820" i="63"/>
  <c r="L1822" i="63"/>
  <c r="L1824" i="63"/>
  <c r="L1826" i="63"/>
  <c r="L1828" i="63"/>
  <c r="L1830" i="63"/>
  <c r="L1832" i="63"/>
  <c r="L1834" i="63"/>
  <c r="L1836" i="63"/>
  <c r="L1838" i="63"/>
  <c r="L1840" i="63"/>
  <c r="L1842" i="63"/>
  <c r="L1844" i="63"/>
  <c r="L1846" i="63"/>
  <c r="L1848" i="63"/>
  <c r="L1850" i="63"/>
  <c r="L1852" i="63"/>
  <c r="L1854" i="63"/>
  <c r="L1856" i="63"/>
  <c r="L1858" i="63"/>
  <c r="L1860" i="63"/>
  <c r="L1862" i="63"/>
  <c r="L1864" i="63"/>
  <c r="L1866" i="63"/>
  <c r="L1868" i="63"/>
  <c r="L1870" i="63"/>
  <c r="L1872" i="63"/>
  <c r="L1874" i="63"/>
  <c r="L1876" i="63"/>
  <c r="L1878" i="63"/>
  <c r="L1880" i="63"/>
  <c r="L1882" i="63"/>
  <c r="L1884" i="63"/>
  <c r="L1886" i="63"/>
  <c r="L1888" i="63"/>
  <c r="L1890" i="63"/>
  <c r="L1892" i="63"/>
  <c r="L1894" i="63"/>
  <c r="L1896" i="63"/>
  <c r="L1898" i="63"/>
  <c r="L1900" i="63"/>
  <c r="L1902" i="63"/>
  <c r="L1904" i="63"/>
  <c r="L1906" i="63"/>
  <c r="L1908" i="63"/>
  <c r="L1910" i="63"/>
  <c r="L1912" i="63"/>
  <c r="L1914" i="63"/>
  <c r="L618" i="63"/>
  <c r="L753" i="63"/>
  <c r="L820" i="63"/>
  <c r="L852" i="63"/>
  <c r="L884" i="63"/>
  <c r="L916" i="63"/>
  <c r="L948" i="63"/>
  <c r="L980" i="63"/>
  <c r="L1012" i="63"/>
  <c r="L1044" i="63"/>
  <c r="L1076" i="63"/>
  <c r="L1108" i="63"/>
  <c r="L1140" i="63"/>
  <c r="L1172" i="63"/>
  <c r="L1204" i="63"/>
  <c r="L1236" i="63"/>
  <c r="L1268" i="63"/>
  <c r="L1300" i="63"/>
  <c r="L1332" i="63"/>
  <c r="L1364" i="63"/>
  <c r="L1395" i="63"/>
  <c r="L657" i="63"/>
  <c r="L785" i="63"/>
  <c r="L828" i="63"/>
  <c r="L860" i="63"/>
  <c r="L892" i="63"/>
  <c r="L924" i="63"/>
  <c r="L956" i="63"/>
  <c r="L988" i="63"/>
  <c r="L1020" i="63"/>
  <c r="L1052" i="63"/>
  <c r="L1084" i="63"/>
  <c r="L1116" i="63"/>
  <c r="L1148" i="63"/>
  <c r="L1180" i="63"/>
  <c r="L1212" i="63"/>
  <c r="L1244" i="63"/>
  <c r="L1276" i="63"/>
  <c r="L1308" i="63"/>
  <c r="L1340" i="63"/>
  <c r="L1372" i="63"/>
  <c r="L1916" i="63"/>
  <c r="L1918" i="63"/>
  <c r="L1920" i="63"/>
  <c r="L1922" i="63"/>
  <c r="L1924" i="63"/>
  <c r="L1926" i="63"/>
  <c r="L1928" i="63"/>
  <c r="L1930" i="63"/>
  <c r="L1932" i="63"/>
  <c r="L1934" i="63"/>
  <c r="L1936" i="63"/>
  <c r="L1938" i="63"/>
  <c r="L1940" i="63"/>
  <c r="L1942" i="63"/>
  <c r="L1944" i="63"/>
  <c r="L1946" i="63"/>
  <c r="L1948" i="63"/>
  <c r="L1950" i="63"/>
  <c r="L1952" i="63"/>
  <c r="L1954" i="63"/>
  <c r="L1956" i="63"/>
  <c r="L1958" i="63"/>
  <c r="L1960" i="63"/>
  <c r="L1962" i="63"/>
  <c r="L1964" i="63"/>
  <c r="L1966" i="63"/>
  <c r="L1968" i="63"/>
  <c r="L1970" i="63"/>
  <c r="L1972" i="63"/>
  <c r="L1974" i="63"/>
  <c r="L1976" i="63"/>
  <c r="L1978" i="63"/>
  <c r="L1980" i="63"/>
  <c r="L1982" i="63"/>
  <c r="L1984" i="63"/>
  <c r="L1986" i="63"/>
  <c r="L1988" i="63"/>
  <c r="L1990" i="63"/>
  <c r="L1992" i="63"/>
  <c r="L1994" i="63"/>
  <c r="L1996" i="63"/>
  <c r="L1998" i="63"/>
  <c r="L2000" i="63"/>
  <c r="L2002" i="63"/>
  <c r="L2004" i="63"/>
  <c r="L2006" i="63"/>
  <c r="L2008" i="63"/>
  <c r="L2010" i="63"/>
  <c r="L2012" i="63"/>
  <c r="L2014" i="63"/>
  <c r="L2016" i="63"/>
  <c r="L2018" i="63"/>
  <c r="L2020" i="63"/>
  <c r="L2022" i="63"/>
  <c r="L2024" i="63"/>
  <c r="L2026" i="63"/>
  <c r="L2028" i="63"/>
  <c r="L2030" i="63"/>
  <c r="L2032" i="63"/>
  <c r="L2034" i="63"/>
  <c r="L2036" i="63"/>
  <c r="L2038" i="63"/>
  <c r="L2040" i="63"/>
  <c r="L2042" i="63"/>
  <c r="L2044" i="63"/>
  <c r="L2046" i="63"/>
  <c r="L2048" i="63"/>
  <c r="L2050" i="63"/>
  <c r="L2052" i="63"/>
  <c r="L2054" i="63"/>
  <c r="L2056" i="63"/>
  <c r="L2058" i="63"/>
  <c r="L2060" i="63"/>
  <c r="L2062" i="63"/>
  <c r="L2064" i="63"/>
  <c r="L2066" i="63"/>
  <c r="L2068" i="63"/>
  <c r="L2070" i="63"/>
  <c r="L2072" i="63"/>
  <c r="L2074" i="63"/>
  <c r="L2076" i="63"/>
  <c r="L2078" i="63"/>
  <c r="L2080" i="63"/>
  <c r="L2082" i="63"/>
  <c r="L2084" i="63"/>
  <c r="L2086" i="63"/>
  <c r="L2088" i="63"/>
  <c r="L2090" i="63"/>
  <c r="L2092" i="63"/>
  <c r="L2094" i="63"/>
  <c r="L2096" i="63"/>
  <c r="L2098" i="63"/>
  <c r="L2100" i="63"/>
  <c r="L2102" i="63"/>
  <c r="L2104" i="63"/>
  <c r="L2106" i="63"/>
  <c r="L2108" i="63"/>
  <c r="L2110" i="63"/>
  <c r="L2112" i="63"/>
  <c r="L2114" i="63"/>
  <c r="L2116" i="63"/>
  <c r="L2118" i="63"/>
  <c r="L2120" i="63"/>
  <c r="L2122" i="63"/>
  <c r="L2124" i="63"/>
  <c r="L2126" i="63"/>
  <c r="L2128" i="63"/>
  <c r="L2130" i="63"/>
  <c r="L2132" i="63"/>
  <c r="L2134" i="63"/>
  <c r="L2136" i="63"/>
  <c r="L2138" i="63"/>
  <c r="L2140" i="63"/>
  <c r="L2142" i="63"/>
  <c r="L2144" i="63"/>
  <c r="L2146" i="63"/>
  <c r="L2148" i="63"/>
  <c r="L2150" i="63"/>
  <c r="L2152" i="63"/>
  <c r="L2154" i="63"/>
  <c r="L2156" i="63"/>
  <c r="L2158" i="63"/>
  <c r="L2160" i="63"/>
  <c r="L2162" i="63"/>
  <c r="L2164" i="63"/>
  <c r="L2166" i="63"/>
  <c r="L2168" i="63"/>
  <c r="L2170" i="63"/>
  <c r="L2172" i="63"/>
  <c r="L2174" i="63"/>
  <c r="L2176" i="63"/>
  <c r="L2178" i="63"/>
  <c r="L2180" i="63"/>
  <c r="L2182" i="63"/>
  <c r="L2184" i="63"/>
  <c r="L2186" i="63"/>
  <c r="L2188" i="63"/>
  <c r="L2190" i="63"/>
  <c r="L2192" i="63"/>
  <c r="L2194" i="63"/>
  <c r="L2196" i="63"/>
  <c r="L2198" i="63"/>
  <c r="L2200" i="63"/>
  <c r="L2202" i="63"/>
  <c r="L2204" i="63"/>
  <c r="L2206" i="63"/>
  <c r="L2208" i="63"/>
  <c r="L2210" i="63"/>
  <c r="L2212" i="63"/>
  <c r="L2214" i="63"/>
  <c r="L2216" i="63"/>
  <c r="L2218" i="63"/>
  <c r="L2220" i="63"/>
  <c r="L2222" i="63"/>
  <c r="L2224" i="63"/>
  <c r="L2226" i="63"/>
  <c r="L2228" i="63"/>
  <c r="L2230" i="63"/>
  <c r="L2232" i="63"/>
  <c r="L2234" i="63"/>
  <c r="L2236" i="63"/>
  <c r="L2238" i="63"/>
  <c r="L2240" i="63"/>
  <c r="L2242" i="63"/>
  <c r="L2244" i="63"/>
  <c r="L2246" i="63"/>
  <c r="L2248" i="63"/>
  <c r="L2250" i="63"/>
  <c r="L2252" i="63"/>
  <c r="L2254" i="63"/>
  <c r="L2256" i="63"/>
  <c r="L2258" i="63"/>
  <c r="L2260" i="63"/>
  <c r="L2262" i="63"/>
  <c r="L2264" i="63"/>
  <c r="L2266" i="63"/>
  <c r="L2268" i="63"/>
  <c r="L2270" i="63"/>
  <c r="L2272" i="63"/>
  <c r="L2274" i="63"/>
  <c r="L2276" i="63"/>
  <c r="L2278" i="63"/>
  <c r="L2280" i="63"/>
  <c r="L2282" i="63"/>
  <c r="L2284" i="63"/>
  <c r="L2286" i="63"/>
  <c r="L2288" i="63"/>
  <c r="L2290" i="63"/>
  <c r="L2292" i="63"/>
  <c r="L2294" i="63"/>
  <c r="L2296" i="63"/>
  <c r="L2298" i="63"/>
  <c r="L2300" i="63"/>
  <c r="L2302" i="63"/>
  <c r="L2304" i="63"/>
  <c r="L2306" i="63"/>
  <c r="L2308" i="63"/>
  <c r="L2310" i="63"/>
  <c r="L2312" i="63"/>
  <c r="L2314" i="63"/>
  <c r="L2316" i="63"/>
  <c r="L2318" i="63"/>
  <c r="L2320" i="63"/>
  <c r="L2322" i="63"/>
  <c r="L2324" i="63"/>
  <c r="L2326" i="63"/>
  <c r="L2328" i="63"/>
  <c r="L2330" i="63"/>
  <c r="L2332" i="63"/>
  <c r="L2334" i="63"/>
  <c r="L2336" i="63"/>
  <c r="L2338" i="63"/>
  <c r="L2340" i="63"/>
  <c r="L2342" i="63"/>
  <c r="L2344" i="63"/>
  <c r="L2346" i="63"/>
  <c r="L2348" i="63"/>
  <c r="L2350" i="63"/>
  <c r="L2352" i="63"/>
  <c r="L2354" i="63"/>
  <c r="L2356" i="63"/>
  <c r="L2358" i="63"/>
  <c r="L2360" i="63"/>
  <c r="L2362" i="63"/>
  <c r="L2364" i="63"/>
  <c r="L2366" i="63"/>
  <c r="L2368" i="63"/>
  <c r="L2370" i="63"/>
  <c r="L2372" i="63"/>
  <c r="L2374" i="63"/>
  <c r="L2376" i="63"/>
  <c r="L2378" i="63"/>
  <c r="L2380" i="63"/>
  <c r="L2382" i="63"/>
  <c r="L2384" i="63"/>
  <c r="L2386" i="63"/>
  <c r="L2388" i="63"/>
  <c r="L2390" i="63"/>
  <c r="L2392" i="63"/>
  <c r="L2394" i="63"/>
  <c r="L2396" i="63"/>
  <c r="L2398" i="63"/>
  <c r="L2400" i="63"/>
  <c r="L2402" i="63"/>
  <c r="L2404" i="63"/>
  <c r="L2406" i="63"/>
  <c r="L2408" i="63"/>
  <c r="L2410" i="63"/>
  <c r="L2412" i="63"/>
  <c r="L2414" i="63"/>
  <c r="L2416" i="63"/>
  <c r="L2418" i="63"/>
  <c r="L2420" i="63"/>
  <c r="L2422" i="63"/>
  <c r="L2424" i="63"/>
  <c r="L2426" i="63"/>
  <c r="L2428" i="63"/>
  <c r="L2430" i="63"/>
  <c r="L2432" i="63"/>
  <c r="L2434" i="63"/>
  <c r="L2436" i="63"/>
  <c r="L2438" i="63"/>
  <c r="L2440" i="63"/>
  <c r="L2442" i="63"/>
  <c r="L2444" i="63"/>
  <c r="L2446" i="63"/>
  <c r="L2448" i="63"/>
  <c r="L2450" i="63"/>
  <c r="L2452" i="63"/>
  <c r="L2454" i="63"/>
  <c r="L2456" i="63"/>
  <c r="L2458" i="63"/>
  <c r="L2460" i="63"/>
  <c r="L2462" i="63"/>
  <c r="L2464" i="63"/>
  <c r="L2466" i="63"/>
  <c r="L2468" i="63"/>
  <c r="L2470" i="63"/>
  <c r="L2472" i="63"/>
  <c r="L2474" i="63"/>
  <c r="L2476" i="63"/>
  <c r="L2478" i="63"/>
  <c r="L2480" i="63"/>
  <c r="L2482" i="63"/>
  <c r="L2484" i="63"/>
  <c r="L2486" i="63"/>
  <c r="L2488" i="63"/>
  <c r="L2490" i="63"/>
  <c r="L2492" i="63"/>
  <c r="L2494" i="63"/>
  <c r="L2496" i="63"/>
  <c r="L2498" i="63"/>
  <c r="L2500" i="63"/>
  <c r="L2502" i="63"/>
  <c r="L2504" i="63"/>
  <c r="L2506" i="63"/>
  <c r="L2508" i="63"/>
  <c r="L2510" i="63"/>
  <c r="L2512" i="63"/>
  <c r="L2514" i="63"/>
  <c r="L2516" i="63"/>
  <c r="L2518" i="63"/>
  <c r="L2520" i="63"/>
  <c r="L2522" i="63"/>
  <c r="L2524" i="63"/>
  <c r="L2526" i="63"/>
  <c r="L2528" i="63"/>
  <c r="L2530" i="63"/>
  <c r="L2532" i="63"/>
  <c r="L2534" i="63"/>
  <c r="L2536" i="63"/>
  <c r="L2538" i="63"/>
  <c r="L2540" i="63"/>
  <c r="L2542" i="63"/>
  <c r="L2544" i="63"/>
  <c r="L2546" i="63"/>
  <c r="L2548" i="63"/>
  <c r="L2550" i="63"/>
  <c r="L2552" i="63"/>
  <c r="L2554" i="63"/>
  <c r="L2556" i="63"/>
  <c r="L2558" i="63"/>
  <c r="L2560" i="63"/>
  <c r="L2562" i="63"/>
  <c r="L2564" i="63"/>
  <c r="L2566" i="63"/>
  <c r="L2568" i="63"/>
  <c r="L2570" i="63"/>
  <c r="L2572" i="63"/>
  <c r="L2574" i="63"/>
  <c r="L2576" i="63"/>
  <c r="L2578" i="63"/>
  <c r="L2580" i="63"/>
  <c r="L2582" i="63"/>
  <c r="L2584" i="63"/>
  <c r="L2586" i="63"/>
  <c r="L2588" i="63"/>
  <c r="L2590" i="63"/>
  <c r="L2592" i="63"/>
  <c r="L2594" i="63"/>
  <c r="L2596" i="63"/>
  <c r="L2598" i="63"/>
  <c r="L2600" i="63"/>
  <c r="L2602" i="63"/>
  <c r="L2604" i="63"/>
  <c r="L2606" i="63"/>
  <c r="L2608" i="63"/>
  <c r="L2610" i="63"/>
  <c r="L2612" i="63"/>
  <c r="L2614" i="63"/>
  <c r="L2616" i="63"/>
  <c r="L2618" i="63"/>
  <c r="L2620" i="63"/>
  <c r="L2622" i="63"/>
  <c r="L2624" i="63"/>
  <c r="L2626" i="63"/>
  <c r="L2628" i="63"/>
  <c r="L2630" i="63"/>
  <c r="L2632" i="63"/>
  <c r="L2634" i="63"/>
  <c r="L2636" i="63"/>
  <c r="L2638" i="63"/>
  <c r="L2640" i="63"/>
  <c r="L2642" i="63"/>
  <c r="L2644" i="63"/>
  <c r="L2646" i="63"/>
  <c r="L2648" i="63"/>
  <c r="L2650" i="63"/>
  <c r="L2652" i="63"/>
  <c r="L2654" i="63"/>
  <c r="L2656" i="63"/>
  <c r="L2658" i="63"/>
  <c r="L2660" i="63"/>
  <c r="L2662" i="63"/>
  <c r="L2664" i="63"/>
  <c r="L2666" i="63"/>
  <c r="L2668" i="63"/>
  <c r="L2670" i="63"/>
  <c r="L2672" i="63"/>
  <c r="L2674" i="63"/>
  <c r="L2676" i="63"/>
  <c r="L2678" i="63"/>
  <c r="L2680" i="63"/>
  <c r="L2682" i="63"/>
  <c r="L2684" i="63"/>
  <c r="L2686" i="63"/>
  <c r="L2688" i="63"/>
  <c r="L2690" i="63"/>
  <c r="L2692" i="63"/>
  <c r="L2694" i="63"/>
  <c r="L2696" i="63"/>
  <c r="L2698" i="63"/>
  <c r="L2700" i="63"/>
  <c r="L2702" i="63"/>
  <c r="L2704" i="63"/>
  <c r="L2706" i="63"/>
  <c r="L2708" i="63"/>
  <c r="L2710" i="63"/>
  <c r="L2712" i="63"/>
  <c r="L2714" i="63"/>
  <c r="L2716" i="63"/>
  <c r="L2718" i="63"/>
  <c r="L2720" i="63"/>
  <c r="L2722" i="63"/>
  <c r="L2724" i="63"/>
  <c r="L2726" i="63"/>
  <c r="L2728" i="63"/>
  <c r="L2730" i="63"/>
  <c r="L2732" i="63"/>
  <c r="L2734" i="63"/>
  <c r="L2736" i="63"/>
  <c r="L2738" i="63"/>
  <c r="L2740" i="63"/>
  <c r="L2742" i="63"/>
  <c r="L2744" i="63"/>
  <c r="L2746" i="63"/>
  <c r="L2748" i="63"/>
  <c r="L2750" i="63"/>
  <c r="L2752" i="63"/>
  <c r="L2754" i="63"/>
  <c r="L2756" i="63"/>
  <c r="L2758" i="63"/>
  <c r="L2760" i="63"/>
  <c r="L2762" i="63"/>
  <c r="L2764" i="63"/>
  <c r="L2766" i="63"/>
  <c r="L2768" i="63"/>
  <c r="L2770" i="63"/>
  <c r="L2772" i="63"/>
  <c r="L2774" i="63"/>
  <c r="L2776" i="63"/>
  <c r="L2778" i="63"/>
  <c r="L2780" i="63"/>
  <c r="L2782" i="63"/>
  <c r="L2784" i="63"/>
  <c r="L2786" i="63"/>
  <c r="L2788" i="63"/>
  <c r="L490" i="63"/>
  <c r="L689" i="63"/>
  <c r="L801" i="63"/>
  <c r="L836" i="63"/>
  <c r="L868" i="63"/>
  <c r="L900" i="63"/>
  <c r="L932" i="63"/>
  <c r="L964" i="63"/>
  <c r="L996" i="63"/>
  <c r="L1028" i="63"/>
  <c r="L1060" i="63"/>
  <c r="L1092" i="63"/>
  <c r="L1124" i="63"/>
  <c r="L1156" i="63"/>
  <c r="L1188" i="63"/>
  <c r="L1220" i="63"/>
  <c r="L1252" i="63"/>
  <c r="L1284" i="63"/>
  <c r="L1316" i="63"/>
  <c r="L1348" i="63"/>
  <c r="L1380" i="63"/>
  <c r="L3777" i="63"/>
  <c r="L3775" i="63"/>
  <c r="L3773" i="63"/>
  <c r="L3771" i="63"/>
  <c r="L3769" i="63"/>
  <c r="L3767" i="63"/>
  <c r="L3765" i="63"/>
  <c r="L3763" i="63"/>
  <c r="L3761" i="63"/>
  <c r="L3759" i="63"/>
  <c r="L3757" i="63"/>
  <c r="L3755" i="63"/>
  <c r="L3753" i="63"/>
  <c r="L3751" i="63"/>
  <c r="L3749" i="63"/>
  <c r="L3747" i="63"/>
  <c r="L3745" i="63"/>
  <c r="L3743" i="63"/>
  <c r="L3741" i="63"/>
  <c r="L3739" i="63"/>
  <c r="L3737" i="63"/>
  <c r="L3735" i="63"/>
  <c r="L3733" i="63"/>
  <c r="L3731" i="63"/>
  <c r="L3729" i="63"/>
  <c r="L3727" i="63"/>
  <c r="L3725" i="63"/>
  <c r="L3723" i="63"/>
  <c r="L3721" i="63"/>
  <c r="L3719" i="63"/>
  <c r="L3717" i="63"/>
  <c r="L3715" i="63"/>
  <c r="L3713" i="63"/>
  <c r="L3711" i="63"/>
  <c r="L3709" i="63"/>
  <c r="L3707" i="63"/>
  <c r="L3705" i="63"/>
  <c r="L3703" i="63"/>
  <c r="L3701" i="63"/>
  <c r="L3699" i="63"/>
  <c r="L3697" i="63"/>
  <c r="L3695" i="63"/>
  <c r="L3693" i="63"/>
  <c r="L3691" i="63"/>
  <c r="L3689" i="63"/>
  <c r="L3687" i="63"/>
  <c r="L3685" i="63"/>
  <c r="L3683" i="63"/>
  <c r="L3681" i="63"/>
  <c r="L3679" i="63"/>
  <c r="L3677" i="63"/>
  <c r="L3675" i="63"/>
  <c r="L3673" i="63"/>
  <c r="L3671" i="63"/>
  <c r="L3669" i="63"/>
  <c r="L3667" i="63"/>
  <c r="L3665" i="63"/>
  <c r="L3663" i="63"/>
  <c r="L3661" i="63"/>
  <c r="L3659" i="63"/>
  <c r="L3657" i="63"/>
  <c r="L3655" i="63"/>
  <c r="L3653" i="63"/>
  <c r="L3651" i="63"/>
  <c r="L3649" i="63"/>
  <c r="L3647" i="63"/>
  <c r="L3645" i="63"/>
  <c r="L3643" i="63"/>
  <c r="L3641" i="63"/>
  <c r="L3639" i="63"/>
  <c r="L3637" i="63"/>
  <c r="L3635" i="63"/>
  <c r="L3633" i="63"/>
  <c r="L3631" i="63"/>
  <c r="L3629" i="63"/>
  <c r="L3627" i="63"/>
  <c r="L3625" i="63"/>
  <c r="L3623" i="63"/>
  <c r="L3621" i="63"/>
  <c r="L3619" i="63"/>
  <c r="L3617" i="63"/>
  <c r="L3615" i="63"/>
  <c r="L3613" i="63"/>
  <c r="L3611" i="63"/>
  <c r="L3609" i="63"/>
  <c r="L3607" i="63"/>
  <c r="L3605" i="63"/>
  <c r="L3603" i="63"/>
  <c r="L3601" i="63"/>
  <c r="L3599" i="63"/>
  <c r="L3597" i="63"/>
  <c r="L3595" i="63"/>
  <c r="L3593" i="63"/>
  <c r="L3591" i="63"/>
  <c r="L3589" i="63"/>
  <c r="L3587" i="63"/>
  <c r="L3585" i="63"/>
  <c r="L3583" i="63"/>
  <c r="L3581" i="63"/>
  <c r="L3579" i="63"/>
  <c r="L3577" i="63"/>
  <c r="L3575" i="63"/>
  <c r="L3573" i="63"/>
  <c r="L3571" i="63"/>
  <c r="L3569" i="63"/>
  <c r="L3567" i="63"/>
  <c r="L3565" i="63"/>
  <c r="L3563" i="63"/>
  <c r="L3561" i="63"/>
  <c r="L3559" i="63"/>
  <c r="L3557" i="63"/>
  <c r="L3555" i="63"/>
  <c r="L3553" i="63"/>
  <c r="L3551" i="63"/>
  <c r="L3549" i="63"/>
  <c r="L3547" i="63"/>
  <c r="L3545" i="63"/>
  <c r="L3543" i="63"/>
  <c r="L3541" i="63"/>
  <c r="L3539" i="63"/>
  <c r="L3537" i="63"/>
  <c r="L3535" i="63"/>
  <c r="L3533" i="63"/>
  <c r="L3531" i="63"/>
  <c r="L3529" i="63"/>
  <c r="L3527" i="63"/>
  <c r="L3525" i="63"/>
  <c r="L3523" i="63"/>
  <c r="L3521" i="63"/>
  <c r="L3519" i="63"/>
  <c r="L3517" i="63"/>
  <c r="L3515" i="63"/>
  <c r="L3513" i="63"/>
  <c r="L3511" i="63"/>
  <c r="L3509" i="63"/>
  <c r="L3507" i="63"/>
  <c r="L3505" i="63"/>
  <c r="L3503" i="63"/>
  <c r="L3501" i="63"/>
  <c r="L3499" i="63"/>
  <c r="L3497" i="63"/>
  <c r="L3495" i="63"/>
  <c r="L3493" i="63"/>
  <c r="L3491" i="63"/>
  <c r="L3489" i="63"/>
  <c r="L3487" i="63"/>
  <c r="L3485" i="63"/>
  <c r="L3483" i="63"/>
  <c r="L3481" i="63"/>
  <c r="L3479" i="63"/>
  <c r="L3477" i="63"/>
  <c r="L3475" i="63"/>
  <c r="L3473" i="63"/>
  <c r="L3471" i="63"/>
  <c r="L3469" i="63"/>
  <c r="L3467" i="63"/>
  <c r="L3465" i="63"/>
  <c r="L3463" i="63"/>
  <c r="L3461" i="63"/>
  <c r="L3459" i="63"/>
  <c r="L3457" i="63"/>
  <c r="L3455" i="63"/>
  <c r="L3453" i="63"/>
  <c r="L3451" i="63"/>
  <c r="L3449" i="63"/>
  <c r="L3447" i="63"/>
  <c r="L3445" i="63"/>
  <c r="L3443" i="63"/>
  <c r="L3441" i="63"/>
  <c r="L3439" i="63"/>
  <c r="L3437" i="63"/>
  <c r="L3435" i="63"/>
  <c r="L3433" i="63"/>
  <c r="L3431" i="63"/>
  <c r="L3429" i="63"/>
  <c r="L3427" i="63"/>
  <c r="L3425" i="63"/>
  <c r="L3423" i="63"/>
  <c r="L3421" i="63"/>
  <c r="L3419" i="63"/>
  <c r="L3417" i="63"/>
  <c r="L3415" i="63"/>
  <c r="L3413" i="63"/>
  <c r="L3411" i="63"/>
  <c r="L3409" i="63"/>
  <c r="L3407" i="63"/>
  <c r="L3405" i="63"/>
  <c r="L3403" i="63"/>
  <c r="L3401" i="63"/>
  <c r="L3399" i="63"/>
  <c r="L3397" i="63"/>
  <c r="L3395" i="63"/>
  <c r="L3393" i="63"/>
  <c r="L3391" i="63"/>
  <c r="L3389" i="63"/>
  <c r="L3387" i="63"/>
  <c r="L3385" i="63"/>
  <c r="L3383" i="63"/>
  <c r="L3381" i="63"/>
  <c r="L3379" i="63"/>
  <c r="L3377" i="63"/>
  <c r="L3375" i="63"/>
  <c r="L3373" i="63"/>
  <c r="L3371" i="63"/>
  <c r="L3369" i="63"/>
  <c r="L3367" i="63"/>
  <c r="L3365" i="63"/>
  <c r="L3363" i="63"/>
  <c r="L3361" i="63"/>
  <c r="L3359" i="63"/>
  <c r="L3357" i="63"/>
  <c r="L3355" i="63"/>
  <c r="L3353" i="63"/>
  <c r="L3351" i="63"/>
  <c r="L3349" i="63"/>
  <c r="L3347" i="63"/>
  <c r="L3345" i="63"/>
  <c r="L3343" i="63"/>
  <c r="L3341" i="63"/>
  <c r="L3339" i="63"/>
  <c r="L3337" i="63"/>
  <c r="L3335" i="63"/>
  <c r="L3333" i="63"/>
  <c r="L3331" i="63"/>
  <c r="L3329" i="63"/>
  <c r="L3327" i="63"/>
  <c r="L3325" i="63"/>
  <c r="L3323" i="63"/>
  <c r="L3321" i="63"/>
  <c r="L3319" i="63"/>
  <c r="L3317" i="63"/>
  <c r="L3315" i="63"/>
  <c r="L3313" i="63"/>
  <c r="L3311" i="63"/>
  <c r="L3309" i="63"/>
  <c r="L3307" i="63"/>
  <c r="L3305" i="63"/>
  <c r="L3303" i="63"/>
  <c r="L3301" i="63"/>
  <c r="L3299" i="63"/>
  <c r="L3297" i="63"/>
  <c r="L3295" i="63"/>
  <c r="L3293" i="63"/>
  <c r="L3291" i="63"/>
  <c r="L3289" i="63"/>
  <c r="L3287" i="63"/>
  <c r="L3285" i="63"/>
  <c r="L3283" i="63"/>
  <c r="L3281" i="63"/>
  <c r="L3279" i="63"/>
  <c r="L3277" i="63"/>
  <c r="L3275" i="63"/>
  <c r="L3273" i="63"/>
  <c r="L3271" i="63"/>
  <c r="L3269" i="63"/>
  <c r="L3267" i="63"/>
  <c r="L3265" i="63"/>
  <c r="L3263" i="63"/>
  <c r="L3261" i="63"/>
  <c r="L3259" i="63"/>
  <c r="L3257" i="63"/>
  <c r="L3255" i="63"/>
  <c r="L3253" i="63"/>
  <c r="L3251" i="63"/>
  <c r="L3249" i="63"/>
  <c r="L3247" i="63"/>
  <c r="L3245" i="63"/>
  <c r="L3243" i="63"/>
  <c r="L3241" i="63"/>
  <c r="L3239" i="63"/>
  <c r="L3237" i="63"/>
  <c r="L3235" i="63"/>
  <c r="L3233" i="63"/>
  <c r="L3231" i="63"/>
  <c r="L3229" i="63"/>
  <c r="L3227" i="63"/>
  <c r="L3225" i="63"/>
  <c r="L3223" i="63"/>
  <c r="L3221" i="63"/>
  <c r="L3219" i="63"/>
  <c r="L3217" i="63"/>
  <c r="L3215" i="63"/>
  <c r="L3213" i="63"/>
  <c r="L3211" i="63"/>
  <c r="L3209" i="63"/>
  <c r="L3207" i="63"/>
  <c r="L3205" i="63"/>
  <c r="L3203" i="63"/>
  <c r="L3201" i="63"/>
  <c r="L3199" i="63"/>
  <c r="L3197" i="63"/>
  <c r="L3195" i="63"/>
  <c r="L3193" i="63"/>
  <c r="L3191" i="63"/>
  <c r="L3189" i="63"/>
  <c r="L3187" i="63"/>
  <c r="L3185" i="63"/>
  <c r="L3183" i="63"/>
  <c r="L3181" i="63"/>
  <c r="L3179" i="63"/>
  <c r="L3177" i="63"/>
  <c r="L3175" i="63"/>
  <c r="L3173" i="63"/>
  <c r="L3171" i="63"/>
  <c r="L3169" i="63"/>
  <c r="L3167" i="63"/>
  <c r="L3165" i="63"/>
  <c r="L3163" i="63"/>
  <c r="L3161" i="63"/>
  <c r="L3159" i="63"/>
  <c r="L3157" i="63"/>
  <c r="L3155" i="63"/>
  <c r="L3153" i="63"/>
  <c r="L3151" i="63"/>
  <c r="L3149" i="63"/>
  <c r="L3147" i="63"/>
  <c r="L3145" i="63"/>
  <c r="L3143" i="63"/>
  <c r="L3141" i="63"/>
  <c r="L3139" i="63"/>
  <c r="L3137" i="63"/>
  <c r="L3135" i="63"/>
  <c r="L3133" i="63"/>
  <c r="L3131" i="63"/>
  <c r="L3129" i="63"/>
  <c r="L3127" i="63"/>
  <c r="L3125" i="63"/>
  <c r="L3123" i="63"/>
  <c r="L3121" i="63"/>
  <c r="L3119" i="63"/>
  <c r="L3117" i="63"/>
  <c r="L3115" i="63"/>
  <c r="L3113" i="63"/>
  <c r="L3111" i="63"/>
  <c r="L3109" i="63"/>
  <c r="L3107" i="63"/>
  <c r="L3105" i="63"/>
  <c r="L3101" i="63"/>
  <c r="L3097" i="63"/>
  <c r="L3093" i="63"/>
  <c r="L3089" i="63"/>
  <c r="L3085" i="63"/>
  <c r="L3081" i="63"/>
  <c r="L3077" i="63"/>
  <c r="L3073" i="63"/>
  <c r="L3069" i="63"/>
  <c r="L3065" i="63"/>
  <c r="L3061" i="63"/>
  <c r="L3057" i="63"/>
  <c r="L3053" i="63"/>
  <c r="L3049" i="63"/>
  <c r="L3045" i="63"/>
  <c r="L3041" i="63"/>
  <c r="L3037" i="63"/>
  <c r="L3033" i="63"/>
  <c r="L3029" i="63"/>
  <c r="L3025" i="63"/>
  <c r="L3021" i="63"/>
  <c r="L3017" i="63"/>
  <c r="L3013" i="63"/>
  <c r="L3009" i="63"/>
  <c r="L3005" i="63"/>
  <c r="L3001" i="63"/>
  <c r="L2997" i="63"/>
  <c r="L2993" i="63"/>
  <c r="L2989" i="63"/>
  <c r="L2985" i="63"/>
  <c r="L2981" i="63"/>
  <c r="L2977" i="63"/>
  <c r="L2973" i="63"/>
  <c r="L2969" i="63"/>
  <c r="L2965" i="63"/>
  <c r="L2961" i="63"/>
  <c r="L2957" i="63"/>
  <c r="L2953" i="63"/>
  <c r="L2949" i="63"/>
  <c r="L2945" i="63"/>
  <c r="L2941" i="63"/>
  <c r="L2937" i="63"/>
  <c r="L2933" i="63"/>
  <c r="L2929" i="63"/>
  <c r="L2925" i="63"/>
  <c r="L2921" i="63"/>
  <c r="L2917" i="63"/>
  <c r="L2913" i="63"/>
  <c r="L2909" i="63"/>
  <c r="L2905" i="63"/>
  <c r="L2901" i="63"/>
  <c r="L2897" i="63"/>
  <c r="L2893" i="63"/>
  <c r="L2889" i="63"/>
  <c r="L2885" i="63"/>
  <c r="L2881" i="63"/>
  <c r="L2877" i="63"/>
  <c r="L2873" i="63"/>
  <c r="L2869" i="63"/>
  <c r="L2865" i="63"/>
  <c r="L2861" i="63"/>
  <c r="L2857" i="63"/>
  <c r="L2853" i="63"/>
  <c r="L2849" i="63"/>
  <c r="L2845" i="63"/>
  <c r="L2841" i="63"/>
  <c r="L2837" i="63"/>
  <c r="L2833" i="63"/>
  <c r="L2829" i="63"/>
  <c r="L2825" i="63"/>
  <c r="L2821" i="63"/>
  <c r="L2817" i="63"/>
  <c r="L2813" i="63"/>
  <c r="L2809" i="63"/>
  <c r="L2805" i="63"/>
  <c r="L2801" i="63"/>
  <c r="L2797" i="63"/>
  <c r="L2793" i="63"/>
  <c r="L2789" i="63"/>
  <c r="L2781" i="63"/>
  <c r="L2773" i="63"/>
  <c r="L2765" i="63"/>
  <c r="L2757" i="63"/>
  <c r="L2749" i="63"/>
  <c r="L2741" i="63"/>
  <c r="L2733" i="63"/>
  <c r="L2725" i="63"/>
  <c r="L2717" i="63"/>
  <c r="L2709" i="63"/>
  <c r="L2701" i="63"/>
  <c r="L2693" i="63"/>
  <c r="L2685" i="63"/>
  <c r="L2677" i="63"/>
  <c r="L2669" i="63"/>
  <c r="L2661" i="63"/>
  <c r="L2653" i="63"/>
  <c r="L2645" i="63"/>
  <c r="L2637" i="63"/>
  <c r="L2629" i="63"/>
  <c r="L2621" i="63"/>
  <c r="L2613" i="63"/>
  <c r="L2605" i="63"/>
  <c r="L2597" i="63"/>
  <c r="L2589" i="63"/>
  <c r="L2581" i="63"/>
  <c r="L2573" i="63"/>
  <c r="L2565" i="63"/>
  <c r="L2557" i="63"/>
  <c r="L2549" i="63"/>
  <c r="L2541" i="63"/>
  <c r="L2533" i="63"/>
  <c r="L2525" i="63"/>
  <c r="L2517" i="63"/>
  <c r="L2509" i="63"/>
  <c r="L2501" i="63"/>
  <c r="L2493" i="63"/>
  <c r="L2485" i="63"/>
  <c r="L2477" i="63"/>
  <c r="L2469" i="63"/>
  <c r="L2461" i="63"/>
  <c r="L2453" i="63"/>
  <c r="L2445" i="63"/>
  <c r="L2437" i="63"/>
  <c r="L2429" i="63"/>
  <c r="L2421" i="63"/>
  <c r="L2413" i="63"/>
  <c r="L2405" i="63"/>
  <c r="L2397" i="63"/>
  <c r="L2389" i="63"/>
  <c r="L2381" i="63"/>
  <c r="L2373" i="63"/>
  <c r="L2365" i="63"/>
  <c r="L2357" i="63"/>
  <c r="L2349" i="63"/>
  <c r="L2341" i="63"/>
  <c r="L2333" i="63"/>
  <c r="L2325" i="63"/>
  <c r="L2317" i="63"/>
  <c r="L2309" i="63"/>
  <c r="L2301" i="63"/>
  <c r="L2293" i="63"/>
  <c r="L2285" i="63"/>
  <c r="L2277" i="63"/>
  <c r="L2269" i="63"/>
  <c r="L2261" i="63"/>
  <c r="L2253" i="63"/>
  <c r="L2245" i="63"/>
  <c r="L2237" i="63"/>
  <c r="L2229" i="63"/>
  <c r="L2221" i="63"/>
  <c r="L2213" i="63"/>
  <c r="L2205" i="63"/>
  <c r="L2197" i="63"/>
  <c r="L2189" i="63"/>
  <c r="L2181" i="63"/>
  <c r="L2173" i="63"/>
  <c r="L2165" i="63"/>
  <c r="L2157" i="63"/>
  <c r="L2149" i="63"/>
  <c r="L2141" i="63"/>
  <c r="L2133" i="63"/>
  <c r="L2125" i="63"/>
  <c r="L2117" i="63"/>
  <c r="L2109" i="63"/>
  <c r="L2101" i="63"/>
  <c r="L2093" i="63"/>
  <c r="L2085" i="63"/>
  <c r="L2077" i="63"/>
  <c r="L2069" i="63"/>
  <c r="L2061" i="63"/>
  <c r="L2053" i="63"/>
  <c r="L2045" i="63"/>
  <c r="L2037" i="63"/>
  <c r="L2029" i="63"/>
  <c r="L2021" i="63"/>
  <c r="L2013" i="63"/>
  <c r="L2005" i="63"/>
  <c r="L1997" i="63"/>
  <c r="L1989" i="63"/>
  <c r="L1981" i="63"/>
  <c r="L1973" i="63"/>
  <c r="L1965" i="63"/>
  <c r="L1957" i="63"/>
  <c r="L1949" i="63"/>
  <c r="L1941" i="63"/>
  <c r="L1933" i="63"/>
  <c r="L1925" i="63"/>
  <c r="L1917" i="63"/>
  <c r="L1356" i="63"/>
  <c r="L1228" i="63"/>
  <c r="L1100" i="63"/>
  <c r="L972" i="63"/>
  <c r="L844" i="63"/>
  <c r="L18" i="63"/>
  <c r="L16" i="63"/>
  <c r="J3777" i="63"/>
  <c r="J3775" i="63"/>
  <c r="J3773" i="63"/>
  <c r="J3771" i="63"/>
  <c r="J3769" i="63"/>
  <c r="J3767" i="63"/>
  <c r="J3765" i="63"/>
  <c r="J3763" i="63"/>
  <c r="J3761" i="63"/>
  <c r="J3759" i="63"/>
  <c r="J3757" i="63"/>
  <c r="J3755" i="63"/>
  <c r="J3753" i="63"/>
  <c r="J3751" i="63"/>
  <c r="J3749" i="63"/>
  <c r="J3747" i="63"/>
  <c r="J3745" i="63"/>
  <c r="J3743" i="63"/>
  <c r="J3741" i="63"/>
  <c r="J3739" i="63"/>
  <c r="J3737" i="63"/>
  <c r="J3735" i="63"/>
  <c r="J3733" i="63"/>
  <c r="J3731" i="63"/>
  <c r="J3729" i="63"/>
  <c r="J3727" i="63"/>
  <c r="J3725" i="63"/>
  <c r="J3723" i="63"/>
  <c r="J3721" i="63"/>
  <c r="J3719" i="63"/>
  <c r="J3717" i="63"/>
  <c r="J3715" i="63"/>
  <c r="J3713" i="63"/>
  <c r="J3711" i="63"/>
  <c r="J3709" i="63"/>
  <c r="J3707" i="63"/>
  <c r="J3705" i="63"/>
  <c r="J3703" i="63"/>
  <c r="J3701" i="63"/>
  <c r="J3699" i="63"/>
  <c r="J3697" i="63"/>
  <c r="J3695" i="63"/>
  <c r="J3693" i="63"/>
  <c r="J3691" i="63"/>
  <c r="J3689" i="63"/>
  <c r="J3687" i="63"/>
  <c r="J3685" i="63"/>
  <c r="J3683" i="63"/>
  <c r="J3681" i="63"/>
  <c r="J3679" i="63"/>
  <c r="J3677" i="63"/>
  <c r="J3675" i="63"/>
  <c r="J3673" i="63"/>
  <c r="J3671" i="63"/>
  <c r="J3669" i="63"/>
  <c r="J3667" i="63"/>
  <c r="J3665" i="63"/>
  <c r="J3663" i="63"/>
  <c r="J3661" i="63"/>
  <c r="J3659" i="63"/>
  <c r="J3657" i="63"/>
  <c r="J3655" i="63"/>
  <c r="J3653" i="63"/>
  <c r="J3651" i="63"/>
  <c r="J3649" i="63"/>
  <c r="J3647" i="63"/>
  <c r="J3645" i="63"/>
  <c r="J3643" i="63"/>
  <c r="J3641" i="63"/>
  <c r="J3639" i="63"/>
  <c r="J3637" i="63"/>
  <c r="J3635" i="63"/>
  <c r="J3633" i="63"/>
  <c r="J3631" i="63"/>
  <c r="J3629" i="63"/>
  <c r="J3627" i="63"/>
  <c r="J3625" i="63"/>
  <c r="J3623" i="63"/>
  <c r="J3621" i="63"/>
  <c r="J3619" i="63"/>
  <c r="J3617" i="63"/>
  <c r="J3615" i="63"/>
  <c r="J3613" i="63"/>
  <c r="J3611" i="63"/>
  <c r="J3609" i="63"/>
  <c r="J3607" i="63"/>
  <c r="J3605" i="63"/>
  <c r="J3603" i="63"/>
  <c r="J3601" i="63"/>
  <c r="J3599" i="63"/>
  <c r="J3597" i="63"/>
  <c r="J3595" i="63"/>
  <c r="J3593" i="63"/>
  <c r="J3591" i="63"/>
  <c r="J3589" i="63"/>
  <c r="J3587" i="63"/>
  <c r="J3585" i="63"/>
  <c r="J3583" i="63"/>
  <c r="J3581" i="63"/>
  <c r="J3579" i="63"/>
  <c r="J3577" i="63"/>
  <c r="J3575" i="63"/>
  <c r="J3573" i="63"/>
  <c r="J3571" i="63"/>
  <c r="J3569" i="63"/>
  <c r="J3567" i="63"/>
  <c r="J3565" i="63"/>
  <c r="J3563" i="63"/>
  <c r="J3561" i="63"/>
  <c r="J3559" i="63"/>
  <c r="J3557" i="63"/>
  <c r="J3555" i="63"/>
  <c r="J3553" i="63"/>
  <c r="J3551" i="63"/>
  <c r="J3549" i="63"/>
  <c r="J3547" i="63"/>
  <c r="J3545" i="63"/>
  <c r="J3543" i="63"/>
  <c r="J3541" i="63"/>
  <c r="J3539" i="63"/>
  <c r="J3537" i="63"/>
  <c r="J3535" i="63"/>
  <c r="J3533" i="63"/>
  <c r="J3531" i="63"/>
  <c r="J3529" i="63"/>
  <c r="J3527" i="63"/>
  <c r="J3525" i="63"/>
  <c r="J3523" i="63"/>
  <c r="J3521" i="63"/>
  <c r="J3519" i="63"/>
  <c r="J3517" i="63"/>
  <c r="J3515" i="63"/>
  <c r="J3513" i="63"/>
  <c r="J3511" i="63"/>
  <c r="J3509" i="63"/>
  <c r="J3507" i="63"/>
  <c r="J3505" i="63"/>
  <c r="J3503" i="63"/>
  <c r="J3501" i="63"/>
  <c r="J3499" i="63"/>
  <c r="J3497" i="63"/>
  <c r="J3495" i="63"/>
  <c r="J3493" i="63"/>
  <c r="J3491" i="63"/>
  <c r="J3489" i="63"/>
  <c r="J3487" i="63"/>
  <c r="J3485" i="63"/>
  <c r="J3483" i="63"/>
  <c r="J3481" i="63"/>
  <c r="J3479" i="63"/>
  <c r="J3477" i="63"/>
  <c r="J3475" i="63"/>
  <c r="J3473" i="63"/>
  <c r="J3471" i="63"/>
  <c r="J3469" i="63"/>
  <c r="J3467" i="63"/>
  <c r="J3465" i="63"/>
  <c r="J3463" i="63"/>
  <c r="J3461" i="63"/>
  <c r="J3459" i="63"/>
  <c r="J3457" i="63"/>
  <c r="J3455" i="63"/>
  <c r="J3453" i="63"/>
  <c r="J3451" i="63"/>
  <c r="J3449" i="63"/>
  <c r="J3447" i="63"/>
  <c r="J3445" i="63"/>
  <c r="J3443" i="63"/>
  <c r="J3441" i="63"/>
  <c r="J3439" i="63"/>
  <c r="J3437" i="63"/>
  <c r="J3435" i="63"/>
  <c r="J3433" i="63"/>
  <c r="J3431" i="63"/>
  <c r="J3429" i="63"/>
  <c r="J3427" i="63"/>
  <c r="J3425" i="63"/>
  <c r="J3423" i="63"/>
  <c r="J3421" i="63"/>
  <c r="J3419" i="63"/>
  <c r="J3417" i="63"/>
  <c r="J3415" i="63"/>
  <c r="J3413" i="63"/>
  <c r="J3411" i="63"/>
  <c r="J3409" i="63"/>
  <c r="J3407" i="63"/>
  <c r="J3405" i="63"/>
  <c r="J3403" i="63"/>
  <c r="J3401" i="63"/>
  <c r="J3399" i="63"/>
  <c r="J3397" i="63"/>
  <c r="J3395" i="63"/>
  <c r="J3393" i="63"/>
  <c r="J3391" i="63"/>
  <c r="J3389" i="63"/>
  <c r="J3387" i="63"/>
  <c r="J3385" i="63"/>
  <c r="J3383" i="63"/>
  <c r="J3381" i="63"/>
  <c r="J3379" i="63"/>
  <c r="J3377" i="63"/>
  <c r="J3375" i="63"/>
  <c r="J3373" i="63"/>
  <c r="J3371" i="63"/>
  <c r="J3369" i="63"/>
  <c r="J3367" i="63"/>
  <c r="J3365" i="63"/>
  <c r="J3363" i="63"/>
  <c r="J3361" i="63"/>
  <c r="J3359" i="63"/>
  <c r="J3357" i="63"/>
  <c r="J3355" i="63"/>
  <c r="J3353" i="63"/>
  <c r="J3351" i="63"/>
  <c r="J3349" i="63"/>
  <c r="J3347" i="63"/>
  <c r="J3345" i="63"/>
  <c r="J3343" i="63"/>
  <c r="J3341" i="63"/>
  <c r="J3339" i="63"/>
  <c r="J3337" i="63"/>
  <c r="J3335" i="63"/>
  <c r="J3333" i="63"/>
  <c r="J3331" i="63"/>
  <c r="J3329" i="63"/>
  <c r="J3327" i="63"/>
  <c r="J3325" i="63"/>
  <c r="J3323" i="63"/>
  <c r="J3321" i="63"/>
  <c r="J3319" i="63"/>
  <c r="J3317" i="63"/>
  <c r="J3315" i="63"/>
  <c r="J3313" i="63"/>
  <c r="J3311" i="63"/>
  <c r="J3309" i="63"/>
  <c r="J3307" i="63"/>
  <c r="J3305" i="63"/>
  <c r="J3303" i="63"/>
  <c r="J3301" i="63"/>
  <c r="J3299" i="63"/>
  <c r="J3297" i="63"/>
  <c r="J3295" i="63"/>
  <c r="J3293" i="63"/>
  <c r="J3291" i="63"/>
  <c r="J3289" i="63"/>
  <c r="J3287" i="63"/>
  <c r="J3285" i="63"/>
  <c r="J3283" i="63"/>
  <c r="J3281" i="63"/>
  <c r="J3279" i="63"/>
  <c r="J3277" i="63"/>
  <c r="J3275" i="63"/>
  <c r="J3273" i="63"/>
  <c r="J3271" i="63"/>
  <c r="J3269" i="63"/>
  <c r="J3267" i="63"/>
  <c r="J3265" i="63"/>
  <c r="J3263" i="63"/>
  <c r="J3261" i="63"/>
  <c r="J3259" i="63"/>
  <c r="J3257" i="63"/>
  <c r="J3255" i="63"/>
  <c r="J3253" i="63"/>
  <c r="J3251" i="63"/>
  <c r="J3249" i="63"/>
  <c r="J3247" i="63"/>
  <c r="J3245" i="63"/>
  <c r="J3243" i="63"/>
  <c r="J3241" i="63"/>
  <c r="J3239" i="63"/>
  <c r="J3237" i="63"/>
  <c r="J3235" i="63"/>
  <c r="J3233" i="63"/>
  <c r="J3231" i="63"/>
  <c r="J3229" i="63"/>
  <c r="J3227" i="63"/>
  <c r="J3225" i="63"/>
  <c r="J3223" i="63"/>
  <c r="J3221" i="63"/>
  <c r="J3219" i="63"/>
  <c r="J3217" i="63"/>
  <c r="J3215" i="63"/>
  <c r="J3213" i="63"/>
  <c r="J3211" i="63"/>
  <c r="J3209" i="63"/>
  <c r="J3207" i="63"/>
  <c r="J3205" i="63"/>
  <c r="J3203" i="63"/>
  <c r="J3201" i="63"/>
  <c r="J3199" i="63"/>
  <c r="J3197" i="63"/>
  <c r="J3195" i="63"/>
  <c r="J3193" i="63"/>
  <c r="J3191" i="63"/>
  <c r="J3189" i="63"/>
  <c r="J3187" i="63"/>
  <c r="J3185" i="63"/>
  <c r="J3183" i="63"/>
  <c r="J3181" i="63"/>
  <c r="J3179" i="63"/>
  <c r="J3177" i="63"/>
  <c r="J3175" i="63"/>
  <c r="J3173" i="63"/>
  <c r="J3171" i="63"/>
  <c r="J3169" i="63"/>
  <c r="J3167" i="63"/>
  <c r="J3165" i="63"/>
  <c r="J3163" i="63"/>
  <c r="J3161" i="63"/>
  <c r="J3159" i="63"/>
  <c r="J3157" i="63"/>
  <c r="J3155" i="63"/>
  <c r="J3153" i="63"/>
  <c r="J3151" i="63"/>
  <c r="J3149" i="63"/>
  <c r="J3147" i="63"/>
  <c r="J3145" i="63"/>
  <c r="J3143" i="63"/>
  <c r="J3141" i="63"/>
  <c r="J3139" i="63"/>
  <c r="J3137" i="63"/>
  <c r="J3135" i="63"/>
  <c r="J3133" i="63"/>
  <c r="J3131" i="63"/>
  <c r="J3129" i="63"/>
  <c r="J3127" i="63"/>
  <c r="J3125" i="63"/>
  <c r="J3123" i="63"/>
  <c r="J3121" i="63"/>
  <c r="J3119" i="63"/>
  <c r="J3117" i="63"/>
  <c r="J3115" i="63"/>
  <c r="J3113" i="63"/>
  <c r="J3111" i="63"/>
  <c r="J3109" i="63"/>
  <c r="J3107" i="63"/>
  <c r="L3104" i="63"/>
  <c r="L3100" i="63"/>
  <c r="L3096" i="63"/>
  <c r="L3092" i="63"/>
  <c r="L3088" i="63"/>
  <c r="L3084" i="63"/>
  <c r="L3080" i="63"/>
  <c r="L3076" i="63"/>
  <c r="L3072" i="63"/>
  <c r="L3068" i="63"/>
  <c r="L3064" i="63"/>
  <c r="L3060" i="63"/>
  <c r="L3056" i="63"/>
  <c r="L3052" i="63"/>
  <c r="L3048" i="63"/>
  <c r="L3044" i="63"/>
  <c r="L3040" i="63"/>
  <c r="L3036" i="63"/>
  <c r="L3032" i="63"/>
  <c r="L3028" i="63"/>
  <c r="L3024" i="63"/>
  <c r="L3020" i="63"/>
  <c r="L3016" i="63"/>
  <c r="L3012" i="63"/>
  <c r="L3008" i="63"/>
  <c r="L3004" i="63"/>
  <c r="L3000" i="63"/>
  <c r="L2996" i="63"/>
  <c r="L2992" i="63"/>
  <c r="L2988" i="63"/>
  <c r="L2984" i="63"/>
  <c r="L2980" i="63"/>
  <c r="L2976" i="63"/>
  <c r="L2972" i="63"/>
  <c r="L2968" i="63"/>
  <c r="L2964" i="63"/>
  <c r="L2960" i="63"/>
  <c r="L2956" i="63"/>
  <c r="L2952" i="63"/>
  <c r="L2948" i="63"/>
  <c r="L2944" i="63"/>
  <c r="L2940" i="63"/>
  <c r="L2936" i="63"/>
  <c r="L2932" i="63"/>
  <c r="L2928" i="63"/>
  <c r="L2924" i="63"/>
  <c r="L2920" i="63"/>
  <c r="L2916" i="63"/>
  <c r="L2912" i="63"/>
  <c r="L2908" i="63"/>
  <c r="L2904" i="63"/>
  <c r="L2900" i="63"/>
  <c r="L2896" i="63"/>
  <c r="L2892" i="63"/>
  <c r="L2888" i="63"/>
  <c r="L2884" i="63"/>
  <c r="L2880" i="63"/>
  <c r="L2876" i="63"/>
  <c r="L2872" i="63"/>
  <c r="L2868" i="63"/>
  <c r="L2864" i="63"/>
  <c r="L2860" i="63"/>
  <c r="L2856" i="63"/>
  <c r="L2852" i="63"/>
  <c r="L2848" i="63"/>
  <c r="L2844" i="63"/>
  <c r="L2840" i="63"/>
  <c r="L2836" i="63"/>
  <c r="L2832" i="63"/>
  <c r="L2828" i="63"/>
  <c r="L2824" i="63"/>
  <c r="L2820" i="63"/>
  <c r="L2816" i="63"/>
  <c r="L2812" i="63"/>
  <c r="L2808" i="63"/>
  <c r="L2804" i="63"/>
  <c r="L2800" i="63"/>
  <c r="L2796" i="63"/>
  <c r="L2792" i="63"/>
  <c r="L2787" i="63"/>
  <c r="L2779" i="63"/>
  <c r="L2771" i="63"/>
  <c r="L2763" i="63"/>
  <c r="L2755" i="63"/>
  <c r="L2747" i="63"/>
  <c r="L2739" i="63"/>
  <c r="L2731" i="63"/>
  <c r="L2723" i="63"/>
  <c r="L2715" i="63"/>
  <c r="L2707" i="63"/>
  <c r="L2699" i="63"/>
  <c r="L2691" i="63"/>
  <c r="L2683" i="63"/>
  <c r="L2675" i="63"/>
  <c r="L2667" i="63"/>
  <c r="L2659" i="63"/>
  <c r="L2651" i="63"/>
  <c r="L2643" i="63"/>
  <c r="L2635" i="63"/>
  <c r="L2627" i="63"/>
  <c r="L2619" i="63"/>
  <c r="L2611" i="63"/>
  <c r="L2603" i="63"/>
  <c r="L2595" i="63"/>
  <c r="L2587" i="63"/>
  <c r="L2579" i="63"/>
  <c r="L2571" i="63"/>
  <c r="L2563" i="63"/>
  <c r="L2555" i="63"/>
  <c r="L2547" i="63"/>
  <c r="L2539" i="63"/>
  <c r="L2531" i="63"/>
  <c r="L2523" i="63"/>
  <c r="L2515" i="63"/>
  <c r="L2507" i="63"/>
  <c r="L2499" i="63"/>
  <c r="L2491" i="63"/>
  <c r="L2483" i="63"/>
  <c r="L2475" i="63"/>
  <c r="L2467" i="63"/>
  <c r="L2459" i="63"/>
  <c r="L2451" i="63"/>
  <c r="L2443" i="63"/>
  <c r="L2435" i="63"/>
  <c r="L2427" i="63"/>
  <c r="L2419" i="63"/>
  <c r="L2411" i="63"/>
  <c r="L2403" i="63"/>
  <c r="L2395" i="63"/>
  <c r="L2387" i="63"/>
  <c r="L2379" i="63"/>
  <c r="L2371" i="63"/>
  <c r="L2363" i="63"/>
  <c r="L2355" i="63"/>
  <c r="L2347" i="63"/>
  <c r="L2339" i="63"/>
  <c r="L2331" i="63"/>
  <c r="L2323" i="63"/>
  <c r="L2315" i="63"/>
  <c r="L2307" i="63"/>
  <c r="L2299" i="63"/>
  <c r="L2291" i="63"/>
  <c r="L2283" i="63"/>
  <c r="L2275" i="63"/>
  <c r="L2267" i="63"/>
  <c r="L2259" i="63"/>
  <c r="L2251" i="63"/>
  <c r="L2243" i="63"/>
  <c r="L2235" i="63"/>
  <c r="L2227" i="63"/>
  <c r="L2219" i="63"/>
  <c r="L2211" i="63"/>
  <c r="L2203" i="63"/>
  <c r="L2195" i="63"/>
  <c r="L2187" i="63"/>
  <c r="L2179" i="63"/>
  <c r="L2171" i="63"/>
  <c r="L2163" i="63"/>
  <c r="L2155" i="63"/>
  <c r="L2147" i="63"/>
  <c r="L2139" i="63"/>
  <c r="L2131" i="63"/>
  <c r="L2123" i="63"/>
  <c r="L2115" i="63"/>
  <c r="L2107" i="63"/>
  <c r="L2099" i="63"/>
  <c r="L2091" i="63"/>
  <c r="L2083" i="63"/>
  <c r="L2075" i="63"/>
  <c r="L2067" i="63"/>
  <c r="L2059" i="63"/>
  <c r="L2051" i="63"/>
  <c r="L2043" i="63"/>
  <c r="L2035" i="63"/>
  <c r="L2027" i="63"/>
  <c r="L2019" i="63"/>
  <c r="L2011" i="63"/>
  <c r="L2003" i="63"/>
  <c r="L1995" i="63"/>
  <c r="L1987" i="63"/>
  <c r="L1979" i="63"/>
  <c r="L1971" i="63"/>
  <c r="L1963" i="63"/>
  <c r="L1955" i="63"/>
  <c r="L1947" i="63"/>
  <c r="L1939" i="63"/>
  <c r="L1931" i="63"/>
  <c r="L1923" i="63"/>
  <c r="L1915" i="63"/>
  <c r="J1891" i="63"/>
  <c r="J1859" i="63"/>
  <c r="J1827" i="63"/>
  <c r="J1795" i="63"/>
  <c r="J1763" i="63"/>
  <c r="J1731" i="63"/>
  <c r="J1699" i="63"/>
  <c r="J1667" i="63"/>
  <c r="J1635" i="63"/>
  <c r="J1603" i="63"/>
  <c r="J1571" i="63"/>
  <c r="J1539" i="63"/>
  <c r="J1507" i="63"/>
  <c r="J1475" i="63"/>
  <c r="J1443" i="63"/>
  <c r="L1324" i="63"/>
  <c r="L1196" i="63"/>
  <c r="L1068" i="63"/>
  <c r="L940" i="63"/>
  <c r="L812" i="63"/>
  <c r="G4" i="63"/>
  <c r="J4" i="63" s="1"/>
  <c r="J19" i="63"/>
  <c r="J21" i="63"/>
  <c r="J23" i="63"/>
  <c r="J25" i="63"/>
  <c r="J27" i="63"/>
  <c r="J29" i="63"/>
  <c r="J31" i="63"/>
  <c r="J33" i="63"/>
  <c r="J35" i="63"/>
  <c r="J37" i="63"/>
  <c r="J39" i="63"/>
  <c r="J41" i="63"/>
  <c r="J43" i="63"/>
  <c r="J45" i="63"/>
  <c r="J47" i="63"/>
  <c r="J49" i="63"/>
  <c r="J51" i="63"/>
  <c r="J53" i="63"/>
  <c r="J55" i="63"/>
  <c r="J57" i="63"/>
  <c r="J59" i="63"/>
  <c r="J61" i="63"/>
  <c r="J63" i="63"/>
  <c r="J65" i="63"/>
  <c r="J67" i="63"/>
  <c r="J69" i="63"/>
  <c r="J71" i="63"/>
  <c r="J73" i="63"/>
  <c r="J75" i="63"/>
  <c r="J77" i="63"/>
  <c r="J79" i="63"/>
  <c r="J81" i="63"/>
  <c r="J83" i="63"/>
  <c r="J85" i="63"/>
  <c r="J87" i="63"/>
  <c r="J89" i="63"/>
  <c r="J91" i="63"/>
  <c r="J93" i="63"/>
  <c r="J95" i="63"/>
  <c r="J97" i="63"/>
  <c r="J99" i="63"/>
  <c r="J101" i="63"/>
  <c r="J103" i="63"/>
  <c r="J105" i="63"/>
  <c r="J107" i="63"/>
  <c r="J109" i="63"/>
  <c r="J111" i="63"/>
  <c r="J113" i="63"/>
  <c r="J115" i="63"/>
  <c r="J117" i="63"/>
  <c r="J119" i="63"/>
  <c r="J121" i="63"/>
  <c r="J123" i="63"/>
  <c r="J125" i="63"/>
  <c r="J127" i="63"/>
  <c r="J129" i="63"/>
  <c r="J131" i="63"/>
  <c r="J133" i="63"/>
  <c r="J135" i="63"/>
  <c r="J137" i="63"/>
  <c r="J139" i="63"/>
  <c r="J141" i="63"/>
  <c r="J143" i="63"/>
  <c r="J145" i="63"/>
  <c r="J147" i="63"/>
  <c r="J149" i="63"/>
  <c r="J151" i="63"/>
  <c r="J153" i="63"/>
  <c r="J155" i="63"/>
  <c r="J157" i="63"/>
  <c r="J159" i="63"/>
  <c r="J161" i="63"/>
  <c r="J163" i="63"/>
  <c r="J165" i="63"/>
  <c r="J167" i="63"/>
  <c r="J169" i="63"/>
  <c r="J171" i="63"/>
  <c r="J173" i="63"/>
  <c r="J175" i="63"/>
  <c r="J177" i="63"/>
  <c r="J179" i="63"/>
  <c r="J181" i="63"/>
  <c r="J183" i="63"/>
  <c r="J185" i="63"/>
  <c r="J187" i="63"/>
  <c r="J20" i="63"/>
  <c r="J22" i="63"/>
  <c r="J24" i="63"/>
  <c r="J26" i="63"/>
  <c r="J28" i="63"/>
  <c r="J30" i="63"/>
  <c r="J32" i="63"/>
  <c r="J34" i="63"/>
  <c r="J36" i="63"/>
  <c r="J38" i="63"/>
  <c r="J40" i="63"/>
  <c r="J42" i="63"/>
  <c r="J44" i="63"/>
  <c r="J46" i="63"/>
  <c r="J48" i="63"/>
  <c r="J50" i="63"/>
  <c r="J52" i="63"/>
  <c r="J54" i="63"/>
  <c r="J56" i="63"/>
  <c r="J58" i="63"/>
  <c r="J60" i="63"/>
  <c r="J62" i="63"/>
  <c r="J64" i="63"/>
  <c r="J66" i="63"/>
  <c r="J68" i="63"/>
  <c r="J70" i="63"/>
  <c r="J72" i="63"/>
  <c r="J74" i="63"/>
  <c r="J76" i="63"/>
  <c r="J78" i="63"/>
  <c r="J80" i="63"/>
  <c r="J82" i="63"/>
  <c r="J84" i="63"/>
  <c r="J86" i="63"/>
  <c r="J88" i="63"/>
  <c r="J90" i="63"/>
  <c r="J92" i="63"/>
  <c r="J94" i="63"/>
  <c r="J96" i="63"/>
  <c r="J98" i="63"/>
  <c r="J100" i="63"/>
  <c r="J102" i="63"/>
  <c r="J104" i="63"/>
  <c r="J106" i="63"/>
  <c r="J108" i="63"/>
  <c r="J110" i="63"/>
  <c r="J112" i="63"/>
  <c r="J114" i="63"/>
  <c r="J116" i="63"/>
  <c r="J118" i="63"/>
  <c r="J120" i="63"/>
  <c r="J122" i="63"/>
  <c r="J124" i="63"/>
  <c r="J126" i="63"/>
  <c r="J128" i="63"/>
  <c r="J130" i="63"/>
  <c r="J132" i="63"/>
  <c r="J134" i="63"/>
  <c r="J136" i="63"/>
  <c r="J138" i="63"/>
  <c r="J140" i="63"/>
  <c r="J142" i="63"/>
  <c r="J144" i="63"/>
  <c r="J146" i="63"/>
  <c r="J148" i="63"/>
  <c r="J150" i="63"/>
  <c r="J152" i="63"/>
  <c r="J154" i="63"/>
  <c r="J156" i="63"/>
  <c r="J158" i="63"/>
  <c r="J160" i="63"/>
  <c r="J162" i="63"/>
  <c r="J164" i="63"/>
  <c r="J166" i="63"/>
  <c r="J168" i="63"/>
  <c r="J170" i="63"/>
  <c r="J172" i="63"/>
  <c r="J174" i="63"/>
  <c r="J176" i="63"/>
  <c r="J178" i="63"/>
  <c r="J180" i="63"/>
  <c r="J182" i="63"/>
  <c r="J184" i="63"/>
  <c r="J186" i="63"/>
  <c r="J188" i="63"/>
  <c r="J189" i="63"/>
  <c r="J191" i="63"/>
  <c r="J193" i="63"/>
  <c r="J195" i="63"/>
  <c r="J197" i="63"/>
  <c r="J199" i="63"/>
  <c r="J201" i="63"/>
  <c r="J203" i="63"/>
  <c r="J205" i="63"/>
  <c r="J207" i="63"/>
  <c r="J209" i="63"/>
  <c r="J211" i="63"/>
  <c r="J213" i="63"/>
  <c r="J215" i="63"/>
  <c r="J217" i="63"/>
  <c r="J219" i="63"/>
  <c r="J221" i="63"/>
  <c r="J223" i="63"/>
  <c r="J225" i="63"/>
  <c r="J227" i="63"/>
  <c r="J229" i="63"/>
  <c r="J231" i="63"/>
  <c r="J233" i="63"/>
  <c r="J235" i="63"/>
  <c r="J237" i="63"/>
  <c r="J239" i="63"/>
  <c r="J241" i="63"/>
  <c r="J243" i="63"/>
  <c r="J245" i="63"/>
  <c r="J247" i="63"/>
  <c r="J249" i="63"/>
  <c r="J251" i="63"/>
  <c r="J253" i="63"/>
  <c r="J255" i="63"/>
  <c r="J257" i="63"/>
  <c r="J259" i="63"/>
  <c r="J261" i="63"/>
  <c r="J263" i="63"/>
  <c r="J265" i="63"/>
  <c r="J267" i="63"/>
  <c r="J269" i="63"/>
  <c r="J271" i="63"/>
  <c r="J273" i="63"/>
  <c r="J275" i="63"/>
  <c r="J277" i="63"/>
  <c r="J279" i="63"/>
  <c r="J281" i="63"/>
  <c r="J283" i="63"/>
  <c r="J285" i="63"/>
  <c r="J287" i="63"/>
  <c r="J289" i="63"/>
  <c r="J291" i="63"/>
  <c r="J293" i="63"/>
  <c r="J295" i="63"/>
  <c r="J297" i="63"/>
  <c r="J299" i="63"/>
  <c r="J301" i="63"/>
  <c r="J303" i="63"/>
  <c r="J305" i="63"/>
  <c r="J307" i="63"/>
  <c r="J309" i="63"/>
  <c r="J311" i="63"/>
  <c r="J313" i="63"/>
  <c r="J315" i="63"/>
  <c r="J317" i="63"/>
  <c r="J319" i="63"/>
  <c r="J321" i="63"/>
  <c r="J323" i="63"/>
  <c r="J325" i="63"/>
  <c r="J327" i="63"/>
  <c r="J329" i="63"/>
  <c r="J331" i="63"/>
  <c r="J333" i="63"/>
  <c r="J335" i="63"/>
  <c r="J337" i="63"/>
  <c r="J339" i="63"/>
  <c r="J341" i="63"/>
  <c r="J343" i="63"/>
  <c r="J345" i="63"/>
  <c r="J347" i="63"/>
  <c r="J349" i="63"/>
  <c r="J351" i="63"/>
  <c r="J353" i="63"/>
  <c r="J355" i="63"/>
  <c r="J357" i="63"/>
  <c r="J359" i="63"/>
  <c r="J361" i="63"/>
  <c r="J363" i="63"/>
  <c r="J365" i="63"/>
  <c r="J367" i="63"/>
  <c r="J369" i="63"/>
  <c r="J371" i="63"/>
  <c r="J373" i="63"/>
  <c r="J375" i="63"/>
  <c r="J377" i="63"/>
  <c r="J379" i="63"/>
  <c r="J381" i="63"/>
  <c r="J383" i="63"/>
  <c r="J385" i="63"/>
  <c r="J387" i="63"/>
  <c r="J389" i="63"/>
  <c r="J391" i="63"/>
  <c r="J393" i="63"/>
  <c r="J395" i="63"/>
  <c r="J397" i="63"/>
  <c r="J399" i="63"/>
  <c r="J401" i="63"/>
  <c r="J403" i="63"/>
  <c r="J405" i="63"/>
  <c r="J407" i="63"/>
  <c r="J409" i="63"/>
  <c r="J411" i="63"/>
  <c r="J415" i="63"/>
  <c r="J418" i="63"/>
  <c r="J423" i="63"/>
  <c r="J426" i="63"/>
  <c r="J431" i="63"/>
  <c r="J434" i="63"/>
  <c r="J439" i="63"/>
  <c r="J442" i="63"/>
  <c r="J447" i="63"/>
  <c r="J450" i="63"/>
  <c r="J455" i="63"/>
  <c r="J458" i="63"/>
  <c r="J463" i="63"/>
  <c r="J466" i="63"/>
  <c r="J471" i="63"/>
  <c r="J474" i="63"/>
  <c r="J479" i="63"/>
  <c r="J482" i="63"/>
  <c r="J487" i="63"/>
  <c r="J489" i="63"/>
  <c r="J491" i="63"/>
  <c r="J493" i="63"/>
  <c r="J495" i="63"/>
  <c r="J497" i="63"/>
  <c r="J499" i="63"/>
  <c r="J501" i="63"/>
  <c r="J503" i="63"/>
  <c r="J505" i="63"/>
  <c r="J507" i="63"/>
  <c r="J509" i="63"/>
  <c r="J511" i="63"/>
  <c r="J513" i="63"/>
  <c r="J515" i="63"/>
  <c r="J517" i="63"/>
  <c r="J519" i="63"/>
  <c r="J521" i="63"/>
  <c r="J523" i="63"/>
  <c r="J525" i="63"/>
  <c r="J527" i="63"/>
  <c r="J529" i="63"/>
  <c r="J531" i="63"/>
  <c r="J533" i="63"/>
  <c r="J535" i="63"/>
  <c r="J537" i="63"/>
  <c r="J539" i="63"/>
  <c r="J541" i="63"/>
  <c r="J543" i="63"/>
  <c r="J545" i="63"/>
  <c r="J547" i="63"/>
  <c r="J549" i="63"/>
  <c r="J551" i="63"/>
  <c r="J553" i="63"/>
  <c r="J555" i="63"/>
  <c r="J557" i="63"/>
  <c r="J559" i="63"/>
  <c r="J561" i="63"/>
  <c r="J563" i="63"/>
  <c r="J565" i="63"/>
  <c r="J567" i="63"/>
  <c r="J569" i="63"/>
  <c r="J571" i="63"/>
  <c r="J573" i="63"/>
  <c r="J575" i="63"/>
  <c r="J577" i="63"/>
  <c r="J579" i="63"/>
  <c r="J581" i="63"/>
  <c r="J583" i="63"/>
  <c r="J585" i="63"/>
  <c r="J587" i="63"/>
  <c r="J589" i="63"/>
  <c r="J591" i="63"/>
  <c r="J593" i="63"/>
  <c r="J595" i="63"/>
  <c r="J597" i="63"/>
  <c r="J599" i="63"/>
  <c r="J601" i="63"/>
  <c r="J603" i="63"/>
  <c r="J605" i="63"/>
  <c r="J607" i="63"/>
  <c r="J609" i="63"/>
  <c r="J611" i="63"/>
  <c r="J613" i="63"/>
  <c r="J615" i="63"/>
  <c r="J617" i="63"/>
  <c r="J619" i="63"/>
  <c r="J621" i="63"/>
  <c r="J623" i="63"/>
  <c r="J625" i="63"/>
  <c r="J627" i="63"/>
  <c r="J629" i="63"/>
  <c r="J631" i="63"/>
  <c r="J633" i="63"/>
  <c r="J635" i="63"/>
  <c r="J637" i="63"/>
  <c r="J190" i="63"/>
  <c r="J194" i="63"/>
  <c r="J198" i="63"/>
  <c r="J202" i="63"/>
  <c r="J206" i="63"/>
  <c r="J210" i="63"/>
  <c r="J214" i="63"/>
  <c r="J218" i="63"/>
  <c r="J222" i="63"/>
  <c r="J226" i="63"/>
  <c r="J230" i="63"/>
  <c r="J234" i="63"/>
  <c r="J238" i="63"/>
  <c r="J242" i="63"/>
  <c r="J246" i="63"/>
  <c r="J250" i="63"/>
  <c r="J254" i="63"/>
  <c r="J258" i="63"/>
  <c r="J262" i="63"/>
  <c r="J266" i="63"/>
  <c r="J270" i="63"/>
  <c r="J274" i="63"/>
  <c r="J278" i="63"/>
  <c r="J282" i="63"/>
  <c r="J286" i="63"/>
  <c r="J290" i="63"/>
  <c r="J294" i="63"/>
  <c r="J298" i="63"/>
  <c r="J302" i="63"/>
  <c r="J306" i="63"/>
  <c r="J310" i="63"/>
  <c r="J314" i="63"/>
  <c r="J318" i="63"/>
  <c r="J322" i="63"/>
  <c r="J326" i="63"/>
  <c r="J330" i="63"/>
  <c r="J334" i="63"/>
  <c r="J338" i="63"/>
  <c r="J342" i="63"/>
  <c r="J346" i="63"/>
  <c r="J350" i="63"/>
  <c r="J354" i="63"/>
  <c r="J358" i="63"/>
  <c r="J362" i="63"/>
  <c r="J366" i="63"/>
  <c r="J370" i="63"/>
  <c r="J374" i="63"/>
  <c r="J378" i="63"/>
  <c r="J382" i="63"/>
  <c r="J386" i="63"/>
  <c r="J390" i="63"/>
  <c r="J394" i="63"/>
  <c r="J398" i="63"/>
  <c r="J402" i="63"/>
  <c r="J406" i="63"/>
  <c r="J410" i="63"/>
  <c r="J413" i="63"/>
  <c r="J416" i="63"/>
  <c r="J421" i="63"/>
  <c r="J424" i="63"/>
  <c r="J429" i="63"/>
  <c r="J432" i="63"/>
  <c r="J437" i="63"/>
  <c r="J440" i="63"/>
  <c r="J445" i="63"/>
  <c r="J448" i="63"/>
  <c r="J453" i="63"/>
  <c r="J456" i="63"/>
  <c r="J461" i="63"/>
  <c r="J464" i="63"/>
  <c r="J469" i="63"/>
  <c r="J472" i="63"/>
  <c r="J477" i="63"/>
  <c r="J480" i="63"/>
  <c r="J485" i="63"/>
  <c r="J414" i="63"/>
  <c r="J419" i="63"/>
  <c r="J430" i="63"/>
  <c r="J435" i="63"/>
  <c r="J446" i="63"/>
  <c r="J451" i="63"/>
  <c r="J462" i="63"/>
  <c r="J467" i="63"/>
  <c r="J478" i="63"/>
  <c r="J483" i="63"/>
  <c r="J488" i="63"/>
  <c r="J492" i="63"/>
  <c r="J496" i="63"/>
  <c r="J500" i="63"/>
  <c r="J504" i="63"/>
  <c r="J508" i="63"/>
  <c r="J512" i="63"/>
  <c r="J516" i="63"/>
  <c r="J520" i="63"/>
  <c r="J524" i="63"/>
  <c r="J528" i="63"/>
  <c r="J532" i="63"/>
  <c r="J536" i="63"/>
  <c r="J540" i="63"/>
  <c r="J544" i="63"/>
  <c r="J548" i="63"/>
  <c r="J552" i="63"/>
  <c r="J556" i="63"/>
  <c r="J560" i="63"/>
  <c r="J564" i="63"/>
  <c r="J568" i="63"/>
  <c r="J572" i="63"/>
  <c r="J576" i="63"/>
  <c r="J580" i="63"/>
  <c r="J584" i="63"/>
  <c r="J588" i="63"/>
  <c r="J592" i="63"/>
  <c r="J596" i="63"/>
  <c r="J600" i="63"/>
  <c r="J604" i="63"/>
  <c r="J608" i="63"/>
  <c r="J612" i="63"/>
  <c r="J616" i="63"/>
  <c r="J620" i="63"/>
  <c r="J624" i="63"/>
  <c r="J630" i="63"/>
  <c r="J638" i="63"/>
  <c r="J640" i="63"/>
  <c r="J642" i="63"/>
  <c r="J644" i="63"/>
  <c r="J646" i="63"/>
  <c r="J648" i="63"/>
  <c r="J650" i="63"/>
  <c r="J652" i="63"/>
  <c r="J654" i="63"/>
  <c r="J656" i="63"/>
  <c r="J658" i="63"/>
  <c r="J660" i="63"/>
  <c r="J662" i="63"/>
  <c r="J664" i="63"/>
  <c r="J666" i="63"/>
  <c r="J668" i="63"/>
  <c r="J670" i="63"/>
  <c r="J672" i="63"/>
  <c r="J674" i="63"/>
  <c r="J676" i="63"/>
  <c r="J678" i="63"/>
  <c r="J680" i="63"/>
  <c r="J682" i="63"/>
  <c r="J684" i="63"/>
  <c r="J686" i="63"/>
  <c r="J688" i="63"/>
  <c r="J690" i="63"/>
  <c r="J692" i="63"/>
  <c r="J694" i="63"/>
  <c r="J696" i="63"/>
  <c r="J698" i="63"/>
  <c r="J700" i="63"/>
  <c r="J702" i="63"/>
  <c r="J704" i="63"/>
  <c r="J706" i="63"/>
  <c r="J708" i="63"/>
  <c r="J710" i="63"/>
  <c r="J712" i="63"/>
  <c r="J714" i="63"/>
  <c r="J716" i="63"/>
  <c r="J718" i="63"/>
  <c r="J720" i="63"/>
  <c r="J722" i="63"/>
  <c r="J724" i="63"/>
  <c r="J726" i="63"/>
  <c r="J728" i="63"/>
  <c r="J730" i="63"/>
  <c r="J732" i="63"/>
  <c r="J734" i="63"/>
  <c r="J736" i="63"/>
  <c r="J738" i="63"/>
  <c r="J740" i="63"/>
  <c r="J742" i="63"/>
  <c r="J744" i="63"/>
  <c r="J746" i="63"/>
  <c r="J748" i="63"/>
  <c r="J750" i="63"/>
  <c r="J752" i="63"/>
  <c r="J754" i="63"/>
  <c r="J756" i="63"/>
  <c r="J758" i="63"/>
  <c r="J760" i="63"/>
  <c r="J762" i="63"/>
  <c r="J764" i="63"/>
  <c r="J766" i="63"/>
  <c r="J768" i="63"/>
  <c r="J770" i="63"/>
  <c r="J772" i="63"/>
  <c r="J774" i="63"/>
  <c r="J776" i="63"/>
  <c r="J778" i="63"/>
  <c r="J780" i="63"/>
  <c r="J782" i="63"/>
  <c r="J784" i="63"/>
  <c r="J786" i="63"/>
  <c r="J788" i="63"/>
  <c r="J790" i="63"/>
  <c r="J792" i="63"/>
  <c r="J794" i="63"/>
  <c r="J796" i="63"/>
  <c r="J798" i="63"/>
  <c r="J800" i="63"/>
  <c r="J802" i="63"/>
  <c r="J804" i="63"/>
  <c r="J806" i="63"/>
  <c r="J808" i="63"/>
  <c r="J192" i="63"/>
  <c r="J200" i="63"/>
  <c r="J208" i="63"/>
  <c r="J216" i="63"/>
  <c r="J224" i="63"/>
  <c r="J232" i="63"/>
  <c r="J240" i="63"/>
  <c r="J248" i="63"/>
  <c r="J256" i="63"/>
  <c r="J264" i="63"/>
  <c r="J272" i="63"/>
  <c r="J280" i="63"/>
  <c r="J288" i="63"/>
  <c r="J296" i="63"/>
  <c r="J304" i="63"/>
  <c r="J312" i="63"/>
  <c r="J320" i="63"/>
  <c r="J328" i="63"/>
  <c r="J336" i="63"/>
  <c r="J344" i="63"/>
  <c r="J352" i="63"/>
  <c r="J360" i="63"/>
  <c r="J368" i="63"/>
  <c r="J376" i="63"/>
  <c r="J384" i="63"/>
  <c r="J392" i="63"/>
  <c r="J400" i="63"/>
  <c r="J408" i="63"/>
  <c r="J420" i="63"/>
  <c r="J425" i="63"/>
  <c r="J436" i="63"/>
  <c r="J441" i="63"/>
  <c r="J452" i="63"/>
  <c r="J457" i="63"/>
  <c r="J468" i="63"/>
  <c r="J473" i="63"/>
  <c r="J484" i="63"/>
  <c r="J628" i="63"/>
  <c r="J636" i="63"/>
  <c r="J422" i="63"/>
  <c r="J427" i="63"/>
  <c r="J438" i="63"/>
  <c r="J443" i="63"/>
  <c r="J454" i="63"/>
  <c r="J459" i="63"/>
  <c r="J470" i="63"/>
  <c r="J475" i="63"/>
  <c r="J486" i="63"/>
  <c r="J490" i="63"/>
  <c r="J494" i="63"/>
  <c r="J498" i="63"/>
  <c r="J502" i="63"/>
  <c r="J506" i="63"/>
  <c r="J510" i="63"/>
  <c r="J514" i="63"/>
  <c r="J518" i="63"/>
  <c r="J522" i="63"/>
  <c r="J526" i="63"/>
  <c r="J530" i="63"/>
  <c r="J534" i="63"/>
  <c r="J538" i="63"/>
  <c r="J542" i="63"/>
  <c r="J546" i="63"/>
  <c r="J550" i="63"/>
  <c r="J554" i="63"/>
  <c r="J558" i="63"/>
  <c r="J562" i="63"/>
  <c r="J566" i="63"/>
  <c r="J570" i="63"/>
  <c r="J574" i="63"/>
  <c r="J578" i="63"/>
  <c r="J582" i="63"/>
  <c r="J586" i="63"/>
  <c r="J590" i="63"/>
  <c r="J594" i="63"/>
  <c r="J598" i="63"/>
  <c r="J602" i="63"/>
  <c r="J606" i="63"/>
  <c r="J610" i="63"/>
  <c r="J614" i="63"/>
  <c r="J618" i="63"/>
  <c r="J622" i="63"/>
  <c r="J626" i="63"/>
  <c r="J634" i="63"/>
  <c r="J639" i="63"/>
  <c r="J641" i="63"/>
  <c r="J643" i="63"/>
  <c r="J645" i="63"/>
  <c r="J647" i="63"/>
  <c r="J649" i="63"/>
  <c r="J651" i="63"/>
  <c r="J653" i="63"/>
  <c r="J655" i="63"/>
  <c r="J657" i="63"/>
  <c r="J659" i="63"/>
  <c r="J661" i="63"/>
  <c r="J663" i="63"/>
  <c r="J665" i="63"/>
  <c r="J667" i="63"/>
  <c r="J669" i="63"/>
  <c r="J671" i="63"/>
  <c r="J673" i="63"/>
  <c r="J675" i="63"/>
  <c r="J677" i="63"/>
  <c r="J679" i="63"/>
  <c r="J681" i="63"/>
  <c r="J683" i="63"/>
  <c r="J685" i="63"/>
  <c r="J687" i="63"/>
  <c r="J689" i="63"/>
  <c r="J691" i="63"/>
  <c r="J693" i="63"/>
  <c r="J695" i="63"/>
  <c r="J697" i="63"/>
  <c r="J699" i="63"/>
  <c r="J701" i="63"/>
  <c r="J703" i="63"/>
  <c r="J705" i="63"/>
  <c r="J707" i="63"/>
  <c r="J709" i="63"/>
  <c r="J711" i="63"/>
  <c r="J713" i="63"/>
  <c r="J715" i="63"/>
  <c r="J717" i="63"/>
  <c r="J719" i="63"/>
  <c r="J721" i="63"/>
  <c r="J723" i="63"/>
  <c r="J725" i="63"/>
  <c r="J727" i="63"/>
  <c r="J729" i="63"/>
  <c r="J731" i="63"/>
  <c r="J733" i="63"/>
  <c r="J735" i="63"/>
  <c r="J737" i="63"/>
  <c r="J739" i="63"/>
  <c r="J741" i="63"/>
  <c r="J743" i="63"/>
  <c r="J745" i="63"/>
  <c r="J747" i="63"/>
  <c r="J749" i="63"/>
  <c r="J751" i="63"/>
  <c r="J753" i="63"/>
  <c r="J755" i="63"/>
  <c r="J757" i="63"/>
  <c r="J759" i="63"/>
  <c r="J761" i="63"/>
  <c r="J763" i="63"/>
  <c r="J765" i="63"/>
  <c r="J767" i="63"/>
  <c r="J769" i="63"/>
  <c r="J771" i="63"/>
  <c r="J773" i="63"/>
  <c r="J775" i="63"/>
  <c r="J777" i="63"/>
  <c r="J779" i="63"/>
  <c r="J781" i="63"/>
  <c r="J783" i="63"/>
  <c r="J785" i="63"/>
  <c r="J787" i="63"/>
  <c r="J789" i="63"/>
  <c r="J791" i="63"/>
  <c r="J793" i="63"/>
  <c r="J795" i="63"/>
  <c r="J797" i="63"/>
  <c r="J799" i="63"/>
  <c r="J801" i="63"/>
  <c r="J803" i="63"/>
  <c r="J805" i="63"/>
  <c r="J220" i="63"/>
  <c r="J252" i="63"/>
  <c r="J284" i="63"/>
  <c r="J316" i="63"/>
  <c r="J348" i="63"/>
  <c r="J380" i="63"/>
  <c r="J412" i="63"/>
  <c r="J433" i="63"/>
  <c r="J476" i="63"/>
  <c r="J809" i="63"/>
  <c r="J811" i="63"/>
  <c r="J813" i="63"/>
  <c r="J815" i="63"/>
  <c r="J817" i="63"/>
  <c r="J819" i="63"/>
  <c r="J821" i="63"/>
  <c r="J823" i="63"/>
  <c r="J825" i="63"/>
  <c r="J827" i="63"/>
  <c r="J829" i="63"/>
  <c r="J831" i="63"/>
  <c r="J833" i="63"/>
  <c r="J835" i="63"/>
  <c r="J837" i="63"/>
  <c r="J839" i="63"/>
  <c r="J841" i="63"/>
  <c r="J843" i="63"/>
  <c r="J845" i="63"/>
  <c r="J847" i="63"/>
  <c r="J849" i="63"/>
  <c r="J851" i="63"/>
  <c r="J853" i="63"/>
  <c r="J855" i="63"/>
  <c r="J857" i="63"/>
  <c r="J859" i="63"/>
  <c r="J861" i="63"/>
  <c r="J863" i="63"/>
  <c r="J865" i="63"/>
  <c r="J867" i="63"/>
  <c r="J869" i="63"/>
  <c r="J871" i="63"/>
  <c r="J873" i="63"/>
  <c r="J875" i="63"/>
  <c r="J877" i="63"/>
  <c r="J879" i="63"/>
  <c r="J881" i="63"/>
  <c r="J883" i="63"/>
  <c r="J885" i="63"/>
  <c r="J887" i="63"/>
  <c r="J889" i="63"/>
  <c r="J891" i="63"/>
  <c r="J893" i="63"/>
  <c r="J895" i="63"/>
  <c r="J897" i="63"/>
  <c r="J899" i="63"/>
  <c r="J901" i="63"/>
  <c r="J903" i="63"/>
  <c r="J905" i="63"/>
  <c r="J907" i="63"/>
  <c r="J909" i="63"/>
  <c r="J911" i="63"/>
  <c r="J913" i="63"/>
  <c r="J915" i="63"/>
  <c r="J917" i="63"/>
  <c r="J919" i="63"/>
  <c r="J921" i="63"/>
  <c r="J923" i="63"/>
  <c r="J925" i="63"/>
  <c r="J927" i="63"/>
  <c r="J929" i="63"/>
  <c r="J931" i="63"/>
  <c r="J933" i="63"/>
  <c r="J935" i="63"/>
  <c r="J937" i="63"/>
  <c r="J939" i="63"/>
  <c r="J941" i="63"/>
  <c r="J943" i="63"/>
  <c r="J945" i="63"/>
  <c r="J947" i="63"/>
  <c r="J949" i="63"/>
  <c r="J951" i="63"/>
  <c r="J953" i="63"/>
  <c r="J955" i="63"/>
  <c r="J957" i="63"/>
  <c r="J959" i="63"/>
  <c r="J961" i="63"/>
  <c r="J963" i="63"/>
  <c r="J965" i="63"/>
  <c r="J967" i="63"/>
  <c r="J969" i="63"/>
  <c r="J971" i="63"/>
  <c r="J973" i="63"/>
  <c r="J975" i="63"/>
  <c r="J977" i="63"/>
  <c r="J979" i="63"/>
  <c r="J981" i="63"/>
  <c r="J983" i="63"/>
  <c r="J985" i="63"/>
  <c r="J987" i="63"/>
  <c r="J989" i="63"/>
  <c r="J991" i="63"/>
  <c r="J993" i="63"/>
  <c r="J995" i="63"/>
  <c r="J997" i="63"/>
  <c r="J999" i="63"/>
  <c r="J1001" i="63"/>
  <c r="J1003" i="63"/>
  <c r="J1005" i="63"/>
  <c r="J1007" i="63"/>
  <c r="J1009" i="63"/>
  <c r="J1011" i="63"/>
  <c r="J1013" i="63"/>
  <c r="J1015" i="63"/>
  <c r="J1017" i="63"/>
  <c r="J1019" i="63"/>
  <c r="J1021" i="63"/>
  <c r="J1023" i="63"/>
  <c r="J1025" i="63"/>
  <c r="J1027" i="63"/>
  <c r="J1029" i="63"/>
  <c r="J1031" i="63"/>
  <c r="J1033" i="63"/>
  <c r="J1035" i="63"/>
  <c r="J1037" i="63"/>
  <c r="J1039" i="63"/>
  <c r="J1041" i="63"/>
  <c r="J1043" i="63"/>
  <c r="J1045" i="63"/>
  <c r="J1047" i="63"/>
  <c r="J1049" i="63"/>
  <c r="J1051" i="63"/>
  <c r="J1053" i="63"/>
  <c r="J1055" i="63"/>
  <c r="J1057" i="63"/>
  <c r="J1059" i="63"/>
  <c r="J1061" i="63"/>
  <c r="J1063" i="63"/>
  <c r="J1065" i="63"/>
  <c r="J1067" i="63"/>
  <c r="J1069" i="63"/>
  <c r="J1071" i="63"/>
  <c r="J1073" i="63"/>
  <c r="J1075" i="63"/>
  <c r="J1077" i="63"/>
  <c r="J1079" i="63"/>
  <c r="J1081" i="63"/>
  <c r="J1083" i="63"/>
  <c r="J1085" i="63"/>
  <c r="J1087" i="63"/>
  <c r="J1089" i="63"/>
  <c r="J1091" i="63"/>
  <c r="J1093" i="63"/>
  <c r="J1095" i="63"/>
  <c r="J1097" i="63"/>
  <c r="J1099" i="63"/>
  <c r="J1101" i="63"/>
  <c r="J1103" i="63"/>
  <c r="J1105" i="63"/>
  <c r="J1107" i="63"/>
  <c r="J1109" i="63"/>
  <c r="J1111" i="63"/>
  <c r="J1113" i="63"/>
  <c r="J1115" i="63"/>
  <c r="J1117" i="63"/>
  <c r="J1119" i="63"/>
  <c r="J1121" i="63"/>
  <c r="J1123" i="63"/>
  <c r="J1125" i="63"/>
  <c r="J1127" i="63"/>
  <c r="J1129" i="63"/>
  <c r="J1131" i="63"/>
  <c r="J1133" i="63"/>
  <c r="J1135" i="63"/>
  <c r="J1137" i="63"/>
  <c r="J1139" i="63"/>
  <c r="J1141" i="63"/>
  <c r="J1143" i="63"/>
  <c r="J1145" i="63"/>
  <c r="J1147" i="63"/>
  <c r="J1149" i="63"/>
  <c r="J1151" i="63"/>
  <c r="J1153" i="63"/>
  <c r="J1155" i="63"/>
  <c r="J1157" i="63"/>
  <c r="J1159" i="63"/>
  <c r="J1161" i="63"/>
  <c r="J1163" i="63"/>
  <c r="J1165" i="63"/>
  <c r="J1167" i="63"/>
  <c r="J1169" i="63"/>
  <c r="J1171" i="63"/>
  <c r="J1173" i="63"/>
  <c r="J1175" i="63"/>
  <c r="J1177" i="63"/>
  <c r="J1179" i="63"/>
  <c r="J1181" i="63"/>
  <c r="J1183" i="63"/>
  <c r="J1185" i="63"/>
  <c r="J1187" i="63"/>
  <c r="J1189" i="63"/>
  <c r="J1191" i="63"/>
  <c r="J1193" i="63"/>
  <c r="J1195" i="63"/>
  <c r="J1197" i="63"/>
  <c r="J1199" i="63"/>
  <c r="J1201" i="63"/>
  <c r="J1203" i="63"/>
  <c r="J1205" i="63"/>
  <c r="J1207" i="63"/>
  <c r="J1209" i="63"/>
  <c r="J1211" i="63"/>
  <c r="J1213" i="63"/>
  <c r="J1215" i="63"/>
  <c r="J1217" i="63"/>
  <c r="J1219" i="63"/>
  <c r="J1221" i="63"/>
  <c r="J1223" i="63"/>
  <c r="J1225" i="63"/>
  <c r="J1227" i="63"/>
  <c r="J1229" i="63"/>
  <c r="J1231" i="63"/>
  <c r="J1233" i="63"/>
  <c r="J1235" i="63"/>
  <c r="J1237" i="63"/>
  <c r="J1239" i="63"/>
  <c r="J1241" i="63"/>
  <c r="J1243" i="63"/>
  <c r="J1245" i="63"/>
  <c r="J1247" i="63"/>
  <c r="J1249" i="63"/>
  <c r="J1251" i="63"/>
  <c r="J1253" i="63"/>
  <c r="J1255" i="63"/>
  <c r="J1257" i="63"/>
  <c r="J1259" i="63"/>
  <c r="J1261" i="63"/>
  <c r="J1263" i="63"/>
  <c r="J1265" i="63"/>
  <c r="J1267" i="63"/>
  <c r="J1269" i="63"/>
  <c r="J1271" i="63"/>
  <c r="J1273" i="63"/>
  <c r="J1275" i="63"/>
  <c r="J1277" i="63"/>
  <c r="J1279" i="63"/>
  <c r="J1281" i="63"/>
  <c r="J1283" i="63"/>
  <c r="J1285" i="63"/>
  <c r="J1287" i="63"/>
  <c r="J1289" i="63"/>
  <c r="J1291" i="63"/>
  <c r="J1293" i="63"/>
  <c r="J1295" i="63"/>
  <c r="J1297" i="63"/>
  <c r="J1299" i="63"/>
  <c r="J1301" i="63"/>
  <c r="J1303" i="63"/>
  <c r="J1305" i="63"/>
  <c r="J1307" i="63"/>
  <c r="J1309" i="63"/>
  <c r="J1311" i="63"/>
  <c r="J1313" i="63"/>
  <c r="J1315" i="63"/>
  <c r="J1317" i="63"/>
  <c r="J1319" i="63"/>
  <c r="J1321" i="63"/>
  <c r="J1323" i="63"/>
  <c r="J1325" i="63"/>
  <c r="J1327" i="63"/>
  <c r="J1329" i="63"/>
  <c r="J1331" i="63"/>
  <c r="J1333" i="63"/>
  <c r="J1335" i="63"/>
  <c r="J1337" i="63"/>
  <c r="J1339" i="63"/>
  <c r="J1341" i="63"/>
  <c r="J1343" i="63"/>
  <c r="J1345" i="63"/>
  <c r="J1347" i="63"/>
  <c r="J1349" i="63"/>
  <c r="J1351" i="63"/>
  <c r="J1353" i="63"/>
  <c r="J1355" i="63"/>
  <c r="J1357" i="63"/>
  <c r="J1359" i="63"/>
  <c r="J1361" i="63"/>
  <c r="J1363" i="63"/>
  <c r="J1365" i="63"/>
  <c r="J1367" i="63"/>
  <c r="J1369" i="63"/>
  <c r="J1371" i="63"/>
  <c r="J1373" i="63"/>
  <c r="J1375" i="63"/>
  <c r="J1377" i="63"/>
  <c r="J1379" i="63"/>
  <c r="J1381" i="63"/>
  <c r="J1383" i="63"/>
  <c r="J1385" i="63"/>
  <c r="J1387" i="63"/>
  <c r="J1389" i="63"/>
  <c r="J1391" i="63"/>
  <c r="J1393" i="63"/>
  <c r="J1395" i="63"/>
  <c r="J1397" i="63"/>
  <c r="J196" i="63"/>
  <c r="J228" i="63"/>
  <c r="J260" i="63"/>
  <c r="J292" i="63"/>
  <c r="J324" i="63"/>
  <c r="J356" i="63"/>
  <c r="J388" i="63"/>
  <c r="J417" i="63"/>
  <c r="J460" i="63"/>
  <c r="J481" i="63"/>
  <c r="J807" i="63"/>
  <c r="J204" i="63"/>
  <c r="J236" i="63"/>
  <c r="J268" i="63"/>
  <c r="J300" i="63"/>
  <c r="J332" i="63"/>
  <c r="J364" i="63"/>
  <c r="J396" i="63"/>
  <c r="J444" i="63"/>
  <c r="J465" i="63"/>
  <c r="J810" i="63"/>
  <c r="J812" i="63"/>
  <c r="J814" i="63"/>
  <c r="J816" i="63"/>
  <c r="J818" i="63"/>
  <c r="J820" i="63"/>
  <c r="J822" i="63"/>
  <c r="J824" i="63"/>
  <c r="J826" i="63"/>
  <c r="J828" i="63"/>
  <c r="J830" i="63"/>
  <c r="J832" i="63"/>
  <c r="J834" i="63"/>
  <c r="J836" i="63"/>
  <c r="J838" i="63"/>
  <c r="J840" i="63"/>
  <c r="J842" i="63"/>
  <c r="J844" i="63"/>
  <c r="J846" i="63"/>
  <c r="J848" i="63"/>
  <c r="J850" i="63"/>
  <c r="J852" i="63"/>
  <c r="J854" i="63"/>
  <c r="J856" i="63"/>
  <c r="J858" i="63"/>
  <c r="J860" i="63"/>
  <c r="J862" i="63"/>
  <c r="J864" i="63"/>
  <c r="J866" i="63"/>
  <c r="J868" i="63"/>
  <c r="J870" i="63"/>
  <c r="J872" i="63"/>
  <c r="J874" i="63"/>
  <c r="J876" i="63"/>
  <c r="J878" i="63"/>
  <c r="J880" i="63"/>
  <c r="J882" i="63"/>
  <c r="J884" i="63"/>
  <c r="J886" i="63"/>
  <c r="J888" i="63"/>
  <c r="J890" i="63"/>
  <c r="J892" i="63"/>
  <c r="J894" i="63"/>
  <c r="J896" i="63"/>
  <c r="J898" i="63"/>
  <c r="J900" i="63"/>
  <c r="J902" i="63"/>
  <c r="J904" i="63"/>
  <c r="J906" i="63"/>
  <c r="J908" i="63"/>
  <c r="J910" i="63"/>
  <c r="J912" i="63"/>
  <c r="J914" i="63"/>
  <c r="J916" i="63"/>
  <c r="J918" i="63"/>
  <c r="J920" i="63"/>
  <c r="J922" i="63"/>
  <c r="J924" i="63"/>
  <c r="J926" i="63"/>
  <c r="J928" i="63"/>
  <c r="J930" i="63"/>
  <c r="J932" i="63"/>
  <c r="J934" i="63"/>
  <c r="J936" i="63"/>
  <c r="J938" i="63"/>
  <c r="J940" i="63"/>
  <c r="J942" i="63"/>
  <c r="J944" i="63"/>
  <c r="J946" i="63"/>
  <c r="J948" i="63"/>
  <c r="J950" i="63"/>
  <c r="J952" i="63"/>
  <c r="J954" i="63"/>
  <c r="J956" i="63"/>
  <c r="J958" i="63"/>
  <c r="J960" i="63"/>
  <c r="J962" i="63"/>
  <c r="J964" i="63"/>
  <c r="J966" i="63"/>
  <c r="J968" i="63"/>
  <c r="J970" i="63"/>
  <c r="J972" i="63"/>
  <c r="J974" i="63"/>
  <c r="J976" i="63"/>
  <c r="J978" i="63"/>
  <c r="J980" i="63"/>
  <c r="J982" i="63"/>
  <c r="J984" i="63"/>
  <c r="J986" i="63"/>
  <c r="J988" i="63"/>
  <c r="J990" i="63"/>
  <c r="J992" i="63"/>
  <c r="J994" i="63"/>
  <c r="J996" i="63"/>
  <c r="J998" i="63"/>
  <c r="J1000" i="63"/>
  <c r="J1002" i="63"/>
  <c r="J1004" i="63"/>
  <c r="J1006" i="63"/>
  <c r="J1008" i="63"/>
  <c r="J1010" i="63"/>
  <c r="J1012" i="63"/>
  <c r="J1014" i="63"/>
  <c r="J1016" i="63"/>
  <c r="J1018" i="63"/>
  <c r="J1020" i="63"/>
  <c r="J1022" i="63"/>
  <c r="J1024" i="63"/>
  <c r="J1026" i="63"/>
  <c r="J1028" i="63"/>
  <c r="J1030" i="63"/>
  <c r="J1032" i="63"/>
  <c r="J1034" i="63"/>
  <c r="J1036" i="63"/>
  <c r="J1038" i="63"/>
  <c r="J1040" i="63"/>
  <c r="J1042" i="63"/>
  <c r="J1044" i="63"/>
  <c r="J1046" i="63"/>
  <c r="J1048" i="63"/>
  <c r="J1050" i="63"/>
  <c r="J1052" i="63"/>
  <c r="J1054" i="63"/>
  <c r="J1056" i="63"/>
  <c r="J1058" i="63"/>
  <c r="J1060" i="63"/>
  <c r="J1062" i="63"/>
  <c r="J1064" i="63"/>
  <c r="J1066" i="63"/>
  <c r="J1068" i="63"/>
  <c r="J1070" i="63"/>
  <c r="J1072" i="63"/>
  <c r="J1074" i="63"/>
  <c r="J1076" i="63"/>
  <c r="J1078" i="63"/>
  <c r="J1080" i="63"/>
  <c r="J1082" i="63"/>
  <c r="J1084" i="63"/>
  <c r="J1086" i="63"/>
  <c r="J1088" i="63"/>
  <c r="J1090" i="63"/>
  <c r="J1092" i="63"/>
  <c r="J1094" i="63"/>
  <c r="J1096" i="63"/>
  <c r="J1098" i="63"/>
  <c r="J1100" i="63"/>
  <c r="J1102" i="63"/>
  <c r="J1104" i="63"/>
  <c r="J1106" i="63"/>
  <c r="J1108" i="63"/>
  <c r="J1110" i="63"/>
  <c r="J1112" i="63"/>
  <c r="J1114" i="63"/>
  <c r="J1116" i="63"/>
  <c r="J1118" i="63"/>
  <c r="J1120" i="63"/>
  <c r="J1122" i="63"/>
  <c r="J1124" i="63"/>
  <c r="J1126" i="63"/>
  <c r="J1128" i="63"/>
  <c r="J1130" i="63"/>
  <c r="J1132" i="63"/>
  <c r="J1134" i="63"/>
  <c r="J1136" i="63"/>
  <c r="J1138" i="63"/>
  <c r="J1140" i="63"/>
  <c r="J1142" i="63"/>
  <c r="J1144" i="63"/>
  <c r="J1146" i="63"/>
  <c r="J1148" i="63"/>
  <c r="J1150" i="63"/>
  <c r="J1152" i="63"/>
  <c r="J1154" i="63"/>
  <c r="J1156" i="63"/>
  <c r="J1158" i="63"/>
  <c r="J1160" i="63"/>
  <c r="J1162" i="63"/>
  <c r="J1164" i="63"/>
  <c r="J1166" i="63"/>
  <c r="J1168" i="63"/>
  <c r="J1170" i="63"/>
  <c r="J1172" i="63"/>
  <c r="J1174" i="63"/>
  <c r="J1176" i="63"/>
  <c r="J1178" i="63"/>
  <c r="J1180" i="63"/>
  <c r="J1182" i="63"/>
  <c r="J1184" i="63"/>
  <c r="J1186" i="63"/>
  <c r="J1188" i="63"/>
  <c r="J1190" i="63"/>
  <c r="J1192" i="63"/>
  <c r="J1194" i="63"/>
  <c r="J1196" i="63"/>
  <c r="J1198" i="63"/>
  <c r="J1200" i="63"/>
  <c r="J1202" i="63"/>
  <c r="J1204" i="63"/>
  <c r="J1206" i="63"/>
  <c r="J1208" i="63"/>
  <c r="J1210" i="63"/>
  <c r="J1212" i="63"/>
  <c r="J1214" i="63"/>
  <c r="J1216" i="63"/>
  <c r="J1218" i="63"/>
  <c r="J1220" i="63"/>
  <c r="J1222" i="63"/>
  <c r="J1224" i="63"/>
  <c r="J1226" i="63"/>
  <c r="J1228" i="63"/>
  <c r="J1230" i="63"/>
  <c r="J1232" i="63"/>
  <c r="J1234" i="63"/>
  <c r="J1236" i="63"/>
  <c r="J1238" i="63"/>
  <c r="J1240" i="63"/>
  <c r="J1242" i="63"/>
  <c r="J1244" i="63"/>
  <c r="J1246" i="63"/>
  <c r="J1248" i="63"/>
  <c r="J1250" i="63"/>
  <c r="J1252" i="63"/>
  <c r="J1254" i="63"/>
  <c r="J1256" i="63"/>
  <c r="J1258" i="63"/>
  <c r="J1260" i="63"/>
  <c r="J1262" i="63"/>
  <c r="J1264" i="63"/>
  <c r="J1266" i="63"/>
  <c r="J1268" i="63"/>
  <c r="J1270" i="63"/>
  <c r="J1272" i="63"/>
  <c r="J1274" i="63"/>
  <c r="J1276" i="63"/>
  <c r="J1278" i="63"/>
  <c r="J1280" i="63"/>
  <c r="J1282" i="63"/>
  <c r="J1284" i="63"/>
  <c r="J1286" i="63"/>
  <c r="J1288" i="63"/>
  <c r="J1290" i="63"/>
  <c r="J1292" i="63"/>
  <c r="J1294" i="63"/>
  <c r="J1296" i="63"/>
  <c r="J1298" i="63"/>
  <c r="J1300" i="63"/>
  <c r="J1302" i="63"/>
  <c r="J1304" i="63"/>
  <c r="J1306" i="63"/>
  <c r="J1308" i="63"/>
  <c r="J1310" i="63"/>
  <c r="J1312" i="63"/>
  <c r="J1314" i="63"/>
  <c r="J1316" i="63"/>
  <c r="J1318" i="63"/>
  <c r="J1320" i="63"/>
  <c r="J1322" i="63"/>
  <c r="J1324" i="63"/>
  <c r="J1326" i="63"/>
  <c r="J1328" i="63"/>
  <c r="J1330" i="63"/>
  <c r="J1332" i="63"/>
  <c r="J1334" i="63"/>
  <c r="J1336" i="63"/>
  <c r="J1338" i="63"/>
  <c r="J1340" i="63"/>
  <c r="J1342" i="63"/>
  <c r="J1344" i="63"/>
  <c r="J1346" i="63"/>
  <c r="J1348" i="63"/>
  <c r="J1350" i="63"/>
  <c r="J1352" i="63"/>
  <c r="J1354" i="63"/>
  <c r="J1356" i="63"/>
  <c r="J1358" i="63"/>
  <c r="J1360" i="63"/>
  <c r="J1362" i="63"/>
  <c r="J1364" i="63"/>
  <c r="J1366" i="63"/>
  <c r="J1368" i="63"/>
  <c r="J1370" i="63"/>
  <c r="J1372" i="63"/>
  <c r="J1374" i="63"/>
  <c r="J1376" i="63"/>
  <c r="J1378" i="63"/>
  <c r="J1380" i="63"/>
  <c r="J1382" i="63"/>
  <c r="J1384" i="63"/>
  <c r="J1386" i="63"/>
  <c r="J1388" i="63"/>
  <c r="J1390" i="63"/>
  <c r="J1392" i="63"/>
  <c r="J1394" i="63"/>
  <c r="J1396" i="63"/>
  <c r="J1398" i="63"/>
  <c r="J308" i="63"/>
  <c r="J428" i="63"/>
  <c r="J632" i="63"/>
  <c r="J212" i="63"/>
  <c r="J340" i="63"/>
  <c r="J449" i="63"/>
  <c r="J1400" i="63"/>
  <c r="J1402" i="63"/>
  <c r="J1404" i="63"/>
  <c r="J1406" i="63"/>
  <c r="J1408" i="63"/>
  <c r="J1410" i="63"/>
  <c r="J1412" i="63"/>
  <c r="J1414" i="63"/>
  <c r="J1416" i="63"/>
  <c r="J1418" i="63"/>
  <c r="J1420" i="63"/>
  <c r="J1422" i="63"/>
  <c r="J1424" i="63"/>
  <c r="J1426" i="63"/>
  <c r="J1428" i="63"/>
  <c r="J1430" i="63"/>
  <c r="J1432" i="63"/>
  <c r="J1434" i="63"/>
  <c r="J1436" i="63"/>
  <c r="J1438" i="63"/>
  <c r="J1440" i="63"/>
  <c r="J1442" i="63"/>
  <c r="J1444" i="63"/>
  <c r="J1446" i="63"/>
  <c r="J1448" i="63"/>
  <c r="J1450" i="63"/>
  <c r="J1452" i="63"/>
  <c r="J1454" i="63"/>
  <c r="J1456" i="63"/>
  <c r="J1458" i="63"/>
  <c r="J1460" i="63"/>
  <c r="J1462" i="63"/>
  <c r="J1464" i="63"/>
  <c r="J1466" i="63"/>
  <c r="J1468" i="63"/>
  <c r="J1470" i="63"/>
  <c r="J1472" i="63"/>
  <c r="J1474" i="63"/>
  <c r="J1476" i="63"/>
  <c r="J1478" i="63"/>
  <c r="J1480" i="63"/>
  <c r="J1482" i="63"/>
  <c r="J1484" i="63"/>
  <c r="J1486" i="63"/>
  <c r="J1488" i="63"/>
  <c r="J1490" i="63"/>
  <c r="J1492" i="63"/>
  <c r="J1494" i="63"/>
  <c r="J1496" i="63"/>
  <c r="J1498" i="63"/>
  <c r="J1500" i="63"/>
  <c r="J1502" i="63"/>
  <c r="J1504" i="63"/>
  <c r="J1506" i="63"/>
  <c r="J1508" i="63"/>
  <c r="J1510" i="63"/>
  <c r="J1512" i="63"/>
  <c r="J1514" i="63"/>
  <c r="J1516" i="63"/>
  <c r="J1518" i="63"/>
  <c r="J1520" i="63"/>
  <c r="J1522" i="63"/>
  <c r="J1524" i="63"/>
  <c r="J1526" i="63"/>
  <c r="J1528" i="63"/>
  <c r="J1530" i="63"/>
  <c r="J1532" i="63"/>
  <c r="J1534" i="63"/>
  <c r="J1536" i="63"/>
  <c r="J1538" i="63"/>
  <c r="J1540" i="63"/>
  <c r="J1542" i="63"/>
  <c r="J1544" i="63"/>
  <c r="J1546" i="63"/>
  <c r="J1548" i="63"/>
  <c r="J1550" i="63"/>
  <c r="J1552" i="63"/>
  <c r="J1554" i="63"/>
  <c r="J1556" i="63"/>
  <c r="J1558" i="63"/>
  <c r="J1560" i="63"/>
  <c r="J1562" i="63"/>
  <c r="J1564" i="63"/>
  <c r="J1566" i="63"/>
  <c r="J1568" i="63"/>
  <c r="J1570" i="63"/>
  <c r="J1572" i="63"/>
  <c r="J1574" i="63"/>
  <c r="J1576" i="63"/>
  <c r="J1578" i="63"/>
  <c r="J1580" i="63"/>
  <c r="J1582" i="63"/>
  <c r="J1584" i="63"/>
  <c r="J1586" i="63"/>
  <c r="J1588" i="63"/>
  <c r="J1590" i="63"/>
  <c r="J1592" i="63"/>
  <c r="J1594" i="63"/>
  <c r="J1596" i="63"/>
  <c r="J1598" i="63"/>
  <c r="J1600" i="63"/>
  <c r="J1602" i="63"/>
  <c r="J1604" i="63"/>
  <c r="J1606" i="63"/>
  <c r="J1608" i="63"/>
  <c r="J1610" i="63"/>
  <c r="J1612" i="63"/>
  <c r="J1614" i="63"/>
  <c r="J1616" i="63"/>
  <c r="J1618" i="63"/>
  <c r="J1620" i="63"/>
  <c r="J1622" i="63"/>
  <c r="J1624" i="63"/>
  <c r="J1626" i="63"/>
  <c r="J1628" i="63"/>
  <c r="J1630" i="63"/>
  <c r="J1632" i="63"/>
  <c r="J1634" i="63"/>
  <c r="J1636" i="63"/>
  <c r="J1638" i="63"/>
  <c r="J1640" i="63"/>
  <c r="J1642" i="63"/>
  <c r="J1644" i="63"/>
  <c r="J1646" i="63"/>
  <c r="J1648" i="63"/>
  <c r="J1650" i="63"/>
  <c r="J1652" i="63"/>
  <c r="J1654" i="63"/>
  <c r="J1656" i="63"/>
  <c r="J1658" i="63"/>
  <c r="J1660" i="63"/>
  <c r="J1662" i="63"/>
  <c r="J1664" i="63"/>
  <c r="J1666" i="63"/>
  <c r="J1668" i="63"/>
  <c r="J1670" i="63"/>
  <c r="J1672" i="63"/>
  <c r="J1674" i="63"/>
  <c r="J1676" i="63"/>
  <c r="J1678" i="63"/>
  <c r="J1680" i="63"/>
  <c r="J1682" i="63"/>
  <c r="J1684" i="63"/>
  <c r="J1686" i="63"/>
  <c r="J1688" i="63"/>
  <c r="J1690" i="63"/>
  <c r="J1692" i="63"/>
  <c r="J1694" i="63"/>
  <c r="J1696" i="63"/>
  <c r="J1698" i="63"/>
  <c r="J1700" i="63"/>
  <c r="J1702" i="63"/>
  <c r="J1704" i="63"/>
  <c r="J1706" i="63"/>
  <c r="J1708" i="63"/>
  <c r="J1710" i="63"/>
  <c r="J1712" i="63"/>
  <c r="J1714" i="63"/>
  <c r="J1716" i="63"/>
  <c r="J1718" i="63"/>
  <c r="J1720" i="63"/>
  <c r="J1722" i="63"/>
  <c r="J1724" i="63"/>
  <c r="J1726" i="63"/>
  <c r="J1728" i="63"/>
  <c r="J1730" i="63"/>
  <c r="J1732" i="63"/>
  <c r="J1734" i="63"/>
  <c r="J1736" i="63"/>
  <c r="J1738" i="63"/>
  <c r="J1740" i="63"/>
  <c r="J1742" i="63"/>
  <c r="J1744" i="63"/>
  <c r="J1746" i="63"/>
  <c r="J1748" i="63"/>
  <c r="J1750" i="63"/>
  <c r="J1752" i="63"/>
  <c r="J1754" i="63"/>
  <c r="J1756" i="63"/>
  <c r="J1758" i="63"/>
  <c r="J1760" i="63"/>
  <c r="J1762" i="63"/>
  <c r="J1764" i="63"/>
  <c r="J1766" i="63"/>
  <c r="J1768" i="63"/>
  <c r="J1770" i="63"/>
  <c r="J1772" i="63"/>
  <c r="J1774" i="63"/>
  <c r="J1776" i="63"/>
  <c r="J1778" i="63"/>
  <c r="J1780" i="63"/>
  <c r="J1782" i="63"/>
  <c r="J1784" i="63"/>
  <c r="J1786" i="63"/>
  <c r="J1788" i="63"/>
  <c r="J1790" i="63"/>
  <c r="J1792" i="63"/>
  <c r="J1794" i="63"/>
  <c r="J1796" i="63"/>
  <c r="J1798" i="63"/>
  <c r="J1800" i="63"/>
  <c r="J1802" i="63"/>
  <c r="J1804" i="63"/>
  <c r="J1806" i="63"/>
  <c r="J1808" i="63"/>
  <c r="J1810" i="63"/>
  <c r="J1812" i="63"/>
  <c r="J1814" i="63"/>
  <c r="J1816" i="63"/>
  <c r="J1818" i="63"/>
  <c r="J1820" i="63"/>
  <c r="J1822" i="63"/>
  <c r="J1824" i="63"/>
  <c r="J1826" i="63"/>
  <c r="J1828" i="63"/>
  <c r="J1830" i="63"/>
  <c r="J1832" i="63"/>
  <c r="J1834" i="63"/>
  <c r="J1836" i="63"/>
  <c r="J1838" i="63"/>
  <c r="J1840" i="63"/>
  <c r="J1842" i="63"/>
  <c r="J1844" i="63"/>
  <c r="J1846" i="63"/>
  <c r="J1848" i="63"/>
  <c r="J1850" i="63"/>
  <c r="J1852" i="63"/>
  <c r="J1854" i="63"/>
  <c r="J1856" i="63"/>
  <c r="J1858" i="63"/>
  <c r="J1860" i="63"/>
  <c r="J1862" i="63"/>
  <c r="J1864" i="63"/>
  <c r="J1866" i="63"/>
  <c r="J1868" i="63"/>
  <c r="J1870" i="63"/>
  <c r="J1872" i="63"/>
  <c r="J1874" i="63"/>
  <c r="J1876" i="63"/>
  <c r="J1878" i="63"/>
  <c r="J1880" i="63"/>
  <c r="J1882" i="63"/>
  <c r="J1884" i="63"/>
  <c r="J1886" i="63"/>
  <c r="J1888" i="63"/>
  <c r="J1890" i="63"/>
  <c r="J1892" i="63"/>
  <c r="J1894" i="63"/>
  <c r="J1896" i="63"/>
  <c r="J1898" i="63"/>
  <c r="J1900" i="63"/>
  <c r="J1902" i="63"/>
  <c r="J1904" i="63"/>
  <c r="J1906" i="63"/>
  <c r="J1908" i="63"/>
  <c r="J244" i="63"/>
  <c r="J372" i="63"/>
  <c r="J276" i="63"/>
  <c r="J1405" i="63"/>
  <c r="J1413" i="63"/>
  <c r="J1421" i="63"/>
  <c r="J1429" i="63"/>
  <c r="J1437" i="63"/>
  <c r="J1445" i="63"/>
  <c r="J1453" i="63"/>
  <c r="J1461" i="63"/>
  <c r="J1469" i="63"/>
  <c r="J1477" i="63"/>
  <c r="J1485" i="63"/>
  <c r="J1493" i="63"/>
  <c r="J1501" i="63"/>
  <c r="J1509" i="63"/>
  <c r="J1517" i="63"/>
  <c r="J1525" i="63"/>
  <c r="J1533" i="63"/>
  <c r="J1541" i="63"/>
  <c r="J1549" i="63"/>
  <c r="J1557" i="63"/>
  <c r="J1565" i="63"/>
  <c r="J1573" i="63"/>
  <c r="J1581" i="63"/>
  <c r="J1589" i="63"/>
  <c r="J1597" i="63"/>
  <c r="J1605" i="63"/>
  <c r="J1613" i="63"/>
  <c r="J1621" i="63"/>
  <c r="J1629" i="63"/>
  <c r="J1637" i="63"/>
  <c r="J1645" i="63"/>
  <c r="J1653" i="63"/>
  <c r="J1661" i="63"/>
  <c r="J1669" i="63"/>
  <c r="J1677" i="63"/>
  <c r="J1685" i="63"/>
  <c r="J1693" i="63"/>
  <c r="J1701" i="63"/>
  <c r="J1709" i="63"/>
  <c r="J1717" i="63"/>
  <c r="J1725" i="63"/>
  <c r="J1733" i="63"/>
  <c r="J1741" i="63"/>
  <c r="J1749" i="63"/>
  <c r="J1757" i="63"/>
  <c r="J1765" i="63"/>
  <c r="J1773" i="63"/>
  <c r="J1781" i="63"/>
  <c r="J1789" i="63"/>
  <c r="J1797" i="63"/>
  <c r="J1805" i="63"/>
  <c r="J1813" i="63"/>
  <c r="J1821" i="63"/>
  <c r="J1829" i="63"/>
  <c r="J1837" i="63"/>
  <c r="J1845" i="63"/>
  <c r="J1853" i="63"/>
  <c r="J1861" i="63"/>
  <c r="J1869" i="63"/>
  <c r="J1877" i="63"/>
  <c r="J1885" i="63"/>
  <c r="J1893" i="63"/>
  <c r="J1901" i="63"/>
  <c r="J1909" i="63"/>
  <c r="J1913" i="63"/>
  <c r="J1916" i="63"/>
  <c r="J1918" i="63"/>
  <c r="J1920" i="63"/>
  <c r="J1922" i="63"/>
  <c r="J1924" i="63"/>
  <c r="J1926" i="63"/>
  <c r="J1928" i="63"/>
  <c r="J1930" i="63"/>
  <c r="J1932" i="63"/>
  <c r="J1934" i="63"/>
  <c r="J1936" i="63"/>
  <c r="J1938" i="63"/>
  <c r="J1940" i="63"/>
  <c r="J1942" i="63"/>
  <c r="J1944" i="63"/>
  <c r="J1946" i="63"/>
  <c r="J1948" i="63"/>
  <c r="J1950" i="63"/>
  <c r="J1952" i="63"/>
  <c r="J1954" i="63"/>
  <c r="J1956" i="63"/>
  <c r="J1958" i="63"/>
  <c r="J1960" i="63"/>
  <c r="J1962" i="63"/>
  <c r="J1964" i="63"/>
  <c r="J1966" i="63"/>
  <c r="J1968" i="63"/>
  <c r="J1970" i="63"/>
  <c r="J1972" i="63"/>
  <c r="J1974" i="63"/>
  <c r="J1976" i="63"/>
  <c r="J1978" i="63"/>
  <c r="J1980" i="63"/>
  <c r="J1982" i="63"/>
  <c r="J1984" i="63"/>
  <c r="J1986" i="63"/>
  <c r="J1988" i="63"/>
  <c r="J1990" i="63"/>
  <c r="J1992" i="63"/>
  <c r="J1994" i="63"/>
  <c r="J1996" i="63"/>
  <c r="J1998" i="63"/>
  <c r="J2000" i="63"/>
  <c r="J2002" i="63"/>
  <c r="J2004" i="63"/>
  <c r="J2006" i="63"/>
  <c r="J2008" i="63"/>
  <c r="J2010" i="63"/>
  <c r="J2012" i="63"/>
  <c r="J2014" i="63"/>
  <c r="J2016" i="63"/>
  <c r="J2018" i="63"/>
  <c r="J2020" i="63"/>
  <c r="J2022" i="63"/>
  <c r="J2024" i="63"/>
  <c r="J2026" i="63"/>
  <c r="J2028" i="63"/>
  <c r="J2030" i="63"/>
  <c r="J2032" i="63"/>
  <c r="J2034" i="63"/>
  <c r="J2036" i="63"/>
  <c r="J2038" i="63"/>
  <c r="J2040" i="63"/>
  <c r="J2042" i="63"/>
  <c r="J2044" i="63"/>
  <c r="J2046" i="63"/>
  <c r="J2048" i="63"/>
  <c r="J2050" i="63"/>
  <c r="J2052" i="63"/>
  <c r="J2054" i="63"/>
  <c r="J2056" i="63"/>
  <c r="J2058" i="63"/>
  <c r="J2060" i="63"/>
  <c r="J2062" i="63"/>
  <c r="J2064" i="63"/>
  <c r="J2066" i="63"/>
  <c r="J2068" i="63"/>
  <c r="J2070" i="63"/>
  <c r="J2072" i="63"/>
  <c r="J2074" i="63"/>
  <c r="J2076" i="63"/>
  <c r="J2078" i="63"/>
  <c r="J2080" i="63"/>
  <c r="J2082" i="63"/>
  <c r="J2084" i="63"/>
  <c r="J2086" i="63"/>
  <c r="J2088" i="63"/>
  <c r="J2090" i="63"/>
  <c r="J2092" i="63"/>
  <c r="J2094" i="63"/>
  <c r="J2096" i="63"/>
  <c r="J2098" i="63"/>
  <c r="J2100" i="63"/>
  <c r="J2102" i="63"/>
  <c r="J2104" i="63"/>
  <c r="J2106" i="63"/>
  <c r="J2108" i="63"/>
  <c r="J2110" i="63"/>
  <c r="J2112" i="63"/>
  <c r="J2114" i="63"/>
  <c r="J2116" i="63"/>
  <c r="J2118" i="63"/>
  <c r="J2120" i="63"/>
  <c r="J2122" i="63"/>
  <c r="J2124" i="63"/>
  <c r="J2126" i="63"/>
  <c r="J2128" i="63"/>
  <c r="J2130" i="63"/>
  <c r="J2132" i="63"/>
  <c r="J2134" i="63"/>
  <c r="J2136" i="63"/>
  <c r="J2138" i="63"/>
  <c r="J2140" i="63"/>
  <c r="J2142" i="63"/>
  <c r="J2144" i="63"/>
  <c r="J2146" i="63"/>
  <c r="J2148" i="63"/>
  <c r="J2150" i="63"/>
  <c r="J2152" i="63"/>
  <c r="J2154" i="63"/>
  <c r="J2156" i="63"/>
  <c r="J2158" i="63"/>
  <c r="J2160" i="63"/>
  <c r="J2162" i="63"/>
  <c r="J2164" i="63"/>
  <c r="J2166" i="63"/>
  <c r="J2168" i="63"/>
  <c r="J2170" i="63"/>
  <c r="J2172" i="63"/>
  <c r="J2174" i="63"/>
  <c r="J2176" i="63"/>
  <c r="J2178" i="63"/>
  <c r="J2180" i="63"/>
  <c r="J2182" i="63"/>
  <c r="J2184" i="63"/>
  <c r="J2186" i="63"/>
  <c r="J2188" i="63"/>
  <c r="J2190" i="63"/>
  <c r="J2192" i="63"/>
  <c r="J2194" i="63"/>
  <c r="J2196" i="63"/>
  <c r="J2198" i="63"/>
  <c r="J2200" i="63"/>
  <c r="J2202" i="63"/>
  <c r="J2204" i="63"/>
  <c r="J2206" i="63"/>
  <c r="J2208" i="63"/>
  <c r="J2210" i="63"/>
  <c r="J2212" i="63"/>
  <c r="J2214" i="63"/>
  <c r="J2216" i="63"/>
  <c r="J2218" i="63"/>
  <c r="J2220" i="63"/>
  <c r="J2222" i="63"/>
  <c r="J2224" i="63"/>
  <c r="J2226" i="63"/>
  <c r="J2228" i="63"/>
  <c r="J2230" i="63"/>
  <c r="J2232" i="63"/>
  <c r="J2234" i="63"/>
  <c r="J2236" i="63"/>
  <c r="J2238" i="63"/>
  <c r="J2240" i="63"/>
  <c r="J2242" i="63"/>
  <c r="J2244" i="63"/>
  <c r="J2246" i="63"/>
  <c r="J2248" i="63"/>
  <c r="J2250" i="63"/>
  <c r="J2252" i="63"/>
  <c r="J2254" i="63"/>
  <c r="J2256" i="63"/>
  <c r="J2258" i="63"/>
  <c r="J2260" i="63"/>
  <c r="J2262" i="63"/>
  <c r="J2264" i="63"/>
  <c r="J2266" i="63"/>
  <c r="J2268" i="63"/>
  <c r="J2270" i="63"/>
  <c r="J2272" i="63"/>
  <c r="J2274" i="63"/>
  <c r="J2276" i="63"/>
  <c r="J2278" i="63"/>
  <c r="J2280" i="63"/>
  <c r="J2282" i="63"/>
  <c r="J2284" i="63"/>
  <c r="J2286" i="63"/>
  <c r="J2288" i="63"/>
  <c r="J2290" i="63"/>
  <c r="J2292" i="63"/>
  <c r="J2294" i="63"/>
  <c r="J2296" i="63"/>
  <c r="J2298" i="63"/>
  <c r="J2300" i="63"/>
  <c r="J2302" i="63"/>
  <c r="J2304" i="63"/>
  <c r="J2306" i="63"/>
  <c r="J2308" i="63"/>
  <c r="J2310" i="63"/>
  <c r="J2312" i="63"/>
  <c r="J2314" i="63"/>
  <c r="J2316" i="63"/>
  <c r="J2318" i="63"/>
  <c r="J2320" i="63"/>
  <c r="J2322" i="63"/>
  <c r="J2324" i="63"/>
  <c r="J2326" i="63"/>
  <c r="J2328" i="63"/>
  <c r="J2330" i="63"/>
  <c r="J2332" i="63"/>
  <c r="J2334" i="63"/>
  <c r="J2336" i="63"/>
  <c r="J2338" i="63"/>
  <c r="J2340" i="63"/>
  <c r="J2342" i="63"/>
  <c r="J2344" i="63"/>
  <c r="J2346" i="63"/>
  <c r="J2348" i="63"/>
  <c r="J2350" i="63"/>
  <c r="J2352" i="63"/>
  <c r="J2354" i="63"/>
  <c r="J2356" i="63"/>
  <c r="J2358" i="63"/>
  <c r="J2360" i="63"/>
  <c r="J2362" i="63"/>
  <c r="J2364" i="63"/>
  <c r="J2366" i="63"/>
  <c r="J2368" i="63"/>
  <c r="J2370" i="63"/>
  <c r="J2372" i="63"/>
  <c r="J2374" i="63"/>
  <c r="J2376" i="63"/>
  <c r="J2378" i="63"/>
  <c r="J2380" i="63"/>
  <c r="J2382" i="63"/>
  <c r="J2384" i="63"/>
  <c r="J2386" i="63"/>
  <c r="J2388" i="63"/>
  <c r="J2390" i="63"/>
  <c r="J2392" i="63"/>
  <c r="J2394" i="63"/>
  <c r="J2396" i="63"/>
  <c r="J2398" i="63"/>
  <c r="J2400" i="63"/>
  <c r="J2402" i="63"/>
  <c r="J2404" i="63"/>
  <c r="J2406" i="63"/>
  <c r="J2408" i="63"/>
  <c r="J2410" i="63"/>
  <c r="J2412" i="63"/>
  <c r="J2414" i="63"/>
  <c r="J2416" i="63"/>
  <c r="J2418" i="63"/>
  <c r="J2420" i="63"/>
  <c r="J2422" i="63"/>
  <c r="J2424" i="63"/>
  <c r="J2426" i="63"/>
  <c r="J2428" i="63"/>
  <c r="J2430" i="63"/>
  <c r="J2432" i="63"/>
  <c r="J2434" i="63"/>
  <c r="J2436" i="63"/>
  <c r="J2438" i="63"/>
  <c r="J2440" i="63"/>
  <c r="J2442" i="63"/>
  <c r="J2444" i="63"/>
  <c r="J2446" i="63"/>
  <c r="J2448" i="63"/>
  <c r="J2450" i="63"/>
  <c r="J2452" i="63"/>
  <c r="J2454" i="63"/>
  <c r="J2456" i="63"/>
  <c r="J2458" i="63"/>
  <c r="J2460" i="63"/>
  <c r="J2462" i="63"/>
  <c r="J2464" i="63"/>
  <c r="J2466" i="63"/>
  <c r="J2468" i="63"/>
  <c r="J2470" i="63"/>
  <c r="J2472" i="63"/>
  <c r="J2474" i="63"/>
  <c r="J2476" i="63"/>
  <c r="J2478" i="63"/>
  <c r="J2480" i="63"/>
  <c r="J2482" i="63"/>
  <c r="J2484" i="63"/>
  <c r="J2486" i="63"/>
  <c r="J2488" i="63"/>
  <c r="J2490" i="63"/>
  <c r="J2492" i="63"/>
  <c r="J2494" i="63"/>
  <c r="J2496" i="63"/>
  <c r="J2498" i="63"/>
  <c r="J2500" i="63"/>
  <c r="J2502" i="63"/>
  <c r="J2504" i="63"/>
  <c r="J2506" i="63"/>
  <c r="J2508" i="63"/>
  <c r="J2510" i="63"/>
  <c r="J2512" i="63"/>
  <c r="J2514" i="63"/>
  <c r="J2516" i="63"/>
  <c r="J2518" i="63"/>
  <c r="J2520" i="63"/>
  <c r="J2522" i="63"/>
  <c r="J2524" i="63"/>
  <c r="J2526" i="63"/>
  <c r="J2528" i="63"/>
  <c r="J2530" i="63"/>
  <c r="J2532" i="63"/>
  <c r="J2534" i="63"/>
  <c r="J2536" i="63"/>
  <c r="J2538" i="63"/>
  <c r="J2540" i="63"/>
  <c r="J2542" i="63"/>
  <c r="J2544" i="63"/>
  <c r="J2546" i="63"/>
  <c r="J2548" i="63"/>
  <c r="J2550" i="63"/>
  <c r="J2552" i="63"/>
  <c r="J2554" i="63"/>
  <c r="J2556" i="63"/>
  <c r="J2558" i="63"/>
  <c r="J2560" i="63"/>
  <c r="J2562" i="63"/>
  <c r="J2564" i="63"/>
  <c r="J2566" i="63"/>
  <c r="J2568" i="63"/>
  <c r="J2570" i="63"/>
  <c r="J2572" i="63"/>
  <c r="J2574" i="63"/>
  <c r="J2576" i="63"/>
  <c r="J2578" i="63"/>
  <c r="J2580" i="63"/>
  <c r="J2582" i="63"/>
  <c r="J2584" i="63"/>
  <c r="J2586" i="63"/>
  <c r="J2588" i="63"/>
  <c r="J2590" i="63"/>
  <c r="J2592" i="63"/>
  <c r="J2594" i="63"/>
  <c r="J2596" i="63"/>
  <c r="J2598" i="63"/>
  <c r="J2600" i="63"/>
  <c r="J2602" i="63"/>
  <c r="J2604" i="63"/>
  <c r="J2606" i="63"/>
  <c r="J2608" i="63"/>
  <c r="J2610" i="63"/>
  <c r="J2612" i="63"/>
  <c r="J2614" i="63"/>
  <c r="J2616" i="63"/>
  <c r="J2618" i="63"/>
  <c r="J2620" i="63"/>
  <c r="J2622" i="63"/>
  <c r="J2624" i="63"/>
  <c r="J2626" i="63"/>
  <c r="J2628" i="63"/>
  <c r="J2630" i="63"/>
  <c r="J2632" i="63"/>
  <c r="J2634" i="63"/>
  <c r="J2636" i="63"/>
  <c r="J2638" i="63"/>
  <c r="J2640" i="63"/>
  <c r="J2642" i="63"/>
  <c r="J2644" i="63"/>
  <c r="J2646" i="63"/>
  <c r="J2648" i="63"/>
  <c r="J2650" i="63"/>
  <c r="J2652" i="63"/>
  <c r="J2654" i="63"/>
  <c r="J2656" i="63"/>
  <c r="J2658" i="63"/>
  <c r="J2660" i="63"/>
  <c r="J2662" i="63"/>
  <c r="J2664" i="63"/>
  <c r="J2666" i="63"/>
  <c r="J2668" i="63"/>
  <c r="J2670" i="63"/>
  <c r="J2672" i="63"/>
  <c r="J2674" i="63"/>
  <c r="J2676" i="63"/>
  <c r="J2678" i="63"/>
  <c r="J2680" i="63"/>
  <c r="J2682" i="63"/>
  <c r="J2684" i="63"/>
  <c r="J2686" i="63"/>
  <c r="J2688" i="63"/>
  <c r="J2690" i="63"/>
  <c r="J2692" i="63"/>
  <c r="J2694" i="63"/>
  <c r="J2696" i="63"/>
  <c r="J2698" i="63"/>
  <c r="J2700" i="63"/>
  <c r="J2702" i="63"/>
  <c r="J2704" i="63"/>
  <c r="J2706" i="63"/>
  <c r="J2708" i="63"/>
  <c r="J2710" i="63"/>
  <c r="J2712" i="63"/>
  <c r="J2714" i="63"/>
  <c r="J2716" i="63"/>
  <c r="J2718" i="63"/>
  <c r="J2720" i="63"/>
  <c r="J2722" i="63"/>
  <c r="J2724" i="63"/>
  <c r="J2726" i="63"/>
  <c r="J2728" i="63"/>
  <c r="J2730" i="63"/>
  <c r="J2732" i="63"/>
  <c r="J2734" i="63"/>
  <c r="J2736" i="63"/>
  <c r="J2738" i="63"/>
  <c r="J2740" i="63"/>
  <c r="J2742" i="63"/>
  <c r="J2744" i="63"/>
  <c r="J2746" i="63"/>
  <c r="J2748" i="63"/>
  <c r="J2750" i="63"/>
  <c r="J2752" i="63"/>
  <c r="J2754" i="63"/>
  <c r="J2756" i="63"/>
  <c r="J2758" i="63"/>
  <c r="J2760" i="63"/>
  <c r="J2762" i="63"/>
  <c r="J2764" i="63"/>
  <c r="J2766" i="63"/>
  <c r="J2768" i="63"/>
  <c r="J2770" i="63"/>
  <c r="J2772" i="63"/>
  <c r="J2774" i="63"/>
  <c r="J2776" i="63"/>
  <c r="J2778" i="63"/>
  <c r="J2780" i="63"/>
  <c r="J2782" i="63"/>
  <c r="J2784" i="63"/>
  <c r="J2786" i="63"/>
  <c r="J2788" i="63"/>
  <c r="J2790" i="63"/>
  <c r="J2792" i="63"/>
  <c r="J2794" i="63"/>
  <c r="J2796" i="63"/>
  <c r="J2798" i="63"/>
  <c r="J2800" i="63"/>
  <c r="J2802" i="63"/>
  <c r="J2804" i="63"/>
  <c r="J2806" i="63"/>
  <c r="J2808" i="63"/>
  <c r="J2810" i="63"/>
  <c r="J2812" i="63"/>
  <c r="J2814" i="63"/>
  <c r="J2816" i="63"/>
  <c r="J2818" i="63"/>
  <c r="J2820" i="63"/>
  <c r="J2822" i="63"/>
  <c r="J2824" i="63"/>
  <c r="J2826" i="63"/>
  <c r="J2828" i="63"/>
  <c r="J2830" i="63"/>
  <c r="J2832" i="63"/>
  <c r="J2834" i="63"/>
  <c r="J2836" i="63"/>
  <c r="J2838" i="63"/>
  <c r="J2840" i="63"/>
  <c r="J2842" i="63"/>
  <c r="J2844" i="63"/>
  <c r="J2846" i="63"/>
  <c r="J2848" i="63"/>
  <c r="J2850" i="63"/>
  <c r="J2852" i="63"/>
  <c r="J2854" i="63"/>
  <c r="J2856" i="63"/>
  <c r="J2858" i="63"/>
  <c r="J2860" i="63"/>
  <c r="J2862" i="63"/>
  <c r="J2864" i="63"/>
  <c r="J2866" i="63"/>
  <c r="J2868" i="63"/>
  <c r="J2870" i="63"/>
  <c r="J2872" i="63"/>
  <c r="J2874" i="63"/>
  <c r="J2876" i="63"/>
  <c r="J2878" i="63"/>
  <c r="J2880" i="63"/>
  <c r="J2882" i="63"/>
  <c r="J2884" i="63"/>
  <c r="J2886" i="63"/>
  <c r="J2888" i="63"/>
  <c r="J2890" i="63"/>
  <c r="J2892" i="63"/>
  <c r="J2894" i="63"/>
  <c r="J2896" i="63"/>
  <c r="J2898" i="63"/>
  <c r="J2900" i="63"/>
  <c r="J2902" i="63"/>
  <c r="J2904" i="63"/>
  <c r="J2906" i="63"/>
  <c r="J2908" i="63"/>
  <c r="J2910" i="63"/>
  <c r="J2912" i="63"/>
  <c r="J2914" i="63"/>
  <c r="J2916" i="63"/>
  <c r="J2918" i="63"/>
  <c r="J2920" i="63"/>
  <c r="J2922" i="63"/>
  <c r="J2924" i="63"/>
  <c r="J2926" i="63"/>
  <c r="J2928" i="63"/>
  <c r="J2930" i="63"/>
  <c r="J2932" i="63"/>
  <c r="J2934" i="63"/>
  <c r="J2936" i="63"/>
  <c r="J2938" i="63"/>
  <c r="J2940" i="63"/>
  <c r="J2942" i="63"/>
  <c r="J2944" i="63"/>
  <c r="J2946" i="63"/>
  <c r="J2948" i="63"/>
  <c r="J2950" i="63"/>
  <c r="J2952" i="63"/>
  <c r="J2954" i="63"/>
  <c r="J2956" i="63"/>
  <c r="J2958" i="63"/>
  <c r="J2960" i="63"/>
  <c r="J2962" i="63"/>
  <c r="J2964" i="63"/>
  <c r="J2966" i="63"/>
  <c r="J2968" i="63"/>
  <c r="J2970" i="63"/>
  <c r="J2972" i="63"/>
  <c r="J2974" i="63"/>
  <c r="J2976" i="63"/>
  <c r="J2978" i="63"/>
  <c r="J2980" i="63"/>
  <c r="J2982" i="63"/>
  <c r="J2984" i="63"/>
  <c r="J2986" i="63"/>
  <c r="J2988" i="63"/>
  <c r="J2990" i="63"/>
  <c r="J2992" i="63"/>
  <c r="J2994" i="63"/>
  <c r="J2996" i="63"/>
  <c r="J2998" i="63"/>
  <c r="J3000" i="63"/>
  <c r="J3002" i="63"/>
  <c r="J3004" i="63"/>
  <c r="J3006" i="63"/>
  <c r="J3008" i="63"/>
  <c r="J3010" i="63"/>
  <c r="J3012" i="63"/>
  <c r="J3014" i="63"/>
  <c r="J3016" i="63"/>
  <c r="J3018" i="63"/>
  <c r="J3020" i="63"/>
  <c r="J3022" i="63"/>
  <c r="J3024" i="63"/>
  <c r="J3026" i="63"/>
  <c r="J3028" i="63"/>
  <c r="J3030" i="63"/>
  <c r="J3032" i="63"/>
  <c r="J3034" i="63"/>
  <c r="J3036" i="63"/>
  <c r="J3038" i="63"/>
  <c r="J3040" i="63"/>
  <c r="J3042" i="63"/>
  <c r="J3044" i="63"/>
  <c r="J3046" i="63"/>
  <c r="J3048" i="63"/>
  <c r="J3050" i="63"/>
  <c r="J3052" i="63"/>
  <c r="J3054" i="63"/>
  <c r="J3056" i="63"/>
  <c r="J3058" i="63"/>
  <c r="J3060" i="63"/>
  <c r="J3062" i="63"/>
  <c r="J3064" i="63"/>
  <c r="J3066" i="63"/>
  <c r="J3068" i="63"/>
  <c r="J3070" i="63"/>
  <c r="J3072" i="63"/>
  <c r="J3074" i="63"/>
  <c r="J3076" i="63"/>
  <c r="J3078" i="63"/>
  <c r="J3080" i="63"/>
  <c r="J3082" i="63"/>
  <c r="J3084" i="63"/>
  <c r="J3086" i="63"/>
  <c r="J3088" i="63"/>
  <c r="J3090" i="63"/>
  <c r="J3092" i="63"/>
  <c r="J3094" i="63"/>
  <c r="J3096" i="63"/>
  <c r="J3098" i="63"/>
  <c r="J3100" i="63"/>
  <c r="J3102" i="63"/>
  <c r="J3104" i="63"/>
  <c r="J404" i="63"/>
  <c r="J1399" i="63"/>
  <c r="J1407" i="63"/>
  <c r="J1415" i="63"/>
  <c r="J1423" i="63"/>
  <c r="J1431" i="63"/>
  <c r="J1439" i="63"/>
  <c r="J1447" i="63"/>
  <c r="J1455" i="63"/>
  <c r="J1463" i="63"/>
  <c r="J1471" i="63"/>
  <c r="J1479" i="63"/>
  <c r="J1487" i="63"/>
  <c r="J1495" i="63"/>
  <c r="J1503" i="63"/>
  <c r="J1511" i="63"/>
  <c r="J1519" i="63"/>
  <c r="J1527" i="63"/>
  <c r="J1535" i="63"/>
  <c r="J1543" i="63"/>
  <c r="J1551" i="63"/>
  <c r="J1559" i="63"/>
  <c r="J1567" i="63"/>
  <c r="J1575" i="63"/>
  <c r="J1583" i="63"/>
  <c r="J1591" i="63"/>
  <c r="J1599" i="63"/>
  <c r="J1607" i="63"/>
  <c r="J1615" i="63"/>
  <c r="J1623" i="63"/>
  <c r="J1631" i="63"/>
  <c r="J1639" i="63"/>
  <c r="J1647" i="63"/>
  <c r="J1655" i="63"/>
  <c r="J1663" i="63"/>
  <c r="J1671" i="63"/>
  <c r="J1679" i="63"/>
  <c r="J1687" i="63"/>
  <c r="J1695" i="63"/>
  <c r="J1703" i="63"/>
  <c r="J1711" i="63"/>
  <c r="J1719" i="63"/>
  <c r="J1727" i="63"/>
  <c r="J1735" i="63"/>
  <c r="J1743" i="63"/>
  <c r="J1751" i="63"/>
  <c r="J1759" i="63"/>
  <c r="J1767" i="63"/>
  <c r="J1775" i="63"/>
  <c r="J1783" i="63"/>
  <c r="J1791" i="63"/>
  <c r="J1799" i="63"/>
  <c r="J1807" i="63"/>
  <c r="J1815" i="63"/>
  <c r="J1823" i="63"/>
  <c r="J1831" i="63"/>
  <c r="J1839" i="63"/>
  <c r="J1847" i="63"/>
  <c r="J1855" i="63"/>
  <c r="J1863" i="63"/>
  <c r="J1871" i="63"/>
  <c r="J1879" i="63"/>
  <c r="J1887" i="63"/>
  <c r="J1895" i="63"/>
  <c r="J1903" i="63"/>
  <c r="J1910" i="63"/>
  <c r="J1914" i="63"/>
  <c r="J1401" i="63"/>
  <c r="J1409" i="63"/>
  <c r="J1417" i="63"/>
  <c r="J1425" i="63"/>
  <c r="J1433" i="63"/>
  <c r="J1441" i="63"/>
  <c r="J1449" i="63"/>
  <c r="J1457" i="63"/>
  <c r="J1465" i="63"/>
  <c r="J1473" i="63"/>
  <c r="J1481" i="63"/>
  <c r="J1489" i="63"/>
  <c r="J1497" i="63"/>
  <c r="J1505" i="63"/>
  <c r="J1513" i="63"/>
  <c r="J1521" i="63"/>
  <c r="J1529" i="63"/>
  <c r="J1537" i="63"/>
  <c r="J1545" i="63"/>
  <c r="J1553" i="63"/>
  <c r="J1561" i="63"/>
  <c r="J1569" i="63"/>
  <c r="J1577" i="63"/>
  <c r="J1585" i="63"/>
  <c r="J1593" i="63"/>
  <c r="J1601" i="63"/>
  <c r="J1609" i="63"/>
  <c r="J1617" i="63"/>
  <c r="J1625" i="63"/>
  <c r="J1633" i="63"/>
  <c r="J1641" i="63"/>
  <c r="J1649" i="63"/>
  <c r="J1657" i="63"/>
  <c r="J1665" i="63"/>
  <c r="J1673" i="63"/>
  <c r="J1681" i="63"/>
  <c r="J1689" i="63"/>
  <c r="J1697" i="63"/>
  <c r="J1705" i="63"/>
  <c r="J1713" i="63"/>
  <c r="J1721" i="63"/>
  <c r="J1729" i="63"/>
  <c r="J1737" i="63"/>
  <c r="J1745" i="63"/>
  <c r="J1753" i="63"/>
  <c r="J1761" i="63"/>
  <c r="J1769" i="63"/>
  <c r="J1777" i="63"/>
  <c r="J1785" i="63"/>
  <c r="J1793" i="63"/>
  <c r="J1801" i="63"/>
  <c r="J1809" i="63"/>
  <c r="J1817" i="63"/>
  <c r="J1825" i="63"/>
  <c r="J1833" i="63"/>
  <c r="J1841" i="63"/>
  <c r="J1849" i="63"/>
  <c r="J1857" i="63"/>
  <c r="J1865" i="63"/>
  <c r="J1873" i="63"/>
  <c r="J1881" i="63"/>
  <c r="J1889" i="63"/>
  <c r="J1897" i="63"/>
  <c r="J1905" i="63"/>
  <c r="J1911" i="63"/>
  <c r="J1915" i="63"/>
  <c r="J1917" i="63"/>
  <c r="J1919" i="63"/>
  <c r="J1921" i="63"/>
  <c r="J1923" i="63"/>
  <c r="J1925" i="63"/>
  <c r="J1927" i="63"/>
  <c r="J1929" i="63"/>
  <c r="J1931" i="63"/>
  <c r="J1933" i="63"/>
  <c r="J1935" i="63"/>
  <c r="J1937" i="63"/>
  <c r="J1939" i="63"/>
  <c r="J1941" i="63"/>
  <c r="J1943" i="63"/>
  <c r="J1945" i="63"/>
  <c r="J1947" i="63"/>
  <c r="J1949" i="63"/>
  <c r="J1951" i="63"/>
  <c r="J1953" i="63"/>
  <c r="J1955" i="63"/>
  <c r="J1957" i="63"/>
  <c r="J1959" i="63"/>
  <c r="J1961" i="63"/>
  <c r="J1963" i="63"/>
  <c r="J1965" i="63"/>
  <c r="J1967" i="63"/>
  <c r="J1969" i="63"/>
  <c r="J1971" i="63"/>
  <c r="J1973" i="63"/>
  <c r="J1975" i="63"/>
  <c r="J1977" i="63"/>
  <c r="J1979" i="63"/>
  <c r="J1981" i="63"/>
  <c r="J1983" i="63"/>
  <c r="J1985" i="63"/>
  <c r="J1987" i="63"/>
  <c r="J1989" i="63"/>
  <c r="J1991" i="63"/>
  <c r="J1993" i="63"/>
  <c r="J1995" i="63"/>
  <c r="J1997" i="63"/>
  <c r="J1999" i="63"/>
  <c r="J2001" i="63"/>
  <c r="J2003" i="63"/>
  <c r="J2005" i="63"/>
  <c r="J2007" i="63"/>
  <c r="J2009" i="63"/>
  <c r="J2011" i="63"/>
  <c r="J2013" i="63"/>
  <c r="J2015" i="63"/>
  <c r="J2017" i="63"/>
  <c r="J2019" i="63"/>
  <c r="J2021" i="63"/>
  <c r="J2023" i="63"/>
  <c r="J2025" i="63"/>
  <c r="J2027" i="63"/>
  <c r="J2029" i="63"/>
  <c r="J2031" i="63"/>
  <c r="J2033" i="63"/>
  <c r="J2035" i="63"/>
  <c r="J2037" i="63"/>
  <c r="J2039" i="63"/>
  <c r="J2041" i="63"/>
  <c r="J2043" i="63"/>
  <c r="J2045" i="63"/>
  <c r="J2047" i="63"/>
  <c r="J2049" i="63"/>
  <c r="J2051" i="63"/>
  <c r="J2053" i="63"/>
  <c r="J2055" i="63"/>
  <c r="J2057" i="63"/>
  <c r="J2059" i="63"/>
  <c r="J2061" i="63"/>
  <c r="J2063" i="63"/>
  <c r="J2065" i="63"/>
  <c r="J2067" i="63"/>
  <c r="J2069" i="63"/>
  <c r="J2071" i="63"/>
  <c r="J2073" i="63"/>
  <c r="J2075" i="63"/>
  <c r="J2077" i="63"/>
  <c r="J2079" i="63"/>
  <c r="J2081" i="63"/>
  <c r="J2083" i="63"/>
  <c r="J2085" i="63"/>
  <c r="J2087" i="63"/>
  <c r="J2089" i="63"/>
  <c r="J2091" i="63"/>
  <c r="J2093" i="63"/>
  <c r="J2095" i="63"/>
  <c r="J2097" i="63"/>
  <c r="J2099" i="63"/>
  <c r="J2101" i="63"/>
  <c r="J2103" i="63"/>
  <c r="J2105" i="63"/>
  <c r="J2107" i="63"/>
  <c r="J2109" i="63"/>
  <c r="J2111" i="63"/>
  <c r="J2113" i="63"/>
  <c r="J2115" i="63"/>
  <c r="J2117" i="63"/>
  <c r="J2119" i="63"/>
  <c r="J2121" i="63"/>
  <c r="J2123" i="63"/>
  <c r="J2125" i="63"/>
  <c r="J2127" i="63"/>
  <c r="J2129" i="63"/>
  <c r="J2131" i="63"/>
  <c r="J2133" i="63"/>
  <c r="J2135" i="63"/>
  <c r="J2137" i="63"/>
  <c r="J2139" i="63"/>
  <c r="J2141" i="63"/>
  <c r="J2143" i="63"/>
  <c r="J2145" i="63"/>
  <c r="J2147" i="63"/>
  <c r="J2149" i="63"/>
  <c r="J2151" i="63"/>
  <c r="J2153" i="63"/>
  <c r="J2155" i="63"/>
  <c r="J2157" i="63"/>
  <c r="J2159" i="63"/>
  <c r="J2161" i="63"/>
  <c r="J2163" i="63"/>
  <c r="J2165" i="63"/>
  <c r="J2167" i="63"/>
  <c r="J2169" i="63"/>
  <c r="J2171" i="63"/>
  <c r="J2173" i="63"/>
  <c r="J2175" i="63"/>
  <c r="J2177" i="63"/>
  <c r="J2179" i="63"/>
  <c r="J2181" i="63"/>
  <c r="J2183" i="63"/>
  <c r="J2185" i="63"/>
  <c r="J2187" i="63"/>
  <c r="J2189" i="63"/>
  <c r="J2191" i="63"/>
  <c r="J2193" i="63"/>
  <c r="J2195" i="63"/>
  <c r="J2197" i="63"/>
  <c r="J2199" i="63"/>
  <c r="J2201" i="63"/>
  <c r="J2203" i="63"/>
  <c r="J2205" i="63"/>
  <c r="J2207" i="63"/>
  <c r="J2209" i="63"/>
  <c r="J2211" i="63"/>
  <c r="J2213" i="63"/>
  <c r="J2215" i="63"/>
  <c r="J2217" i="63"/>
  <c r="J2219" i="63"/>
  <c r="J2221" i="63"/>
  <c r="J2223" i="63"/>
  <c r="J2225" i="63"/>
  <c r="J2227" i="63"/>
  <c r="J2229" i="63"/>
  <c r="J2231" i="63"/>
  <c r="J2233" i="63"/>
  <c r="J2235" i="63"/>
  <c r="J2237" i="63"/>
  <c r="J2239" i="63"/>
  <c r="J2241" i="63"/>
  <c r="J2243" i="63"/>
  <c r="J2245" i="63"/>
  <c r="J2247" i="63"/>
  <c r="J2249" i="63"/>
  <c r="J2251" i="63"/>
  <c r="J2253" i="63"/>
  <c r="J2255" i="63"/>
  <c r="J2257" i="63"/>
  <c r="J2259" i="63"/>
  <c r="J2261" i="63"/>
  <c r="J2263" i="63"/>
  <c r="J2265" i="63"/>
  <c r="J2267" i="63"/>
  <c r="J2269" i="63"/>
  <c r="J2271" i="63"/>
  <c r="J2273" i="63"/>
  <c r="J2275" i="63"/>
  <c r="J2277" i="63"/>
  <c r="J2279" i="63"/>
  <c r="J2281" i="63"/>
  <c r="J2283" i="63"/>
  <c r="J2285" i="63"/>
  <c r="J2287" i="63"/>
  <c r="J2289" i="63"/>
  <c r="J2291" i="63"/>
  <c r="J2293" i="63"/>
  <c r="J2295" i="63"/>
  <c r="J2297" i="63"/>
  <c r="J2299" i="63"/>
  <c r="J2301" i="63"/>
  <c r="J2303" i="63"/>
  <c r="J2305" i="63"/>
  <c r="J2307" i="63"/>
  <c r="J2309" i="63"/>
  <c r="J2311" i="63"/>
  <c r="J2313" i="63"/>
  <c r="J2315" i="63"/>
  <c r="J2317" i="63"/>
  <c r="J2319" i="63"/>
  <c r="J2321" i="63"/>
  <c r="J2323" i="63"/>
  <c r="J2325" i="63"/>
  <c r="J2327" i="63"/>
  <c r="J2329" i="63"/>
  <c r="J2331" i="63"/>
  <c r="J2333" i="63"/>
  <c r="J2335" i="63"/>
  <c r="J2337" i="63"/>
  <c r="J2339" i="63"/>
  <c r="J2341" i="63"/>
  <c r="J2343" i="63"/>
  <c r="J2345" i="63"/>
  <c r="J2347" i="63"/>
  <c r="J2349" i="63"/>
  <c r="J2351" i="63"/>
  <c r="J2353" i="63"/>
  <c r="J2355" i="63"/>
  <c r="J2357" i="63"/>
  <c r="J2359" i="63"/>
  <c r="J2361" i="63"/>
  <c r="J2363" i="63"/>
  <c r="J2365" i="63"/>
  <c r="J2367" i="63"/>
  <c r="J2369" i="63"/>
  <c r="J2371" i="63"/>
  <c r="J2373" i="63"/>
  <c r="J2375" i="63"/>
  <c r="J2377" i="63"/>
  <c r="J2379" i="63"/>
  <c r="J2381" i="63"/>
  <c r="J2383" i="63"/>
  <c r="J2385" i="63"/>
  <c r="J2387" i="63"/>
  <c r="J2389" i="63"/>
  <c r="J2391" i="63"/>
  <c r="J2393" i="63"/>
  <c r="J2395" i="63"/>
  <c r="J2397" i="63"/>
  <c r="J2399" i="63"/>
  <c r="J2401" i="63"/>
  <c r="J2403" i="63"/>
  <c r="J2405" i="63"/>
  <c r="J2407" i="63"/>
  <c r="J2409" i="63"/>
  <c r="J2411" i="63"/>
  <c r="J2413" i="63"/>
  <c r="J2415" i="63"/>
  <c r="J2417" i="63"/>
  <c r="J2419" i="63"/>
  <c r="J2421" i="63"/>
  <c r="J2423" i="63"/>
  <c r="J2425" i="63"/>
  <c r="J2427" i="63"/>
  <c r="J2429" i="63"/>
  <c r="J2431" i="63"/>
  <c r="J2433" i="63"/>
  <c r="J2435" i="63"/>
  <c r="J2437" i="63"/>
  <c r="J2439" i="63"/>
  <c r="J2441" i="63"/>
  <c r="J2443" i="63"/>
  <c r="J2445" i="63"/>
  <c r="J2447" i="63"/>
  <c r="J2449" i="63"/>
  <c r="J2451" i="63"/>
  <c r="J2453" i="63"/>
  <c r="J2455" i="63"/>
  <c r="J2457" i="63"/>
  <c r="J2459" i="63"/>
  <c r="J2461" i="63"/>
  <c r="J2463" i="63"/>
  <c r="J2465" i="63"/>
  <c r="J2467" i="63"/>
  <c r="J2469" i="63"/>
  <c r="J2471" i="63"/>
  <c r="J2473" i="63"/>
  <c r="J2475" i="63"/>
  <c r="J2477" i="63"/>
  <c r="J2479" i="63"/>
  <c r="J2481" i="63"/>
  <c r="J2483" i="63"/>
  <c r="J2485" i="63"/>
  <c r="J2487" i="63"/>
  <c r="J2489" i="63"/>
  <c r="J2491" i="63"/>
  <c r="J2493" i="63"/>
  <c r="J2495" i="63"/>
  <c r="J2497" i="63"/>
  <c r="J2499" i="63"/>
  <c r="J2501" i="63"/>
  <c r="J2503" i="63"/>
  <c r="J2505" i="63"/>
  <c r="J2507" i="63"/>
  <c r="J2509" i="63"/>
  <c r="J2511" i="63"/>
  <c r="J2513" i="63"/>
  <c r="J2515" i="63"/>
  <c r="J2517" i="63"/>
  <c r="J2519" i="63"/>
  <c r="J2521" i="63"/>
  <c r="J2523" i="63"/>
  <c r="J2525" i="63"/>
  <c r="J2527" i="63"/>
  <c r="J2529" i="63"/>
  <c r="J2531" i="63"/>
  <c r="J2533" i="63"/>
  <c r="J2535" i="63"/>
  <c r="J2537" i="63"/>
  <c r="J2539" i="63"/>
  <c r="J2541" i="63"/>
  <c r="J2543" i="63"/>
  <c r="J2545" i="63"/>
  <c r="J2547" i="63"/>
  <c r="J2549" i="63"/>
  <c r="J2551" i="63"/>
  <c r="J2553" i="63"/>
  <c r="J2555" i="63"/>
  <c r="J2557" i="63"/>
  <c r="J2559" i="63"/>
  <c r="J2561" i="63"/>
  <c r="J2563" i="63"/>
  <c r="J2565" i="63"/>
  <c r="J2567" i="63"/>
  <c r="J2569" i="63"/>
  <c r="J2571" i="63"/>
  <c r="J2573" i="63"/>
  <c r="J2575" i="63"/>
  <c r="J2577" i="63"/>
  <c r="J2579" i="63"/>
  <c r="J2581" i="63"/>
  <c r="J2583" i="63"/>
  <c r="J2585" i="63"/>
  <c r="J2587" i="63"/>
  <c r="J2589" i="63"/>
  <c r="J2591" i="63"/>
  <c r="J2593" i="63"/>
  <c r="J2595" i="63"/>
  <c r="J2597" i="63"/>
  <c r="J2599" i="63"/>
  <c r="J2601" i="63"/>
  <c r="J2603" i="63"/>
  <c r="J2605" i="63"/>
  <c r="J2607" i="63"/>
  <c r="J2609" i="63"/>
  <c r="J2611" i="63"/>
  <c r="J2613" i="63"/>
  <c r="J2615" i="63"/>
  <c r="J2617" i="63"/>
  <c r="J2619" i="63"/>
  <c r="J2621" i="63"/>
  <c r="J2623" i="63"/>
  <c r="J2625" i="63"/>
  <c r="J2627" i="63"/>
  <c r="J2629" i="63"/>
  <c r="J2631" i="63"/>
  <c r="J2633" i="63"/>
  <c r="J2635" i="63"/>
  <c r="J2637" i="63"/>
  <c r="J2639" i="63"/>
  <c r="J2641" i="63"/>
  <c r="J2643" i="63"/>
  <c r="J2645" i="63"/>
  <c r="J2647" i="63"/>
  <c r="J2649" i="63"/>
  <c r="J2651" i="63"/>
  <c r="J2653" i="63"/>
  <c r="J2655" i="63"/>
  <c r="J2657" i="63"/>
  <c r="J2659" i="63"/>
  <c r="J2661" i="63"/>
  <c r="J2663" i="63"/>
  <c r="J2665" i="63"/>
  <c r="J2667" i="63"/>
  <c r="J2669" i="63"/>
  <c r="J2671" i="63"/>
  <c r="J2673" i="63"/>
  <c r="J2675" i="63"/>
  <c r="J2677" i="63"/>
  <c r="J2679" i="63"/>
  <c r="J2681" i="63"/>
  <c r="J2683" i="63"/>
  <c r="J2685" i="63"/>
  <c r="J2687" i="63"/>
  <c r="J2689" i="63"/>
  <c r="J2691" i="63"/>
  <c r="J2693" i="63"/>
  <c r="J2695" i="63"/>
  <c r="J2697" i="63"/>
  <c r="J2699" i="63"/>
  <c r="J2701" i="63"/>
  <c r="J2703" i="63"/>
  <c r="J2705" i="63"/>
  <c r="J2707" i="63"/>
  <c r="J2709" i="63"/>
  <c r="J2711" i="63"/>
  <c r="J2713" i="63"/>
  <c r="J2715" i="63"/>
  <c r="J2717" i="63"/>
  <c r="J2719" i="63"/>
  <c r="J2721" i="63"/>
  <c r="J2723" i="63"/>
  <c r="J2725" i="63"/>
  <c r="J2727" i="63"/>
  <c r="J2729" i="63"/>
  <c r="J2731" i="63"/>
  <c r="J2733" i="63"/>
  <c r="J2735" i="63"/>
  <c r="J2737" i="63"/>
  <c r="J2739" i="63"/>
  <c r="J2741" i="63"/>
  <c r="J2743" i="63"/>
  <c r="J2745" i="63"/>
  <c r="J2747" i="63"/>
  <c r="J2749" i="63"/>
  <c r="J2751" i="63"/>
  <c r="J2753" i="63"/>
  <c r="J2755" i="63"/>
  <c r="J2757" i="63"/>
  <c r="J2759" i="63"/>
  <c r="J2761" i="63"/>
  <c r="J2763" i="63"/>
  <c r="J2765" i="63"/>
  <c r="J2767" i="63"/>
  <c r="J2769" i="63"/>
  <c r="J2771" i="63"/>
  <c r="J2773" i="63"/>
  <c r="J2775" i="63"/>
  <c r="J2777" i="63"/>
  <c r="J2779" i="63"/>
  <c r="J2781" i="63"/>
  <c r="J2783" i="63"/>
  <c r="J2785" i="63"/>
  <c r="J2787" i="63"/>
  <c r="J2789" i="63"/>
  <c r="J2791" i="63"/>
  <c r="J2793" i="63"/>
  <c r="J2795" i="63"/>
  <c r="J2797" i="63"/>
  <c r="J2799" i="63"/>
  <c r="J2801" i="63"/>
  <c r="J2803" i="63"/>
  <c r="J2805" i="63"/>
  <c r="J2807" i="63"/>
  <c r="J2809" i="63"/>
  <c r="J2811" i="63"/>
  <c r="J2813" i="63"/>
  <c r="J2815" i="63"/>
  <c r="J2817" i="63"/>
  <c r="J2819" i="63"/>
  <c r="J2821" i="63"/>
  <c r="J2823" i="63"/>
  <c r="J2825" i="63"/>
  <c r="J2827" i="63"/>
  <c r="J2829" i="63"/>
  <c r="J2831" i="63"/>
  <c r="J2833" i="63"/>
  <c r="J2835" i="63"/>
  <c r="J2837" i="63"/>
  <c r="J2839" i="63"/>
  <c r="J2841" i="63"/>
  <c r="J2843" i="63"/>
  <c r="J2845" i="63"/>
  <c r="J2847" i="63"/>
  <c r="J2849" i="63"/>
  <c r="J2851" i="63"/>
  <c r="J2853" i="63"/>
  <c r="J2855" i="63"/>
  <c r="J2857" i="63"/>
  <c r="J2859" i="63"/>
  <c r="J2861" i="63"/>
  <c r="J2863" i="63"/>
  <c r="J2865" i="63"/>
  <c r="J2867" i="63"/>
  <c r="J2869" i="63"/>
  <c r="J2871" i="63"/>
  <c r="J2873" i="63"/>
  <c r="J2875" i="63"/>
  <c r="J2877" i="63"/>
  <c r="J2879" i="63"/>
  <c r="J2881" i="63"/>
  <c r="J2883" i="63"/>
  <c r="J2885" i="63"/>
  <c r="J2887" i="63"/>
  <c r="J2889" i="63"/>
  <c r="J2891" i="63"/>
  <c r="J2893" i="63"/>
  <c r="J2895" i="63"/>
  <c r="J2897" i="63"/>
  <c r="J2899" i="63"/>
  <c r="J2901" i="63"/>
  <c r="J2903" i="63"/>
  <c r="J2905" i="63"/>
  <c r="J2907" i="63"/>
  <c r="J2909" i="63"/>
  <c r="J2911" i="63"/>
  <c r="J2913" i="63"/>
  <c r="J2915" i="63"/>
  <c r="J2917" i="63"/>
  <c r="J2919" i="63"/>
  <c r="J2921" i="63"/>
  <c r="J2923" i="63"/>
  <c r="J2925" i="63"/>
  <c r="J2927" i="63"/>
  <c r="J2929" i="63"/>
  <c r="J2931" i="63"/>
  <c r="J2933" i="63"/>
  <c r="J2935" i="63"/>
  <c r="J2937" i="63"/>
  <c r="J2939" i="63"/>
  <c r="J2941" i="63"/>
  <c r="J2943" i="63"/>
  <c r="J2945" i="63"/>
  <c r="J2947" i="63"/>
  <c r="J2949" i="63"/>
  <c r="J2951" i="63"/>
  <c r="J2953" i="63"/>
  <c r="J2955" i="63"/>
  <c r="J2957" i="63"/>
  <c r="J2959" i="63"/>
  <c r="J2961" i="63"/>
  <c r="J2963" i="63"/>
  <c r="J2965" i="63"/>
  <c r="J2967" i="63"/>
  <c r="J2969" i="63"/>
  <c r="J2971" i="63"/>
  <c r="J2973" i="63"/>
  <c r="J2975" i="63"/>
  <c r="J2977" i="63"/>
  <c r="J2979" i="63"/>
  <c r="J2981" i="63"/>
  <c r="J2983" i="63"/>
  <c r="J2985" i="63"/>
  <c r="J2987" i="63"/>
  <c r="J2989" i="63"/>
  <c r="J2991" i="63"/>
  <c r="J2993" i="63"/>
  <c r="J2995" i="63"/>
  <c r="J2997" i="63"/>
  <c r="J2999" i="63"/>
  <c r="J3001" i="63"/>
  <c r="J3003" i="63"/>
  <c r="J3005" i="63"/>
  <c r="J3007" i="63"/>
  <c r="J3009" i="63"/>
  <c r="J3011" i="63"/>
  <c r="J3013" i="63"/>
  <c r="J3015" i="63"/>
  <c r="J3017" i="63"/>
  <c r="J3019" i="63"/>
  <c r="J3021" i="63"/>
  <c r="J3023" i="63"/>
  <c r="J3025" i="63"/>
  <c r="J3027" i="63"/>
  <c r="J3029" i="63"/>
  <c r="J3031" i="63"/>
  <c r="J3033" i="63"/>
  <c r="J3035" i="63"/>
  <c r="J3037" i="63"/>
  <c r="J3039" i="63"/>
  <c r="J3041" i="63"/>
  <c r="J3043" i="63"/>
  <c r="J3045" i="63"/>
  <c r="J3047" i="63"/>
  <c r="J3049" i="63"/>
  <c r="J3051" i="63"/>
  <c r="J3053" i="63"/>
  <c r="J3055" i="63"/>
  <c r="J3057" i="63"/>
  <c r="J3059" i="63"/>
  <c r="J3061" i="63"/>
  <c r="J3063" i="63"/>
  <c r="J3065" i="63"/>
  <c r="J3067" i="63"/>
  <c r="J3069" i="63"/>
  <c r="J3071" i="63"/>
  <c r="J3073" i="63"/>
  <c r="J3075" i="63"/>
  <c r="J3077" i="63"/>
  <c r="J3079" i="63"/>
  <c r="J3081" i="63"/>
  <c r="J3083" i="63"/>
  <c r="J3085" i="63"/>
  <c r="J3087" i="63"/>
  <c r="J3089" i="63"/>
  <c r="J3091" i="63"/>
  <c r="J3093" i="63"/>
  <c r="J3095" i="63"/>
  <c r="J3097" i="63"/>
  <c r="J3099" i="63"/>
  <c r="J3101" i="63"/>
  <c r="J3103" i="63"/>
  <c r="J3105" i="63"/>
  <c r="J18" i="63"/>
  <c r="J16" i="63"/>
  <c r="L3776" i="63"/>
  <c r="L3774" i="63"/>
  <c r="L3772" i="63"/>
  <c r="L3770" i="63"/>
  <c r="L3768" i="63"/>
  <c r="L3766" i="63"/>
  <c r="L3764" i="63"/>
  <c r="L3762" i="63"/>
  <c r="L3760" i="63"/>
  <c r="L3758" i="63"/>
  <c r="L3756" i="63"/>
  <c r="L3754" i="63"/>
  <c r="L3752" i="63"/>
  <c r="L3750" i="63"/>
  <c r="L3748" i="63"/>
  <c r="L3746" i="63"/>
  <c r="L3744" i="63"/>
  <c r="L3742" i="63"/>
  <c r="L3740" i="63"/>
  <c r="L3738" i="63"/>
  <c r="L3736" i="63"/>
  <c r="L3734" i="63"/>
  <c r="L3732" i="63"/>
  <c r="L3730" i="63"/>
  <c r="L3728" i="63"/>
  <c r="L3726" i="63"/>
  <c r="L3724" i="63"/>
  <c r="L3722" i="63"/>
  <c r="L3720" i="63"/>
  <c r="L3718" i="63"/>
  <c r="L3716" i="63"/>
  <c r="L3714" i="63"/>
  <c r="L3712" i="63"/>
  <c r="L3710" i="63"/>
  <c r="L3708" i="63"/>
  <c r="L3706" i="63"/>
  <c r="L3704" i="63"/>
  <c r="L3702" i="63"/>
  <c r="L3700" i="63"/>
  <c r="L3698" i="63"/>
  <c r="L3696" i="63"/>
  <c r="L3694" i="63"/>
  <c r="L3692" i="63"/>
  <c r="L3690" i="63"/>
  <c r="L3688" i="63"/>
  <c r="L3686" i="63"/>
  <c r="L3684" i="63"/>
  <c r="L3682" i="63"/>
  <c r="L3680" i="63"/>
  <c r="L3678" i="63"/>
  <c r="L3676" i="63"/>
  <c r="L3674" i="63"/>
  <c r="L3672" i="63"/>
  <c r="L3670" i="63"/>
  <c r="L3668" i="63"/>
  <c r="L3666" i="63"/>
  <c r="L3664" i="63"/>
  <c r="L3662" i="63"/>
  <c r="L3660" i="63"/>
  <c r="L3658" i="63"/>
  <c r="L3656" i="63"/>
  <c r="L3654" i="63"/>
  <c r="L3652" i="63"/>
  <c r="L3650" i="63"/>
  <c r="L3648" i="63"/>
  <c r="L3646" i="63"/>
  <c r="L3644" i="63"/>
  <c r="L3642" i="63"/>
  <c r="L3640" i="63"/>
  <c r="L3638" i="63"/>
  <c r="L3636" i="63"/>
  <c r="L3634" i="63"/>
  <c r="L3632" i="63"/>
  <c r="L3630" i="63"/>
  <c r="L3628" i="63"/>
  <c r="L3626" i="63"/>
  <c r="L3624" i="63"/>
  <c r="L3622" i="63"/>
  <c r="L3620" i="63"/>
  <c r="L3618" i="63"/>
  <c r="L3616" i="63"/>
  <c r="L3614" i="63"/>
  <c r="L3612" i="63"/>
  <c r="L3610" i="63"/>
  <c r="L3608" i="63"/>
  <c r="L3606" i="63"/>
  <c r="L3604" i="63"/>
  <c r="L3602" i="63"/>
  <c r="L3600" i="63"/>
  <c r="L3598" i="63"/>
  <c r="L3596" i="63"/>
  <c r="L3594" i="63"/>
  <c r="L3592" i="63"/>
  <c r="L3590" i="63"/>
  <c r="L3588" i="63"/>
  <c r="L3586" i="63"/>
  <c r="L3584" i="63"/>
  <c r="L3582" i="63"/>
  <c r="L3580" i="63"/>
  <c r="L3578" i="63"/>
  <c r="L3576" i="63"/>
  <c r="L3574" i="63"/>
  <c r="L3572" i="63"/>
  <c r="L3570" i="63"/>
  <c r="L3568" i="63"/>
  <c r="L3566" i="63"/>
  <c r="L3564" i="63"/>
  <c r="L3562" i="63"/>
  <c r="L3560" i="63"/>
  <c r="L3558" i="63"/>
  <c r="L3556" i="63"/>
  <c r="L3554" i="63"/>
  <c r="L3552" i="63"/>
  <c r="L3550" i="63"/>
  <c r="L3548" i="63"/>
  <c r="L3546" i="63"/>
  <c r="L3544" i="63"/>
  <c r="L3542" i="63"/>
  <c r="L3540" i="63"/>
  <c r="L3538" i="63"/>
  <c r="L3536" i="63"/>
  <c r="L3534" i="63"/>
  <c r="L3532" i="63"/>
  <c r="L3530" i="63"/>
  <c r="L3528" i="63"/>
  <c r="L3526" i="63"/>
  <c r="L3524" i="63"/>
  <c r="L3522" i="63"/>
  <c r="L3520" i="63"/>
  <c r="L3518" i="63"/>
  <c r="L3516" i="63"/>
  <c r="L3514" i="63"/>
  <c r="L3512" i="63"/>
  <c r="L3510" i="63"/>
  <c r="L3508" i="63"/>
  <c r="L3506" i="63"/>
  <c r="L3504" i="63"/>
  <c r="L3502" i="63"/>
  <c r="L3500" i="63"/>
  <c r="L3498" i="63"/>
  <c r="L3496" i="63"/>
  <c r="L3494" i="63"/>
  <c r="L3492" i="63"/>
  <c r="L3490" i="63"/>
  <c r="L3488" i="63"/>
  <c r="L3486" i="63"/>
  <c r="L3484" i="63"/>
  <c r="L3482" i="63"/>
  <c r="L3480" i="63"/>
  <c r="L3478" i="63"/>
  <c r="L3476" i="63"/>
  <c r="L3474" i="63"/>
  <c r="L3472" i="63"/>
  <c r="L3470" i="63"/>
  <c r="L3468" i="63"/>
  <c r="L3466" i="63"/>
  <c r="L3464" i="63"/>
  <c r="L3462" i="63"/>
  <c r="L3460" i="63"/>
  <c r="L3458" i="63"/>
  <c r="L3456" i="63"/>
  <c r="L3454" i="63"/>
  <c r="L3452" i="63"/>
  <c r="L3450" i="63"/>
  <c r="L3448" i="63"/>
  <c r="L3446" i="63"/>
  <c r="L3444" i="63"/>
  <c r="L3442" i="63"/>
  <c r="L3440" i="63"/>
  <c r="L3438" i="63"/>
  <c r="L3436" i="63"/>
  <c r="L3434" i="63"/>
  <c r="L3432" i="63"/>
  <c r="L3430" i="63"/>
  <c r="L3428" i="63"/>
  <c r="L3426" i="63"/>
  <c r="L3424" i="63"/>
  <c r="L3422" i="63"/>
  <c r="L3420" i="63"/>
  <c r="L3418" i="63"/>
  <c r="L3416" i="63"/>
  <c r="L3414" i="63"/>
  <c r="L3412" i="63"/>
  <c r="L3410" i="63"/>
  <c r="L3408" i="63"/>
  <c r="L3406" i="63"/>
  <c r="L3404" i="63"/>
  <c r="L3402" i="63"/>
  <c r="L3400" i="63"/>
  <c r="L3398" i="63"/>
  <c r="L3396" i="63"/>
  <c r="L3394" i="63"/>
  <c r="L3392" i="63"/>
  <c r="L3390" i="63"/>
  <c r="L3388" i="63"/>
  <c r="L3386" i="63"/>
  <c r="L3384" i="63"/>
  <c r="L3382" i="63"/>
  <c r="L3380" i="63"/>
  <c r="L3378" i="63"/>
  <c r="L3376" i="63"/>
  <c r="L3374" i="63"/>
  <c r="L3372" i="63"/>
  <c r="L3370" i="63"/>
  <c r="L3368" i="63"/>
  <c r="L3366" i="63"/>
  <c r="L3364" i="63"/>
  <c r="L3362" i="63"/>
  <c r="L3360" i="63"/>
  <c r="L3358" i="63"/>
  <c r="L3356" i="63"/>
  <c r="L3354" i="63"/>
  <c r="L3352" i="63"/>
  <c r="L3350" i="63"/>
  <c r="L3348" i="63"/>
  <c r="L3346" i="63"/>
  <c r="L3344" i="63"/>
  <c r="L3342" i="63"/>
  <c r="L3340" i="63"/>
  <c r="L3338" i="63"/>
  <c r="L3336" i="63"/>
  <c r="L3334" i="63"/>
  <c r="L3332" i="63"/>
  <c r="L3330" i="63"/>
  <c r="L3328" i="63"/>
  <c r="L3326" i="63"/>
  <c r="L3324" i="63"/>
  <c r="L3322" i="63"/>
  <c r="L3320" i="63"/>
  <c r="L3318" i="63"/>
  <c r="L3316" i="63"/>
  <c r="L3314" i="63"/>
  <c r="L3312" i="63"/>
  <c r="L3310" i="63"/>
  <c r="L3308" i="63"/>
  <c r="L3306" i="63"/>
  <c r="L3304" i="63"/>
  <c r="L3302" i="63"/>
  <c r="L3300" i="63"/>
  <c r="L3298" i="63"/>
  <c r="L3296" i="63"/>
  <c r="L3294" i="63"/>
  <c r="L3292" i="63"/>
  <c r="L3290" i="63"/>
  <c r="L3288" i="63"/>
  <c r="L3286" i="63"/>
  <c r="L3284" i="63"/>
  <c r="L3282" i="63"/>
  <c r="L3280" i="63"/>
  <c r="L3278" i="63"/>
  <c r="L3276" i="63"/>
  <c r="L3274" i="63"/>
  <c r="L3272" i="63"/>
  <c r="L3270" i="63"/>
  <c r="L3268" i="63"/>
  <c r="L3266" i="63"/>
  <c r="L3264" i="63"/>
  <c r="L3262" i="63"/>
  <c r="L3260" i="63"/>
  <c r="L3258" i="63"/>
  <c r="L3256" i="63"/>
  <c r="L3254" i="63"/>
  <c r="L3252" i="63"/>
  <c r="L3250" i="63"/>
  <c r="L3248" i="63"/>
  <c r="L3246" i="63"/>
  <c r="L3244" i="63"/>
  <c r="L3242" i="63"/>
  <c r="L3240" i="63"/>
  <c r="L3238" i="63"/>
  <c r="L3236" i="63"/>
  <c r="L3234" i="63"/>
  <c r="L3232" i="63"/>
  <c r="L3230" i="63"/>
  <c r="L3228" i="63"/>
  <c r="L3226" i="63"/>
  <c r="L3224" i="63"/>
  <c r="L3222" i="63"/>
  <c r="L3220" i="63"/>
  <c r="L3218" i="63"/>
  <c r="L3216" i="63"/>
  <c r="L3214" i="63"/>
  <c r="L3212" i="63"/>
  <c r="L3210" i="63"/>
  <c r="L3208" i="63"/>
  <c r="L3206" i="63"/>
  <c r="L3204" i="63"/>
  <c r="L3202" i="63"/>
  <c r="L3200" i="63"/>
  <c r="L3198" i="63"/>
  <c r="L3196" i="63"/>
  <c r="L3194" i="63"/>
  <c r="L3192" i="63"/>
  <c r="L3190" i="63"/>
  <c r="L3188" i="63"/>
  <c r="L3186" i="63"/>
  <c r="L3184" i="63"/>
  <c r="L3182" i="63"/>
  <c r="L3180" i="63"/>
  <c r="L3178" i="63"/>
  <c r="L3176" i="63"/>
  <c r="L3174" i="63"/>
  <c r="L3172" i="63"/>
  <c r="L3170" i="63"/>
  <c r="L3168" i="63"/>
  <c r="L3166" i="63"/>
  <c r="L3164" i="63"/>
  <c r="L3162" i="63"/>
  <c r="L3160" i="63"/>
  <c r="L3158" i="63"/>
  <c r="L3156" i="63"/>
  <c r="L3154" i="63"/>
  <c r="L3152" i="63"/>
  <c r="L3150" i="63"/>
  <c r="L3148" i="63"/>
  <c r="L3146" i="63"/>
  <c r="L3144" i="63"/>
  <c r="L3142" i="63"/>
  <c r="L3140" i="63"/>
  <c r="L3138" i="63"/>
  <c r="L3136" i="63"/>
  <c r="L3134" i="63"/>
  <c r="L3132" i="63"/>
  <c r="L3130" i="63"/>
  <c r="L3128" i="63"/>
  <c r="L3126" i="63"/>
  <c r="L3124" i="63"/>
  <c r="L3122" i="63"/>
  <c r="L3120" i="63"/>
  <c r="L3118" i="63"/>
  <c r="L3116" i="63"/>
  <c r="L3114" i="63"/>
  <c r="L3112" i="63"/>
  <c r="L3110" i="63"/>
  <c r="L3108" i="63"/>
  <c r="L3106" i="63"/>
  <c r="L3103" i="63"/>
  <c r="L3099" i="63"/>
  <c r="L3095" i="63"/>
  <c r="L3091" i="63"/>
  <c r="L3087" i="63"/>
  <c r="L3083" i="63"/>
  <c r="L3079" i="63"/>
  <c r="L3075" i="63"/>
  <c r="L3071" i="63"/>
  <c r="L3067" i="63"/>
  <c r="L3063" i="63"/>
  <c r="L3059" i="63"/>
  <c r="L3055" i="63"/>
  <c r="L3051" i="63"/>
  <c r="L3047" i="63"/>
  <c r="L3043" i="63"/>
  <c r="L3039" i="63"/>
  <c r="L3035" i="63"/>
  <c r="L3031" i="63"/>
  <c r="L3027" i="63"/>
  <c r="L3023" i="63"/>
  <c r="L3019" i="63"/>
  <c r="L3015" i="63"/>
  <c r="L3011" i="63"/>
  <c r="L3007" i="63"/>
  <c r="L3003" i="63"/>
  <c r="L2999" i="63"/>
  <c r="L2995" i="63"/>
  <c r="L2991" i="63"/>
  <c r="L2987" i="63"/>
  <c r="L2983" i="63"/>
  <c r="L2979" i="63"/>
  <c r="L2975" i="63"/>
  <c r="L2971" i="63"/>
  <c r="L2967" i="63"/>
  <c r="L2963" i="63"/>
  <c r="L2959" i="63"/>
  <c r="L2955" i="63"/>
  <c r="L2951" i="63"/>
  <c r="L2947" i="63"/>
  <c r="L2943" i="63"/>
  <c r="L2939" i="63"/>
  <c r="L2935" i="63"/>
  <c r="L2931" i="63"/>
  <c r="L2927" i="63"/>
  <c r="L2923" i="63"/>
  <c r="L2919" i="63"/>
  <c r="L2915" i="63"/>
  <c r="L2911" i="63"/>
  <c r="L2907" i="63"/>
  <c r="L2903" i="63"/>
  <c r="L2899" i="63"/>
  <c r="L2895" i="63"/>
  <c r="L2891" i="63"/>
  <c r="L2887" i="63"/>
  <c r="L2883" i="63"/>
  <c r="L2879" i="63"/>
  <c r="L2875" i="63"/>
  <c r="L2871" i="63"/>
  <c r="L2867" i="63"/>
  <c r="L2863" i="63"/>
  <c r="L2859" i="63"/>
  <c r="L2855" i="63"/>
  <c r="L2851" i="63"/>
  <c r="L2847" i="63"/>
  <c r="L2843" i="63"/>
  <c r="L2839" i="63"/>
  <c r="L2835" i="63"/>
  <c r="L2831" i="63"/>
  <c r="L2827" i="63"/>
  <c r="L2823" i="63"/>
  <c r="L2819" i="63"/>
  <c r="L2815" i="63"/>
  <c r="L2811" i="63"/>
  <c r="L2807" i="63"/>
  <c r="L2803" i="63"/>
  <c r="L2799" i="63"/>
  <c r="L2795" i="63"/>
  <c r="L2791" i="63"/>
  <c r="L2785" i="63"/>
  <c r="L2777" i="63"/>
  <c r="L2769" i="63"/>
  <c r="L2761" i="63"/>
  <c r="L2753" i="63"/>
  <c r="L2745" i="63"/>
  <c r="L2737" i="63"/>
  <c r="L2729" i="63"/>
  <c r="L2721" i="63"/>
  <c r="L2713" i="63"/>
  <c r="L2705" i="63"/>
  <c r="L2697" i="63"/>
  <c r="L2689" i="63"/>
  <c r="L2681" i="63"/>
  <c r="L2673" i="63"/>
  <c r="L2665" i="63"/>
  <c r="L2657" i="63"/>
  <c r="L2649" i="63"/>
  <c r="L2641" i="63"/>
  <c r="L2633" i="63"/>
  <c r="L2625" i="63"/>
  <c r="L2617" i="63"/>
  <c r="L2609" i="63"/>
  <c r="L2601" i="63"/>
  <c r="L2593" i="63"/>
  <c r="L2585" i="63"/>
  <c r="L2577" i="63"/>
  <c r="L2569" i="63"/>
  <c r="L2561" i="63"/>
  <c r="L2553" i="63"/>
  <c r="L2545" i="63"/>
  <c r="L2537" i="63"/>
  <c r="L2529" i="63"/>
  <c r="L2521" i="63"/>
  <c r="L2513" i="63"/>
  <c r="L2505" i="63"/>
  <c r="L2497" i="63"/>
  <c r="L2489" i="63"/>
  <c r="L2481" i="63"/>
  <c r="L2473" i="63"/>
  <c r="L2465" i="63"/>
  <c r="L2457" i="63"/>
  <c r="L2449" i="63"/>
  <c r="L2441" i="63"/>
  <c r="L2433" i="63"/>
  <c r="L2425" i="63"/>
  <c r="L2417" i="63"/>
  <c r="L2409" i="63"/>
  <c r="L2401" i="63"/>
  <c r="L2393" i="63"/>
  <c r="L2385" i="63"/>
  <c r="L2377" i="63"/>
  <c r="L2369" i="63"/>
  <c r="L2361" i="63"/>
  <c r="L2353" i="63"/>
  <c r="L2345" i="63"/>
  <c r="L2337" i="63"/>
  <c r="L2329" i="63"/>
  <c r="L2321" i="63"/>
  <c r="L2313" i="63"/>
  <c r="L2305" i="63"/>
  <c r="L2297" i="63"/>
  <c r="L2289" i="63"/>
  <c r="L2281" i="63"/>
  <c r="L2273" i="63"/>
  <c r="L2265" i="63"/>
  <c r="L2257" i="63"/>
  <c r="L2249" i="63"/>
  <c r="L2241" i="63"/>
  <c r="L2233" i="63"/>
  <c r="L2225" i="63"/>
  <c r="L2217" i="63"/>
  <c r="L2209" i="63"/>
  <c r="L2201" i="63"/>
  <c r="L2193" i="63"/>
  <c r="L2185" i="63"/>
  <c r="L2177" i="63"/>
  <c r="L2169" i="63"/>
  <c r="L2161" i="63"/>
  <c r="L2153" i="63"/>
  <c r="L2145" i="63"/>
  <c r="L2137" i="63"/>
  <c r="L2129" i="63"/>
  <c r="L2121" i="63"/>
  <c r="L2113" i="63"/>
  <c r="L2105" i="63"/>
  <c r="L2097" i="63"/>
  <c r="L2089" i="63"/>
  <c r="L2081" i="63"/>
  <c r="L2073" i="63"/>
  <c r="L2065" i="63"/>
  <c r="L2057" i="63"/>
  <c r="L2049" i="63"/>
  <c r="L2041" i="63"/>
  <c r="L2033" i="63"/>
  <c r="L2025" i="63"/>
  <c r="L2017" i="63"/>
  <c r="L2009" i="63"/>
  <c r="L2001" i="63"/>
  <c r="L1993" i="63"/>
  <c r="L1985" i="63"/>
  <c r="L1977" i="63"/>
  <c r="L1969" i="63"/>
  <c r="L1961" i="63"/>
  <c r="L1953" i="63"/>
  <c r="L1945" i="63"/>
  <c r="L1937" i="63"/>
  <c r="L1929" i="63"/>
  <c r="L1921" i="63"/>
  <c r="J1912" i="63"/>
  <c r="J1883" i="63"/>
  <c r="J1851" i="63"/>
  <c r="J1819" i="63"/>
  <c r="J1787" i="63"/>
  <c r="J1755" i="63"/>
  <c r="J1723" i="63"/>
  <c r="J1691" i="63"/>
  <c r="J1659" i="63"/>
  <c r="J1627" i="63"/>
  <c r="J1595" i="63"/>
  <c r="J1563" i="63"/>
  <c r="J1531" i="63"/>
  <c r="J1499" i="63"/>
  <c r="J1467" i="63"/>
  <c r="J1435" i="63"/>
  <c r="J1403" i="63"/>
  <c r="L1292" i="63"/>
  <c r="L1164" i="63"/>
  <c r="L1036" i="63"/>
  <c r="L908" i="63"/>
  <c r="L721" i="63"/>
  <c r="L17" i="63"/>
  <c r="L15" i="63"/>
  <c r="J3776" i="63"/>
  <c r="J3774" i="63"/>
  <c r="J3772" i="63"/>
  <c r="J3770" i="63"/>
  <c r="J3768" i="63"/>
  <c r="J3766" i="63"/>
  <c r="J3764" i="63"/>
  <c r="J3762" i="63"/>
  <c r="J3760" i="63"/>
  <c r="J3758" i="63"/>
  <c r="J3756" i="63"/>
  <c r="J3754" i="63"/>
  <c r="J3752" i="63"/>
  <c r="J3750" i="63"/>
  <c r="J3748" i="63"/>
  <c r="J3746" i="63"/>
  <c r="J3744" i="63"/>
  <c r="J3742" i="63"/>
  <c r="J3740" i="63"/>
  <c r="J3738" i="63"/>
  <c r="J3736" i="63"/>
  <c r="J3734" i="63"/>
  <c r="J3732" i="63"/>
  <c r="J3730" i="63"/>
  <c r="J3728" i="63"/>
  <c r="J3726" i="63"/>
  <c r="J3724" i="63"/>
  <c r="J3722" i="63"/>
  <c r="J3720" i="63"/>
  <c r="J3718" i="63"/>
  <c r="J3716" i="63"/>
  <c r="J3714" i="63"/>
  <c r="J3712" i="63"/>
  <c r="J3710" i="63"/>
  <c r="J3708" i="63"/>
  <c r="J3706" i="63"/>
  <c r="J3704" i="63"/>
  <c r="J3702" i="63"/>
  <c r="J3700" i="63"/>
  <c r="J3698" i="63"/>
  <c r="J3696" i="63"/>
  <c r="J3694" i="63"/>
  <c r="J3692" i="63"/>
  <c r="J3690" i="63"/>
  <c r="J3688" i="63"/>
  <c r="J3686" i="63"/>
  <c r="J3684" i="63"/>
  <c r="J3682" i="63"/>
  <c r="J3680" i="63"/>
  <c r="J3678" i="63"/>
  <c r="J3676" i="63"/>
  <c r="J3674" i="63"/>
  <c r="J3672" i="63"/>
  <c r="J3670" i="63"/>
  <c r="J3668" i="63"/>
  <c r="J3666" i="63"/>
  <c r="J3664" i="63"/>
  <c r="J3662" i="63"/>
  <c r="J3660" i="63"/>
  <c r="J3658" i="63"/>
  <c r="J3656" i="63"/>
  <c r="J3654" i="63"/>
  <c r="J3652" i="63"/>
  <c r="J3650" i="63"/>
  <c r="J3648" i="63"/>
  <c r="J3646" i="63"/>
  <c r="J3644" i="63"/>
  <c r="J3642" i="63"/>
  <c r="J3640" i="63"/>
  <c r="J3638" i="63"/>
  <c r="J3636" i="63"/>
  <c r="J3634" i="63"/>
  <c r="J3632" i="63"/>
  <c r="J3630" i="63"/>
  <c r="J3628" i="63"/>
  <c r="J3626" i="63"/>
  <c r="J3624" i="63"/>
  <c r="J3622" i="63"/>
  <c r="J3620" i="63"/>
  <c r="J3618" i="63"/>
  <c r="J3616" i="63"/>
  <c r="J3614" i="63"/>
  <c r="J3612" i="63"/>
  <c r="J3610" i="63"/>
  <c r="J3608" i="63"/>
  <c r="J3606" i="63"/>
  <c r="J3604" i="63"/>
  <c r="J3602" i="63"/>
  <c r="J3600" i="63"/>
  <c r="J3598" i="63"/>
  <c r="J3596" i="63"/>
  <c r="J3594" i="63"/>
  <c r="J3592" i="63"/>
  <c r="J3590" i="63"/>
  <c r="J3588" i="63"/>
  <c r="J3586" i="63"/>
  <c r="J3584" i="63"/>
  <c r="J3582" i="63"/>
  <c r="J3580" i="63"/>
  <c r="J3578" i="63"/>
  <c r="J3576" i="63"/>
  <c r="J3574" i="63"/>
  <c r="J3572" i="63"/>
  <c r="J3570" i="63"/>
  <c r="J3568" i="63"/>
  <c r="J3566" i="63"/>
  <c r="J3564" i="63"/>
  <c r="J3562" i="63"/>
  <c r="J3560" i="63"/>
  <c r="J3558" i="63"/>
  <c r="J3556" i="63"/>
  <c r="J3554" i="63"/>
  <c r="J3552" i="63"/>
  <c r="J3550" i="63"/>
  <c r="J3548" i="63"/>
  <c r="J3546" i="63"/>
  <c r="J3544" i="63"/>
  <c r="J3542" i="63"/>
  <c r="J3540" i="63"/>
  <c r="J3538" i="63"/>
  <c r="J3536" i="63"/>
  <c r="J3534" i="63"/>
  <c r="J3532" i="63"/>
  <c r="J3530" i="63"/>
  <c r="J3528" i="63"/>
  <c r="J3526" i="63"/>
  <c r="J3524" i="63"/>
  <c r="J3522" i="63"/>
  <c r="J3520" i="63"/>
  <c r="J3518" i="63"/>
  <c r="J3516" i="63"/>
  <c r="J3514" i="63"/>
  <c r="J3512" i="63"/>
  <c r="J3510" i="63"/>
  <c r="J3508" i="63"/>
  <c r="J3506" i="63"/>
  <c r="J3504" i="63"/>
  <c r="J3502" i="63"/>
  <c r="J3500" i="63"/>
  <c r="J3498" i="63"/>
  <c r="J3496" i="63"/>
  <c r="J3494" i="63"/>
  <c r="J3492" i="63"/>
  <c r="J3490" i="63"/>
  <c r="J3488" i="63"/>
  <c r="J3486" i="63"/>
  <c r="J3484" i="63"/>
  <c r="J3482" i="63"/>
  <c r="J3480" i="63"/>
  <c r="J3478" i="63"/>
  <c r="J3476" i="63"/>
  <c r="J3474" i="63"/>
  <c r="J3472" i="63"/>
  <c r="J3470" i="63"/>
  <c r="J3468" i="63"/>
  <c r="J3466" i="63"/>
  <c r="J3464" i="63"/>
  <c r="J3462" i="63"/>
  <c r="J3460" i="63"/>
  <c r="J3458" i="63"/>
  <c r="J3456" i="63"/>
  <c r="J3454" i="63"/>
  <c r="J3452" i="63"/>
  <c r="J3450" i="63"/>
  <c r="J3448" i="63"/>
  <c r="J3446" i="63"/>
  <c r="J3444" i="63"/>
  <c r="J3442" i="63"/>
  <c r="J3440" i="63"/>
  <c r="J3438" i="63"/>
  <c r="J3436" i="63"/>
  <c r="J3434" i="63"/>
  <c r="J3432" i="63"/>
  <c r="J3430" i="63"/>
  <c r="J3428" i="63"/>
  <c r="J3426" i="63"/>
  <c r="J3424" i="63"/>
  <c r="J3422" i="63"/>
  <c r="J3420" i="63"/>
  <c r="J3418" i="63"/>
  <c r="J3416" i="63"/>
  <c r="J3414" i="63"/>
  <c r="J3412" i="63"/>
  <c r="J3410" i="63"/>
  <c r="J3408" i="63"/>
  <c r="J3406" i="63"/>
  <c r="J3404" i="63"/>
  <c r="J3402" i="63"/>
  <c r="J3400" i="63"/>
  <c r="J3398" i="63"/>
  <c r="J3396" i="63"/>
  <c r="J3394" i="63"/>
  <c r="J3392" i="63"/>
  <c r="J3390" i="63"/>
  <c r="J3388" i="63"/>
  <c r="J3386" i="63"/>
  <c r="J3384" i="63"/>
  <c r="J3382" i="63"/>
  <c r="J3380" i="63"/>
  <c r="J3378" i="63"/>
  <c r="J3376" i="63"/>
  <c r="J3374" i="63"/>
  <c r="J3372" i="63"/>
  <c r="J3370" i="63"/>
  <c r="J3368" i="63"/>
  <c r="J3366" i="63"/>
  <c r="J3364" i="63"/>
  <c r="J3362" i="63"/>
  <c r="J3360" i="63"/>
  <c r="J3358" i="63"/>
  <c r="J3356" i="63"/>
  <c r="J3354" i="63"/>
  <c r="J3352" i="63"/>
  <c r="J3350" i="63"/>
  <c r="J3348" i="63"/>
  <c r="J3346" i="63"/>
  <c r="J3344" i="63"/>
  <c r="J3342" i="63"/>
  <c r="J3340" i="63"/>
  <c r="J3338" i="63"/>
  <c r="J3336" i="63"/>
  <c r="J3334" i="63"/>
  <c r="J3332" i="63"/>
  <c r="J3330" i="63"/>
  <c r="J3328" i="63"/>
  <c r="J3326" i="63"/>
  <c r="J3324" i="63"/>
  <c r="J3322" i="63"/>
  <c r="J3320" i="63"/>
  <c r="J3318" i="63"/>
  <c r="J3316" i="63"/>
  <c r="J3314" i="63"/>
  <c r="J3312" i="63"/>
  <c r="J3310" i="63"/>
  <c r="J3308" i="63"/>
  <c r="J3306" i="63"/>
  <c r="J3304" i="63"/>
  <c r="J3302" i="63"/>
  <c r="J3300" i="63"/>
  <c r="J3298" i="63"/>
  <c r="J3296" i="63"/>
  <c r="J3294" i="63"/>
  <c r="J3292" i="63"/>
  <c r="J3290" i="63"/>
  <c r="J3288" i="63"/>
  <c r="J3286" i="63"/>
  <c r="J3284" i="63"/>
  <c r="J3282" i="63"/>
  <c r="J3280" i="63"/>
  <c r="J3278" i="63"/>
  <c r="J3276" i="63"/>
  <c r="J3274" i="63"/>
  <c r="J3272" i="63"/>
  <c r="J3270" i="63"/>
  <c r="J3268" i="63"/>
  <c r="J3266" i="63"/>
  <c r="J3264" i="63"/>
  <c r="J3262" i="63"/>
  <c r="J3260" i="63"/>
  <c r="J3258" i="63"/>
  <c r="J3256" i="63"/>
  <c r="J3254" i="63"/>
  <c r="J3252" i="63"/>
  <c r="J3250" i="63"/>
  <c r="J3248" i="63"/>
  <c r="J3246" i="63"/>
  <c r="J3244" i="63"/>
  <c r="J3242" i="63"/>
  <c r="J3240" i="63"/>
  <c r="J3238" i="63"/>
  <c r="J3236" i="63"/>
  <c r="J3234" i="63"/>
  <c r="J3232" i="63"/>
  <c r="J3230" i="63"/>
  <c r="J3228" i="63"/>
  <c r="J3226" i="63"/>
  <c r="J3224" i="63"/>
  <c r="J3222" i="63"/>
  <c r="J3220" i="63"/>
  <c r="J3218" i="63"/>
  <c r="J3216" i="63"/>
  <c r="J3214" i="63"/>
  <c r="J3212" i="63"/>
  <c r="J3210" i="63"/>
  <c r="J3208" i="63"/>
  <c r="J3206" i="63"/>
  <c r="J3204" i="63"/>
  <c r="J3202" i="63"/>
  <c r="J3200" i="63"/>
  <c r="J3198" i="63"/>
  <c r="J3196" i="63"/>
  <c r="J3194" i="63"/>
  <c r="J3192" i="63"/>
  <c r="J3190" i="63"/>
  <c r="J3188" i="63"/>
  <c r="J3186" i="63"/>
  <c r="J3184" i="63"/>
  <c r="J3182" i="63"/>
  <c r="J3180" i="63"/>
  <c r="J3178" i="63"/>
  <c r="J3176" i="63"/>
  <c r="J3174" i="63"/>
  <c r="J3172" i="63"/>
  <c r="J3170" i="63"/>
  <c r="J3168" i="63"/>
  <c r="J3166" i="63"/>
  <c r="J3164" i="63"/>
  <c r="J3162" i="63"/>
  <c r="J3160" i="63"/>
  <c r="J3158" i="63"/>
  <c r="J3156" i="63"/>
  <c r="J3154" i="63"/>
  <c r="J3152" i="63"/>
  <c r="J3150" i="63"/>
  <c r="J3148" i="63"/>
  <c r="J3146" i="63"/>
  <c r="J3144" i="63"/>
  <c r="J3142" i="63"/>
  <c r="J3140" i="63"/>
  <c r="J3138" i="63"/>
  <c r="J3136" i="63"/>
  <c r="J3134" i="63"/>
  <c r="J3132" i="63"/>
  <c r="J3130" i="63"/>
  <c r="J3128" i="63"/>
  <c r="J3126" i="63"/>
  <c r="J3124" i="63"/>
  <c r="J3122" i="63"/>
  <c r="J3120" i="63"/>
  <c r="J3118" i="63"/>
  <c r="J3116" i="63"/>
  <c r="J3114" i="63"/>
  <c r="J3112" i="63"/>
  <c r="J3110" i="63"/>
  <c r="J3108" i="63"/>
  <c r="J3106" i="63"/>
  <c r="L3102" i="63"/>
  <c r="L3098" i="63"/>
  <c r="L3094" i="63"/>
  <c r="L3090" i="63"/>
  <c r="L3086" i="63"/>
  <c r="L3082" i="63"/>
  <c r="L3078" i="63"/>
  <c r="L3074" i="63"/>
  <c r="L3070" i="63"/>
  <c r="L3066" i="63"/>
  <c r="L3062" i="63"/>
  <c r="L3058" i="63"/>
  <c r="L3054" i="63"/>
  <c r="L3050" i="63"/>
  <c r="L3046" i="63"/>
  <c r="L3042" i="63"/>
  <c r="L3038" i="63"/>
  <c r="L3034" i="63"/>
  <c r="L3030" i="63"/>
  <c r="L3026" i="63"/>
  <c r="L3022" i="63"/>
  <c r="L3018" i="63"/>
  <c r="L3014" i="63"/>
  <c r="L3010" i="63"/>
  <c r="L3006" i="63"/>
  <c r="L3002" i="63"/>
  <c r="L2998" i="63"/>
  <c r="L2994" i="63"/>
  <c r="L2990" i="63"/>
  <c r="L2986" i="63"/>
  <c r="L2982" i="63"/>
  <c r="L2978" i="63"/>
  <c r="L2974" i="63"/>
  <c r="L2970" i="63"/>
  <c r="L2966" i="63"/>
  <c r="L2962" i="63"/>
  <c r="L2958" i="63"/>
  <c r="L2954" i="63"/>
  <c r="L2950" i="63"/>
  <c r="L2946" i="63"/>
  <c r="L2942" i="63"/>
  <c r="L2938" i="63"/>
  <c r="L2934" i="63"/>
  <c r="L2930" i="63"/>
  <c r="L2926" i="63"/>
  <c r="L2922" i="63"/>
  <c r="L2918" i="63"/>
  <c r="L2914" i="63"/>
  <c r="L2910" i="63"/>
  <c r="L2906" i="63"/>
  <c r="L2902" i="63"/>
  <c r="L2898" i="63"/>
  <c r="L2894" i="63"/>
  <c r="L2890" i="63"/>
  <c r="L2886" i="63"/>
  <c r="L2882" i="63"/>
  <c r="L2878" i="63"/>
  <c r="L2874" i="63"/>
  <c r="L2870" i="63"/>
  <c r="L2866" i="63"/>
  <c r="L2862" i="63"/>
  <c r="L2858" i="63"/>
  <c r="L2854" i="63"/>
  <c r="L2850" i="63"/>
  <c r="L2846" i="63"/>
  <c r="L2842" i="63"/>
  <c r="L2838" i="63"/>
  <c r="L2834" i="63"/>
  <c r="L2830" i="63"/>
  <c r="L2826" i="63"/>
  <c r="L2822" i="63"/>
  <c r="L2818" i="63"/>
  <c r="L2814" i="63"/>
  <c r="L2810" i="63"/>
  <c r="L2806" i="63"/>
  <c r="L2802" i="63"/>
  <c r="L2798" i="63"/>
  <c r="L2794" i="63"/>
  <c r="L2790" i="63"/>
  <c r="L2783" i="63"/>
  <c r="L2775" i="63"/>
  <c r="L2767" i="63"/>
  <c r="L2759" i="63"/>
  <c r="L2751" i="63"/>
  <c r="L2743" i="63"/>
  <c r="L2735" i="63"/>
  <c r="L2727" i="63"/>
  <c r="L2719" i="63"/>
  <c r="L2711" i="63"/>
  <c r="L2703" i="63"/>
  <c r="L2695" i="63"/>
  <c r="L2687" i="63"/>
  <c r="L2679" i="63"/>
  <c r="L2671" i="63"/>
  <c r="L2663" i="63"/>
  <c r="L2655" i="63"/>
  <c r="L2647" i="63"/>
  <c r="L2639" i="63"/>
  <c r="L2631" i="63"/>
  <c r="L2623" i="63"/>
  <c r="L2615" i="63"/>
  <c r="L2607" i="63"/>
  <c r="L2599" i="63"/>
  <c r="L2591" i="63"/>
  <c r="L2583" i="63"/>
  <c r="L2575" i="63"/>
  <c r="L2567" i="63"/>
  <c r="L2559" i="63"/>
  <c r="L2551" i="63"/>
  <c r="L2543" i="63"/>
  <c r="L2535" i="63"/>
  <c r="L2527" i="63"/>
  <c r="L2519" i="63"/>
  <c r="L2511" i="63"/>
  <c r="L2503" i="63"/>
  <c r="L2495" i="63"/>
  <c r="L2487" i="63"/>
  <c r="L2479" i="63"/>
  <c r="L2471" i="63"/>
  <c r="L2463" i="63"/>
  <c r="L2455" i="63"/>
  <c r="L2447" i="63"/>
  <c r="L2439" i="63"/>
  <c r="L2431" i="63"/>
  <c r="L2423" i="63"/>
  <c r="L2415" i="63"/>
  <c r="L2407" i="63"/>
  <c r="L2399" i="63"/>
  <c r="L2391" i="63"/>
  <c r="L2383" i="63"/>
  <c r="L2375" i="63"/>
  <c r="L2367" i="63"/>
  <c r="L2359" i="63"/>
  <c r="L2351" i="63"/>
  <c r="L2343" i="63"/>
  <c r="L2335" i="63"/>
  <c r="L2327" i="63"/>
  <c r="L2319" i="63"/>
  <c r="L2311" i="63"/>
  <c r="L2303" i="63"/>
  <c r="L2295" i="63"/>
  <c r="L2287" i="63"/>
  <c r="L2279" i="63"/>
  <c r="L2271" i="63"/>
  <c r="L2263" i="63"/>
  <c r="L2255" i="63"/>
  <c r="L2247" i="63"/>
  <c r="L2239" i="63"/>
  <c r="L2231" i="63"/>
  <c r="L2223" i="63"/>
  <c r="L2215" i="63"/>
  <c r="L2207" i="63"/>
  <c r="L2199" i="63"/>
  <c r="L2191" i="63"/>
  <c r="L2183" i="63"/>
  <c r="L2175" i="63"/>
  <c r="L2167" i="63"/>
  <c r="L2159" i="63"/>
  <c r="L2151" i="63"/>
  <c r="L2143" i="63"/>
  <c r="L2135" i="63"/>
  <c r="L2127" i="63"/>
  <c r="L2119" i="63"/>
  <c r="L2111" i="63"/>
  <c r="L2103" i="63"/>
  <c r="L2095" i="63"/>
  <c r="L2087" i="63"/>
  <c r="L2079" i="63"/>
  <c r="L2071" i="63"/>
  <c r="L2063" i="63"/>
  <c r="L2055" i="63"/>
  <c r="L2047" i="63"/>
  <c r="L2039" i="63"/>
  <c r="L2031" i="63"/>
  <c r="L2023" i="63"/>
  <c r="L2015" i="63"/>
  <c r="L2007" i="63"/>
  <c r="L1999" i="63"/>
  <c r="L1991" i="63"/>
  <c r="L1983" i="63"/>
  <c r="L1975" i="63"/>
  <c r="L1967" i="63"/>
  <c r="L1959" i="63"/>
  <c r="L1951" i="63"/>
  <c r="L1943" i="63"/>
  <c r="L1935" i="63"/>
  <c r="L1927" i="63"/>
  <c r="L1919" i="63"/>
  <c r="J1907" i="63"/>
  <c r="J1875" i="63"/>
  <c r="J1843" i="63"/>
  <c r="J1811" i="63"/>
  <c r="J1779" i="63"/>
  <c r="J1747" i="63"/>
  <c r="J1715" i="63"/>
  <c r="J1683" i="63"/>
  <c r="J1651" i="63"/>
  <c r="J1619" i="63"/>
  <c r="J1587" i="63"/>
  <c r="J1555" i="63"/>
  <c r="J1523" i="63"/>
  <c r="J1491" i="63"/>
  <c r="J1459" i="63"/>
  <c r="J1427" i="63"/>
  <c r="L1388" i="63"/>
  <c r="L1260" i="63"/>
  <c r="L1132" i="63"/>
  <c r="L1004" i="63"/>
  <c r="L876" i="63"/>
  <c r="L554" i="63"/>
  <c r="J12" i="63"/>
  <c r="J8" i="63"/>
  <c r="J11" i="63"/>
  <c r="J7" i="63"/>
  <c r="J14" i="63"/>
  <c r="J10" i="63"/>
  <c r="J6" i="63"/>
  <c r="J13" i="63"/>
  <c r="J9" i="63"/>
  <c r="J5" i="63"/>
  <c r="N20" i="67" l="1"/>
  <c r="T20" i="67" s="1"/>
  <c r="N21" i="66"/>
  <c r="N8" i="66"/>
  <c r="N27" i="66"/>
  <c r="N39" i="66"/>
  <c r="N33" i="66"/>
  <c r="N33" i="67"/>
  <c r="N36" i="67"/>
  <c r="G5" i="67"/>
  <c r="U4" i="67"/>
  <c r="H4" i="67"/>
  <c r="G3" i="67"/>
  <c r="O4" i="67"/>
  <c r="O29" i="67" s="1"/>
  <c r="U29" i="67" s="1"/>
  <c r="N41" i="67"/>
  <c r="M41" i="67"/>
  <c r="L41" i="67"/>
  <c r="N19" i="67"/>
  <c r="N8" i="67"/>
  <c r="L37" i="67"/>
  <c r="N37" i="67"/>
  <c r="M37" i="67"/>
  <c r="N25" i="67"/>
  <c r="N18" i="67"/>
  <c r="N30" i="67"/>
  <c r="N35" i="67"/>
  <c r="N31" i="67"/>
  <c r="N28" i="67"/>
  <c r="N38" i="67"/>
  <c r="N6" i="67"/>
  <c r="N32" i="67"/>
  <c r="N39" i="67"/>
  <c r="N7" i="67"/>
  <c r="N42" i="67"/>
  <c r="M42" i="67"/>
  <c r="L42" i="67"/>
  <c r="N40" i="67"/>
  <c r="M34" i="67"/>
  <c r="N34" i="67"/>
  <c r="L34" i="67"/>
  <c r="N9" i="67"/>
  <c r="L9" i="67"/>
  <c r="M9" i="67"/>
  <c r="N7" i="66"/>
  <c r="M31" i="66"/>
  <c r="N31" i="66"/>
  <c r="L31" i="66"/>
  <c r="L34" i="66"/>
  <c r="N34" i="66"/>
  <c r="M34" i="66"/>
  <c r="J35" i="66"/>
  <c r="N9" i="66"/>
  <c r="M9" i="66"/>
  <c r="L9" i="66"/>
  <c r="J23" i="66"/>
  <c r="N22" i="66"/>
  <c r="M22" i="66"/>
  <c r="L22" i="66"/>
  <c r="N28" i="66"/>
  <c r="M28" i="66"/>
  <c r="L28" i="66"/>
  <c r="G3" i="66"/>
  <c r="G5" i="66"/>
  <c r="O4" i="66"/>
  <c r="H4" i="66"/>
  <c r="U4" i="66"/>
  <c r="N32" i="66"/>
  <c r="N30" i="66"/>
  <c r="N29" i="66"/>
  <c r="N37" i="66"/>
  <c r="N19" i="66"/>
  <c r="N38" i="66"/>
  <c r="N26" i="66"/>
  <c r="N36" i="66"/>
  <c r="N6" i="66"/>
  <c r="N20" i="66"/>
  <c r="A14" i="63"/>
  <c r="A13" i="63"/>
  <c r="A12" i="63"/>
  <c r="A11" i="63"/>
  <c r="A10" i="63"/>
  <c r="A9" i="63"/>
  <c r="A8" i="63"/>
  <c r="A7" i="63"/>
  <c r="A6" i="63"/>
  <c r="N5" i="63"/>
  <c r="A5" i="63"/>
  <c r="N4" i="63"/>
  <c r="A4" i="63"/>
  <c r="D1" i="63"/>
  <c r="A2307" i="6"/>
  <c r="O34" i="67" l="1"/>
  <c r="O20" i="67"/>
  <c r="U20" i="67" s="1"/>
  <c r="O42" i="67"/>
  <c r="O9" i="67"/>
  <c r="O34" i="66"/>
  <c r="L21" i="67"/>
  <c r="M21" i="67"/>
  <c r="O21" i="67"/>
  <c r="N21" i="67"/>
  <c r="O39" i="67"/>
  <c r="O35" i="67"/>
  <c r="O25" i="67"/>
  <c r="O18" i="67"/>
  <c r="O28" i="67"/>
  <c r="O31" i="67"/>
  <c r="O6" i="67"/>
  <c r="O30" i="67"/>
  <c r="O38" i="67"/>
  <c r="O32" i="67"/>
  <c r="O7" i="67"/>
  <c r="O19" i="67"/>
  <c r="O40" i="67"/>
  <c r="O8" i="67"/>
  <c r="O33" i="67"/>
  <c r="O36" i="67"/>
  <c r="O41" i="67"/>
  <c r="L26" i="67"/>
  <c r="M26" i="67"/>
  <c r="O26" i="67"/>
  <c r="N26" i="67"/>
  <c r="V4" i="67"/>
  <c r="H3" i="67"/>
  <c r="H5" i="67"/>
  <c r="P4" i="67"/>
  <c r="P29" i="67" s="1"/>
  <c r="V29" i="67" s="1"/>
  <c r="O37" i="67"/>
  <c r="M40" i="66"/>
  <c r="N40" i="66"/>
  <c r="L40" i="66"/>
  <c r="O40" i="66"/>
  <c r="H5" i="66"/>
  <c r="V4" i="66"/>
  <c r="P4" i="66"/>
  <c r="P40" i="66" s="1"/>
  <c r="H3" i="66"/>
  <c r="O22" i="66"/>
  <c r="O9" i="66"/>
  <c r="O35" i="66"/>
  <c r="L35" i="66"/>
  <c r="N35" i="66"/>
  <c r="M35" i="66"/>
  <c r="O38" i="66"/>
  <c r="O37" i="66"/>
  <c r="O19" i="66"/>
  <c r="O30" i="66"/>
  <c r="O32" i="66"/>
  <c r="O36" i="66"/>
  <c r="O26" i="66"/>
  <c r="O29" i="66"/>
  <c r="O6" i="66"/>
  <c r="O20" i="66"/>
  <c r="O7" i="66"/>
  <c r="O8" i="66"/>
  <c r="O33" i="66"/>
  <c r="O39" i="66"/>
  <c r="O27" i="66"/>
  <c r="O21" i="66"/>
  <c r="O28" i="66"/>
  <c r="N23" i="66"/>
  <c r="M23" i="66"/>
  <c r="L23" i="66"/>
  <c r="O23" i="66"/>
  <c r="J24" i="66"/>
  <c r="O31" i="66"/>
  <c r="K219" i="63"/>
  <c r="K223" i="63"/>
  <c r="K227" i="63"/>
  <c r="K231" i="63"/>
  <c r="K235" i="63"/>
  <c r="K239" i="63"/>
  <c r="K243" i="63"/>
  <c r="K247" i="63"/>
  <c r="K251" i="63"/>
  <c r="K255" i="63"/>
  <c r="K259" i="63"/>
  <c r="K154" i="63"/>
  <c r="K158" i="63"/>
  <c r="K162" i="63"/>
  <c r="K166" i="63"/>
  <c r="K33" i="63"/>
  <c r="K49" i="63"/>
  <c r="K65" i="63"/>
  <c r="K81" i="63"/>
  <c r="K97" i="63"/>
  <c r="K113" i="63"/>
  <c r="K129" i="63"/>
  <c r="K145" i="63"/>
  <c r="K161" i="63"/>
  <c r="K177" i="63"/>
  <c r="K193" i="63"/>
  <c r="K209" i="63"/>
  <c r="K225" i="63"/>
  <c r="K241" i="63"/>
  <c r="K257" i="63"/>
  <c r="K273" i="63"/>
  <c r="K289" i="63"/>
  <c r="K305" i="63"/>
  <c r="K321" i="63"/>
  <c r="K337" i="63"/>
  <c r="K353" i="63"/>
  <c r="K21" i="63"/>
  <c r="K37" i="63"/>
  <c r="K53" i="63"/>
  <c r="K69" i="63"/>
  <c r="K85" i="63"/>
  <c r="K101" i="63"/>
  <c r="K117" i="63"/>
  <c r="K133" i="63"/>
  <c r="K149" i="63"/>
  <c r="K165" i="63"/>
  <c r="K181" i="63"/>
  <c r="K197" i="63"/>
  <c r="K213" i="63"/>
  <c r="K229" i="63"/>
  <c r="K245" i="63"/>
  <c r="K261" i="63"/>
  <c r="K277" i="63"/>
  <c r="K293" i="63"/>
  <c r="K309" i="63"/>
  <c r="K325" i="63"/>
  <c r="K341" i="63"/>
  <c r="K357" i="63"/>
  <c r="K361" i="63"/>
  <c r="K25" i="63"/>
  <c r="K41" i="63"/>
  <c r="K57" i="63"/>
  <c r="K73" i="63"/>
  <c r="K89" i="63"/>
  <c r="K105" i="63"/>
  <c r="K121" i="63"/>
  <c r="K137" i="63"/>
  <c r="K153" i="63"/>
  <c r="K169" i="63"/>
  <c r="K185" i="63"/>
  <c r="K201" i="63"/>
  <c r="K217" i="63"/>
  <c r="K233" i="63"/>
  <c r="K249" i="63"/>
  <c r="K265" i="63"/>
  <c r="K281" i="63"/>
  <c r="K297" i="63"/>
  <c r="K313" i="63"/>
  <c r="K329" i="63"/>
  <c r="K345" i="63"/>
  <c r="K77" i="63"/>
  <c r="K141" i="63"/>
  <c r="K205" i="63"/>
  <c r="K269" i="63"/>
  <c r="K333" i="63"/>
  <c r="K365" i="63"/>
  <c r="K371" i="63"/>
  <c r="K29" i="63"/>
  <c r="K93" i="63"/>
  <c r="K157" i="63"/>
  <c r="K221" i="63"/>
  <c r="K285" i="63"/>
  <c r="K349" i="63"/>
  <c r="K367" i="63"/>
  <c r="K625" i="63"/>
  <c r="K629" i="63"/>
  <c r="K633" i="63"/>
  <c r="K637" i="63"/>
  <c r="K641" i="63"/>
  <c r="K645" i="63"/>
  <c r="K649" i="63"/>
  <c r="K653" i="63"/>
  <c r="K657" i="63"/>
  <c r="K661" i="63"/>
  <c r="K665" i="63"/>
  <c r="K669" i="63"/>
  <c r="K681" i="63"/>
  <c r="K685" i="63"/>
  <c r="K689" i="63"/>
  <c r="K45" i="63"/>
  <c r="K109" i="63"/>
  <c r="K173" i="63"/>
  <c r="K237" i="63"/>
  <c r="K301" i="63"/>
  <c r="K359" i="63"/>
  <c r="K369" i="63"/>
  <c r="K376" i="63"/>
  <c r="K380" i="63"/>
  <c r="K384" i="63"/>
  <c r="K412" i="63"/>
  <c r="K416" i="63"/>
  <c r="K420" i="63"/>
  <c r="K424" i="63"/>
  <c r="K428" i="63"/>
  <c r="K432" i="63"/>
  <c r="K436" i="63"/>
  <c r="K440" i="63"/>
  <c r="K444" i="63"/>
  <c r="K448" i="63"/>
  <c r="K452" i="63"/>
  <c r="K456" i="63"/>
  <c r="K460" i="63"/>
  <c r="K464" i="63"/>
  <c r="K468" i="63"/>
  <c r="K480" i="63"/>
  <c r="K484" i="63"/>
  <c r="K488" i="63"/>
  <c r="K492" i="63"/>
  <c r="K496" i="63"/>
  <c r="K500" i="63"/>
  <c r="K504" i="63"/>
  <c r="K508" i="63"/>
  <c r="K512" i="63"/>
  <c r="K516" i="63"/>
  <c r="K520" i="63"/>
  <c r="K524" i="63"/>
  <c r="K528" i="63"/>
  <c r="K532" i="63"/>
  <c r="K536" i="63"/>
  <c r="K540" i="63"/>
  <c r="K544" i="63"/>
  <c r="K548" i="63"/>
  <c r="K552" i="63"/>
  <c r="K556" i="63"/>
  <c r="K560" i="63"/>
  <c r="K564" i="63"/>
  <c r="K568" i="63"/>
  <c r="K572" i="63"/>
  <c r="K576" i="63"/>
  <c r="K580" i="63"/>
  <c r="K584" i="63"/>
  <c r="K588" i="63"/>
  <c r="K592" i="63"/>
  <c r="K596" i="63"/>
  <c r="K600" i="63"/>
  <c r="K604" i="63"/>
  <c r="K608" i="63"/>
  <c r="K612" i="63"/>
  <c r="K616" i="63"/>
  <c r="K620" i="63"/>
  <c r="K624" i="63"/>
  <c r="K628" i="63"/>
  <c r="K632" i="63"/>
  <c r="K636" i="63"/>
  <c r="K640" i="63"/>
  <c r="K644" i="63"/>
  <c r="K648" i="63"/>
  <c r="K652" i="63"/>
  <c r="K656" i="63"/>
  <c r="K660" i="63"/>
  <c r="K664" i="63"/>
  <c r="K668" i="63"/>
  <c r="K672" i="63"/>
  <c r="K676" i="63"/>
  <c r="K680" i="63"/>
  <c r="K684" i="63"/>
  <c r="K688" i="63"/>
  <c r="K692" i="63"/>
  <c r="K696" i="63"/>
  <c r="K700" i="63"/>
  <c r="K704" i="63"/>
  <c r="K708" i="63"/>
  <c r="K712" i="63"/>
  <c r="K716" i="63"/>
  <c r="K720" i="63"/>
  <c r="K724" i="63"/>
  <c r="K728" i="63"/>
  <c r="K732" i="63"/>
  <c r="K736" i="63"/>
  <c r="K740" i="63"/>
  <c r="K744" i="63"/>
  <c r="K748" i="63"/>
  <c r="K752" i="63"/>
  <c r="K756" i="63"/>
  <c r="K760" i="63"/>
  <c r="K764" i="63"/>
  <c r="K768" i="63"/>
  <c r="K772" i="63"/>
  <c r="K776" i="63"/>
  <c r="K780" i="63"/>
  <c r="K784" i="63"/>
  <c r="K788" i="63"/>
  <c r="K792" i="63"/>
  <c r="K796" i="63"/>
  <c r="K800" i="63"/>
  <c r="K804" i="63"/>
  <c r="K808" i="63"/>
  <c r="K812" i="63"/>
  <c r="K816" i="63"/>
  <c r="K820" i="63"/>
  <c r="K824" i="63"/>
  <c r="K828" i="63"/>
  <c r="K832" i="63"/>
  <c r="K836" i="63"/>
  <c r="K840" i="63"/>
  <c r="K844" i="63"/>
  <c r="K848" i="63"/>
  <c r="K852" i="63"/>
  <c r="K856" i="63"/>
  <c r="K860" i="63"/>
  <c r="K864" i="63"/>
  <c r="K868" i="63"/>
  <c r="K872" i="63"/>
  <c r="K876" i="63"/>
  <c r="K880" i="63"/>
  <c r="K884" i="63"/>
  <c r="K888" i="63"/>
  <c r="K892" i="63"/>
  <c r="K896" i="63"/>
  <c r="K900" i="63"/>
  <c r="K904" i="63"/>
  <c r="K908" i="63"/>
  <c r="K912" i="63"/>
  <c r="K916" i="63"/>
  <c r="K920" i="63"/>
  <c r="K924" i="63"/>
  <c r="K928" i="63"/>
  <c r="K932" i="63"/>
  <c r="K253" i="63"/>
  <c r="K379" i="63"/>
  <c r="K395" i="63"/>
  <c r="K411" i="63"/>
  <c r="K427" i="63"/>
  <c r="K443" i="63"/>
  <c r="K459" i="63"/>
  <c r="K475" i="63"/>
  <c r="K491" i="63"/>
  <c r="K507" i="63"/>
  <c r="K523" i="63"/>
  <c r="K539" i="63"/>
  <c r="K555" i="63"/>
  <c r="K571" i="63"/>
  <c r="K587" i="63"/>
  <c r="K603" i="63"/>
  <c r="K619" i="63"/>
  <c r="K635" i="63"/>
  <c r="K651" i="63"/>
  <c r="K667" i="63"/>
  <c r="K683" i="63"/>
  <c r="K699" i="63"/>
  <c r="K715" i="63"/>
  <c r="K731" i="63"/>
  <c r="K747" i="63"/>
  <c r="K763" i="63"/>
  <c r="K779" i="63"/>
  <c r="K795" i="63"/>
  <c r="K811" i="63"/>
  <c r="K827" i="63"/>
  <c r="K843" i="63"/>
  <c r="K859" i="63"/>
  <c r="K875" i="63"/>
  <c r="K891" i="63"/>
  <c r="K907" i="63"/>
  <c r="K923" i="63"/>
  <c r="K940" i="63"/>
  <c r="K948" i="63"/>
  <c r="K61" i="63"/>
  <c r="K317" i="63"/>
  <c r="K383" i="63"/>
  <c r="K399" i="63"/>
  <c r="K415" i="63"/>
  <c r="K431" i="63"/>
  <c r="K447" i="63"/>
  <c r="K463" i="63"/>
  <c r="K479" i="63"/>
  <c r="K495" i="63"/>
  <c r="K511" i="63"/>
  <c r="K527" i="63"/>
  <c r="K543" i="63"/>
  <c r="K559" i="63"/>
  <c r="K575" i="63"/>
  <c r="K591" i="63"/>
  <c r="K607" i="63"/>
  <c r="K623" i="63"/>
  <c r="K639" i="63"/>
  <c r="K655" i="63"/>
  <c r="K671" i="63"/>
  <c r="K687" i="63"/>
  <c r="K703" i="63"/>
  <c r="K719" i="63"/>
  <c r="K735" i="63"/>
  <c r="K751" i="63"/>
  <c r="K767" i="63"/>
  <c r="K783" i="63"/>
  <c r="K799" i="63"/>
  <c r="K815" i="63"/>
  <c r="K831" i="63"/>
  <c r="K847" i="63"/>
  <c r="K863" i="63"/>
  <c r="K879" i="63"/>
  <c r="K895" i="63"/>
  <c r="K911" i="63"/>
  <c r="K927" i="63"/>
  <c r="K125" i="63"/>
  <c r="K363" i="63"/>
  <c r="K387" i="63"/>
  <c r="K403" i="63"/>
  <c r="K419" i="63"/>
  <c r="K435" i="63"/>
  <c r="K451" i="63"/>
  <c r="K467" i="63"/>
  <c r="K483" i="63"/>
  <c r="K499" i="63"/>
  <c r="K515" i="63"/>
  <c r="K531" i="63"/>
  <c r="K547" i="63"/>
  <c r="K563" i="63"/>
  <c r="K579" i="63"/>
  <c r="K595" i="63"/>
  <c r="K611" i="63"/>
  <c r="K627" i="63"/>
  <c r="K643" i="63"/>
  <c r="K659" i="63"/>
  <c r="K675" i="63"/>
  <c r="K691" i="63"/>
  <c r="K707" i="63"/>
  <c r="K723" i="63"/>
  <c r="K739" i="63"/>
  <c r="K755" i="63"/>
  <c r="K771" i="63"/>
  <c r="K787" i="63"/>
  <c r="K803" i="63"/>
  <c r="K819" i="63"/>
  <c r="K835" i="63"/>
  <c r="K851" i="63"/>
  <c r="K867" i="63"/>
  <c r="K883" i="63"/>
  <c r="K899" i="63"/>
  <c r="K915" i="63"/>
  <c r="K931" i="63"/>
  <c r="K936" i="63"/>
  <c r="K944" i="63"/>
  <c r="K952" i="63"/>
  <c r="K955" i="63"/>
  <c r="K959" i="63"/>
  <c r="K963" i="63"/>
  <c r="K967" i="63"/>
  <c r="K971" i="63"/>
  <c r="K975" i="63"/>
  <c r="K979" i="63"/>
  <c r="K983" i="63"/>
  <c r="K987" i="63"/>
  <c r="K991" i="63"/>
  <c r="K995" i="63"/>
  <c r="K999" i="63"/>
  <c r="K1003" i="63"/>
  <c r="K1007" i="63"/>
  <c r="K1011" i="63"/>
  <c r="K1015" i="63"/>
  <c r="K1019" i="63"/>
  <c r="K1023" i="63"/>
  <c r="K1027" i="63"/>
  <c r="K1031" i="63"/>
  <c r="K1035" i="63"/>
  <c r="K1039" i="63"/>
  <c r="K1043" i="63"/>
  <c r="K1047" i="63"/>
  <c r="K1051" i="63"/>
  <c r="K1055" i="63"/>
  <c r="K1059" i="63"/>
  <c r="K1063" i="63"/>
  <c r="K1067" i="63"/>
  <c r="K1071" i="63"/>
  <c r="K1075" i="63"/>
  <c r="K1079" i="63"/>
  <c r="K1083" i="63"/>
  <c r="K1087" i="63"/>
  <c r="K1091" i="63"/>
  <c r="K1095" i="63"/>
  <c r="K1099" i="63"/>
  <c r="K1103" i="63"/>
  <c r="K1107" i="63"/>
  <c r="K1111" i="63"/>
  <c r="K1115" i="63"/>
  <c r="K1119" i="63"/>
  <c r="K1123" i="63"/>
  <c r="K1127" i="63"/>
  <c r="K1131" i="63"/>
  <c r="K1135" i="63"/>
  <c r="K1139" i="63"/>
  <c r="K1143" i="63"/>
  <c r="K1147" i="63"/>
  <c r="K1151" i="63"/>
  <c r="K1155" i="63"/>
  <c r="K407" i="63"/>
  <c r="K471" i="63"/>
  <c r="K535" i="63"/>
  <c r="K599" i="63"/>
  <c r="K663" i="63"/>
  <c r="K727" i="63"/>
  <c r="K791" i="63"/>
  <c r="K855" i="63"/>
  <c r="K919" i="63"/>
  <c r="K962" i="63"/>
  <c r="K978" i="63"/>
  <c r="K994" i="63"/>
  <c r="K1010" i="63"/>
  <c r="K1026" i="63"/>
  <c r="K1042" i="63"/>
  <c r="K1058" i="63"/>
  <c r="K1074" i="63"/>
  <c r="K1090" i="63"/>
  <c r="K1106" i="63"/>
  <c r="K1122" i="63"/>
  <c r="K1134" i="63"/>
  <c r="K1142" i="63"/>
  <c r="K1150" i="63"/>
  <c r="K189" i="63"/>
  <c r="K423" i="63"/>
  <c r="K487" i="63"/>
  <c r="K551" i="63"/>
  <c r="K615" i="63"/>
  <c r="K679" i="63"/>
  <c r="K743" i="63"/>
  <c r="K807" i="63"/>
  <c r="K871" i="63"/>
  <c r="K935" i="63"/>
  <c r="K966" i="63"/>
  <c r="K982" i="63"/>
  <c r="K998" i="63"/>
  <c r="K1014" i="63"/>
  <c r="K1030" i="63"/>
  <c r="K1046" i="63"/>
  <c r="K1062" i="63"/>
  <c r="K1078" i="63"/>
  <c r="K1094" i="63"/>
  <c r="K1110" i="63"/>
  <c r="K1126" i="63"/>
  <c r="K1420" i="63"/>
  <c r="K1424" i="63"/>
  <c r="K1428" i="63"/>
  <c r="K1432" i="63"/>
  <c r="K1436" i="63"/>
  <c r="K1440" i="63"/>
  <c r="K1444" i="63"/>
  <c r="K1448" i="63"/>
  <c r="K1452" i="63"/>
  <c r="K1456" i="63"/>
  <c r="K1460" i="63"/>
  <c r="K1464" i="63"/>
  <c r="K1468" i="63"/>
  <c r="K1472" i="63"/>
  <c r="K1476" i="63"/>
  <c r="K1480" i="63"/>
  <c r="K1484" i="63"/>
  <c r="K1488" i="63"/>
  <c r="K1492" i="63"/>
  <c r="K1496" i="63"/>
  <c r="K1500" i="63"/>
  <c r="K1504" i="63"/>
  <c r="K1508" i="63"/>
  <c r="K1512" i="63"/>
  <c r="K1516" i="63"/>
  <c r="K1520" i="63"/>
  <c r="K1524" i="63"/>
  <c r="K1528" i="63"/>
  <c r="K1532" i="63"/>
  <c r="K1536" i="63"/>
  <c r="K1540" i="63"/>
  <c r="K1544" i="63"/>
  <c r="K1548" i="63"/>
  <c r="K1556" i="63"/>
  <c r="K1560" i="63"/>
  <c r="K1564" i="63"/>
  <c r="K1568" i="63"/>
  <c r="K375" i="63"/>
  <c r="K439" i="63"/>
  <c r="K503" i="63"/>
  <c r="K567" i="63"/>
  <c r="K631" i="63"/>
  <c r="K695" i="63"/>
  <c r="K759" i="63"/>
  <c r="K823" i="63"/>
  <c r="K887" i="63"/>
  <c r="K943" i="63"/>
  <c r="K954" i="63"/>
  <c r="K970" i="63"/>
  <c r="K986" i="63"/>
  <c r="K1002" i="63"/>
  <c r="K1018" i="63"/>
  <c r="K1034" i="63"/>
  <c r="K1050" i="63"/>
  <c r="K1066" i="63"/>
  <c r="K1082" i="63"/>
  <c r="K1098" i="63"/>
  <c r="K1114" i="63"/>
  <c r="K1130" i="63"/>
  <c r="K1138" i="63"/>
  <c r="K1146" i="63"/>
  <c r="K1154" i="63"/>
  <c r="K1163" i="63"/>
  <c r="K1167" i="63"/>
  <c r="K1171" i="63"/>
  <c r="K1175" i="63"/>
  <c r="K1179" i="63"/>
  <c r="K1183" i="63"/>
  <c r="K1187" i="63"/>
  <c r="K1191" i="63"/>
  <c r="K1195" i="63"/>
  <c r="K1199" i="63"/>
  <c r="K1203" i="63"/>
  <c r="K1207" i="63"/>
  <c r="K1211" i="63"/>
  <c r="K1215" i="63"/>
  <c r="K1219" i="63"/>
  <c r="K1223" i="63"/>
  <c r="K1227" i="63"/>
  <c r="K1231" i="63"/>
  <c r="K1235" i="63"/>
  <c r="K1239" i="63"/>
  <c r="K1243" i="63"/>
  <c r="K1247" i="63"/>
  <c r="K1251" i="63"/>
  <c r="K1255" i="63"/>
  <c r="K1259" i="63"/>
  <c r="K1263" i="63"/>
  <c r="K1267" i="63"/>
  <c r="K1271" i="63"/>
  <c r="K1275" i="63"/>
  <c r="K1279" i="63"/>
  <c r="K1283" i="63"/>
  <c r="K1287" i="63"/>
  <c r="K1291" i="63"/>
  <c r="K1295" i="63"/>
  <c r="K1299" i="63"/>
  <c r="K1303" i="63"/>
  <c r="K1307" i="63"/>
  <c r="K1311" i="63"/>
  <c r="K1315" i="63"/>
  <c r="K1319" i="63"/>
  <c r="K1323" i="63"/>
  <c r="K1327" i="63"/>
  <c r="K1331" i="63"/>
  <c r="K1335" i="63"/>
  <c r="K1339" i="63"/>
  <c r="K1343" i="63"/>
  <c r="K1347" i="63"/>
  <c r="K1351" i="63"/>
  <c r="K1355" i="63"/>
  <c r="K1359" i="63"/>
  <c r="K1363" i="63"/>
  <c r="K1367" i="63"/>
  <c r="K1371" i="63"/>
  <c r="K1375" i="63"/>
  <c r="K1411" i="63"/>
  <c r="K1415" i="63"/>
  <c r="K1531" i="63"/>
  <c r="K1535" i="63"/>
  <c r="K1539" i="63"/>
  <c r="K1543" i="63"/>
  <c r="K1547" i="63"/>
  <c r="K1551" i="63"/>
  <c r="K1555" i="63"/>
  <c r="K1559" i="63"/>
  <c r="K1563" i="63"/>
  <c r="K1567" i="63"/>
  <c r="K1571" i="63"/>
  <c r="K583" i="63"/>
  <c r="K839" i="63"/>
  <c r="K1006" i="63"/>
  <c r="K1070" i="63"/>
  <c r="K1153" i="63"/>
  <c r="K1162" i="63"/>
  <c r="K1178" i="63"/>
  <c r="K1194" i="63"/>
  <c r="K1210" i="63"/>
  <c r="K1226" i="63"/>
  <c r="K1242" i="63"/>
  <c r="K1258" i="63"/>
  <c r="K1274" i="63"/>
  <c r="K1290" i="63"/>
  <c r="K1306" i="63"/>
  <c r="K1322" i="63"/>
  <c r="K1338" i="63"/>
  <c r="K1354" i="63"/>
  <c r="K1370" i="63"/>
  <c r="K1386" i="63"/>
  <c r="K1402" i="63"/>
  <c r="K1418" i="63"/>
  <c r="K1434" i="63"/>
  <c r="K1450" i="63"/>
  <c r="K1466" i="63"/>
  <c r="K1482" i="63"/>
  <c r="K1498" i="63"/>
  <c r="K1514" i="63"/>
  <c r="K1530" i="63"/>
  <c r="K1546" i="63"/>
  <c r="K1562" i="63"/>
  <c r="K391" i="63"/>
  <c r="K647" i="63"/>
  <c r="K903" i="63"/>
  <c r="K958" i="63"/>
  <c r="K1022" i="63"/>
  <c r="K1086" i="63"/>
  <c r="K1159" i="63"/>
  <c r="K1166" i="63"/>
  <c r="K1182" i="63"/>
  <c r="K1198" i="63"/>
  <c r="K1214" i="63"/>
  <c r="K1230" i="63"/>
  <c r="K1246" i="63"/>
  <c r="K1262" i="63"/>
  <c r="K1278" i="63"/>
  <c r="K1294" i="63"/>
  <c r="K1310" i="63"/>
  <c r="K1326" i="63"/>
  <c r="K1342" i="63"/>
  <c r="K1358" i="63"/>
  <c r="K1374" i="63"/>
  <c r="K1390" i="63"/>
  <c r="K1406" i="63"/>
  <c r="K1422" i="63"/>
  <c r="K1438" i="63"/>
  <c r="K1454" i="63"/>
  <c r="K1470" i="63"/>
  <c r="K1486" i="63"/>
  <c r="K1502" i="63"/>
  <c r="K1518" i="63"/>
  <c r="K1534" i="63"/>
  <c r="K1550" i="63"/>
  <c r="K1566" i="63"/>
  <c r="K2204" i="63"/>
  <c r="K2208" i="63"/>
  <c r="K2212" i="63"/>
  <c r="K2216" i="63"/>
  <c r="K2224" i="63"/>
  <c r="K2228" i="63"/>
  <c r="K2232" i="63"/>
  <c r="K2236" i="63"/>
  <c r="K2240" i="63"/>
  <c r="K2244" i="63"/>
  <c r="K2248" i="63"/>
  <c r="K2252" i="63"/>
  <c r="K2256" i="63"/>
  <c r="K455" i="63"/>
  <c r="K711" i="63"/>
  <c r="K951" i="63"/>
  <c r="K974" i="63"/>
  <c r="K1038" i="63"/>
  <c r="K1102" i="63"/>
  <c r="K1137" i="63"/>
  <c r="K1170" i="63"/>
  <c r="K1186" i="63"/>
  <c r="K1202" i="63"/>
  <c r="K1218" i="63"/>
  <c r="K1234" i="63"/>
  <c r="K1250" i="63"/>
  <c r="K1266" i="63"/>
  <c r="K1282" i="63"/>
  <c r="K1298" i="63"/>
  <c r="K1314" i="63"/>
  <c r="K1330" i="63"/>
  <c r="K1346" i="63"/>
  <c r="K1362" i="63"/>
  <c r="K1378" i="63"/>
  <c r="K1394" i="63"/>
  <c r="K1410" i="63"/>
  <c r="K1426" i="63"/>
  <c r="K1442" i="63"/>
  <c r="K1458" i="63"/>
  <c r="K1474" i="63"/>
  <c r="K1490" i="63"/>
  <c r="K1506" i="63"/>
  <c r="K1522" i="63"/>
  <c r="K1538" i="63"/>
  <c r="K1554" i="63"/>
  <c r="K1570" i="63"/>
  <c r="K1711" i="63"/>
  <c r="K1715" i="63"/>
  <c r="K1719" i="63"/>
  <c r="K1723" i="63"/>
  <c r="K1727" i="63"/>
  <c r="K1731" i="63"/>
  <c r="K1735" i="63"/>
  <c r="K1739" i="63"/>
  <c r="K1743" i="63"/>
  <c r="K1747" i="63"/>
  <c r="K1759" i="63"/>
  <c r="K1763" i="63"/>
  <c r="K1767" i="63"/>
  <c r="K1771" i="63"/>
  <c r="K1775" i="63"/>
  <c r="K1779" i="63"/>
  <c r="K1783" i="63"/>
  <c r="K1787" i="63"/>
  <c r="K1791" i="63"/>
  <c r="K1795" i="63"/>
  <c r="K1799" i="63"/>
  <c r="K1803" i="63"/>
  <c r="K1807" i="63"/>
  <c r="K1811" i="63"/>
  <c r="K1815" i="63"/>
  <c r="K1819" i="63"/>
  <c r="K1823" i="63"/>
  <c r="K1831" i="63"/>
  <c r="K1835" i="63"/>
  <c r="K1839" i="63"/>
  <c r="K1843" i="63"/>
  <c r="K1847" i="63"/>
  <c r="K1851" i="63"/>
  <c r="K1855" i="63"/>
  <c r="K1859" i="63"/>
  <c r="K1863" i="63"/>
  <c r="K1867" i="63"/>
  <c r="K1871" i="63"/>
  <c r="K1875" i="63"/>
  <c r="K1879" i="63"/>
  <c r="K1883" i="63"/>
  <c r="K1887" i="63"/>
  <c r="K1891" i="63"/>
  <c r="K1895" i="63"/>
  <c r="K1899" i="63"/>
  <c r="K1903" i="63"/>
  <c r="K1907" i="63"/>
  <c r="K1911" i="63"/>
  <c r="K1915" i="63"/>
  <c r="K1919" i="63"/>
  <c r="K1923" i="63"/>
  <c r="K1927" i="63"/>
  <c r="K1931" i="63"/>
  <c r="K1935" i="63"/>
  <c r="K1939" i="63"/>
  <c r="K1943" i="63"/>
  <c r="K1947" i="63"/>
  <c r="K1951" i="63"/>
  <c r="K1955" i="63"/>
  <c r="K1967" i="63"/>
  <c r="K2011" i="63"/>
  <c r="K2015" i="63"/>
  <c r="K2019" i="63"/>
  <c r="K2023" i="63"/>
  <c r="K2027" i="63"/>
  <c r="K2031" i="63"/>
  <c r="K2035" i="63"/>
  <c r="K2039" i="63"/>
  <c r="K2043" i="63"/>
  <c r="K2047" i="63"/>
  <c r="K2051" i="63"/>
  <c r="K2055" i="63"/>
  <c r="K2059" i="63"/>
  <c r="K2063" i="63"/>
  <c r="K2067" i="63"/>
  <c r="K2071" i="63"/>
  <c r="K2075" i="63"/>
  <c r="K2155" i="63"/>
  <c r="K2159" i="63"/>
  <c r="K2163" i="63"/>
  <c r="K2167" i="63"/>
  <c r="K2171" i="63"/>
  <c r="K2175" i="63"/>
  <c r="K2179" i="63"/>
  <c r="K2183" i="63"/>
  <c r="K2187" i="63"/>
  <c r="K2191" i="63"/>
  <c r="K2227" i="63"/>
  <c r="K2231" i="63"/>
  <c r="K2235" i="63"/>
  <c r="K2239" i="63"/>
  <c r="K2243" i="63"/>
  <c r="K2247" i="63"/>
  <c r="K2251" i="63"/>
  <c r="K2255" i="63"/>
  <c r="K2259" i="63"/>
  <c r="K2263" i="63"/>
  <c r="K2299" i="63"/>
  <c r="K2303" i="63"/>
  <c r="K2307" i="63"/>
  <c r="K2311" i="63"/>
  <c r="K2315" i="63"/>
  <c r="K2319" i="63"/>
  <c r="K2323" i="63"/>
  <c r="K2327" i="63"/>
  <c r="K2331" i="63"/>
  <c r="K2335" i="63"/>
  <c r="K2339" i="63"/>
  <c r="K2343" i="63"/>
  <c r="K2347" i="63"/>
  <c r="K2351" i="63"/>
  <c r="K2355" i="63"/>
  <c r="K2359" i="63"/>
  <c r="K2363" i="63"/>
  <c r="K2367" i="63"/>
  <c r="K2371" i="63"/>
  <c r="K2375" i="63"/>
  <c r="K2379" i="63"/>
  <c r="K2383" i="63"/>
  <c r="K2387" i="63"/>
  <c r="K2391" i="63"/>
  <c r="K2395" i="63"/>
  <c r="K2399" i="63"/>
  <c r="K2403" i="63"/>
  <c r="K2407" i="63"/>
  <c r="K2411" i="63"/>
  <c r="K2415" i="63"/>
  <c r="K2419" i="63"/>
  <c r="K2423" i="63"/>
  <c r="K2427" i="63"/>
  <c r="K2431" i="63"/>
  <c r="K2435" i="63"/>
  <c r="K2439" i="63"/>
  <c r="K2443" i="63"/>
  <c r="K2447" i="63"/>
  <c r="K2451" i="63"/>
  <c r="K2455" i="63"/>
  <c r="K2459" i="63"/>
  <c r="K2463" i="63"/>
  <c r="K2467" i="63"/>
  <c r="K2471" i="63"/>
  <c r="K2475" i="63"/>
  <c r="K2479" i="63"/>
  <c r="K2483" i="63"/>
  <c r="K2487" i="63"/>
  <c r="K2491" i="63"/>
  <c r="K2495" i="63"/>
  <c r="K2499" i="63"/>
  <c r="K2503" i="63"/>
  <c r="K2507" i="63"/>
  <c r="K2511" i="63"/>
  <c r="K2515" i="63"/>
  <c r="K2519" i="63"/>
  <c r="K2523" i="63"/>
  <c r="K2527" i="63"/>
  <c r="K2531" i="63"/>
  <c r="K1222" i="63"/>
  <c r="K1286" i="63"/>
  <c r="K1350" i="63"/>
  <c r="K1414" i="63"/>
  <c r="K1478" i="63"/>
  <c r="K1542" i="63"/>
  <c r="K1582" i="63"/>
  <c r="K1598" i="63"/>
  <c r="K1614" i="63"/>
  <c r="K1630" i="63"/>
  <c r="K1646" i="63"/>
  <c r="K1662" i="63"/>
  <c r="K1678" i="63"/>
  <c r="K1694" i="63"/>
  <c r="K1710" i="63"/>
  <c r="K1726" i="63"/>
  <c r="K1742" i="63"/>
  <c r="K1758" i="63"/>
  <c r="K1774" i="63"/>
  <c r="K1790" i="63"/>
  <c r="K1806" i="63"/>
  <c r="K1822" i="63"/>
  <c r="K1838" i="63"/>
  <c r="K1854" i="63"/>
  <c r="K1870" i="63"/>
  <c r="K1886" i="63"/>
  <c r="K1902" i="63"/>
  <c r="K1918" i="63"/>
  <c r="K1934" i="63"/>
  <c r="K1950" i="63"/>
  <c r="K1966" i="63"/>
  <c r="K1982" i="63"/>
  <c r="K1998" i="63"/>
  <c r="K2014" i="63"/>
  <c r="K2030" i="63"/>
  <c r="K2046" i="63"/>
  <c r="K2062" i="63"/>
  <c r="K2078" i="63"/>
  <c r="K2094" i="63"/>
  <c r="K2110" i="63"/>
  <c r="K2126" i="63"/>
  <c r="K2142" i="63"/>
  <c r="K2158" i="63"/>
  <c r="K2174" i="63"/>
  <c r="K2190" i="63"/>
  <c r="K2206" i="63"/>
  <c r="K2222" i="63"/>
  <c r="K2238" i="63"/>
  <c r="K2254" i="63"/>
  <c r="K2270" i="63"/>
  <c r="K2286" i="63"/>
  <c r="K2302" i="63"/>
  <c r="K2318" i="63"/>
  <c r="K2334" i="63"/>
  <c r="K2350" i="63"/>
  <c r="K2366" i="63"/>
  <c r="K2382" i="63"/>
  <c r="K2398" i="63"/>
  <c r="K2414" i="63"/>
  <c r="K2430" i="63"/>
  <c r="K2446" i="63"/>
  <c r="K2462" i="63"/>
  <c r="K2478" i="63"/>
  <c r="K2494" i="63"/>
  <c r="K2510" i="63"/>
  <c r="K2526" i="63"/>
  <c r="K2543" i="63"/>
  <c r="K519" i="63"/>
  <c r="K990" i="63"/>
  <c r="K1174" i="63"/>
  <c r="K1238" i="63"/>
  <c r="K1302" i="63"/>
  <c r="K1366" i="63"/>
  <c r="K1430" i="63"/>
  <c r="K1494" i="63"/>
  <c r="K1558" i="63"/>
  <c r="K1586" i="63"/>
  <c r="K1602" i="63"/>
  <c r="K1618" i="63"/>
  <c r="K1634" i="63"/>
  <c r="K1650" i="63"/>
  <c r="K1666" i="63"/>
  <c r="K1682" i="63"/>
  <c r="K1698" i="63"/>
  <c r="K1714" i="63"/>
  <c r="K1730" i="63"/>
  <c r="K1746" i="63"/>
  <c r="K1762" i="63"/>
  <c r="K1778" i="63"/>
  <c r="K1794" i="63"/>
  <c r="K1810" i="63"/>
  <c r="K1826" i="63"/>
  <c r="K1842" i="63"/>
  <c r="K1858" i="63"/>
  <c r="K1874" i="63"/>
  <c r="K1890" i="63"/>
  <c r="K1906" i="63"/>
  <c r="K1922" i="63"/>
  <c r="K1938" i="63"/>
  <c r="K1954" i="63"/>
  <c r="K1970" i="63"/>
  <c r="K1986" i="63"/>
  <c r="K2002" i="63"/>
  <c r="K2018" i="63"/>
  <c r="K2034" i="63"/>
  <c r="K2050" i="63"/>
  <c r="K2066" i="63"/>
  <c r="K2082" i="63"/>
  <c r="K2098" i="63"/>
  <c r="K2114" i="63"/>
  <c r="K2130" i="63"/>
  <c r="K2146" i="63"/>
  <c r="K2162" i="63"/>
  <c r="K2178" i="63"/>
  <c r="K2194" i="63"/>
  <c r="K2210" i="63"/>
  <c r="K2226" i="63"/>
  <c r="K2242" i="63"/>
  <c r="K2258" i="63"/>
  <c r="K2274" i="63"/>
  <c r="K2290" i="63"/>
  <c r="K2306" i="63"/>
  <c r="K2322" i="63"/>
  <c r="K2338" i="63"/>
  <c r="K2354" i="63"/>
  <c r="K2370" i="63"/>
  <c r="K2386" i="63"/>
  <c r="K2402" i="63"/>
  <c r="K2418" i="63"/>
  <c r="K2434" i="63"/>
  <c r="K2450" i="63"/>
  <c r="K2466" i="63"/>
  <c r="K2482" i="63"/>
  <c r="K2498" i="63"/>
  <c r="K2514" i="63"/>
  <c r="K2530" i="63"/>
  <c r="K2539" i="63"/>
  <c r="K775" i="63"/>
  <c r="K1054" i="63"/>
  <c r="K1145" i="63"/>
  <c r="K1190" i="63"/>
  <c r="K1254" i="63"/>
  <c r="K1318" i="63"/>
  <c r="K1382" i="63"/>
  <c r="K1446" i="63"/>
  <c r="K1510" i="63"/>
  <c r="K1574" i="63"/>
  <c r="K1590" i="63"/>
  <c r="K1606" i="63"/>
  <c r="K1622" i="63"/>
  <c r="K1638" i="63"/>
  <c r="K1654" i="63"/>
  <c r="K1670" i="63"/>
  <c r="K1686" i="63"/>
  <c r="K1702" i="63"/>
  <c r="K1718" i="63"/>
  <c r="K1734" i="63"/>
  <c r="K1750" i="63"/>
  <c r="K1766" i="63"/>
  <c r="K1782" i="63"/>
  <c r="K1798" i="63"/>
  <c r="K1814" i="63"/>
  <c r="K1830" i="63"/>
  <c r="K1846" i="63"/>
  <c r="K1862" i="63"/>
  <c r="K1878" i="63"/>
  <c r="K1894" i="63"/>
  <c r="K1910" i="63"/>
  <c r="K1926" i="63"/>
  <c r="K1942" i="63"/>
  <c r="K1958" i="63"/>
  <c r="K1974" i="63"/>
  <c r="K1990" i="63"/>
  <c r="K2006" i="63"/>
  <c r="K2022" i="63"/>
  <c r="K2038" i="63"/>
  <c r="K2054" i="63"/>
  <c r="K2070" i="63"/>
  <c r="K2086" i="63"/>
  <c r="K2102" i="63"/>
  <c r="K2118" i="63"/>
  <c r="K2134" i="63"/>
  <c r="K2150" i="63"/>
  <c r="K2166" i="63"/>
  <c r="K2182" i="63"/>
  <c r="K2198" i="63"/>
  <c r="K2214" i="63"/>
  <c r="K2230" i="63"/>
  <c r="K2246" i="63"/>
  <c r="K2262" i="63"/>
  <c r="K2278" i="63"/>
  <c r="K2294" i="63"/>
  <c r="K2310" i="63"/>
  <c r="K2326" i="63"/>
  <c r="K2342" i="63"/>
  <c r="K2358" i="63"/>
  <c r="K2374" i="63"/>
  <c r="K2390" i="63"/>
  <c r="K2406" i="63"/>
  <c r="K2422" i="63"/>
  <c r="K2438" i="63"/>
  <c r="K2454" i="63"/>
  <c r="K2470" i="63"/>
  <c r="K2486" i="63"/>
  <c r="K2502" i="63"/>
  <c r="K2518" i="63"/>
  <c r="K2535" i="63"/>
  <c r="K2538" i="63"/>
  <c r="K2541" i="63"/>
  <c r="K2551" i="63"/>
  <c r="K2554" i="63"/>
  <c r="K2558" i="63"/>
  <c r="K2562" i="63"/>
  <c r="K2566" i="63"/>
  <c r="K2570" i="63"/>
  <c r="K2574" i="63"/>
  <c r="K2578" i="63"/>
  <c r="K2582" i="63"/>
  <c r="K2586" i="63"/>
  <c r="K2590" i="63"/>
  <c r="K2594" i="63"/>
  <c r="K2598" i="63"/>
  <c r="K2602" i="63"/>
  <c r="K2606" i="63"/>
  <c r="K2610" i="63"/>
  <c r="K2614" i="63"/>
  <c r="K2618" i="63"/>
  <c r="K2622" i="63"/>
  <c r="K2626" i="63"/>
  <c r="K2630" i="63"/>
  <c r="K2634" i="63"/>
  <c r="K2638" i="63"/>
  <c r="K2642" i="63"/>
  <c r="K2646" i="63"/>
  <c r="K2650" i="63"/>
  <c r="K2654" i="63"/>
  <c r="K2658" i="63"/>
  <c r="K2662" i="63"/>
  <c r="K2666" i="63"/>
  <c r="K2670" i="63"/>
  <c r="K2674" i="63"/>
  <c r="K2678" i="63"/>
  <c r="K2682" i="63"/>
  <c r="K2686" i="63"/>
  <c r="K2690" i="63"/>
  <c r="K2694" i="63"/>
  <c r="K2698" i="63"/>
  <c r="K2702" i="63"/>
  <c r="K2706" i="63"/>
  <c r="K2710" i="63"/>
  <c r="K2714" i="63"/>
  <c r="K2718" i="63"/>
  <c r="K2722" i="63"/>
  <c r="K2726" i="63"/>
  <c r="K2730" i="63"/>
  <c r="K2734" i="63"/>
  <c r="K2738" i="63"/>
  <c r="K2742" i="63"/>
  <c r="K2746" i="63"/>
  <c r="K2750" i="63"/>
  <c r="K2754" i="63"/>
  <c r="K2758" i="63"/>
  <c r="K2762" i="63"/>
  <c r="K2766" i="63"/>
  <c r="K2770" i="63"/>
  <c r="K2774" i="63"/>
  <c r="K2778" i="63"/>
  <c r="K2782" i="63"/>
  <c r="K2786" i="63"/>
  <c r="K2790" i="63"/>
  <c r="K2794" i="63"/>
  <c r="K2798" i="63"/>
  <c r="K2802" i="63"/>
  <c r="K2806" i="63"/>
  <c r="K2810" i="63"/>
  <c r="K2814" i="63"/>
  <c r="K2818" i="63"/>
  <c r="K2822" i="63"/>
  <c r="K2826" i="63"/>
  <c r="K2830" i="63"/>
  <c r="K2834" i="63"/>
  <c r="K2838" i="63"/>
  <c r="K2842" i="63"/>
  <c r="K2846" i="63"/>
  <c r="K2850" i="63"/>
  <c r="K2854" i="63"/>
  <c r="K2858" i="63"/>
  <c r="K2862" i="63"/>
  <c r="K2866" i="63"/>
  <c r="K2870" i="63"/>
  <c r="K2874" i="63"/>
  <c r="K2878" i="63"/>
  <c r="K2882" i="63"/>
  <c r="K2886" i="63"/>
  <c r="K2890" i="63"/>
  <c r="K2894" i="63"/>
  <c r="K2898" i="63"/>
  <c r="K2902" i="63"/>
  <c r="K2906" i="63"/>
  <c r="K2910" i="63"/>
  <c r="K2914" i="63"/>
  <c r="K2918" i="63"/>
  <c r="K2922" i="63"/>
  <c r="K2926" i="63"/>
  <c r="K2930" i="63"/>
  <c r="K2934" i="63"/>
  <c r="K1206" i="63"/>
  <c r="K1462" i="63"/>
  <c r="K1610" i="63"/>
  <c r="K1674" i="63"/>
  <c r="K1738" i="63"/>
  <c r="K1802" i="63"/>
  <c r="K1866" i="63"/>
  <c r="K1930" i="63"/>
  <c r="K1994" i="63"/>
  <c r="K2058" i="63"/>
  <c r="K2122" i="63"/>
  <c r="K2186" i="63"/>
  <c r="K2250" i="63"/>
  <c r="K2314" i="63"/>
  <c r="K2378" i="63"/>
  <c r="K2442" i="63"/>
  <c r="K2506" i="63"/>
  <c r="K2553" i="63"/>
  <c r="K2569" i="63"/>
  <c r="K2585" i="63"/>
  <c r="K2601" i="63"/>
  <c r="K2617" i="63"/>
  <c r="K2633" i="63"/>
  <c r="K2649" i="63"/>
  <c r="K2665" i="63"/>
  <c r="K2681" i="63"/>
  <c r="K2697" i="63"/>
  <c r="K2713" i="63"/>
  <c r="K2729" i="63"/>
  <c r="K2745" i="63"/>
  <c r="K2761" i="63"/>
  <c r="K2777" i="63"/>
  <c r="K2793" i="63"/>
  <c r="K2809" i="63"/>
  <c r="K2825" i="63"/>
  <c r="K2841" i="63"/>
  <c r="K2857" i="63"/>
  <c r="K2873" i="63"/>
  <c r="K2889" i="63"/>
  <c r="K2905" i="63"/>
  <c r="K2921" i="63"/>
  <c r="K2937" i="63"/>
  <c r="K3619" i="63"/>
  <c r="K3631" i="63"/>
  <c r="K3635" i="63"/>
  <c r="K3643" i="63"/>
  <c r="K3647" i="63"/>
  <c r="K3651" i="63"/>
  <c r="K3655" i="63"/>
  <c r="K3659" i="63"/>
  <c r="K3667" i="63"/>
  <c r="K3675" i="63"/>
  <c r="K3683" i="63"/>
  <c r="K3691" i="63"/>
  <c r="K3699" i="63"/>
  <c r="K3707" i="63"/>
  <c r="K3715" i="63"/>
  <c r="K3723" i="63"/>
  <c r="K3727" i="63"/>
  <c r="K3731" i="63"/>
  <c r="K3735" i="63"/>
  <c r="K3739" i="63"/>
  <c r="K3743" i="63"/>
  <c r="K3747" i="63"/>
  <c r="K3751" i="63"/>
  <c r="K3755" i="63"/>
  <c r="K3759" i="63"/>
  <c r="K3763" i="63"/>
  <c r="K3767" i="63"/>
  <c r="K3771" i="63"/>
  <c r="K3775" i="63"/>
  <c r="K2865" i="63"/>
  <c r="K2881" i="63"/>
  <c r="K2897" i="63"/>
  <c r="K2913" i="63"/>
  <c r="K2929" i="63"/>
  <c r="K2941" i="63"/>
  <c r="K2949" i="63"/>
  <c r="K2957" i="63"/>
  <c r="K2965" i="63"/>
  <c r="K2973" i="63"/>
  <c r="K2981" i="63"/>
  <c r="K2989" i="63"/>
  <c r="K2997" i="63"/>
  <c r="K3005" i="63"/>
  <c r="K3013" i="63"/>
  <c r="K3022" i="63"/>
  <c r="K3026" i="63"/>
  <c r="K3030" i="63"/>
  <c r="K3034" i="63"/>
  <c r="K3038" i="63"/>
  <c r="K3042" i="63"/>
  <c r="K3046" i="63"/>
  <c r="K3050" i="63"/>
  <c r="K3054" i="63"/>
  <c r="K3058" i="63"/>
  <c r="K3062" i="63"/>
  <c r="K3066" i="63"/>
  <c r="K3070" i="63"/>
  <c r="K3074" i="63"/>
  <c r="K3078" i="63"/>
  <c r="K3082" i="63"/>
  <c r="K3086" i="63"/>
  <c r="K3090" i="63"/>
  <c r="K3094" i="63"/>
  <c r="K3098" i="63"/>
  <c r="K3102" i="63"/>
  <c r="K3106" i="63"/>
  <c r="K3110" i="63"/>
  <c r="K3114" i="63"/>
  <c r="K3118" i="63"/>
  <c r="K3122" i="63"/>
  <c r="K3126" i="63"/>
  <c r="K3130" i="63"/>
  <c r="K3134" i="63"/>
  <c r="K3138" i="63"/>
  <c r="K3142" i="63"/>
  <c r="K3146" i="63"/>
  <c r="K3150" i="63"/>
  <c r="K3154" i="63"/>
  <c r="K3158" i="63"/>
  <c r="K3162" i="63"/>
  <c r="K3166" i="63"/>
  <c r="K3170" i="63"/>
  <c r="K3174" i="63"/>
  <c r="K3178" i="63"/>
  <c r="K3182" i="63"/>
  <c r="K3186" i="63"/>
  <c r="K3190" i="63"/>
  <c r="K3202" i="63"/>
  <c r="K3210" i="63"/>
  <c r="K3218" i="63"/>
  <c r="K3226" i="63"/>
  <c r="K3234" i="63"/>
  <c r="K3242" i="63"/>
  <c r="K3250" i="63"/>
  <c r="K3258" i="63"/>
  <c r="K3266" i="63"/>
  <c r="K3274" i="63"/>
  <c r="K3282" i="63"/>
  <c r="K3290" i="63"/>
  <c r="K3294" i="63"/>
  <c r="K3298" i="63"/>
  <c r="K3302" i="63"/>
  <c r="K3310" i="63"/>
  <c r="K3318" i="63"/>
  <c r="K3326" i="63"/>
  <c r="K3330" i="63"/>
  <c r="K3338" i="63"/>
  <c r="K3342" i="63"/>
  <c r="K3346" i="63"/>
  <c r="K3354" i="63"/>
  <c r="K3362" i="63"/>
  <c r="K3370" i="63"/>
  <c r="K3386" i="63"/>
  <c r="K3394" i="63"/>
  <c r="K3402" i="63"/>
  <c r="K3406" i="63"/>
  <c r="K3418" i="63"/>
  <c r="K3422" i="63"/>
  <c r="K3430" i="63"/>
  <c r="K3438" i="63"/>
  <c r="K3446" i="63"/>
  <c r="K3450" i="63"/>
  <c r="K3458" i="63"/>
  <c r="K3466" i="63"/>
  <c r="K3470" i="63"/>
  <c r="K3474" i="63"/>
  <c r="K3486" i="63"/>
  <c r="K3494" i="63"/>
  <c r="K3502" i="63"/>
  <c r="K3510" i="63"/>
  <c r="K3518" i="63"/>
  <c r="K3526" i="63"/>
  <c r="K3534" i="63"/>
  <c r="K3542" i="63"/>
  <c r="K3550" i="63"/>
  <c r="K3558" i="63"/>
  <c r="K3566" i="63"/>
  <c r="K3578" i="63"/>
  <c r="K3582" i="63"/>
  <c r="K3590" i="63"/>
  <c r="K3594" i="63"/>
  <c r="K3598" i="63"/>
  <c r="K3610" i="63"/>
  <c r="K3626" i="63"/>
  <c r="K3634" i="63"/>
  <c r="K3646" i="63"/>
  <c r="K3650" i="63"/>
  <c r="K3654" i="63"/>
  <c r="K3662" i="63"/>
  <c r="K3682" i="63"/>
  <c r="K3694" i="63"/>
  <c r="K3706" i="63"/>
  <c r="K3718" i="63"/>
  <c r="K3734" i="63"/>
  <c r="K3738" i="63"/>
  <c r="K3750" i="63"/>
  <c r="K3762" i="63"/>
  <c r="K1118" i="63"/>
  <c r="K1398" i="63"/>
  <c r="K1594" i="63"/>
  <c r="K2042" i="63"/>
  <c r="K2234" i="63"/>
  <c r="K2426" i="63"/>
  <c r="K2581" i="63"/>
  <c r="K2629" i="63"/>
  <c r="K2645" i="63"/>
  <c r="K2693" i="63"/>
  <c r="K2805" i="63"/>
  <c r="K2853" i="63"/>
  <c r="K2946" i="63"/>
  <c r="K2978" i="63"/>
  <c r="K3002" i="63"/>
  <c r="K3021" i="63"/>
  <c r="K3033" i="63"/>
  <c r="K3045" i="63"/>
  <c r="K3057" i="63"/>
  <c r="K3081" i="63"/>
  <c r="K3093" i="63"/>
  <c r="K3113" i="63"/>
  <c r="K3125" i="63"/>
  <c r="K3137" i="63"/>
  <c r="K3149" i="63"/>
  <c r="K3153" i="63"/>
  <c r="K3157" i="63"/>
  <c r="K3161" i="63"/>
  <c r="K3165" i="63"/>
  <c r="K3185" i="63"/>
  <c r="K3189" i="63"/>
  <c r="K3201" i="63"/>
  <c r="K3213" i="63"/>
  <c r="K3225" i="63"/>
  <c r="K3237" i="63"/>
  <c r="K3249" i="63"/>
  <c r="K3261" i="63"/>
  <c r="K3273" i="63"/>
  <c r="K3281" i="63"/>
  <c r="K3293" i="63"/>
  <c r="K3297" i="63"/>
  <c r="K3305" i="63"/>
  <c r="K3309" i="63"/>
  <c r="K3321" i="63"/>
  <c r="K3333" i="63"/>
  <c r="K3353" i="63"/>
  <c r="K3365" i="63"/>
  <c r="K3377" i="63"/>
  <c r="K3381" i="63"/>
  <c r="K3393" i="63"/>
  <c r="K3409" i="63"/>
  <c r="K3413" i="63"/>
  <c r="K3421" i="63"/>
  <c r="K3425" i="63"/>
  <c r="K3437" i="63"/>
  <c r="K3457" i="63"/>
  <c r="K3461" i="63"/>
  <c r="K3485" i="63"/>
  <c r="K3489" i="63"/>
  <c r="K3493" i="63"/>
  <c r="K3505" i="63"/>
  <c r="K3517" i="63"/>
  <c r="K3529" i="63"/>
  <c r="K3541" i="63"/>
  <c r="K3553" i="63"/>
  <c r="K3569" i="63"/>
  <c r="K3589" i="63"/>
  <c r="K3601" i="63"/>
  <c r="K3613" i="63"/>
  <c r="K3625" i="63"/>
  <c r="K3637" i="63"/>
  <c r="K3657" i="63"/>
  <c r="K3669" i="63"/>
  <c r="K3681" i="63"/>
  <c r="K3693" i="63"/>
  <c r="K3705" i="63"/>
  <c r="K3717" i="63"/>
  <c r="K3741" i="63"/>
  <c r="K3753" i="63"/>
  <c r="K3765" i="63"/>
  <c r="K3777" i="63"/>
  <c r="K1270" i="63"/>
  <c r="K1526" i="63"/>
  <c r="K1626" i="63"/>
  <c r="K1690" i="63"/>
  <c r="K1754" i="63"/>
  <c r="K1818" i="63"/>
  <c r="K1882" i="63"/>
  <c r="K1946" i="63"/>
  <c r="K2010" i="63"/>
  <c r="K2074" i="63"/>
  <c r="K2138" i="63"/>
  <c r="K2202" i="63"/>
  <c r="K2266" i="63"/>
  <c r="K2330" i="63"/>
  <c r="K2394" i="63"/>
  <c r="K2458" i="63"/>
  <c r="K2522" i="63"/>
  <c r="K2537" i="63"/>
  <c r="K2550" i="63"/>
  <c r="K2557" i="63"/>
  <c r="K2573" i="63"/>
  <c r="K2589" i="63"/>
  <c r="K2605" i="63"/>
  <c r="K2621" i="63"/>
  <c r="K2637" i="63"/>
  <c r="K2653" i="63"/>
  <c r="K2669" i="63"/>
  <c r="K2685" i="63"/>
  <c r="K2701" i="63"/>
  <c r="K2717" i="63"/>
  <c r="K2733" i="63"/>
  <c r="K2749" i="63"/>
  <c r="K2765" i="63"/>
  <c r="K2781" i="63"/>
  <c r="K2797" i="63"/>
  <c r="K2813" i="63"/>
  <c r="K2829" i="63"/>
  <c r="K2845" i="63"/>
  <c r="K2861" i="63"/>
  <c r="K2877" i="63"/>
  <c r="K2893" i="63"/>
  <c r="K2909" i="63"/>
  <c r="K2925" i="63"/>
  <c r="K2942" i="63"/>
  <c r="K2950" i="63"/>
  <c r="K2958" i="63"/>
  <c r="K2966" i="63"/>
  <c r="K2974" i="63"/>
  <c r="K2982" i="63"/>
  <c r="K2990" i="63"/>
  <c r="K2998" i="63"/>
  <c r="K3006" i="63"/>
  <c r="K3014" i="63"/>
  <c r="K3023" i="63"/>
  <c r="K3027" i="63"/>
  <c r="K3031" i="63"/>
  <c r="K3035" i="63"/>
  <c r="K3039" i="63"/>
  <c r="K3043" i="63"/>
  <c r="K3047" i="63"/>
  <c r="K3051" i="63"/>
  <c r="K3055" i="63"/>
  <c r="K3059" i="63"/>
  <c r="K3063" i="63"/>
  <c r="K3067" i="63"/>
  <c r="K3071" i="63"/>
  <c r="K3075" i="63"/>
  <c r="K3079" i="63"/>
  <c r="K3083" i="63"/>
  <c r="K3087" i="63"/>
  <c r="K3091" i="63"/>
  <c r="K3095" i="63"/>
  <c r="K3099" i="63"/>
  <c r="K3103" i="63"/>
  <c r="K3107" i="63"/>
  <c r="K3111" i="63"/>
  <c r="K3115" i="63"/>
  <c r="K3119" i="63"/>
  <c r="K3123" i="63"/>
  <c r="K3127" i="63"/>
  <c r="K3131" i="63"/>
  <c r="K3135" i="63"/>
  <c r="K3139" i="63"/>
  <c r="K3143" i="63"/>
  <c r="K3147" i="63"/>
  <c r="K3151" i="63"/>
  <c r="K3155" i="63"/>
  <c r="K3159" i="63"/>
  <c r="K3163" i="63"/>
  <c r="K3167" i="63"/>
  <c r="K3171" i="63"/>
  <c r="K3175" i="63"/>
  <c r="K3179" i="63"/>
  <c r="K3183" i="63"/>
  <c r="K3187" i="63"/>
  <c r="K3191" i="63"/>
  <c r="K3195" i="63"/>
  <c r="K3199" i="63"/>
  <c r="K3203" i="63"/>
  <c r="K3207" i="63"/>
  <c r="K3211" i="63"/>
  <c r="K3215" i="63"/>
  <c r="K3219" i="63"/>
  <c r="K3223" i="63"/>
  <c r="K3227" i="63"/>
  <c r="K3231" i="63"/>
  <c r="K3235" i="63"/>
  <c r="K3239" i="63"/>
  <c r="K3243" i="63"/>
  <c r="K3247" i="63"/>
  <c r="K3251" i="63"/>
  <c r="K3255" i="63"/>
  <c r="K3259" i="63"/>
  <c r="K3263" i="63"/>
  <c r="K3267" i="63"/>
  <c r="K3271" i="63"/>
  <c r="K3275" i="63"/>
  <c r="K3279" i="63"/>
  <c r="K3283" i="63"/>
  <c r="K3287" i="63"/>
  <c r="K3291" i="63"/>
  <c r="K3295" i="63"/>
  <c r="K3299" i="63"/>
  <c r="K3303" i="63"/>
  <c r="K3307" i="63"/>
  <c r="K3311" i="63"/>
  <c r="K3315" i="63"/>
  <c r="K3319" i="63"/>
  <c r="K3323" i="63"/>
  <c r="K3327" i="63"/>
  <c r="K3331" i="63"/>
  <c r="K3335" i="63"/>
  <c r="K3339" i="63"/>
  <c r="K3343" i="63"/>
  <c r="K3347" i="63"/>
  <c r="K3351" i="63"/>
  <c r="K3355" i="63"/>
  <c r="K3359" i="63"/>
  <c r="K3363" i="63"/>
  <c r="K3367" i="63"/>
  <c r="K3371" i="63"/>
  <c r="K3375" i="63"/>
  <c r="K3379" i="63"/>
  <c r="K3383" i="63"/>
  <c r="K3387" i="63"/>
  <c r="K3391" i="63"/>
  <c r="K3395" i="63"/>
  <c r="K3399" i="63"/>
  <c r="K3403" i="63"/>
  <c r="K3407" i="63"/>
  <c r="K3411" i="63"/>
  <c r="K3415" i="63"/>
  <c r="K3419" i="63"/>
  <c r="K3423" i="63"/>
  <c r="K3427" i="63"/>
  <c r="K3431" i="63"/>
  <c r="K3435" i="63"/>
  <c r="K3439" i="63"/>
  <c r="K3443" i="63"/>
  <c r="K3447" i="63"/>
  <c r="K3451" i="63"/>
  <c r="K3455" i="63"/>
  <c r="K3459" i="63"/>
  <c r="K3463" i="63"/>
  <c r="K3467" i="63"/>
  <c r="K3471" i="63"/>
  <c r="K3475" i="63"/>
  <c r="K3479" i="63"/>
  <c r="K3483" i="63"/>
  <c r="K3487" i="63"/>
  <c r="K3491" i="63"/>
  <c r="K3495" i="63"/>
  <c r="K3499" i="63"/>
  <c r="K3503" i="63"/>
  <c r="K3507" i="63"/>
  <c r="K3511" i="63"/>
  <c r="K3515" i="63"/>
  <c r="K3519" i="63"/>
  <c r="K3523" i="63"/>
  <c r="K3527" i="63"/>
  <c r="K3531" i="63"/>
  <c r="K3535" i="63"/>
  <c r="K3539" i="63"/>
  <c r="K3543" i="63"/>
  <c r="K3547" i="63"/>
  <c r="K3551" i="63"/>
  <c r="K3555" i="63"/>
  <c r="K3559" i="63"/>
  <c r="K3563" i="63"/>
  <c r="K3567" i="63"/>
  <c r="K3571" i="63"/>
  <c r="K3575" i="63"/>
  <c r="K3579" i="63"/>
  <c r="K3583" i="63"/>
  <c r="K3587" i="63"/>
  <c r="K3591" i="63"/>
  <c r="K3595" i="63"/>
  <c r="K3599" i="63"/>
  <c r="K3603" i="63"/>
  <c r="K3607" i="63"/>
  <c r="K3611" i="63"/>
  <c r="K3615" i="63"/>
  <c r="K3623" i="63"/>
  <c r="K3627" i="63"/>
  <c r="K3639" i="63"/>
  <c r="K3663" i="63"/>
  <c r="K3671" i="63"/>
  <c r="K3679" i="63"/>
  <c r="K3687" i="63"/>
  <c r="K3695" i="63"/>
  <c r="K3703" i="63"/>
  <c r="K3711" i="63"/>
  <c r="K3719" i="63"/>
  <c r="K3194" i="63"/>
  <c r="K3198" i="63"/>
  <c r="K3206" i="63"/>
  <c r="K3214" i="63"/>
  <c r="K3222" i="63"/>
  <c r="K3230" i="63"/>
  <c r="K3238" i="63"/>
  <c r="K3246" i="63"/>
  <c r="K3254" i="63"/>
  <c r="K3262" i="63"/>
  <c r="K3270" i="63"/>
  <c r="K3278" i="63"/>
  <c r="K3286" i="63"/>
  <c r="K3306" i="63"/>
  <c r="K3314" i="63"/>
  <c r="K3322" i="63"/>
  <c r="K3334" i="63"/>
  <c r="K3350" i="63"/>
  <c r="K3358" i="63"/>
  <c r="K3366" i="63"/>
  <c r="K3374" i="63"/>
  <c r="K3378" i="63"/>
  <c r="K3382" i="63"/>
  <c r="K3390" i="63"/>
  <c r="K3398" i="63"/>
  <c r="K3410" i="63"/>
  <c r="K3414" i="63"/>
  <c r="K3426" i="63"/>
  <c r="K3434" i="63"/>
  <c r="K3442" i="63"/>
  <c r="K3454" i="63"/>
  <c r="K3462" i="63"/>
  <c r="K3478" i="63"/>
  <c r="K3482" i="63"/>
  <c r="K3490" i="63"/>
  <c r="K3498" i="63"/>
  <c r="K3506" i="63"/>
  <c r="K3514" i="63"/>
  <c r="K3522" i="63"/>
  <c r="K3530" i="63"/>
  <c r="K3538" i="63"/>
  <c r="K3546" i="63"/>
  <c r="K3554" i="63"/>
  <c r="K3562" i="63"/>
  <c r="K3586" i="63"/>
  <c r="K3614" i="63"/>
  <c r="K3642" i="63"/>
  <c r="K3666" i="63"/>
  <c r="K3678" i="63"/>
  <c r="K3690" i="63"/>
  <c r="K3702" i="63"/>
  <c r="K3714" i="63"/>
  <c r="K3730" i="63"/>
  <c r="K3742" i="63"/>
  <c r="K3754" i="63"/>
  <c r="K3766" i="63"/>
  <c r="K1722" i="63"/>
  <c r="K1786" i="63"/>
  <c r="K1850" i="63"/>
  <c r="K1978" i="63"/>
  <c r="K2106" i="63"/>
  <c r="K2298" i="63"/>
  <c r="K2490" i="63"/>
  <c r="K2661" i="63"/>
  <c r="K2709" i="63"/>
  <c r="K2725" i="63"/>
  <c r="K2741" i="63"/>
  <c r="K2821" i="63"/>
  <c r="K2869" i="63"/>
  <c r="K2954" i="63"/>
  <c r="K2962" i="63"/>
  <c r="K2994" i="63"/>
  <c r="K3018" i="63"/>
  <c r="K3037" i="63"/>
  <c r="K3049" i="63"/>
  <c r="K3061" i="63"/>
  <c r="K3089" i="63"/>
  <c r="K3109" i="63"/>
  <c r="K3121" i="63"/>
  <c r="K3133" i="63"/>
  <c r="K3145" i="63"/>
  <c r="K3169" i="63"/>
  <c r="K3197" i="63"/>
  <c r="K3209" i="63"/>
  <c r="K3221" i="63"/>
  <c r="K3233" i="63"/>
  <c r="K3245" i="63"/>
  <c r="K3257" i="63"/>
  <c r="K3269" i="63"/>
  <c r="K3317" i="63"/>
  <c r="K3329" i="63"/>
  <c r="K3341" i="63"/>
  <c r="K3345" i="63"/>
  <c r="K3357" i="63"/>
  <c r="K3369" i="63"/>
  <c r="K3385" i="63"/>
  <c r="K3397" i="63"/>
  <c r="K3417" i="63"/>
  <c r="K3429" i="63"/>
  <c r="K3441" i="63"/>
  <c r="K3473" i="63"/>
  <c r="K3477" i="63"/>
  <c r="K3497" i="63"/>
  <c r="K3509" i="63"/>
  <c r="K3521" i="63"/>
  <c r="K3533" i="63"/>
  <c r="K3549" i="63"/>
  <c r="K3561" i="63"/>
  <c r="K3573" i="63"/>
  <c r="K3577" i="63"/>
  <c r="K3581" i="63"/>
  <c r="K3593" i="63"/>
  <c r="K3605" i="63"/>
  <c r="K3617" i="63"/>
  <c r="K3629" i="63"/>
  <c r="K3641" i="63"/>
  <c r="K3665" i="63"/>
  <c r="K3677" i="63"/>
  <c r="K3689" i="63"/>
  <c r="K3701" i="63"/>
  <c r="K3713" i="63"/>
  <c r="K3729" i="63"/>
  <c r="K3733" i="63"/>
  <c r="K3745" i="63"/>
  <c r="K3757" i="63"/>
  <c r="K3769" i="63"/>
  <c r="K1334" i="63"/>
  <c r="K1578" i="63"/>
  <c r="K1642" i="63"/>
  <c r="K1706" i="63"/>
  <c r="K1770" i="63"/>
  <c r="K1834" i="63"/>
  <c r="K1898" i="63"/>
  <c r="K1962" i="63"/>
  <c r="K2026" i="63"/>
  <c r="K2090" i="63"/>
  <c r="K2154" i="63"/>
  <c r="K2218" i="63"/>
  <c r="K2282" i="63"/>
  <c r="K2346" i="63"/>
  <c r="K2410" i="63"/>
  <c r="K2474" i="63"/>
  <c r="K2534" i="63"/>
  <c r="K2547" i="63"/>
  <c r="K2561" i="63"/>
  <c r="K2577" i="63"/>
  <c r="K2593" i="63"/>
  <c r="K2609" i="63"/>
  <c r="K2625" i="63"/>
  <c r="K2641" i="63"/>
  <c r="K2657" i="63"/>
  <c r="K2673" i="63"/>
  <c r="K2689" i="63"/>
  <c r="K2705" i="63"/>
  <c r="K2721" i="63"/>
  <c r="K2737" i="63"/>
  <c r="K2753" i="63"/>
  <c r="K2769" i="63"/>
  <c r="K2785" i="63"/>
  <c r="K2801" i="63"/>
  <c r="K2817" i="63"/>
  <c r="K2833" i="63"/>
  <c r="K2849" i="63"/>
  <c r="K3570" i="63"/>
  <c r="K3574" i="63"/>
  <c r="K3602" i="63"/>
  <c r="K3606" i="63"/>
  <c r="K3618" i="63"/>
  <c r="K3622" i="63"/>
  <c r="K3630" i="63"/>
  <c r="K3638" i="63"/>
  <c r="K3658" i="63"/>
  <c r="K3670" i="63"/>
  <c r="K3674" i="63"/>
  <c r="K3686" i="63"/>
  <c r="K3698" i="63"/>
  <c r="K3710" i="63"/>
  <c r="K3722" i="63"/>
  <c r="K3726" i="63"/>
  <c r="K3746" i="63"/>
  <c r="K3758" i="63"/>
  <c r="K3770" i="63"/>
  <c r="K3774" i="63"/>
  <c r="K1658" i="63"/>
  <c r="K1914" i="63"/>
  <c r="K2170" i="63"/>
  <c r="K2362" i="63"/>
  <c r="K2565" i="63"/>
  <c r="K2597" i="63"/>
  <c r="K2613" i="63"/>
  <c r="K2677" i="63"/>
  <c r="K2757" i="63"/>
  <c r="K2773" i="63"/>
  <c r="K2789" i="63"/>
  <c r="K2837" i="63"/>
  <c r="K2885" i="63"/>
  <c r="K2901" i="63"/>
  <c r="K2917" i="63"/>
  <c r="K2933" i="63"/>
  <c r="K2938" i="63"/>
  <c r="K2970" i="63"/>
  <c r="K2986" i="63"/>
  <c r="K3010" i="63"/>
  <c r="K3025" i="63"/>
  <c r="K3029" i="63"/>
  <c r="K3041" i="63"/>
  <c r="K3053" i="63"/>
  <c r="K3065" i="63"/>
  <c r="K3069" i="63"/>
  <c r="K3073" i="63"/>
  <c r="K3077" i="63"/>
  <c r="K3085" i="63"/>
  <c r="K3097" i="63"/>
  <c r="K3101" i="63"/>
  <c r="K3105" i="63"/>
  <c r="K3117" i="63"/>
  <c r="K3129" i="63"/>
  <c r="K3141" i="63"/>
  <c r="K3173" i="63"/>
  <c r="K3177" i="63"/>
  <c r="K3181" i="63"/>
  <c r="K3193" i="63"/>
  <c r="K3205" i="63"/>
  <c r="K3217" i="63"/>
  <c r="K3229" i="63"/>
  <c r="K3241" i="63"/>
  <c r="K3253" i="63"/>
  <c r="K3265" i="63"/>
  <c r="K3277" i="63"/>
  <c r="K3285" i="63"/>
  <c r="K3289" i="63"/>
  <c r="K3301" i="63"/>
  <c r="K3313" i="63"/>
  <c r="K3325" i="63"/>
  <c r="K3337" i="63"/>
  <c r="K3349" i="63"/>
  <c r="K3361" i="63"/>
  <c r="K3373" i="63"/>
  <c r="K3389" i="63"/>
  <c r="K3401" i="63"/>
  <c r="K3405" i="63"/>
  <c r="K3433" i="63"/>
  <c r="K3445" i="63"/>
  <c r="K3449" i="63"/>
  <c r="K3453" i="63"/>
  <c r="K3465" i="63"/>
  <c r="K3469" i="63"/>
  <c r="K3481" i="63"/>
  <c r="K3501" i="63"/>
  <c r="K3513" i="63"/>
  <c r="K3525" i="63"/>
  <c r="K3537" i="63"/>
  <c r="K3545" i="63"/>
  <c r="K3557" i="63"/>
  <c r="K3565" i="63"/>
  <c r="K3585" i="63"/>
  <c r="K3597" i="63"/>
  <c r="K3609" i="63"/>
  <c r="K3621" i="63"/>
  <c r="K3633" i="63"/>
  <c r="K3645" i="63"/>
  <c r="K3649" i="63"/>
  <c r="K3653" i="63"/>
  <c r="K3661" i="63"/>
  <c r="K3673" i="63"/>
  <c r="K3685" i="63"/>
  <c r="K3697" i="63"/>
  <c r="K3709" i="63"/>
  <c r="K3721" i="63"/>
  <c r="K3725" i="63"/>
  <c r="K3737" i="63"/>
  <c r="K3749" i="63"/>
  <c r="K3761" i="63"/>
  <c r="K3773" i="63"/>
  <c r="K3312" i="63"/>
  <c r="K3748" i="63"/>
  <c r="K3716" i="63"/>
  <c r="K3684" i="63"/>
  <c r="K3656" i="63"/>
  <c r="K3628" i="63"/>
  <c r="K3596" i="63"/>
  <c r="K3568" i="63"/>
  <c r="K3532" i="63"/>
  <c r="K3500" i="63"/>
  <c r="K3472" i="63"/>
  <c r="K3440" i="63"/>
  <c r="K3408" i="63"/>
  <c r="K3388" i="63"/>
  <c r="K3356" i="63"/>
  <c r="K3324" i="63"/>
  <c r="K3284" i="63"/>
  <c r="K3256" i="63"/>
  <c r="K3236" i="63"/>
  <c r="K3220" i="63"/>
  <c r="K3200" i="63"/>
  <c r="K3184" i="63"/>
  <c r="K3168" i="63"/>
  <c r="K3152" i="63"/>
  <c r="K3136" i="63"/>
  <c r="K3120" i="63"/>
  <c r="K3104" i="63"/>
  <c r="K3088" i="63"/>
  <c r="K3072" i="63"/>
  <c r="K3056" i="63"/>
  <c r="K3024" i="63"/>
  <c r="K3752" i="63"/>
  <c r="K3720" i="63"/>
  <c r="K3688" i="63"/>
  <c r="K3648" i="63"/>
  <c r="K3616" i="63"/>
  <c r="K3584" i="63"/>
  <c r="K3552" i="63"/>
  <c r="K3516" i="63"/>
  <c r="K3484" i="63"/>
  <c r="K3456" i="63"/>
  <c r="K3420" i="63"/>
  <c r="K3376" i="63"/>
  <c r="K3344" i="63"/>
  <c r="K3308" i="63"/>
  <c r="K3280" i="63"/>
  <c r="K3208" i="63"/>
  <c r="K3028" i="63"/>
  <c r="K3001" i="63"/>
  <c r="K2969" i="63"/>
  <c r="K3012" i="63"/>
  <c r="K2951" i="63"/>
  <c r="K2896" i="63"/>
  <c r="K2800" i="63"/>
  <c r="K2736" i="63"/>
  <c r="K2615" i="63"/>
  <c r="K2533" i="63"/>
  <c r="K2213" i="63"/>
  <c r="K1916" i="63"/>
  <c r="K1596" i="63"/>
  <c r="K2851" i="63"/>
  <c r="K2819" i="63"/>
  <c r="K2787" i="63"/>
  <c r="K2755" i="63"/>
  <c r="K2723" i="63"/>
  <c r="K2691" i="63"/>
  <c r="K2659" i="63"/>
  <c r="K2627" i="63"/>
  <c r="K2595" i="63"/>
  <c r="K2563" i="63"/>
  <c r="K2476" i="63"/>
  <c r="K2348" i="63"/>
  <c r="K2220" i="63"/>
  <c r="K2133" i="63"/>
  <c r="K2028" i="63"/>
  <c r="K1941" i="63"/>
  <c r="K1813" i="63"/>
  <c r="K1685" i="63"/>
  <c r="K1619" i="63"/>
  <c r="K1336" i="63"/>
  <c r="K2996" i="63"/>
  <c r="K2956" i="63"/>
  <c r="K2832" i="63"/>
  <c r="K2743" i="63"/>
  <c r="K2672" i="63"/>
  <c r="K2560" i="63"/>
  <c r="K2341" i="63"/>
  <c r="K2108" i="63"/>
  <c r="K1893" i="63"/>
  <c r="K1724" i="63"/>
  <c r="K3011" i="63"/>
  <c r="K2995" i="63"/>
  <c r="K2979" i="63"/>
  <c r="K2963" i="63"/>
  <c r="K2947" i="63"/>
  <c r="K2927" i="63"/>
  <c r="K2895" i="63"/>
  <c r="K2863" i="63"/>
  <c r="K2831" i="63"/>
  <c r="K2799" i="63"/>
  <c r="K2767" i="63"/>
  <c r="K2735" i="63"/>
  <c r="K2703" i="63"/>
  <c r="K2671" i="63"/>
  <c r="K2639" i="63"/>
  <c r="K2607" i="63"/>
  <c r="K2575" i="63"/>
  <c r="K2524" i="63"/>
  <c r="K2396" i="63"/>
  <c r="K2268" i="63"/>
  <c r="K2117" i="63"/>
  <c r="K2012" i="63"/>
  <c r="K1925" i="63"/>
  <c r="K1797" i="63"/>
  <c r="K1669" i="63"/>
  <c r="K1603" i="63"/>
  <c r="K1185" i="63"/>
  <c r="K2980" i="63"/>
  <c r="K2928" i="63"/>
  <c r="K2855" i="63"/>
  <c r="K2704" i="63"/>
  <c r="K2631" i="63"/>
  <c r="K2428" i="63"/>
  <c r="K2044" i="63"/>
  <c r="K1635" i="63"/>
  <c r="K2915" i="63"/>
  <c r="K2883" i="63"/>
  <c r="K2923" i="63"/>
  <c r="K2891" i="63"/>
  <c r="K2859" i="63"/>
  <c r="K2827" i="63"/>
  <c r="K2795" i="63"/>
  <c r="K2763" i="63"/>
  <c r="K2731" i="63"/>
  <c r="K2699" i="63"/>
  <c r="K2667" i="63"/>
  <c r="K2635" i="63"/>
  <c r="K2603" i="63"/>
  <c r="K2571" i="63"/>
  <c r="K2485" i="63"/>
  <c r="K2357" i="63"/>
  <c r="K2229" i="63"/>
  <c r="K2101" i="63"/>
  <c r="K1996" i="63"/>
  <c r="K1909" i="63"/>
  <c r="K1781" i="63"/>
  <c r="K1653" i="63"/>
  <c r="K1587" i="63"/>
  <c r="K2544" i="63"/>
  <c r="K2504" i="63"/>
  <c r="K2472" i="63"/>
  <c r="K2440" i="63"/>
  <c r="K2408" i="63"/>
  <c r="K2376" i="63"/>
  <c r="K2344" i="63"/>
  <c r="K2312" i="63"/>
  <c r="K2287" i="63"/>
  <c r="K2264" i="63"/>
  <c r="K2223" i="63"/>
  <c r="K2193" i="63"/>
  <c r="K2161" i="63"/>
  <c r="K2136" i="63"/>
  <c r="K2113" i="63"/>
  <c r="K2095" i="63"/>
  <c r="K2072" i="63"/>
  <c r="K2040" i="63"/>
  <c r="K2008" i="63"/>
  <c r="K1985" i="63"/>
  <c r="K1960" i="63"/>
  <c r="K1928" i="63"/>
  <c r="K1896" i="63"/>
  <c r="K1864" i="63"/>
  <c r="K1832" i="63"/>
  <c r="K1800" i="63"/>
  <c r="K1768" i="63"/>
  <c r="K1736" i="63"/>
  <c r="K1704" i="63"/>
  <c r="K1681" i="63"/>
  <c r="K1663" i="63"/>
  <c r="K1640" i="63"/>
  <c r="K1617" i="63"/>
  <c r="K1599" i="63"/>
  <c r="K1576" i="63"/>
  <c r="K1425" i="63"/>
  <c r="K1320" i="63"/>
  <c r="K1192" i="63"/>
  <c r="K969" i="63"/>
  <c r="K2532" i="63"/>
  <c r="K2500" i="63"/>
  <c r="K2468" i="63"/>
  <c r="K2436" i="63"/>
  <c r="K2404" i="63"/>
  <c r="K2372" i="63"/>
  <c r="K2340" i="63"/>
  <c r="K2308" i="63"/>
  <c r="K2283" i="63"/>
  <c r="K2260" i="63"/>
  <c r="K2219" i="63"/>
  <c r="K2189" i="63"/>
  <c r="K2157" i="63"/>
  <c r="K2132" i="63"/>
  <c r="K2109" i="63"/>
  <c r="K2091" i="63"/>
  <c r="K2061" i="63"/>
  <c r="K2029" i="63"/>
  <c r="K1997" i="63"/>
  <c r="K1979" i="63"/>
  <c r="K1956" i="63"/>
  <c r="K1924" i="63"/>
  <c r="K1892" i="63"/>
  <c r="K1860" i="63"/>
  <c r="K1828" i="63"/>
  <c r="K1796" i="63"/>
  <c r="K1764" i="63"/>
  <c r="K1741" i="63"/>
  <c r="K1709" i="63"/>
  <c r="K1691" i="63"/>
  <c r="K1668" i="63"/>
  <c r="K1645" i="63"/>
  <c r="K1627" i="63"/>
  <c r="K1604" i="63"/>
  <c r="K1581" i="63"/>
  <c r="K1471" i="63"/>
  <c r="K1345" i="63"/>
  <c r="K1217" i="63"/>
  <c r="K2552" i="63"/>
  <c r="K2512" i="63"/>
  <c r="K2480" i="63"/>
  <c r="K2448" i="63"/>
  <c r="K2416" i="63"/>
  <c r="K2384" i="63"/>
  <c r="K2352" i="63"/>
  <c r="K2320" i="63"/>
  <c r="K2295" i="63"/>
  <c r="K2272" i="63"/>
  <c r="K2217" i="63"/>
  <c r="K2192" i="63"/>
  <c r="K2160" i="63"/>
  <c r="K2137" i="63"/>
  <c r="K2119" i="63"/>
  <c r="K2096" i="63"/>
  <c r="K2073" i="63"/>
  <c r="K2041" i="63"/>
  <c r="K2009" i="63"/>
  <c r="K1991" i="63"/>
  <c r="K1968" i="63"/>
  <c r="K1945" i="63"/>
  <c r="K1913" i="63"/>
  <c r="K1881" i="63"/>
  <c r="K1849" i="63"/>
  <c r="K1817" i="63"/>
  <c r="K1785" i="63"/>
  <c r="K1753" i="63"/>
  <c r="K1728" i="63"/>
  <c r="K1703" i="63"/>
  <c r="K1680" i="63"/>
  <c r="K1657" i="63"/>
  <c r="K1639" i="63"/>
  <c r="K1616" i="63"/>
  <c r="K1593" i="63"/>
  <c r="K1575" i="63"/>
  <c r="K1455" i="63"/>
  <c r="K1352" i="63"/>
  <c r="K1224" i="63"/>
  <c r="K1565" i="63"/>
  <c r="K1515" i="63"/>
  <c r="K1483" i="63"/>
  <c r="K1451" i="63"/>
  <c r="K1419" i="63"/>
  <c r="K1396" i="63"/>
  <c r="K1373" i="63"/>
  <c r="K1341" i="63"/>
  <c r="K1309" i="63"/>
  <c r="K1277" i="63"/>
  <c r="K1245" i="63"/>
  <c r="K1213" i="63"/>
  <c r="K1181" i="63"/>
  <c r="K1141" i="63"/>
  <c r="K1017" i="63"/>
  <c r="K626" i="63"/>
  <c r="K1552" i="63"/>
  <c r="K1513" i="63"/>
  <c r="K1481" i="63"/>
  <c r="K1449" i="63"/>
  <c r="K1417" i="63"/>
  <c r="K1392" i="63"/>
  <c r="K1369" i="63"/>
  <c r="K1337" i="63"/>
  <c r="K1305" i="63"/>
  <c r="K1273" i="63"/>
  <c r="K1241" i="63"/>
  <c r="K1209" i="63"/>
  <c r="K1177" i="63"/>
  <c r="K1129" i="63"/>
  <c r="K1001" i="63"/>
  <c r="K562" i="63"/>
  <c r="K1541" i="63"/>
  <c r="K1507" i="63"/>
  <c r="K1475" i="63"/>
  <c r="K1443" i="63"/>
  <c r="K1404" i="63"/>
  <c r="K1381" i="63"/>
  <c r="K1356" i="63"/>
  <c r="K1324" i="63"/>
  <c r="K1292" i="63"/>
  <c r="K1260" i="63"/>
  <c r="K1228" i="63"/>
  <c r="K1196" i="63"/>
  <c r="K1164" i="63"/>
  <c r="K1049" i="63"/>
  <c r="K754" i="63"/>
  <c r="K1148" i="63"/>
  <c r="K1116" i="63"/>
  <c r="K1084" i="63"/>
  <c r="K1052" i="63"/>
  <c r="K1020" i="63"/>
  <c r="K988" i="63"/>
  <c r="K956" i="63"/>
  <c r="K866" i="63"/>
  <c r="K738" i="63"/>
  <c r="K569" i="63"/>
  <c r="K441" i="63"/>
  <c r="K102" i="63"/>
  <c r="K1112" i="63"/>
  <c r="K1080" i="63"/>
  <c r="K1048" i="63"/>
  <c r="K3772" i="63"/>
  <c r="K3740" i="63"/>
  <c r="K3708" i="63"/>
  <c r="K3676" i="63"/>
  <c r="K3652" i="63"/>
  <c r="K3620" i="63"/>
  <c r="K3588" i="63"/>
  <c r="K3556" i="63"/>
  <c r="K3528" i="63"/>
  <c r="K3492" i="63"/>
  <c r="K3460" i="63"/>
  <c r="K3432" i="63"/>
  <c r="K3404" i="63"/>
  <c r="K3380" i="63"/>
  <c r="K3348" i="63"/>
  <c r="K3320" i="63"/>
  <c r="K3276" i="63"/>
  <c r="K3252" i="63"/>
  <c r="K3232" i="63"/>
  <c r="K3216" i="63"/>
  <c r="K3196" i="63"/>
  <c r="K3180" i="63"/>
  <c r="K3164" i="63"/>
  <c r="K3148" i="63"/>
  <c r="K3132" i="63"/>
  <c r="K3116" i="63"/>
  <c r="K3100" i="63"/>
  <c r="K3084" i="63"/>
  <c r="K3068" i="63"/>
  <c r="K3052" i="63"/>
  <c r="K3776" i="63"/>
  <c r="K3744" i="63"/>
  <c r="K3712" i="63"/>
  <c r="K3680" i="63"/>
  <c r="K3644" i="63"/>
  <c r="K3608" i="63"/>
  <c r="K3576" i="63"/>
  <c r="K3540" i="63"/>
  <c r="K3512" i="63"/>
  <c r="K3480" i="63"/>
  <c r="K3448" i="63"/>
  <c r="K3412" i="63"/>
  <c r="K3368" i="63"/>
  <c r="K3332" i="63"/>
  <c r="K3300" i="63"/>
  <c r="K3272" i="63"/>
  <c r="K3040" i="63"/>
  <c r="K3020" i="63"/>
  <c r="K2993" i="63"/>
  <c r="K2961" i="63"/>
  <c r="K2999" i="63"/>
  <c r="K2940" i="63"/>
  <c r="K2887" i="63"/>
  <c r="K2791" i="63"/>
  <c r="K2688" i="63"/>
  <c r="K2599" i="63"/>
  <c r="K2492" i="63"/>
  <c r="K2211" i="63"/>
  <c r="K1701" i="63"/>
  <c r="K1313" i="63"/>
  <c r="K2844" i="63"/>
  <c r="K2812" i="63"/>
  <c r="K2780" i="63"/>
  <c r="K2748" i="63"/>
  <c r="K2716" i="63"/>
  <c r="K2684" i="63"/>
  <c r="K2652" i="63"/>
  <c r="K2620" i="63"/>
  <c r="K2588" i="63"/>
  <c r="K2556" i="63"/>
  <c r="K2453" i="63"/>
  <c r="K2325" i="63"/>
  <c r="K2197" i="63"/>
  <c r="K2131" i="63"/>
  <c r="K2005" i="63"/>
  <c r="K1900" i="63"/>
  <c r="K1772" i="63"/>
  <c r="K1683" i="63"/>
  <c r="K1580" i="63"/>
  <c r="K1249" i="63"/>
  <c r="K2983" i="63"/>
  <c r="K2943" i="63"/>
  <c r="K2823" i="63"/>
  <c r="K2727" i="63"/>
  <c r="K2663" i="63"/>
  <c r="K2546" i="63"/>
  <c r="K2300" i="63"/>
  <c r="K2083" i="63"/>
  <c r="K1852" i="63"/>
  <c r="K1569" i="63"/>
  <c r="K3008" i="63"/>
  <c r="K2992" i="63"/>
  <c r="K2976" i="63"/>
  <c r="K2960" i="63"/>
  <c r="K2944" i="63"/>
  <c r="K2920" i="63"/>
  <c r="K2888" i="63"/>
  <c r="K2856" i="63"/>
  <c r="K2824" i="63"/>
  <c r="K2792" i="63"/>
  <c r="K2760" i="63"/>
  <c r="K2728" i="63"/>
  <c r="K2696" i="63"/>
  <c r="K2664" i="63"/>
  <c r="K2632" i="63"/>
  <c r="K2600" i="63"/>
  <c r="K2568" i="63"/>
  <c r="K2501" i="63"/>
  <c r="K2373" i="63"/>
  <c r="K2245" i="63"/>
  <c r="K2115" i="63"/>
  <c r="K1989" i="63"/>
  <c r="K1884" i="63"/>
  <c r="K1756" i="63"/>
  <c r="K1667" i="63"/>
  <c r="K1441" i="63"/>
  <c r="K3015" i="63"/>
  <c r="K2967" i="63"/>
  <c r="K2912" i="63"/>
  <c r="K2816" i="63"/>
  <c r="K2695" i="63"/>
  <c r="K2592" i="63"/>
  <c r="K2277" i="63"/>
  <c r="K1829" i="63"/>
  <c r="K1400" i="63"/>
  <c r="K2908" i="63"/>
  <c r="K2876" i="63"/>
  <c r="K2916" i="63"/>
  <c r="K2884" i="63"/>
  <c r="K2852" i="63"/>
  <c r="K2820" i="63"/>
  <c r="K2788" i="63"/>
  <c r="K2756" i="63"/>
  <c r="K2724" i="63"/>
  <c r="K2692" i="63"/>
  <c r="K2660" i="63"/>
  <c r="K2628" i="63"/>
  <c r="K2596" i="63"/>
  <c r="K2564" i="63"/>
  <c r="K2444" i="63"/>
  <c r="K2316" i="63"/>
  <c r="K2188" i="63"/>
  <c r="K2099" i="63"/>
  <c r="K1973" i="63"/>
  <c r="K1868" i="63"/>
  <c r="K1740" i="63"/>
  <c r="K1651" i="63"/>
  <c r="K1377" i="63"/>
  <c r="K2529" i="63"/>
  <c r="K2497" i="63"/>
  <c r="K2465" i="63"/>
  <c r="K2433" i="63"/>
  <c r="K2401" i="63"/>
  <c r="K2369" i="63"/>
  <c r="K2337" i="63"/>
  <c r="K2305" i="63"/>
  <c r="K2280" i="63"/>
  <c r="K2257" i="63"/>
  <c r="K2209" i="63"/>
  <c r="K2184" i="63"/>
  <c r="K2152" i="63"/>
  <c r="K2129" i="63"/>
  <c r="K2111" i="63"/>
  <c r="K2088" i="63"/>
  <c r="K2065" i="63"/>
  <c r="K2033" i="63"/>
  <c r="K2001" i="63"/>
  <c r="K1983" i="63"/>
  <c r="K1953" i="63"/>
  <c r="K1921" i="63"/>
  <c r="K1889" i="63"/>
  <c r="K1857" i="63"/>
  <c r="K1825" i="63"/>
  <c r="K1793" i="63"/>
  <c r="K1761" i="63"/>
  <c r="K1729" i="63"/>
  <c r="K1697" i="63"/>
  <c r="K1679" i="63"/>
  <c r="K1656" i="63"/>
  <c r="K1633" i="63"/>
  <c r="K1615" i="63"/>
  <c r="K1592" i="63"/>
  <c r="K1553" i="63"/>
  <c r="K1423" i="63"/>
  <c r="K1297" i="63"/>
  <c r="K1169" i="63"/>
  <c r="K777" i="63"/>
  <c r="K2525" i="63"/>
  <c r="K2493" i="63"/>
  <c r="K2461" i="63"/>
  <c r="K2429" i="63"/>
  <c r="K2397" i="63"/>
  <c r="K2365" i="63"/>
  <c r="K2333" i="63"/>
  <c r="K2301" i="63"/>
  <c r="K2276" i="63"/>
  <c r="K2253" i="63"/>
  <c r="K2205" i="63"/>
  <c r="K2180" i="63"/>
  <c r="K2148" i="63"/>
  <c r="K2125" i="63"/>
  <c r="K2107" i="63"/>
  <c r="K2084" i="63"/>
  <c r="K2052" i="63"/>
  <c r="K2020" i="63"/>
  <c r="K1995" i="63"/>
  <c r="K1972" i="63"/>
  <c r="K1949" i="63"/>
  <c r="K1917" i="63"/>
  <c r="K1885" i="63"/>
  <c r="K1853" i="63"/>
  <c r="K1821" i="63"/>
  <c r="K1789" i="63"/>
  <c r="K1757" i="63"/>
  <c r="K1732" i="63"/>
  <c r="K1707" i="63"/>
  <c r="K1684" i="63"/>
  <c r="K1661" i="63"/>
  <c r="K1643" i="63"/>
  <c r="K1620" i="63"/>
  <c r="K1597" i="63"/>
  <c r="K1579" i="63"/>
  <c r="K1409" i="63"/>
  <c r="K1304" i="63"/>
  <c r="K1176" i="63"/>
  <c r="K2536" i="63"/>
  <c r="K2505" i="63"/>
  <c r="K2473" i="63"/>
  <c r="K2441" i="63"/>
  <c r="K2409" i="63"/>
  <c r="K2377" i="63"/>
  <c r="K2345" i="63"/>
  <c r="K2313" i="63"/>
  <c r="K2288" i="63"/>
  <c r="K2265" i="63"/>
  <c r="K2215" i="63"/>
  <c r="K2185" i="63"/>
  <c r="K2153" i="63"/>
  <c r="K2135" i="63"/>
  <c r="K2112" i="63"/>
  <c r="K2089" i="63"/>
  <c r="K2064" i="63"/>
  <c r="K2032" i="63"/>
  <c r="K2007" i="63"/>
  <c r="K1984" i="63"/>
  <c r="K1961" i="63"/>
  <c r="K1936" i="63"/>
  <c r="K1904" i="63"/>
  <c r="K1872" i="63"/>
  <c r="K1840" i="63"/>
  <c r="K1808" i="63"/>
  <c r="K1776" i="63"/>
  <c r="K1751" i="63"/>
  <c r="K1721" i="63"/>
  <c r="K1696" i="63"/>
  <c r="K1673" i="63"/>
  <c r="K1655" i="63"/>
  <c r="K1632" i="63"/>
  <c r="K1609" i="63"/>
  <c r="K1591" i="63"/>
  <c r="K1521" i="63"/>
  <c r="K1416" i="63"/>
  <c r="K1329" i="63"/>
  <c r="K1201" i="63"/>
  <c r="K1549" i="63"/>
  <c r="K1501" i="63"/>
  <c r="K1469" i="63"/>
  <c r="K1437" i="63"/>
  <c r="K1412" i="63"/>
  <c r="K1389" i="63"/>
  <c r="K1364" i="63"/>
  <c r="K1332" i="63"/>
  <c r="K1300" i="63"/>
  <c r="K1268" i="63"/>
  <c r="K1236" i="63"/>
  <c r="K1204" i="63"/>
  <c r="K1172" i="63"/>
  <c r="K1104" i="63"/>
  <c r="K976" i="63"/>
  <c r="K457" i="63"/>
  <c r="K1545" i="63"/>
  <c r="K1511" i="63"/>
  <c r="K1479" i="63"/>
  <c r="K1447" i="63"/>
  <c r="K1408" i="63"/>
  <c r="K1385" i="63"/>
  <c r="K1360" i="63"/>
  <c r="K1328" i="63"/>
  <c r="K1296" i="63"/>
  <c r="K1264" i="63"/>
  <c r="K1232" i="63"/>
  <c r="K1200" i="63"/>
  <c r="K1168" i="63"/>
  <c r="K1088" i="63"/>
  <c r="K960" i="63"/>
  <c r="K393" i="63"/>
  <c r="K1525" i="63"/>
  <c r="K1493" i="63"/>
  <c r="K1461" i="63"/>
  <c r="K1429" i="63"/>
  <c r="K1397" i="63"/>
  <c r="K1379" i="63"/>
  <c r="K1349" i="63"/>
  <c r="K1317" i="63"/>
  <c r="K1285" i="63"/>
  <c r="K1253" i="63"/>
  <c r="K1221" i="63"/>
  <c r="K1189" i="63"/>
  <c r="K1157" i="63"/>
  <c r="K1008" i="63"/>
  <c r="K585" i="63"/>
  <c r="K1140" i="63"/>
  <c r="K1109" i="63"/>
  <c r="K1077" i="63"/>
  <c r="K1045" i="63"/>
  <c r="K1013" i="63"/>
  <c r="K981" i="63"/>
  <c r="K947" i="63"/>
  <c r="K825" i="63"/>
  <c r="K697" i="63"/>
  <c r="K546" i="63"/>
  <c r="K418" i="63"/>
  <c r="K1160" i="63"/>
  <c r="K1105" i="63"/>
  <c r="K1073" i="63"/>
  <c r="K1041" i="63"/>
  <c r="K1009" i="63"/>
  <c r="K977" i="63"/>
  <c r="K914" i="63"/>
  <c r="K786" i="63"/>
  <c r="K617" i="63"/>
  <c r="K489" i="63"/>
  <c r="K400" i="63"/>
  <c r="K1136" i="63"/>
  <c r="K1101" i="63"/>
  <c r="K1069" i="63"/>
  <c r="K3764" i="63"/>
  <c r="K3732" i="63"/>
  <c r="K3700" i="63"/>
  <c r="K3672" i="63"/>
  <c r="K3640" i="63"/>
  <c r="K3612" i="63"/>
  <c r="K3580" i="63"/>
  <c r="K3548" i="63"/>
  <c r="K3520" i="63"/>
  <c r="K3488" i="63"/>
  <c r="K3452" i="63"/>
  <c r="K3424" i="63"/>
  <c r="K3400" i="63"/>
  <c r="K3372" i="63"/>
  <c r="K3340" i="63"/>
  <c r="K3304" i="63"/>
  <c r="K3268" i="63"/>
  <c r="K3248" i="63"/>
  <c r="K3228" i="63"/>
  <c r="K3212" i="63"/>
  <c r="K3192" i="63"/>
  <c r="K3176" i="63"/>
  <c r="K3160" i="63"/>
  <c r="K3144" i="63"/>
  <c r="K3128" i="63"/>
  <c r="K3112" i="63"/>
  <c r="K3096" i="63"/>
  <c r="K3080" i="63"/>
  <c r="K3064" i="63"/>
  <c r="K3048" i="63"/>
  <c r="K3768" i="63"/>
  <c r="K3736" i="63"/>
  <c r="K3704" i="63"/>
  <c r="K3668" i="63"/>
  <c r="K3636" i="63"/>
  <c r="K3600" i="63"/>
  <c r="K3564" i="63"/>
  <c r="K3536" i="63"/>
  <c r="K3504" i="63"/>
  <c r="K3468" i="63"/>
  <c r="K3436" i="63"/>
  <c r="K3396" i="63"/>
  <c r="K3360" i="63"/>
  <c r="K3328" i="63"/>
  <c r="K3292" i="63"/>
  <c r="K3264" i="63"/>
  <c r="K3036" i="63"/>
  <c r="K3017" i="63"/>
  <c r="K2985" i="63"/>
  <c r="K2953" i="63"/>
  <c r="K2988" i="63"/>
  <c r="K2935" i="63"/>
  <c r="K2848" i="63"/>
  <c r="K2775" i="63"/>
  <c r="K2679" i="63"/>
  <c r="K2576" i="63"/>
  <c r="K2405" i="63"/>
  <c r="K2172" i="63"/>
  <c r="K1699" i="63"/>
  <c r="K1120" i="63"/>
  <c r="K2835" i="63"/>
  <c r="K2803" i="63"/>
  <c r="K2771" i="63"/>
  <c r="K2739" i="63"/>
  <c r="K2707" i="63"/>
  <c r="K2675" i="63"/>
  <c r="K2643" i="63"/>
  <c r="K2611" i="63"/>
  <c r="K2579" i="63"/>
  <c r="K2549" i="63"/>
  <c r="K2412" i="63"/>
  <c r="K2284" i="63"/>
  <c r="K2195" i="63"/>
  <c r="K2092" i="63"/>
  <c r="K2003" i="63"/>
  <c r="K1877" i="63"/>
  <c r="K1749" i="63"/>
  <c r="K1644" i="63"/>
  <c r="K1505" i="63"/>
  <c r="K690" i="63"/>
  <c r="K2972" i="63"/>
  <c r="K2880" i="63"/>
  <c r="K2784" i="63"/>
  <c r="K2720" i="63"/>
  <c r="K2640" i="63"/>
  <c r="K2542" i="63"/>
  <c r="K2149" i="63"/>
  <c r="K2021" i="63"/>
  <c r="K1827" i="63"/>
  <c r="K3019" i="63"/>
  <c r="K3003" i="63"/>
  <c r="K2987" i="63"/>
  <c r="K2971" i="63"/>
  <c r="K2955" i="63"/>
  <c r="K2939" i="63"/>
  <c r="K2911" i="63"/>
  <c r="K2879" i="63"/>
  <c r="K2847" i="63"/>
  <c r="K2815" i="63"/>
  <c r="K2783" i="63"/>
  <c r="K2751" i="63"/>
  <c r="K2719" i="63"/>
  <c r="K2687" i="63"/>
  <c r="K2655" i="63"/>
  <c r="K2623" i="63"/>
  <c r="K2591" i="63"/>
  <c r="K2559" i="63"/>
  <c r="K2460" i="63"/>
  <c r="K2332" i="63"/>
  <c r="K2181" i="63"/>
  <c r="K2076" i="63"/>
  <c r="K1987" i="63"/>
  <c r="K1861" i="63"/>
  <c r="K1733" i="63"/>
  <c r="K1628" i="63"/>
  <c r="K1439" i="63"/>
  <c r="K3004" i="63"/>
  <c r="K2959" i="63"/>
  <c r="K2903" i="63"/>
  <c r="K2807" i="63"/>
  <c r="K2656" i="63"/>
  <c r="K2583" i="63"/>
  <c r="K2275" i="63"/>
  <c r="K1765" i="63"/>
  <c r="K2931" i="63"/>
  <c r="K2899" i="63"/>
  <c r="K2867" i="63"/>
  <c r="K2907" i="63"/>
  <c r="K2875" i="63"/>
  <c r="K2843" i="63"/>
  <c r="K2811" i="63"/>
  <c r="K2779" i="63"/>
  <c r="K2747" i="63"/>
  <c r="K2715" i="63"/>
  <c r="K2683" i="63"/>
  <c r="K2651" i="63"/>
  <c r="K2619" i="63"/>
  <c r="K2587" i="63"/>
  <c r="K2555" i="63"/>
  <c r="K2421" i="63"/>
  <c r="K2293" i="63"/>
  <c r="K2165" i="63"/>
  <c r="K2060" i="63"/>
  <c r="K1971" i="63"/>
  <c r="K1845" i="63"/>
  <c r="K1717" i="63"/>
  <c r="K1612" i="63"/>
  <c r="K1208" i="63"/>
  <c r="K2520" i="63"/>
  <c r="K2488" i="63"/>
  <c r="K2456" i="63"/>
  <c r="K2424" i="63"/>
  <c r="K2392" i="63"/>
  <c r="K2360" i="63"/>
  <c r="K2328" i="63"/>
  <c r="K2296" i="63"/>
  <c r="K2273" i="63"/>
  <c r="K2241" i="63"/>
  <c r="K2207" i="63"/>
  <c r="K2177" i="63"/>
  <c r="K2145" i="63"/>
  <c r="K2127" i="63"/>
  <c r="K2104" i="63"/>
  <c r="K2081" i="63"/>
  <c r="K2056" i="63"/>
  <c r="K2024" i="63"/>
  <c r="K1999" i="63"/>
  <c r="K1976" i="63"/>
  <c r="K1944" i="63"/>
  <c r="K1912" i="63"/>
  <c r="K1880" i="63"/>
  <c r="K1848" i="63"/>
  <c r="K1816" i="63"/>
  <c r="K1784" i="63"/>
  <c r="K1752" i="63"/>
  <c r="K1720" i="63"/>
  <c r="K1695" i="63"/>
  <c r="K1672" i="63"/>
  <c r="K1649" i="63"/>
  <c r="K1631" i="63"/>
  <c r="K1608" i="63"/>
  <c r="K1585" i="63"/>
  <c r="K1489" i="63"/>
  <c r="K1384" i="63"/>
  <c r="K1256" i="63"/>
  <c r="K1149" i="63"/>
  <c r="K434" i="63"/>
  <c r="K2516" i="63"/>
  <c r="K2484" i="63"/>
  <c r="K2452" i="63"/>
  <c r="K2420" i="63"/>
  <c r="K2388" i="63"/>
  <c r="K2356" i="63"/>
  <c r="K2324" i="63"/>
  <c r="K2292" i="63"/>
  <c r="K2269" i="63"/>
  <c r="K2237" i="63"/>
  <c r="K2203" i="63"/>
  <c r="K2173" i="63"/>
  <c r="K2141" i="63"/>
  <c r="K2123" i="63"/>
  <c r="K2100" i="63"/>
  <c r="K2077" i="63"/>
  <c r="K2045" i="63"/>
  <c r="K2013" i="63"/>
  <c r="K1988" i="63"/>
  <c r="K1965" i="63"/>
  <c r="K1940" i="63"/>
  <c r="K1908" i="63"/>
  <c r="K1876" i="63"/>
  <c r="K1844" i="63"/>
  <c r="K1812" i="63"/>
  <c r="K1780" i="63"/>
  <c r="K1755" i="63"/>
  <c r="K1725" i="63"/>
  <c r="K1700" i="63"/>
  <c r="K1677" i="63"/>
  <c r="K1659" i="63"/>
  <c r="K1636" i="63"/>
  <c r="K1613" i="63"/>
  <c r="K1595" i="63"/>
  <c r="K1537" i="63"/>
  <c r="K1407" i="63"/>
  <c r="K1281" i="63"/>
  <c r="K992" i="63"/>
  <c r="K2528" i="63"/>
  <c r="K2496" i="63"/>
  <c r="K2464" i="63"/>
  <c r="K2432" i="63"/>
  <c r="K2400" i="63"/>
  <c r="K2368" i="63"/>
  <c r="K2336" i="63"/>
  <c r="K2304" i="63"/>
  <c r="K2281" i="63"/>
  <c r="K2249" i="63"/>
  <c r="K2201" i="63"/>
  <c r="K2176" i="63"/>
  <c r="K2151" i="63"/>
  <c r="K2128" i="63"/>
  <c r="K2105" i="63"/>
  <c r="K2087" i="63"/>
  <c r="K2057" i="63"/>
  <c r="K2025" i="63"/>
  <c r="K2000" i="63"/>
  <c r="K1977" i="63"/>
  <c r="K1959" i="63"/>
  <c r="K1929" i="63"/>
  <c r="K1897" i="63"/>
  <c r="K1865" i="63"/>
  <c r="K1833" i="63"/>
  <c r="K1801" i="63"/>
  <c r="K1769" i="63"/>
  <c r="K1744" i="63"/>
  <c r="K1712" i="63"/>
  <c r="K1689" i="63"/>
  <c r="K1671" i="63"/>
  <c r="K1648" i="63"/>
  <c r="K1625" i="63"/>
  <c r="K1607" i="63"/>
  <c r="K1584" i="63"/>
  <c r="K1519" i="63"/>
  <c r="K1393" i="63"/>
  <c r="K1288" i="63"/>
  <c r="K1097" i="63"/>
  <c r="K1533" i="63"/>
  <c r="K1499" i="63"/>
  <c r="K1467" i="63"/>
  <c r="K1435" i="63"/>
  <c r="K1405" i="63"/>
  <c r="K1387" i="63"/>
  <c r="K1357" i="63"/>
  <c r="K1325" i="63"/>
  <c r="K1293" i="63"/>
  <c r="K1261" i="63"/>
  <c r="K1229" i="63"/>
  <c r="K1197" i="63"/>
  <c r="K1165" i="63"/>
  <c r="K1081" i="63"/>
  <c r="K882" i="63"/>
  <c r="K358" i="63"/>
  <c r="K1529" i="63"/>
  <c r="K1497" i="63"/>
  <c r="K1465" i="63"/>
  <c r="K1433" i="63"/>
  <c r="K1401" i="63"/>
  <c r="K1383" i="63"/>
  <c r="K1353" i="63"/>
  <c r="K1321" i="63"/>
  <c r="K1289" i="63"/>
  <c r="K1257" i="63"/>
  <c r="K1225" i="63"/>
  <c r="K1193" i="63"/>
  <c r="K1161" i="63"/>
  <c r="K1065" i="63"/>
  <c r="K905" i="63"/>
  <c r="K1573" i="63"/>
  <c r="K1523" i="63"/>
  <c r="K1491" i="63"/>
  <c r="K1459" i="63"/>
  <c r="K1427" i="63"/>
  <c r="K1395" i="63"/>
  <c r="K1372" i="63"/>
  <c r="K1340" i="63"/>
  <c r="K1308" i="63"/>
  <c r="K1276" i="63"/>
  <c r="K1244" i="63"/>
  <c r="K1212" i="63"/>
  <c r="K1180" i="63"/>
  <c r="K1113" i="63"/>
  <c r="K985" i="63"/>
  <c r="K498" i="63"/>
  <c r="K1132" i="63"/>
  <c r="K1100" i="63"/>
  <c r="K1068" i="63"/>
  <c r="K1036" i="63"/>
  <c r="K1004" i="63"/>
  <c r="K972" i="63"/>
  <c r="K930" i="63"/>
  <c r="K802" i="63"/>
  <c r="K674" i="63"/>
  <c r="K505" i="63"/>
  <c r="K377" i="63"/>
  <c r="K1128" i="63"/>
  <c r="K1096" i="63"/>
  <c r="K1064" i="63"/>
  <c r="K1032" i="63"/>
  <c r="K1000" i="63"/>
  <c r="K968" i="63"/>
  <c r="K873" i="63"/>
  <c r="K745" i="63"/>
  <c r="K594" i="63"/>
  <c r="K466" i="63"/>
  <c r="K191" i="63"/>
  <c r="K1124" i="63"/>
  <c r="K1092" i="63"/>
  <c r="K1060" i="63"/>
  <c r="K1028" i="63"/>
  <c r="K996" i="63"/>
  <c r="K964" i="63"/>
  <c r="K857" i="63"/>
  <c r="K729" i="63"/>
  <c r="K3756" i="63"/>
  <c r="K3632" i="63"/>
  <c r="K3508" i="63"/>
  <c r="K3392" i="63"/>
  <c r="K3260" i="63"/>
  <c r="K3188" i="63"/>
  <c r="K3124" i="63"/>
  <c r="K3060" i="63"/>
  <c r="K3692" i="63"/>
  <c r="K3560" i="63"/>
  <c r="K3428" i="63"/>
  <c r="K3288" i="63"/>
  <c r="K2977" i="63"/>
  <c r="K2839" i="63"/>
  <c r="K2364" i="63"/>
  <c r="K2828" i="63"/>
  <c r="K2700" i="63"/>
  <c r="K2572" i="63"/>
  <c r="K2156" i="63"/>
  <c r="K1708" i="63"/>
  <c r="K2964" i="63"/>
  <c r="K2608" i="63"/>
  <c r="K1788" i="63"/>
  <c r="K2968" i="63"/>
  <c r="K2872" i="63"/>
  <c r="K2744" i="63"/>
  <c r="K2616" i="63"/>
  <c r="K2309" i="63"/>
  <c r="K1820" i="63"/>
  <c r="K2991" i="63"/>
  <c r="K2647" i="63"/>
  <c r="K2924" i="63"/>
  <c r="K2868" i="63"/>
  <c r="K2740" i="63"/>
  <c r="K2612" i="63"/>
  <c r="K2291" i="63"/>
  <c r="K1804" i="63"/>
  <c r="K2513" i="63"/>
  <c r="K2385" i="63"/>
  <c r="K2271" i="63"/>
  <c r="K2143" i="63"/>
  <c r="K2049" i="63"/>
  <c r="K1937" i="63"/>
  <c r="K1809" i="63"/>
  <c r="K1688" i="63"/>
  <c r="K1601" i="63"/>
  <c r="K1233" i="63"/>
  <c r="K2477" i="63"/>
  <c r="K2349" i="63"/>
  <c r="K2221" i="63"/>
  <c r="K2116" i="63"/>
  <c r="K2004" i="63"/>
  <c r="K1901" i="63"/>
  <c r="K1773" i="63"/>
  <c r="K1675" i="63"/>
  <c r="K1588" i="63"/>
  <c r="K521" i="63"/>
  <c r="K2425" i="63"/>
  <c r="K2297" i="63"/>
  <c r="K2169" i="63"/>
  <c r="K2080" i="63"/>
  <c r="K1975" i="63"/>
  <c r="K1856" i="63"/>
  <c r="K1737" i="63"/>
  <c r="K1641" i="63"/>
  <c r="K1457" i="63"/>
  <c r="K1517" i="63"/>
  <c r="K1403" i="63"/>
  <c r="K1284" i="63"/>
  <c r="K1158" i="63"/>
  <c r="K1527" i="63"/>
  <c r="K1399" i="63"/>
  <c r="K1280" i="63"/>
  <c r="K1133" i="63"/>
  <c r="K1509" i="63"/>
  <c r="K1388" i="63"/>
  <c r="K1269" i="63"/>
  <c r="K1072" i="63"/>
  <c r="K1093" i="63"/>
  <c r="K965" i="63"/>
  <c r="K482" i="63"/>
  <c r="K1057" i="63"/>
  <c r="K984" i="63"/>
  <c r="K809" i="63"/>
  <c r="K530" i="63"/>
  <c r="K1144" i="63"/>
  <c r="K1076" i="63"/>
  <c r="K1021" i="63"/>
  <c r="K980" i="63"/>
  <c r="K898" i="63"/>
  <c r="K706" i="63"/>
  <c r="K537" i="63"/>
  <c r="K409" i="63"/>
  <c r="K941" i="63"/>
  <c r="K917" i="63"/>
  <c r="K885" i="63"/>
  <c r="K853" i="63"/>
  <c r="K821" i="63"/>
  <c r="K789" i="63"/>
  <c r="K757" i="63"/>
  <c r="K725" i="63"/>
  <c r="K693" i="63"/>
  <c r="K654" i="63"/>
  <c r="K606" i="63"/>
  <c r="K574" i="63"/>
  <c r="K542" i="63"/>
  <c r="K510" i="63"/>
  <c r="K478" i="63"/>
  <c r="K453" i="63"/>
  <c r="K421" i="63"/>
  <c r="K396" i="63"/>
  <c r="K296" i="63"/>
  <c r="K38" i="63"/>
  <c r="K906" i="63"/>
  <c r="K874" i="63"/>
  <c r="K842" i="63"/>
  <c r="K810" i="63"/>
  <c r="K778" i="63"/>
  <c r="K746" i="63"/>
  <c r="K714" i="63"/>
  <c r="K673" i="63"/>
  <c r="K618" i="63"/>
  <c r="K586" i="63"/>
  <c r="K554" i="63"/>
  <c r="K522" i="63"/>
  <c r="K490" i="63"/>
  <c r="K465" i="63"/>
  <c r="K433" i="63"/>
  <c r="K408" i="63"/>
  <c r="K385" i="63"/>
  <c r="K230" i="63"/>
  <c r="K945" i="63"/>
  <c r="K925" i="63"/>
  <c r="K893" i="63"/>
  <c r="K861" i="63"/>
  <c r="K829" i="63"/>
  <c r="K797" i="63"/>
  <c r="K765" i="63"/>
  <c r="K733" i="63"/>
  <c r="K701" i="63"/>
  <c r="K646" i="63"/>
  <c r="K605" i="63"/>
  <c r="K573" i="63"/>
  <c r="K541" i="63"/>
  <c r="K509" i="63"/>
  <c r="K477" i="63"/>
  <c r="K445" i="63"/>
  <c r="K413" i="63"/>
  <c r="K390" i="63"/>
  <c r="K370" i="63"/>
  <c r="K366" i="63"/>
  <c r="K280" i="63"/>
  <c r="K175" i="63"/>
  <c r="K88" i="63"/>
  <c r="K22" i="63"/>
  <c r="K326" i="63"/>
  <c r="K200" i="63"/>
  <c r="K134" i="63"/>
  <c r="K31" i="63"/>
  <c r="K312" i="63"/>
  <c r="K246" i="63"/>
  <c r="K143" i="63"/>
  <c r="K56" i="63"/>
  <c r="K347" i="63"/>
  <c r="K324" i="63"/>
  <c r="K306" i="63"/>
  <c r="K283" i="63"/>
  <c r="K260" i="63"/>
  <c r="K228" i="63"/>
  <c r="K203" i="63"/>
  <c r="K180" i="63"/>
  <c r="K155" i="63"/>
  <c r="K132" i="63"/>
  <c r="K114" i="63"/>
  <c r="K91" i="63"/>
  <c r="K68" i="63"/>
  <c r="K50" i="63"/>
  <c r="K27" i="63"/>
  <c r="K343" i="63"/>
  <c r="K320" i="63"/>
  <c r="K302" i="63"/>
  <c r="K279" i="63"/>
  <c r="K256" i="63"/>
  <c r="K224" i="63"/>
  <c r="K206" i="63"/>
  <c r="K183" i="63"/>
  <c r="K160" i="63"/>
  <c r="K135" i="63"/>
  <c r="K112" i="63"/>
  <c r="K94" i="63"/>
  <c r="K71" i="63"/>
  <c r="K48" i="63"/>
  <c r="K30" i="63"/>
  <c r="K346" i="63"/>
  <c r="K323" i="63"/>
  <c r="K300" i="63"/>
  <c r="K282" i="63"/>
  <c r="K252" i="63"/>
  <c r="K220" i="63"/>
  <c r="K202" i="63"/>
  <c r="K179" i="63"/>
  <c r="K156" i="63"/>
  <c r="K131" i="63"/>
  <c r="K108" i="63"/>
  <c r="K90" i="63"/>
  <c r="K67" i="63"/>
  <c r="K44" i="63"/>
  <c r="K26" i="63"/>
  <c r="K525" i="63"/>
  <c r="K216" i="63"/>
  <c r="K351" i="63"/>
  <c r="K72" i="63"/>
  <c r="K360" i="63"/>
  <c r="K118" i="63"/>
  <c r="K338" i="63"/>
  <c r="K274" i="63"/>
  <c r="K194" i="63"/>
  <c r="K123" i="63"/>
  <c r="K82" i="63"/>
  <c r="K36" i="63"/>
  <c r="K334" i="63"/>
  <c r="K288" i="63"/>
  <c r="K215" i="63"/>
  <c r="K144" i="63"/>
  <c r="K103" i="63"/>
  <c r="K62" i="63"/>
  <c r="K332" i="63"/>
  <c r="K291" i="63"/>
  <c r="K211" i="63"/>
  <c r="K140" i="63"/>
  <c r="K76" i="63"/>
  <c r="K35" i="63"/>
  <c r="K3664" i="63"/>
  <c r="K3204" i="63"/>
  <c r="K3076" i="63"/>
  <c r="K3316" i="63"/>
  <c r="K2567" i="63"/>
  <c r="K2604" i="63"/>
  <c r="K3007" i="63"/>
  <c r="K1980" i="63"/>
  <c r="K2776" i="63"/>
  <c r="K1272" i="63"/>
  <c r="K2900" i="63"/>
  <c r="K2380" i="63"/>
  <c r="K2417" i="63"/>
  <c r="K2079" i="63"/>
  <c r="K1841" i="63"/>
  <c r="K1361" i="63"/>
  <c r="K2267" i="63"/>
  <c r="K1933" i="63"/>
  <c r="K1611" i="63"/>
  <c r="K2329" i="63"/>
  <c r="K1993" i="63"/>
  <c r="K1664" i="63"/>
  <c r="K1421" i="63"/>
  <c r="K1561" i="63"/>
  <c r="K1184" i="63"/>
  <c r="K1301" i="63"/>
  <c r="K997" i="63"/>
  <c r="K850" i="63"/>
  <c r="K1085" i="63"/>
  <c r="K921" i="63"/>
  <c r="K450" i="63"/>
  <c r="K894" i="63"/>
  <c r="K798" i="63"/>
  <c r="K702" i="63"/>
  <c r="K581" i="63"/>
  <c r="K485" i="63"/>
  <c r="K398" i="63"/>
  <c r="K881" i="63"/>
  <c r="K785" i="63"/>
  <c r="K634" i="63"/>
  <c r="K529" i="63"/>
  <c r="K442" i="63"/>
  <c r="K232" i="63"/>
  <c r="K902" i="63"/>
  <c r="K774" i="63"/>
  <c r="K662" i="63"/>
  <c r="K550" i="63"/>
  <c r="K454" i="63"/>
  <c r="K374" i="63"/>
  <c r="K214" i="63"/>
  <c r="K24" i="63"/>
  <c r="K136" i="63"/>
  <c r="K182" i="63"/>
  <c r="K331" i="63"/>
  <c r="K267" i="63"/>
  <c r="K164" i="63"/>
  <c r="K98" i="63"/>
  <c r="K34" i="63"/>
  <c r="K304" i="63"/>
  <c r="K238" i="63"/>
  <c r="K167" i="63"/>
  <c r="K96" i="63"/>
  <c r="K32" i="63"/>
  <c r="K307" i="63"/>
  <c r="K204" i="63"/>
  <c r="K138" i="63"/>
  <c r="K92" i="63"/>
  <c r="K28" i="63"/>
  <c r="K3724" i="63"/>
  <c r="K3604" i="63"/>
  <c r="K3476" i="63"/>
  <c r="K3364" i="63"/>
  <c r="K3240" i="63"/>
  <c r="K3172" i="63"/>
  <c r="K3108" i="63"/>
  <c r="K3044" i="63"/>
  <c r="K3660" i="63"/>
  <c r="K3524" i="63"/>
  <c r="K3384" i="63"/>
  <c r="K3244" i="63"/>
  <c r="K2945" i="63"/>
  <c r="K2759" i="63"/>
  <c r="K1957" i="63"/>
  <c r="K2796" i="63"/>
  <c r="K2668" i="63"/>
  <c r="K2517" i="63"/>
  <c r="K2069" i="63"/>
  <c r="K1621" i="63"/>
  <c r="K2871" i="63"/>
  <c r="K2540" i="63"/>
  <c r="K3016" i="63"/>
  <c r="K2952" i="63"/>
  <c r="K2840" i="63"/>
  <c r="K2712" i="63"/>
  <c r="K2584" i="63"/>
  <c r="K2140" i="63"/>
  <c r="K1692" i="63"/>
  <c r="K2948" i="63"/>
  <c r="K2469" i="63"/>
  <c r="K2892" i="63"/>
  <c r="K2836" i="63"/>
  <c r="K2708" i="63"/>
  <c r="K2580" i="63"/>
  <c r="K2124" i="63"/>
  <c r="K1676" i="63"/>
  <c r="K2481" i="63"/>
  <c r="K2353" i="63"/>
  <c r="K2225" i="63"/>
  <c r="K2120" i="63"/>
  <c r="K2017" i="63"/>
  <c r="K1905" i="63"/>
  <c r="K1777" i="63"/>
  <c r="K1665" i="63"/>
  <c r="K1583" i="63"/>
  <c r="K1056" i="63"/>
  <c r="K2445" i="63"/>
  <c r="K2317" i="63"/>
  <c r="K2196" i="63"/>
  <c r="K2093" i="63"/>
  <c r="K1981" i="63"/>
  <c r="K1869" i="63"/>
  <c r="K1748" i="63"/>
  <c r="K1652" i="63"/>
  <c r="K1473" i="63"/>
  <c r="K2521" i="63"/>
  <c r="K2393" i="63"/>
  <c r="K2279" i="63"/>
  <c r="K2144" i="63"/>
  <c r="K2048" i="63"/>
  <c r="K1952" i="63"/>
  <c r="K1824" i="63"/>
  <c r="K1705" i="63"/>
  <c r="K1623" i="63"/>
  <c r="K1391" i="63"/>
  <c r="K1485" i="63"/>
  <c r="K1380" i="63"/>
  <c r="K1252" i="63"/>
  <c r="K1040" i="63"/>
  <c r="K1495" i="63"/>
  <c r="K1376" i="63"/>
  <c r="K1248" i="63"/>
  <c r="K1024" i="63"/>
  <c r="K1477" i="63"/>
  <c r="K1365" i="63"/>
  <c r="K1237" i="63"/>
  <c r="K841" i="63"/>
  <c r="K1061" i="63"/>
  <c r="K889" i="63"/>
  <c r="K104" i="63"/>
  <c r="K1025" i="63"/>
  <c r="K961" i="63"/>
  <c r="K722" i="63"/>
  <c r="K425" i="63"/>
  <c r="K1117" i="63"/>
  <c r="K1053" i="63"/>
  <c r="K1012" i="63"/>
  <c r="K973" i="63"/>
  <c r="K834" i="63"/>
  <c r="K642" i="63"/>
  <c r="K514" i="63"/>
  <c r="K386" i="63"/>
  <c r="K938" i="63"/>
  <c r="K910" i="63"/>
  <c r="K878" i="63"/>
  <c r="K846" i="63"/>
  <c r="K814" i="63"/>
  <c r="K782" i="63"/>
  <c r="K750" i="63"/>
  <c r="K718" i="63"/>
  <c r="K686" i="63"/>
  <c r="K638" i="63"/>
  <c r="K597" i="63"/>
  <c r="K565" i="63"/>
  <c r="K533" i="63"/>
  <c r="K501" i="63"/>
  <c r="K476" i="63"/>
  <c r="K446" i="63"/>
  <c r="K414" i="63"/>
  <c r="K389" i="63"/>
  <c r="K294" i="63"/>
  <c r="K929" i="63"/>
  <c r="K897" i="63"/>
  <c r="K865" i="63"/>
  <c r="K833" i="63"/>
  <c r="K801" i="63"/>
  <c r="K769" i="63"/>
  <c r="K737" i="63"/>
  <c r="K705" i="63"/>
  <c r="K666" i="63"/>
  <c r="K609" i="63"/>
  <c r="K577" i="63"/>
  <c r="K545" i="63"/>
  <c r="K513" i="63"/>
  <c r="K481" i="63"/>
  <c r="K458" i="63"/>
  <c r="K426" i="63"/>
  <c r="K401" i="63"/>
  <c r="K378" i="63"/>
  <c r="K63" i="63"/>
  <c r="K942" i="63"/>
  <c r="K918" i="63"/>
  <c r="K886" i="63"/>
  <c r="K854" i="63"/>
  <c r="K822" i="63"/>
  <c r="K790" i="63"/>
  <c r="K758" i="63"/>
  <c r="K726" i="63"/>
  <c r="K694" i="63"/>
  <c r="K630" i="63"/>
  <c r="K598" i="63"/>
  <c r="K566" i="63"/>
  <c r="K534" i="63"/>
  <c r="K502" i="63"/>
  <c r="K470" i="63"/>
  <c r="K438" i="63"/>
  <c r="K406" i="63"/>
  <c r="K388" i="63"/>
  <c r="K368" i="63"/>
  <c r="K344" i="63"/>
  <c r="K278" i="63"/>
  <c r="K152" i="63"/>
  <c r="K86" i="63"/>
  <c r="K364" i="63"/>
  <c r="K287" i="63"/>
  <c r="K198" i="63"/>
  <c r="K95" i="63"/>
  <c r="K362" i="63"/>
  <c r="K310" i="63"/>
  <c r="K207" i="63"/>
  <c r="K120" i="63"/>
  <c r="K54" i="63"/>
  <c r="K340" i="63"/>
  <c r="K322" i="63"/>
  <c r="K299" i="63"/>
  <c r="K276" i="63"/>
  <c r="K258" i="63"/>
  <c r="K226" i="63"/>
  <c r="K196" i="63"/>
  <c r="K178" i="63"/>
  <c r="K148" i="63"/>
  <c r="K130" i="63"/>
  <c r="K107" i="63"/>
  <c r="K84" i="63"/>
  <c r="K66" i="63"/>
  <c r="K43" i="63"/>
  <c r="K20" i="63"/>
  <c r="K336" i="63"/>
  <c r="K318" i="63"/>
  <c r="K295" i="63"/>
  <c r="K272" i="63"/>
  <c r="K254" i="63"/>
  <c r="K222" i="63"/>
  <c r="K199" i="63"/>
  <c r="K176" i="63"/>
  <c r="K151" i="63"/>
  <c r="K128" i="63"/>
  <c r="K110" i="63"/>
  <c r="K87" i="63"/>
  <c r="K64" i="63"/>
  <c r="K46" i="63"/>
  <c r="K23" i="63"/>
  <c r="K339" i="63"/>
  <c r="K316" i="63"/>
  <c r="K298" i="63"/>
  <c r="K275" i="63"/>
  <c r="K250" i="63"/>
  <c r="K218" i="63"/>
  <c r="K195" i="63"/>
  <c r="K172" i="63"/>
  <c r="K147" i="63"/>
  <c r="K124" i="63"/>
  <c r="K106" i="63"/>
  <c r="K83" i="63"/>
  <c r="K60" i="63"/>
  <c r="K42" i="63"/>
  <c r="K19" i="63"/>
  <c r="K1121" i="63"/>
  <c r="K949" i="63"/>
  <c r="K869" i="63"/>
  <c r="K805" i="63"/>
  <c r="K773" i="63"/>
  <c r="K709" i="63"/>
  <c r="K622" i="63"/>
  <c r="K558" i="63"/>
  <c r="K526" i="63"/>
  <c r="K469" i="63"/>
  <c r="K405" i="63"/>
  <c r="K127" i="63"/>
  <c r="K922" i="63"/>
  <c r="K858" i="63"/>
  <c r="K794" i="63"/>
  <c r="K762" i="63"/>
  <c r="K698" i="63"/>
  <c r="K602" i="63"/>
  <c r="K570" i="63"/>
  <c r="K506" i="63"/>
  <c r="K449" i="63"/>
  <c r="K394" i="63"/>
  <c r="K953" i="63"/>
  <c r="K909" i="63"/>
  <c r="K845" i="63"/>
  <c r="K813" i="63"/>
  <c r="K749" i="63"/>
  <c r="K678" i="63"/>
  <c r="K589" i="63"/>
  <c r="K557" i="63"/>
  <c r="K461" i="63"/>
  <c r="K429" i="63"/>
  <c r="K381" i="63"/>
  <c r="K342" i="63"/>
  <c r="K150" i="63"/>
  <c r="K47" i="63"/>
  <c r="K159" i="63"/>
  <c r="K271" i="63"/>
  <c r="K356" i="63"/>
  <c r="K292" i="63"/>
  <c r="K212" i="63"/>
  <c r="K146" i="63"/>
  <c r="K59" i="63"/>
  <c r="K311" i="63"/>
  <c r="K240" i="63"/>
  <c r="K192" i="63"/>
  <c r="K126" i="63"/>
  <c r="K39" i="63"/>
  <c r="K314" i="63"/>
  <c r="K236" i="63"/>
  <c r="K170" i="63"/>
  <c r="K99" i="63"/>
  <c r="K58" i="63"/>
  <c r="K3544" i="63"/>
  <c r="K3296" i="63"/>
  <c r="K3140" i="63"/>
  <c r="K3728" i="63"/>
  <c r="K3464" i="63"/>
  <c r="K2919" i="63"/>
  <c r="K2732" i="63"/>
  <c r="K1836" i="63"/>
  <c r="K2984" i="63"/>
  <c r="K2648" i="63"/>
  <c r="K1948" i="63"/>
  <c r="K1637" i="63"/>
  <c r="K2644" i="63"/>
  <c r="K1033" i="63"/>
  <c r="K2168" i="63"/>
  <c r="K1969" i="63"/>
  <c r="K1624" i="63"/>
  <c r="K2381" i="63"/>
  <c r="K2036" i="63"/>
  <c r="K1693" i="63"/>
  <c r="K2457" i="63"/>
  <c r="K2103" i="63"/>
  <c r="K1760" i="63"/>
  <c r="K1572" i="63"/>
  <c r="K1316" i="63"/>
  <c r="K1431" i="63"/>
  <c r="K1557" i="63"/>
  <c r="K1173" i="63"/>
  <c r="K610" i="63"/>
  <c r="K993" i="63"/>
  <c r="K1152" i="63"/>
  <c r="K989" i="63"/>
  <c r="K578" i="63"/>
  <c r="K926" i="63"/>
  <c r="K830" i="63"/>
  <c r="K734" i="63"/>
  <c r="K613" i="63"/>
  <c r="K517" i="63"/>
  <c r="K430" i="63"/>
  <c r="K373" i="63"/>
  <c r="K913" i="63"/>
  <c r="K817" i="63"/>
  <c r="K721" i="63"/>
  <c r="K593" i="63"/>
  <c r="K497" i="63"/>
  <c r="K392" i="63"/>
  <c r="K950" i="63"/>
  <c r="K870" i="63"/>
  <c r="K806" i="63"/>
  <c r="K710" i="63"/>
  <c r="K582" i="63"/>
  <c r="K486" i="63"/>
  <c r="K397" i="63"/>
  <c r="K303" i="63"/>
  <c r="K328" i="63"/>
  <c r="K70" i="63"/>
  <c r="K248" i="63"/>
  <c r="K354" i="63"/>
  <c r="K290" i="63"/>
  <c r="K210" i="63"/>
  <c r="K116" i="63"/>
  <c r="K52" i="63"/>
  <c r="K350" i="63"/>
  <c r="K286" i="63"/>
  <c r="K208" i="63"/>
  <c r="K142" i="63"/>
  <c r="K78" i="63"/>
  <c r="K348" i="63"/>
  <c r="K284" i="63"/>
  <c r="K234" i="63"/>
  <c r="K163" i="63"/>
  <c r="K74" i="63"/>
  <c r="K3696" i="63"/>
  <c r="K3572" i="63"/>
  <c r="K3444" i="63"/>
  <c r="K3336" i="63"/>
  <c r="K3224" i="63"/>
  <c r="K3156" i="63"/>
  <c r="K3092" i="63"/>
  <c r="K3760" i="63"/>
  <c r="K3624" i="63"/>
  <c r="K3496" i="63"/>
  <c r="K3352" i="63"/>
  <c r="K3032" i="63"/>
  <c r="K2975" i="63"/>
  <c r="K2624" i="63"/>
  <c r="K1660" i="63"/>
  <c r="K2764" i="63"/>
  <c r="K2636" i="63"/>
  <c r="K2389" i="63"/>
  <c r="K1964" i="63"/>
  <c r="K1503" i="63"/>
  <c r="K2752" i="63"/>
  <c r="K2147" i="63"/>
  <c r="K3000" i="63"/>
  <c r="K2936" i="63"/>
  <c r="K2808" i="63"/>
  <c r="K2680" i="63"/>
  <c r="K2545" i="63"/>
  <c r="K2053" i="63"/>
  <c r="K1605" i="63"/>
  <c r="K2864" i="63"/>
  <c r="K2085" i="63"/>
  <c r="K2932" i="63"/>
  <c r="K2804" i="63"/>
  <c r="K2676" i="63"/>
  <c r="K2508" i="63"/>
  <c r="K2037" i="63"/>
  <c r="K1589" i="63"/>
  <c r="K2449" i="63"/>
  <c r="K2321" i="63"/>
  <c r="K2200" i="63"/>
  <c r="K2097" i="63"/>
  <c r="K1992" i="63"/>
  <c r="K1873" i="63"/>
  <c r="K1745" i="63"/>
  <c r="K1647" i="63"/>
  <c r="K1487" i="63"/>
  <c r="K2548" i="63"/>
  <c r="K2413" i="63"/>
  <c r="K2285" i="63"/>
  <c r="K2164" i="63"/>
  <c r="K2068" i="63"/>
  <c r="K1963" i="63"/>
  <c r="K1837" i="63"/>
  <c r="K1716" i="63"/>
  <c r="K1629" i="63"/>
  <c r="K1368" i="63"/>
  <c r="K2489" i="63"/>
  <c r="K2361" i="63"/>
  <c r="K2233" i="63"/>
  <c r="K2121" i="63"/>
  <c r="K2016" i="63"/>
  <c r="K1920" i="63"/>
  <c r="K1792" i="63"/>
  <c r="K1687" i="63"/>
  <c r="K1600" i="63"/>
  <c r="K1265" i="63"/>
  <c r="K1453" i="63"/>
  <c r="K1348" i="63"/>
  <c r="K1220" i="63"/>
  <c r="K713" i="63"/>
  <c r="K1463" i="63"/>
  <c r="K1344" i="63"/>
  <c r="K1216" i="63"/>
  <c r="K818" i="63"/>
  <c r="K1445" i="63"/>
  <c r="K1333" i="63"/>
  <c r="K1205" i="63"/>
  <c r="K1156" i="63"/>
  <c r="K1029" i="63"/>
  <c r="K761" i="63"/>
  <c r="K1016" i="63"/>
  <c r="K939" i="63"/>
  <c r="K658" i="63"/>
  <c r="K402" i="63"/>
  <c r="K1108" i="63"/>
  <c r="K1044" i="63"/>
  <c r="K1005" i="63"/>
  <c r="K957" i="63"/>
  <c r="K793" i="63"/>
  <c r="K601" i="63"/>
  <c r="K473" i="63"/>
  <c r="K933" i="63"/>
  <c r="K901" i="63"/>
  <c r="K837" i="63"/>
  <c r="K741" i="63"/>
  <c r="K677" i="63"/>
  <c r="K590" i="63"/>
  <c r="K494" i="63"/>
  <c r="K437" i="63"/>
  <c r="K382" i="63"/>
  <c r="K890" i="63"/>
  <c r="K826" i="63"/>
  <c r="K730" i="63"/>
  <c r="K650" i="63"/>
  <c r="K538" i="63"/>
  <c r="K474" i="63"/>
  <c r="K417" i="63"/>
  <c r="K319" i="63"/>
  <c r="K937" i="63"/>
  <c r="K877" i="63"/>
  <c r="K781" i="63"/>
  <c r="K717" i="63"/>
  <c r="K621" i="63"/>
  <c r="K493" i="63"/>
  <c r="K404" i="63"/>
  <c r="K168" i="63"/>
  <c r="K264" i="63"/>
  <c r="K184" i="63"/>
  <c r="K315" i="63"/>
  <c r="K244" i="63"/>
  <c r="K171" i="63"/>
  <c r="K100" i="63"/>
  <c r="K352" i="63"/>
  <c r="K270" i="63"/>
  <c r="K174" i="63"/>
  <c r="K80" i="63"/>
  <c r="K355" i="63"/>
  <c r="K268" i="63"/>
  <c r="K188" i="63"/>
  <c r="K122" i="63"/>
  <c r="K3416" i="63"/>
  <c r="K3592" i="63"/>
  <c r="K3009" i="63"/>
  <c r="K2860" i="63"/>
  <c r="K2261" i="63"/>
  <c r="K2711" i="63"/>
  <c r="K2904" i="63"/>
  <c r="K2437" i="63"/>
  <c r="K2768" i="63"/>
  <c r="K2772" i="63"/>
  <c r="K1932" i="63"/>
  <c r="K2289" i="63"/>
  <c r="K1713" i="63"/>
  <c r="K2509" i="63"/>
  <c r="K2139" i="63"/>
  <c r="K1805" i="63"/>
  <c r="K1240" i="63"/>
  <c r="K2199" i="63"/>
  <c r="K1888" i="63"/>
  <c r="K1577" i="63"/>
  <c r="K1188" i="63"/>
  <c r="K1312" i="63"/>
  <c r="K1413" i="63"/>
  <c r="K1125" i="63"/>
  <c r="K1089" i="63"/>
  <c r="K553" i="63"/>
  <c r="K1037" i="63"/>
  <c r="K770" i="63"/>
  <c r="K946" i="63"/>
  <c r="K862" i="63"/>
  <c r="K766" i="63"/>
  <c r="K670" i="63"/>
  <c r="K549" i="63"/>
  <c r="K462" i="63"/>
  <c r="K40" i="63"/>
  <c r="K849" i="63"/>
  <c r="K753" i="63"/>
  <c r="K682" i="63"/>
  <c r="K561" i="63"/>
  <c r="K472" i="63"/>
  <c r="K410" i="63"/>
  <c r="K934" i="63"/>
  <c r="K838" i="63"/>
  <c r="K742" i="63"/>
  <c r="K614" i="63"/>
  <c r="K518" i="63"/>
  <c r="K422" i="63"/>
  <c r="K372" i="63"/>
  <c r="K111" i="63"/>
  <c r="K262" i="63"/>
  <c r="K335" i="63"/>
  <c r="K79" i="63"/>
  <c r="K308" i="63"/>
  <c r="K242" i="63"/>
  <c r="K187" i="63"/>
  <c r="K139" i="63"/>
  <c r="K75" i="63"/>
  <c r="K327" i="63"/>
  <c r="K263" i="63"/>
  <c r="K190" i="63"/>
  <c r="K119" i="63"/>
  <c r="K55" i="63"/>
  <c r="K330" i="63"/>
  <c r="K266" i="63"/>
  <c r="K186" i="63"/>
  <c r="K115" i="63"/>
  <c r="K51" i="63"/>
  <c r="A1" i="63"/>
  <c r="K17" i="63"/>
  <c r="K18" i="63"/>
  <c r="K16" i="63"/>
  <c r="K15" i="63"/>
  <c r="K5" i="63"/>
  <c r="L6" i="63"/>
  <c r="K8" i="63"/>
  <c r="L10" i="63"/>
  <c r="K12" i="63"/>
  <c r="L14" i="63"/>
  <c r="K4" i="63"/>
  <c r="L7" i="63"/>
  <c r="K9" i="63"/>
  <c r="L11" i="63"/>
  <c r="K13" i="63"/>
  <c r="L5" i="63"/>
  <c r="K6" i="63"/>
  <c r="L8" i="63"/>
  <c r="K10" i="63"/>
  <c r="L12" i="63"/>
  <c r="K14" i="63"/>
  <c r="K7" i="63"/>
  <c r="L9" i="63"/>
  <c r="K11" i="63"/>
  <c r="L13" i="63"/>
  <c r="J106" i="8"/>
  <c r="J107" i="8" s="1"/>
  <c r="J110" i="8"/>
  <c r="J111" i="8" s="1"/>
  <c r="J112" i="8" s="1"/>
  <c r="J113" i="8" s="1"/>
  <c r="J76" i="8"/>
  <c r="J95" i="8"/>
  <c r="J96" i="8" s="1"/>
  <c r="P21" i="67" l="1"/>
  <c r="P20" i="67"/>
  <c r="V20" i="67" s="1"/>
  <c r="P23" i="66"/>
  <c r="P35" i="66"/>
  <c r="M27" i="67"/>
  <c r="O27" i="67"/>
  <c r="N27" i="67"/>
  <c r="L27" i="67"/>
  <c r="P27" i="67"/>
  <c r="P26" i="67"/>
  <c r="N10" i="67"/>
  <c r="P10" i="67"/>
  <c r="L10" i="67"/>
  <c r="O10" i="67"/>
  <c r="M10" i="67"/>
  <c r="P38" i="67"/>
  <c r="P28" i="67"/>
  <c r="P31" i="67"/>
  <c r="P6" i="67"/>
  <c r="P18" i="67"/>
  <c r="P39" i="67"/>
  <c r="P32" i="67"/>
  <c r="P25" i="67"/>
  <c r="P35" i="67"/>
  <c r="P30" i="67"/>
  <c r="P8" i="67"/>
  <c r="P40" i="67"/>
  <c r="P19" i="67"/>
  <c r="P7" i="67"/>
  <c r="P36" i="67"/>
  <c r="P33" i="67"/>
  <c r="P34" i="67"/>
  <c r="P42" i="67"/>
  <c r="P41" i="67"/>
  <c r="P37" i="67"/>
  <c r="P9" i="67"/>
  <c r="O22" i="67"/>
  <c r="P22" i="67"/>
  <c r="N22" i="67"/>
  <c r="M22" i="67"/>
  <c r="L22" i="67"/>
  <c r="M24" i="66"/>
  <c r="P24" i="66"/>
  <c r="L24" i="66"/>
  <c r="O24" i="66"/>
  <c r="J25" i="66"/>
  <c r="N24" i="66"/>
  <c r="O10" i="66"/>
  <c r="N10" i="66"/>
  <c r="M10" i="66"/>
  <c r="L10" i="66"/>
  <c r="P10" i="66"/>
  <c r="P41" i="66"/>
  <c r="L41" i="66"/>
  <c r="M41" i="66"/>
  <c r="O41" i="66"/>
  <c r="N41" i="66"/>
  <c r="P26" i="66"/>
  <c r="P37" i="66"/>
  <c r="P29" i="66"/>
  <c r="P6" i="66"/>
  <c r="P38" i="66"/>
  <c r="P30" i="66"/>
  <c r="P20" i="66"/>
  <c r="P19" i="66"/>
  <c r="P36" i="66"/>
  <c r="P32" i="66"/>
  <c r="P7" i="66"/>
  <c r="P33" i="66"/>
  <c r="P27" i="66"/>
  <c r="P8" i="66"/>
  <c r="P39" i="66"/>
  <c r="P21" i="66"/>
  <c r="P31" i="66"/>
  <c r="P22" i="66"/>
  <c r="P34" i="66"/>
  <c r="P9" i="66"/>
  <c r="P28" i="66"/>
  <c r="O42" i="66"/>
  <c r="P42" i="66"/>
  <c r="N42" i="66"/>
  <c r="M42" i="66"/>
  <c r="L42" i="66"/>
  <c r="J115" i="8"/>
  <c r="J114" i="8"/>
  <c r="J109" i="8"/>
  <c r="J108" i="8"/>
  <c r="L4" i="63"/>
  <c r="A850" i="6"/>
  <c r="A851" i="6"/>
  <c r="A852" i="6"/>
  <c r="A853" i="6"/>
  <c r="A854" i="6"/>
  <c r="A855" i="6"/>
  <c r="A856" i="6"/>
  <c r="A857" i="6"/>
  <c r="A858" i="6"/>
  <c r="A859" i="6"/>
  <c r="A860" i="6"/>
  <c r="A861" i="6"/>
  <c r="A862" i="6"/>
  <c r="A863" i="6"/>
  <c r="A864" i="6"/>
  <c r="A865" i="6"/>
  <c r="A866" i="6"/>
  <c r="A867" i="6"/>
  <c r="A868" i="6"/>
  <c r="A869" i="6"/>
  <c r="A870" i="6"/>
  <c r="A871" i="6"/>
  <c r="J850" i="6"/>
  <c r="J851" i="6"/>
  <c r="J852" i="6"/>
  <c r="J853" i="6"/>
  <c r="J854" i="6"/>
  <c r="J855" i="6"/>
  <c r="J856" i="6"/>
  <c r="J857" i="6"/>
  <c r="J858" i="6"/>
  <c r="J859" i="6"/>
  <c r="J860" i="6"/>
  <c r="J861" i="6"/>
  <c r="J862" i="6"/>
  <c r="J863" i="6"/>
  <c r="J864" i="6"/>
  <c r="J865" i="6"/>
  <c r="J866" i="6"/>
  <c r="J867" i="6"/>
  <c r="J868" i="6"/>
  <c r="J869" i="6"/>
  <c r="J870" i="6"/>
  <c r="J871" i="6"/>
  <c r="N23" i="67" l="1"/>
  <c r="O23" i="67"/>
  <c r="M23" i="67"/>
  <c r="L23" i="67"/>
  <c r="P23" i="67"/>
  <c r="P11" i="67"/>
  <c r="L11" i="67"/>
  <c r="N11" i="67"/>
  <c r="O11" i="67"/>
  <c r="M11" i="67"/>
  <c r="P25" i="66"/>
  <c r="L25" i="66"/>
  <c r="O25" i="66"/>
  <c r="M25" i="66"/>
  <c r="N25" i="66"/>
  <c r="M12" i="66"/>
  <c r="P12" i="66"/>
  <c r="L12" i="66"/>
  <c r="O12" i="66"/>
  <c r="N12" i="66"/>
  <c r="N11" i="66"/>
  <c r="M11" i="66"/>
  <c r="L11" i="66"/>
  <c r="P11" i="66"/>
  <c r="O11" i="66"/>
  <c r="J101" i="8"/>
  <c r="M24" i="67" l="1"/>
  <c r="N24" i="67"/>
  <c r="L24" i="67"/>
  <c r="P24" i="67"/>
  <c r="O24" i="67"/>
  <c r="O13" i="66"/>
  <c r="N13" i="66"/>
  <c r="M13" i="66"/>
  <c r="L13" i="66"/>
  <c r="P13" i="66"/>
  <c r="J103" i="8"/>
  <c r="J104" i="8" s="1"/>
  <c r="J105" i="8" s="1"/>
  <c r="J102" i="8"/>
  <c r="K112" i="8"/>
  <c r="M12" i="67" l="1"/>
  <c r="O12" i="67"/>
  <c r="P12" i="67"/>
  <c r="N12" i="67"/>
  <c r="L12" i="67"/>
  <c r="N14" i="66"/>
  <c r="M14" i="66"/>
  <c r="L14" i="66"/>
  <c r="P14" i="66"/>
  <c r="O14" i="6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J3536" i="6"/>
  <c r="J3537" i="6"/>
  <c r="J3538" i="6"/>
  <c r="J3539" i="6"/>
  <c r="J3540" i="6"/>
  <c r="J3541" i="6"/>
  <c r="J3542" i="6"/>
  <c r="J3543" i="6"/>
  <c r="J3544" i="6"/>
  <c r="J3545" i="6"/>
  <c r="J3546" i="6"/>
  <c r="J3547" i="6"/>
  <c r="J3548" i="6"/>
  <c r="J3549" i="6"/>
  <c r="J3550" i="6"/>
  <c r="J3551" i="6"/>
  <c r="J3552" i="6"/>
  <c r="J3553" i="6"/>
  <c r="J3554" i="6"/>
  <c r="J3555" i="6"/>
  <c r="J3556" i="6"/>
  <c r="J3557" i="6"/>
  <c r="J3558" i="6"/>
  <c r="J3559" i="6"/>
  <c r="J3560" i="6"/>
  <c r="J3561" i="6"/>
  <c r="J3562" i="6"/>
  <c r="J3563" i="6"/>
  <c r="J3564" i="6"/>
  <c r="J3565" i="6"/>
  <c r="J3566" i="6"/>
  <c r="J3567" i="6"/>
  <c r="J3568" i="6"/>
  <c r="J3569" i="6"/>
  <c r="J3570" i="6"/>
  <c r="J3571" i="6"/>
  <c r="K107" i="8"/>
  <c r="A3407" i="6"/>
  <c r="A3408" i="6"/>
  <c r="A3409" i="6"/>
  <c r="J3407" i="6"/>
  <c r="J3408" i="6"/>
  <c r="J3409" i="6"/>
  <c r="A542" i="6" l="1"/>
  <c r="A543" i="6"/>
  <c r="A544" i="6"/>
  <c r="A545" i="6"/>
  <c r="J542" i="6"/>
  <c r="J543" i="6"/>
  <c r="J544" i="6"/>
  <c r="J545" i="6"/>
  <c r="J77" i="8" l="1"/>
  <c r="J78" i="8" s="1"/>
  <c r="J79" i="8" s="1"/>
  <c r="J80" i="8" s="1"/>
  <c r="J81" i="8" s="1"/>
  <c r="J82" i="8" s="1"/>
  <c r="O15" i="66" l="1"/>
  <c r="N15" i="66"/>
  <c r="M15" i="66"/>
  <c r="P15" i="66"/>
  <c r="L15" i="66"/>
  <c r="J83" i="8"/>
  <c r="A2466" i="6"/>
  <c r="J2466" i="6"/>
  <c r="A2460" i="6"/>
  <c r="A2461" i="6"/>
  <c r="J2460" i="6"/>
  <c r="J2461" i="6"/>
  <c r="M13" i="67" l="1"/>
  <c r="P13" i="67"/>
  <c r="L13" i="67"/>
  <c r="O13" i="67"/>
  <c r="N13" i="67"/>
  <c r="J89" i="8"/>
  <c r="J84" i="8"/>
  <c r="K101" i="8"/>
  <c r="K103" i="8"/>
  <c r="K104" i="8"/>
  <c r="K105" i="8"/>
  <c r="K100" i="8"/>
  <c r="K92" i="8"/>
  <c r="K89" i="8"/>
  <c r="J92" i="8" l="1"/>
  <c r="J90" i="8"/>
  <c r="J85" i="8"/>
  <c r="K66" i="8"/>
  <c r="K49" i="8"/>
  <c r="K64" i="8"/>
  <c r="K30" i="8"/>
  <c r="K45" i="8"/>
  <c r="K46" i="8"/>
  <c r="K29" i="8"/>
  <c r="K47" i="8"/>
  <c r="K21" i="8"/>
  <c r="K16" i="8"/>
  <c r="K19" i="8"/>
  <c r="K9" i="8"/>
  <c r="A3327" i="6"/>
  <c r="A3328" i="6"/>
  <c r="A3329" i="6"/>
  <c r="A3330" i="6"/>
  <c r="A3331" i="6"/>
  <c r="A3332" i="6"/>
  <c r="A3333" i="6"/>
  <c r="A3334" i="6"/>
  <c r="A3335" i="6"/>
  <c r="J3327" i="6"/>
  <c r="J3328" i="6"/>
  <c r="J3329" i="6"/>
  <c r="J3330" i="6"/>
  <c r="J3331" i="6"/>
  <c r="J3332" i="6"/>
  <c r="J3333" i="6"/>
  <c r="J3334" i="6"/>
  <c r="J3335"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J3291" i="6"/>
  <c r="J3292" i="6"/>
  <c r="J3293" i="6"/>
  <c r="J3294" i="6"/>
  <c r="J3295" i="6"/>
  <c r="J3296" i="6"/>
  <c r="J3297" i="6"/>
  <c r="J3298" i="6"/>
  <c r="J3299" i="6"/>
  <c r="J3300" i="6"/>
  <c r="J3301" i="6"/>
  <c r="J3302" i="6"/>
  <c r="J3303" i="6"/>
  <c r="J3304" i="6"/>
  <c r="J3305" i="6"/>
  <c r="J3306" i="6"/>
  <c r="J3307" i="6"/>
  <c r="J3308" i="6"/>
  <c r="J3309" i="6"/>
  <c r="J3310" i="6"/>
  <c r="J3311" i="6"/>
  <c r="J3312" i="6"/>
  <c r="J3313" i="6"/>
  <c r="J3314" i="6"/>
  <c r="J3315" i="6"/>
  <c r="J3316" i="6"/>
  <c r="J3317" i="6"/>
  <c r="J3318" i="6"/>
  <c r="J3319" i="6"/>
  <c r="J3320" i="6"/>
  <c r="J3321" i="6"/>
  <c r="J3322" i="6"/>
  <c r="J3323" i="6"/>
  <c r="J3324" i="6"/>
  <c r="J3325" i="6"/>
  <c r="J3326" i="6"/>
  <c r="J94" i="8" l="1"/>
  <c r="J93" i="8"/>
  <c r="J91" i="8"/>
  <c r="J86" i="8"/>
  <c r="A839" i="6"/>
  <c r="A840" i="6"/>
  <c r="A841" i="6"/>
  <c r="A842" i="6"/>
  <c r="A843" i="6"/>
  <c r="A844" i="6"/>
  <c r="A845" i="6"/>
  <c r="A846" i="6"/>
  <c r="A847" i="6"/>
  <c r="A848" i="6"/>
  <c r="A849"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J839" i="6"/>
  <c r="J840" i="6"/>
  <c r="J841" i="6"/>
  <c r="J842" i="6"/>
  <c r="J843" i="6"/>
  <c r="J844" i="6"/>
  <c r="J845" i="6"/>
  <c r="J846" i="6"/>
  <c r="J847" i="6"/>
  <c r="J848" i="6"/>
  <c r="J849"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A820" i="6"/>
  <c r="A821" i="6"/>
  <c r="A822" i="6"/>
  <c r="A823" i="6"/>
  <c r="A824" i="6"/>
  <c r="A825" i="6"/>
  <c r="A826" i="6"/>
  <c r="A827" i="6"/>
  <c r="A828" i="6"/>
  <c r="A829" i="6"/>
  <c r="A830" i="6"/>
  <c r="A831" i="6"/>
  <c r="A832" i="6"/>
  <c r="A833" i="6"/>
  <c r="A834" i="6"/>
  <c r="A835" i="6"/>
  <c r="A836" i="6"/>
  <c r="A837" i="6"/>
  <c r="A838" i="6"/>
  <c r="J820" i="6"/>
  <c r="J821" i="6"/>
  <c r="J822" i="6"/>
  <c r="J823" i="6"/>
  <c r="J824" i="6"/>
  <c r="J825" i="6"/>
  <c r="J826" i="6"/>
  <c r="J827" i="6"/>
  <c r="J828" i="6"/>
  <c r="J829" i="6"/>
  <c r="J830" i="6"/>
  <c r="J831" i="6"/>
  <c r="J832" i="6"/>
  <c r="J833" i="6"/>
  <c r="J834" i="6"/>
  <c r="J835" i="6"/>
  <c r="J836" i="6"/>
  <c r="J837" i="6"/>
  <c r="J838" i="6"/>
  <c r="A937" i="6"/>
  <c r="A938" i="6"/>
  <c r="A939" i="6"/>
  <c r="A940" i="6"/>
  <c r="A941" i="6"/>
  <c r="A942" i="6"/>
  <c r="A943" i="6"/>
  <c r="A944" i="6"/>
  <c r="A945" i="6"/>
  <c r="A946" i="6"/>
  <c r="A947" i="6"/>
  <c r="A948" i="6"/>
  <c r="A3441" i="6"/>
  <c r="A3442" i="6"/>
  <c r="A3443" i="6"/>
  <c r="A3444" i="6"/>
  <c r="A3445" i="6"/>
  <c r="J3441" i="6"/>
  <c r="J3442" i="6"/>
  <c r="J3443" i="6"/>
  <c r="J3444" i="6"/>
  <c r="J3445" i="6"/>
  <c r="A3410" i="6"/>
  <c r="J3410" i="6"/>
  <c r="A3411" i="6"/>
  <c r="J3411" i="6"/>
  <c r="A3412" i="6"/>
  <c r="J3412" i="6"/>
  <c r="A3413" i="6"/>
  <c r="J3413" i="6"/>
  <c r="A3414" i="6"/>
  <c r="J3414" i="6"/>
  <c r="A3415" i="6"/>
  <c r="J3415"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J1937" i="6"/>
  <c r="J1938" i="6"/>
  <c r="J1939" i="6"/>
  <c r="J1940" i="6"/>
  <c r="J1941" i="6"/>
  <c r="J1942" i="6"/>
  <c r="J1943" i="6"/>
  <c r="J1944" i="6"/>
  <c r="J1945" i="6"/>
  <c r="J1946" i="6"/>
  <c r="J1947" i="6"/>
  <c r="J1948" i="6"/>
  <c r="J1949" i="6"/>
  <c r="J1950" i="6"/>
  <c r="J1951" i="6"/>
  <c r="J1952" i="6"/>
  <c r="J1953" i="6"/>
  <c r="J1954" i="6"/>
  <c r="J1955" i="6"/>
  <c r="J1956" i="6"/>
  <c r="J1957" i="6"/>
  <c r="J1958" i="6"/>
  <c r="J1959" i="6"/>
  <c r="J1960" i="6"/>
  <c r="J1961" i="6"/>
  <c r="J1962" i="6"/>
  <c r="J1963" i="6"/>
  <c r="J1964" i="6"/>
  <c r="J1965" i="6"/>
  <c r="J1966" i="6"/>
  <c r="J1967" i="6"/>
  <c r="J1968" i="6"/>
  <c r="J1969" i="6"/>
  <c r="J1970" i="6"/>
  <c r="J1971" i="6"/>
  <c r="J1972" i="6"/>
  <c r="J1973" i="6"/>
  <c r="J1974" i="6"/>
  <c r="J1975" i="6"/>
  <c r="J1976" i="6"/>
  <c r="J1977" i="6"/>
  <c r="J1978" i="6"/>
  <c r="J1979" i="6"/>
  <c r="J1980" i="6"/>
  <c r="J1981" i="6"/>
  <c r="J1982" i="6"/>
  <c r="J1983" i="6"/>
  <c r="J1984" i="6"/>
  <c r="J1985" i="6"/>
  <c r="J1986" i="6"/>
  <c r="J1987" i="6"/>
  <c r="J1988" i="6"/>
  <c r="J1989" i="6"/>
  <c r="J1990" i="6"/>
  <c r="J1991" i="6"/>
  <c r="J1992" i="6"/>
  <c r="J1993" i="6"/>
  <c r="J1994" i="6"/>
  <c r="J1995" i="6"/>
  <c r="J1996" i="6"/>
  <c r="J1997" i="6"/>
  <c r="J1998" i="6"/>
  <c r="J1999" i="6"/>
  <c r="J2000" i="6"/>
  <c r="J2001" i="6"/>
  <c r="J2002" i="6"/>
  <c r="J2003" i="6"/>
  <c r="J2004" i="6"/>
  <c r="J2005" i="6"/>
  <c r="J2006" i="6"/>
  <c r="J2007" i="6"/>
  <c r="J2008"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J1637" i="6"/>
  <c r="J1638" i="6"/>
  <c r="J1639" i="6"/>
  <c r="J1640" i="6"/>
  <c r="J1641" i="6"/>
  <c r="J1642" i="6"/>
  <c r="J1643" i="6"/>
  <c r="J1644" i="6"/>
  <c r="J1645" i="6"/>
  <c r="J1646" i="6"/>
  <c r="J1647" i="6"/>
  <c r="J1648" i="6"/>
  <c r="J1649" i="6"/>
  <c r="J1650" i="6"/>
  <c r="J1651" i="6"/>
  <c r="J1652" i="6"/>
  <c r="J1653" i="6"/>
  <c r="J1654" i="6"/>
  <c r="J1655" i="6"/>
  <c r="J1656" i="6"/>
  <c r="J1657" i="6"/>
  <c r="J1658" i="6"/>
  <c r="J1659" i="6"/>
  <c r="J1660" i="6"/>
  <c r="J1661" i="6"/>
  <c r="J1662" i="6"/>
  <c r="J1663" i="6"/>
  <c r="J1664" i="6"/>
  <c r="J1665" i="6"/>
  <c r="J1666" i="6"/>
  <c r="J1667" i="6"/>
  <c r="J1668" i="6"/>
  <c r="J1669" i="6"/>
  <c r="J1670" i="6"/>
  <c r="J1671" i="6"/>
  <c r="J1672" i="6"/>
  <c r="J1673" i="6"/>
  <c r="J1674" i="6"/>
  <c r="J1675" i="6"/>
  <c r="J1676" i="6"/>
  <c r="J1677" i="6"/>
  <c r="J1678" i="6"/>
  <c r="J1679" i="6"/>
  <c r="J1680" i="6"/>
  <c r="J1681" i="6"/>
  <c r="J1682" i="6"/>
  <c r="J1683" i="6"/>
  <c r="J1684" i="6"/>
  <c r="J1685" i="6"/>
  <c r="J1686" i="6"/>
  <c r="J1687" i="6"/>
  <c r="J1688" i="6"/>
  <c r="J1689" i="6"/>
  <c r="J1690" i="6"/>
  <c r="J1691" i="6"/>
  <c r="J1692" i="6"/>
  <c r="J1693" i="6"/>
  <c r="J1694" i="6"/>
  <c r="J1695" i="6"/>
  <c r="J1696" i="6"/>
  <c r="J1697" i="6"/>
  <c r="J1698" i="6"/>
  <c r="J1699" i="6"/>
  <c r="J1700" i="6"/>
  <c r="J1701" i="6"/>
  <c r="J1702" i="6"/>
  <c r="J1703" i="6"/>
  <c r="J1704" i="6"/>
  <c r="J1705" i="6"/>
  <c r="J1706" i="6"/>
  <c r="J1707" i="6"/>
  <c r="J1708" i="6"/>
  <c r="J87" i="8" l="1"/>
  <c r="A1370" i="6"/>
  <c r="A1371" i="6"/>
  <c r="J1370" i="6"/>
  <c r="J1371" i="6"/>
  <c r="A1357" i="6"/>
  <c r="A1358" i="6"/>
  <c r="A1359" i="6"/>
  <c r="A1360" i="6"/>
  <c r="A1361" i="6"/>
  <c r="A1362" i="6"/>
  <c r="A1363" i="6"/>
  <c r="A1364" i="6"/>
  <c r="A1365" i="6"/>
  <c r="A1366" i="6"/>
  <c r="J1357" i="6"/>
  <c r="J1358" i="6"/>
  <c r="J1359" i="6"/>
  <c r="J1360" i="6"/>
  <c r="J1361" i="6"/>
  <c r="J1362" i="6"/>
  <c r="J1363" i="6"/>
  <c r="J1364" i="6"/>
  <c r="J1365" i="6"/>
  <c r="J1366" i="6"/>
  <c r="A1341" i="6"/>
  <c r="A1342" i="6"/>
  <c r="A1343" i="6"/>
  <c r="A1344" i="6"/>
  <c r="A1345" i="6"/>
  <c r="A1346" i="6"/>
  <c r="J1341" i="6"/>
  <c r="J1342" i="6"/>
  <c r="J1343" i="6"/>
  <c r="J1344" i="6"/>
  <c r="J1345" i="6"/>
  <c r="J1346" i="6"/>
  <c r="A1333" i="6"/>
  <c r="A1334" i="6"/>
  <c r="A1335" i="6"/>
  <c r="A1336" i="6"/>
  <c r="J1333" i="6"/>
  <c r="J1334" i="6"/>
  <c r="J1335" i="6"/>
  <c r="J1336" i="6"/>
  <c r="A1311" i="6"/>
  <c r="A1312" i="6"/>
  <c r="A1313" i="6"/>
  <c r="A1314" i="6"/>
  <c r="A1315" i="6"/>
  <c r="A1316" i="6"/>
  <c r="A1317" i="6"/>
  <c r="A1318" i="6"/>
  <c r="A1319" i="6"/>
  <c r="A1320" i="6"/>
  <c r="J1311" i="6"/>
  <c r="J1312" i="6"/>
  <c r="J1313" i="6"/>
  <c r="J1314" i="6"/>
  <c r="J1315" i="6"/>
  <c r="J1316" i="6"/>
  <c r="J1317" i="6"/>
  <c r="J1318" i="6"/>
  <c r="J1319" i="6"/>
  <c r="J1320" i="6"/>
  <c r="A1293" i="6"/>
  <c r="A1294" i="6"/>
  <c r="A1295" i="6"/>
  <c r="A1296" i="6"/>
  <c r="A1297" i="6"/>
  <c r="A1298" i="6"/>
  <c r="A1299" i="6"/>
  <c r="A1300" i="6"/>
  <c r="J1293" i="6"/>
  <c r="J1294" i="6"/>
  <c r="J1295" i="6"/>
  <c r="J1296" i="6"/>
  <c r="J1297" i="6"/>
  <c r="J1298" i="6"/>
  <c r="J1299" i="6"/>
  <c r="J1300" i="6"/>
  <c r="J88" i="8" l="1"/>
  <c r="A1283" i="6"/>
  <c r="A1284" i="6"/>
  <c r="A1285" i="6"/>
  <c r="A1286" i="6"/>
  <c r="A1287" i="6"/>
  <c r="A1288" i="6"/>
  <c r="A1289" i="6"/>
  <c r="A1290" i="6"/>
  <c r="A1291" i="6"/>
  <c r="A1292" i="6"/>
  <c r="A1301" i="6"/>
  <c r="A1302" i="6"/>
  <c r="A1303" i="6"/>
  <c r="A1304" i="6"/>
  <c r="A1305" i="6"/>
  <c r="A1306" i="6"/>
  <c r="A1307" i="6"/>
  <c r="A1308" i="6"/>
  <c r="A1309" i="6"/>
  <c r="A1310" i="6"/>
  <c r="A1321" i="6"/>
  <c r="A1322" i="6"/>
  <c r="A1323" i="6"/>
  <c r="A1324" i="6"/>
  <c r="A1325" i="6"/>
  <c r="A1326" i="6"/>
  <c r="A1327" i="6"/>
  <c r="A1328" i="6"/>
  <c r="A1329" i="6"/>
  <c r="A1330" i="6"/>
  <c r="A1331" i="6"/>
  <c r="A1332" i="6"/>
  <c r="A1337" i="6"/>
  <c r="A1338" i="6"/>
  <c r="A1339" i="6"/>
  <c r="A1340" i="6"/>
  <c r="A1347" i="6"/>
  <c r="A1348" i="6"/>
  <c r="A1349" i="6"/>
  <c r="A1350" i="6"/>
  <c r="A1351" i="6"/>
  <c r="A1352" i="6"/>
  <c r="A1353" i="6"/>
  <c r="A1354" i="6"/>
  <c r="A1355" i="6"/>
  <c r="A1356" i="6"/>
  <c r="A1367" i="6"/>
  <c r="A1368" i="6"/>
  <c r="A1369"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J1283" i="6"/>
  <c r="J1284" i="6"/>
  <c r="J1285" i="6"/>
  <c r="J1286" i="6"/>
  <c r="J1287" i="6"/>
  <c r="J1288" i="6"/>
  <c r="J1289" i="6"/>
  <c r="J1290" i="6"/>
  <c r="J1291" i="6"/>
  <c r="J1292" i="6"/>
  <c r="J1301" i="6"/>
  <c r="J1302" i="6"/>
  <c r="J1303" i="6"/>
  <c r="J1304" i="6"/>
  <c r="J1305" i="6"/>
  <c r="J1306" i="6"/>
  <c r="J1307" i="6"/>
  <c r="J1308" i="6"/>
  <c r="J1309" i="6"/>
  <c r="J1310" i="6"/>
  <c r="J1321" i="6"/>
  <c r="J1322" i="6"/>
  <c r="J1323" i="6"/>
  <c r="J1324" i="6"/>
  <c r="J1325" i="6"/>
  <c r="J1326" i="6"/>
  <c r="J1327" i="6"/>
  <c r="J1328" i="6"/>
  <c r="J1329" i="6"/>
  <c r="J1330" i="6"/>
  <c r="J1331" i="6"/>
  <c r="J1332" i="6"/>
  <c r="J1337" i="6"/>
  <c r="J1338" i="6"/>
  <c r="J1339" i="6"/>
  <c r="J1340" i="6"/>
  <c r="J1347" i="6"/>
  <c r="J1348" i="6"/>
  <c r="J1349" i="6"/>
  <c r="J1350" i="6"/>
  <c r="J1351" i="6"/>
  <c r="J1352" i="6"/>
  <c r="J1353" i="6"/>
  <c r="J1354" i="6"/>
  <c r="J1355" i="6"/>
  <c r="J1356" i="6"/>
  <c r="J1367" i="6"/>
  <c r="J1368" i="6"/>
  <c r="J1369" i="6"/>
  <c r="J1372" i="6"/>
  <c r="J1373" i="6"/>
  <c r="J1374" i="6"/>
  <c r="J1375" i="6"/>
  <c r="J1376" i="6"/>
  <c r="J1377" i="6"/>
  <c r="J1378" i="6"/>
  <c r="J1379" i="6"/>
  <c r="J1380" i="6"/>
  <c r="J1381" i="6"/>
  <c r="J1382" i="6"/>
  <c r="J1383" i="6"/>
  <c r="J1384" i="6"/>
  <c r="J1385" i="6"/>
  <c r="J1386" i="6"/>
  <c r="J1387" i="6"/>
  <c r="J1388" i="6"/>
  <c r="J1389" i="6"/>
  <c r="J1390" i="6"/>
  <c r="J1391" i="6"/>
  <c r="J1392" i="6"/>
  <c r="J1393" i="6"/>
  <c r="J1394" i="6"/>
  <c r="J1395" i="6"/>
  <c r="J1396" i="6"/>
  <c r="J1397" i="6"/>
  <c r="J1398" i="6"/>
  <c r="J1399" i="6"/>
  <c r="J1400" i="6"/>
  <c r="J1401" i="6"/>
  <c r="J1402" i="6"/>
  <c r="J1403" i="6"/>
  <c r="J1404" i="6"/>
  <c r="J1405" i="6"/>
  <c r="J1406" i="6"/>
  <c r="J1407" i="6"/>
  <c r="J1408" i="6"/>
  <c r="J1409" i="6"/>
  <c r="J1410" i="6"/>
  <c r="J1411" i="6"/>
  <c r="J1412" i="6"/>
  <c r="J1413" i="6"/>
  <c r="J1414" i="6"/>
  <c r="J1415" i="6"/>
  <c r="J1416" i="6"/>
  <c r="J1417" i="6"/>
  <c r="M16" i="66" l="1"/>
  <c r="P16" i="66"/>
  <c r="N16" i="66"/>
  <c r="O16" i="66"/>
  <c r="L16" i="6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J3034" i="6"/>
  <c r="J3035" i="6"/>
  <c r="J3036" i="6"/>
  <c r="J3037" i="6"/>
  <c r="J3038" i="6"/>
  <c r="J3039" i="6"/>
  <c r="J3040" i="6"/>
  <c r="J3041" i="6"/>
  <c r="J3042" i="6"/>
  <c r="J3043" i="6"/>
  <c r="J3044" i="6"/>
  <c r="J3045" i="6"/>
  <c r="J3046" i="6"/>
  <c r="J3047" i="6"/>
  <c r="J3048" i="6"/>
  <c r="J3049" i="6"/>
  <c r="J3050" i="6"/>
  <c r="J3051" i="6"/>
  <c r="J3052" i="6"/>
  <c r="J3053" i="6"/>
  <c r="J3054" i="6"/>
  <c r="J3055" i="6"/>
  <c r="J3056" i="6"/>
  <c r="J3057" i="6"/>
  <c r="J3058" i="6"/>
  <c r="J3059" i="6"/>
  <c r="J3060" i="6"/>
  <c r="J3061" i="6"/>
  <c r="J3062" i="6"/>
  <c r="J3063" i="6"/>
  <c r="J3064" i="6"/>
  <c r="A3068" i="6"/>
  <c r="A3069" i="6"/>
  <c r="A3070" i="6"/>
  <c r="A3071" i="6"/>
  <c r="A3072" i="6"/>
  <c r="A3073" i="6"/>
  <c r="J3068" i="6"/>
  <c r="J3069" i="6"/>
  <c r="J3070" i="6"/>
  <c r="J3071" i="6"/>
  <c r="J3072" i="6"/>
  <c r="J307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J2954" i="6"/>
  <c r="J2955" i="6"/>
  <c r="J2956" i="6"/>
  <c r="J2957" i="6"/>
  <c r="J2958" i="6"/>
  <c r="J2959" i="6"/>
  <c r="J2960" i="6"/>
  <c r="J2961" i="6"/>
  <c r="J2962" i="6"/>
  <c r="J2963" i="6"/>
  <c r="J2964" i="6"/>
  <c r="J2965" i="6"/>
  <c r="J2966" i="6"/>
  <c r="J2967" i="6"/>
  <c r="J2968" i="6"/>
  <c r="J2969" i="6"/>
  <c r="J2970" i="6"/>
  <c r="J2971" i="6"/>
  <c r="J2972" i="6"/>
  <c r="J2973" i="6"/>
  <c r="J2974" i="6"/>
  <c r="J2975" i="6"/>
  <c r="J2976" i="6"/>
  <c r="J2977" i="6"/>
  <c r="J2978" i="6"/>
  <c r="J2979" i="6"/>
  <c r="J2980" i="6"/>
  <c r="J2981" i="6"/>
  <c r="J2982" i="6"/>
  <c r="J2983" i="6"/>
  <c r="J2984" i="6"/>
  <c r="J2985" i="6"/>
  <c r="J2986" i="6"/>
  <c r="J2987" i="6"/>
  <c r="J2988" i="6"/>
  <c r="J2989" i="6"/>
  <c r="J2990" i="6"/>
  <c r="J2991" i="6"/>
  <c r="J2992" i="6"/>
  <c r="J2993" i="6"/>
  <c r="J2994" i="6"/>
  <c r="J2995" i="6"/>
  <c r="J2996" i="6"/>
  <c r="J2997" i="6"/>
  <c r="J2998" i="6"/>
  <c r="J2999" i="6"/>
  <c r="J3000" i="6"/>
  <c r="J3001" i="6"/>
  <c r="J3002" i="6"/>
  <c r="J3003" i="6"/>
  <c r="J3004" i="6"/>
  <c r="J3005" i="6"/>
  <c r="J3006" i="6"/>
  <c r="J3007" i="6"/>
  <c r="J3008" i="6"/>
  <c r="J3009" i="6"/>
  <c r="J3010" i="6"/>
  <c r="J3011" i="6"/>
  <c r="J3012" i="6"/>
  <c r="J3013" i="6"/>
  <c r="J3014" i="6"/>
  <c r="J3015" i="6"/>
  <c r="J3016" i="6"/>
  <c r="J3017" i="6"/>
  <c r="J3018" i="6"/>
  <c r="J3019" i="6"/>
  <c r="J3020" i="6"/>
  <c r="J3021" i="6"/>
  <c r="J3022" i="6"/>
  <c r="J3023" i="6"/>
  <c r="J3024" i="6"/>
  <c r="J3025" i="6"/>
  <c r="J3026" i="6"/>
  <c r="J3027" i="6"/>
  <c r="J3028" i="6"/>
  <c r="J3029" i="6"/>
  <c r="J3030" i="6"/>
  <c r="J3031" i="6"/>
  <c r="J3032" i="6"/>
  <c r="J3033" i="6"/>
  <c r="O14" i="67" l="1"/>
  <c r="M14" i="67"/>
  <c r="L14" i="67"/>
  <c r="P14" i="67"/>
  <c r="N14" i="67"/>
  <c r="P17" i="66"/>
  <c r="L17" i="66"/>
  <c r="M17" i="66"/>
  <c r="O17" i="66"/>
  <c r="N17" i="6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J2897" i="6"/>
  <c r="J2898" i="6"/>
  <c r="J2899" i="6"/>
  <c r="J2900" i="6"/>
  <c r="J2901" i="6"/>
  <c r="J2902" i="6"/>
  <c r="J2903" i="6"/>
  <c r="J2904" i="6"/>
  <c r="J2905" i="6"/>
  <c r="J2906" i="6"/>
  <c r="J2907" i="6"/>
  <c r="J2908" i="6"/>
  <c r="J2909" i="6"/>
  <c r="J2910" i="6"/>
  <c r="J2911" i="6"/>
  <c r="J2912" i="6"/>
  <c r="J2913" i="6"/>
  <c r="J2914" i="6"/>
  <c r="J2915" i="6"/>
  <c r="J2916" i="6"/>
  <c r="J2917" i="6"/>
  <c r="J2918" i="6"/>
  <c r="J2919" i="6"/>
  <c r="J2920" i="6"/>
  <c r="J2921" i="6"/>
  <c r="J2922" i="6"/>
  <c r="J2923" i="6"/>
  <c r="J2924" i="6"/>
  <c r="J2925" i="6"/>
  <c r="J2926" i="6"/>
  <c r="J2927" i="6"/>
  <c r="J2928" i="6"/>
  <c r="J2929" i="6"/>
  <c r="J2930" i="6"/>
  <c r="J2931" i="6"/>
  <c r="J2932" i="6"/>
  <c r="J2933" i="6"/>
  <c r="J2934" i="6"/>
  <c r="J2935" i="6"/>
  <c r="J2936" i="6"/>
  <c r="J2937" i="6"/>
  <c r="J2938" i="6"/>
  <c r="J2939" i="6"/>
  <c r="J2940" i="6"/>
  <c r="J2941" i="6"/>
  <c r="J2942" i="6"/>
  <c r="J2943" i="6"/>
  <c r="J2944" i="6"/>
  <c r="J2945" i="6"/>
  <c r="J2946" i="6"/>
  <c r="J2947" i="6"/>
  <c r="J2948" i="6"/>
  <c r="J2949" i="6"/>
  <c r="J2950" i="6"/>
  <c r="J2951" i="6"/>
  <c r="J2952"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J2715" i="6"/>
  <c r="J2716" i="6"/>
  <c r="J2717" i="6"/>
  <c r="J2718" i="6"/>
  <c r="J2719" i="6"/>
  <c r="J2720" i="6"/>
  <c r="J2721" i="6"/>
  <c r="J2722" i="6"/>
  <c r="J2723" i="6"/>
  <c r="J2724" i="6"/>
  <c r="J2725" i="6"/>
  <c r="J2726" i="6"/>
  <c r="J2727" i="6"/>
  <c r="J2728" i="6"/>
  <c r="J2729" i="6"/>
  <c r="J2730" i="6"/>
  <c r="J2731" i="6"/>
  <c r="J2732" i="6"/>
  <c r="J2733" i="6"/>
  <c r="J2734" i="6"/>
  <c r="J2735" i="6"/>
  <c r="J2736" i="6"/>
  <c r="J2737" i="6"/>
  <c r="J2738" i="6"/>
  <c r="J2739" i="6"/>
  <c r="J2740" i="6"/>
  <c r="J2741" i="6"/>
  <c r="J2742" i="6"/>
  <c r="J2743" i="6"/>
  <c r="J2744" i="6"/>
  <c r="J2745" i="6"/>
  <c r="J2746" i="6"/>
  <c r="J2747" i="6"/>
  <c r="J2748" i="6"/>
  <c r="J2749" i="6"/>
  <c r="J2750" i="6"/>
  <c r="J2751" i="6"/>
  <c r="J2752" i="6"/>
  <c r="J2753" i="6"/>
  <c r="J2754" i="6"/>
  <c r="J2755" i="6"/>
  <c r="J2756" i="6"/>
  <c r="J2757" i="6"/>
  <c r="J2758" i="6"/>
  <c r="J2759" i="6"/>
  <c r="J2760" i="6"/>
  <c r="J2761" i="6"/>
  <c r="J2762" i="6"/>
  <c r="J2763" i="6"/>
  <c r="J2764" i="6"/>
  <c r="J2765" i="6"/>
  <c r="J2766" i="6"/>
  <c r="J2767" i="6"/>
  <c r="J2768" i="6"/>
  <c r="J2769" i="6"/>
  <c r="J2770" i="6"/>
  <c r="J2771" i="6"/>
  <c r="J2772" i="6"/>
  <c r="J2773" i="6"/>
  <c r="J2774" i="6"/>
  <c r="J2775" i="6"/>
  <c r="J2776" i="6"/>
  <c r="J2777" i="6"/>
  <c r="J2778" i="6"/>
  <c r="J2779" i="6"/>
  <c r="J2780" i="6"/>
  <c r="J2781" i="6"/>
  <c r="J2782" i="6"/>
  <c r="J2783" i="6"/>
  <c r="J2784" i="6"/>
  <c r="J2785" i="6"/>
  <c r="J2786" i="6"/>
  <c r="J2787" i="6"/>
  <c r="J2788" i="6"/>
  <c r="J2789" i="6"/>
  <c r="J2790" i="6"/>
  <c r="J2791" i="6"/>
  <c r="J2792" i="6"/>
  <c r="J2793" i="6"/>
  <c r="J2794" i="6"/>
  <c r="J2795" i="6"/>
  <c r="J2796" i="6"/>
  <c r="J2797" i="6"/>
  <c r="J2798" i="6"/>
  <c r="J2799" i="6"/>
  <c r="J2800" i="6"/>
  <c r="J2801" i="6"/>
  <c r="J2802" i="6"/>
  <c r="J2803" i="6"/>
  <c r="J2804" i="6"/>
  <c r="J2805" i="6"/>
  <c r="J2806" i="6"/>
  <c r="J2807" i="6"/>
  <c r="J2808" i="6"/>
  <c r="J2809" i="6"/>
  <c r="J2810" i="6"/>
  <c r="J2811" i="6"/>
  <c r="J2812" i="6"/>
  <c r="J2813" i="6"/>
  <c r="J2814" i="6"/>
  <c r="J2815" i="6"/>
  <c r="J2816" i="6"/>
  <c r="J2817" i="6"/>
  <c r="J2818" i="6"/>
  <c r="J2819" i="6"/>
  <c r="J2820" i="6"/>
  <c r="J2821" i="6"/>
  <c r="J2822" i="6"/>
  <c r="J2823" i="6"/>
  <c r="J2824" i="6"/>
  <c r="J2825" i="6"/>
  <c r="J2826" i="6"/>
  <c r="J2827" i="6"/>
  <c r="J2828" i="6"/>
  <c r="J2829" i="6"/>
  <c r="J2830" i="6"/>
  <c r="J2831" i="6"/>
  <c r="J2832" i="6"/>
  <c r="J2833" i="6"/>
  <c r="J2834" i="6"/>
  <c r="J2835" i="6"/>
  <c r="J2836" i="6"/>
  <c r="J2837" i="6"/>
  <c r="J2838" i="6"/>
  <c r="J2839" i="6"/>
  <c r="J2840" i="6"/>
  <c r="J2841" i="6"/>
  <c r="J2842" i="6"/>
  <c r="J2843" i="6"/>
  <c r="J2844" i="6"/>
  <c r="J2845" i="6"/>
  <c r="J2846" i="6"/>
  <c r="J2847" i="6"/>
  <c r="J2848" i="6"/>
  <c r="J2849" i="6"/>
  <c r="J2850" i="6"/>
  <c r="J2851" i="6"/>
  <c r="J2852" i="6"/>
  <c r="J2853" i="6"/>
  <c r="J2854" i="6"/>
  <c r="J2855" i="6"/>
  <c r="J2856" i="6"/>
  <c r="J2857" i="6"/>
  <c r="J2858" i="6"/>
  <c r="J2859" i="6"/>
  <c r="J2860" i="6"/>
  <c r="J2861" i="6"/>
  <c r="J2862" i="6"/>
  <c r="J2863" i="6"/>
  <c r="J2864" i="6"/>
  <c r="J2865" i="6"/>
  <c r="J2866" i="6"/>
  <c r="J2867" i="6"/>
  <c r="J2868" i="6"/>
  <c r="J2869" i="6"/>
  <c r="J2870" i="6"/>
  <c r="J2871" i="6"/>
  <c r="J2872" i="6"/>
  <c r="J2873" i="6"/>
  <c r="J2874" i="6"/>
  <c r="J2875" i="6"/>
  <c r="J2876" i="6"/>
  <c r="J2877" i="6"/>
  <c r="J2878" i="6"/>
  <c r="J2879" i="6"/>
  <c r="J2880" i="6"/>
  <c r="J2881" i="6"/>
  <c r="J2882" i="6"/>
  <c r="J2883" i="6"/>
  <c r="J2884" i="6"/>
  <c r="J2885" i="6"/>
  <c r="J2886"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J3264" i="6"/>
  <c r="J3265" i="6"/>
  <c r="J3266" i="6"/>
  <c r="J3267" i="6"/>
  <c r="J3268" i="6"/>
  <c r="J3269" i="6"/>
  <c r="J3270" i="6"/>
  <c r="J3271" i="6"/>
  <c r="J3272" i="6"/>
  <c r="J3273" i="6"/>
  <c r="J3274" i="6"/>
  <c r="J3275" i="6"/>
  <c r="J3276" i="6"/>
  <c r="J3277" i="6"/>
  <c r="J3278" i="6"/>
  <c r="J3279" i="6"/>
  <c r="J3280" i="6"/>
  <c r="J3281" i="6"/>
  <c r="J3282" i="6"/>
  <c r="J3283" i="6"/>
  <c r="J3284" i="6"/>
  <c r="J3285" i="6"/>
  <c r="J3286" i="6"/>
  <c r="J3287" i="6"/>
  <c r="J3288" i="6"/>
  <c r="J3289" i="6"/>
  <c r="J3290"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J3164" i="6"/>
  <c r="J3165" i="6"/>
  <c r="J3166" i="6"/>
  <c r="J3167" i="6"/>
  <c r="J3168" i="6"/>
  <c r="J3169" i="6"/>
  <c r="J3170" i="6"/>
  <c r="J3171" i="6"/>
  <c r="J3172" i="6"/>
  <c r="J3173" i="6"/>
  <c r="J3174" i="6"/>
  <c r="J3175" i="6"/>
  <c r="J3176" i="6"/>
  <c r="J3177" i="6"/>
  <c r="J3178" i="6"/>
  <c r="J3179" i="6"/>
  <c r="J3180" i="6"/>
  <c r="J3181" i="6"/>
  <c r="J3182" i="6"/>
  <c r="J3183" i="6"/>
  <c r="J3184" i="6"/>
  <c r="J3185" i="6"/>
  <c r="J3186" i="6"/>
  <c r="J3187" i="6"/>
  <c r="J3188" i="6"/>
  <c r="J3189" i="6"/>
  <c r="J3190" i="6"/>
  <c r="J3191" i="6"/>
  <c r="J3192" i="6"/>
  <c r="J3193" i="6"/>
  <c r="J3194" i="6"/>
  <c r="J3195" i="6"/>
  <c r="J3196" i="6"/>
  <c r="J3197" i="6"/>
  <c r="J3198" i="6"/>
  <c r="J3199" i="6"/>
  <c r="J3200" i="6"/>
  <c r="J3201" i="6"/>
  <c r="J3202" i="6"/>
  <c r="J3203" i="6"/>
  <c r="J3204" i="6"/>
  <c r="J3205" i="6"/>
  <c r="J3206" i="6"/>
  <c r="J3207" i="6"/>
  <c r="J3208" i="6"/>
  <c r="J3209" i="6"/>
  <c r="J3210" i="6"/>
  <c r="J3211" i="6"/>
  <c r="J3212" i="6"/>
  <c r="J3213" i="6"/>
  <c r="J3214" i="6"/>
  <c r="J3215" i="6"/>
  <c r="J3216" i="6"/>
  <c r="J3217" i="6"/>
  <c r="J3218" i="6"/>
  <c r="J3219" i="6"/>
  <c r="J3220" i="6"/>
  <c r="J3221" i="6"/>
  <c r="J3222" i="6"/>
  <c r="J3223" i="6"/>
  <c r="J3224" i="6"/>
  <c r="J3225" i="6"/>
  <c r="J3226" i="6"/>
  <c r="J3227" i="6"/>
  <c r="J3228" i="6"/>
  <c r="J3229" i="6"/>
  <c r="J3230" i="6"/>
  <c r="J3231" i="6"/>
  <c r="J3232" i="6"/>
  <c r="J3233" i="6"/>
  <c r="J3234" i="6"/>
  <c r="J3235" i="6"/>
  <c r="J3236" i="6"/>
  <c r="J3237" i="6"/>
  <c r="J3238" i="6"/>
  <c r="J3239" i="6"/>
  <c r="J3240" i="6"/>
  <c r="J3241" i="6"/>
  <c r="J3242" i="6"/>
  <c r="J3243" i="6"/>
  <c r="J3244" i="6"/>
  <c r="J3245" i="6"/>
  <c r="J3246" i="6"/>
  <c r="J3247" i="6"/>
  <c r="J3248" i="6"/>
  <c r="J3249" i="6"/>
  <c r="J3250" i="6"/>
  <c r="J3251" i="6"/>
  <c r="J3252" i="6"/>
  <c r="J3253" i="6"/>
  <c r="J3254" i="6"/>
  <c r="J3255" i="6"/>
  <c r="J3256" i="6"/>
  <c r="J3257" i="6"/>
  <c r="J3258" i="6"/>
  <c r="J3259" i="6"/>
  <c r="J3260" i="6"/>
  <c r="J3261" i="6"/>
  <c r="J3262" i="6"/>
  <c r="J3263" i="6"/>
  <c r="A3146" i="6"/>
  <c r="A3147" i="6"/>
  <c r="A3148" i="6"/>
  <c r="A3149" i="6"/>
  <c r="A3150" i="6"/>
  <c r="A3151" i="6"/>
  <c r="A3152" i="6"/>
  <c r="A3153" i="6"/>
  <c r="A3154" i="6"/>
  <c r="A3155" i="6"/>
  <c r="A3156" i="6"/>
  <c r="A3157" i="6"/>
  <c r="A3158" i="6"/>
  <c r="A3159" i="6"/>
  <c r="A3160" i="6"/>
  <c r="A3161" i="6"/>
  <c r="A3162" i="6"/>
  <c r="A3163" i="6"/>
  <c r="J3146" i="6"/>
  <c r="J3147" i="6"/>
  <c r="J3148" i="6"/>
  <c r="J3149" i="6"/>
  <c r="J3150" i="6"/>
  <c r="J3151" i="6"/>
  <c r="J3152" i="6"/>
  <c r="J3153" i="6"/>
  <c r="J3154" i="6"/>
  <c r="J3155" i="6"/>
  <c r="J3156" i="6"/>
  <c r="J3157" i="6"/>
  <c r="J3158" i="6"/>
  <c r="J3159" i="6"/>
  <c r="J3160" i="6"/>
  <c r="J3161" i="6"/>
  <c r="J3162" i="6"/>
  <c r="J316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J3074" i="6"/>
  <c r="J3075" i="6"/>
  <c r="J3076" i="6"/>
  <c r="J3077" i="6"/>
  <c r="J3078" i="6"/>
  <c r="J3079" i="6"/>
  <c r="J3080" i="6"/>
  <c r="J3081" i="6"/>
  <c r="J3082" i="6"/>
  <c r="J3083" i="6"/>
  <c r="J3084" i="6"/>
  <c r="J3085" i="6"/>
  <c r="J3086" i="6"/>
  <c r="J3087" i="6"/>
  <c r="J3088" i="6"/>
  <c r="J3089" i="6"/>
  <c r="J3090" i="6"/>
  <c r="J3091" i="6"/>
  <c r="J3092" i="6"/>
  <c r="J3093" i="6"/>
  <c r="J3094" i="6"/>
  <c r="J3095" i="6"/>
  <c r="J3096" i="6"/>
  <c r="J3097" i="6"/>
  <c r="J3098" i="6"/>
  <c r="J3099" i="6"/>
  <c r="J3100" i="6"/>
  <c r="J3101" i="6"/>
  <c r="J3102" i="6"/>
  <c r="J3103" i="6"/>
  <c r="J3104" i="6"/>
  <c r="J3105" i="6"/>
  <c r="J3106" i="6"/>
  <c r="J3107" i="6"/>
  <c r="J3108" i="6"/>
  <c r="J3109" i="6"/>
  <c r="J3110" i="6"/>
  <c r="J3111" i="6"/>
  <c r="J3112" i="6"/>
  <c r="J3113" i="6"/>
  <c r="J3114" i="6"/>
  <c r="J3115" i="6"/>
  <c r="J3116" i="6"/>
  <c r="J3117" i="6"/>
  <c r="J3118" i="6"/>
  <c r="J3119" i="6"/>
  <c r="J3120" i="6"/>
  <c r="J3121" i="6"/>
  <c r="J3122" i="6"/>
  <c r="J3123" i="6"/>
  <c r="J3124" i="6"/>
  <c r="J3125" i="6"/>
  <c r="J3126" i="6"/>
  <c r="J3127" i="6"/>
  <c r="J3128" i="6"/>
  <c r="J3129" i="6"/>
  <c r="J3130" i="6"/>
  <c r="J3131" i="6"/>
  <c r="J3132" i="6"/>
  <c r="J3133" i="6"/>
  <c r="J3134" i="6"/>
  <c r="J3135" i="6"/>
  <c r="J3136" i="6"/>
  <c r="J3137" i="6"/>
  <c r="J3138" i="6"/>
  <c r="J3139" i="6"/>
  <c r="J3140" i="6"/>
  <c r="J3141" i="6"/>
  <c r="J3142" i="6"/>
  <c r="J3143" i="6"/>
  <c r="J3144" i="6"/>
  <c r="J3145" i="6"/>
  <c r="P16" i="67" l="1"/>
  <c r="L16" i="67"/>
  <c r="N16" i="67"/>
  <c r="O16" i="67"/>
  <c r="M16" i="67"/>
  <c r="N15" i="67"/>
  <c r="P15" i="67"/>
  <c r="L15" i="67"/>
  <c r="O15" i="67"/>
  <c r="M15" i="67"/>
  <c r="P17" i="67"/>
  <c r="L17" i="67"/>
  <c r="M17" i="67"/>
  <c r="O17" i="67"/>
  <c r="N17" i="67"/>
  <c r="O18" i="66"/>
  <c r="N18" i="66"/>
  <c r="L18" i="66"/>
  <c r="M18" i="66"/>
  <c r="P18" i="6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J2508" i="6"/>
  <c r="J2509" i="6"/>
  <c r="J2510" i="6"/>
  <c r="J2511" i="6"/>
  <c r="J2512" i="6"/>
  <c r="J2513" i="6"/>
  <c r="J2514" i="6"/>
  <c r="J2515" i="6"/>
  <c r="J2516" i="6"/>
  <c r="J2517" i="6"/>
  <c r="J2518" i="6"/>
  <c r="J2519" i="6"/>
  <c r="J2520" i="6"/>
  <c r="J2521" i="6"/>
  <c r="J2522" i="6"/>
  <c r="J2523" i="6"/>
  <c r="J2524" i="6"/>
  <c r="J2525" i="6"/>
  <c r="J2526" i="6"/>
  <c r="J2527" i="6"/>
  <c r="J2528" i="6"/>
  <c r="J2529" i="6"/>
  <c r="J2530" i="6"/>
  <c r="J2531" i="6"/>
  <c r="A2507" i="6"/>
  <c r="J2507" i="6"/>
  <c r="A2405" i="6" l="1"/>
  <c r="A2406" i="6"/>
  <c r="A2407" i="6"/>
  <c r="A2408" i="6"/>
  <c r="A2409" i="6"/>
  <c r="A2410" i="6"/>
  <c r="A2411" i="6"/>
  <c r="J2405" i="6"/>
  <c r="J2406" i="6"/>
  <c r="J2407" i="6"/>
  <c r="J2408" i="6"/>
  <c r="J2409" i="6"/>
  <c r="J2410" i="6"/>
  <c r="J2411" i="6"/>
  <c r="A2384" i="6" l="1"/>
  <c r="A2385" i="6"/>
  <c r="A2386" i="6"/>
  <c r="A2387" i="6"/>
  <c r="A2388" i="6"/>
  <c r="A2389" i="6"/>
  <c r="A2390" i="6"/>
  <c r="A2391" i="6"/>
  <c r="A2392" i="6"/>
  <c r="A2393" i="6"/>
  <c r="A2394" i="6"/>
  <c r="A2395" i="6"/>
  <c r="A2396" i="6"/>
  <c r="A2397" i="6"/>
  <c r="A2398" i="6"/>
  <c r="A2399" i="6"/>
  <c r="A2400" i="6"/>
  <c r="A2401" i="6"/>
  <c r="A2402" i="6"/>
  <c r="A2403" i="6"/>
  <c r="A2404" i="6"/>
  <c r="J2384" i="6"/>
  <c r="J2385" i="6"/>
  <c r="J2386" i="6"/>
  <c r="J2387" i="6"/>
  <c r="J2388" i="6"/>
  <c r="J2389" i="6"/>
  <c r="J2390" i="6"/>
  <c r="J2391" i="6"/>
  <c r="J2392" i="6"/>
  <c r="J2393" i="6"/>
  <c r="J2394" i="6"/>
  <c r="J2395" i="6"/>
  <c r="J2396" i="6"/>
  <c r="J2397" i="6"/>
  <c r="J2398" i="6"/>
  <c r="J2399" i="6"/>
  <c r="J2400" i="6"/>
  <c r="J2401" i="6"/>
  <c r="J2402" i="6"/>
  <c r="J2403" i="6"/>
  <c r="J2404" i="6"/>
  <c r="A2377" i="6"/>
  <c r="A2378" i="6"/>
  <c r="A2379" i="6"/>
  <c r="A2380" i="6"/>
  <c r="A2381" i="6"/>
  <c r="A2382" i="6"/>
  <c r="A2383" i="6"/>
  <c r="J2377" i="6"/>
  <c r="J2378" i="6"/>
  <c r="J2379" i="6"/>
  <c r="J2380" i="6"/>
  <c r="J2381" i="6"/>
  <c r="J2382" i="6"/>
  <c r="J2383" i="6"/>
  <c r="A1146" i="6" l="1"/>
  <c r="A1147" i="6"/>
  <c r="A1148" i="6"/>
  <c r="A1149" i="6"/>
  <c r="A1150" i="6"/>
  <c r="A1151" i="6"/>
  <c r="A1152" i="6"/>
  <c r="A1153" i="6"/>
  <c r="A1154" i="6"/>
  <c r="J1146" i="6"/>
  <c r="J1147" i="6"/>
  <c r="J1148" i="6"/>
  <c r="J1149" i="6"/>
  <c r="J1150" i="6"/>
  <c r="J1151" i="6"/>
  <c r="J1152" i="6"/>
  <c r="J1153" i="6"/>
  <c r="J1154" i="6"/>
  <c r="A2663" i="6" l="1"/>
  <c r="A2664" i="6"/>
  <c r="A2665" i="6"/>
  <c r="A2666" i="6"/>
  <c r="A2667" i="6"/>
  <c r="A2668" i="6"/>
  <c r="A2669" i="6"/>
  <c r="A2670" i="6"/>
  <c r="A2671" i="6"/>
  <c r="A2672" i="6"/>
  <c r="A2673" i="6"/>
  <c r="A2674" i="6"/>
  <c r="A2675" i="6"/>
  <c r="A2676" i="6"/>
  <c r="A2677" i="6"/>
  <c r="A2678" i="6"/>
  <c r="A2679" i="6"/>
  <c r="A2680" i="6"/>
  <c r="A2681" i="6"/>
  <c r="A2682" i="6"/>
  <c r="A2683" i="6"/>
  <c r="J2663" i="6"/>
  <c r="J2664" i="6"/>
  <c r="J2665" i="6"/>
  <c r="J2666" i="6"/>
  <c r="J2667" i="6"/>
  <c r="J2668" i="6"/>
  <c r="J2669" i="6"/>
  <c r="J2670" i="6"/>
  <c r="J2671" i="6"/>
  <c r="J2672" i="6"/>
  <c r="J2673" i="6"/>
  <c r="J2674" i="6"/>
  <c r="J2675" i="6"/>
  <c r="J2676" i="6"/>
  <c r="J2677" i="6"/>
  <c r="J2678" i="6"/>
  <c r="J2679" i="6"/>
  <c r="J2680" i="6"/>
  <c r="J2681" i="6"/>
  <c r="J2682" i="6"/>
  <c r="J2683" i="6"/>
  <c r="A2686" i="6"/>
  <c r="A2687" i="6"/>
  <c r="A2688" i="6"/>
  <c r="A2689" i="6"/>
  <c r="A2690" i="6"/>
  <c r="A2691" i="6"/>
  <c r="A2692" i="6"/>
  <c r="A2693" i="6"/>
  <c r="A2694" i="6"/>
  <c r="A2695" i="6"/>
  <c r="A2696" i="6"/>
  <c r="A2697" i="6"/>
  <c r="A2698" i="6"/>
  <c r="A2699" i="6"/>
  <c r="A2700" i="6"/>
  <c r="A2701" i="6"/>
  <c r="A2702" i="6"/>
  <c r="A2703" i="6"/>
  <c r="A2704" i="6"/>
  <c r="J2686" i="6"/>
  <c r="J2687" i="6"/>
  <c r="J2688" i="6"/>
  <c r="J2689" i="6"/>
  <c r="J2690" i="6"/>
  <c r="J2691" i="6"/>
  <c r="J2692" i="6"/>
  <c r="J2693" i="6"/>
  <c r="J2694" i="6"/>
  <c r="J2695" i="6"/>
  <c r="J2696" i="6"/>
  <c r="J2697" i="6"/>
  <c r="J2698" i="6"/>
  <c r="J2699" i="6"/>
  <c r="J2700" i="6"/>
  <c r="J2701" i="6"/>
  <c r="J2702" i="6"/>
  <c r="J2703" i="6"/>
  <c r="J2704"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84" i="6"/>
  <c r="A2685" i="6"/>
  <c r="J2640" i="6"/>
  <c r="J2641" i="6"/>
  <c r="J2642" i="6"/>
  <c r="J2643" i="6"/>
  <c r="J2644" i="6"/>
  <c r="J2645" i="6"/>
  <c r="J2646" i="6"/>
  <c r="J2647" i="6"/>
  <c r="J2648" i="6"/>
  <c r="J2649" i="6"/>
  <c r="J2650" i="6"/>
  <c r="J2651" i="6"/>
  <c r="J2652" i="6"/>
  <c r="J2653" i="6"/>
  <c r="J2654" i="6"/>
  <c r="J2655" i="6"/>
  <c r="J2656" i="6"/>
  <c r="J2657" i="6"/>
  <c r="J2658" i="6"/>
  <c r="J2659" i="6"/>
  <c r="J2660" i="6"/>
  <c r="J2661" i="6"/>
  <c r="J2662" i="6"/>
  <c r="J2684" i="6"/>
  <c r="J2685" i="6"/>
  <c r="A2627" i="6" l="1"/>
  <c r="A2628" i="6"/>
  <c r="A2629" i="6"/>
  <c r="A2630" i="6"/>
  <c r="A2631" i="6"/>
  <c r="A2632" i="6"/>
  <c r="A2633" i="6"/>
  <c r="A2634" i="6"/>
  <c r="A2635" i="6"/>
  <c r="A2636" i="6"/>
  <c r="A2637" i="6"/>
  <c r="A2638" i="6"/>
  <c r="A2639" i="6"/>
  <c r="J2627" i="6"/>
  <c r="J2628" i="6"/>
  <c r="J2629" i="6"/>
  <c r="J2630" i="6"/>
  <c r="J2631" i="6"/>
  <c r="J2632" i="6"/>
  <c r="J2633" i="6"/>
  <c r="J2634" i="6"/>
  <c r="J2635" i="6"/>
  <c r="J2636" i="6"/>
  <c r="J2637" i="6"/>
  <c r="J2638" i="6"/>
  <c r="J2639" i="6"/>
  <c r="A2621" i="6"/>
  <c r="A2622" i="6"/>
  <c r="A2623" i="6"/>
  <c r="A2624" i="6"/>
  <c r="A2625" i="6"/>
  <c r="A2626" i="6"/>
  <c r="J2621" i="6"/>
  <c r="J2622" i="6"/>
  <c r="J2623" i="6"/>
  <c r="J2624" i="6"/>
  <c r="J2625" i="6"/>
  <c r="J2626" i="6"/>
  <c r="A2601" i="6"/>
  <c r="A2602" i="6"/>
  <c r="A2603" i="6"/>
  <c r="A2604" i="6"/>
  <c r="A2605" i="6"/>
  <c r="A2606" i="6"/>
  <c r="A2607" i="6"/>
  <c r="A2608" i="6"/>
  <c r="A2609" i="6"/>
  <c r="A2610" i="6"/>
  <c r="A2611" i="6"/>
  <c r="A2612" i="6"/>
  <c r="A2613" i="6"/>
  <c r="A2614" i="6"/>
  <c r="A2615" i="6"/>
  <c r="A2616" i="6"/>
  <c r="A2617" i="6"/>
  <c r="A2618" i="6"/>
  <c r="A2619" i="6"/>
  <c r="A2620" i="6"/>
  <c r="J2601" i="6"/>
  <c r="J2602" i="6"/>
  <c r="J2603" i="6"/>
  <c r="J2604" i="6"/>
  <c r="J2605" i="6"/>
  <c r="J2606" i="6"/>
  <c r="J2607" i="6"/>
  <c r="J2608" i="6"/>
  <c r="J2609" i="6"/>
  <c r="J2610" i="6"/>
  <c r="J2611" i="6"/>
  <c r="J2612" i="6"/>
  <c r="J2613" i="6"/>
  <c r="J2614" i="6"/>
  <c r="J2615" i="6"/>
  <c r="J2616" i="6"/>
  <c r="J2617" i="6"/>
  <c r="J2618" i="6"/>
  <c r="J2619" i="6"/>
  <c r="J262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J2571" i="6"/>
  <c r="J2572" i="6"/>
  <c r="J2573" i="6"/>
  <c r="J2574" i="6"/>
  <c r="J2575" i="6"/>
  <c r="J2576" i="6"/>
  <c r="J2577" i="6"/>
  <c r="J2578" i="6"/>
  <c r="J2579" i="6"/>
  <c r="J2580" i="6"/>
  <c r="J2581" i="6"/>
  <c r="J2582" i="6"/>
  <c r="J2583" i="6"/>
  <c r="J2584" i="6"/>
  <c r="J2585" i="6"/>
  <c r="J2586" i="6"/>
  <c r="J2587" i="6"/>
  <c r="J2588" i="6"/>
  <c r="J2589" i="6"/>
  <c r="J2590" i="6"/>
  <c r="J2591" i="6"/>
  <c r="J2592" i="6"/>
  <c r="J2593" i="6"/>
  <c r="J2594" i="6"/>
  <c r="J2595" i="6"/>
  <c r="J2596" i="6"/>
  <c r="J2597" i="6"/>
  <c r="J2598" i="6"/>
  <c r="J2599" i="6"/>
  <c r="J2600" i="6"/>
  <c r="A2566" i="6" l="1"/>
  <c r="J2566"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7" i="6"/>
  <c r="A2568" i="6"/>
  <c r="A2569" i="6"/>
  <c r="A2570" i="6"/>
  <c r="J2535" i="6"/>
  <c r="J2536" i="6"/>
  <c r="J2537" i="6"/>
  <c r="J2538" i="6"/>
  <c r="J2539" i="6"/>
  <c r="J2540" i="6"/>
  <c r="J2541" i="6"/>
  <c r="J2542" i="6"/>
  <c r="J2543" i="6"/>
  <c r="J2544" i="6"/>
  <c r="J2545" i="6"/>
  <c r="J2546" i="6"/>
  <c r="J2547" i="6"/>
  <c r="J2548" i="6"/>
  <c r="J2549" i="6"/>
  <c r="J2550" i="6"/>
  <c r="J2551" i="6"/>
  <c r="J2552" i="6"/>
  <c r="J2553" i="6"/>
  <c r="J2554" i="6"/>
  <c r="J2555" i="6"/>
  <c r="J2556" i="6"/>
  <c r="J2557" i="6"/>
  <c r="J2558" i="6"/>
  <c r="J2559" i="6"/>
  <c r="J2560" i="6"/>
  <c r="J2561" i="6"/>
  <c r="J2562" i="6"/>
  <c r="J2563" i="6"/>
  <c r="J2564" i="6"/>
  <c r="J2565" i="6"/>
  <c r="J2567" i="6"/>
  <c r="J2568" i="6"/>
  <c r="J2569" i="6"/>
  <c r="J2570" i="6"/>
  <c r="A1273" i="6" l="1"/>
  <c r="A1274" i="6"/>
  <c r="A1275" i="6"/>
  <c r="A1276" i="6"/>
  <c r="A1277" i="6"/>
  <c r="A1278" i="6"/>
  <c r="A1279" i="6"/>
  <c r="A1280" i="6"/>
  <c r="A1281" i="6"/>
  <c r="A1282" i="6"/>
  <c r="J1273" i="6"/>
  <c r="J1274" i="6"/>
  <c r="J1275" i="6"/>
  <c r="J1276" i="6"/>
  <c r="J1277" i="6"/>
  <c r="J1278" i="6"/>
  <c r="J1279" i="6"/>
  <c r="J1280" i="6"/>
  <c r="J1281" i="6"/>
  <c r="J1282" i="6"/>
  <c r="A1116" i="6"/>
  <c r="A1117" i="6"/>
  <c r="A1118" i="6"/>
  <c r="A1119" i="6"/>
  <c r="A1120" i="6"/>
  <c r="A1121" i="6"/>
  <c r="A1122" i="6"/>
  <c r="A1123" i="6"/>
  <c r="A1124" i="6"/>
  <c r="A1125" i="6"/>
  <c r="A1126" i="6"/>
  <c r="A1127" i="6"/>
  <c r="A1128" i="6"/>
  <c r="A1129" i="6"/>
  <c r="A1130" i="6"/>
  <c r="J1116" i="6"/>
  <c r="J1117" i="6"/>
  <c r="J1118" i="6"/>
  <c r="J1119" i="6"/>
  <c r="J1120" i="6"/>
  <c r="J1121" i="6"/>
  <c r="J1122" i="6"/>
  <c r="J1123" i="6"/>
  <c r="J1124" i="6"/>
  <c r="J1125" i="6"/>
  <c r="J1126" i="6"/>
  <c r="J1127" i="6"/>
  <c r="J1128" i="6"/>
  <c r="J1129" i="6"/>
  <c r="J1130" i="6"/>
  <c r="A1263" i="6"/>
  <c r="A1264" i="6"/>
  <c r="A1265" i="6"/>
  <c r="A1266" i="6"/>
  <c r="A1267" i="6"/>
  <c r="A1268" i="6"/>
  <c r="A1269" i="6"/>
  <c r="A1270" i="6"/>
  <c r="A1271" i="6"/>
  <c r="A1272" i="6"/>
  <c r="J1263" i="6"/>
  <c r="J1264" i="6"/>
  <c r="J1265" i="6"/>
  <c r="J1266" i="6"/>
  <c r="J1267" i="6"/>
  <c r="J1268" i="6"/>
  <c r="J1269" i="6"/>
  <c r="J1270" i="6"/>
  <c r="J1271" i="6"/>
  <c r="J1272" i="6"/>
  <c r="A1111" i="6"/>
  <c r="A1112" i="6"/>
  <c r="A1113" i="6"/>
  <c r="A1114" i="6"/>
  <c r="A1115" i="6"/>
  <c r="J1111" i="6"/>
  <c r="J1112" i="6"/>
  <c r="J1113" i="6"/>
  <c r="J1114" i="6"/>
  <c r="J1115" i="6"/>
  <c r="A1106" i="6"/>
  <c r="A1107" i="6"/>
  <c r="A1108" i="6"/>
  <c r="A1109" i="6"/>
  <c r="A1110" i="6"/>
  <c r="J1106" i="6"/>
  <c r="J1107" i="6"/>
  <c r="J1108" i="6"/>
  <c r="J1109" i="6"/>
  <c r="J1110" i="6"/>
  <c r="A1253" i="6"/>
  <c r="A1254" i="6"/>
  <c r="A1255" i="6"/>
  <c r="A1256" i="6"/>
  <c r="A1257" i="6"/>
  <c r="A1258" i="6"/>
  <c r="A1259" i="6"/>
  <c r="A1260" i="6"/>
  <c r="A1261" i="6"/>
  <c r="A1262" i="6"/>
  <c r="J1253" i="6"/>
  <c r="J1254" i="6"/>
  <c r="J1255" i="6"/>
  <c r="J1256" i="6"/>
  <c r="J1257" i="6"/>
  <c r="J1258" i="6"/>
  <c r="J1259" i="6"/>
  <c r="J1260" i="6"/>
  <c r="J1261" i="6"/>
  <c r="J1262" i="6"/>
  <c r="A1103" i="6"/>
  <c r="A1104" i="6"/>
  <c r="A1105" i="6"/>
  <c r="J1103" i="6"/>
  <c r="J1104" i="6"/>
  <c r="J1105" i="6"/>
  <c r="A1096" i="6" l="1"/>
  <c r="A1097" i="6"/>
  <c r="A1098" i="6"/>
  <c r="A1099" i="6"/>
  <c r="A1100" i="6"/>
  <c r="A1101" i="6"/>
  <c r="A1102" i="6"/>
  <c r="J1096" i="6"/>
  <c r="J1097" i="6"/>
  <c r="J1098" i="6"/>
  <c r="J1099" i="6"/>
  <c r="J1100" i="6"/>
  <c r="J1101" i="6"/>
  <c r="J1102" i="6"/>
  <c r="A527" i="6"/>
  <c r="A528" i="6"/>
  <c r="A529" i="6"/>
  <c r="A530" i="6"/>
  <c r="A531" i="6"/>
  <c r="A532" i="6"/>
  <c r="A533" i="6"/>
  <c r="A534" i="6"/>
  <c r="A535" i="6"/>
  <c r="A536" i="6"/>
  <c r="A537" i="6"/>
  <c r="A538" i="6"/>
  <c r="A539" i="6"/>
  <c r="A540" i="6"/>
  <c r="A541" i="6"/>
  <c r="J527" i="6"/>
  <c r="J528" i="6"/>
  <c r="J529" i="6"/>
  <c r="J530" i="6"/>
  <c r="J531" i="6"/>
  <c r="J532" i="6"/>
  <c r="J533" i="6"/>
  <c r="J534" i="6"/>
  <c r="J535" i="6"/>
  <c r="J536" i="6"/>
  <c r="J537" i="6"/>
  <c r="J538" i="6"/>
  <c r="J539" i="6"/>
  <c r="J540" i="6"/>
  <c r="J541" i="6"/>
  <c r="A1233" i="6" l="1"/>
  <c r="A1234" i="6"/>
  <c r="A1235" i="6"/>
  <c r="A1236" i="6"/>
  <c r="A1237" i="6"/>
  <c r="A1238" i="6"/>
  <c r="A1239" i="6"/>
  <c r="A1240" i="6"/>
  <c r="A1241" i="6"/>
  <c r="A1242" i="6"/>
  <c r="A1243" i="6"/>
  <c r="A1244" i="6"/>
  <c r="A1245" i="6"/>
  <c r="A1246" i="6"/>
  <c r="A1247" i="6"/>
  <c r="A1248" i="6"/>
  <c r="A1249" i="6"/>
  <c r="A1250" i="6"/>
  <c r="A1251" i="6"/>
  <c r="A1252" i="6"/>
  <c r="J1233" i="6"/>
  <c r="J1234" i="6"/>
  <c r="J1235" i="6"/>
  <c r="J1236" i="6"/>
  <c r="J1237" i="6"/>
  <c r="J1238" i="6"/>
  <c r="J1239" i="6"/>
  <c r="J1240" i="6"/>
  <c r="J1241" i="6"/>
  <c r="J1242" i="6"/>
  <c r="J1243" i="6"/>
  <c r="J1244" i="6"/>
  <c r="J1245" i="6"/>
  <c r="J1246" i="6"/>
  <c r="J1247" i="6"/>
  <c r="J1248" i="6"/>
  <c r="J1249" i="6"/>
  <c r="J1250" i="6"/>
  <c r="J1251" i="6"/>
  <c r="J1252" i="6"/>
  <c r="A1084" i="6"/>
  <c r="A1085" i="6"/>
  <c r="A1086" i="6"/>
  <c r="A1087" i="6"/>
  <c r="A1088" i="6"/>
  <c r="A1089" i="6"/>
  <c r="A1090" i="6"/>
  <c r="A1091" i="6"/>
  <c r="A1092" i="6"/>
  <c r="A1093" i="6"/>
  <c r="A1094" i="6"/>
  <c r="A1095" i="6"/>
  <c r="J1084" i="6"/>
  <c r="J1085" i="6"/>
  <c r="J1086" i="6"/>
  <c r="J1087" i="6"/>
  <c r="J1088" i="6"/>
  <c r="J1089" i="6"/>
  <c r="J1090" i="6"/>
  <c r="J1091" i="6"/>
  <c r="J1092" i="6"/>
  <c r="J1093" i="6"/>
  <c r="J1094" i="6"/>
  <c r="J1095" i="6"/>
  <c r="A517" i="6"/>
  <c r="A518" i="6"/>
  <c r="A519" i="6"/>
  <c r="A520" i="6"/>
  <c r="A521" i="6"/>
  <c r="A522" i="6"/>
  <c r="A523" i="6"/>
  <c r="A524" i="6"/>
  <c r="A525" i="6"/>
  <c r="A526" i="6"/>
  <c r="J517" i="6"/>
  <c r="J518" i="6"/>
  <c r="J519" i="6"/>
  <c r="J520" i="6"/>
  <c r="J521" i="6"/>
  <c r="J522" i="6"/>
  <c r="J523" i="6"/>
  <c r="J524" i="6"/>
  <c r="J525" i="6"/>
  <c r="J526" i="6"/>
  <c r="A1223" i="6"/>
  <c r="A1224" i="6"/>
  <c r="A1225" i="6"/>
  <c r="A1226" i="6"/>
  <c r="A1227" i="6"/>
  <c r="A1228" i="6"/>
  <c r="A1229" i="6"/>
  <c r="A1230" i="6"/>
  <c r="A1231" i="6"/>
  <c r="A1232" i="6"/>
  <c r="J1223" i="6"/>
  <c r="J1224" i="6"/>
  <c r="J1225" i="6"/>
  <c r="J1226" i="6"/>
  <c r="J1227" i="6"/>
  <c r="J1228" i="6"/>
  <c r="J1229" i="6"/>
  <c r="J1230" i="6"/>
  <c r="J1231" i="6"/>
  <c r="J1232" i="6"/>
  <c r="A1072" i="6" l="1"/>
  <c r="A1073" i="6"/>
  <c r="A1074" i="6"/>
  <c r="A1075" i="6"/>
  <c r="A1076" i="6"/>
  <c r="A1077" i="6"/>
  <c r="A1078" i="6"/>
  <c r="A1079" i="6"/>
  <c r="A1080" i="6"/>
  <c r="A1081" i="6"/>
  <c r="A1082" i="6"/>
  <c r="A1083" i="6"/>
  <c r="J1072" i="6"/>
  <c r="J1073" i="6"/>
  <c r="J1074" i="6"/>
  <c r="J1075" i="6"/>
  <c r="J1076" i="6"/>
  <c r="J1077" i="6"/>
  <c r="J1078" i="6"/>
  <c r="J1079" i="6"/>
  <c r="J1080" i="6"/>
  <c r="J1081" i="6"/>
  <c r="J1082" i="6"/>
  <c r="J1083" i="6"/>
  <c r="A1213" i="6"/>
  <c r="A1214" i="6"/>
  <c r="A1215" i="6"/>
  <c r="A1216" i="6"/>
  <c r="A1217" i="6"/>
  <c r="A1218" i="6"/>
  <c r="A1219" i="6"/>
  <c r="A1220" i="6"/>
  <c r="A1221" i="6"/>
  <c r="A1222" i="6"/>
  <c r="J1213" i="6"/>
  <c r="J1214" i="6"/>
  <c r="J1215" i="6"/>
  <c r="J1216" i="6"/>
  <c r="J1217" i="6"/>
  <c r="J1218" i="6"/>
  <c r="J1219" i="6"/>
  <c r="J1220" i="6"/>
  <c r="J1221" i="6"/>
  <c r="J1222" i="6"/>
  <c r="A1208" i="6"/>
  <c r="A1209" i="6"/>
  <c r="A1210" i="6"/>
  <c r="A1211" i="6"/>
  <c r="A1212" i="6"/>
  <c r="J1208" i="6"/>
  <c r="J1209" i="6"/>
  <c r="J1210" i="6"/>
  <c r="J1211" i="6"/>
  <c r="J1212" i="6"/>
  <c r="A1066" i="6"/>
  <c r="A1067" i="6"/>
  <c r="A1068" i="6"/>
  <c r="A1069" i="6"/>
  <c r="A1070" i="6"/>
  <c r="A1071" i="6"/>
  <c r="J1066" i="6"/>
  <c r="J1067" i="6"/>
  <c r="J1068" i="6"/>
  <c r="J1069" i="6"/>
  <c r="J1070" i="6"/>
  <c r="J1071" i="6"/>
  <c r="A1193" i="6"/>
  <c r="A1194" i="6"/>
  <c r="A1195" i="6"/>
  <c r="A1196" i="6"/>
  <c r="A1197" i="6"/>
  <c r="A1198" i="6"/>
  <c r="A1199" i="6"/>
  <c r="A1200" i="6"/>
  <c r="A1201" i="6"/>
  <c r="A1202" i="6"/>
  <c r="A1203" i="6"/>
  <c r="A1204" i="6"/>
  <c r="A1205" i="6"/>
  <c r="A1206" i="6"/>
  <c r="A1207" i="6"/>
  <c r="J1193" i="6"/>
  <c r="J1194" i="6"/>
  <c r="J1195" i="6"/>
  <c r="J1196" i="6"/>
  <c r="J1197" i="6"/>
  <c r="J1198" i="6"/>
  <c r="J1199" i="6"/>
  <c r="J1200" i="6"/>
  <c r="J1201" i="6"/>
  <c r="J1202" i="6"/>
  <c r="J1203" i="6"/>
  <c r="J1204" i="6"/>
  <c r="J1205" i="6"/>
  <c r="J1206" i="6"/>
  <c r="J1207" i="6"/>
  <c r="A1051" i="6"/>
  <c r="A1052" i="6"/>
  <c r="A1053" i="6"/>
  <c r="A1054" i="6"/>
  <c r="A1055" i="6"/>
  <c r="A1056" i="6"/>
  <c r="A1057" i="6"/>
  <c r="A1058" i="6"/>
  <c r="A1059" i="6"/>
  <c r="A1060" i="6"/>
  <c r="A1061" i="6"/>
  <c r="A1062" i="6"/>
  <c r="A1063" i="6"/>
  <c r="A1064" i="6"/>
  <c r="A1065" i="6"/>
  <c r="J1051" i="6"/>
  <c r="J1052" i="6"/>
  <c r="J1053" i="6"/>
  <c r="J1054" i="6"/>
  <c r="J1055" i="6"/>
  <c r="J1056" i="6"/>
  <c r="J1057" i="6"/>
  <c r="J1058" i="6"/>
  <c r="J1059" i="6"/>
  <c r="J1060" i="6"/>
  <c r="J1061" i="6"/>
  <c r="J1062" i="6"/>
  <c r="J1063" i="6"/>
  <c r="J1064" i="6"/>
  <c r="J1065" i="6"/>
  <c r="A512" i="6"/>
  <c r="A513" i="6"/>
  <c r="A514" i="6"/>
  <c r="A515" i="6"/>
  <c r="A516" i="6"/>
  <c r="J512" i="6"/>
  <c r="J513" i="6"/>
  <c r="J514" i="6"/>
  <c r="J515" i="6"/>
  <c r="J516" i="6"/>
  <c r="A1041" i="6" l="1"/>
  <c r="A1042" i="6"/>
  <c r="A1043" i="6"/>
  <c r="A1044" i="6"/>
  <c r="A1045" i="6"/>
  <c r="A1046" i="6"/>
  <c r="A1047" i="6"/>
  <c r="A1048" i="6"/>
  <c r="A1049" i="6"/>
  <c r="A1050" i="6"/>
  <c r="J1041" i="6"/>
  <c r="J1042" i="6"/>
  <c r="J1043" i="6"/>
  <c r="J1044" i="6"/>
  <c r="J1045" i="6"/>
  <c r="J1046" i="6"/>
  <c r="J1047" i="6"/>
  <c r="J1048" i="6"/>
  <c r="J1049" i="6"/>
  <c r="J1050" i="6"/>
  <c r="A1026" i="6"/>
  <c r="A1027" i="6"/>
  <c r="A1028" i="6"/>
  <c r="A1029" i="6"/>
  <c r="A1030" i="6"/>
  <c r="A1031" i="6"/>
  <c r="A1032" i="6"/>
  <c r="A1033" i="6"/>
  <c r="A1034" i="6"/>
  <c r="A1035" i="6"/>
  <c r="A1036" i="6"/>
  <c r="A1037" i="6"/>
  <c r="A1038" i="6"/>
  <c r="A1039" i="6"/>
  <c r="A1040" i="6"/>
  <c r="J1026" i="6"/>
  <c r="J1027" i="6"/>
  <c r="J1028" i="6"/>
  <c r="J1029" i="6"/>
  <c r="J1030" i="6"/>
  <c r="J1031" i="6"/>
  <c r="J1032" i="6"/>
  <c r="J1033" i="6"/>
  <c r="J1034" i="6"/>
  <c r="J1035" i="6"/>
  <c r="J1036" i="6"/>
  <c r="J1037" i="6"/>
  <c r="J1038" i="6"/>
  <c r="J1039" i="6"/>
  <c r="J1040" i="6"/>
  <c r="A1021" i="6"/>
  <c r="A1022" i="6"/>
  <c r="A1023" i="6"/>
  <c r="A1024" i="6"/>
  <c r="A1025" i="6"/>
  <c r="J1021" i="6"/>
  <c r="J1022" i="6"/>
  <c r="J1023" i="6"/>
  <c r="J1024" i="6"/>
  <c r="J1025" i="6"/>
  <c r="A1011" i="6" l="1"/>
  <c r="A1012" i="6"/>
  <c r="A1013" i="6"/>
  <c r="A1014" i="6"/>
  <c r="A1015" i="6"/>
  <c r="A1016" i="6"/>
  <c r="A1017" i="6"/>
  <c r="A1018" i="6"/>
  <c r="A1019" i="6"/>
  <c r="A1020" i="6"/>
  <c r="J1011" i="6"/>
  <c r="J1012" i="6"/>
  <c r="J1013" i="6"/>
  <c r="J1014" i="6"/>
  <c r="J1015" i="6"/>
  <c r="J1016" i="6"/>
  <c r="J1017" i="6"/>
  <c r="J1018" i="6"/>
  <c r="J1019" i="6"/>
  <c r="J1020" i="6"/>
  <c r="A1001" i="6"/>
  <c r="A1002" i="6"/>
  <c r="A1003" i="6"/>
  <c r="A1004" i="6"/>
  <c r="A1005" i="6"/>
  <c r="A1006" i="6"/>
  <c r="A1007" i="6"/>
  <c r="A1008" i="6"/>
  <c r="A1009" i="6"/>
  <c r="A1010" i="6"/>
  <c r="J1001" i="6"/>
  <c r="J1002" i="6"/>
  <c r="J1003" i="6"/>
  <c r="J1004" i="6"/>
  <c r="J1005" i="6"/>
  <c r="J1006" i="6"/>
  <c r="J1007" i="6"/>
  <c r="J1008" i="6"/>
  <c r="J1009" i="6"/>
  <c r="J1010" i="6"/>
  <c r="A996" i="6" l="1"/>
  <c r="A997" i="6"/>
  <c r="A998" i="6"/>
  <c r="A999" i="6"/>
  <c r="A1000" i="6"/>
  <c r="J996" i="6"/>
  <c r="J997" i="6"/>
  <c r="J998" i="6"/>
  <c r="J999" i="6"/>
  <c r="J1000" i="6"/>
  <c r="A1183" i="6" l="1"/>
  <c r="A1184" i="6"/>
  <c r="A1185" i="6"/>
  <c r="A1186" i="6"/>
  <c r="A1187" i="6"/>
  <c r="A1188" i="6"/>
  <c r="A1189" i="6"/>
  <c r="A1190" i="6"/>
  <c r="A1191" i="6"/>
  <c r="A1192" i="6"/>
  <c r="J1183" i="6"/>
  <c r="J1184" i="6"/>
  <c r="J1185" i="6"/>
  <c r="J1186" i="6"/>
  <c r="J1187" i="6"/>
  <c r="J1188" i="6"/>
  <c r="J1189" i="6"/>
  <c r="J1190" i="6"/>
  <c r="J1191" i="6"/>
  <c r="J1192" i="6"/>
  <c r="A732" i="6"/>
  <c r="A733" i="6"/>
  <c r="A734" i="6"/>
  <c r="A735" i="6"/>
  <c r="A736" i="6"/>
  <c r="A737" i="6"/>
  <c r="A738" i="6"/>
  <c r="A739" i="6"/>
  <c r="A740" i="6"/>
  <c r="A741" i="6"/>
  <c r="J732" i="6"/>
  <c r="J733" i="6"/>
  <c r="J734" i="6"/>
  <c r="J735" i="6"/>
  <c r="J736" i="6"/>
  <c r="J737" i="6"/>
  <c r="J738" i="6"/>
  <c r="J739" i="6"/>
  <c r="J740" i="6"/>
  <c r="J741" i="6"/>
  <c r="A502" i="6"/>
  <c r="A503" i="6"/>
  <c r="A504" i="6"/>
  <c r="A505" i="6"/>
  <c r="A506" i="6"/>
  <c r="A507" i="6"/>
  <c r="A508" i="6"/>
  <c r="A509" i="6"/>
  <c r="A510" i="6"/>
  <c r="A511" i="6"/>
  <c r="J502" i="6"/>
  <c r="J503" i="6"/>
  <c r="J504" i="6"/>
  <c r="J505" i="6"/>
  <c r="J506" i="6"/>
  <c r="J507" i="6"/>
  <c r="J508" i="6"/>
  <c r="J509" i="6"/>
  <c r="J510" i="6"/>
  <c r="J511" i="6"/>
  <c r="A981" i="6"/>
  <c r="A982" i="6"/>
  <c r="A983" i="6"/>
  <c r="A984" i="6"/>
  <c r="A985" i="6"/>
  <c r="A986" i="6"/>
  <c r="A987" i="6"/>
  <c r="A988" i="6"/>
  <c r="A989" i="6"/>
  <c r="A990" i="6"/>
  <c r="A991" i="6"/>
  <c r="A992" i="6"/>
  <c r="A993" i="6"/>
  <c r="A994" i="6"/>
  <c r="A995" i="6"/>
  <c r="J981" i="6"/>
  <c r="J982" i="6"/>
  <c r="J983" i="6"/>
  <c r="J984" i="6"/>
  <c r="J985" i="6"/>
  <c r="J986" i="6"/>
  <c r="J987" i="6"/>
  <c r="J988" i="6"/>
  <c r="J989" i="6"/>
  <c r="J990" i="6"/>
  <c r="J991" i="6"/>
  <c r="J992" i="6"/>
  <c r="J993" i="6"/>
  <c r="J994" i="6"/>
  <c r="J995" i="6"/>
  <c r="A500" i="6"/>
  <c r="A501" i="6"/>
  <c r="J500" i="6"/>
  <c r="J501" i="6"/>
  <c r="A966" i="6"/>
  <c r="A967" i="6"/>
  <c r="A968" i="6"/>
  <c r="A969" i="6"/>
  <c r="A970" i="6"/>
  <c r="A971" i="6"/>
  <c r="A972" i="6"/>
  <c r="A973" i="6"/>
  <c r="A974" i="6"/>
  <c r="A975" i="6"/>
  <c r="A976" i="6"/>
  <c r="A977" i="6"/>
  <c r="A978" i="6"/>
  <c r="A979" i="6"/>
  <c r="A980" i="6"/>
  <c r="J966" i="6"/>
  <c r="J967" i="6"/>
  <c r="J968" i="6"/>
  <c r="J969" i="6"/>
  <c r="J970" i="6"/>
  <c r="J971" i="6"/>
  <c r="J972" i="6"/>
  <c r="J973" i="6"/>
  <c r="J974" i="6"/>
  <c r="J975" i="6"/>
  <c r="J976" i="6"/>
  <c r="J977" i="6"/>
  <c r="J978" i="6"/>
  <c r="J979" i="6"/>
  <c r="J980" i="6"/>
  <c r="A490" i="6"/>
  <c r="A491" i="6"/>
  <c r="A492" i="6"/>
  <c r="A493" i="6"/>
  <c r="A494" i="6"/>
  <c r="A495" i="6"/>
  <c r="A496" i="6"/>
  <c r="A497" i="6"/>
  <c r="A498" i="6"/>
  <c r="A499" i="6"/>
  <c r="J490" i="6"/>
  <c r="J491" i="6"/>
  <c r="J492" i="6"/>
  <c r="J493" i="6"/>
  <c r="J494" i="6"/>
  <c r="J495" i="6"/>
  <c r="J496" i="6"/>
  <c r="J497" i="6"/>
  <c r="J498" i="6"/>
  <c r="J499" i="6"/>
  <c r="A546" i="6" l="1"/>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A1173" i="6" l="1"/>
  <c r="A1174" i="6"/>
  <c r="A1175" i="6"/>
  <c r="A1176" i="6"/>
  <c r="A1177" i="6"/>
  <c r="A1178" i="6"/>
  <c r="A1179" i="6"/>
  <c r="A1180" i="6"/>
  <c r="A1181" i="6"/>
  <c r="A1182" i="6"/>
  <c r="J1173" i="6"/>
  <c r="J1174" i="6"/>
  <c r="J1175" i="6"/>
  <c r="J1176" i="6"/>
  <c r="J1177" i="6"/>
  <c r="J1178" i="6"/>
  <c r="J1179" i="6"/>
  <c r="J1180" i="6"/>
  <c r="J1181" i="6"/>
  <c r="J1182" i="6"/>
  <c r="A1170" i="6"/>
  <c r="A1171" i="6"/>
  <c r="A1172" i="6"/>
  <c r="J1170" i="6"/>
  <c r="J1171" i="6"/>
  <c r="J1172" i="6"/>
  <c r="A1162" i="6"/>
  <c r="A1163" i="6"/>
  <c r="A1164" i="6"/>
  <c r="A1165" i="6"/>
  <c r="A1166" i="6"/>
  <c r="A1167" i="6"/>
  <c r="A1168" i="6"/>
  <c r="A1169" i="6"/>
  <c r="J1162" i="6"/>
  <c r="J1163" i="6"/>
  <c r="J1164" i="6"/>
  <c r="J1165" i="6"/>
  <c r="J1166" i="6"/>
  <c r="J1167" i="6"/>
  <c r="J1168" i="6"/>
  <c r="J1169" i="6"/>
  <c r="A1155" i="6"/>
  <c r="A1156" i="6"/>
  <c r="A1157" i="6"/>
  <c r="A1158" i="6"/>
  <c r="A1159" i="6"/>
  <c r="A1160" i="6"/>
  <c r="A1161" i="6"/>
  <c r="J1155" i="6"/>
  <c r="J1156" i="6"/>
  <c r="J1157" i="6"/>
  <c r="J1158" i="6"/>
  <c r="J1159" i="6"/>
  <c r="J1160" i="6"/>
  <c r="J1161" i="6"/>
  <c r="A952" i="6"/>
  <c r="A953" i="6"/>
  <c r="A954" i="6"/>
  <c r="A955" i="6"/>
  <c r="A956" i="6"/>
  <c r="A957" i="6"/>
  <c r="A958" i="6"/>
  <c r="A959" i="6"/>
  <c r="A960" i="6"/>
  <c r="A961" i="6"/>
  <c r="A962" i="6"/>
  <c r="A963" i="6"/>
  <c r="A964" i="6"/>
  <c r="A965" i="6"/>
  <c r="J952" i="6"/>
  <c r="J953" i="6"/>
  <c r="J954" i="6"/>
  <c r="J955" i="6"/>
  <c r="J956" i="6"/>
  <c r="J957" i="6"/>
  <c r="J958" i="6"/>
  <c r="J959" i="6"/>
  <c r="J960" i="6"/>
  <c r="J961" i="6"/>
  <c r="J962" i="6"/>
  <c r="J963" i="6"/>
  <c r="J964" i="6"/>
  <c r="J965" i="6"/>
  <c r="A1134" i="6" l="1"/>
  <c r="A1135" i="6"/>
  <c r="A1136" i="6"/>
  <c r="A1137" i="6"/>
  <c r="A1138" i="6"/>
  <c r="A1139" i="6"/>
  <c r="A1140" i="6"/>
  <c r="A1141" i="6"/>
  <c r="A1142" i="6"/>
  <c r="A1143" i="6"/>
  <c r="A1144" i="6"/>
  <c r="A1145" i="6"/>
  <c r="J1134" i="6"/>
  <c r="J1135" i="6"/>
  <c r="J1136" i="6"/>
  <c r="J1137" i="6"/>
  <c r="J1138" i="6"/>
  <c r="J1139" i="6"/>
  <c r="J1140" i="6"/>
  <c r="J1141" i="6"/>
  <c r="J1142" i="6"/>
  <c r="J1143" i="6"/>
  <c r="J1144" i="6"/>
  <c r="J1145" i="6"/>
  <c r="A1421" i="6" l="1"/>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J1421" i="6"/>
  <c r="J1422" i="6"/>
  <c r="J1423" i="6"/>
  <c r="J1424" i="6"/>
  <c r="J1425" i="6"/>
  <c r="J1426" i="6"/>
  <c r="J1427" i="6"/>
  <c r="J1428" i="6"/>
  <c r="J1429" i="6"/>
  <c r="J1430" i="6"/>
  <c r="J1431" i="6"/>
  <c r="J1432" i="6"/>
  <c r="J1433" i="6"/>
  <c r="J1434" i="6"/>
  <c r="J1435" i="6"/>
  <c r="J1436" i="6"/>
  <c r="J1437" i="6"/>
  <c r="J1438" i="6"/>
  <c r="J1439" i="6"/>
  <c r="J1440" i="6"/>
  <c r="J1441" i="6"/>
  <c r="J1442" i="6"/>
  <c r="J1443" i="6"/>
  <c r="J1444" i="6"/>
  <c r="J1445" i="6"/>
  <c r="J1446" i="6"/>
  <c r="J1447" i="6"/>
  <c r="J1448" i="6"/>
  <c r="J1449" i="6"/>
  <c r="J1450" i="6"/>
  <c r="J1451" i="6"/>
  <c r="J1452" i="6"/>
  <c r="J1453" i="6"/>
  <c r="J1454" i="6"/>
  <c r="J1455" i="6"/>
  <c r="J1456" i="6"/>
  <c r="J1457" i="6"/>
  <c r="J1458" i="6"/>
  <c r="J1459" i="6"/>
  <c r="J1460" i="6"/>
  <c r="J1461" i="6"/>
  <c r="J1462" i="6"/>
  <c r="J1463" i="6"/>
  <c r="J1464" i="6"/>
  <c r="J1465" i="6"/>
  <c r="J1466" i="6"/>
  <c r="J1467" i="6"/>
  <c r="J1468" i="6"/>
  <c r="J1469" i="6"/>
  <c r="J1470" i="6"/>
  <c r="J1471" i="6"/>
  <c r="J1472" i="6"/>
  <c r="J1473" i="6"/>
  <c r="J1474" i="6"/>
  <c r="J1475" i="6"/>
  <c r="J1476" i="6"/>
  <c r="J1477" i="6"/>
  <c r="J1478" i="6"/>
  <c r="J1479" i="6"/>
  <c r="J1480" i="6"/>
  <c r="J1481" i="6"/>
  <c r="J1482" i="6"/>
  <c r="J1483" i="6"/>
  <c r="J1484" i="6"/>
  <c r="J1485" i="6"/>
  <c r="J1486" i="6"/>
  <c r="J1487" i="6"/>
  <c r="J1488" i="6"/>
  <c r="J1489" i="6"/>
  <c r="J1490" i="6"/>
  <c r="J1491" i="6"/>
  <c r="J1492" i="6"/>
  <c r="J1493" i="6"/>
  <c r="J1494" i="6"/>
  <c r="J1495" i="6"/>
  <c r="J1496" i="6"/>
  <c r="J1497" i="6"/>
  <c r="J1498" i="6"/>
  <c r="J1499" i="6"/>
  <c r="J1500" i="6"/>
  <c r="J1501" i="6"/>
  <c r="J1502" i="6"/>
  <c r="J1503" i="6"/>
  <c r="J1504" i="6"/>
  <c r="J1505" i="6"/>
  <c r="J1506" i="6"/>
  <c r="J1507" i="6"/>
  <c r="J1508" i="6"/>
  <c r="J1509" i="6"/>
  <c r="J1510" i="6"/>
  <c r="J1511" i="6"/>
  <c r="J1512" i="6"/>
  <c r="J1513" i="6"/>
  <c r="J1514" i="6"/>
  <c r="J1515" i="6"/>
  <c r="J1516" i="6"/>
  <c r="J1517" i="6"/>
  <c r="J1518" i="6"/>
  <c r="J1519" i="6"/>
  <c r="J1520" i="6"/>
  <c r="J1521" i="6"/>
  <c r="J1522" i="6"/>
  <c r="J1523" i="6"/>
  <c r="J1524" i="6"/>
  <c r="J1525" i="6"/>
  <c r="J1526" i="6"/>
  <c r="J1527" i="6"/>
  <c r="J1528" i="6"/>
  <c r="A742" i="6"/>
  <c r="A743" i="6"/>
  <c r="A744" i="6"/>
  <c r="A745" i="6"/>
  <c r="A746" i="6"/>
  <c r="A747" i="6"/>
  <c r="A748" i="6"/>
  <c r="A749" i="6"/>
  <c r="A750" i="6"/>
  <c r="A751" i="6"/>
  <c r="A752" i="6"/>
  <c r="A753" i="6"/>
  <c r="A754" i="6"/>
  <c r="A755" i="6"/>
  <c r="A756" i="6"/>
  <c r="A757" i="6"/>
  <c r="A758" i="6"/>
  <c r="A759" i="6"/>
  <c r="J742" i="6"/>
  <c r="J743" i="6"/>
  <c r="J744" i="6"/>
  <c r="J745" i="6"/>
  <c r="J746" i="6"/>
  <c r="J747" i="6"/>
  <c r="J748" i="6"/>
  <c r="J749" i="6"/>
  <c r="J750" i="6"/>
  <c r="J751" i="6"/>
  <c r="J752" i="6"/>
  <c r="J753" i="6"/>
  <c r="J754" i="6"/>
  <c r="J755" i="6"/>
  <c r="J756" i="6"/>
  <c r="J757" i="6"/>
  <c r="J758" i="6"/>
  <c r="J759" i="6"/>
  <c r="A487" i="6" l="1"/>
  <c r="A488" i="6"/>
  <c r="A489" i="6"/>
  <c r="J487" i="6"/>
  <c r="J488" i="6"/>
  <c r="J489" i="6"/>
  <c r="A481" i="6"/>
  <c r="A482" i="6"/>
  <c r="A483" i="6"/>
  <c r="A484" i="6"/>
  <c r="A485" i="6"/>
  <c r="A486" i="6"/>
  <c r="J481" i="6"/>
  <c r="J482" i="6"/>
  <c r="J483" i="6"/>
  <c r="J484" i="6"/>
  <c r="J485" i="6"/>
  <c r="J486" i="6"/>
  <c r="A401" i="6" l="1"/>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A949" i="6"/>
  <c r="A950" i="6"/>
  <c r="A951" i="6"/>
  <c r="J942" i="6"/>
  <c r="J943" i="6"/>
  <c r="J944" i="6"/>
  <c r="J945" i="6"/>
  <c r="J946" i="6"/>
  <c r="J947" i="6"/>
  <c r="J948" i="6"/>
  <c r="J949" i="6"/>
  <c r="J950" i="6"/>
  <c r="J951" i="6"/>
  <c r="J940" i="6"/>
  <c r="J941"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A623" i="6" l="1"/>
  <c r="A624" i="6"/>
  <c r="A625" i="6"/>
  <c r="A626" i="6"/>
  <c r="A627" i="6"/>
  <c r="A628" i="6"/>
  <c r="J623" i="6"/>
  <c r="J624" i="6"/>
  <c r="J625" i="6"/>
  <c r="J626" i="6"/>
  <c r="J627" i="6"/>
  <c r="J628" i="6"/>
  <c r="A215" i="6" l="1"/>
  <c r="A216" i="6"/>
  <c r="J215" i="6"/>
  <c r="J216" i="6"/>
  <c r="A200" i="6"/>
  <c r="A201" i="6"/>
  <c r="A202" i="6"/>
  <c r="A203" i="6"/>
  <c r="A204" i="6"/>
  <c r="A205" i="6"/>
  <c r="A206" i="6"/>
  <c r="A207" i="6"/>
  <c r="A208" i="6"/>
  <c r="A209" i="6"/>
  <c r="A210" i="6"/>
  <c r="A211" i="6"/>
  <c r="A212" i="6"/>
  <c r="A213" i="6"/>
  <c r="A214" i="6"/>
  <c r="J200" i="6"/>
  <c r="J201" i="6"/>
  <c r="J202" i="6"/>
  <c r="J203" i="6"/>
  <c r="J204" i="6"/>
  <c r="J205" i="6"/>
  <c r="J206" i="6"/>
  <c r="J207" i="6"/>
  <c r="J208" i="6"/>
  <c r="J209" i="6"/>
  <c r="J210" i="6"/>
  <c r="J211" i="6"/>
  <c r="J212" i="6"/>
  <c r="J213" i="6"/>
  <c r="J214" i="6"/>
  <c r="J97" i="8" l="1"/>
  <c r="J100" i="8" l="1"/>
  <c r="J98" i="8"/>
  <c r="J99" i="8" s="1"/>
  <c r="K95" i="8"/>
  <c r="A3404" i="6"/>
  <c r="J3404" i="6"/>
  <c r="A3434" i="6"/>
  <c r="J3434" i="6"/>
  <c r="A3436" i="6"/>
  <c r="A3437" i="6"/>
  <c r="A3438" i="6"/>
  <c r="A3439" i="6"/>
  <c r="A3440" i="6"/>
  <c r="J3436" i="6"/>
  <c r="J3437" i="6"/>
  <c r="J3438" i="6"/>
  <c r="J3439" i="6"/>
  <c r="J3440" i="6"/>
  <c r="A3423" i="6"/>
  <c r="A3424" i="6"/>
  <c r="A3425" i="6"/>
  <c r="A3426" i="6"/>
  <c r="A3427" i="6"/>
  <c r="J3423" i="6"/>
  <c r="J3424" i="6"/>
  <c r="J3425" i="6"/>
  <c r="J3426" i="6"/>
  <c r="J3427" i="6"/>
  <c r="A3400" i="6" l="1"/>
  <c r="A3401" i="6"/>
  <c r="A3402" i="6"/>
  <c r="A3403" i="6"/>
  <c r="A3405" i="6"/>
  <c r="A3406" i="6"/>
  <c r="J3400" i="6"/>
  <c r="J3401" i="6"/>
  <c r="J3402" i="6"/>
  <c r="J3403" i="6"/>
  <c r="J3405" i="6"/>
  <c r="J3406" i="6"/>
  <c r="A3430" i="6"/>
  <c r="A3431" i="6"/>
  <c r="A3432" i="6"/>
  <c r="A3433" i="6"/>
  <c r="A3435" i="6"/>
  <c r="J3430" i="6"/>
  <c r="J3431" i="6"/>
  <c r="J3432" i="6"/>
  <c r="J3433" i="6"/>
  <c r="J3435" i="6"/>
  <c r="A3418" i="6"/>
  <c r="A3419" i="6"/>
  <c r="A3420" i="6"/>
  <c r="A3421" i="6"/>
  <c r="A3422" i="6"/>
  <c r="J3418" i="6"/>
  <c r="J3419" i="6"/>
  <c r="J3420" i="6"/>
  <c r="J3421" i="6"/>
  <c r="J3422" i="6"/>
  <c r="A2368" i="6"/>
  <c r="A2369" i="6"/>
  <c r="A3357" i="6" l="1"/>
  <c r="A3358" i="6"/>
  <c r="A3359" i="6"/>
  <c r="A3360" i="6"/>
  <c r="A3361" i="6"/>
  <c r="A3362" i="6"/>
  <c r="J3357" i="6"/>
  <c r="J3358" i="6"/>
  <c r="J3359" i="6"/>
  <c r="J3360" i="6"/>
  <c r="J3361" i="6"/>
  <c r="J3362" i="6"/>
  <c r="A2297" i="6" l="1"/>
  <c r="A2298" i="6"/>
  <c r="A2299" i="6"/>
  <c r="A2300" i="6"/>
  <c r="A2301" i="6"/>
  <c r="A2302" i="6"/>
  <c r="A2303" i="6"/>
  <c r="A2304" i="6"/>
  <c r="A2305" i="6"/>
  <c r="A2306"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J2297" i="6"/>
  <c r="J2298" i="6"/>
  <c r="J2299" i="6"/>
  <c r="J2300" i="6"/>
  <c r="J2301" i="6"/>
  <c r="J2302" i="6"/>
  <c r="J2303" i="6"/>
  <c r="J2304" i="6"/>
  <c r="J2305" i="6"/>
  <c r="J2306" i="6"/>
  <c r="J2307" i="6"/>
  <c r="J2308" i="6"/>
  <c r="J2309" i="6"/>
  <c r="J2310" i="6"/>
  <c r="J2311" i="6"/>
  <c r="J2312" i="6"/>
  <c r="J2313" i="6"/>
  <c r="J2314" i="6"/>
  <c r="J2315" i="6"/>
  <c r="J2316" i="6"/>
  <c r="J2317" i="6"/>
  <c r="J2318" i="6"/>
  <c r="J2319" i="6"/>
  <c r="J2320" i="6"/>
  <c r="J2321" i="6"/>
  <c r="J2322" i="6"/>
  <c r="J2323" i="6"/>
  <c r="J2324" i="6"/>
  <c r="J2325" i="6"/>
  <c r="J2326" i="6"/>
  <c r="J2327" i="6"/>
  <c r="J2328" i="6"/>
  <c r="J2329" i="6"/>
  <c r="J2330" i="6"/>
  <c r="J2331" i="6"/>
  <c r="J2332" i="6"/>
  <c r="J2333" i="6"/>
  <c r="J2334" i="6"/>
  <c r="J2335" i="6"/>
  <c r="J2336" i="6"/>
  <c r="J2337" i="6"/>
  <c r="J2338" i="6"/>
  <c r="J2339" i="6"/>
  <c r="J2340" i="6"/>
  <c r="J2341" i="6"/>
  <c r="J2342" i="6"/>
  <c r="J2343" i="6"/>
  <c r="J2344" i="6"/>
  <c r="J2345" i="6"/>
  <c r="J2346" i="6"/>
  <c r="J2347" i="6"/>
  <c r="J2348" i="6"/>
  <c r="J2349" i="6"/>
  <c r="J2350" i="6"/>
  <c r="J2351" i="6"/>
  <c r="J2352" i="6"/>
  <c r="J2353" i="6"/>
  <c r="J2354" i="6"/>
  <c r="J2355" i="6"/>
  <c r="J2356" i="6"/>
  <c r="J2357" i="6"/>
  <c r="J2358" i="6"/>
  <c r="J2359" i="6"/>
  <c r="J2360" i="6"/>
  <c r="J2361" i="6"/>
  <c r="J2362" i="6"/>
  <c r="J2363" i="6"/>
  <c r="J2364" i="6"/>
  <c r="J2365" i="6"/>
  <c r="J2366" i="6"/>
  <c r="J2367" i="6"/>
  <c r="J2368" i="6"/>
  <c r="A3649" i="6"/>
  <c r="A3647" i="6"/>
  <c r="A3648" i="6"/>
  <c r="A3650" i="6"/>
  <c r="J3647" i="6"/>
  <c r="J3648" i="6"/>
  <c r="J3649" i="6"/>
  <c r="J3650" i="6"/>
  <c r="J3651" i="6"/>
  <c r="J3652" i="6"/>
  <c r="J3653" i="6"/>
  <c r="J3654" i="6"/>
  <c r="J3655" i="6"/>
  <c r="J3656" i="6"/>
  <c r="J3657" i="6"/>
  <c r="J3658" i="6"/>
  <c r="J3659" i="6"/>
  <c r="J3660" i="6"/>
  <c r="J3661" i="6"/>
  <c r="J3662" i="6"/>
  <c r="J3663" i="6"/>
  <c r="J3664" i="6"/>
  <c r="J3665" i="6"/>
  <c r="J3666" i="6"/>
  <c r="J3667" i="6"/>
  <c r="J3668" i="6"/>
  <c r="J3669" i="6"/>
  <c r="J3670" i="6"/>
  <c r="J3671" i="6"/>
  <c r="J3672" i="6"/>
  <c r="J3673" i="6"/>
  <c r="J3674" i="6"/>
  <c r="J3675" i="6"/>
  <c r="J3676" i="6"/>
  <c r="J3677" i="6"/>
  <c r="J3678" i="6"/>
  <c r="J3679" i="6"/>
  <c r="J3680" i="6"/>
  <c r="J3681" i="6"/>
  <c r="J3682" i="6"/>
  <c r="J3683" i="6"/>
  <c r="J3684" i="6"/>
  <c r="J3685" i="6"/>
  <c r="J3686" i="6"/>
  <c r="J3687" i="6"/>
  <c r="J3688" i="6"/>
  <c r="J3689" i="6"/>
  <c r="J3690" i="6"/>
  <c r="J3691" i="6"/>
  <c r="J3692" i="6"/>
  <c r="J3693" i="6"/>
  <c r="J3694" i="6"/>
  <c r="J3695" i="6"/>
  <c r="J3696" i="6"/>
  <c r="J3697" i="6"/>
  <c r="J3698" i="6"/>
  <c r="J3699" i="6"/>
  <c r="J3700" i="6"/>
  <c r="J3701" i="6"/>
  <c r="J3702" i="6"/>
  <c r="J3703" i="6"/>
  <c r="J3704" i="6"/>
  <c r="J3705" i="6"/>
  <c r="J3706" i="6"/>
  <c r="J3707" i="6"/>
  <c r="J3708" i="6"/>
  <c r="J3709" i="6"/>
  <c r="J3710" i="6"/>
  <c r="J3711" i="6"/>
  <c r="J3712" i="6"/>
  <c r="J3713" i="6"/>
  <c r="J3714" i="6"/>
  <c r="J3715" i="6"/>
  <c r="K113" i="8"/>
  <c r="A3572" i="6"/>
  <c r="A3573" i="6"/>
  <c r="A3574" i="6"/>
  <c r="A3575" i="6"/>
  <c r="A3576" i="6"/>
  <c r="A3577" i="6"/>
  <c r="A3578" i="6"/>
  <c r="A3579" i="6"/>
  <c r="A3580" i="6"/>
  <c r="A3581" i="6"/>
  <c r="A3582" i="6"/>
  <c r="A3583" i="6"/>
  <c r="A3585" i="6"/>
  <c r="A3586" i="6"/>
  <c r="A3587" i="6"/>
  <c r="A3589" i="6"/>
  <c r="J3572" i="6"/>
  <c r="J3573" i="6"/>
  <c r="J3574" i="6"/>
  <c r="J3575" i="6"/>
  <c r="J3576" i="6"/>
  <c r="J3577" i="6"/>
  <c r="J3578" i="6"/>
  <c r="J3579" i="6"/>
  <c r="J3580" i="6"/>
  <c r="J3581" i="6"/>
  <c r="J3582" i="6"/>
  <c r="J3583" i="6"/>
  <c r="J3584" i="6"/>
  <c r="J3585" i="6"/>
  <c r="J3586" i="6"/>
  <c r="J3587" i="6"/>
  <c r="J3588" i="6"/>
  <c r="J3589" i="6"/>
  <c r="J3590" i="6"/>
  <c r="J3591" i="6"/>
  <c r="J3592" i="6"/>
  <c r="J3593" i="6"/>
  <c r="J3594" i="6"/>
  <c r="J3595" i="6"/>
  <c r="J3596" i="6"/>
  <c r="J3597" i="6"/>
  <c r="J3598" i="6"/>
  <c r="J3599" i="6"/>
  <c r="J3600" i="6"/>
  <c r="J3601" i="6"/>
  <c r="J3602" i="6"/>
  <c r="J3603" i="6"/>
  <c r="J3604" i="6"/>
  <c r="J3605" i="6"/>
  <c r="J3606" i="6"/>
  <c r="J3607" i="6"/>
  <c r="J3608" i="6"/>
  <c r="J3609" i="6"/>
  <c r="J3610" i="6"/>
  <c r="J3611" i="6"/>
  <c r="J3612" i="6"/>
  <c r="J3613" i="6"/>
  <c r="J3614" i="6"/>
  <c r="J3615" i="6"/>
  <c r="J3616" i="6"/>
  <c r="J3617" i="6"/>
  <c r="J3618" i="6"/>
  <c r="J3619" i="6"/>
  <c r="J3620" i="6"/>
  <c r="J3621" i="6"/>
  <c r="J3622" i="6"/>
  <c r="J3623" i="6"/>
  <c r="J3624" i="6"/>
  <c r="J3625" i="6"/>
  <c r="J3626" i="6"/>
  <c r="J3627" i="6"/>
  <c r="J3628" i="6"/>
  <c r="J3629" i="6"/>
  <c r="J3630" i="6"/>
  <c r="J3631" i="6"/>
  <c r="J3632" i="6"/>
  <c r="J3633" i="6"/>
  <c r="J3634" i="6"/>
  <c r="J3635" i="6"/>
  <c r="J3636" i="6"/>
  <c r="J3637" i="6"/>
  <c r="J3638" i="6"/>
  <c r="J3639" i="6"/>
  <c r="J3640" i="6"/>
  <c r="J3641" i="6"/>
  <c r="J3642" i="6"/>
  <c r="J3643" i="6"/>
  <c r="J3716" i="6"/>
  <c r="J3717" i="6"/>
  <c r="J3718" i="6"/>
  <c r="J3719" i="6"/>
  <c r="J3720" i="6"/>
  <c r="J3721" i="6"/>
  <c r="J3722" i="6"/>
  <c r="J3723" i="6"/>
  <c r="J3724" i="6"/>
  <c r="J3725" i="6"/>
  <c r="J3726" i="6"/>
  <c r="J3727" i="6"/>
  <c r="J3728" i="6"/>
  <c r="J3729" i="6"/>
  <c r="J3730" i="6"/>
  <c r="J3731" i="6"/>
  <c r="J3732" i="6"/>
  <c r="J3733" i="6"/>
  <c r="J3734" i="6"/>
  <c r="J3735" i="6"/>
  <c r="J3736" i="6"/>
  <c r="J3737" i="6"/>
  <c r="J3738" i="6"/>
  <c r="J3739" i="6"/>
  <c r="J3740" i="6"/>
  <c r="J3741" i="6"/>
  <c r="J3742" i="6"/>
  <c r="J3743" i="6"/>
  <c r="J3744" i="6"/>
  <c r="J3745" i="6"/>
  <c r="J3746" i="6"/>
  <c r="J3747" i="6"/>
  <c r="J3748" i="6"/>
  <c r="J3749" i="6"/>
  <c r="J3750" i="6"/>
  <c r="J3751" i="6"/>
  <c r="J3752" i="6"/>
  <c r="J3753" i="6"/>
  <c r="J3754" i="6"/>
  <c r="J3755" i="6"/>
  <c r="J3756" i="6"/>
  <c r="J3757" i="6"/>
  <c r="J3758" i="6"/>
  <c r="J3759" i="6"/>
  <c r="J3760" i="6"/>
  <c r="J3761" i="6"/>
  <c r="J3762" i="6"/>
  <c r="J3763" i="6"/>
  <c r="J3764" i="6"/>
  <c r="J3765" i="6"/>
  <c r="J3766" i="6"/>
  <c r="J3767" i="6"/>
  <c r="J3768" i="6"/>
  <c r="J3769" i="6"/>
  <c r="J3770" i="6"/>
  <c r="J3771" i="6"/>
  <c r="J3772" i="6"/>
  <c r="J3773" i="6"/>
  <c r="J3774" i="6"/>
  <c r="J377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J3466" i="6"/>
  <c r="J3467" i="6"/>
  <c r="J3468" i="6"/>
  <c r="J3469" i="6"/>
  <c r="J3470" i="6"/>
  <c r="J3471" i="6"/>
  <c r="J3472" i="6"/>
  <c r="J3473" i="6"/>
  <c r="J3474" i="6"/>
  <c r="J3475" i="6"/>
  <c r="J3476" i="6"/>
  <c r="J3477" i="6"/>
  <c r="J3478" i="6"/>
  <c r="J3479" i="6"/>
  <c r="J3480" i="6"/>
  <c r="J3481" i="6"/>
  <c r="J3482" i="6"/>
  <c r="J3483" i="6"/>
  <c r="J3484" i="6"/>
  <c r="J3485" i="6"/>
  <c r="J3486" i="6"/>
  <c r="J3487" i="6"/>
  <c r="J3488" i="6"/>
  <c r="J3489" i="6"/>
  <c r="J3490" i="6"/>
  <c r="J3491" i="6"/>
  <c r="J3492" i="6"/>
  <c r="J3493" i="6"/>
  <c r="J3494" i="6"/>
  <c r="J3495" i="6"/>
  <c r="J3496" i="6"/>
  <c r="J3497" i="6"/>
  <c r="J3498" i="6"/>
  <c r="J3499" i="6"/>
  <c r="J3500" i="6"/>
  <c r="J3501" i="6"/>
  <c r="J3502" i="6"/>
  <c r="J3503" i="6"/>
  <c r="J3504" i="6"/>
  <c r="J3505" i="6"/>
  <c r="J3506" i="6"/>
  <c r="J3507" i="6"/>
  <c r="J3508" i="6"/>
  <c r="J3509" i="6"/>
  <c r="J3510" i="6"/>
  <c r="J3511" i="6"/>
  <c r="J3512" i="6"/>
  <c r="J3513" i="6"/>
  <c r="J3514" i="6"/>
  <c r="J3515" i="6"/>
  <c r="J3516" i="6"/>
  <c r="J3517" i="6"/>
  <c r="J3518" i="6"/>
  <c r="J3519" i="6"/>
  <c r="J3520" i="6"/>
  <c r="J3521" i="6"/>
  <c r="J3522" i="6"/>
  <c r="J3523" i="6"/>
  <c r="J3524" i="6"/>
  <c r="J3525" i="6"/>
  <c r="J3526" i="6"/>
  <c r="J3527" i="6"/>
  <c r="J3528" i="6"/>
  <c r="J3529" i="6"/>
  <c r="J3530" i="6"/>
  <c r="J3531" i="6"/>
  <c r="J3532" i="6"/>
  <c r="J3533" i="6"/>
  <c r="J3534" i="6"/>
  <c r="J3535" i="6"/>
  <c r="A3652" i="6" l="1"/>
  <c r="A3592" i="6"/>
  <c r="A3588" i="6"/>
  <c r="A3584" i="6"/>
  <c r="A3651" i="6" l="1"/>
  <c r="A3654" i="6"/>
  <c r="A3590" i="6"/>
  <c r="A3591" i="6"/>
  <c r="A3595" i="6"/>
  <c r="A3656" i="6" l="1"/>
  <c r="A3653" i="6"/>
  <c r="A3594" i="6"/>
  <c r="A3598" i="6"/>
  <c r="A3593" i="6"/>
  <c r="A3658" i="6" l="1"/>
  <c r="A3655" i="6"/>
  <c r="A3597" i="6"/>
  <c r="A3596" i="6"/>
  <c r="A3601" i="6"/>
  <c r="A3657" i="6" l="1"/>
  <c r="A3660" i="6"/>
  <c r="A3600" i="6"/>
  <c r="A3604" i="6"/>
  <c r="A3599" i="6"/>
  <c r="A3662" i="6" l="1"/>
  <c r="A3659" i="6"/>
  <c r="A3607" i="6"/>
  <c r="A3602" i="6"/>
  <c r="A3603" i="6"/>
  <c r="A3716" i="6"/>
  <c r="A3661" i="6" l="1"/>
  <c r="A3664" i="6"/>
  <c r="A3610" i="6"/>
  <c r="A3606" i="6"/>
  <c r="A3605" i="6"/>
  <c r="A3717" i="6"/>
  <c r="A3719" i="6"/>
  <c r="A3663" i="6" l="1"/>
  <c r="A3666" i="6"/>
  <c r="A3613" i="6"/>
  <c r="A3608" i="6"/>
  <c r="A3609" i="6"/>
  <c r="A3722" i="6"/>
  <c r="A3718" i="6"/>
  <c r="A3720" i="6"/>
  <c r="A3668" i="6" l="1"/>
  <c r="A3665" i="6"/>
  <c r="A3612" i="6"/>
  <c r="A3611" i="6"/>
  <c r="A3616" i="6"/>
  <c r="A3721" i="6"/>
  <c r="A3723" i="6"/>
  <c r="A3725" i="6"/>
  <c r="A3670" i="6" l="1"/>
  <c r="A3667" i="6"/>
  <c r="A3619" i="6"/>
  <c r="A3614" i="6"/>
  <c r="A3615" i="6"/>
  <c r="A3726" i="6"/>
  <c r="A3724" i="6"/>
  <c r="A3728" i="6"/>
  <c r="A3669" i="6" l="1"/>
  <c r="A3672" i="6"/>
  <c r="A3622" i="6"/>
  <c r="A3618" i="6"/>
  <c r="A3617" i="6"/>
  <c r="A3727" i="6"/>
  <c r="A3731" i="6"/>
  <c r="A3729" i="6"/>
  <c r="A3674" i="6" l="1"/>
  <c r="A3671" i="6"/>
  <c r="A3620" i="6"/>
  <c r="A3621" i="6"/>
  <c r="A3625" i="6"/>
  <c r="A3734" i="6"/>
  <c r="A3732" i="6"/>
  <c r="A3730" i="6"/>
  <c r="A3673" i="6" l="1"/>
  <c r="A3676" i="6"/>
  <c r="A3623" i="6"/>
  <c r="A3624" i="6"/>
  <c r="A3628" i="6"/>
  <c r="A3735" i="6"/>
  <c r="A3733" i="6"/>
  <c r="A3737" i="6"/>
  <c r="A3675" i="6" l="1"/>
  <c r="A3678" i="6"/>
  <c r="A3631" i="6"/>
  <c r="A3627" i="6"/>
  <c r="A3626" i="6"/>
  <c r="A3740" i="6"/>
  <c r="A3738" i="6"/>
  <c r="A3736" i="6"/>
  <c r="A3677" i="6" l="1"/>
  <c r="A3680" i="6"/>
  <c r="A3634" i="6"/>
  <c r="A3629" i="6"/>
  <c r="A3630" i="6"/>
  <c r="A3741" i="6"/>
  <c r="A3739" i="6"/>
  <c r="A3743" i="6"/>
  <c r="A3682" i="6" l="1"/>
  <c r="A3679" i="6"/>
  <c r="A3632" i="6"/>
  <c r="A3637" i="6"/>
  <c r="A3633" i="6"/>
  <c r="A3742" i="6"/>
  <c r="A3744" i="6"/>
  <c r="A3746" i="6"/>
  <c r="A3681" i="6" l="1"/>
  <c r="A3684" i="6"/>
  <c r="A3640" i="6"/>
  <c r="A3635" i="6"/>
  <c r="A3636" i="6"/>
  <c r="A3747" i="6"/>
  <c r="A3749" i="6"/>
  <c r="A3745" i="6"/>
  <c r="A3686" i="6" l="1"/>
  <c r="A3683" i="6"/>
  <c r="A3639" i="6"/>
  <c r="A3638" i="6"/>
  <c r="A3643" i="6"/>
  <c r="A3748" i="6"/>
  <c r="A3750" i="6"/>
  <c r="A3752" i="6"/>
  <c r="A3685" i="6" l="1"/>
  <c r="A3688" i="6"/>
  <c r="A3642" i="6"/>
  <c r="A3641" i="6"/>
  <c r="A3753" i="6"/>
  <c r="A3755" i="6"/>
  <c r="A3751" i="6"/>
  <c r="A3690" i="6" l="1"/>
  <c r="A3687" i="6"/>
  <c r="A3758" i="6"/>
  <c r="A3756" i="6"/>
  <c r="A3754" i="6"/>
  <c r="A3692" i="6" l="1"/>
  <c r="A3689" i="6"/>
  <c r="A3759" i="6"/>
  <c r="A3757" i="6"/>
  <c r="A3761" i="6"/>
  <c r="A3694" i="6" l="1"/>
  <c r="A3691" i="6"/>
  <c r="A3762" i="6"/>
  <c r="A3764" i="6"/>
  <c r="A3760" i="6"/>
  <c r="A3693" i="6" l="1"/>
  <c r="A3696" i="6"/>
  <c r="A3767" i="6"/>
  <c r="A3763" i="6"/>
  <c r="A3765" i="6"/>
  <c r="A3698" i="6" l="1"/>
  <c r="A3695" i="6"/>
  <c r="A3770" i="6"/>
  <c r="A3768" i="6"/>
  <c r="A3766" i="6"/>
  <c r="A3697" i="6" l="1"/>
  <c r="A3700" i="6"/>
  <c r="A3771" i="6"/>
  <c r="A3769" i="6"/>
  <c r="A3773" i="6"/>
  <c r="A3699" i="6" l="1"/>
  <c r="A3702" i="6"/>
  <c r="A3774" i="6"/>
  <c r="A3772" i="6"/>
  <c r="A3701" i="6" l="1"/>
  <c r="A3704" i="6"/>
  <c r="A3775" i="6"/>
  <c r="A3706" i="6" l="1"/>
  <c r="A3703" i="6"/>
  <c r="A3705" i="6" l="1"/>
  <c r="A3708" i="6"/>
  <c r="A3707" i="6" l="1"/>
  <c r="A3710" i="6"/>
  <c r="A3713" i="6" l="1"/>
  <c r="A3709" i="6"/>
  <c r="A3711" i="6" l="1"/>
  <c r="A3712" i="6"/>
  <c r="A3714" i="6" l="1"/>
  <c r="A3715" i="6"/>
  <c r="A3448" i="6" l="1"/>
  <c r="A3449" i="6"/>
  <c r="A3450" i="6"/>
  <c r="A3451" i="6"/>
  <c r="A3452" i="6"/>
  <c r="A3453" i="6"/>
  <c r="A3454" i="6"/>
  <c r="A3455" i="6"/>
  <c r="A3456" i="6"/>
  <c r="A3457" i="6"/>
  <c r="A3458" i="6"/>
  <c r="A3459" i="6"/>
  <c r="A3460" i="6"/>
  <c r="A3461" i="6"/>
  <c r="A3462" i="6"/>
  <c r="A3463" i="6"/>
  <c r="J3448" i="6"/>
  <c r="J3449" i="6"/>
  <c r="J3450" i="6"/>
  <c r="J3451" i="6"/>
  <c r="J3452" i="6"/>
  <c r="J3453" i="6"/>
  <c r="J3454" i="6"/>
  <c r="J3455" i="6"/>
  <c r="J3456" i="6"/>
  <c r="J3457" i="6"/>
  <c r="J3458" i="6"/>
  <c r="J3459" i="6"/>
  <c r="J3460" i="6"/>
  <c r="J3461" i="6"/>
  <c r="J3462" i="6"/>
  <c r="J3463" i="6"/>
  <c r="J2953" i="6" l="1"/>
  <c r="A2953" i="6" l="1"/>
  <c r="K97" i="8"/>
  <c r="A3065" i="6" l="1"/>
  <c r="A3066" i="6"/>
  <c r="A3067" i="6"/>
  <c r="J3065" i="6"/>
  <c r="J3066" i="6"/>
  <c r="J3067" i="6"/>
  <c r="A2887" i="6" l="1"/>
  <c r="A2888" i="6"/>
  <c r="A2889" i="6"/>
  <c r="A2890" i="6"/>
  <c r="A2891" i="6"/>
  <c r="A2892" i="6"/>
  <c r="A2893" i="6"/>
  <c r="A2894" i="6"/>
  <c r="A2895" i="6"/>
  <c r="A2896" i="6"/>
  <c r="J2887" i="6"/>
  <c r="J2888" i="6"/>
  <c r="J2889" i="6"/>
  <c r="J2890" i="6"/>
  <c r="J2891" i="6"/>
  <c r="J2892" i="6"/>
  <c r="J2893" i="6"/>
  <c r="J2894" i="6"/>
  <c r="J2895" i="6"/>
  <c r="J2896" i="6"/>
  <c r="A2707" i="6"/>
  <c r="A2708" i="6"/>
  <c r="A2709" i="6"/>
  <c r="A2710" i="6"/>
  <c r="A2711" i="6"/>
  <c r="A2712" i="6"/>
  <c r="A2713" i="6"/>
  <c r="A2714" i="6"/>
  <c r="J2707" i="6"/>
  <c r="J2708" i="6"/>
  <c r="J2709" i="6"/>
  <c r="J2710" i="6"/>
  <c r="J2711" i="6"/>
  <c r="J2712" i="6"/>
  <c r="J2713" i="6"/>
  <c r="J2714" i="6"/>
  <c r="K81" i="8" l="1"/>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J2009" i="6"/>
  <c r="J2010" i="6"/>
  <c r="J2011" i="6"/>
  <c r="J2012" i="6"/>
  <c r="J2013" i="6"/>
  <c r="J2014" i="6"/>
  <c r="J2015" i="6"/>
  <c r="J2016" i="6"/>
  <c r="J2017" i="6"/>
  <c r="J2018" i="6"/>
  <c r="J2019" i="6"/>
  <c r="J2020" i="6"/>
  <c r="J2021" i="6"/>
  <c r="J2022" i="6"/>
  <c r="J2023" i="6"/>
  <c r="J2024" i="6"/>
  <c r="J2025" i="6"/>
  <c r="J2026" i="6"/>
  <c r="J2027" i="6"/>
  <c r="J2028" i="6"/>
  <c r="J2029" i="6"/>
  <c r="J2030" i="6"/>
  <c r="J2031" i="6"/>
  <c r="J2032" i="6"/>
  <c r="J2033" i="6"/>
  <c r="J2034" i="6"/>
  <c r="J2035" i="6"/>
  <c r="J2036" i="6"/>
  <c r="J2037" i="6"/>
  <c r="J2038" i="6"/>
  <c r="J2039" i="6"/>
  <c r="J2040" i="6"/>
  <c r="J2041" i="6"/>
  <c r="J2042" i="6"/>
  <c r="J2043" i="6"/>
  <c r="J2044" i="6"/>
  <c r="J2045" i="6"/>
  <c r="J2046" i="6"/>
  <c r="J2047" i="6"/>
  <c r="J2048" i="6"/>
  <c r="J2049" i="6"/>
  <c r="J2050" i="6"/>
  <c r="J2051" i="6"/>
  <c r="J2052" i="6"/>
  <c r="J2053" i="6"/>
  <c r="J2054" i="6"/>
  <c r="J2055" i="6"/>
  <c r="J2056" i="6"/>
  <c r="J2057" i="6"/>
  <c r="J2058" i="6"/>
  <c r="J2059" i="6"/>
  <c r="J2060" i="6"/>
  <c r="J2061" i="6"/>
  <c r="J2062" i="6"/>
  <c r="J2063" i="6"/>
  <c r="J2064" i="6"/>
  <c r="J2065" i="6"/>
  <c r="J2066" i="6"/>
  <c r="J2067" i="6"/>
  <c r="J2068" i="6"/>
  <c r="J2069" i="6"/>
  <c r="J2070" i="6"/>
  <c r="J2071" i="6"/>
  <c r="J2072" i="6"/>
  <c r="J2073" i="6"/>
  <c r="J2074" i="6"/>
  <c r="J2075" i="6"/>
  <c r="J2076" i="6"/>
  <c r="J2077" i="6"/>
  <c r="J2078" i="6"/>
  <c r="J2079" i="6"/>
  <c r="J2080" i="6"/>
  <c r="J2081" i="6"/>
  <c r="J2082" i="6"/>
  <c r="J2083" i="6"/>
  <c r="J2084" i="6"/>
  <c r="J2085" i="6"/>
  <c r="J2086" i="6"/>
  <c r="J2087" i="6"/>
  <c r="J2088" i="6"/>
  <c r="J2089" i="6"/>
  <c r="J2090" i="6"/>
  <c r="J2091" i="6"/>
  <c r="J2092" i="6"/>
  <c r="J2093" i="6"/>
  <c r="J2094" i="6"/>
  <c r="J2095" i="6"/>
  <c r="J2096" i="6"/>
  <c r="J2097" i="6"/>
  <c r="J2098" i="6"/>
  <c r="J2099" i="6"/>
  <c r="J2100" i="6"/>
  <c r="J2101" i="6"/>
  <c r="J2102" i="6"/>
  <c r="J2103" i="6"/>
  <c r="J2104" i="6"/>
  <c r="J2105" i="6"/>
  <c r="J2106" i="6"/>
  <c r="J2107" i="6"/>
  <c r="J2108" i="6"/>
  <c r="J2109" i="6"/>
  <c r="J2110" i="6"/>
  <c r="J2111" i="6"/>
  <c r="J2112" i="6"/>
  <c r="J2113" i="6"/>
  <c r="J2114" i="6"/>
  <c r="J2115" i="6"/>
  <c r="J2116" i="6"/>
  <c r="J2117" i="6"/>
  <c r="J2118" i="6"/>
  <c r="J2119" i="6"/>
  <c r="J2120" i="6"/>
  <c r="J2121" i="6"/>
  <c r="J2122" i="6"/>
  <c r="J2123" i="6"/>
  <c r="J2124" i="6"/>
  <c r="J2125" i="6"/>
  <c r="J2126" i="6"/>
  <c r="J2127" i="6"/>
  <c r="J2128" i="6"/>
  <c r="J2129" i="6"/>
  <c r="J2130" i="6"/>
  <c r="J2131" i="6"/>
  <c r="J2132" i="6"/>
  <c r="J2133" i="6"/>
  <c r="J2134" i="6"/>
  <c r="J2135" i="6"/>
  <c r="J2136" i="6"/>
  <c r="J2137" i="6"/>
  <c r="J2138" i="6"/>
  <c r="J2139" i="6"/>
  <c r="J2140" i="6"/>
  <c r="J2141" i="6"/>
  <c r="J2142" i="6"/>
  <c r="J2143" i="6"/>
  <c r="J2144" i="6"/>
  <c r="J2145" i="6"/>
  <c r="J2146" i="6"/>
  <c r="J2147" i="6"/>
  <c r="J2148" i="6"/>
  <c r="J2149" i="6"/>
  <c r="J2150" i="6"/>
  <c r="J2151" i="6"/>
  <c r="J2152"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J1829" i="6"/>
  <c r="J1830" i="6"/>
  <c r="J1831" i="6"/>
  <c r="J1832" i="6"/>
  <c r="J1833" i="6"/>
  <c r="J1834" i="6"/>
  <c r="J1835" i="6"/>
  <c r="J1836" i="6"/>
  <c r="J1837" i="6"/>
  <c r="J1838" i="6"/>
  <c r="J1839" i="6"/>
  <c r="J1840" i="6"/>
  <c r="J1841" i="6"/>
  <c r="J1842" i="6"/>
  <c r="J1843" i="6"/>
  <c r="J1844" i="6"/>
  <c r="J1845" i="6"/>
  <c r="J1846" i="6"/>
  <c r="J1847" i="6"/>
  <c r="J1848" i="6"/>
  <c r="J1849" i="6"/>
  <c r="J1850" i="6"/>
  <c r="J1851" i="6"/>
  <c r="J1852" i="6"/>
  <c r="J1853" i="6"/>
  <c r="J1854" i="6"/>
  <c r="J1855" i="6"/>
  <c r="J1856" i="6"/>
  <c r="J1857" i="6"/>
  <c r="J1858" i="6"/>
  <c r="J1859" i="6"/>
  <c r="J1860" i="6"/>
  <c r="J1861" i="6"/>
  <c r="J1862" i="6"/>
  <c r="J1863" i="6"/>
  <c r="J1864" i="6"/>
  <c r="J1865" i="6"/>
  <c r="J1866" i="6"/>
  <c r="J1867" i="6"/>
  <c r="J1868" i="6"/>
  <c r="J1869" i="6"/>
  <c r="J1870" i="6"/>
  <c r="J1871" i="6"/>
  <c r="J1872" i="6"/>
  <c r="J1873" i="6"/>
  <c r="J1874" i="6"/>
  <c r="J1875" i="6"/>
  <c r="J1876" i="6"/>
  <c r="J1877" i="6"/>
  <c r="J1878" i="6"/>
  <c r="J1879" i="6"/>
  <c r="J1880" i="6"/>
  <c r="J1881" i="6"/>
  <c r="J1882" i="6"/>
  <c r="J1883" i="6"/>
  <c r="J1884" i="6"/>
  <c r="J1885" i="6"/>
  <c r="J1886" i="6"/>
  <c r="J1887" i="6"/>
  <c r="J1888" i="6"/>
  <c r="J1889" i="6"/>
  <c r="J1890" i="6"/>
  <c r="J1891" i="6"/>
  <c r="J1892" i="6"/>
  <c r="J1893" i="6"/>
  <c r="J1894" i="6"/>
  <c r="J1895" i="6"/>
  <c r="J1896" i="6"/>
  <c r="J1897" i="6"/>
  <c r="J1898" i="6"/>
  <c r="J1899" i="6"/>
  <c r="J1900" i="6"/>
  <c r="J1901" i="6"/>
  <c r="J1902" i="6"/>
  <c r="J1903" i="6"/>
  <c r="J1904" i="6"/>
  <c r="J1905" i="6"/>
  <c r="J1906" i="6"/>
  <c r="J1907" i="6"/>
  <c r="J1908" i="6"/>
  <c r="J1909" i="6"/>
  <c r="J1910" i="6"/>
  <c r="J1911" i="6"/>
  <c r="J1912" i="6"/>
  <c r="J1913" i="6"/>
  <c r="J1914" i="6"/>
  <c r="J1915" i="6"/>
  <c r="J1916" i="6"/>
  <c r="J1917" i="6"/>
  <c r="J1918" i="6"/>
  <c r="J1919" i="6"/>
  <c r="J1920" i="6"/>
  <c r="J1921" i="6"/>
  <c r="J1922" i="6"/>
  <c r="J1923" i="6"/>
  <c r="J1924" i="6"/>
  <c r="J1925" i="6"/>
  <c r="J1926" i="6"/>
  <c r="J1927" i="6"/>
  <c r="J1928" i="6"/>
  <c r="J1929" i="6"/>
  <c r="J1930" i="6"/>
  <c r="J1931" i="6"/>
  <c r="J1932" i="6"/>
  <c r="J1933" i="6"/>
  <c r="J1934" i="6"/>
  <c r="J1935" i="6"/>
  <c r="J1936" i="6"/>
  <c r="K79" i="8" l="1"/>
  <c r="K76" i="8"/>
  <c r="K77" i="8"/>
  <c r="K78" i="8"/>
  <c r="K80" i="8"/>
  <c r="A1601" i="6"/>
  <c r="A1602" i="6"/>
  <c r="A1603" i="6"/>
  <c r="A1604" i="6"/>
  <c r="A1605" i="6"/>
  <c r="A1606" i="6"/>
  <c r="A1607" i="6"/>
  <c r="A1608" i="6"/>
  <c r="A1609" i="6"/>
  <c r="A1610" i="6"/>
  <c r="A1611" i="6"/>
  <c r="A1612" i="6"/>
  <c r="A1613" i="6"/>
  <c r="A1615" i="6"/>
  <c r="A1616" i="6"/>
  <c r="J1601" i="6"/>
  <c r="J1602" i="6"/>
  <c r="J1603" i="6"/>
  <c r="J1604" i="6"/>
  <c r="J1605" i="6"/>
  <c r="J1606" i="6"/>
  <c r="J1607" i="6"/>
  <c r="J1608" i="6"/>
  <c r="J1609" i="6"/>
  <c r="J1610" i="6"/>
  <c r="J1611" i="6"/>
  <c r="J1612" i="6"/>
  <c r="J1613" i="6"/>
  <c r="J1614" i="6"/>
  <c r="J1615" i="6"/>
  <c r="J1616" i="6"/>
  <c r="J1617" i="6"/>
  <c r="J1618" i="6"/>
  <c r="J1619" i="6"/>
  <c r="J1620" i="6"/>
  <c r="J1621" i="6"/>
  <c r="J1622" i="6"/>
  <c r="J1623" i="6"/>
  <c r="J1624" i="6"/>
  <c r="J1625" i="6"/>
  <c r="J1626" i="6"/>
  <c r="J1627" i="6"/>
  <c r="J1628" i="6"/>
  <c r="J1629" i="6"/>
  <c r="J1630" i="6"/>
  <c r="J1631" i="6"/>
  <c r="J1632" i="6"/>
  <c r="J1633" i="6"/>
  <c r="J1634" i="6"/>
  <c r="J1635" i="6"/>
  <c r="J1636" i="6"/>
  <c r="A1619" i="6" l="1"/>
  <c r="A1617" i="6"/>
  <c r="A1621" i="6"/>
  <c r="A1618" i="6"/>
  <c r="A1614" i="6"/>
  <c r="A1624" i="6" l="1"/>
  <c r="A1620" i="6"/>
  <c r="A1622" i="6"/>
  <c r="A1623" i="6" l="1"/>
  <c r="A1625" i="6"/>
  <c r="A1627" i="6"/>
  <c r="A1630" i="6" l="1"/>
  <c r="A1628" i="6"/>
  <c r="A1626" i="6"/>
  <c r="A1631" i="6" l="1"/>
  <c r="A1629" i="6"/>
  <c r="A1633" i="6"/>
  <c r="A2532" i="6"/>
  <c r="J2532" i="6"/>
  <c r="J2705" i="6"/>
  <c r="J2706" i="6"/>
  <c r="A1632" i="6" l="1"/>
  <c r="A1634" i="6"/>
  <c r="A1636" i="6"/>
  <c r="A1635" i="6" l="1"/>
  <c r="A2533" i="6"/>
  <c r="A2534" i="6"/>
  <c r="J2533" i="6"/>
  <c r="J2534" i="6"/>
  <c r="A2705" i="6" l="1"/>
  <c r="A2706" i="6"/>
  <c r="K94" i="8" l="1"/>
  <c r="A2413" i="6" l="1"/>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2" i="6"/>
  <c r="A2463" i="6"/>
  <c r="A2464" i="6"/>
  <c r="A2465"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J2413" i="6"/>
  <c r="J2414" i="6"/>
  <c r="J2415" i="6"/>
  <c r="J2416" i="6"/>
  <c r="J2417" i="6"/>
  <c r="J2418" i="6"/>
  <c r="J2419" i="6"/>
  <c r="J2420" i="6"/>
  <c r="J2421" i="6"/>
  <c r="J2422" i="6"/>
  <c r="J2423" i="6"/>
  <c r="J2424" i="6"/>
  <c r="J2425" i="6"/>
  <c r="J2426" i="6"/>
  <c r="J2427" i="6"/>
  <c r="J2428" i="6"/>
  <c r="J2429" i="6"/>
  <c r="J2430" i="6"/>
  <c r="J2431" i="6"/>
  <c r="J2432" i="6"/>
  <c r="J2433" i="6"/>
  <c r="J2434" i="6"/>
  <c r="J2435" i="6"/>
  <c r="J2436" i="6"/>
  <c r="J2437" i="6"/>
  <c r="J2438" i="6"/>
  <c r="J2439" i="6"/>
  <c r="J2440" i="6"/>
  <c r="J2441" i="6"/>
  <c r="J2442" i="6"/>
  <c r="J2443" i="6"/>
  <c r="J2444" i="6"/>
  <c r="J2445" i="6"/>
  <c r="J2446" i="6"/>
  <c r="J2447" i="6"/>
  <c r="J2448" i="6"/>
  <c r="J2449" i="6"/>
  <c r="J2450" i="6"/>
  <c r="J2451" i="6"/>
  <c r="J2452" i="6"/>
  <c r="J2453" i="6"/>
  <c r="J2454" i="6"/>
  <c r="J2455" i="6"/>
  <c r="J2456" i="6"/>
  <c r="J2457" i="6"/>
  <c r="J2458" i="6"/>
  <c r="J2459" i="6"/>
  <c r="J2462" i="6"/>
  <c r="J2463" i="6"/>
  <c r="J2464" i="6"/>
  <c r="J2465" i="6"/>
  <c r="J2467" i="6"/>
  <c r="J2468" i="6"/>
  <c r="J2469" i="6"/>
  <c r="J2470" i="6"/>
  <c r="J2471" i="6"/>
  <c r="J2472" i="6"/>
  <c r="J2473" i="6"/>
  <c r="J2474" i="6"/>
  <c r="J2475" i="6"/>
  <c r="J2476" i="6"/>
  <c r="J2477" i="6"/>
  <c r="J2478" i="6"/>
  <c r="J2479" i="6"/>
  <c r="J2480" i="6"/>
  <c r="J2481" i="6"/>
  <c r="J2482" i="6"/>
  <c r="J2483" i="6"/>
  <c r="J2484" i="6"/>
  <c r="J2485" i="6"/>
  <c r="J2486" i="6"/>
  <c r="J2487" i="6"/>
  <c r="J2488" i="6"/>
  <c r="J2489" i="6"/>
  <c r="J2490" i="6"/>
  <c r="J2491" i="6"/>
  <c r="J2492" i="6"/>
  <c r="J2493" i="6"/>
  <c r="J2494" i="6"/>
  <c r="J2495" i="6"/>
  <c r="J2496" i="6"/>
  <c r="J2497" i="6"/>
  <c r="J2498" i="6"/>
  <c r="J2499" i="6"/>
  <c r="J2500" i="6"/>
  <c r="J2501" i="6"/>
  <c r="J2502" i="6"/>
  <c r="J2503" i="6"/>
  <c r="J2504" i="6"/>
  <c r="J2505" i="6"/>
  <c r="J2506" i="6"/>
  <c r="A2374" i="6" l="1"/>
  <c r="A2375" i="6"/>
  <c r="A2376" i="6"/>
  <c r="A2412" i="6"/>
  <c r="J2374" i="6"/>
  <c r="J2375" i="6"/>
  <c r="J2376" i="6"/>
  <c r="J2412" i="6"/>
  <c r="A2371" i="6" l="1"/>
  <c r="A2372" i="6"/>
  <c r="A2373" i="6"/>
  <c r="J2371" i="6"/>
  <c r="J2372" i="6"/>
  <c r="J2373" i="6"/>
  <c r="K24" i="8"/>
  <c r="A803" i="6"/>
  <c r="A804" i="6"/>
  <c r="A805" i="6"/>
  <c r="A806" i="6"/>
  <c r="A807" i="6"/>
  <c r="A808" i="6"/>
  <c r="A809" i="6"/>
  <c r="A810" i="6"/>
  <c r="A811" i="6"/>
  <c r="A812" i="6"/>
  <c r="A813" i="6"/>
  <c r="A814" i="6"/>
  <c r="A815" i="6"/>
  <c r="A816" i="6"/>
  <c r="A817" i="6"/>
  <c r="A818" i="6"/>
  <c r="A819" i="6"/>
  <c r="J803" i="6"/>
  <c r="J804" i="6"/>
  <c r="J805" i="6"/>
  <c r="J806" i="6"/>
  <c r="J807" i="6"/>
  <c r="J808" i="6"/>
  <c r="J809" i="6"/>
  <c r="J810" i="6"/>
  <c r="J811" i="6"/>
  <c r="J812" i="6"/>
  <c r="J813" i="6"/>
  <c r="J814" i="6"/>
  <c r="J815" i="6"/>
  <c r="J816" i="6"/>
  <c r="J817" i="6"/>
  <c r="J818" i="6"/>
  <c r="J819" i="6"/>
  <c r="A787" i="6"/>
  <c r="A788" i="6"/>
  <c r="A789" i="6"/>
  <c r="A790" i="6"/>
  <c r="A791" i="6"/>
  <c r="A792" i="6"/>
  <c r="A793" i="6"/>
  <c r="A794" i="6"/>
  <c r="A795" i="6"/>
  <c r="A796" i="6"/>
  <c r="A797" i="6"/>
  <c r="A798" i="6"/>
  <c r="A799" i="6"/>
  <c r="A800" i="6"/>
  <c r="A801" i="6"/>
  <c r="A802" i="6"/>
  <c r="J787" i="6"/>
  <c r="J788" i="6"/>
  <c r="J789" i="6"/>
  <c r="J790" i="6"/>
  <c r="J791" i="6"/>
  <c r="J792" i="6"/>
  <c r="J793" i="6"/>
  <c r="J794" i="6"/>
  <c r="J795" i="6"/>
  <c r="J796" i="6"/>
  <c r="J797" i="6"/>
  <c r="J798" i="6"/>
  <c r="J799" i="6"/>
  <c r="J800" i="6"/>
  <c r="J801" i="6"/>
  <c r="J802" i="6"/>
  <c r="A782" i="6" l="1"/>
  <c r="A783" i="6"/>
  <c r="A784" i="6"/>
  <c r="A785" i="6"/>
  <c r="A786" i="6"/>
  <c r="J782" i="6"/>
  <c r="J783" i="6"/>
  <c r="J784" i="6"/>
  <c r="J785" i="6"/>
  <c r="J786" i="6"/>
  <c r="A770" i="6"/>
  <c r="A771" i="6"/>
  <c r="A772" i="6"/>
  <c r="A773" i="6"/>
  <c r="A774" i="6"/>
  <c r="A775" i="6"/>
  <c r="A776" i="6"/>
  <c r="A777" i="6"/>
  <c r="A778" i="6"/>
  <c r="A779" i="6"/>
  <c r="A780" i="6"/>
  <c r="A781" i="6"/>
  <c r="J770" i="6"/>
  <c r="J771" i="6"/>
  <c r="J772" i="6"/>
  <c r="J773" i="6"/>
  <c r="J774" i="6"/>
  <c r="J775" i="6"/>
  <c r="J776" i="6"/>
  <c r="J777" i="6"/>
  <c r="J778" i="6"/>
  <c r="J779" i="6"/>
  <c r="J780" i="6"/>
  <c r="J781" i="6"/>
  <c r="A760" i="6"/>
  <c r="A761" i="6"/>
  <c r="A762" i="6"/>
  <c r="A763" i="6"/>
  <c r="A764" i="6"/>
  <c r="A765" i="6"/>
  <c r="A766" i="6"/>
  <c r="A767" i="6"/>
  <c r="A768" i="6"/>
  <c r="A769" i="6"/>
  <c r="J760" i="6"/>
  <c r="J761" i="6"/>
  <c r="J762" i="6"/>
  <c r="J763" i="6"/>
  <c r="J764" i="6"/>
  <c r="J765" i="6"/>
  <c r="J766" i="6"/>
  <c r="J767" i="6"/>
  <c r="J768" i="6"/>
  <c r="J769" i="6"/>
  <c r="K65" i="8" l="1"/>
  <c r="A1131" i="6" l="1"/>
  <c r="A1132" i="6"/>
  <c r="A1133" i="6"/>
  <c r="J1131" i="6"/>
  <c r="J1132" i="6"/>
  <c r="J1133" i="6"/>
  <c r="K48" i="8" l="1"/>
  <c r="A1418" i="6" l="1"/>
  <c r="A1419" i="6"/>
  <c r="A1420" i="6"/>
  <c r="J937" i="6"/>
  <c r="J938" i="6"/>
  <c r="J939" i="6"/>
  <c r="J1418" i="6"/>
  <c r="J1419" i="6"/>
  <c r="J1420" i="6"/>
  <c r="A629" i="6"/>
  <c r="A630" i="6"/>
  <c r="A631" i="6"/>
  <c r="A632" i="6"/>
  <c r="J629" i="6"/>
  <c r="J630" i="6"/>
  <c r="J631" i="6"/>
  <c r="J632" i="6"/>
  <c r="A399" i="6" l="1"/>
  <c r="A400" i="6"/>
  <c r="J399" i="6"/>
  <c r="J400" i="6"/>
  <c r="A3344" i="6" l="1"/>
  <c r="A3345" i="6"/>
  <c r="A3346" i="6"/>
  <c r="A3347" i="6"/>
  <c r="A3348" i="6"/>
  <c r="A3349" i="6"/>
  <c r="A3350" i="6"/>
  <c r="A3351" i="6"/>
  <c r="A3352" i="6"/>
  <c r="A3353" i="6"/>
  <c r="A3354" i="6"/>
  <c r="A3355" i="6"/>
  <c r="A3356" i="6"/>
  <c r="A3363" i="6"/>
  <c r="A3364" i="6"/>
  <c r="A3365" i="6"/>
  <c r="A3366" i="6"/>
  <c r="A3367" i="6"/>
  <c r="A3368" i="6"/>
  <c r="A3369" i="6"/>
  <c r="A3370" i="6"/>
  <c r="A3371" i="6"/>
  <c r="J3344" i="6"/>
  <c r="J3345" i="6"/>
  <c r="J3346" i="6"/>
  <c r="J3347" i="6"/>
  <c r="J3348" i="6"/>
  <c r="J3349" i="6"/>
  <c r="J3350" i="6"/>
  <c r="J3351" i="6"/>
  <c r="J3352" i="6"/>
  <c r="J3353" i="6"/>
  <c r="J3354" i="6"/>
  <c r="J3355" i="6"/>
  <c r="J3356" i="6"/>
  <c r="J3363" i="6"/>
  <c r="J3364" i="6"/>
  <c r="J3365" i="6"/>
  <c r="J3366" i="6"/>
  <c r="J3367" i="6"/>
  <c r="J3368" i="6"/>
  <c r="J3369" i="6"/>
  <c r="J3370" i="6"/>
  <c r="J3371" i="6"/>
  <c r="A251" i="6" l="1"/>
  <c r="J251" i="6"/>
  <c r="A249" i="6"/>
  <c r="J249" i="6"/>
  <c r="A246" i="6"/>
  <c r="A247" i="6"/>
  <c r="J246" i="6"/>
  <c r="J247" i="6"/>
  <c r="A243" i="6"/>
  <c r="J243" i="6"/>
  <c r="A241" i="6"/>
  <c r="J241" i="6"/>
  <c r="A236" i="6"/>
  <c r="J236" i="6"/>
  <c r="A231" i="6"/>
  <c r="J231" i="6"/>
  <c r="A226" i="6"/>
  <c r="J226" i="6"/>
  <c r="A222" i="6"/>
  <c r="A223" i="6"/>
  <c r="A224" i="6"/>
  <c r="A225" i="6"/>
  <c r="A227" i="6"/>
  <c r="A228" i="6"/>
  <c r="A229" i="6"/>
  <c r="A230" i="6"/>
  <c r="A232" i="6"/>
  <c r="A233" i="6"/>
  <c r="A234" i="6"/>
  <c r="A235" i="6"/>
  <c r="A237" i="6"/>
  <c r="A238" i="6"/>
  <c r="A239" i="6"/>
  <c r="A240" i="6"/>
  <c r="A242" i="6"/>
  <c r="A244" i="6"/>
  <c r="A245" i="6"/>
  <c r="A248" i="6"/>
  <c r="A250"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J222" i="6"/>
  <c r="J223" i="6"/>
  <c r="J224" i="6"/>
  <c r="J225" i="6"/>
  <c r="J227" i="6"/>
  <c r="J228" i="6"/>
  <c r="J229" i="6"/>
  <c r="J230" i="6"/>
  <c r="J232" i="6"/>
  <c r="J233" i="6"/>
  <c r="J234" i="6"/>
  <c r="J235" i="6"/>
  <c r="J237" i="6"/>
  <c r="J238" i="6"/>
  <c r="J239" i="6"/>
  <c r="J240" i="6"/>
  <c r="J242" i="6"/>
  <c r="J244" i="6"/>
  <c r="J245" i="6"/>
  <c r="J248" i="6"/>
  <c r="J250"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A3391" i="6"/>
  <c r="A3392" i="6"/>
  <c r="A3393" i="6"/>
  <c r="A3394" i="6"/>
  <c r="A3395" i="6"/>
  <c r="A3396" i="6"/>
  <c r="A3397" i="6"/>
  <c r="A3398" i="6"/>
  <c r="A3399" i="6"/>
  <c r="J3391" i="6"/>
  <c r="J3392" i="6"/>
  <c r="J3393" i="6"/>
  <c r="J3394" i="6"/>
  <c r="J3395" i="6"/>
  <c r="J3396" i="6"/>
  <c r="J3397" i="6"/>
  <c r="J3398" i="6"/>
  <c r="J3399" i="6"/>
  <c r="A3373" i="6"/>
  <c r="A3374" i="6"/>
  <c r="A3375" i="6"/>
  <c r="A3376" i="6"/>
  <c r="A3377" i="6"/>
  <c r="A3378" i="6"/>
  <c r="A3379" i="6"/>
  <c r="A3380" i="6"/>
  <c r="A3381" i="6"/>
  <c r="A3382" i="6"/>
  <c r="A3383" i="6"/>
  <c r="A3384" i="6"/>
  <c r="A3385" i="6"/>
  <c r="A3386" i="6"/>
  <c r="A3387" i="6"/>
  <c r="A3388" i="6"/>
  <c r="A3389" i="6"/>
  <c r="A3390" i="6"/>
  <c r="J3373" i="6"/>
  <c r="J3374" i="6"/>
  <c r="J3375" i="6"/>
  <c r="J3376" i="6"/>
  <c r="J3377" i="6"/>
  <c r="J3378" i="6"/>
  <c r="J3379" i="6"/>
  <c r="J3380" i="6"/>
  <c r="J3381" i="6"/>
  <c r="J3382" i="6"/>
  <c r="J3383" i="6"/>
  <c r="J3384" i="6"/>
  <c r="J3385" i="6"/>
  <c r="J3386" i="6"/>
  <c r="J3387" i="6"/>
  <c r="J3388" i="6"/>
  <c r="J3389" i="6"/>
  <c r="J3390" i="6"/>
  <c r="A3372" i="6"/>
  <c r="J3372" i="6"/>
  <c r="A3338" i="6" l="1"/>
  <c r="A3339" i="6"/>
  <c r="A3340" i="6"/>
  <c r="A3341" i="6"/>
  <c r="A3342" i="6"/>
  <c r="A3343" i="6"/>
  <c r="J3338" i="6"/>
  <c r="J3339" i="6"/>
  <c r="J3340" i="6"/>
  <c r="J3341" i="6"/>
  <c r="J3342" i="6"/>
  <c r="J3343" i="6"/>
  <c r="A188" i="6"/>
  <c r="A189" i="6"/>
  <c r="A190" i="6"/>
  <c r="A191" i="6"/>
  <c r="A192" i="6"/>
  <c r="A193" i="6"/>
  <c r="A194" i="6"/>
  <c r="A195" i="6"/>
  <c r="A196" i="6"/>
  <c r="A197" i="6"/>
  <c r="A198" i="6"/>
  <c r="A199" i="6"/>
  <c r="J188" i="6"/>
  <c r="J189" i="6"/>
  <c r="J190" i="6"/>
  <c r="J191" i="6"/>
  <c r="J192" i="6"/>
  <c r="J193" i="6"/>
  <c r="J194" i="6"/>
  <c r="J195" i="6"/>
  <c r="J196" i="6"/>
  <c r="J197" i="6"/>
  <c r="J198" i="6"/>
  <c r="J199" i="6"/>
  <c r="A187" i="6"/>
  <c r="J187" i="6"/>
  <c r="A182" i="6"/>
  <c r="A183" i="6"/>
  <c r="A184" i="6"/>
  <c r="A185" i="6"/>
  <c r="A186" i="6"/>
  <c r="J182" i="6"/>
  <c r="J183" i="6"/>
  <c r="J184" i="6"/>
  <c r="J185" i="6"/>
  <c r="J186" i="6"/>
  <c r="A219" i="6"/>
  <c r="A220" i="6"/>
  <c r="A221" i="6"/>
  <c r="J219" i="6"/>
  <c r="J220" i="6"/>
  <c r="J221" i="6"/>
  <c r="A4" i="6"/>
  <c r="A5" i="6"/>
  <c r="A6" i="6"/>
  <c r="J4" i="6"/>
  <c r="J5" i="6"/>
  <c r="J6" i="6"/>
  <c r="A397" i="6" l="1"/>
  <c r="A398" i="6"/>
  <c r="J397" i="6"/>
  <c r="J398" i="6"/>
  <c r="A3429" i="6" l="1"/>
  <c r="J3429" i="6"/>
  <c r="A3417" i="6"/>
  <c r="J3417" i="6"/>
  <c r="A3416" i="6" l="1"/>
  <c r="A3428" i="6"/>
  <c r="J3416" i="6"/>
  <c r="J3428" i="6"/>
  <c r="K111" i="8" l="1"/>
  <c r="A3645" i="6"/>
  <c r="J3645" i="6"/>
  <c r="A3646" i="6"/>
  <c r="J3646" i="6"/>
  <c r="A2275" i="6" l="1"/>
  <c r="A2276" i="6"/>
  <c r="A2277" i="6"/>
  <c r="A2278" i="6"/>
  <c r="A2279" i="6"/>
  <c r="A2280" i="6"/>
  <c r="A2281" i="6"/>
  <c r="A2282" i="6"/>
  <c r="A2283" i="6"/>
  <c r="A2284" i="6"/>
  <c r="A2285" i="6"/>
  <c r="A2286" i="6"/>
  <c r="A2287" i="6"/>
  <c r="A2288" i="6"/>
  <c r="A2289" i="6"/>
  <c r="A2290" i="6"/>
  <c r="A2291" i="6"/>
  <c r="A2292" i="6"/>
  <c r="A2293" i="6"/>
  <c r="A2294" i="6"/>
  <c r="A2295" i="6"/>
  <c r="A2296" i="6"/>
  <c r="J2275" i="6"/>
  <c r="J2276" i="6"/>
  <c r="J2277" i="6"/>
  <c r="J2278" i="6"/>
  <c r="J2279" i="6"/>
  <c r="J2280" i="6"/>
  <c r="J2281" i="6"/>
  <c r="J2282" i="6"/>
  <c r="J2283" i="6"/>
  <c r="J2284" i="6"/>
  <c r="J2285" i="6"/>
  <c r="J2286" i="6"/>
  <c r="J2287" i="6"/>
  <c r="J2288" i="6"/>
  <c r="J2289" i="6"/>
  <c r="J2290" i="6"/>
  <c r="J2291" i="6"/>
  <c r="J2292" i="6"/>
  <c r="J2293" i="6"/>
  <c r="J2294" i="6"/>
  <c r="J2295" i="6"/>
  <c r="J2296"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J2174" i="6"/>
  <c r="J2175" i="6"/>
  <c r="J2176" i="6"/>
  <c r="J2177" i="6"/>
  <c r="J2178" i="6"/>
  <c r="J2179" i="6"/>
  <c r="J2180" i="6"/>
  <c r="J2181" i="6"/>
  <c r="J2182" i="6"/>
  <c r="J2183" i="6"/>
  <c r="J2184" i="6"/>
  <c r="J2185" i="6"/>
  <c r="J2186" i="6"/>
  <c r="J2187" i="6"/>
  <c r="J2188" i="6"/>
  <c r="J2189" i="6"/>
  <c r="J2190" i="6"/>
  <c r="J2191" i="6"/>
  <c r="J2192" i="6"/>
  <c r="J2193" i="6"/>
  <c r="J2194" i="6"/>
  <c r="J2195" i="6"/>
  <c r="J2196" i="6"/>
  <c r="J2197" i="6"/>
  <c r="J2198" i="6"/>
  <c r="J2199" i="6"/>
  <c r="J2200" i="6"/>
  <c r="J2201" i="6"/>
  <c r="J2202" i="6"/>
  <c r="J2203" i="6"/>
  <c r="J2204" i="6"/>
  <c r="J2205" i="6"/>
  <c r="J2206" i="6"/>
  <c r="J2207" i="6"/>
  <c r="J2208" i="6"/>
  <c r="J2209" i="6"/>
  <c r="J2210" i="6"/>
  <c r="J2211" i="6"/>
  <c r="J2212" i="6"/>
  <c r="J2213" i="6"/>
  <c r="J2214" i="6"/>
  <c r="J2215" i="6"/>
  <c r="J2216" i="6"/>
  <c r="J2217" i="6"/>
  <c r="J2218" i="6"/>
  <c r="J2219" i="6"/>
  <c r="J2220" i="6"/>
  <c r="J2221" i="6"/>
  <c r="J2222" i="6"/>
  <c r="J2223" i="6"/>
  <c r="J2224" i="6"/>
  <c r="J2225" i="6"/>
  <c r="J2226" i="6"/>
  <c r="J2227" i="6"/>
  <c r="J2228" i="6"/>
  <c r="J2229" i="6"/>
  <c r="J2230" i="6"/>
  <c r="J2231" i="6"/>
  <c r="J2232" i="6"/>
  <c r="J2233" i="6"/>
  <c r="J2234" i="6"/>
  <c r="J2235" i="6"/>
  <c r="J2236" i="6"/>
  <c r="J2237" i="6"/>
  <c r="J2238" i="6"/>
  <c r="J2239" i="6"/>
  <c r="J2240" i="6"/>
  <c r="J2241" i="6"/>
  <c r="J2242" i="6"/>
  <c r="J2243" i="6"/>
  <c r="J2244" i="6"/>
  <c r="J2245" i="6"/>
  <c r="J2246" i="6"/>
  <c r="J2247" i="6"/>
  <c r="J2248" i="6"/>
  <c r="J2249" i="6"/>
  <c r="J2250" i="6"/>
  <c r="J2251" i="6"/>
  <c r="J2252" i="6"/>
  <c r="J2253" i="6"/>
  <c r="J2254" i="6"/>
  <c r="J2255" i="6"/>
  <c r="J2256" i="6"/>
  <c r="J2257" i="6"/>
  <c r="J2258" i="6"/>
  <c r="J2259" i="6"/>
  <c r="J2260" i="6"/>
  <c r="A2273" i="6"/>
  <c r="A2274" i="6"/>
  <c r="J2273" i="6"/>
  <c r="J2274" i="6"/>
  <c r="A2173" i="6"/>
  <c r="J2173" i="6"/>
  <c r="A2272" i="6"/>
  <c r="J2272" i="6"/>
  <c r="A2261" i="6"/>
  <c r="A2262" i="6"/>
  <c r="A2263" i="6"/>
  <c r="A2264" i="6"/>
  <c r="A2265" i="6"/>
  <c r="A2266" i="6"/>
  <c r="A2267" i="6"/>
  <c r="A2268" i="6"/>
  <c r="A2269" i="6"/>
  <c r="A2270" i="6"/>
  <c r="A2271" i="6"/>
  <c r="J2261" i="6"/>
  <c r="J2262" i="6"/>
  <c r="J2263" i="6"/>
  <c r="J2264" i="6"/>
  <c r="J2265" i="6"/>
  <c r="J2266" i="6"/>
  <c r="J2267" i="6"/>
  <c r="J2268" i="6"/>
  <c r="J2269" i="6"/>
  <c r="J2270" i="6"/>
  <c r="J2271" i="6"/>
  <c r="A3644" i="6"/>
  <c r="J3644" i="6"/>
  <c r="A3446" i="6"/>
  <c r="A3447" i="6"/>
  <c r="J3446" i="6"/>
  <c r="J3447" i="6"/>
  <c r="A3464" i="6" l="1"/>
  <c r="A3465" i="6"/>
  <c r="J3464" i="6"/>
  <c r="J3465" i="6"/>
  <c r="A1721" i="6" l="1"/>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J1721" i="6"/>
  <c r="J1722" i="6"/>
  <c r="J1723" i="6"/>
  <c r="J1724" i="6"/>
  <c r="J1725" i="6"/>
  <c r="J1726" i="6"/>
  <c r="J1727" i="6"/>
  <c r="J1728" i="6"/>
  <c r="J1729" i="6"/>
  <c r="J1730" i="6"/>
  <c r="J1731" i="6"/>
  <c r="J1732" i="6"/>
  <c r="J1733" i="6"/>
  <c r="J1734" i="6"/>
  <c r="J1735" i="6"/>
  <c r="J1736" i="6"/>
  <c r="J1737" i="6"/>
  <c r="J1738" i="6"/>
  <c r="J1739" i="6"/>
  <c r="J1740" i="6"/>
  <c r="J1741" i="6"/>
  <c r="J1742" i="6"/>
  <c r="J1743" i="6"/>
  <c r="J1744" i="6"/>
  <c r="J1745" i="6"/>
  <c r="J1746" i="6"/>
  <c r="J1747" i="6"/>
  <c r="J1748" i="6"/>
  <c r="J1749" i="6"/>
  <c r="J1750" i="6"/>
  <c r="J1751" i="6"/>
  <c r="J1752" i="6"/>
  <c r="J1753" i="6"/>
  <c r="J1754" i="6"/>
  <c r="J1755" i="6"/>
  <c r="J1756" i="6"/>
  <c r="J1757" i="6"/>
  <c r="J1758" i="6"/>
  <c r="J1759" i="6"/>
  <c r="J1760" i="6"/>
  <c r="J1761" i="6"/>
  <c r="J1762" i="6"/>
  <c r="J1763" i="6"/>
  <c r="J1764" i="6"/>
  <c r="J1765" i="6"/>
  <c r="J1766" i="6"/>
  <c r="J1767" i="6"/>
  <c r="J1768" i="6"/>
  <c r="J1769" i="6"/>
  <c r="J1770" i="6"/>
  <c r="J1771" i="6"/>
  <c r="J1772" i="6"/>
  <c r="J1773" i="6"/>
  <c r="J1774" i="6"/>
  <c r="J1775" i="6"/>
  <c r="J1776" i="6"/>
  <c r="J1777" i="6"/>
  <c r="J1778" i="6"/>
  <c r="J1779" i="6"/>
  <c r="J1780" i="6"/>
  <c r="J1781" i="6"/>
  <c r="J1782" i="6"/>
  <c r="J1783" i="6"/>
  <c r="J1784" i="6"/>
  <c r="J1785" i="6"/>
  <c r="J1786" i="6"/>
  <c r="J1787" i="6"/>
  <c r="J1788" i="6"/>
  <c r="J1789" i="6"/>
  <c r="J1790" i="6"/>
  <c r="J1791" i="6"/>
  <c r="J1792" i="6"/>
  <c r="J1793" i="6"/>
  <c r="J1794" i="6"/>
  <c r="J1795" i="6"/>
  <c r="J1796" i="6"/>
  <c r="J1797" i="6"/>
  <c r="J1798" i="6"/>
  <c r="J1799" i="6"/>
  <c r="J1800" i="6"/>
  <c r="J1801" i="6"/>
  <c r="J1802" i="6"/>
  <c r="J1803" i="6"/>
  <c r="J1804" i="6"/>
  <c r="J1805" i="6"/>
  <c r="J1806" i="6"/>
  <c r="J1807" i="6"/>
  <c r="J1808" i="6"/>
  <c r="J1809" i="6"/>
  <c r="J1810" i="6"/>
  <c r="J1811" i="6"/>
  <c r="J1812" i="6"/>
  <c r="J1813" i="6"/>
  <c r="J1814" i="6"/>
  <c r="J1815" i="6"/>
  <c r="J1816" i="6"/>
  <c r="J1817" i="6"/>
  <c r="J1818" i="6"/>
  <c r="J1819" i="6"/>
  <c r="J1820" i="6"/>
  <c r="J1821" i="6"/>
  <c r="J1822" i="6"/>
  <c r="J1823" i="6"/>
  <c r="J1824" i="6"/>
  <c r="J1825" i="6"/>
  <c r="J1826" i="6"/>
  <c r="J1827" i="6"/>
  <c r="J1828" i="6"/>
  <c r="A1719" i="6"/>
  <c r="A1720" i="6"/>
  <c r="J1719" i="6"/>
  <c r="J1720"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J1567" i="6"/>
  <c r="J1568" i="6"/>
  <c r="J1569" i="6"/>
  <c r="J1570" i="6"/>
  <c r="J1571" i="6"/>
  <c r="J1572" i="6"/>
  <c r="J1573" i="6"/>
  <c r="J1574" i="6"/>
  <c r="J1575" i="6"/>
  <c r="J1576" i="6"/>
  <c r="J1577" i="6"/>
  <c r="J1578" i="6"/>
  <c r="J1579" i="6"/>
  <c r="J1580" i="6"/>
  <c r="J1581" i="6"/>
  <c r="J1582" i="6"/>
  <c r="J1583" i="6"/>
  <c r="J1584" i="6"/>
  <c r="J1585" i="6"/>
  <c r="J1586" i="6"/>
  <c r="J1587" i="6"/>
  <c r="J1588" i="6"/>
  <c r="J1589" i="6"/>
  <c r="J1590" i="6"/>
  <c r="J1591" i="6"/>
  <c r="J1592" i="6"/>
  <c r="J1593" i="6"/>
  <c r="J1594" i="6"/>
  <c r="J1595" i="6"/>
  <c r="J1596" i="6"/>
  <c r="J1597" i="6"/>
  <c r="J1598" i="6"/>
  <c r="J1599" i="6"/>
  <c r="J160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J1531" i="6"/>
  <c r="J1532" i="6"/>
  <c r="J1533" i="6"/>
  <c r="J1534" i="6"/>
  <c r="J1535" i="6"/>
  <c r="J1536" i="6"/>
  <c r="J1537" i="6"/>
  <c r="J1538" i="6"/>
  <c r="J1539" i="6"/>
  <c r="J1540" i="6"/>
  <c r="J1541" i="6"/>
  <c r="J1542" i="6"/>
  <c r="J1543" i="6"/>
  <c r="J1544" i="6"/>
  <c r="J1545" i="6"/>
  <c r="J1546" i="6"/>
  <c r="J1547" i="6"/>
  <c r="J1548" i="6"/>
  <c r="J1549" i="6"/>
  <c r="J1550" i="6"/>
  <c r="J1551" i="6"/>
  <c r="J1552" i="6"/>
  <c r="J1553" i="6"/>
  <c r="J1554" i="6"/>
  <c r="J1555" i="6"/>
  <c r="J1556" i="6"/>
  <c r="J1557" i="6"/>
  <c r="J1558" i="6"/>
  <c r="J1559" i="6"/>
  <c r="J1560" i="6"/>
  <c r="J1561" i="6"/>
  <c r="J1562" i="6"/>
  <c r="J1563" i="6"/>
  <c r="J1564" i="6"/>
  <c r="A2163" i="6" l="1"/>
  <c r="A2164" i="6"/>
  <c r="A2165" i="6"/>
  <c r="A2166" i="6"/>
  <c r="A2167" i="6"/>
  <c r="A2168" i="6"/>
  <c r="A2169" i="6"/>
  <c r="A2170" i="6"/>
  <c r="A2171" i="6"/>
  <c r="A2172" i="6"/>
  <c r="J2163" i="6"/>
  <c r="J2164" i="6"/>
  <c r="J2165" i="6"/>
  <c r="J2166" i="6"/>
  <c r="J2167" i="6"/>
  <c r="J2168" i="6"/>
  <c r="J2169" i="6"/>
  <c r="J2170" i="6"/>
  <c r="J2171" i="6"/>
  <c r="J2172" i="6"/>
  <c r="K11" i="8" l="1"/>
  <c r="A2370" i="6" l="1"/>
  <c r="J2369" i="6"/>
  <c r="J2370" i="6"/>
  <c r="A2156" i="6"/>
  <c r="A2157" i="6"/>
  <c r="A2158" i="6"/>
  <c r="A2159" i="6"/>
  <c r="A2160" i="6"/>
  <c r="A2161" i="6"/>
  <c r="A2162" i="6"/>
  <c r="J2156" i="6"/>
  <c r="J2157" i="6"/>
  <c r="J2158" i="6"/>
  <c r="J2159" i="6"/>
  <c r="J2160" i="6"/>
  <c r="J2161" i="6"/>
  <c r="J2162" i="6"/>
  <c r="A1529" i="6"/>
  <c r="A1530" i="6"/>
  <c r="A1565" i="6"/>
  <c r="A1566" i="6"/>
  <c r="A2153" i="6"/>
  <c r="A2154" i="6"/>
  <c r="A2155" i="6"/>
  <c r="J1529" i="6"/>
  <c r="J1530" i="6"/>
  <c r="J1565" i="6"/>
  <c r="J1566" i="6"/>
  <c r="J2153" i="6"/>
  <c r="J2154" i="6"/>
  <c r="J2155" i="6"/>
  <c r="A1709" i="6" l="1"/>
  <c r="A1710" i="6"/>
  <c r="A1711" i="6"/>
  <c r="A1712" i="6"/>
  <c r="A1713" i="6"/>
  <c r="A1714" i="6"/>
  <c r="A1715" i="6"/>
  <c r="A1716" i="6"/>
  <c r="A1717" i="6"/>
  <c r="A1718" i="6"/>
  <c r="J1709" i="6"/>
  <c r="J1710" i="6"/>
  <c r="J1711" i="6"/>
  <c r="J1712" i="6"/>
  <c r="J1713" i="6"/>
  <c r="J1714" i="6"/>
  <c r="J1715" i="6"/>
  <c r="J1716" i="6"/>
  <c r="J1717" i="6"/>
  <c r="J1718" i="6"/>
  <c r="K10" i="8"/>
  <c r="A217" i="6"/>
  <c r="A218" i="6"/>
  <c r="J217" i="6"/>
  <c r="J218" i="6"/>
  <c r="A3337" i="6"/>
  <c r="J3337" i="6"/>
  <c r="A3336" i="6" l="1"/>
  <c r="J3336" i="6"/>
  <c r="B3" i="7" l="1"/>
  <c r="B4" i="7" l="1"/>
  <c r="B5" i="7" l="1"/>
  <c r="K75" i="8"/>
  <c r="D216" i="7"/>
  <c r="C216" i="7"/>
  <c r="D205" i="7"/>
  <c r="C205" i="7"/>
  <c r="D204" i="7"/>
  <c r="C204" i="7"/>
  <c r="D203" i="7"/>
  <c r="C203" i="7"/>
  <c r="D202" i="7"/>
  <c r="C202" i="7"/>
  <c r="D201" i="7"/>
  <c r="C201" i="7"/>
  <c r="D200" i="7"/>
  <c r="C200" i="7"/>
  <c r="D199" i="7"/>
  <c r="C199" i="7"/>
  <c r="D198" i="7"/>
  <c r="C198" i="7"/>
  <c r="D197" i="7"/>
  <c r="C197" i="7"/>
  <c r="D196" i="7"/>
  <c r="C196" i="7"/>
  <c r="D116" i="7"/>
  <c r="C116" i="7"/>
  <c r="D16" i="7"/>
  <c r="C16" i="7"/>
  <c r="B6" i="7" l="1"/>
  <c r="K110" i="8"/>
  <c r="B7" i="7" l="1"/>
  <c r="B8" i="7" s="1"/>
  <c r="B9" i="7" s="1"/>
  <c r="J3" i="6"/>
  <c r="B10" i="7" l="1"/>
  <c r="B11" i="7" l="1"/>
  <c r="G1290" i="6" l="1"/>
  <c r="G3153" i="6"/>
  <c r="B12" i="7"/>
  <c r="A3" i="6"/>
  <c r="C2" i="7"/>
  <c r="D2" i="7"/>
  <c r="C3" i="7"/>
  <c r="D3" i="7"/>
  <c r="C4" i="7"/>
  <c r="D4" i="7"/>
  <c r="C5" i="7"/>
  <c r="D5" i="7"/>
  <c r="C6" i="7"/>
  <c r="D6" i="7"/>
  <c r="C7" i="7"/>
  <c r="D7" i="7"/>
  <c r="C8" i="7"/>
  <c r="D8" i="7"/>
  <c r="C9" i="7"/>
  <c r="D9" i="7"/>
  <c r="C10" i="7"/>
  <c r="D10" i="7"/>
  <c r="C11" i="7"/>
  <c r="D11" i="7"/>
  <c r="C12" i="7"/>
  <c r="D12" i="7"/>
  <c r="C13" i="7"/>
  <c r="D13" i="7"/>
  <c r="C14" i="7"/>
  <c r="D14" i="7"/>
  <c r="C15" i="7"/>
  <c r="D15" i="7"/>
  <c r="C17" i="7"/>
  <c r="D17" i="7"/>
  <c r="C18" i="7"/>
  <c r="D18" i="7"/>
  <c r="C19" i="7"/>
  <c r="D19" i="7"/>
  <c r="C20" i="7"/>
  <c r="D20" i="7"/>
  <c r="C21" i="7"/>
  <c r="D21" i="7"/>
  <c r="C22" i="7"/>
  <c r="D22" i="7"/>
  <c r="C23" i="7"/>
  <c r="D23" i="7"/>
  <c r="C24" i="7"/>
  <c r="D24" i="7"/>
  <c r="C25" i="7"/>
  <c r="D25" i="7"/>
  <c r="C26" i="7"/>
  <c r="D26" i="7"/>
  <c r="C27" i="7"/>
  <c r="D27" i="7"/>
  <c r="C28" i="7"/>
  <c r="D28" i="7"/>
  <c r="C29" i="7"/>
  <c r="D29" i="7"/>
  <c r="C30" i="7"/>
  <c r="D30" i="7"/>
  <c r="C31" i="7"/>
  <c r="D31" i="7"/>
  <c r="C32" i="7"/>
  <c r="D32" i="7"/>
  <c r="C33" i="7"/>
  <c r="D33" i="7"/>
  <c r="C34" i="7"/>
  <c r="D34" i="7"/>
  <c r="C35" i="7"/>
  <c r="D35" i="7"/>
  <c r="C36" i="7"/>
  <c r="D36" i="7"/>
  <c r="C37" i="7"/>
  <c r="D37" i="7"/>
  <c r="C38" i="7"/>
  <c r="D38" i="7"/>
  <c r="C39" i="7"/>
  <c r="D39" i="7"/>
  <c r="C40" i="7"/>
  <c r="D40" i="7"/>
  <c r="C41" i="7"/>
  <c r="D41" i="7"/>
  <c r="C42" i="7"/>
  <c r="D42" i="7"/>
  <c r="C43" i="7"/>
  <c r="D43" i="7"/>
  <c r="C44" i="7"/>
  <c r="D44" i="7"/>
  <c r="C45" i="7"/>
  <c r="D45" i="7"/>
  <c r="C46" i="7"/>
  <c r="D46" i="7"/>
  <c r="C47" i="7"/>
  <c r="D47" i="7"/>
  <c r="C48" i="7"/>
  <c r="D48" i="7"/>
  <c r="C49" i="7"/>
  <c r="D49" i="7"/>
  <c r="C50" i="7"/>
  <c r="D50" i="7"/>
  <c r="C51" i="7"/>
  <c r="D51" i="7"/>
  <c r="C52" i="7"/>
  <c r="D52" i="7"/>
  <c r="C53" i="7"/>
  <c r="D53" i="7"/>
  <c r="C54" i="7"/>
  <c r="D54" i="7"/>
  <c r="C55" i="7"/>
  <c r="D55" i="7"/>
  <c r="C56" i="7"/>
  <c r="D56" i="7"/>
  <c r="C57" i="7"/>
  <c r="D57" i="7"/>
  <c r="C58" i="7"/>
  <c r="D58" i="7"/>
  <c r="C59" i="7"/>
  <c r="D59" i="7"/>
  <c r="C60" i="7"/>
  <c r="D60" i="7"/>
  <c r="C61" i="7"/>
  <c r="D61" i="7"/>
  <c r="C62" i="7"/>
  <c r="D62" i="7"/>
  <c r="C63" i="7"/>
  <c r="D63" i="7"/>
  <c r="C64" i="7"/>
  <c r="D64" i="7"/>
  <c r="C65" i="7"/>
  <c r="D65" i="7"/>
  <c r="C66" i="7"/>
  <c r="D66" i="7"/>
  <c r="C67" i="7"/>
  <c r="D67" i="7"/>
  <c r="C68" i="7"/>
  <c r="D68" i="7"/>
  <c r="C69" i="7"/>
  <c r="D69" i="7"/>
  <c r="C70" i="7"/>
  <c r="D70" i="7"/>
  <c r="C71" i="7"/>
  <c r="D71" i="7"/>
  <c r="C72" i="7"/>
  <c r="D72" i="7"/>
  <c r="C73" i="7"/>
  <c r="D73" i="7"/>
  <c r="C74" i="7"/>
  <c r="D74" i="7"/>
  <c r="C75" i="7"/>
  <c r="D75" i="7"/>
  <c r="C76" i="7"/>
  <c r="D76" i="7"/>
  <c r="C77" i="7"/>
  <c r="D77" i="7"/>
  <c r="C78" i="7"/>
  <c r="D78" i="7"/>
  <c r="C79" i="7"/>
  <c r="D79" i="7"/>
  <c r="C80" i="7"/>
  <c r="D80" i="7"/>
  <c r="C81" i="7"/>
  <c r="D81" i="7"/>
  <c r="C82" i="7"/>
  <c r="D82" i="7"/>
  <c r="C83" i="7"/>
  <c r="D83" i="7"/>
  <c r="C84" i="7"/>
  <c r="D84" i="7"/>
  <c r="C85" i="7"/>
  <c r="D85" i="7"/>
  <c r="C86" i="7"/>
  <c r="D86" i="7"/>
  <c r="C87" i="7"/>
  <c r="D87" i="7"/>
  <c r="C88" i="7"/>
  <c r="D88" i="7"/>
  <c r="C89" i="7"/>
  <c r="D89" i="7"/>
  <c r="C90" i="7"/>
  <c r="D90" i="7"/>
  <c r="C91" i="7"/>
  <c r="D91" i="7"/>
  <c r="C92" i="7"/>
  <c r="D92" i="7"/>
  <c r="C93" i="7"/>
  <c r="D93" i="7"/>
  <c r="C94" i="7"/>
  <c r="D94" i="7"/>
  <c r="C95" i="7"/>
  <c r="D95" i="7"/>
  <c r="C96" i="7"/>
  <c r="D96" i="7"/>
  <c r="C97" i="7"/>
  <c r="D97" i="7"/>
  <c r="C98" i="7"/>
  <c r="D98" i="7"/>
  <c r="C99" i="7"/>
  <c r="D99" i="7"/>
  <c r="C100" i="7"/>
  <c r="D100" i="7"/>
  <c r="C101" i="7"/>
  <c r="D101" i="7"/>
  <c r="C102" i="7"/>
  <c r="D102" i="7"/>
  <c r="C103" i="7"/>
  <c r="D103" i="7"/>
  <c r="C104" i="7"/>
  <c r="D104" i="7"/>
  <c r="C105" i="7"/>
  <c r="D105" i="7"/>
  <c r="C106" i="7"/>
  <c r="D106" i="7"/>
  <c r="C107" i="7"/>
  <c r="D107" i="7"/>
  <c r="C108" i="7"/>
  <c r="D108" i="7"/>
  <c r="C109" i="7"/>
  <c r="D109" i="7"/>
  <c r="C110" i="7"/>
  <c r="D110" i="7"/>
  <c r="C111" i="7"/>
  <c r="D111" i="7"/>
  <c r="C112" i="7"/>
  <c r="D112" i="7"/>
  <c r="C113" i="7"/>
  <c r="D113" i="7"/>
  <c r="C114" i="7"/>
  <c r="D114" i="7"/>
  <c r="C115" i="7"/>
  <c r="D115" i="7"/>
  <c r="C117" i="7"/>
  <c r="D117" i="7"/>
  <c r="C118" i="7"/>
  <c r="D118" i="7"/>
  <c r="C119" i="7"/>
  <c r="D119" i="7"/>
  <c r="C120" i="7"/>
  <c r="D120" i="7"/>
  <c r="C121" i="7"/>
  <c r="D121" i="7"/>
  <c r="C122" i="7"/>
  <c r="D122" i="7"/>
  <c r="C123" i="7"/>
  <c r="D123" i="7"/>
  <c r="C124" i="7"/>
  <c r="D124" i="7"/>
  <c r="C125" i="7"/>
  <c r="D125" i="7"/>
  <c r="C126" i="7"/>
  <c r="D126" i="7"/>
  <c r="C127" i="7"/>
  <c r="D127" i="7"/>
  <c r="C128" i="7"/>
  <c r="D128" i="7"/>
  <c r="C129" i="7"/>
  <c r="D129" i="7"/>
  <c r="C130" i="7"/>
  <c r="D130" i="7"/>
  <c r="C131" i="7"/>
  <c r="D131" i="7"/>
  <c r="C132" i="7"/>
  <c r="D132" i="7"/>
  <c r="C133" i="7"/>
  <c r="D133" i="7"/>
  <c r="C134" i="7"/>
  <c r="D134" i="7"/>
  <c r="C135" i="7"/>
  <c r="D135" i="7"/>
  <c r="C136" i="7"/>
  <c r="D136" i="7"/>
  <c r="C137" i="7"/>
  <c r="D137" i="7"/>
  <c r="C138" i="7"/>
  <c r="D138" i="7"/>
  <c r="C139" i="7"/>
  <c r="D139" i="7"/>
  <c r="C140" i="7"/>
  <c r="D140" i="7"/>
  <c r="C141" i="7"/>
  <c r="D141" i="7"/>
  <c r="C142" i="7"/>
  <c r="D142" i="7"/>
  <c r="C143" i="7"/>
  <c r="D143" i="7"/>
  <c r="C144" i="7"/>
  <c r="D144" i="7"/>
  <c r="C145" i="7"/>
  <c r="D145" i="7"/>
  <c r="C146" i="7"/>
  <c r="D146" i="7"/>
  <c r="C147" i="7"/>
  <c r="D147" i="7"/>
  <c r="C148" i="7"/>
  <c r="D148" i="7"/>
  <c r="C149" i="7"/>
  <c r="D149" i="7"/>
  <c r="C150" i="7"/>
  <c r="D150" i="7"/>
  <c r="C151" i="7"/>
  <c r="D151" i="7"/>
  <c r="C152" i="7"/>
  <c r="D152" i="7"/>
  <c r="C153" i="7"/>
  <c r="D153" i="7"/>
  <c r="C154" i="7"/>
  <c r="D154" i="7"/>
  <c r="C155" i="7"/>
  <c r="D155" i="7"/>
  <c r="C156" i="7"/>
  <c r="D156" i="7"/>
  <c r="C157" i="7"/>
  <c r="D157" i="7"/>
  <c r="C158" i="7"/>
  <c r="D158" i="7"/>
  <c r="C159" i="7"/>
  <c r="D159" i="7"/>
  <c r="C160" i="7"/>
  <c r="D160" i="7"/>
  <c r="C161" i="7"/>
  <c r="D161" i="7"/>
  <c r="C162" i="7"/>
  <c r="D162" i="7"/>
  <c r="C163" i="7"/>
  <c r="D163" i="7"/>
  <c r="C164" i="7"/>
  <c r="D164" i="7"/>
  <c r="C165" i="7"/>
  <c r="D165" i="7"/>
  <c r="C166" i="7"/>
  <c r="D166" i="7"/>
  <c r="C167" i="7"/>
  <c r="D167" i="7"/>
  <c r="C168" i="7"/>
  <c r="D168" i="7"/>
  <c r="C169" i="7"/>
  <c r="D169" i="7"/>
  <c r="C170" i="7"/>
  <c r="D170" i="7"/>
  <c r="C171" i="7"/>
  <c r="D171" i="7"/>
  <c r="C172" i="7"/>
  <c r="D172" i="7"/>
  <c r="C173" i="7"/>
  <c r="D173" i="7"/>
  <c r="C174" i="7"/>
  <c r="D174" i="7"/>
  <c r="C175" i="7"/>
  <c r="D175" i="7"/>
  <c r="C176" i="7"/>
  <c r="D176" i="7"/>
  <c r="C177" i="7"/>
  <c r="D177" i="7"/>
  <c r="C178" i="7"/>
  <c r="D178" i="7"/>
  <c r="C179" i="7"/>
  <c r="D179" i="7"/>
  <c r="C180" i="7"/>
  <c r="D180" i="7"/>
  <c r="C181" i="7"/>
  <c r="D181" i="7"/>
  <c r="C182" i="7"/>
  <c r="D182" i="7"/>
  <c r="C183" i="7"/>
  <c r="D183" i="7"/>
  <c r="C184" i="7"/>
  <c r="D184" i="7"/>
  <c r="C185" i="7"/>
  <c r="D185" i="7"/>
  <c r="C186" i="7"/>
  <c r="D186" i="7"/>
  <c r="C187" i="7"/>
  <c r="D187" i="7"/>
  <c r="C188" i="7"/>
  <c r="D188" i="7"/>
  <c r="C189" i="7"/>
  <c r="D189" i="7"/>
  <c r="C190" i="7"/>
  <c r="D190" i="7"/>
  <c r="C191" i="7"/>
  <c r="D191" i="7"/>
  <c r="C192" i="7"/>
  <c r="D192" i="7"/>
  <c r="C193" i="7"/>
  <c r="D193" i="7"/>
  <c r="C194" i="7"/>
  <c r="D194" i="7"/>
  <c r="C195" i="7"/>
  <c r="D195" i="7"/>
  <c r="C206" i="7"/>
  <c r="D206" i="7"/>
  <c r="C207" i="7"/>
  <c r="D207" i="7"/>
  <c r="C208" i="7"/>
  <c r="D208" i="7"/>
  <c r="C209" i="7"/>
  <c r="D209" i="7"/>
  <c r="C210" i="7"/>
  <c r="D210" i="7"/>
  <c r="C211" i="7"/>
  <c r="D211" i="7"/>
  <c r="C212" i="7"/>
  <c r="D212" i="7"/>
  <c r="C213" i="7"/>
  <c r="D213" i="7"/>
  <c r="C214" i="7"/>
  <c r="D214" i="7"/>
  <c r="C215" i="7"/>
  <c r="D215" i="7"/>
  <c r="C217" i="7"/>
  <c r="D217" i="7"/>
  <c r="C218" i="7"/>
  <c r="D218" i="7"/>
  <c r="C219" i="7"/>
  <c r="D219" i="7"/>
  <c r="C220" i="7"/>
  <c r="D220" i="7"/>
  <c r="C221" i="7"/>
  <c r="D221" i="7"/>
  <c r="C222" i="7"/>
  <c r="D222" i="7"/>
  <c r="C223" i="7"/>
  <c r="D223" i="7"/>
  <c r="C224" i="7"/>
  <c r="D224" i="7"/>
  <c r="C225" i="7"/>
  <c r="D225" i="7"/>
  <c r="C226" i="7"/>
  <c r="D226" i="7"/>
  <c r="C227" i="7"/>
  <c r="D227" i="7"/>
  <c r="C228" i="7"/>
  <c r="D228" i="7"/>
  <c r="C229" i="7"/>
  <c r="D229" i="7"/>
  <c r="C230" i="7"/>
  <c r="D230" i="7"/>
  <c r="C231" i="7"/>
  <c r="D231" i="7"/>
  <c r="C232" i="7"/>
  <c r="D232" i="7"/>
  <c r="C233" i="7"/>
  <c r="D233" i="7"/>
  <c r="C234" i="7"/>
  <c r="D234" i="7"/>
  <c r="C235" i="7"/>
  <c r="D235" i="7"/>
  <c r="C236" i="7"/>
  <c r="D236" i="7"/>
  <c r="C237" i="7"/>
  <c r="D237" i="7"/>
  <c r="C238" i="7"/>
  <c r="D238" i="7"/>
  <c r="C239" i="7"/>
  <c r="D239" i="7"/>
  <c r="C240" i="7"/>
  <c r="D240" i="7"/>
  <c r="C241" i="7"/>
  <c r="D241" i="7"/>
  <c r="C242" i="7"/>
  <c r="D242" i="7"/>
  <c r="C243" i="7"/>
  <c r="D243" i="7"/>
  <c r="C244" i="7"/>
  <c r="D244" i="7"/>
  <c r="C245" i="7"/>
  <c r="D245" i="7"/>
  <c r="C246" i="7"/>
  <c r="D246" i="7"/>
  <c r="C247" i="7"/>
  <c r="D247" i="7"/>
  <c r="C248" i="7"/>
  <c r="D248" i="7"/>
  <c r="C249" i="7"/>
  <c r="D249" i="7"/>
  <c r="C250" i="7"/>
  <c r="D250" i="7"/>
  <c r="C251" i="7"/>
  <c r="D251" i="7"/>
  <c r="C252" i="7"/>
  <c r="D252" i="7"/>
  <c r="C253" i="7"/>
  <c r="D253" i="7"/>
  <c r="C254" i="7"/>
  <c r="D254" i="7"/>
  <c r="C255" i="7"/>
  <c r="D255" i="7"/>
  <c r="C256" i="7"/>
  <c r="D256" i="7"/>
  <c r="C257" i="7"/>
  <c r="D257" i="7"/>
  <c r="C258" i="7"/>
  <c r="D258" i="7"/>
  <c r="C259" i="7"/>
  <c r="D259" i="7"/>
  <c r="C260" i="7"/>
  <c r="D260" i="7"/>
  <c r="C261" i="7"/>
  <c r="D261" i="7"/>
  <c r="C262" i="7"/>
  <c r="D262" i="7"/>
  <c r="C263" i="7"/>
  <c r="D263" i="7"/>
  <c r="C264" i="7"/>
  <c r="D264" i="7"/>
  <c r="C265" i="7"/>
  <c r="D265" i="7"/>
  <c r="J2" i="6"/>
  <c r="I4" i="63" s="1" a="1"/>
  <c r="I4" i="63" s="1"/>
  <c r="F37" i="20"/>
  <c r="H43" i="20" l="1" a="1"/>
  <c r="H43" i="20" s="1"/>
  <c r="H47" i="20" a="1"/>
  <c r="H47" i="20" s="1"/>
  <c r="H51" i="20" a="1"/>
  <c r="H51" i="20" s="1"/>
  <c r="H55" i="20" a="1"/>
  <c r="H55" i="20" s="1"/>
  <c r="H59" i="20" a="1"/>
  <c r="H59" i="20" s="1"/>
  <c r="H63" i="20" a="1"/>
  <c r="H63" i="20" s="1"/>
  <c r="H67" i="20" a="1"/>
  <c r="H67" i="20" s="1"/>
  <c r="H50" i="20" a="1"/>
  <c r="H50" i="20" s="1"/>
  <c r="H66" i="20" a="1"/>
  <c r="H66" i="20" s="1"/>
  <c r="H40" i="20" a="1"/>
  <c r="H40" i="20" s="1"/>
  <c r="H44" i="20" a="1"/>
  <c r="H44" i="20" s="1"/>
  <c r="H48" i="20" a="1"/>
  <c r="H48" i="20" s="1"/>
  <c r="H52" i="20" a="1"/>
  <c r="H52" i="20" s="1"/>
  <c r="H56" i="20" a="1"/>
  <c r="H56" i="20" s="1"/>
  <c r="H60" i="20" a="1"/>
  <c r="H60" i="20" s="1"/>
  <c r="H64" i="20" a="1"/>
  <c r="H64" i="20" s="1"/>
  <c r="H68" i="20" a="1"/>
  <c r="H68" i="20" s="1"/>
  <c r="H42" i="20" a="1"/>
  <c r="H42" i="20" s="1"/>
  <c r="H58" i="20" a="1"/>
  <c r="H58" i="20" s="1"/>
  <c r="H41" i="20" a="1"/>
  <c r="H41" i="20" s="1"/>
  <c r="H45" i="20" a="1"/>
  <c r="H45" i="20" s="1"/>
  <c r="H49" i="20" a="1"/>
  <c r="H49" i="20" s="1"/>
  <c r="H53" i="20" a="1"/>
  <c r="H53" i="20" s="1"/>
  <c r="H57" i="20" a="1"/>
  <c r="H57" i="20" s="1"/>
  <c r="H61" i="20" a="1"/>
  <c r="H61" i="20" s="1"/>
  <c r="H65" i="20" a="1"/>
  <c r="H65" i="20" s="1"/>
  <c r="H69" i="20" a="1"/>
  <c r="H69" i="20" s="1"/>
  <c r="H54" i="20" a="1"/>
  <c r="H54" i="20" s="1"/>
  <c r="H46" i="20" a="1"/>
  <c r="H46" i="20" s="1"/>
  <c r="H62" i="20" a="1"/>
  <c r="H62" i="20" s="1"/>
  <c r="G1288" i="6"/>
  <c r="G3151" i="6"/>
  <c r="G3075" i="6"/>
  <c r="G3410" i="6"/>
  <c r="G3074" i="6"/>
  <c r="G1286" i="6"/>
  <c r="G3150" i="6"/>
  <c r="G547" i="6"/>
  <c r="G3291" i="6"/>
  <c r="G1284" i="6"/>
  <c r="G3148" i="6"/>
  <c r="G3411" i="6"/>
  <c r="G1291" i="6"/>
  <c r="G2715" i="6"/>
  <c r="G3076" i="6"/>
  <c r="G3154" i="6"/>
  <c r="G3292" i="6"/>
  <c r="G1289" i="6"/>
  <c r="G3152" i="6"/>
  <c r="G1287" i="6"/>
  <c r="G548" i="6"/>
  <c r="G1285" i="6"/>
  <c r="G3149" i="6"/>
  <c r="G1283" i="6"/>
  <c r="G3147" i="6"/>
  <c r="G2602" i="6"/>
  <c r="G942" i="6"/>
  <c r="G1136" i="6"/>
  <c r="G1421" i="6"/>
  <c r="G401" i="6"/>
  <c r="G2571" i="6"/>
  <c r="G940" i="6"/>
  <c r="G2535" i="6"/>
  <c r="G549" i="6"/>
  <c r="G1134" i="6"/>
  <c r="G2573" i="6"/>
  <c r="G2537" i="6"/>
  <c r="G1139" i="6"/>
  <c r="G1423" i="6"/>
  <c r="G945" i="6"/>
  <c r="G944" i="6"/>
  <c r="G224" i="6"/>
  <c r="G1138" i="6"/>
  <c r="G546" i="6"/>
  <c r="G628" i="6"/>
  <c r="G403" i="6"/>
  <c r="G550" i="6"/>
  <c r="G2536" i="6"/>
  <c r="G402" i="6"/>
  <c r="G633" i="6"/>
  <c r="G1422" i="6"/>
  <c r="G1137" i="6"/>
  <c r="G943" i="6"/>
  <c r="G1135" i="6"/>
  <c r="G623" i="6"/>
  <c r="G742" i="6"/>
  <c r="G941" i="6"/>
  <c r="G634" i="6"/>
  <c r="G2572" i="6"/>
  <c r="G2015" i="6"/>
  <c r="G2373" i="6"/>
  <c r="G2333" i="6"/>
  <c r="G1833" i="6"/>
  <c r="G1420" i="6"/>
  <c r="G3466" i="6"/>
  <c r="G2014" i="6"/>
  <c r="G2372" i="6"/>
  <c r="G223" i="6"/>
  <c r="G8" i="6"/>
  <c r="G3574" i="6"/>
  <c r="G2155" i="6"/>
  <c r="G6" i="6"/>
  <c r="G762" i="6"/>
  <c r="G221" i="6"/>
  <c r="G2154" i="6"/>
  <c r="G3573" i="6"/>
  <c r="G2011" i="6"/>
  <c r="G761" i="6"/>
  <c r="G219" i="6"/>
  <c r="G1711" i="6"/>
  <c r="G1133" i="6"/>
  <c r="G4" i="6"/>
  <c r="G2534" i="6"/>
  <c r="G939" i="6"/>
  <c r="G3572" i="6"/>
  <c r="G2297" i="6"/>
  <c r="G2009" i="6"/>
  <c r="G1829" i="6"/>
  <c r="G2532" i="6"/>
  <c r="G760" i="6"/>
  <c r="G1131" i="6"/>
  <c r="G937" i="6"/>
  <c r="G182" i="6"/>
  <c r="G2153" i="6"/>
  <c r="G217" i="6"/>
  <c r="G1709" i="6"/>
  <c r="G3336" i="6"/>
  <c r="G1529" i="6"/>
  <c r="G3467" i="6"/>
  <c r="G2016" i="6"/>
  <c r="G1834" i="6"/>
  <c r="G2374" i="6"/>
  <c r="G225" i="6"/>
  <c r="G10" i="6"/>
  <c r="G3647" i="6"/>
  <c r="G763" i="6"/>
  <c r="G2309" i="6"/>
  <c r="G7" i="6"/>
  <c r="G2156" i="6"/>
  <c r="G2371" i="6"/>
  <c r="G183" i="6"/>
  <c r="G3575" i="6"/>
  <c r="G1832" i="6"/>
  <c r="G222" i="6"/>
  <c r="G2013" i="6"/>
  <c r="G3337" i="6"/>
  <c r="G5" i="6"/>
  <c r="G220" i="6"/>
  <c r="G2012" i="6"/>
  <c r="G1419" i="6"/>
  <c r="G1831" i="6"/>
  <c r="G2370" i="6"/>
  <c r="G3" i="6"/>
  <c r="G2369" i="6"/>
  <c r="G1710" i="6"/>
  <c r="G2010" i="6"/>
  <c r="G1418" i="6"/>
  <c r="G1830" i="6"/>
  <c r="G938" i="6"/>
  <c r="G2345" i="6"/>
  <c r="G1132" i="6"/>
  <c r="G2533" i="6"/>
  <c r="G218" i="6"/>
  <c r="G1530" i="6"/>
  <c r="G9" i="6"/>
  <c r="G764" i="6"/>
  <c r="B13" i="7"/>
  <c r="D5" i="8"/>
  <c r="F71" i="20"/>
  <c r="E4" i="8"/>
  <c r="F4" i="8" s="1"/>
  <c r="B54" i="20" l="1"/>
  <c r="A54" i="20"/>
  <c r="A57" i="20"/>
  <c r="B57" i="20"/>
  <c r="A41" i="20"/>
  <c r="B41" i="20"/>
  <c r="A64" i="20"/>
  <c r="B64" i="20"/>
  <c r="A48" i="20"/>
  <c r="B48" i="20"/>
  <c r="B50" i="20"/>
  <c r="A50" i="20"/>
  <c r="B55" i="20"/>
  <c r="A55" i="20"/>
  <c r="A69" i="20"/>
  <c r="B69" i="20"/>
  <c r="A53" i="20"/>
  <c r="B53" i="20"/>
  <c r="B58" i="20"/>
  <c r="A58" i="20"/>
  <c r="A60" i="20"/>
  <c r="B60" i="20"/>
  <c r="A44" i="20"/>
  <c r="B44" i="20"/>
  <c r="B67" i="20"/>
  <c r="A67" i="20"/>
  <c r="B51" i="20"/>
  <c r="A51" i="20"/>
  <c r="B62" i="20"/>
  <c r="A62" i="20"/>
  <c r="A65" i="20"/>
  <c r="B65" i="20"/>
  <c r="A49" i="20"/>
  <c r="B49" i="20"/>
  <c r="B42" i="20"/>
  <c r="A42" i="20"/>
  <c r="A56" i="20"/>
  <c r="B56" i="20"/>
  <c r="A40" i="20"/>
  <c r="B40" i="20"/>
  <c r="B63" i="20"/>
  <c r="A63" i="20"/>
  <c r="B47" i="20"/>
  <c r="A47" i="20"/>
  <c r="B46" i="20"/>
  <c r="A46" i="20"/>
  <c r="A61" i="20"/>
  <c r="B61" i="20"/>
  <c r="A45" i="20"/>
  <c r="B45" i="20"/>
  <c r="A68" i="20"/>
  <c r="B68" i="20"/>
  <c r="A52" i="20"/>
  <c r="B52" i="20"/>
  <c r="B66" i="20"/>
  <c r="A66" i="20"/>
  <c r="B59" i="20"/>
  <c r="A59" i="20"/>
  <c r="B43" i="20"/>
  <c r="A43" i="20"/>
  <c r="H75" i="20" a="1"/>
  <c r="H75" i="20" s="1"/>
  <c r="H79" i="20" a="1"/>
  <c r="H79" i="20" s="1"/>
  <c r="H83" i="20" a="1"/>
  <c r="H83" i="20" s="1"/>
  <c r="H87" i="20" a="1"/>
  <c r="H87" i="20" s="1"/>
  <c r="H91" i="20" a="1"/>
  <c r="H91" i="20" s="1"/>
  <c r="H95" i="20" a="1"/>
  <c r="H95" i="20" s="1"/>
  <c r="H99" i="20" a="1"/>
  <c r="H99" i="20" s="1"/>
  <c r="H103" i="20" a="1"/>
  <c r="H103" i="20" s="1"/>
  <c r="H82" i="20" a="1"/>
  <c r="H82" i="20" s="1"/>
  <c r="H98" i="20" a="1"/>
  <c r="H98" i="20" s="1"/>
  <c r="H76" i="20" a="1"/>
  <c r="H76" i="20" s="1"/>
  <c r="H80" i="20" a="1"/>
  <c r="H80" i="20" s="1"/>
  <c r="H84" i="20" a="1"/>
  <c r="H84" i="20" s="1"/>
  <c r="H88" i="20" a="1"/>
  <c r="H88" i="20" s="1"/>
  <c r="H92" i="20" a="1"/>
  <c r="H92" i="20" s="1"/>
  <c r="H96" i="20" a="1"/>
  <c r="H96" i="20" s="1"/>
  <c r="H100" i="20" a="1"/>
  <c r="H100" i="20" s="1"/>
  <c r="H78" i="20" a="1"/>
  <c r="H78" i="20" s="1"/>
  <c r="H90" i="20" a="1"/>
  <c r="H90" i="20" s="1"/>
  <c r="H77" i="20" a="1"/>
  <c r="H77" i="20" s="1"/>
  <c r="H81" i="20" a="1"/>
  <c r="H81" i="20" s="1"/>
  <c r="H85" i="20" a="1"/>
  <c r="H85" i="20" s="1"/>
  <c r="H89" i="20" a="1"/>
  <c r="H89" i="20" s="1"/>
  <c r="H93" i="20" a="1"/>
  <c r="H93" i="20" s="1"/>
  <c r="H97" i="20" a="1"/>
  <c r="H97" i="20" s="1"/>
  <c r="H101" i="20" a="1"/>
  <c r="H101" i="20" s="1"/>
  <c r="H74" i="20" a="1"/>
  <c r="H74" i="20" s="1"/>
  <c r="H86" i="20" a="1"/>
  <c r="H86" i="20" s="1"/>
  <c r="H102" i="20" a="1"/>
  <c r="H102" i="20" s="1"/>
  <c r="H94" i="20" a="1"/>
  <c r="H94" i="20" s="1"/>
  <c r="G1292" i="6"/>
  <c r="G2716" i="6"/>
  <c r="G551" i="6"/>
  <c r="G1140" i="6"/>
  <c r="G946" i="6"/>
  <c r="G404" i="6"/>
  <c r="G624" i="6"/>
  <c r="G765" i="6"/>
  <c r="G11" i="6"/>
  <c r="G226" i="6"/>
  <c r="B14" i="7"/>
  <c r="B15" i="7" s="1"/>
  <c r="B16" i="7" s="1"/>
  <c r="F110" i="20"/>
  <c r="G4" i="8"/>
  <c r="F5" i="8"/>
  <c r="J6" i="8"/>
  <c r="A2" i="6"/>
  <c r="S4" i="8"/>
  <c r="T4" i="8"/>
  <c r="R4" i="8"/>
  <c r="K23" i="8"/>
  <c r="K82" i="8"/>
  <c r="K83" i="8"/>
  <c r="K106" i="8"/>
  <c r="K109" i="8"/>
  <c r="K115" i="8"/>
  <c r="K6" i="8"/>
  <c r="M4" i="8"/>
  <c r="M114" i="8" s="1"/>
  <c r="S114" i="8" s="1"/>
  <c r="N4" i="8"/>
  <c r="N114" i="8" s="1"/>
  <c r="T114" i="8" s="1"/>
  <c r="L4" i="8"/>
  <c r="L114" i="8" s="1"/>
  <c r="R114" i="8" s="1"/>
  <c r="E1" i="8"/>
  <c r="A86" i="20" l="1"/>
  <c r="B86" i="20"/>
  <c r="B93" i="20"/>
  <c r="A93" i="20"/>
  <c r="B77" i="20"/>
  <c r="A77" i="20"/>
  <c r="B96" i="20"/>
  <c r="A96" i="20"/>
  <c r="B80" i="20"/>
  <c r="A80" i="20"/>
  <c r="A103" i="20"/>
  <c r="B103" i="20"/>
  <c r="A87" i="20"/>
  <c r="B87" i="20"/>
  <c r="A74" i="20"/>
  <c r="B74" i="20"/>
  <c r="B89" i="20"/>
  <c r="A89" i="20"/>
  <c r="A90" i="20"/>
  <c r="B90" i="20"/>
  <c r="B92" i="20"/>
  <c r="A92" i="20"/>
  <c r="B76" i="20"/>
  <c r="A76" i="20"/>
  <c r="A99" i="20"/>
  <c r="B99" i="20"/>
  <c r="A83" i="20"/>
  <c r="B83" i="20"/>
  <c r="A94" i="20"/>
  <c r="B94" i="20"/>
  <c r="B101" i="20"/>
  <c r="A101" i="20"/>
  <c r="B85" i="20"/>
  <c r="A85" i="20"/>
  <c r="A78" i="20"/>
  <c r="B78" i="20"/>
  <c r="B88" i="20"/>
  <c r="A88" i="20"/>
  <c r="A98" i="20"/>
  <c r="B98" i="20"/>
  <c r="A95" i="20"/>
  <c r="B95" i="20"/>
  <c r="A79" i="20"/>
  <c r="B79" i="20"/>
  <c r="A102" i="20"/>
  <c r="B102" i="20"/>
  <c r="B97" i="20"/>
  <c r="A97" i="20"/>
  <c r="B81" i="20"/>
  <c r="A81" i="20"/>
  <c r="B100" i="20"/>
  <c r="A100" i="20"/>
  <c r="B84" i="20"/>
  <c r="A84" i="20"/>
  <c r="A82" i="20"/>
  <c r="B82" i="20"/>
  <c r="A91" i="20"/>
  <c r="B91" i="20"/>
  <c r="A75" i="20"/>
  <c r="B75" i="20"/>
  <c r="H115" i="20" a="1"/>
  <c r="H115" i="20" s="1"/>
  <c r="H119" i="20" a="1"/>
  <c r="H119" i="20" s="1"/>
  <c r="H123" i="20" a="1"/>
  <c r="H123" i="20" s="1"/>
  <c r="H127" i="20" a="1"/>
  <c r="H127" i="20" s="1"/>
  <c r="H131" i="20" a="1"/>
  <c r="H131" i="20" s="1"/>
  <c r="H135" i="20" a="1"/>
  <c r="H135" i="20" s="1"/>
  <c r="H139" i="20" a="1"/>
  <c r="H139" i="20" s="1"/>
  <c r="H122" i="20" a="1"/>
  <c r="H122" i="20" s="1"/>
  <c r="H134" i="20" a="1"/>
  <c r="H134" i="20" s="1"/>
  <c r="H116" i="20" a="1"/>
  <c r="H116" i="20" s="1"/>
  <c r="H120" i="20" a="1"/>
  <c r="H120" i="20" s="1"/>
  <c r="H124" i="20" a="1"/>
  <c r="H124" i="20" s="1"/>
  <c r="H128" i="20" a="1"/>
  <c r="H128" i="20" s="1"/>
  <c r="H132" i="20" a="1"/>
  <c r="H132" i="20" s="1"/>
  <c r="H136" i="20" a="1"/>
  <c r="H136" i="20" s="1"/>
  <c r="H140" i="20" a="1"/>
  <c r="H140" i="20" s="1"/>
  <c r="H118" i="20" a="1"/>
  <c r="H118" i="20" s="1"/>
  <c r="H130" i="20" a="1"/>
  <c r="H130" i="20" s="1"/>
  <c r="H113" i="20" a="1"/>
  <c r="H113" i="20" s="1"/>
  <c r="H117" i="20" a="1"/>
  <c r="H117" i="20" s="1"/>
  <c r="H121" i="20" a="1"/>
  <c r="H121" i="20" s="1"/>
  <c r="H125" i="20" a="1"/>
  <c r="H125" i="20" s="1"/>
  <c r="H129" i="20" a="1"/>
  <c r="H129" i="20" s="1"/>
  <c r="H133" i="20" a="1"/>
  <c r="H133" i="20" s="1"/>
  <c r="H137" i="20" a="1"/>
  <c r="H137" i="20" s="1"/>
  <c r="H141" i="20" a="1"/>
  <c r="H141" i="20" s="1"/>
  <c r="H114" i="20" a="1"/>
  <c r="H114" i="20" s="1"/>
  <c r="H126" i="20" a="1"/>
  <c r="H126" i="20" s="1"/>
  <c r="H138" i="20" a="1"/>
  <c r="H138" i="20" s="1"/>
  <c r="R6" i="67"/>
  <c r="R38" i="67"/>
  <c r="R38" i="66"/>
  <c r="R18" i="67"/>
  <c r="R36" i="66"/>
  <c r="R28" i="67"/>
  <c r="R20" i="66"/>
  <c r="R30" i="67"/>
  <c r="R37" i="66"/>
  <c r="R26" i="66"/>
  <c r="R39" i="67"/>
  <c r="R31" i="67"/>
  <c r="R35" i="67"/>
  <c r="S39" i="67"/>
  <c r="S31" i="67"/>
  <c r="S18" i="67"/>
  <c r="R30" i="66"/>
  <c r="R32" i="67"/>
  <c r="S38" i="67"/>
  <c r="S30" i="67"/>
  <c r="S6" i="67"/>
  <c r="S19" i="66"/>
  <c r="R29" i="66"/>
  <c r="R19" i="66"/>
  <c r="R25" i="67"/>
  <c r="R6" i="66"/>
  <c r="S28" i="67"/>
  <c r="S29" i="66"/>
  <c r="R32" i="66"/>
  <c r="S35" i="67"/>
  <c r="S25" i="67"/>
  <c r="S20" i="66"/>
  <c r="S30" i="66"/>
  <c r="S21" i="66"/>
  <c r="S38" i="66"/>
  <c r="S19" i="67"/>
  <c r="S26" i="66"/>
  <c r="S39" i="66"/>
  <c r="R7" i="67"/>
  <c r="S8" i="67"/>
  <c r="R19" i="67"/>
  <c r="T37" i="67"/>
  <c r="T34" i="67"/>
  <c r="T25" i="67"/>
  <c r="T33" i="66"/>
  <c r="S27" i="66"/>
  <c r="R39" i="66"/>
  <c r="R33" i="67"/>
  <c r="S32" i="66"/>
  <c r="S33" i="66"/>
  <c r="S40" i="67"/>
  <c r="S36" i="67"/>
  <c r="T32" i="67"/>
  <c r="T31" i="67"/>
  <c r="T18" i="67"/>
  <c r="T8" i="67"/>
  <c r="T21" i="66"/>
  <c r="S8" i="66"/>
  <c r="R21" i="66"/>
  <c r="S36" i="66"/>
  <c r="S6" i="66"/>
  <c r="S7" i="67"/>
  <c r="T28" i="67"/>
  <c r="S37" i="66"/>
  <c r="R27" i="66"/>
  <c r="T36" i="67"/>
  <c r="T8" i="66"/>
  <c r="R8" i="67"/>
  <c r="R8" i="66"/>
  <c r="R36" i="67"/>
  <c r="T30" i="67"/>
  <c r="R40" i="67"/>
  <c r="S32" i="67"/>
  <c r="T42" i="67"/>
  <c r="T39" i="66"/>
  <c r="T19" i="67"/>
  <c r="R33" i="66"/>
  <c r="S33" i="67"/>
  <c r="R7" i="66"/>
  <c r="S7" i="66"/>
  <c r="T33" i="67"/>
  <c r="T28" i="66"/>
  <c r="S41" i="67"/>
  <c r="T38" i="66"/>
  <c r="T40" i="67"/>
  <c r="T37" i="66"/>
  <c r="T20" i="66"/>
  <c r="T32" i="66"/>
  <c r="S22" i="66"/>
  <c r="T39" i="67"/>
  <c r="T26" i="66"/>
  <c r="T34" i="66"/>
  <c r="T9" i="67"/>
  <c r="U34" i="67"/>
  <c r="U25" i="67"/>
  <c r="R34" i="67"/>
  <c r="T9" i="66"/>
  <c r="T22" i="66"/>
  <c r="T7" i="66"/>
  <c r="R41" i="67"/>
  <c r="T6" i="67"/>
  <c r="S37" i="67"/>
  <c r="R28" i="66"/>
  <c r="U33" i="67"/>
  <c r="R34" i="66"/>
  <c r="R42" i="67"/>
  <c r="T35" i="67"/>
  <c r="R22" i="66"/>
  <c r="T7" i="67"/>
  <c r="T41" i="67"/>
  <c r="S31" i="66"/>
  <c r="T19" i="66"/>
  <c r="S28" i="66"/>
  <c r="S34" i="67"/>
  <c r="U40" i="67"/>
  <c r="U31" i="67"/>
  <c r="U42" i="67"/>
  <c r="U21" i="67"/>
  <c r="U9" i="67"/>
  <c r="T30" i="66"/>
  <c r="S9" i="66"/>
  <c r="T38" i="67"/>
  <c r="R9" i="66"/>
  <c r="T27" i="66"/>
  <c r="R9" i="67"/>
  <c r="T29" i="66"/>
  <c r="R37" i="67"/>
  <c r="U35" i="67"/>
  <c r="U30" i="67"/>
  <c r="U38" i="67"/>
  <c r="U19" i="67"/>
  <c r="U6" i="67"/>
  <c r="T31" i="66"/>
  <c r="T6" i="66"/>
  <c r="R31" i="66"/>
  <c r="T36" i="66"/>
  <c r="S34" i="66"/>
  <c r="S42" i="67"/>
  <c r="S9" i="67"/>
  <c r="U32" i="67"/>
  <c r="U34" i="66"/>
  <c r="U23" i="66"/>
  <c r="S40" i="66"/>
  <c r="U7" i="67"/>
  <c r="U27" i="66"/>
  <c r="U9" i="66"/>
  <c r="U8" i="66"/>
  <c r="U28" i="67"/>
  <c r="U35" i="66"/>
  <c r="S21" i="67"/>
  <c r="U29" i="66"/>
  <c r="R35" i="66"/>
  <c r="V35" i="66"/>
  <c r="R23" i="66"/>
  <c r="T35" i="66"/>
  <c r="U7" i="66"/>
  <c r="T40" i="66"/>
  <c r="V10" i="67"/>
  <c r="V23" i="66"/>
  <c r="U32" i="66"/>
  <c r="U20" i="66"/>
  <c r="U37" i="67"/>
  <c r="U39" i="66"/>
  <c r="U22" i="66"/>
  <c r="R26" i="67"/>
  <c r="T21" i="67"/>
  <c r="S23" i="66"/>
  <c r="U38" i="66"/>
  <c r="T23" i="66"/>
  <c r="U26" i="66"/>
  <c r="U33" i="66"/>
  <c r="U30" i="66"/>
  <c r="R40" i="66"/>
  <c r="U37" i="66"/>
  <c r="U41" i="67"/>
  <c r="U8" i="67"/>
  <c r="U31" i="66"/>
  <c r="U36" i="66"/>
  <c r="U40" i="66"/>
  <c r="S26" i="67"/>
  <c r="V21" i="67"/>
  <c r="V24" i="66"/>
  <c r="U21" i="66"/>
  <c r="T26" i="67"/>
  <c r="U18" i="67"/>
  <c r="U19" i="66"/>
  <c r="U6" i="66"/>
  <c r="U36" i="67"/>
  <c r="U28" i="66"/>
  <c r="S35" i="66"/>
  <c r="R21" i="67"/>
  <c r="U26" i="67"/>
  <c r="U39" i="67"/>
  <c r="V40" i="66"/>
  <c r="V30" i="67"/>
  <c r="V6" i="66"/>
  <c r="T22" i="67"/>
  <c r="V35" i="67"/>
  <c r="U27" i="67"/>
  <c r="V31" i="66"/>
  <c r="T41" i="66"/>
  <c r="V22" i="67"/>
  <c r="T10" i="67"/>
  <c r="U42" i="66"/>
  <c r="S41" i="66"/>
  <c r="S42" i="66"/>
  <c r="V25" i="67"/>
  <c r="V9" i="66"/>
  <c r="V33" i="66"/>
  <c r="V10" i="66"/>
  <c r="U24" i="66"/>
  <c r="U22" i="67"/>
  <c r="V33" i="67"/>
  <c r="V32" i="67"/>
  <c r="V27" i="66"/>
  <c r="V38" i="67"/>
  <c r="V22" i="66"/>
  <c r="U10" i="66"/>
  <c r="V26" i="67"/>
  <c r="V36" i="67"/>
  <c r="T24" i="66"/>
  <c r="U10" i="67"/>
  <c r="V32" i="66"/>
  <c r="V21" i="66"/>
  <c r="V19" i="67"/>
  <c r="R41" i="66"/>
  <c r="V40" i="67"/>
  <c r="V8" i="66"/>
  <c r="V34" i="67"/>
  <c r="R10" i="67"/>
  <c r="S22" i="67"/>
  <c r="V39" i="67"/>
  <c r="T42" i="66"/>
  <c r="V30" i="66"/>
  <c r="V41" i="66"/>
  <c r="S24" i="66"/>
  <c r="V9" i="67"/>
  <c r="V7" i="67"/>
  <c r="V18" i="67"/>
  <c r="V27" i="67"/>
  <c r="V34" i="66"/>
  <c r="V7" i="66"/>
  <c r="V29" i="66"/>
  <c r="R10" i="66"/>
  <c r="V31" i="67"/>
  <c r="V28" i="67"/>
  <c r="V36" i="66"/>
  <c r="V26" i="66"/>
  <c r="T10" i="66"/>
  <c r="V37" i="67"/>
  <c r="V6" i="67"/>
  <c r="R27" i="67"/>
  <c r="V42" i="67"/>
  <c r="V28" i="66"/>
  <c r="S10" i="66"/>
  <c r="V41" i="67"/>
  <c r="S27" i="67"/>
  <c r="V19" i="66"/>
  <c r="V39" i="66"/>
  <c r="V8" i="67"/>
  <c r="S10" i="67"/>
  <c r="V37" i="66"/>
  <c r="R42" i="66"/>
  <c r="V20" i="66"/>
  <c r="R24" i="66"/>
  <c r="T27" i="67"/>
  <c r="V42" i="66"/>
  <c r="V38" i="66"/>
  <c r="U41" i="66"/>
  <c r="R22" i="67"/>
  <c r="T12" i="66"/>
  <c r="S12" i="66"/>
  <c r="V11" i="67"/>
  <c r="V25" i="66"/>
  <c r="U12" i="66"/>
  <c r="R12" i="66"/>
  <c r="U11" i="67"/>
  <c r="U23" i="67"/>
  <c r="V12" i="66"/>
  <c r="S11" i="66"/>
  <c r="S23" i="67"/>
  <c r="T11" i="66"/>
  <c r="V23" i="67"/>
  <c r="T25" i="66"/>
  <c r="R11" i="67"/>
  <c r="V11" i="66"/>
  <c r="S25" i="66"/>
  <c r="T11" i="67"/>
  <c r="U25" i="66"/>
  <c r="T23" i="67"/>
  <c r="U11" i="66"/>
  <c r="R11" i="66"/>
  <c r="R23" i="67"/>
  <c r="S11" i="67"/>
  <c r="R25" i="66"/>
  <c r="V13" i="66"/>
  <c r="V24" i="67"/>
  <c r="S24" i="67"/>
  <c r="R13" i="66"/>
  <c r="T13" i="66"/>
  <c r="U13" i="66"/>
  <c r="T24" i="67"/>
  <c r="U24" i="67"/>
  <c r="S13" i="66"/>
  <c r="R24" i="67"/>
  <c r="S12" i="67"/>
  <c r="R12" i="67"/>
  <c r="R14" i="66"/>
  <c r="V12" i="67"/>
  <c r="V14" i="66"/>
  <c r="T14" i="66"/>
  <c r="S14" i="66"/>
  <c r="T12" i="67"/>
  <c r="U12" i="67"/>
  <c r="U14" i="66"/>
  <c r="V15" i="66"/>
  <c r="T15" i="66"/>
  <c r="U15" i="66"/>
  <c r="R15" i="66"/>
  <c r="S15" i="66"/>
  <c r="S13" i="67"/>
  <c r="V13" i="67"/>
  <c r="U13" i="67"/>
  <c r="R13" i="67"/>
  <c r="T13" i="67"/>
  <c r="S16" i="66"/>
  <c r="T16" i="66"/>
  <c r="R16" i="66"/>
  <c r="V16" i="66"/>
  <c r="U16" i="66"/>
  <c r="T17" i="66"/>
  <c r="U14" i="67"/>
  <c r="S17" i="66"/>
  <c r="U17" i="66"/>
  <c r="V14" i="67"/>
  <c r="T14" i="67"/>
  <c r="R14" i="67"/>
  <c r="R17" i="66"/>
  <c r="V17" i="66"/>
  <c r="S14" i="67"/>
  <c r="S17" i="67"/>
  <c r="S16" i="67"/>
  <c r="S18" i="66"/>
  <c r="U16" i="67"/>
  <c r="V18" i="66"/>
  <c r="T17" i="67"/>
  <c r="T15" i="67"/>
  <c r="R16" i="67"/>
  <c r="R18" i="66"/>
  <c r="V16" i="67"/>
  <c r="T18" i="66"/>
  <c r="R17" i="67"/>
  <c r="U18" i="66"/>
  <c r="V17" i="67"/>
  <c r="T16" i="67"/>
  <c r="U15" i="67"/>
  <c r="U17" i="67"/>
  <c r="S15" i="67"/>
  <c r="R15" i="67"/>
  <c r="V15" i="67"/>
  <c r="M102" i="8"/>
  <c r="S102" i="8" s="1"/>
  <c r="M108" i="8"/>
  <c r="S108" i="8" s="1"/>
  <c r="N102" i="8"/>
  <c r="T102" i="8" s="1"/>
  <c r="N108" i="8"/>
  <c r="T108" i="8" s="1"/>
  <c r="L102" i="8"/>
  <c r="R102" i="8" s="1"/>
  <c r="L108" i="8"/>
  <c r="R108" i="8" s="1"/>
  <c r="N98" i="8"/>
  <c r="T98" i="8" s="1"/>
  <c r="N99" i="8"/>
  <c r="T99" i="8" s="1"/>
  <c r="M98" i="8"/>
  <c r="S98" i="8" s="1"/>
  <c r="M99" i="8"/>
  <c r="S99" i="8" s="1"/>
  <c r="L98" i="8"/>
  <c r="R98" i="8" s="1"/>
  <c r="L99" i="8"/>
  <c r="R99" i="8" s="1"/>
  <c r="N93" i="8"/>
  <c r="T93" i="8" s="1"/>
  <c r="N96" i="8"/>
  <c r="T96" i="8" s="1"/>
  <c r="M93" i="8"/>
  <c r="S93" i="8" s="1"/>
  <c r="M96" i="8"/>
  <c r="S96" i="8" s="1"/>
  <c r="L93" i="8"/>
  <c r="R93" i="8" s="1"/>
  <c r="L96" i="8"/>
  <c r="R96" i="8" s="1"/>
  <c r="M90" i="8"/>
  <c r="S90" i="8" s="1"/>
  <c r="M91" i="8"/>
  <c r="S91" i="8" s="1"/>
  <c r="N90" i="8"/>
  <c r="T90" i="8" s="1"/>
  <c r="N91" i="8"/>
  <c r="T91" i="8" s="1"/>
  <c r="L90" i="8"/>
  <c r="R90" i="8" s="1"/>
  <c r="L91" i="8"/>
  <c r="R91" i="8" s="1"/>
  <c r="M84" i="8"/>
  <c r="S84" i="8" s="1"/>
  <c r="M85" i="8"/>
  <c r="S85" i="8" s="1"/>
  <c r="M86" i="8"/>
  <c r="S86" i="8" s="1"/>
  <c r="M87" i="8"/>
  <c r="S87" i="8" s="1"/>
  <c r="M88" i="8"/>
  <c r="S88" i="8" s="1"/>
  <c r="N84" i="8"/>
  <c r="T84" i="8" s="1"/>
  <c r="N85" i="8"/>
  <c r="T85" i="8" s="1"/>
  <c r="N86" i="8"/>
  <c r="T86" i="8" s="1"/>
  <c r="N87" i="8"/>
  <c r="T87" i="8" s="1"/>
  <c r="N88" i="8"/>
  <c r="T88" i="8" s="1"/>
  <c r="L84" i="8"/>
  <c r="R84" i="8" s="1"/>
  <c r="L85" i="8"/>
  <c r="R85" i="8" s="1"/>
  <c r="L86" i="8"/>
  <c r="R86" i="8" s="1"/>
  <c r="L87" i="8"/>
  <c r="R87" i="8" s="1"/>
  <c r="L88" i="8"/>
  <c r="R88" i="8" s="1"/>
  <c r="J9" i="8"/>
  <c r="J10" i="8" s="1"/>
  <c r="J11" i="8" s="1"/>
  <c r="J7" i="8"/>
  <c r="B1967" i="63"/>
  <c r="B2447" i="63"/>
  <c r="B2890" i="63"/>
  <c r="B2007" i="63"/>
  <c r="B2327" i="63"/>
  <c r="B2743" i="63"/>
  <c r="B2958" i="63"/>
  <c r="B2041" i="63"/>
  <c r="B2393" i="63"/>
  <c r="B2745" i="63"/>
  <c r="B2975" i="63"/>
  <c r="B3136" i="63"/>
  <c r="B3224" i="63"/>
  <c r="B3336" i="63"/>
  <c r="B3432" i="63"/>
  <c r="B3520" i="63"/>
  <c r="B3624" i="63"/>
  <c r="B3720" i="63"/>
  <c r="B1963" i="63"/>
  <c r="B2091" i="63"/>
  <c r="B2219" i="63"/>
  <c r="B2347" i="63"/>
  <c r="B2475" i="63"/>
  <c r="B2603" i="63"/>
  <c r="B2731" i="63"/>
  <c r="B2824" i="63"/>
  <c r="B2888" i="63"/>
  <c r="B2952" i="63"/>
  <c r="B3016" i="63"/>
  <c r="B3080" i="63"/>
  <c r="B1933" i="63"/>
  <c r="B2061" i="63"/>
  <c r="B2189" i="63"/>
  <c r="B2317" i="63"/>
  <c r="B2445" i="63"/>
  <c r="B2573" i="63"/>
  <c r="B2701" i="63"/>
  <c r="B2809" i="63"/>
  <c r="B2873" i="63"/>
  <c r="B2937" i="63"/>
  <c r="B3001" i="63"/>
  <c r="B3065" i="63"/>
  <c r="B3117" i="63"/>
  <c r="B3149" i="63"/>
  <c r="B3181" i="63"/>
  <c r="B3213" i="63"/>
  <c r="B3245" i="63"/>
  <c r="B3277" i="63"/>
  <c r="B3309" i="63"/>
  <c r="B3341" i="63"/>
  <c r="B3373" i="63"/>
  <c r="B3405" i="63"/>
  <c r="B3437" i="63"/>
  <c r="B3469" i="63"/>
  <c r="B3501" i="63"/>
  <c r="B3533" i="63"/>
  <c r="B3565" i="63"/>
  <c r="B3597" i="63"/>
  <c r="B3629" i="63"/>
  <c r="B2415" i="63"/>
  <c r="B2858" i="63"/>
  <c r="B3098" i="63"/>
  <c r="B2167" i="63"/>
  <c r="B2583" i="63"/>
  <c r="B2878" i="63"/>
  <c r="B3038" i="63"/>
  <c r="B1977" i="63"/>
  <c r="B2329" i="63"/>
  <c r="B2713" i="63"/>
  <c r="B2943" i="63"/>
  <c r="B3120" i="63"/>
  <c r="B3216" i="63"/>
  <c r="B3296" i="63"/>
  <c r="B3392" i="63"/>
  <c r="B3488" i="63"/>
  <c r="B3584" i="63"/>
  <c r="B3680" i="63"/>
  <c r="B1004" i="63"/>
  <c r="B2111" i="63"/>
  <c r="B2367" i="63"/>
  <c r="B2623" i="63"/>
  <c r="B2850" i="63"/>
  <c r="B2978" i="63"/>
  <c r="B15" i="63"/>
  <c r="B1985" i="63"/>
  <c r="B2113" i="63"/>
  <c r="B2241" i="63"/>
  <c r="B2369" i="63"/>
  <c r="B2497" i="63"/>
  <c r="B2625" i="63"/>
  <c r="B2753" i="63"/>
  <c r="B2835" i="63"/>
  <c r="B2899" i="63"/>
  <c r="B2963" i="63"/>
  <c r="B3027" i="63"/>
  <c r="B3091" i="63"/>
  <c r="B3130" i="63"/>
  <c r="B3162" i="63"/>
  <c r="B3194" i="63"/>
  <c r="B3226" i="63"/>
  <c r="B3258" i="63"/>
  <c r="B3290" i="63"/>
  <c r="B3322" i="63"/>
  <c r="B3354" i="63"/>
  <c r="B3386" i="63"/>
  <c r="B3418" i="63"/>
  <c r="B3450" i="63"/>
  <c r="B3482" i="63"/>
  <c r="B3514" i="63"/>
  <c r="B3546" i="63"/>
  <c r="B3578" i="63"/>
  <c r="B3610" i="63"/>
  <c r="B3642" i="63"/>
  <c r="B3674" i="63"/>
  <c r="B3706" i="63"/>
  <c r="B3738" i="63"/>
  <c r="B3770" i="63"/>
  <c r="B2351" i="63"/>
  <c r="B2826" i="63"/>
  <c r="B3066" i="63"/>
  <c r="B2263" i="63"/>
  <c r="B2615" i="63"/>
  <c r="B2894" i="63"/>
  <c r="B2009" i="63"/>
  <c r="B2457" i="63"/>
  <c r="B2831" i="63"/>
  <c r="B3007" i="63"/>
  <c r="B3152" i="63"/>
  <c r="B3264" i="63"/>
  <c r="B3352" i="63"/>
  <c r="B3456" i="63"/>
  <c r="B3544" i="63"/>
  <c r="B3640" i="63"/>
  <c r="B3728" i="63"/>
  <c r="B1951" i="63"/>
  <c r="B2207" i="63"/>
  <c r="B2463" i="63"/>
  <c r="B2719" i="63"/>
  <c r="B2866" i="63"/>
  <c r="B2994" i="63"/>
  <c r="B1132" i="63"/>
  <c r="B2023" i="63"/>
  <c r="B2151" i="63"/>
  <c r="B2279" i="63"/>
  <c r="B2407" i="63"/>
  <c r="B2535" i="63"/>
  <c r="B2663" i="63"/>
  <c r="B2790" i="63"/>
  <c r="B2854" i="63"/>
  <c r="B2918" i="63"/>
  <c r="B2982" i="63"/>
  <c r="B3046" i="63"/>
  <c r="B17" i="63"/>
  <c r="B1993" i="63"/>
  <c r="B2121" i="63"/>
  <c r="B2249" i="63"/>
  <c r="B2377" i="63"/>
  <c r="B2505" i="63"/>
  <c r="B2633" i="63"/>
  <c r="B2761" i="63"/>
  <c r="B2839" i="63"/>
  <c r="B2903" i="63"/>
  <c r="B2967" i="63"/>
  <c r="B3031" i="63"/>
  <c r="B3095" i="63"/>
  <c r="B3132" i="63"/>
  <c r="B3164" i="63"/>
  <c r="B3196" i="63"/>
  <c r="B3228" i="63"/>
  <c r="B3260" i="63"/>
  <c r="B3292" i="63"/>
  <c r="B3324" i="63"/>
  <c r="B3356" i="63"/>
  <c r="B3388" i="63"/>
  <c r="B3420" i="63"/>
  <c r="B3452" i="63"/>
  <c r="B3484" i="63"/>
  <c r="B3516" i="63"/>
  <c r="B3548" i="63"/>
  <c r="B3580" i="63"/>
  <c r="B3612" i="63"/>
  <c r="B3644" i="63"/>
  <c r="B3676" i="63"/>
  <c r="B3708" i="63"/>
  <c r="B3740" i="63"/>
  <c r="B3772" i="63"/>
  <c r="B2159" i="63"/>
  <c r="B2639" i="63"/>
  <c r="B2970" i="63"/>
  <c r="B1292" i="63"/>
  <c r="B2033" i="63"/>
  <c r="B2161" i="63"/>
  <c r="B2289" i="63"/>
  <c r="B2417" i="63"/>
  <c r="B2545" i="63"/>
  <c r="B2673" i="63"/>
  <c r="B2795" i="63"/>
  <c r="B2859" i="63"/>
  <c r="B2923" i="63"/>
  <c r="B2987" i="63"/>
  <c r="B3051" i="63"/>
  <c r="B3110" i="63"/>
  <c r="B3142" i="63"/>
  <c r="B3174" i="63"/>
  <c r="B3206" i="63"/>
  <c r="B3238" i="63"/>
  <c r="B3270" i="63"/>
  <c r="B3302" i="63"/>
  <c r="B3334" i="63"/>
  <c r="B3366" i="63"/>
  <c r="B3398" i="63"/>
  <c r="B3430" i="63"/>
  <c r="B3462" i="63"/>
  <c r="B3494" i="63"/>
  <c r="B3526" i="63"/>
  <c r="B3558" i="63"/>
  <c r="B3590" i="63"/>
  <c r="B3622" i="63"/>
  <c r="B3654" i="63"/>
  <c r="B3686" i="63"/>
  <c r="B3718" i="63"/>
  <c r="B3750" i="63"/>
  <c r="B3637" i="63"/>
  <c r="B3669" i="63"/>
  <c r="B3701" i="63"/>
  <c r="B3733" i="63"/>
  <c r="B3765" i="63"/>
  <c r="B1092" i="63"/>
  <c r="B2780" i="63"/>
  <c r="B2748" i="63"/>
  <c r="B2716" i="63"/>
  <c r="B2684" i="63"/>
  <c r="B2652" i="63"/>
  <c r="B2620" i="63"/>
  <c r="B2588" i="63"/>
  <c r="B2556" i="63"/>
  <c r="B2524" i="63"/>
  <c r="B2492" i="63"/>
  <c r="B2460" i="63"/>
  <c r="B2428" i="63"/>
  <c r="B2396" i="63"/>
  <c r="B2364" i="63"/>
  <c r="B2332" i="63"/>
  <c r="B2300" i="63"/>
  <c r="B2268" i="63"/>
  <c r="B2236" i="63"/>
  <c r="B2204" i="63"/>
  <c r="B2172" i="63"/>
  <c r="B2140" i="63"/>
  <c r="B2108" i="63"/>
  <c r="B2076" i="63"/>
  <c r="B2044" i="63"/>
  <c r="B2012" i="63"/>
  <c r="B1980" i="63"/>
  <c r="B1948" i="63"/>
  <c r="B1916" i="63"/>
  <c r="B892" i="63"/>
  <c r="B1044" i="63"/>
  <c r="B1902" i="63"/>
  <c r="B1870" i="63"/>
  <c r="B1838" i="63"/>
  <c r="B1806" i="63"/>
  <c r="B1774" i="63"/>
  <c r="B1742" i="63"/>
  <c r="B1710" i="63"/>
  <c r="B1678" i="63"/>
  <c r="B1646" i="63"/>
  <c r="B1614" i="63"/>
  <c r="B1582" i="63"/>
  <c r="B1550" i="63"/>
  <c r="B1518" i="63"/>
  <c r="B1486" i="63"/>
  <c r="B1454" i="63"/>
  <c r="B1422" i="63"/>
  <c r="B1370" i="63"/>
  <c r="B1242" i="63"/>
  <c r="B1114" i="63"/>
  <c r="B986" i="63"/>
  <c r="B858" i="63"/>
  <c r="B1397" i="63"/>
  <c r="B1272" i="63"/>
  <c r="B1144" i="63"/>
  <c r="B1016" i="63"/>
  <c r="B888" i="63"/>
  <c r="B641" i="63"/>
  <c r="B1887" i="63"/>
  <c r="B1855" i="63"/>
  <c r="B1823" i="63"/>
  <c r="B1791" i="63"/>
  <c r="B1759" i="63"/>
  <c r="B1727" i="63"/>
  <c r="B1695" i="63"/>
  <c r="B1663" i="63"/>
  <c r="B1631" i="63"/>
  <c r="B1599" i="63"/>
  <c r="B1567" i="63"/>
  <c r="B1535" i="63"/>
  <c r="B1503" i="63"/>
  <c r="B1471" i="63"/>
  <c r="B1439" i="63"/>
  <c r="B1407" i="63"/>
  <c r="B1310" i="63"/>
  <c r="B1182" i="63"/>
  <c r="B1054" i="63"/>
  <c r="B926" i="63"/>
  <c r="B789" i="63"/>
  <c r="B767" i="63"/>
  <c r="B639" i="63"/>
  <c r="B1387" i="63"/>
  <c r="B1355" i="63"/>
  <c r="B1323" i="63"/>
  <c r="B1291" i="63"/>
  <c r="B1259" i="63"/>
  <c r="B1227" i="63"/>
  <c r="B1195" i="63"/>
  <c r="B1163" i="63"/>
  <c r="B1131" i="63"/>
  <c r="B1099" i="63"/>
  <c r="B1067" i="63"/>
  <c r="B1035" i="63"/>
  <c r="B1003" i="63"/>
  <c r="B971" i="63"/>
  <c r="B939" i="63"/>
  <c r="B907" i="63"/>
  <c r="B875" i="63"/>
  <c r="B843" i="63"/>
  <c r="B811" i="63"/>
  <c r="B709" i="63"/>
  <c r="B530" i="63"/>
  <c r="B739" i="63"/>
  <c r="B590" i="63"/>
  <c r="B432" i="63"/>
  <c r="B298" i="63"/>
  <c r="B116" i="63"/>
  <c r="B758" i="63"/>
  <c r="B726" i="63"/>
  <c r="B694" i="63"/>
  <c r="B662" i="63"/>
  <c r="B620" i="63"/>
  <c r="B556" i="63"/>
  <c r="B492" i="63"/>
  <c r="B456" i="63"/>
  <c r="B302" i="63"/>
  <c r="B132" i="63"/>
  <c r="B601" i="63"/>
  <c r="B569" i="63"/>
  <c r="B537" i="63"/>
  <c r="B505" i="63"/>
  <c r="B434" i="63"/>
  <c r="B460" i="63"/>
  <c r="B372" i="63"/>
  <c r="B308" i="63"/>
  <c r="B244" i="63"/>
  <c r="B156" i="63"/>
  <c r="B473" i="63"/>
  <c r="B441" i="63"/>
  <c r="B409" i="63"/>
  <c r="B377" i="63"/>
  <c r="B345" i="63"/>
  <c r="B313" i="63"/>
  <c r="B281" i="63"/>
  <c r="B249" i="63"/>
  <c r="B217" i="63"/>
  <c r="B176" i="63"/>
  <c r="B48" i="63"/>
  <c r="B86" i="63"/>
  <c r="B175" i="63"/>
  <c r="B143" i="63"/>
  <c r="B111" i="63"/>
  <c r="B79" i="63"/>
  <c r="B47" i="63"/>
  <c r="B1196" i="63"/>
  <c r="B2035" i="63"/>
  <c r="B2163" i="63"/>
  <c r="B2291" i="63"/>
  <c r="B2419" i="63"/>
  <c r="B2547" i="63"/>
  <c r="B2675" i="63"/>
  <c r="B2796" i="63"/>
  <c r="B2860" i="63"/>
  <c r="B2924" i="63"/>
  <c r="B2988" i="63"/>
  <c r="B3052" i="63"/>
  <c r="B844" i="63"/>
  <c r="B2005" i="63"/>
  <c r="B2133" i="63"/>
  <c r="B2261" i="63"/>
  <c r="B2389" i="63"/>
  <c r="B2517" i="63"/>
  <c r="B2645" i="63"/>
  <c r="B2773" i="63"/>
  <c r="B812" i="63"/>
  <c r="B1979" i="63"/>
  <c r="B2107" i="63"/>
  <c r="B2235" i="63"/>
  <c r="B2363" i="63"/>
  <c r="B2491" i="63"/>
  <c r="B2619" i="63"/>
  <c r="B2747" i="63"/>
  <c r="B2832" i="63"/>
  <c r="B2896" i="63"/>
  <c r="B2960" i="63"/>
  <c r="B3024" i="63"/>
  <c r="B3088" i="63"/>
  <c r="B1949" i="63"/>
  <c r="B2077" i="63"/>
  <c r="B2205" i="63"/>
  <c r="B2333" i="63"/>
  <c r="B2461" i="63"/>
  <c r="B2589" i="63"/>
  <c r="B2717" i="63"/>
  <c r="B1923" i="63"/>
  <c r="B2051" i="63"/>
  <c r="B2179" i="63"/>
  <c r="B2307" i="63"/>
  <c r="B2435" i="63"/>
  <c r="B2563" i="63"/>
  <c r="B2691" i="63"/>
  <c r="B2804" i="63"/>
  <c r="B2868" i="63"/>
  <c r="B2932" i="63"/>
  <c r="B2996" i="63"/>
  <c r="B3060" i="63"/>
  <c r="B1100" i="63"/>
  <c r="B2021" i="63"/>
  <c r="B2149" i="63"/>
  <c r="B2277" i="63"/>
  <c r="B2405" i="63"/>
  <c r="B2533" i="63"/>
  <c r="B2661" i="63"/>
  <c r="B2789" i="63"/>
  <c r="B2877" i="63"/>
  <c r="B2941" i="63"/>
  <c r="B3005" i="63"/>
  <c r="B3069" i="63"/>
  <c r="B3119" i="63"/>
  <c r="B3151" i="63"/>
  <c r="B3183" i="63"/>
  <c r="B3215" i="63"/>
  <c r="B3247" i="63"/>
  <c r="B3279" i="63"/>
  <c r="B3311" i="63"/>
  <c r="B3343" i="63"/>
  <c r="B3375" i="63"/>
  <c r="B3407" i="63"/>
  <c r="B3439" i="63"/>
  <c r="B3471" i="63"/>
  <c r="B3503" i="63"/>
  <c r="B3535" i="63"/>
  <c r="B3567" i="63"/>
  <c r="B3599" i="63"/>
  <c r="B3631" i="63"/>
  <c r="B3663" i="63"/>
  <c r="B3695" i="63"/>
  <c r="B3727" i="63"/>
  <c r="B3759" i="63"/>
  <c r="B1188" i="63"/>
  <c r="B2786" i="63"/>
  <c r="B2754" i="63"/>
  <c r="B2722" i="63"/>
  <c r="B2690" i="63"/>
  <c r="B2658" i="63"/>
  <c r="B2626" i="63"/>
  <c r="B2594" i="63"/>
  <c r="B2562" i="63"/>
  <c r="B2530" i="63"/>
  <c r="B2498" i="63"/>
  <c r="B2466" i="63"/>
  <c r="B2434" i="63"/>
  <c r="B2402" i="63"/>
  <c r="B2370" i="63"/>
  <c r="B2338" i="63"/>
  <c r="B2306" i="63"/>
  <c r="B2274" i="63"/>
  <c r="B2242" i="63"/>
  <c r="B2210" i="63"/>
  <c r="B2178" i="63"/>
  <c r="B2146" i="63"/>
  <c r="B2114" i="63"/>
  <c r="B2082" i="63"/>
  <c r="B2050" i="63"/>
  <c r="B2018" i="63"/>
  <c r="B1986" i="63"/>
  <c r="B1954" i="63"/>
  <c r="B1922" i="63"/>
  <c r="B988" i="63"/>
  <c r="B1140" i="63"/>
  <c r="B1908" i="63"/>
  <c r="B1876" i="63"/>
  <c r="B1844" i="63"/>
  <c r="B1812" i="63"/>
  <c r="B1780" i="63"/>
  <c r="B1748" i="63"/>
  <c r="B1716" i="63"/>
  <c r="B1684" i="63"/>
  <c r="B1652" i="63"/>
  <c r="B1620" i="63"/>
  <c r="B1588" i="63"/>
  <c r="B1556" i="63"/>
  <c r="B1524" i="63"/>
  <c r="B1492" i="63"/>
  <c r="B1460" i="63"/>
  <c r="B1428" i="63"/>
  <c r="B1394" i="63"/>
  <c r="B1266" i="63"/>
  <c r="B1138" i="63"/>
  <c r="B1010" i="63"/>
  <c r="B882" i="63"/>
  <c r="B602" i="63"/>
  <c r="B1296" i="63"/>
  <c r="B1168" i="63"/>
  <c r="B1040" i="63"/>
  <c r="B912" i="63"/>
  <c r="B737" i="63"/>
  <c r="B1893" i="63"/>
  <c r="B1861" i="63"/>
  <c r="B1829" i="63"/>
  <c r="B1797" i="63"/>
  <c r="B1765" i="63"/>
  <c r="B1733" i="63"/>
  <c r="B1701" i="63"/>
  <c r="B1669" i="63"/>
  <c r="B1637" i="63"/>
  <c r="B1605" i="63"/>
  <c r="B1573" i="63"/>
  <c r="B1541" i="63"/>
  <c r="B1509" i="63"/>
  <c r="B1477" i="63"/>
  <c r="B1445" i="63"/>
  <c r="B1413" i="63"/>
  <c r="B1334" i="63"/>
  <c r="B1206" i="63"/>
  <c r="B1078" i="63"/>
  <c r="B950" i="63"/>
  <c r="B822" i="63"/>
  <c r="B788" i="63"/>
  <c r="B663" i="63"/>
  <c r="B1393" i="63"/>
  <c r="B1361" i="63"/>
  <c r="B1329" i="63"/>
  <c r="B1297" i="63"/>
  <c r="B1265" i="63"/>
  <c r="B1233" i="63"/>
  <c r="B1201" i="63"/>
  <c r="B1169" i="63"/>
  <c r="B1137" i="63"/>
  <c r="B1105" i="63"/>
  <c r="B1073" i="63"/>
  <c r="B1041" i="63"/>
  <c r="B1009" i="63"/>
  <c r="B977" i="63"/>
  <c r="B945" i="63"/>
  <c r="B913" i="63"/>
  <c r="B881" i="63"/>
  <c r="B849" i="63"/>
  <c r="B817" i="63"/>
  <c r="B733" i="63"/>
  <c r="B578" i="63"/>
  <c r="B763" i="63"/>
  <c r="B634" i="63"/>
  <c r="B480" i="63"/>
  <c r="B322" i="63"/>
  <c r="B194" i="63"/>
  <c r="B764" i="63"/>
  <c r="B732" i="63"/>
  <c r="B700" i="63"/>
  <c r="B668" i="63"/>
  <c r="B633" i="63"/>
  <c r="B568" i="63"/>
  <c r="B504" i="63"/>
  <c r="B632" i="63"/>
  <c r="B326" i="63"/>
  <c r="B198" i="63"/>
  <c r="B607" i="63"/>
  <c r="B575" i="63"/>
  <c r="B543" i="63"/>
  <c r="B511" i="63"/>
  <c r="B458" i="63"/>
  <c r="B484" i="63"/>
  <c r="B384" i="63"/>
  <c r="B320" i="63"/>
  <c r="B256" i="63"/>
  <c r="B192" i="63"/>
  <c r="B479" i="63"/>
  <c r="B447" i="63"/>
  <c r="B415" i="63"/>
  <c r="B383" i="63"/>
  <c r="B351" i="63"/>
  <c r="B319" i="63"/>
  <c r="B287" i="63"/>
  <c r="B255" i="63"/>
  <c r="B223" i="63"/>
  <c r="B191" i="63"/>
  <c r="B72" i="63"/>
  <c r="B110" i="63"/>
  <c r="B181" i="63"/>
  <c r="B149" i="63"/>
  <c r="B117" i="63"/>
  <c r="B85" i="63"/>
  <c r="B53" i="63"/>
  <c r="B21" i="63"/>
  <c r="B2849" i="63"/>
  <c r="B2913" i="63"/>
  <c r="B2977" i="63"/>
  <c r="B3041" i="63"/>
  <c r="B3105" i="63"/>
  <c r="B3137" i="63"/>
  <c r="B3169" i="63"/>
  <c r="B3201" i="63"/>
  <c r="B3233" i="63"/>
  <c r="B3265" i="63"/>
  <c r="B3297" i="63"/>
  <c r="B3329" i="63"/>
  <c r="B3361" i="63"/>
  <c r="B3393" i="63"/>
  <c r="B3425" i="63"/>
  <c r="B3457" i="63"/>
  <c r="B3489" i="63"/>
  <c r="B3521" i="63"/>
  <c r="B3553" i="63"/>
  <c r="B3585" i="63"/>
  <c r="B3617" i="63"/>
  <c r="B3649" i="63"/>
  <c r="B3681" i="63"/>
  <c r="B3713" i="63"/>
  <c r="B3745" i="63"/>
  <c r="B3777" i="63"/>
  <c r="B900" i="63"/>
  <c r="B2768" i="63"/>
  <c r="B2736" i="63"/>
  <c r="B2704" i="63"/>
  <c r="B2672" i="63"/>
  <c r="B2640" i="63"/>
  <c r="B2608" i="63"/>
  <c r="B2576" i="63"/>
  <c r="B2544" i="63"/>
  <c r="B2512" i="63"/>
  <c r="B2480" i="63"/>
  <c r="B2448" i="63"/>
  <c r="B2416" i="63"/>
  <c r="B2384" i="63"/>
  <c r="B2352" i="63"/>
  <c r="B2320" i="63"/>
  <c r="B2288" i="63"/>
  <c r="B2256" i="63"/>
  <c r="B2224" i="63"/>
  <c r="B2192" i="63"/>
  <c r="B2160" i="63"/>
  <c r="B2128" i="63"/>
  <c r="B2096" i="63"/>
  <c r="B2064" i="63"/>
  <c r="B2032" i="63"/>
  <c r="B2000" i="63"/>
  <c r="B1968" i="63"/>
  <c r="B1936" i="63"/>
  <c r="B1212" i="63"/>
  <c r="B1364" i="63"/>
  <c r="B852" i="63"/>
  <c r="B1890" i="63"/>
  <c r="B1858" i="63"/>
  <c r="B1826" i="63"/>
  <c r="B1794" i="63"/>
  <c r="B1762" i="63"/>
  <c r="B1730" i="63"/>
  <c r="B1698" i="63"/>
  <c r="B1666" i="63"/>
  <c r="B1634" i="63"/>
  <c r="B1602" i="63"/>
  <c r="B1570" i="63"/>
  <c r="B1538" i="63"/>
  <c r="B1506" i="63"/>
  <c r="B1474" i="63"/>
  <c r="B1442" i="63"/>
  <c r="B1410" i="63"/>
  <c r="B1322" i="63"/>
  <c r="B1194" i="63"/>
  <c r="B1066" i="63"/>
  <c r="B938" i="63"/>
  <c r="B810" i="63"/>
  <c r="B1352" i="63"/>
  <c r="B1224" i="63"/>
  <c r="B1096" i="63"/>
  <c r="B968" i="63"/>
  <c r="B840" i="63"/>
  <c r="B1907" i="63"/>
  <c r="B1875" i="63"/>
  <c r="B1843" i="63"/>
  <c r="B1811" i="63"/>
  <c r="B1779" i="63"/>
  <c r="B1747" i="63"/>
  <c r="B1715" i="63"/>
  <c r="B1683" i="63"/>
  <c r="B1651" i="63"/>
  <c r="B1619" i="63"/>
  <c r="B1587" i="63"/>
  <c r="B1555" i="63"/>
  <c r="B1523" i="63"/>
  <c r="B1491" i="63"/>
  <c r="B1459" i="63"/>
  <c r="B1427" i="63"/>
  <c r="B1390" i="63"/>
  <c r="B1262" i="63"/>
  <c r="B1134" i="63"/>
  <c r="B1006" i="63"/>
  <c r="B878" i="63"/>
  <c r="B506" i="63"/>
  <c r="B719" i="63"/>
  <c r="B550" i="63"/>
  <c r="B1375" i="63"/>
  <c r="B1343" i="63"/>
  <c r="B1311" i="63"/>
  <c r="B1279" i="63"/>
  <c r="B1247" i="63"/>
  <c r="B1215" i="63"/>
  <c r="B1183" i="63"/>
  <c r="B1151" i="63"/>
  <c r="B1119" i="63"/>
  <c r="B1087" i="63"/>
  <c r="B1055" i="63"/>
  <c r="B1023" i="63"/>
  <c r="B991" i="63"/>
  <c r="B959" i="63"/>
  <c r="B927" i="63"/>
  <c r="B895" i="63"/>
  <c r="B863" i="63"/>
  <c r="B831" i="63"/>
  <c r="B787" i="63"/>
  <c r="B661" i="63"/>
  <c r="B802" i="63"/>
  <c r="B691" i="63"/>
  <c r="B494" i="63"/>
  <c r="B378" i="63"/>
  <c r="B250" i="63"/>
  <c r="B778" i="63"/>
  <c r="B746" i="63"/>
  <c r="B714" i="63"/>
  <c r="B682" i="63"/>
  <c r="B650" i="63"/>
  <c r="B596" i="63"/>
  <c r="B532" i="63"/>
  <c r="B414" i="63"/>
  <c r="B382" i="63"/>
  <c r="B254" i="63"/>
  <c r="B621" i="63"/>
  <c r="B589" i="63"/>
  <c r="B557" i="63"/>
  <c r="B525" i="63"/>
  <c r="B493" i="63"/>
  <c r="B130" i="63"/>
  <c r="B412" i="63"/>
  <c r="B348" i="63"/>
  <c r="B284" i="63"/>
  <c r="B220" i="63"/>
  <c r="B60" i="63"/>
  <c r="B461" i="63"/>
  <c r="B429" i="63"/>
  <c r="B397" i="63"/>
  <c r="B365" i="63"/>
  <c r="B333" i="63"/>
  <c r="B301" i="63"/>
  <c r="B269" i="63"/>
  <c r="B237" i="63"/>
  <c r="B205" i="63"/>
  <c r="B128" i="63"/>
  <c r="B166" i="63"/>
  <c r="B38" i="63"/>
  <c r="B163" i="63"/>
  <c r="B131" i="63"/>
  <c r="B99" i="63"/>
  <c r="B67" i="63"/>
  <c r="B35" i="63"/>
  <c r="B2837" i="63"/>
  <c r="B2901" i="63"/>
  <c r="B2965" i="63"/>
  <c r="B3029" i="63"/>
  <c r="B3093" i="63"/>
  <c r="B3131" i="63"/>
  <c r="B3163" i="63"/>
  <c r="B3195" i="63"/>
  <c r="B3227" i="63"/>
  <c r="B3259" i="63"/>
  <c r="B3291" i="63"/>
  <c r="B3323" i="63"/>
  <c r="B3355" i="63"/>
  <c r="B3387" i="63"/>
  <c r="B3419" i="63"/>
  <c r="B3451" i="63"/>
  <c r="B3483" i="63"/>
  <c r="B3515" i="63"/>
  <c r="B3547" i="63"/>
  <c r="B3579" i="63"/>
  <c r="B3611" i="63"/>
  <c r="B3643" i="63"/>
  <c r="B3675" i="63"/>
  <c r="B3707" i="63"/>
  <c r="B3739" i="63"/>
  <c r="B3771" i="63"/>
  <c r="B996" i="63"/>
  <c r="B2774" i="63"/>
  <c r="B2742" i="63"/>
  <c r="B2710" i="63"/>
  <c r="B2678" i="63"/>
  <c r="B2646" i="63"/>
  <c r="B2614" i="63"/>
  <c r="B2582" i="63"/>
  <c r="B2550" i="63"/>
  <c r="B2518" i="63"/>
  <c r="B2486" i="63"/>
  <c r="B2454" i="63"/>
  <c r="B2422" i="63"/>
  <c r="B2390" i="63"/>
  <c r="B2358" i="63"/>
  <c r="B2326" i="63"/>
  <c r="B2294" i="63"/>
  <c r="B2262" i="63"/>
  <c r="B2230" i="63"/>
  <c r="B2198" i="63"/>
  <c r="B2166" i="63"/>
  <c r="B2134" i="63"/>
  <c r="B2102" i="63"/>
  <c r="B2070" i="63"/>
  <c r="B2038" i="63"/>
  <c r="B2006" i="63"/>
  <c r="B1974" i="63"/>
  <c r="B1942" i="63"/>
  <c r="B1308" i="63"/>
  <c r="B785" i="63"/>
  <c r="B948" i="63"/>
  <c r="B1896" i="63"/>
  <c r="B1864" i="63"/>
  <c r="B1832" i="63"/>
  <c r="B1800" i="63"/>
  <c r="B1768" i="63"/>
  <c r="B1736" i="63"/>
  <c r="B1704" i="63"/>
  <c r="B1672" i="63"/>
  <c r="B1640" i="63"/>
  <c r="B1608" i="63"/>
  <c r="B1576" i="63"/>
  <c r="B1544" i="63"/>
  <c r="B1512" i="63"/>
  <c r="B1480" i="63"/>
  <c r="B1448" i="63"/>
  <c r="B1416" i="63"/>
  <c r="B1346" i="63"/>
  <c r="B1218" i="63"/>
  <c r="B1090" i="63"/>
  <c r="B962" i="63"/>
  <c r="B834" i="63"/>
  <c r="B1376" i="63"/>
  <c r="B1248" i="63"/>
  <c r="B1120" i="63"/>
  <c r="B992" i="63"/>
  <c r="B864" i="63"/>
  <c r="B1913" i="63"/>
  <c r="B1881" i="63"/>
  <c r="B1849" i="63"/>
  <c r="B1817" i="63"/>
  <c r="B1785" i="63"/>
  <c r="B1753" i="63"/>
  <c r="B1721" i="63"/>
  <c r="B1689" i="63"/>
  <c r="B1657" i="63"/>
  <c r="B1625" i="63"/>
  <c r="B1593" i="63"/>
  <c r="B1561" i="63"/>
  <c r="B1529" i="63"/>
  <c r="B1497" i="63"/>
  <c r="B1465" i="63"/>
  <c r="B1433" i="63"/>
  <c r="B2063" i="63"/>
  <c r="B2575" i="63"/>
  <c r="B2954" i="63"/>
  <c r="B2071" i="63"/>
  <c r="B2423" i="63"/>
  <c r="B2814" i="63"/>
  <c r="B3022" i="63"/>
  <c r="B2105" i="63"/>
  <c r="B2489" i="63"/>
  <c r="B2815" i="63"/>
  <c r="B3023" i="63"/>
  <c r="B3160" i="63"/>
  <c r="B3248" i="63"/>
  <c r="B3360" i="63"/>
  <c r="B3448" i="63"/>
  <c r="B3552" i="63"/>
  <c r="B3648" i="63"/>
  <c r="B3760" i="63"/>
  <c r="B1995" i="63"/>
  <c r="B2123" i="63"/>
  <c r="B2251" i="63"/>
  <c r="B2379" i="63"/>
  <c r="B2507" i="63"/>
  <c r="B2635" i="63"/>
  <c r="B2763" i="63"/>
  <c r="B2840" i="63"/>
  <c r="B2904" i="63"/>
  <c r="B2968" i="63"/>
  <c r="B3032" i="63"/>
  <c r="B3096" i="63"/>
  <c r="B1965" i="63"/>
  <c r="B2093" i="63"/>
  <c r="B2221" i="63"/>
  <c r="B2349" i="63"/>
  <c r="B2477" i="63"/>
  <c r="B2605" i="63"/>
  <c r="B2733" i="63"/>
  <c r="B2825" i="63"/>
  <c r="B2889" i="63"/>
  <c r="B2953" i="63"/>
  <c r="B3017" i="63"/>
  <c r="B3081" i="63"/>
  <c r="B3125" i="63"/>
  <c r="B3157" i="63"/>
  <c r="B3189" i="63"/>
  <c r="B3221" i="63"/>
  <c r="B3253" i="63"/>
  <c r="B3285" i="63"/>
  <c r="B3317" i="63"/>
  <c r="B3349" i="63"/>
  <c r="B3381" i="63"/>
  <c r="B3413" i="63"/>
  <c r="B3445" i="63"/>
  <c r="B3477" i="63"/>
  <c r="B3509" i="63"/>
  <c r="B3541" i="63"/>
  <c r="B3573" i="63"/>
  <c r="B3605" i="63"/>
  <c r="B1999" i="63"/>
  <c r="B2543" i="63"/>
  <c r="B2922" i="63"/>
  <c r="B876" i="63"/>
  <c r="B2295" i="63"/>
  <c r="B2679" i="63"/>
  <c r="B2926" i="63"/>
  <c r="B3086" i="63"/>
  <c r="B2073" i="63"/>
  <c r="B2425" i="63"/>
  <c r="B2799" i="63"/>
  <c r="B2991" i="63"/>
  <c r="B3144" i="63"/>
  <c r="B3232" i="63"/>
  <c r="B3320" i="63"/>
  <c r="B3416" i="63"/>
  <c r="B3512" i="63"/>
  <c r="B3608" i="63"/>
  <c r="B3704" i="63"/>
  <c r="B1919" i="63"/>
  <c r="B2175" i="63"/>
  <c r="B2431" i="63"/>
  <c r="B2687" i="63"/>
  <c r="B2882" i="63"/>
  <c r="B3010" i="63"/>
  <c r="B1036" i="63"/>
  <c r="B2017" i="63"/>
  <c r="B2145" i="63"/>
  <c r="B2273" i="63"/>
  <c r="B2401" i="63"/>
  <c r="B2529" i="63"/>
  <c r="B2657" i="63"/>
  <c r="B2785" i="63"/>
  <c r="B2851" i="63"/>
  <c r="B2915" i="63"/>
  <c r="B2979" i="63"/>
  <c r="B3043" i="63"/>
  <c r="B3106" i="63"/>
  <c r="B3138" i="63"/>
  <c r="B3170" i="63"/>
  <c r="B3202" i="63"/>
  <c r="B3234" i="63"/>
  <c r="B3266" i="63"/>
  <c r="B3298" i="63"/>
  <c r="B3330" i="63"/>
  <c r="B3362" i="63"/>
  <c r="B3394" i="63"/>
  <c r="B3426" i="63"/>
  <c r="B3458" i="63"/>
  <c r="B3490" i="63"/>
  <c r="B3522" i="63"/>
  <c r="B3554" i="63"/>
  <c r="B3586" i="63"/>
  <c r="B3618" i="63"/>
  <c r="B3650" i="63"/>
  <c r="B3682" i="63"/>
  <c r="B3714" i="63"/>
  <c r="B3746" i="63"/>
  <c r="B1935" i="63"/>
  <c r="B2479" i="63"/>
  <c r="B2874" i="63"/>
  <c r="B1975" i="63"/>
  <c r="B2359" i="63"/>
  <c r="B2711" i="63"/>
  <c r="B2942" i="63"/>
  <c r="B2169" i="63"/>
  <c r="B2553" i="63"/>
  <c r="B2863" i="63"/>
  <c r="B3055" i="63"/>
  <c r="B3184" i="63"/>
  <c r="B3288" i="63"/>
  <c r="B3376" i="63"/>
  <c r="B3480" i="63"/>
  <c r="B3568" i="63"/>
  <c r="B3664" i="63"/>
  <c r="B3744" i="63"/>
  <c r="B2015" i="63"/>
  <c r="B2271" i="63"/>
  <c r="B2527" i="63"/>
  <c r="B2783" i="63"/>
  <c r="B2898" i="63"/>
  <c r="B3026" i="63"/>
  <c r="B1927" i="63"/>
  <c r="B2055" i="63"/>
  <c r="B2183" i="63"/>
  <c r="B2311" i="63"/>
  <c r="B2439" i="63"/>
  <c r="B2567" i="63"/>
  <c r="B2695" i="63"/>
  <c r="B2806" i="63"/>
  <c r="B2870" i="63"/>
  <c r="B2934" i="63"/>
  <c r="B2998" i="63"/>
  <c r="B3062" i="63"/>
  <c r="B1164" i="63"/>
  <c r="B2025" i="63"/>
  <c r="B2153" i="63"/>
  <c r="B2281" i="63"/>
  <c r="B2409" i="63"/>
  <c r="B2537" i="63"/>
  <c r="B2665" i="63"/>
  <c r="B2791" i="63"/>
  <c r="B2855" i="63"/>
  <c r="B2919" i="63"/>
  <c r="B2983" i="63"/>
  <c r="B3047" i="63"/>
  <c r="B3108" i="63"/>
  <c r="B3140" i="63"/>
  <c r="B3172" i="63"/>
  <c r="B3204" i="63"/>
  <c r="B3236" i="63"/>
  <c r="B3268" i="63"/>
  <c r="B3300" i="63"/>
  <c r="B3332" i="63"/>
  <c r="B3364" i="63"/>
  <c r="B3396" i="63"/>
  <c r="B3428" i="63"/>
  <c r="B3460" i="63"/>
  <c r="B3492" i="63"/>
  <c r="B3524" i="63"/>
  <c r="B3556" i="63"/>
  <c r="B3588" i="63"/>
  <c r="B3620" i="63"/>
  <c r="B3652" i="63"/>
  <c r="B3684" i="63"/>
  <c r="B3716" i="63"/>
  <c r="B3748" i="63"/>
  <c r="B554" i="63"/>
  <c r="B2287" i="63"/>
  <c r="B2767" i="63"/>
  <c r="B3034" i="63"/>
  <c r="B1937" i="63"/>
  <c r="B2065" i="63"/>
  <c r="B2193" i="63"/>
  <c r="B2321" i="63"/>
  <c r="B2449" i="63"/>
  <c r="B2577" i="63"/>
  <c r="B2705" i="63"/>
  <c r="B2811" i="63"/>
  <c r="B2875" i="63"/>
  <c r="B2939" i="63"/>
  <c r="B3003" i="63"/>
  <c r="B3067" i="63"/>
  <c r="B3118" i="63"/>
  <c r="B3150" i="63"/>
  <c r="B3182" i="63"/>
  <c r="B3214" i="63"/>
  <c r="B3246" i="63"/>
  <c r="B3278" i="63"/>
  <c r="B3310" i="63"/>
  <c r="B3342" i="63"/>
  <c r="B3374" i="63"/>
  <c r="B3406" i="63"/>
  <c r="B3438" i="63"/>
  <c r="B3470" i="63"/>
  <c r="B3502" i="63"/>
  <c r="B3534" i="63"/>
  <c r="B3566" i="63"/>
  <c r="B3598" i="63"/>
  <c r="B3630" i="63"/>
  <c r="B3662" i="63"/>
  <c r="B3694" i="63"/>
  <c r="B3726" i="63"/>
  <c r="B3758" i="63"/>
  <c r="B3645" i="63"/>
  <c r="B3677" i="63"/>
  <c r="B3709" i="63"/>
  <c r="B3741" i="63"/>
  <c r="B3773" i="63"/>
  <c r="B964" i="63"/>
  <c r="B2772" i="63"/>
  <c r="B2740" i="63"/>
  <c r="B2708" i="63"/>
  <c r="B2676" i="63"/>
  <c r="B2644" i="63"/>
  <c r="B2612" i="63"/>
  <c r="B2580" i="63"/>
  <c r="B2548" i="63"/>
  <c r="B2516" i="63"/>
  <c r="B2484" i="63"/>
  <c r="B2452" i="63"/>
  <c r="B2420" i="63"/>
  <c r="B2388" i="63"/>
  <c r="B2356" i="63"/>
  <c r="B2324" i="63"/>
  <c r="B2292" i="63"/>
  <c r="B2260" i="63"/>
  <c r="B2228" i="63"/>
  <c r="B2196" i="63"/>
  <c r="B2164" i="63"/>
  <c r="B2132" i="63"/>
  <c r="B2100" i="63"/>
  <c r="B2068" i="63"/>
  <c r="B2036" i="63"/>
  <c r="B2004" i="63"/>
  <c r="B1972" i="63"/>
  <c r="B1940" i="63"/>
  <c r="B1276" i="63"/>
  <c r="B657" i="63"/>
  <c r="B916" i="63"/>
  <c r="B1894" i="63"/>
  <c r="B1862" i="63"/>
  <c r="B1830" i="63"/>
  <c r="B1798" i="63"/>
  <c r="B1766" i="63"/>
  <c r="B1734" i="63"/>
  <c r="B1702" i="63"/>
  <c r="B1670" i="63"/>
  <c r="B1638" i="63"/>
  <c r="B1606" i="63"/>
  <c r="B1574" i="63"/>
  <c r="B1542" i="63"/>
  <c r="B1510" i="63"/>
  <c r="B1478" i="63"/>
  <c r="B1446" i="63"/>
  <c r="B1414" i="63"/>
  <c r="B1338" i="63"/>
  <c r="B1210" i="63"/>
  <c r="B1082" i="63"/>
  <c r="B954" i="63"/>
  <c r="B826" i="63"/>
  <c r="B1368" i="63"/>
  <c r="B1240" i="63"/>
  <c r="B1112" i="63"/>
  <c r="B984" i="63"/>
  <c r="B856" i="63"/>
  <c r="B1911" i="63"/>
  <c r="B1879" i="63"/>
  <c r="B1847" i="63"/>
  <c r="B1815" i="63"/>
  <c r="B1783" i="63"/>
  <c r="B1751" i="63"/>
  <c r="B1719" i="63"/>
  <c r="B1687" i="63"/>
  <c r="B1655" i="63"/>
  <c r="B1623" i="63"/>
  <c r="B1591" i="63"/>
  <c r="B1559" i="63"/>
  <c r="B1527" i="63"/>
  <c r="B1495" i="63"/>
  <c r="B1463" i="63"/>
  <c r="B1431" i="63"/>
  <c r="B1399" i="63"/>
  <c r="B1278" i="63"/>
  <c r="B1150" i="63"/>
  <c r="B1022" i="63"/>
  <c r="B894" i="63"/>
  <c r="B665" i="63"/>
  <c r="B735" i="63"/>
  <c r="B582" i="63"/>
  <c r="B1379" i="63"/>
  <c r="B1347" i="63"/>
  <c r="B1315" i="63"/>
  <c r="B1283" i="63"/>
  <c r="B1251" i="63"/>
  <c r="B1219" i="63"/>
  <c r="B1187" i="63"/>
  <c r="B1155" i="63"/>
  <c r="B1123" i="63"/>
  <c r="B1091" i="63"/>
  <c r="B1059" i="63"/>
  <c r="B1027" i="63"/>
  <c r="B995" i="63"/>
  <c r="B963" i="63"/>
  <c r="B931" i="63"/>
  <c r="B899" i="63"/>
  <c r="B867" i="63"/>
  <c r="B835" i="63"/>
  <c r="B795" i="63"/>
  <c r="B677" i="63"/>
  <c r="B90" i="63"/>
  <c r="B707" i="63"/>
  <c r="B526" i="63"/>
  <c r="B394" i="63"/>
  <c r="B266" i="63"/>
  <c r="B782" i="63"/>
  <c r="B750" i="63"/>
  <c r="B718" i="63"/>
  <c r="B686" i="63"/>
  <c r="B654" i="63"/>
  <c r="B604" i="63"/>
  <c r="B540" i="63"/>
  <c r="B446" i="63"/>
  <c r="B398" i="63"/>
  <c r="B270" i="63"/>
  <c r="B625" i="63"/>
  <c r="B593" i="63"/>
  <c r="B561" i="63"/>
  <c r="B529" i="63"/>
  <c r="B497" i="63"/>
  <c r="B162" i="63"/>
  <c r="B428" i="63"/>
  <c r="B356" i="63"/>
  <c r="B292" i="63"/>
  <c r="B228" i="63"/>
  <c r="B92" i="63"/>
  <c r="B465" i="63"/>
  <c r="B433" i="63"/>
  <c r="B401" i="63"/>
  <c r="B369" i="63"/>
  <c r="B337" i="63"/>
  <c r="B305" i="63"/>
  <c r="B273" i="63"/>
  <c r="B241" i="63"/>
  <c r="B209" i="63"/>
  <c r="B144" i="63"/>
  <c r="B182" i="63"/>
  <c r="B54" i="63"/>
  <c r="B167" i="63"/>
  <c r="B135" i="63"/>
  <c r="B103" i="63"/>
  <c r="B71" i="63"/>
  <c r="B39" i="63"/>
  <c r="B1939" i="63"/>
  <c r="B2067" i="63"/>
  <c r="B2195" i="63"/>
  <c r="B2323" i="63"/>
  <c r="B2451" i="63"/>
  <c r="B2579" i="63"/>
  <c r="B2707" i="63"/>
  <c r="B2812" i="63"/>
  <c r="B2876" i="63"/>
  <c r="B2940" i="63"/>
  <c r="B3004" i="63"/>
  <c r="B3068" i="63"/>
  <c r="B1356" i="63"/>
  <c r="B2037" i="63"/>
  <c r="B2165" i="63"/>
  <c r="B2293" i="63"/>
  <c r="B2421" i="63"/>
  <c r="B2549" i="63"/>
  <c r="B2677" i="63"/>
  <c r="B2797" i="63"/>
  <c r="B1324" i="63"/>
  <c r="B2011" i="63"/>
  <c r="B2139" i="63"/>
  <c r="B2267" i="63"/>
  <c r="B2395" i="63"/>
  <c r="B2523" i="63"/>
  <c r="B2651" i="63"/>
  <c r="B2779" i="63"/>
  <c r="B2848" i="63"/>
  <c r="B2912" i="63"/>
  <c r="B2976" i="63"/>
  <c r="B3040" i="63"/>
  <c r="B3104" i="63"/>
  <c r="B1981" i="63"/>
  <c r="B2109" i="63"/>
  <c r="B2237" i="63"/>
  <c r="B2365" i="63"/>
  <c r="B2493" i="63"/>
  <c r="B2621" i="63"/>
  <c r="B2749" i="63"/>
  <c r="B1955" i="63"/>
  <c r="B2083" i="63"/>
  <c r="B2211" i="63"/>
  <c r="B2339" i="63"/>
  <c r="B2467" i="63"/>
  <c r="B2595" i="63"/>
  <c r="B2723" i="63"/>
  <c r="B2820" i="63"/>
  <c r="B2884" i="63"/>
  <c r="B2948" i="63"/>
  <c r="B3012" i="63"/>
  <c r="B3076" i="63"/>
  <c r="B1925" i="63"/>
  <c r="B2053" i="63"/>
  <c r="B2181" i="63"/>
  <c r="B2309" i="63"/>
  <c r="B2437" i="63"/>
  <c r="B2565" i="63"/>
  <c r="B2693" i="63"/>
  <c r="B2805" i="63"/>
  <c r="B2893" i="63"/>
  <c r="B2957" i="63"/>
  <c r="B3021" i="63"/>
  <c r="B3085" i="63"/>
  <c r="B3127" i="63"/>
  <c r="B3159" i="63"/>
  <c r="B3191" i="63"/>
  <c r="B3223" i="63"/>
  <c r="B3255" i="63"/>
  <c r="B3287" i="63"/>
  <c r="B3319" i="63"/>
  <c r="B3351" i="63"/>
  <c r="B3383" i="63"/>
  <c r="B3415" i="63"/>
  <c r="B3447" i="63"/>
  <c r="B3479" i="63"/>
  <c r="B3511" i="63"/>
  <c r="B3543" i="63"/>
  <c r="B3575" i="63"/>
  <c r="B3607" i="63"/>
  <c r="B3639" i="63"/>
  <c r="B3671" i="63"/>
  <c r="B3703" i="63"/>
  <c r="B3735" i="63"/>
  <c r="B3767" i="63"/>
  <c r="B1060" i="63"/>
  <c r="B2778" i="63"/>
  <c r="B2746" i="63"/>
  <c r="B2714" i="63"/>
  <c r="B2682" i="63"/>
  <c r="B2650" i="63"/>
  <c r="B2618" i="63"/>
  <c r="B2586" i="63"/>
  <c r="B2554" i="63"/>
  <c r="B2522" i="63"/>
  <c r="B2490" i="63"/>
  <c r="B2458" i="63"/>
  <c r="B2426" i="63"/>
  <c r="B2394" i="63"/>
  <c r="B2362" i="63"/>
  <c r="B2330" i="63"/>
  <c r="B2298" i="63"/>
  <c r="B2266" i="63"/>
  <c r="B2234" i="63"/>
  <c r="B2202" i="63"/>
  <c r="B2170" i="63"/>
  <c r="B2138" i="63"/>
  <c r="B2106" i="63"/>
  <c r="B2074" i="63"/>
  <c r="B2042" i="63"/>
  <c r="B2010" i="63"/>
  <c r="B1978" i="63"/>
  <c r="B1946" i="63"/>
  <c r="B1372" i="63"/>
  <c r="B860" i="63"/>
  <c r="B1012" i="63"/>
  <c r="B1900" i="63"/>
  <c r="B1868" i="63"/>
  <c r="B1836" i="63"/>
  <c r="B1804" i="63"/>
  <c r="B1772" i="63"/>
  <c r="B1740" i="63"/>
  <c r="B1708" i="63"/>
  <c r="B1676" i="63"/>
  <c r="B1644" i="63"/>
  <c r="B1612" i="63"/>
  <c r="B1580" i="63"/>
  <c r="B1548" i="63"/>
  <c r="B1516" i="63"/>
  <c r="B1484" i="63"/>
  <c r="B1452" i="63"/>
  <c r="B1420" i="63"/>
  <c r="B1362" i="63"/>
  <c r="B1234" i="63"/>
  <c r="B1106" i="63"/>
  <c r="B978" i="63"/>
  <c r="B850" i="63"/>
  <c r="B1392" i="63"/>
  <c r="B1264" i="63"/>
  <c r="B1136" i="63"/>
  <c r="B1008" i="63"/>
  <c r="B880" i="63"/>
  <c r="B586" i="63"/>
  <c r="B1885" i="63"/>
  <c r="B1853" i="63"/>
  <c r="B1821" i="63"/>
  <c r="B1789" i="63"/>
  <c r="B1757" i="63"/>
  <c r="B1725" i="63"/>
  <c r="B1693" i="63"/>
  <c r="B1661" i="63"/>
  <c r="B1629" i="63"/>
  <c r="B1597" i="63"/>
  <c r="B1565" i="63"/>
  <c r="B1533" i="63"/>
  <c r="B1501" i="63"/>
  <c r="B1469" i="63"/>
  <c r="B1437" i="63"/>
  <c r="B1405" i="63"/>
  <c r="B1302" i="63"/>
  <c r="B1174" i="63"/>
  <c r="B1046" i="63"/>
  <c r="B918" i="63"/>
  <c r="B761" i="63"/>
  <c r="B759" i="63"/>
  <c r="B629" i="63"/>
  <c r="B1385" i="63"/>
  <c r="B1353" i="63"/>
  <c r="B1321" i="63"/>
  <c r="B1289" i="63"/>
  <c r="B1257" i="63"/>
  <c r="B1225" i="63"/>
  <c r="B1193" i="63"/>
  <c r="B1161" i="63"/>
  <c r="B1129" i="63"/>
  <c r="B1097" i="63"/>
  <c r="B1065" i="63"/>
  <c r="B1033" i="63"/>
  <c r="B1001" i="63"/>
  <c r="B969" i="63"/>
  <c r="B937" i="63"/>
  <c r="B905" i="63"/>
  <c r="B873" i="63"/>
  <c r="B841" i="63"/>
  <c r="B809" i="63"/>
  <c r="B701" i="63"/>
  <c r="B514" i="63"/>
  <c r="B731" i="63"/>
  <c r="B574" i="63"/>
  <c r="B416" i="63"/>
  <c r="B290" i="63"/>
  <c r="B84" i="63"/>
  <c r="B756" i="63"/>
  <c r="B724" i="63"/>
  <c r="B692" i="63"/>
  <c r="B660" i="63"/>
  <c r="B616" i="63"/>
  <c r="B552" i="63"/>
  <c r="B488" i="63"/>
  <c r="B440" i="63"/>
  <c r="B294" i="63"/>
  <c r="B100" i="63"/>
  <c r="B599" i="63"/>
  <c r="B567" i="63"/>
  <c r="B535" i="63"/>
  <c r="B503" i="63"/>
  <c r="B426" i="63"/>
  <c r="B452" i="63"/>
  <c r="B368" i="63"/>
  <c r="B304" i="63"/>
  <c r="B240" i="63"/>
  <c r="B140" i="63"/>
  <c r="B471" i="63"/>
  <c r="B439" i="63"/>
  <c r="B407" i="63"/>
  <c r="B375" i="63"/>
  <c r="B343" i="63"/>
  <c r="B311" i="63"/>
  <c r="B279" i="63"/>
  <c r="B247" i="63"/>
  <c r="B215" i="63"/>
  <c r="B168" i="63"/>
  <c r="B40" i="63"/>
  <c r="B78" i="63"/>
  <c r="B173" i="63"/>
  <c r="B141" i="63"/>
  <c r="B109" i="63"/>
  <c r="B77" i="63"/>
  <c r="B45" i="63"/>
  <c r="B2801" i="63"/>
  <c r="B2865" i="63"/>
  <c r="B2929" i="63"/>
  <c r="B2993" i="63"/>
  <c r="B3057" i="63"/>
  <c r="B3113" i="63"/>
  <c r="B3145" i="63"/>
  <c r="B3177" i="63"/>
  <c r="B3209" i="63"/>
  <c r="B3241" i="63"/>
  <c r="B3273" i="63"/>
  <c r="B3305" i="63"/>
  <c r="B3337" i="63"/>
  <c r="B3369" i="63"/>
  <c r="B3401" i="63"/>
  <c r="B3433" i="63"/>
  <c r="B3465" i="63"/>
  <c r="B3497" i="63"/>
  <c r="B3529" i="63"/>
  <c r="B3561" i="63"/>
  <c r="B3593" i="63"/>
  <c r="B3625" i="63"/>
  <c r="B3657" i="63"/>
  <c r="B3689" i="63"/>
  <c r="B3721" i="63"/>
  <c r="B3753" i="63"/>
  <c r="B1284" i="63"/>
  <c r="B689" i="63"/>
  <c r="B2760" i="63"/>
  <c r="B2728" i="63"/>
  <c r="B2696" i="63"/>
  <c r="B2664" i="63"/>
  <c r="B2632" i="63"/>
  <c r="B2600" i="63"/>
  <c r="B2568" i="63"/>
  <c r="B2536" i="63"/>
  <c r="B2504" i="63"/>
  <c r="B2472" i="63"/>
  <c r="B2440" i="63"/>
  <c r="B2408" i="63"/>
  <c r="B2376" i="63"/>
  <c r="B2344" i="63"/>
  <c r="B2312" i="63"/>
  <c r="B2280" i="63"/>
  <c r="B2248" i="63"/>
  <c r="B2216" i="63"/>
  <c r="B2184" i="63"/>
  <c r="B2152" i="63"/>
  <c r="B2120" i="63"/>
  <c r="B2088" i="63"/>
  <c r="B2056" i="63"/>
  <c r="B2024" i="63"/>
  <c r="B1992" i="63"/>
  <c r="B1960" i="63"/>
  <c r="B1928" i="63"/>
  <c r="B1084" i="63"/>
  <c r="B1236" i="63"/>
  <c r="B1914" i="63"/>
  <c r="B1882" i="63"/>
  <c r="B1850" i="63"/>
  <c r="B1818" i="63"/>
  <c r="B1786" i="63"/>
  <c r="B1754" i="63"/>
  <c r="B1722" i="63"/>
  <c r="B1690" i="63"/>
  <c r="B1658" i="63"/>
  <c r="B1626" i="63"/>
  <c r="B1594" i="63"/>
  <c r="B1562" i="63"/>
  <c r="B1530" i="63"/>
  <c r="B1498" i="63"/>
  <c r="B1466" i="63"/>
  <c r="B1434" i="63"/>
  <c r="B1402" i="63"/>
  <c r="B1290" i="63"/>
  <c r="B1162" i="63"/>
  <c r="B1034" i="63"/>
  <c r="B906" i="63"/>
  <c r="B713" i="63"/>
  <c r="B1320" i="63"/>
  <c r="B1192" i="63"/>
  <c r="B1064" i="63"/>
  <c r="B936" i="63"/>
  <c r="B808" i="63"/>
  <c r="B1899" i="63"/>
  <c r="B1867" i="63"/>
  <c r="B1835" i="63"/>
  <c r="B1803" i="63"/>
  <c r="B1771" i="63"/>
  <c r="B1739" i="63"/>
  <c r="B1707" i="63"/>
  <c r="B1675" i="63"/>
  <c r="B1643" i="63"/>
  <c r="B1611" i="63"/>
  <c r="B1579" i="63"/>
  <c r="B1547" i="63"/>
  <c r="B1515" i="63"/>
  <c r="B1483" i="63"/>
  <c r="B1451" i="63"/>
  <c r="B1419" i="63"/>
  <c r="B1358" i="63"/>
  <c r="B1230" i="63"/>
  <c r="B1102" i="63"/>
  <c r="B974" i="63"/>
  <c r="B846" i="63"/>
  <c r="B800" i="63"/>
  <c r="B687" i="63"/>
  <c r="B486" i="63"/>
  <c r="B1367" i="63"/>
  <c r="B1335" i="63"/>
  <c r="B1303" i="63"/>
  <c r="B1271" i="63"/>
  <c r="B1239" i="63"/>
  <c r="B1207" i="63"/>
  <c r="B1175" i="63"/>
  <c r="B1143" i="63"/>
  <c r="B1111" i="63"/>
  <c r="B1079" i="63"/>
  <c r="B1047" i="63"/>
  <c r="B1015" i="63"/>
  <c r="B983" i="63"/>
  <c r="B951" i="63"/>
  <c r="B919" i="63"/>
  <c r="B887" i="63"/>
  <c r="B855" i="63"/>
  <c r="B823" i="63"/>
  <c r="B757" i="63"/>
  <c r="B626" i="63"/>
  <c r="B786" i="63"/>
  <c r="B659" i="63"/>
  <c r="B636" i="63"/>
  <c r="B346" i="63"/>
  <c r="B218" i="63"/>
  <c r="B770" i="63"/>
  <c r="B738" i="63"/>
  <c r="B706" i="63"/>
  <c r="B674" i="63"/>
  <c r="B642" i="63"/>
  <c r="B580" i="63"/>
  <c r="B516" i="63"/>
  <c r="B74" i="63"/>
  <c r="B350" i="63"/>
  <c r="B222" i="63"/>
  <c r="B613" i="63"/>
  <c r="B581" i="63"/>
  <c r="B549" i="63"/>
  <c r="B517" i="63"/>
  <c r="B482" i="63"/>
  <c r="B66" i="63"/>
  <c r="B396" i="63"/>
  <c r="B332" i="63"/>
  <c r="B268" i="63"/>
  <c r="B204" i="63"/>
  <c r="B485" i="63"/>
  <c r="B453" i="63"/>
  <c r="B421" i="63"/>
  <c r="B389" i="63"/>
  <c r="B357" i="63"/>
  <c r="B325" i="63"/>
  <c r="B293" i="63"/>
  <c r="B261" i="63"/>
  <c r="B229" i="63"/>
  <c r="B197" i="63"/>
  <c r="B96" i="63"/>
  <c r="B134" i="63"/>
  <c r="B187" i="63"/>
  <c r="B155" i="63"/>
  <c r="B123" i="63"/>
  <c r="B91" i="63"/>
  <c r="B59" i="63"/>
  <c r="B27" i="63"/>
  <c r="B2853" i="63"/>
  <c r="B2917" i="63"/>
  <c r="B2981" i="63"/>
  <c r="B3045" i="63"/>
  <c r="B3107" i="63"/>
  <c r="B3139" i="63"/>
  <c r="B3171" i="63"/>
  <c r="B3203" i="63"/>
  <c r="B3235" i="63"/>
  <c r="B3267" i="63"/>
  <c r="B3299" i="63"/>
  <c r="B3331" i="63"/>
  <c r="B3363" i="63"/>
  <c r="B3395" i="63"/>
  <c r="B3427" i="63"/>
  <c r="B3459" i="63"/>
  <c r="B3491" i="63"/>
  <c r="B3523" i="63"/>
  <c r="B3555" i="63"/>
  <c r="B3587" i="63"/>
  <c r="B3619" i="63"/>
  <c r="B3651" i="63"/>
  <c r="B3683" i="63"/>
  <c r="B3715" i="63"/>
  <c r="B3747" i="63"/>
  <c r="B1380" i="63"/>
  <c r="B868" i="63"/>
  <c r="B2766" i="63"/>
  <c r="B2734" i="63"/>
  <c r="B2702" i="63"/>
  <c r="B2670" i="63"/>
  <c r="B2638" i="63"/>
  <c r="B2606" i="63"/>
  <c r="B2574" i="63"/>
  <c r="B2542" i="63"/>
  <c r="B2510" i="63"/>
  <c r="B2478" i="63"/>
  <c r="B2446" i="63"/>
  <c r="B2414" i="63"/>
  <c r="B2382" i="63"/>
  <c r="B2350" i="63"/>
  <c r="B2318" i="63"/>
  <c r="B2286" i="63"/>
  <c r="B2254" i="63"/>
  <c r="B2222" i="63"/>
  <c r="B2190" i="63"/>
  <c r="B2158" i="63"/>
  <c r="B2126" i="63"/>
  <c r="B2094" i="63"/>
  <c r="B2062" i="63"/>
  <c r="B2030" i="63"/>
  <c r="B1998" i="63"/>
  <c r="B1966" i="63"/>
  <c r="B1934" i="63"/>
  <c r="B1180" i="63"/>
  <c r="B1332" i="63"/>
  <c r="B820" i="63"/>
  <c r="B1888" i="63"/>
  <c r="B1856" i="63"/>
  <c r="B1824" i="63"/>
  <c r="B1792" i="63"/>
  <c r="B1760" i="63"/>
  <c r="B1728" i="63"/>
  <c r="B1696" i="63"/>
  <c r="B1664" i="63"/>
  <c r="B1632" i="63"/>
  <c r="B1600" i="63"/>
  <c r="B1568" i="63"/>
  <c r="B1536" i="63"/>
  <c r="B1504" i="63"/>
  <c r="B1472" i="63"/>
  <c r="B1440" i="63"/>
  <c r="B1408" i="63"/>
  <c r="B1314" i="63"/>
  <c r="B1186" i="63"/>
  <c r="B1058" i="63"/>
  <c r="B930" i="63"/>
  <c r="B797" i="63"/>
  <c r="B1344" i="63"/>
  <c r="B2191" i="63"/>
  <c r="B2703" i="63"/>
  <c r="B3018" i="63"/>
  <c r="B2135" i="63"/>
  <c r="B2551" i="63"/>
  <c r="B2862" i="63"/>
  <c r="B3070" i="63"/>
  <c r="B2201" i="63"/>
  <c r="B2585" i="63"/>
  <c r="B2879" i="63"/>
  <c r="B3071" i="63"/>
  <c r="B3176" i="63"/>
  <c r="B3280" i="63"/>
  <c r="B3384" i="63"/>
  <c r="B3472" i="63"/>
  <c r="B3576" i="63"/>
  <c r="B3672" i="63"/>
  <c r="B1068" i="63"/>
  <c r="B2027" i="63"/>
  <c r="B2155" i="63"/>
  <c r="B2283" i="63"/>
  <c r="B2411" i="63"/>
  <c r="B2539" i="63"/>
  <c r="B2667" i="63"/>
  <c r="B2792" i="63"/>
  <c r="B2856" i="63"/>
  <c r="B2920" i="63"/>
  <c r="B2984" i="63"/>
  <c r="B3048" i="63"/>
  <c r="B18" i="63"/>
  <c r="B1997" i="63"/>
  <c r="B2125" i="63"/>
  <c r="B2253" i="63"/>
  <c r="B2381" i="63"/>
  <c r="B2509" i="63"/>
  <c r="B2637" i="63"/>
  <c r="B2765" i="63"/>
  <c r="B2841" i="63"/>
  <c r="B2905" i="63"/>
  <c r="B2969" i="63"/>
  <c r="B3033" i="63"/>
  <c r="B3097" i="63"/>
  <c r="B3133" i="63"/>
  <c r="B3165" i="63"/>
  <c r="B3197" i="63"/>
  <c r="B3229" i="63"/>
  <c r="B3261" i="63"/>
  <c r="B3293" i="63"/>
  <c r="B3325" i="63"/>
  <c r="B3357" i="63"/>
  <c r="B3389" i="63"/>
  <c r="B3421" i="63"/>
  <c r="B3453" i="63"/>
  <c r="B3485" i="63"/>
  <c r="B3517" i="63"/>
  <c r="B3549" i="63"/>
  <c r="B3581" i="63"/>
  <c r="B3613" i="63"/>
  <c r="B2127" i="63"/>
  <c r="B2671" i="63"/>
  <c r="B2986" i="63"/>
  <c r="B1943" i="63"/>
  <c r="B2391" i="63"/>
  <c r="B2775" i="63"/>
  <c r="B2974" i="63"/>
  <c r="B3102" i="63"/>
  <c r="B2137" i="63"/>
  <c r="B2521" i="63"/>
  <c r="B2847" i="63"/>
  <c r="B3039" i="63"/>
  <c r="B3168" i="63"/>
  <c r="B3256" i="63"/>
  <c r="B3344" i="63"/>
  <c r="B3440" i="63"/>
  <c r="B3536" i="63"/>
  <c r="B3632" i="63"/>
  <c r="B3736" i="63"/>
  <c r="B1983" i="63"/>
  <c r="B2239" i="63"/>
  <c r="B2495" i="63"/>
  <c r="B2751" i="63"/>
  <c r="B2914" i="63"/>
  <c r="B3042" i="63"/>
  <c r="B1921" i="63"/>
  <c r="B2049" i="63"/>
  <c r="B2177" i="63"/>
  <c r="B2305" i="63"/>
  <c r="B2433" i="63"/>
  <c r="B2561" i="63"/>
  <c r="B2689" i="63"/>
  <c r="B2803" i="63"/>
  <c r="B2867" i="63"/>
  <c r="B2931" i="63"/>
  <c r="B2995" i="63"/>
  <c r="B3059" i="63"/>
  <c r="B3114" i="63"/>
  <c r="B3146" i="63"/>
  <c r="B3178" i="63"/>
  <c r="B3210" i="63"/>
  <c r="B3242" i="63"/>
  <c r="B3274" i="63"/>
  <c r="B3306" i="63"/>
  <c r="B3338" i="63"/>
  <c r="B3370" i="63"/>
  <c r="B3402" i="63"/>
  <c r="B3434" i="63"/>
  <c r="B3466" i="63"/>
  <c r="B3498" i="63"/>
  <c r="B3530" i="63"/>
  <c r="B3562" i="63"/>
  <c r="B3594" i="63"/>
  <c r="B3626" i="63"/>
  <c r="B3658" i="63"/>
  <c r="B3690" i="63"/>
  <c r="B3722" i="63"/>
  <c r="B3754" i="63"/>
  <c r="B2095" i="63"/>
  <c r="B2607" i="63"/>
  <c r="B2938" i="63"/>
  <c r="B2103" i="63"/>
  <c r="B2455" i="63"/>
  <c r="B2798" i="63"/>
  <c r="B3006" i="63"/>
  <c r="B2265" i="63"/>
  <c r="B2681" i="63"/>
  <c r="B2911" i="63"/>
  <c r="B3103" i="63"/>
  <c r="B3208" i="63"/>
  <c r="B3312" i="63"/>
  <c r="B3400" i="63"/>
  <c r="B3504" i="63"/>
  <c r="B3592" i="63"/>
  <c r="B3688" i="63"/>
  <c r="B3752" i="63"/>
  <c r="B2079" i="63"/>
  <c r="B2335" i="63"/>
  <c r="B2591" i="63"/>
  <c r="B2802" i="63"/>
  <c r="B2930" i="63"/>
  <c r="B3058" i="63"/>
  <c r="B1959" i="63"/>
  <c r="B2087" i="63"/>
  <c r="B2215" i="63"/>
  <c r="B2343" i="63"/>
  <c r="B2471" i="63"/>
  <c r="B2599" i="63"/>
  <c r="B2727" i="63"/>
  <c r="B2822" i="63"/>
  <c r="B2886" i="63"/>
  <c r="B2950" i="63"/>
  <c r="B3014" i="63"/>
  <c r="B3078" i="63"/>
  <c r="B1929" i="63"/>
  <c r="B2057" i="63"/>
  <c r="B2185" i="63"/>
  <c r="B2313" i="63"/>
  <c r="B2441" i="63"/>
  <c r="B2569" i="63"/>
  <c r="B2697" i="63"/>
  <c r="B2807" i="63"/>
  <c r="B2871" i="63"/>
  <c r="B2935" i="63"/>
  <c r="B2999" i="63"/>
  <c r="B3063" i="63"/>
  <c r="B3116" i="63"/>
  <c r="B3148" i="63"/>
  <c r="B3180" i="63"/>
  <c r="B3212" i="63"/>
  <c r="B3244" i="63"/>
  <c r="B3276" i="63"/>
  <c r="B3308" i="63"/>
  <c r="B3340" i="63"/>
  <c r="B3372" i="63"/>
  <c r="B3404" i="63"/>
  <c r="B3436" i="63"/>
  <c r="B3468" i="63"/>
  <c r="B3500" i="63"/>
  <c r="B3532" i="63"/>
  <c r="B3564" i="63"/>
  <c r="B3596" i="63"/>
  <c r="B3628" i="63"/>
  <c r="B3660" i="63"/>
  <c r="B3692" i="63"/>
  <c r="B3724" i="63"/>
  <c r="B3756" i="63"/>
  <c r="B1260" i="63"/>
  <c r="B2383" i="63"/>
  <c r="B2842" i="63"/>
  <c r="B3082" i="63"/>
  <c r="B1969" i="63"/>
  <c r="B2097" i="63"/>
  <c r="B2225" i="63"/>
  <c r="B2353" i="63"/>
  <c r="B2481" i="63"/>
  <c r="B2609" i="63"/>
  <c r="B2737" i="63"/>
  <c r="B2827" i="63"/>
  <c r="B2891" i="63"/>
  <c r="B2955" i="63"/>
  <c r="B3019" i="63"/>
  <c r="B3083" i="63"/>
  <c r="B3126" i="63"/>
  <c r="B3158" i="63"/>
  <c r="B3190" i="63"/>
  <c r="B3222" i="63"/>
  <c r="B3254" i="63"/>
  <c r="B3286" i="63"/>
  <c r="B3318" i="63"/>
  <c r="B3350" i="63"/>
  <c r="B3382" i="63"/>
  <c r="B3414" i="63"/>
  <c r="B3446" i="63"/>
  <c r="B3478" i="63"/>
  <c r="B3510" i="63"/>
  <c r="B3542" i="63"/>
  <c r="B3574" i="63"/>
  <c r="B3606" i="63"/>
  <c r="B3638" i="63"/>
  <c r="B3670" i="63"/>
  <c r="B3702" i="63"/>
  <c r="B3734" i="63"/>
  <c r="B3766" i="63"/>
  <c r="B3653" i="63"/>
  <c r="B3685" i="63"/>
  <c r="B3717" i="63"/>
  <c r="B3749" i="63"/>
  <c r="B1348" i="63"/>
  <c r="B836" i="63"/>
  <c r="B2764" i="63"/>
  <c r="B2732" i="63"/>
  <c r="B2700" i="63"/>
  <c r="B2668" i="63"/>
  <c r="B2636" i="63"/>
  <c r="B2604" i="63"/>
  <c r="B2572" i="63"/>
  <c r="B2540" i="63"/>
  <c r="B2508" i="63"/>
  <c r="B2476" i="63"/>
  <c r="B2444" i="63"/>
  <c r="B2412" i="63"/>
  <c r="B2380" i="63"/>
  <c r="B2348" i="63"/>
  <c r="B2316" i="63"/>
  <c r="B2284" i="63"/>
  <c r="B2252" i="63"/>
  <c r="B2220" i="63"/>
  <c r="B2188" i="63"/>
  <c r="B2156" i="63"/>
  <c r="B2124" i="63"/>
  <c r="B2092" i="63"/>
  <c r="B2060" i="63"/>
  <c r="B2028" i="63"/>
  <c r="B1996" i="63"/>
  <c r="B1964" i="63"/>
  <c r="B1932" i="63"/>
  <c r="B1148" i="63"/>
  <c r="B1300" i="63"/>
  <c r="B753" i="63"/>
  <c r="B1886" i="63"/>
  <c r="B1854" i="63"/>
  <c r="B1822" i="63"/>
  <c r="B1790" i="63"/>
  <c r="B1758" i="63"/>
  <c r="B1726" i="63"/>
  <c r="B1694" i="63"/>
  <c r="B1662" i="63"/>
  <c r="B1630" i="63"/>
  <c r="B1598" i="63"/>
  <c r="B1566" i="63"/>
  <c r="B1534" i="63"/>
  <c r="B1502" i="63"/>
  <c r="B1470" i="63"/>
  <c r="B1438" i="63"/>
  <c r="B1406" i="63"/>
  <c r="B1306" i="63"/>
  <c r="B1178" i="63"/>
  <c r="B1050" i="63"/>
  <c r="B922" i="63"/>
  <c r="B777" i="63"/>
  <c r="B1336" i="63"/>
  <c r="B1208" i="63"/>
  <c r="B1080" i="63"/>
  <c r="B952" i="63"/>
  <c r="B824" i="63"/>
  <c r="B1903" i="63"/>
  <c r="B1871" i="63"/>
  <c r="B1839" i="63"/>
  <c r="B1807" i="63"/>
  <c r="B1775" i="63"/>
  <c r="B1743" i="63"/>
  <c r="B1711" i="63"/>
  <c r="B1679" i="63"/>
  <c r="B1647" i="63"/>
  <c r="B1615" i="63"/>
  <c r="B1583" i="63"/>
  <c r="B1551" i="63"/>
  <c r="B1519" i="63"/>
  <c r="B1487" i="63"/>
  <c r="B1455" i="63"/>
  <c r="B1423" i="63"/>
  <c r="B1374" i="63"/>
  <c r="B1246" i="63"/>
  <c r="B1118" i="63"/>
  <c r="B990" i="63"/>
  <c r="B862" i="63"/>
  <c r="B807" i="63"/>
  <c r="B703" i="63"/>
  <c r="B518" i="63"/>
  <c r="B1371" i="63"/>
  <c r="B1339" i="63"/>
  <c r="B1307" i="63"/>
  <c r="B1275" i="63"/>
  <c r="B1243" i="63"/>
  <c r="B1211" i="63"/>
  <c r="B1179" i="63"/>
  <c r="B1147" i="63"/>
  <c r="B1115" i="63"/>
  <c r="B1083" i="63"/>
  <c r="B1051" i="63"/>
  <c r="B1019" i="63"/>
  <c r="B987" i="63"/>
  <c r="B955" i="63"/>
  <c r="B923" i="63"/>
  <c r="B891" i="63"/>
  <c r="B859" i="63"/>
  <c r="B827" i="63"/>
  <c r="B773" i="63"/>
  <c r="B645" i="63"/>
  <c r="B794" i="63"/>
  <c r="B675" i="63"/>
  <c r="B186" i="63"/>
  <c r="B362" i="63"/>
  <c r="B234" i="63"/>
  <c r="B774" i="63"/>
  <c r="B742" i="63"/>
  <c r="B710" i="63"/>
  <c r="B678" i="63"/>
  <c r="B646" i="63"/>
  <c r="B588" i="63"/>
  <c r="B524" i="63"/>
  <c r="B138" i="63"/>
  <c r="B366" i="63"/>
  <c r="B238" i="63"/>
  <c r="B617" i="63"/>
  <c r="B585" i="63"/>
  <c r="B553" i="63"/>
  <c r="B521" i="63"/>
  <c r="B489" i="63"/>
  <c r="B98" i="63"/>
  <c r="B404" i="63"/>
  <c r="B340" i="63"/>
  <c r="B276" i="63"/>
  <c r="B212" i="63"/>
  <c r="B28" i="63"/>
  <c r="B457" i="63"/>
  <c r="B425" i="63"/>
  <c r="B393" i="63"/>
  <c r="B361" i="63"/>
  <c r="B329" i="63"/>
  <c r="B297" i="63"/>
  <c r="B265" i="63"/>
  <c r="B233" i="63"/>
  <c r="B201" i="63"/>
  <c r="B112" i="63"/>
  <c r="B150" i="63"/>
  <c r="B22" i="63"/>
  <c r="B159" i="63"/>
  <c r="B127" i="63"/>
  <c r="B95" i="63"/>
  <c r="B63" i="63"/>
  <c r="B31" i="63"/>
  <c r="B1971" i="63"/>
  <c r="B2099" i="63"/>
  <c r="B2227" i="63"/>
  <c r="B2355" i="63"/>
  <c r="B2483" i="63"/>
  <c r="B2611" i="63"/>
  <c r="B2739" i="63"/>
  <c r="B2828" i="63"/>
  <c r="B2892" i="63"/>
  <c r="B2956" i="63"/>
  <c r="B3020" i="63"/>
  <c r="B3084" i="63"/>
  <c r="B1941" i="63"/>
  <c r="B2069" i="63"/>
  <c r="B2197" i="63"/>
  <c r="B2325" i="63"/>
  <c r="B2453" i="63"/>
  <c r="B2581" i="63"/>
  <c r="B2709" i="63"/>
  <c r="B2813" i="63"/>
  <c r="B1915" i="63"/>
  <c r="B2043" i="63"/>
  <c r="B2171" i="63"/>
  <c r="B2299" i="63"/>
  <c r="B2427" i="63"/>
  <c r="B2555" i="63"/>
  <c r="B2683" i="63"/>
  <c r="B2800" i="63"/>
  <c r="B2864" i="63"/>
  <c r="B2928" i="63"/>
  <c r="B2992" i="63"/>
  <c r="B3056" i="63"/>
  <c r="B972" i="63"/>
  <c r="B2013" i="63"/>
  <c r="B2141" i="63"/>
  <c r="B2269" i="63"/>
  <c r="B2397" i="63"/>
  <c r="B2525" i="63"/>
  <c r="B2653" i="63"/>
  <c r="B2781" i="63"/>
  <c r="B1987" i="63"/>
  <c r="B2115" i="63"/>
  <c r="B2243" i="63"/>
  <c r="B2371" i="63"/>
  <c r="B2499" i="63"/>
  <c r="B2627" i="63"/>
  <c r="B2755" i="63"/>
  <c r="B2836" i="63"/>
  <c r="B2900" i="63"/>
  <c r="B2964" i="63"/>
  <c r="B3028" i="63"/>
  <c r="B3092" i="63"/>
  <c r="B1957" i="63"/>
  <c r="B2085" i="63"/>
  <c r="B2213" i="63"/>
  <c r="B2341" i="63"/>
  <c r="B2469" i="63"/>
  <c r="B2597" i="63"/>
  <c r="B2725" i="63"/>
  <c r="B2845" i="63"/>
  <c r="B2909" i="63"/>
  <c r="B2973" i="63"/>
  <c r="B3037" i="63"/>
  <c r="B3101" i="63"/>
  <c r="B3135" i="63"/>
  <c r="B3167" i="63"/>
  <c r="B3199" i="63"/>
  <c r="B3231" i="63"/>
  <c r="B3263" i="63"/>
  <c r="B3295" i="63"/>
  <c r="B3327" i="63"/>
  <c r="B3359" i="63"/>
  <c r="B3391" i="63"/>
  <c r="B3423" i="63"/>
  <c r="B3455" i="63"/>
  <c r="B3487" i="63"/>
  <c r="B3519" i="63"/>
  <c r="B3551" i="63"/>
  <c r="B3583" i="63"/>
  <c r="B3615" i="63"/>
  <c r="B3647" i="63"/>
  <c r="B3679" i="63"/>
  <c r="B3711" i="63"/>
  <c r="B3743" i="63"/>
  <c r="B3775" i="63"/>
  <c r="B932" i="63"/>
  <c r="B2770" i="63"/>
  <c r="B2738" i="63"/>
  <c r="B2706" i="63"/>
  <c r="B2674" i="63"/>
  <c r="B2642" i="63"/>
  <c r="B2610" i="63"/>
  <c r="B2578" i="63"/>
  <c r="B2546" i="63"/>
  <c r="B2514" i="63"/>
  <c r="B2482" i="63"/>
  <c r="B2450" i="63"/>
  <c r="B2418" i="63"/>
  <c r="B2386" i="63"/>
  <c r="B2354" i="63"/>
  <c r="B2322" i="63"/>
  <c r="B2290" i="63"/>
  <c r="B2258" i="63"/>
  <c r="B2226" i="63"/>
  <c r="B2194" i="63"/>
  <c r="B2162" i="63"/>
  <c r="B2130" i="63"/>
  <c r="B2098" i="63"/>
  <c r="B2066" i="63"/>
  <c r="B2034" i="63"/>
  <c r="B2002" i="63"/>
  <c r="B1970" i="63"/>
  <c r="B1938" i="63"/>
  <c r="B1244" i="63"/>
  <c r="B1395" i="63"/>
  <c r="B884" i="63"/>
  <c r="B1892" i="63"/>
  <c r="B1860" i="63"/>
  <c r="B1828" i="63"/>
  <c r="B1796" i="63"/>
  <c r="B1764" i="63"/>
  <c r="B1732" i="63"/>
  <c r="B1700" i="63"/>
  <c r="B1668" i="63"/>
  <c r="B1636" i="63"/>
  <c r="B1604" i="63"/>
  <c r="B1572" i="63"/>
  <c r="B1540" i="63"/>
  <c r="B1508" i="63"/>
  <c r="B1476" i="63"/>
  <c r="B1444" i="63"/>
  <c r="B1412" i="63"/>
  <c r="B1330" i="63"/>
  <c r="B1202" i="63"/>
  <c r="B1074" i="63"/>
  <c r="B946" i="63"/>
  <c r="B818" i="63"/>
  <c r="B1360" i="63"/>
  <c r="B1232" i="63"/>
  <c r="B1104" i="63"/>
  <c r="B976" i="63"/>
  <c r="B848" i="63"/>
  <c r="B1909" i="63"/>
  <c r="B1877" i="63"/>
  <c r="B1845" i="63"/>
  <c r="B1813" i="63"/>
  <c r="B1781" i="63"/>
  <c r="B1749" i="63"/>
  <c r="B1717" i="63"/>
  <c r="B1685" i="63"/>
  <c r="B1653" i="63"/>
  <c r="B1621" i="63"/>
  <c r="B1589" i="63"/>
  <c r="B1557" i="63"/>
  <c r="B1525" i="63"/>
  <c r="B1493" i="63"/>
  <c r="B1461" i="63"/>
  <c r="B1429" i="63"/>
  <c r="B1396" i="63"/>
  <c r="B1270" i="63"/>
  <c r="B1142" i="63"/>
  <c r="B1014" i="63"/>
  <c r="B886" i="63"/>
  <c r="B570" i="63"/>
  <c r="B727" i="63"/>
  <c r="B566" i="63"/>
  <c r="B1377" i="63"/>
  <c r="B1345" i="63"/>
  <c r="B1313" i="63"/>
  <c r="B1281" i="63"/>
  <c r="B1249" i="63"/>
  <c r="B1217" i="63"/>
  <c r="B1185" i="63"/>
  <c r="B1153" i="63"/>
  <c r="B1121" i="63"/>
  <c r="B1089" i="63"/>
  <c r="B1057" i="63"/>
  <c r="B1025" i="63"/>
  <c r="B993" i="63"/>
  <c r="B961" i="63"/>
  <c r="B929" i="63"/>
  <c r="B897" i="63"/>
  <c r="B865" i="63"/>
  <c r="B833" i="63"/>
  <c r="B791" i="63"/>
  <c r="B669" i="63"/>
  <c r="B806" i="63"/>
  <c r="B699" i="63"/>
  <c r="B510" i="63"/>
  <c r="B386" i="63"/>
  <c r="B258" i="63"/>
  <c r="B780" i="63"/>
  <c r="B748" i="63"/>
  <c r="B716" i="63"/>
  <c r="B684" i="63"/>
  <c r="B652" i="63"/>
  <c r="B600" i="63"/>
  <c r="B536" i="63"/>
  <c r="B430" i="63"/>
  <c r="B390" i="63"/>
  <c r="B262" i="63"/>
  <c r="B623" i="63"/>
  <c r="B591" i="63"/>
  <c r="B559" i="63"/>
  <c r="B527" i="63"/>
  <c r="B495" i="63"/>
  <c r="B146" i="63"/>
  <c r="B420" i="63"/>
  <c r="B352" i="63"/>
  <c r="B288" i="63"/>
  <c r="B224" i="63"/>
  <c r="B76" i="63"/>
  <c r="B463" i="63"/>
  <c r="B431" i="63"/>
  <c r="B399" i="63"/>
  <c r="B367" i="63"/>
  <c r="B335" i="63"/>
  <c r="B303" i="63"/>
  <c r="B271" i="63"/>
  <c r="B239" i="63"/>
  <c r="B207" i="63"/>
  <c r="B136" i="63"/>
  <c r="B174" i="63"/>
  <c r="B46" i="63"/>
  <c r="B165" i="63"/>
  <c r="B133" i="63"/>
  <c r="B101" i="63"/>
  <c r="B69" i="63"/>
  <c r="B37" i="63"/>
  <c r="B2817" i="63"/>
  <c r="B2881" i="63"/>
  <c r="B2945" i="63"/>
  <c r="B3009" i="63"/>
  <c r="B3073" i="63"/>
  <c r="B3121" i="63"/>
  <c r="B3153" i="63"/>
  <c r="B3185" i="63"/>
  <c r="B3217" i="63"/>
  <c r="B3249" i="63"/>
  <c r="B3281" i="63"/>
  <c r="B3313" i="63"/>
  <c r="B3345" i="63"/>
  <c r="B3377" i="63"/>
  <c r="B3409" i="63"/>
  <c r="B3441" i="63"/>
  <c r="B3473" i="63"/>
  <c r="B3505" i="63"/>
  <c r="B3537" i="63"/>
  <c r="B3569" i="63"/>
  <c r="B3601" i="63"/>
  <c r="B3633" i="63"/>
  <c r="B3665" i="63"/>
  <c r="B3697" i="63"/>
  <c r="B3729" i="63"/>
  <c r="B3761" i="63"/>
  <c r="B1156" i="63"/>
  <c r="B2784" i="63"/>
  <c r="B2752" i="63"/>
  <c r="B2720" i="63"/>
  <c r="B2688" i="63"/>
  <c r="B2656" i="63"/>
  <c r="B2624" i="63"/>
  <c r="B2592" i="63"/>
  <c r="B2560" i="63"/>
  <c r="B2528" i="63"/>
  <c r="B2496" i="63"/>
  <c r="B2464" i="63"/>
  <c r="B2432" i="63"/>
  <c r="B2400" i="63"/>
  <c r="B2368" i="63"/>
  <c r="B2336" i="63"/>
  <c r="B2304" i="63"/>
  <c r="B2272" i="63"/>
  <c r="B2240" i="63"/>
  <c r="B2208" i="63"/>
  <c r="B2176" i="63"/>
  <c r="B2144" i="63"/>
  <c r="B2112" i="63"/>
  <c r="B2080" i="63"/>
  <c r="B2048" i="63"/>
  <c r="B2016" i="63"/>
  <c r="B1984" i="63"/>
  <c r="B1952" i="63"/>
  <c r="B1920" i="63"/>
  <c r="B956" i="63"/>
  <c r="B1108" i="63"/>
  <c r="B1906" i="63"/>
  <c r="B1874" i="63"/>
  <c r="B1842" i="63"/>
  <c r="B1810" i="63"/>
  <c r="B1778" i="63"/>
  <c r="B1746" i="63"/>
  <c r="B1714" i="63"/>
  <c r="B1682" i="63"/>
  <c r="B1650" i="63"/>
  <c r="B1618" i="63"/>
  <c r="B1586" i="63"/>
  <c r="B1554" i="63"/>
  <c r="B1522" i="63"/>
  <c r="B1490" i="63"/>
  <c r="B1458" i="63"/>
  <c r="B1426" i="63"/>
  <c r="B1386" i="63"/>
  <c r="B1258" i="63"/>
  <c r="B1130" i="63"/>
  <c r="B1002" i="63"/>
  <c r="B874" i="63"/>
  <c r="B538" i="63"/>
  <c r="B1288" i="63"/>
  <c r="B1160" i="63"/>
  <c r="B1032" i="63"/>
  <c r="B904" i="63"/>
  <c r="B705" i="63"/>
  <c r="B1891" i="63"/>
  <c r="B1859" i="63"/>
  <c r="B1827" i="63"/>
  <c r="B1795" i="63"/>
  <c r="B1763" i="63"/>
  <c r="B1731" i="63"/>
  <c r="B1699" i="63"/>
  <c r="B1667" i="63"/>
  <c r="B1635" i="63"/>
  <c r="B1603" i="63"/>
  <c r="B1571" i="63"/>
  <c r="B1539" i="63"/>
  <c r="B1507" i="63"/>
  <c r="B1475" i="63"/>
  <c r="B1443" i="63"/>
  <c r="B1411" i="63"/>
  <c r="B1326" i="63"/>
  <c r="B1198" i="63"/>
  <c r="B1070" i="63"/>
  <c r="B942" i="63"/>
  <c r="B814" i="63"/>
  <c r="B783" i="63"/>
  <c r="B655" i="63"/>
  <c r="B1391" i="63"/>
  <c r="B1359" i="63"/>
  <c r="B1327" i="63"/>
  <c r="B1295" i="63"/>
  <c r="B1263" i="63"/>
  <c r="B1231" i="63"/>
  <c r="B1199" i="63"/>
  <c r="B1167" i="63"/>
  <c r="B1135" i="63"/>
  <c r="B1103" i="63"/>
  <c r="B1071" i="63"/>
  <c r="B1039" i="63"/>
  <c r="B1007" i="63"/>
  <c r="B975" i="63"/>
  <c r="B943" i="63"/>
  <c r="B911" i="63"/>
  <c r="B879" i="63"/>
  <c r="B847" i="63"/>
  <c r="B815" i="63"/>
  <c r="B725" i="63"/>
  <c r="B562" i="63"/>
  <c r="B755" i="63"/>
  <c r="B622" i="63"/>
  <c r="B464" i="63"/>
  <c r="B314" i="63"/>
  <c r="B180" i="63"/>
  <c r="B762" i="63"/>
  <c r="B730" i="63"/>
  <c r="B698" i="63"/>
  <c r="B666" i="63"/>
  <c r="B630" i="63"/>
  <c r="B564" i="63"/>
  <c r="B500" i="63"/>
  <c r="B627" i="63"/>
  <c r="B318" i="63"/>
  <c r="B190" i="63"/>
  <c r="B605" i="63"/>
  <c r="B573" i="63"/>
  <c r="B541" i="63"/>
  <c r="B509" i="63"/>
  <c r="B450" i="63"/>
  <c r="B476" i="63"/>
  <c r="B380" i="63"/>
  <c r="B316" i="63"/>
  <c r="B252" i="63"/>
  <c r="B188" i="63"/>
  <c r="B477" i="63"/>
  <c r="B445" i="63"/>
  <c r="B413" i="63"/>
  <c r="B381" i="63"/>
  <c r="B349" i="63"/>
  <c r="B317" i="63"/>
  <c r="B285" i="63"/>
  <c r="B253" i="63"/>
  <c r="B221" i="63"/>
  <c r="B189" i="63"/>
  <c r="B64" i="63"/>
  <c r="B102" i="63"/>
  <c r="B179" i="63"/>
  <c r="B147" i="63"/>
  <c r="B115" i="63"/>
  <c r="B83" i="63"/>
  <c r="B51" i="63"/>
  <c r="B19" i="63"/>
  <c r="B2869" i="63"/>
  <c r="B2933" i="63"/>
  <c r="B2997" i="63"/>
  <c r="B3061" i="63"/>
  <c r="B3115" i="63"/>
  <c r="B3147" i="63"/>
  <c r="B3179" i="63"/>
  <c r="B3211" i="63"/>
  <c r="B3243" i="63"/>
  <c r="B3275" i="63"/>
  <c r="B3307" i="63"/>
  <c r="B3339" i="63"/>
  <c r="B3371" i="63"/>
  <c r="B3403" i="63"/>
  <c r="B3435" i="63"/>
  <c r="B3467" i="63"/>
  <c r="B3499" i="63"/>
  <c r="B3531" i="63"/>
  <c r="B3563" i="63"/>
  <c r="B3595" i="63"/>
  <c r="B3627" i="63"/>
  <c r="B3659" i="63"/>
  <c r="B3691" i="63"/>
  <c r="B3723" i="63"/>
  <c r="B3755" i="63"/>
  <c r="B1252" i="63"/>
  <c r="B490" i="63"/>
  <c r="B2758" i="63"/>
  <c r="B2726" i="63"/>
  <c r="B2694" i="63"/>
  <c r="B2662" i="63"/>
  <c r="B2630" i="63"/>
  <c r="B2598" i="63"/>
  <c r="B2566" i="63"/>
  <c r="B2534" i="63"/>
  <c r="B2502" i="63"/>
  <c r="B2470" i="63"/>
  <c r="B2438" i="63"/>
  <c r="B2406" i="63"/>
  <c r="B2374" i="63"/>
  <c r="B2342" i="63"/>
  <c r="B2310" i="63"/>
  <c r="B2278" i="63"/>
  <c r="B2246" i="63"/>
  <c r="B2214" i="63"/>
  <c r="B2182" i="63"/>
  <c r="B2150" i="63"/>
  <c r="B2118" i="63"/>
  <c r="B2086" i="63"/>
  <c r="B2054" i="63"/>
  <c r="B2022" i="63"/>
  <c r="B1990" i="63"/>
  <c r="B1958" i="63"/>
  <c r="B1926" i="63"/>
  <c r="B1052" i="63"/>
  <c r="B1204" i="63"/>
  <c r="B1912" i="63"/>
  <c r="B1880" i="63"/>
  <c r="B1848" i="63"/>
  <c r="B1816" i="63"/>
  <c r="B1784" i="63"/>
  <c r="B1752" i="63"/>
  <c r="B1720" i="63"/>
  <c r="B1688" i="63"/>
  <c r="B1656" i="63"/>
  <c r="B1624" i="63"/>
  <c r="B1592" i="63"/>
  <c r="B1560" i="63"/>
  <c r="B1528" i="63"/>
  <c r="B1496" i="63"/>
  <c r="B1464" i="63"/>
  <c r="B1432" i="63"/>
  <c r="B1400" i="63"/>
  <c r="B1282" i="63"/>
  <c r="B1154" i="63"/>
  <c r="B1026" i="63"/>
  <c r="B898" i="63"/>
  <c r="B681" i="63"/>
  <c r="B1312" i="63"/>
  <c r="B1184" i="63"/>
  <c r="B1056" i="63"/>
  <c r="B928" i="63"/>
  <c r="B793" i="63"/>
  <c r="B1897" i="63"/>
  <c r="B1865" i="63"/>
  <c r="B1833" i="63"/>
  <c r="B1801" i="63"/>
  <c r="B1769" i="63"/>
  <c r="B1737" i="63"/>
  <c r="B1705" i="63"/>
  <c r="B1673" i="63"/>
  <c r="B1641" i="63"/>
  <c r="B1609" i="63"/>
  <c r="B1577" i="63"/>
  <c r="B1545" i="63"/>
  <c r="B1513" i="63"/>
  <c r="B1481" i="63"/>
  <c r="B1449" i="63"/>
  <c r="B1417" i="63"/>
  <c r="B1350" i="63"/>
  <c r="B1222" i="63"/>
  <c r="B2319" i="63"/>
  <c r="B2810" i="63"/>
  <c r="B1388" i="63"/>
  <c r="B2231" i="63"/>
  <c r="B2647" i="63"/>
  <c r="B2910" i="63"/>
  <c r="B1945" i="63"/>
  <c r="B2297" i="63"/>
  <c r="B2649" i="63"/>
  <c r="B2927" i="63"/>
  <c r="B3112" i="63"/>
  <c r="B3200" i="63"/>
  <c r="B3304" i="63"/>
  <c r="B3408" i="63"/>
  <c r="B3496" i="63"/>
  <c r="B3600" i="63"/>
  <c r="B3696" i="63"/>
  <c r="B1931" i="63"/>
  <c r="B2059" i="63"/>
  <c r="B2187" i="63"/>
  <c r="B2315" i="63"/>
  <c r="B2443" i="63"/>
  <c r="B2571" i="63"/>
  <c r="B2699" i="63"/>
  <c r="B2808" i="63"/>
  <c r="B2872" i="63"/>
  <c r="B2936" i="63"/>
  <c r="B3000" i="63"/>
  <c r="B3064" i="63"/>
  <c r="B1228" i="63"/>
  <c r="B2029" i="63"/>
  <c r="B2157" i="63"/>
  <c r="B2285" i="63"/>
  <c r="B2413" i="63"/>
  <c r="B2541" i="63"/>
  <c r="B2669" i="63"/>
  <c r="B2793" i="63"/>
  <c r="B2857" i="63"/>
  <c r="B2921" i="63"/>
  <c r="B2985" i="63"/>
  <c r="B3049" i="63"/>
  <c r="B3109" i="63"/>
  <c r="B3141" i="63"/>
  <c r="B3173" i="63"/>
  <c r="B3205" i="63"/>
  <c r="B3237" i="63"/>
  <c r="B3269" i="63"/>
  <c r="B3301" i="63"/>
  <c r="B3333" i="63"/>
  <c r="B3365" i="63"/>
  <c r="B3397" i="63"/>
  <c r="B3429" i="63"/>
  <c r="B3461" i="63"/>
  <c r="B3493" i="63"/>
  <c r="B3525" i="63"/>
  <c r="B3557" i="63"/>
  <c r="B3589" i="63"/>
  <c r="B3621" i="63"/>
  <c r="B2255" i="63"/>
  <c r="B2794" i="63"/>
  <c r="B3050" i="63"/>
  <c r="B2039" i="63"/>
  <c r="B2487" i="63"/>
  <c r="B2830" i="63"/>
  <c r="B2990" i="63"/>
  <c r="B908" i="63"/>
  <c r="B2233" i="63"/>
  <c r="B2617" i="63"/>
  <c r="B2895" i="63"/>
  <c r="B3087" i="63"/>
  <c r="B3192" i="63"/>
  <c r="B3272" i="63"/>
  <c r="B3368" i="63"/>
  <c r="B3464" i="63"/>
  <c r="B3560" i="63"/>
  <c r="B3656" i="63"/>
  <c r="B3768" i="63"/>
  <c r="B2047" i="63"/>
  <c r="B2303" i="63"/>
  <c r="B2559" i="63"/>
  <c r="B2818" i="63"/>
  <c r="B2946" i="63"/>
  <c r="B3074" i="63"/>
  <c r="B1953" i="63"/>
  <c r="B2081" i="63"/>
  <c r="B2209" i="63"/>
  <c r="B2337" i="63"/>
  <c r="B2465" i="63"/>
  <c r="B2593" i="63"/>
  <c r="B2721" i="63"/>
  <c r="B2819" i="63"/>
  <c r="B2883" i="63"/>
  <c r="B2947" i="63"/>
  <c r="B3011" i="63"/>
  <c r="B3075" i="63"/>
  <c r="B3122" i="63"/>
  <c r="B3154" i="63"/>
  <c r="B3186" i="63"/>
  <c r="B3218" i="63"/>
  <c r="B3250" i="63"/>
  <c r="B3282" i="63"/>
  <c r="B3314" i="63"/>
  <c r="B3346" i="63"/>
  <c r="B3378" i="63"/>
  <c r="B3410" i="63"/>
  <c r="B3442" i="63"/>
  <c r="B3474" i="63"/>
  <c r="B3506" i="63"/>
  <c r="B3538" i="63"/>
  <c r="B3570" i="63"/>
  <c r="B3602" i="63"/>
  <c r="B3634" i="63"/>
  <c r="B3666" i="63"/>
  <c r="B3698" i="63"/>
  <c r="B3730" i="63"/>
  <c r="B3762" i="63"/>
  <c r="B2223" i="63"/>
  <c r="B2735" i="63"/>
  <c r="B3002" i="63"/>
  <c r="B2199" i="63"/>
  <c r="B2519" i="63"/>
  <c r="B2846" i="63"/>
  <c r="B3054" i="63"/>
  <c r="B2361" i="63"/>
  <c r="B2777" i="63"/>
  <c r="B2959" i="63"/>
  <c r="B3128" i="63"/>
  <c r="B3240" i="63"/>
  <c r="B3328" i="63"/>
  <c r="B3424" i="63"/>
  <c r="B3528" i="63"/>
  <c r="B3616" i="63"/>
  <c r="B3712" i="63"/>
  <c r="B3776" i="63"/>
  <c r="B2143" i="63"/>
  <c r="B2399" i="63"/>
  <c r="B2655" i="63"/>
  <c r="B2834" i="63"/>
  <c r="B2962" i="63"/>
  <c r="B3090" i="63"/>
  <c r="B1991" i="63"/>
  <c r="B2119" i="63"/>
  <c r="B2247" i="63"/>
  <c r="B2375" i="63"/>
  <c r="B2503" i="63"/>
  <c r="B2631" i="63"/>
  <c r="B2759" i="63"/>
  <c r="B2838" i="63"/>
  <c r="B2902" i="63"/>
  <c r="B2966" i="63"/>
  <c r="B3030" i="63"/>
  <c r="B3094" i="63"/>
  <c r="B1961" i="63"/>
  <c r="B2089" i="63"/>
  <c r="B2217" i="63"/>
  <c r="B2345" i="63"/>
  <c r="B2473" i="63"/>
  <c r="B2601" i="63"/>
  <c r="B2729" i="63"/>
  <c r="B2823" i="63"/>
  <c r="B2887" i="63"/>
  <c r="B2951" i="63"/>
  <c r="B3015" i="63"/>
  <c r="B3079" i="63"/>
  <c r="B3124" i="63"/>
  <c r="B3156" i="63"/>
  <c r="B3188" i="63"/>
  <c r="B3220" i="63"/>
  <c r="B3252" i="63"/>
  <c r="B3284" i="63"/>
  <c r="B3316" i="63"/>
  <c r="B3348" i="63"/>
  <c r="B3380" i="63"/>
  <c r="B3412" i="63"/>
  <c r="B3444" i="63"/>
  <c r="B3476" i="63"/>
  <c r="B3508" i="63"/>
  <c r="B3540" i="63"/>
  <c r="B3572" i="63"/>
  <c r="B3604" i="63"/>
  <c r="B3636" i="63"/>
  <c r="B3668" i="63"/>
  <c r="B3700" i="63"/>
  <c r="B3732" i="63"/>
  <c r="B3764" i="63"/>
  <c r="B2031" i="63"/>
  <c r="B2511" i="63"/>
  <c r="B2906" i="63"/>
  <c r="B721" i="63"/>
  <c r="B2001" i="63"/>
  <c r="B2129" i="63"/>
  <c r="B2257" i="63"/>
  <c r="B2385" i="63"/>
  <c r="B2513" i="63"/>
  <c r="B2641" i="63"/>
  <c r="B2769" i="63"/>
  <c r="B2843" i="63"/>
  <c r="B2907" i="63"/>
  <c r="B2971" i="63"/>
  <c r="B3035" i="63"/>
  <c r="B3099" i="63"/>
  <c r="B3134" i="63"/>
  <c r="B3166" i="63"/>
  <c r="B3198" i="63"/>
  <c r="B3230" i="63"/>
  <c r="B3262" i="63"/>
  <c r="B3294" i="63"/>
  <c r="B3326" i="63"/>
  <c r="B3358" i="63"/>
  <c r="B3390" i="63"/>
  <c r="B3422" i="63"/>
  <c r="B3454" i="63"/>
  <c r="B3486" i="63"/>
  <c r="B3518" i="63"/>
  <c r="B3550" i="63"/>
  <c r="B3582" i="63"/>
  <c r="B3614" i="63"/>
  <c r="B3646" i="63"/>
  <c r="B3678" i="63"/>
  <c r="B3710" i="63"/>
  <c r="B3742" i="63"/>
  <c r="B3774" i="63"/>
  <c r="B3661" i="63"/>
  <c r="B3693" i="63"/>
  <c r="B3725" i="63"/>
  <c r="B3757" i="63"/>
  <c r="B1220" i="63"/>
  <c r="B2788" i="63"/>
  <c r="B2756" i="63"/>
  <c r="B2724" i="63"/>
  <c r="B2692" i="63"/>
  <c r="B2660" i="63"/>
  <c r="B2628" i="63"/>
  <c r="B2596" i="63"/>
  <c r="B2564" i="63"/>
  <c r="B2532" i="63"/>
  <c r="B2500" i="63"/>
  <c r="B2468" i="63"/>
  <c r="B2436" i="63"/>
  <c r="B2404" i="63"/>
  <c r="B2372" i="63"/>
  <c r="B2340" i="63"/>
  <c r="B2308" i="63"/>
  <c r="B2276" i="63"/>
  <c r="B2244" i="63"/>
  <c r="B2212" i="63"/>
  <c r="B2180" i="63"/>
  <c r="B2148" i="63"/>
  <c r="B2116" i="63"/>
  <c r="B2084" i="63"/>
  <c r="B2052" i="63"/>
  <c r="B2020" i="63"/>
  <c r="B1988" i="63"/>
  <c r="B1956" i="63"/>
  <c r="B1924" i="63"/>
  <c r="B1020" i="63"/>
  <c r="B1172" i="63"/>
  <c r="B1910" i="63"/>
  <c r="B1878" i="63"/>
  <c r="B1846" i="63"/>
  <c r="B1814" i="63"/>
  <c r="B1782" i="63"/>
  <c r="B1750" i="63"/>
  <c r="B1718" i="63"/>
  <c r="B1686" i="63"/>
  <c r="B1654" i="63"/>
  <c r="B1622" i="63"/>
  <c r="B1590" i="63"/>
  <c r="B1558" i="63"/>
  <c r="B1526" i="63"/>
  <c r="B1494" i="63"/>
  <c r="B1462" i="63"/>
  <c r="B1430" i="63"/>
  <c r="B1398" i="63"/>
  <c r="B1274" i="63"/>
  <c r="B1146" i="63"/>
  <c r="B1018" i="63"/>
  <c r="B890" i="63"/>
  <c r="B649" i="63"/>
  <c r="B1304" i="63"/>
  <c r="B1176" i="63"/>
  <c r="B1048" i="63"/>
  <c r="B920" i="63"/>
  <c r="B769" i="63"/>
  <c r="B1895" i="63"/>
  <c r="B1863" i="63"/>
  <c r="B1831" i="63"/>
  <c r="B1799" i="63"/>
  <c r="B1767" i="63"/>
  <c r="B1735" i="63"/>
  <c r="B1703" i="63"/>
  <c r="B1671" i="63"/>
  <c r="B1639" i="63"/>
  <c r="B1607" i="63"/>
  <c r="B1575" i="63"/>
  <c r="B1543" i="63"/>
  <c r="B1511" i="63"/>
  <c r="B1479" i="63"/>
  <c r="B1447" i="63"/>
  <c r="B1415" i="63"/>
  <c r="B1342" i="63"/>
  <c r="B1214" i="63"/>
  <c r="B1086" i="63"/>
  <c r="B958" i="63"/>
  <c r="B830" i="63"/>
  <c r="B792" i="63"/>
  <c r="B671" i="63"/>
  <c r="B122" i="63"/>
  <c r="B1363" i="63"/>
  <c r="B1331" i="63"/>
  <c r="B1299" i="63"/>
  <c r="B1267" i="63"/>
  <c r="B1235" i="63"/>
  <c r="B1203" i="63"/>
  <c r="B1171" i="63"/>
  <c r="B1139" i="63"/>
  <c r="B1107" i="63"/>
  <c r="B1075" i="63"/>
  <c r="B1043" i="63"/>
  <c r="B1011" i="63"/>
  <c r="B979" i="63"/>
  <c r="B947" i="63"/>
  <c r="B915" i="63"/>
  <c r="B883" i="63"/>
  <c r="B851" i="63"/>
  <c r="B819" i="63"/>
  <c r="B741" i="63"/>
  <c r="B594" i="63"/>
  <c r="B771" i="63"/>
  <c r="B643" i="63"/>
  <c r="B628" i="63"/>
  <c r="B330" i="63"/>
  <c r="B202" i="63"/>
  <c r="B766" i="63"/>
  <c r="B734" i="63"/>
  <c r="B702" i="63"/>
  <c r="B670" i="63"/>
  <c r="B638" i="63"/>
  <c r="B572" i="63"/>
  <c r="B508" i="63"/>
  <c r="B635" i="63"/>
  <c r="B334" i="63"/>
  <c r="B206" i="63"/>
  <c r="B609" i="63"/>
  <c r="B577" i="63"/>
  <c r="B545" i="63"/>
  <c r="B513" i="63"/>
  <c r="B466" i="63"/>
  <c r="B34" i="63"/>
  <c r="B388" i="63"/>
  <c r="B324" i="63"/>
  <c r="B260" i="63"/>
  <c r="B196" i="63"/>
  <c r="B481" i="63"/>
  <c r="B449" i="63"/>
  <c r="B417" i="63"/>
  <c r="B385" i="63"/>
  <c r="B353" i="63"/>
  <c r="B321" i="63"/>
  <c r="B289" i="63"/>
  <c r="B257" i="63"/>
  <c r="B225" i="63"/>
  <c r="B193" i="63"/>
  <c r="B80" i="63"/>
  <c r="B118" i="63"/>
  <c r="B183" i="63"/>
  <c r="B151" i="63"/>
  <c r="B119" i="63"/>
  <c r="B87" i="63"/>
  <c r="B55" i="63"/>
  <c r="B23" i="63"/>
  <c r="B2003" i="63"/>
  <c r="B2131" i="63"/>
  <c r="B2259" i="63"/>
  <c r="B2387" i="63"/>
  <c r="B2515" i="63"/>
  <c r="B2643" i="63"/>
  <c r="B2771" i="63"/>
  <c r="B2844" i="63"/>
  <c r="B2908" i="63"/>
  <c r="B2972" i="63"/>
  <c r="B3036" i="63"/>
  <c r="B3100" i="63"/>
  <c r="B1973" i="63"/>
  <c r="B2101" i="63"/>
  <c r="B2229" i="63"/>
  <c r="B2357" i="63"/>
  <c r="B2485" i="63"/>
  <c r="B2613" i="63"/>
  <c r="B2741" i="63"/>
  <c r="B2829" i="63"/>
  <c r="B1947" i="63"/>
  <c r="B2075" i="63"/>
  <c r="B2203" i="63"/>
  <c r="B2331" i="63"/>
  <c r="B2459" i="63"/>
  <c r="B2587" i="63"/>
  <c r="B2715" i="63"/>
  <c r="B2816" i="63"/>
  <c r="B2880" i="63"/>
  <c r="B2944" i="63"/>
  <c r="B3008" i="63"/>
  <c r="B3072" i="63"/>
  <c r="B1917" i="63"/>
  <c r="B2045" i="63"/>
  <c r="B2173" i="63"/>
  <c r="B2301" i="63"/>
  <c r="B2429" i="63"/>
  <c r="B2557" i="63"/>
  <c r="B2685" i="63"/>
  <c r="B940" i="63"/>
  <c r="B2019" i="63"/>
  <c r="B2147" i="63"/>
  <c r="B2275" i="63"/>
  <c r="B2403" i="63"/>
  <c r="B2531" i="63"/>
  <c r="B2659" i="63"/>
  <c r="B2787" i="63"/>
  <c r="B2852" i="63"/>
  <c r="B2916" i="63"/>
  <c r="B2980" i="63"/>
  <c r="B3044" i="63"/>
  <c r="B16" i="63"/>
  <c r="B1989" i="63"/>
  <c r="B2117" i="63"/>
  <c r="B2245" i="63"/>
  <c r="B2373" i="63"/>
  <c r="B2501" i="63"/>
  <c r="B2629" i="63"/>
  <c r="B2757" i="63"/>
  <c r="B2861" i="63"/>
  <c r="B2925" i="63"/>
  <c r="B2989" i="63"/>
  <c r="B3053" i="63"/>
  <c r="B3111" i="63"/>
  <c r="B3143" i="63"/>
  <c r="B3175" i="63"/>
  <c r="B3207" i="63"/>
  <c r="B3239" i="63"/>
  <c r="B3271" i="63"/>
  <c r="B3303" i="63"/>
  <c r="B3335" i="63"/>
  <c r="B3367" i="63"/>
  <c r="B3399" i="63"/>
  <c r="B3431" i="63"/>
  <c r="B3463" i="63"/>
  <c r="B3495" i="63"/>
  <c r="B3527" i="63"/>
  <c r="B3559" i="63"/>
  <c r="B3591" i="63"/>
  <c r="B3623" i="63"/>
  <c r="B3655" i="63"/>
  <c r="B3687" i="63"/>
  <c r="B3719" i="63"/>
  <c r="B3751" i="63"/>
  <c r="B1316" i="63"/>
  <c r="B801" i="63"/>
  <c r="B2762" i="63"/>
  <c r="B2730" i="63"/>
  <c r="B2698" i="63"/>
  <c r="B2666" i="63"/>
  <c r="B2634" i="63"/>
  <c r="B2602" i="63"/>
  <c r="B2570" i="63"/>
  <c r="B2538" i="63"/>
  <c r="B2506" i="63"/>
  <c r="B2474" i="63"/>
  <c r="B2442" i="63"/>
  <c r="B2410" i="63"/>
  <c r="B2378" i="63"/>
  <c r="B2346" i="63"/>
  <c r="B2314" i="63"/>
  <c r="B2282" i="63"/>
  <c r="B2250" i="63"/>
  <c r="B2218" i="63"/>
  <c r="B2186" i="63"/>
  <c r="B2154" i="63"/>
  <c r="B2122" i="63"/>
  <c r="B2090" i="63"/>
  <c r="B2058" i="63"/>
  <c r="B2026" i="63"/>
  <c r="B1994" i="63"/>
  <c r="B1962" i="63"/>
  <c r="B1930" i="63"/>
  <c r="B1116" i="63"/>
  <c r="B1268" i="63"/>
  <c r="B618" i="63"/>
  <c r="B1884" i="63"/>
  <c r="B1852" i="63"/>
  <c r="B1820" i="63"/>
  <c r="B1788" i="63"/>
  <c r="B1756" i="63"/>
  <c r="B1724" i="63"/>
  <c r="B1692" i="63"/>
  <c r="B1660" i="63"/>
  <c r="B1628" i="63"/>
  <c r="B1596" i="63"/>
  <c r="B1564" i="63"/>
  <c r="B1532" i="63"/>
  <c r="B1500" i="63"/>
  <c r="B1468" i="63"/>
  <c r="B1436" i="63"/>
  <c r="B1404" i="63"/>
  <c r="B1298" i="63"/>
  <c r="B1170" i="63"/>
  <c r="B1042" i="63"/>
  <c r="B914" i="63"/>
  <c r="B745" i="63"/>
  <c r="B1328" i="63"/>
  <c r="B1200" i="63"/>
  <c r="B1072" i="63"/>
  <c r="B944" i="63"/>
  <c r="B816" i="63"/>
  <c r="B1901" i="63"/>
  <c r="B1869" i="63"/>
  <c r="B1837" i="63"/>
  <c r="B1805" i="63"/>
  <c r="B1773" i="63"/>
  <c r="B1741" i="63"/>
  <c r="B1709" i="63"/>
  <c r="B1677" i="63"/>
  <c r="B1645" i="63"/>
  <c r="B1613" i="63"/>
  <c r="B1581" i="63"/>
  <c r="B1549" i="63"/>
  <c r="B1517" i="63"/>
  <c r="B1485" i="63"/>
  <c r="B1453" i="63"/>
  <c r="B1421" i="63"/>
  <c r="B1366" i="63"/>
  <c r="B1238" i="63"/>
  <c r="B1110" i="63"/>
  <c r="B982" i="63"/>
  <c r="B854" i="63"/>
  <c r="B804" i="63"/>
  <c r="B695" i="63"/>
  <c r="B502" i="63"/>
  <c r="B1369" i="63"/>
  <c r="B1337" i="63"/>
  <c r="B1305" i="63"/>
  <c r="B1273" i="63"/>
  <c r="B1241" i="63"/>
  <c r="B1209" i="63"/>
  <c r="B1177" i="63"/>
  <c r="B1145" i="63"/>
  <c r="B1113" i="63"/>
  <c r="B1081" i="63"/>
  <c r="B1049" i="63"/>
  <c r="B1017" i="63"/>
  <c r="B985" i="63"/>
  <c r="B953" i="63"/>
  <c r="B921" i="63"/>
  <c r="B889" i="63"/>
  <c r="B857" i="63"/>
  <c r="B825" i="63"/>
  <c r="B765" i="63"/>
  <c r="B637" i="63"/>
  <c r="B790" i="63"/>
  <c r="B667" i="63"/>
  <c r="B58" i="63"/>
  <c r="B354" i="63"/>
  <c r="B226" i="63"/>
  <c r="B772" i="63"/>
  <c r="B740" i="63"/>
  <c r="B708" i="63"/>
  <c r="B676" i="63"/>
  <c r="B644" i="63"/>
  <c r="B584" i="63"/>
  <c r="B520" i="63"/>
  <c r="B106" i="63"/>
  <c r="B358" i="63"/>
  <c r="B230" i="63"/>
  <c r="B615" i="63"/>
  <c r="B583" i="63"/>
  <c r="B551" i="63"/>
  <c r="B519" i="63"/>
  <c r="B487" i="63"/>
  <c r="B82" i="63"/>
  <c r="B400" i="63"/>
  <c r="B336" i="63"/>
  <c r="B272" i="63"/>
  <c r="B208" i="63"/>
  <c r="B26" i="63"/>
  <c r="B455" i="63"/>
  <c r="B423" i="63"/>
  <c r="B391" i="63"/>
  <c r="B359" i="63"/>
  <c r="B327" i="63"/>
  <c r="B295" i="63"/>
  <c r="B263" i="63"/>
  <c r="B231" i="63"/>
  <c r="B199" i="63"/>
  <c r="B104" i="63"/>
  <c r="B142" i="63"/>
  <c r="B20" i="63"/>
  <c r="B157" i="63"/>
  <c r="B125" i="63"/>
  <c r="B93" i="63"/>
  <c r="B61" i="63"/>
  <c r="B29" i="63"/>
  <c r="B2833" i="63"/>
  <c r="B2897" i="63"/>
  <c r="B2961" i="63"/>
  <c r="B3025" i="63"/>
  <c r="B3089" i="63"/>
  <c r="B3129" i="63"/>
  <c r="B3161" i="63"/>
  <c r="B3193" i="63"/>
  <c r="B3225" i="63"/>
  <c r="B3257" i="63"/>
  <c r="B3289" i="63"/>
  <c r="B3321" i="63"/>
  <c r="B3353" i="63"/>
  <c r="B3385" i="63"/>
  <c r="B3417" i="63"/>
  <c r="B3449" i="63"/>
  <c r="B3481" i="63"/>
  <c r="B3513" i="63"/>
  <c r="B3545" i="63"/>
  <c r="B3577" i="63"/>
  <c r="B3609" i="63"/>
  <c r="B3641" i="63"/>
  <c r="B3673" i="63"/>
  <c r="B3705" i="63"/>
  <c r="B3737" i="63"/>
  <c r="B3769" i="63"/>
  <c r="B1028" i="63"/>
  <c r="B2776" i="63"/>
  <c r="B2744" i="63"/>
  <c r="B2712" i="63"/>
  <c r="B2680" i="63"/>
  <c r="B2648" i="63"/>
  <c r="B2616" i="63"/>
  <c r="B2584" i="63"/>
  <c r="B2552" i="63"/>
  <c r="B2520" i="63"/>
  <c r="B2488" i="63"/>
  <c r="B2456" i="63"/>
  <c r="B2424" i="63"/>
  <c r="B2392" i="63"/>
  <c r="B2360" i="63"/>
  <c r="B2328" i="63"/>
  <c r="B2296" i="63"/>
  <c r="B2264" i="63"/>
  <c r="B2232" i="63"/>
  <c r="B2200" i="63"/>
  <c r="B2168" i="63"/>
  <c r="B2136" i="63"/>
  <c r="B2104" i="63"/>
  <c r="B2072" i="63"/>
  <c r="B2040" i="63"/>
  <c r="B2008" i="63"/>
  <c r="B1976" i="63"/>
  <c r="B1944" i="63"/>
  <c r="B1340" i="63"/>
  <c r="B828" i="63"/>
  <c r="B980" i="63"/>
  <c r="B1898" i="63"/>
  <c r="B1866" i="63"/>
  <c r="B1834" i="63"/>
  <c r="B1802" i="63"/>
  <c r="B1770" i="63"/>
  <c r="B1738" i="63"/>
  <c r="B1706" i="63"/>
  <c r="B1674" i="63"/>
  <c r="B1642" i="63"/>
  <c r="B1610" i="63"/>
  <c r="B1578" i="63"/>
  <c r="B1546" i="63"/>
  <c r="B1514" i="63"/>
  <c r="B1482" i="63"/>
  <c r="B1450" i="63"/>
  <c r="B1418" i="63"/>
  <c r="B1354" i="63"/>
  <c r="B1226" i="63"/>
  <c r="B1098" i="63"/>
  <c r="B970" i="63"/>
  <c r="B842" i="63"/>
  <c r="B1384" i="63"/>
  <c r="B1256" i="63"/>
  <c r="B1128" i="63"/>
  <c r="B1000" i="63"/>
  <c r="B872" i="63"/>
  <c r="B1819" i="63"/>
  <c r="B1691" i="63"/>
  <c r="B1563" i="63"/>
  <c r="B1435" i="63"/>
  <c r="B1038" i="63"/>
  <c r="B614" i="63"/>
  <c r="B1287" i="63"/>
  <c r="B1159" i="63"/>
  <c r="B1031" i="63"/>
  <c r="B903" i="63"/>
  <c r="B693" i="63"/>
  <c r="B410" i="63"/>
  <c r="B722" i="63"/>
  <c r="B548" i="63"/>
  <c r="B68" i="63"/>
  <c r="B501" i="63"/>
  <c r="B300" i="63"/>
  <c r="B437" i="63"/>
  <c r="B309" i="63"/>
  <c r="B160" i="63"/>
  <c r="B139" i="63"/>
  <c r="B2821" i="63"/>
  <c r="B3077" i="63"/>
  <c r="B3219" i="63"/>
  <c r="B3347" i="63"/>
  <c r="B3475" i="63"/>
  <c r="B3603" i="63"/>
  <c r="B3731" i="63"/>
  <c r="B2750" i="63"/>
  <c r="B2622" i="63"/>
  <c r="B2494" i="63"/>
  <c r="B2366" i="63"/>
  <c r="B2238" i="63"/>
  <c r="B2110" i="63"/>
  <c r="B1982" i="63"/>
  <c r="B1076" i="63"/>
  <c r="B1808" i="63"/>
  <c r="B1680" i="63"/>
  <c r="B1552" i="63"/>
  <c r="B1424" i="63"/>
  <c r="B994" i="63"/>
  <c r="B1216" i="63"/>
  <c r="B960" i="63"/>
  <c r="B1905" i="63"/>
  <c r="B1841" i="63"/>
  <c r="B1777" i="63"/>
  <c r="B1713" i="63"/>
  <c r="B1649" i="63"/>
  <c r="B1585" i="63"/>
  <c r="B1521" i="63"/>
  <c r="B1457" i="63"/>
  <c r="B1401" i="63"/>
  <c r="B1254" i="63"/>
  <c r="B1094" i="63"/>
  <c r="B966" i="63"/>
  <c r="B838" i="63"/>
  <c r="B796" i="63"/>
  <c r="B679" i="63"/>
  <c r="B422" i="63"/>
  <c r="B1365" i="63"/>
  <c r="B1333" i="63"/>
  <c r="B1301" i="63"/>
  <c r="B1269" i="63"/>
  <c r="B1237" i="63"/>
  <c r="B1205" i="63"/>
  <c r="B1173" i="63"/>
  <c r="B1141" i="63"/>
  <c r="B1109" i="63"/>
  <c r="B1077" i="63"/>
  <c r="B1045" i="63"/>
  <c r="B1013" i="63"/>
  <c r="B981" i="63"/>
  <c r="B949" i="63"/>
  <c r="B917" i="63"/>
  <c r="B885" i="63"/>
  <c r="B853" i="63"/>
  <c r="B821" i="63"/>
  <c r="B749" i="63"/>
  <c r="B610" i="63"/>
  <c r="B779" i="63"/>
  <c r="B651" i="63"/>
  <c r="B631" i="63"/>
  <c r="B338" i="63"/>
  <c r="B210" i="63"/>
  <c r="B768" i="63"/>
  <c r="B736" i="63"/>
  <c r="B704" i="63"/>
  <c r="B672" i="63"/>
  <c r="B640" i="63"/>
  <c r="B576" i="63"/>
  <c r="B512" i="63"/>
  <c r="B42" i="63"/>
  <c r="B342" i="63"/>
  <c r="B214" i="63"/>
  <c r="B611" i="63"/>
  <c r="B579" i="63"/>
  <c r="B547" i="63"/>
  <c r="B515" i="63"/>
  <c r="B474" i="63"/>
  <c r="B50" i="63"/>
  <c r="B392" i="63"/>
  <c r="B328" i="63"/>
  <c r="B264" i="63"/>
  <c r="B200" i="63"/>
  <c r="B483" i="63"/>
  <c r="B451" i="63"/>
  <c r="B419" i="63"/>
  <c r="B387" i="63"/>
  <c r="B355" i="63"/>
  <c r="B323" i="63"/>
  <c r="B291" i="63"/>
  <c r="B259" i="63"/>
  <c r="B227" i="63"/>
  <c r="B195" i="63"/>
  <c r="B88" i="63"/>
  <c r="B126" i="63"/>
  <c r="B185" i="63"/>
  <c r="B153" i="63"/>
  <c r="B121" i="63"/>
  <c r="B89" i="63"/>
  <c r="B57" i="63"/>
  <c r="B25" i="63"/>
  <c r="B1851" i="63"/>
  <c r="B1467" i="63"/>
  <c r="B751" i="63"/>
  <c r="B1063" i="63"/>
  <c r="B558" i="63"/>
  <c r="B612" i="63"/>
  <c r="B469" i="63"/>
  <c r="B171" i="63"/>
  <c r="B3187" i="63"/>
  <c r="B3571" i="63"/>
  <c r="B2654" i="63"/>
  <c r="B2270" i="63"/>
  <c r="B924" i="63"/>
  <c r="B1584" i="63"/>
  <c r="B1280" i="63"/>
  <c r="B1793" i="63"/>
  <c r="B1601" i="63"/>
  <c r="B1409" i="63"/>
  <c r="B998" i="63"/>
  <c r="B711" i="63"/>
  <c r="B1309" i="63"/>
  <c r="B1213" i="63"/>
  <c r="B1117" i="63"/>
  <c r="B1021" i="63"/>
  <c r="B957" i="63"/>
  <c r="B861" i="63"/>
  <c r="B653" i="63"/>
  <c r="B454" i="63"/>
  <c r="B776" i="63"/>
  <c r="B648" i="63"/>
  <c r="B170" i="63"/>
  <c r="B523" i="63"/>
  <c r="B344" i="63"/>
  <c r="B44" i="63"/>
  <c r="B363" i="63"/>
  <c r="B235" i="63"/>
  <c r="B30" i="63"/>
  <c r="B65" i="63"/>
  <c r="B522" i="63"/>
  <c r="B1787" i="63"/>
  <c r="B1659" i="63"/>
  <c r="B1531" i="63"/>
  <c r="B1403" i="63"/>
  <c r="B910" i="63"/>
  <c r="B1383" i="63"/>
  <c r="B1255" i="63"/>
  <c r="B1127" i="63"/>
  <c r="B999" i="63"/>
  <c r="B871" i="63"/>
  <c r="B498" i="63"/>
  <c r="B282" i="63"/>
  <c r="B690" i="63"/>
  <c r="B478" i="63"/>
  <c r="B597" i="63"/>
  <c r="B418" i="63"/>
  <c r="B236" i="63"/>
  <c r="B405" i="63"/>
  <c r="B277" i="63"/>
  <c r="B32" i="63"/>
  <c r="B107" i="63"/>
  <c r="B2885" i="63"/>
  <c r="B3123" i="63"/>
  <c r="B3251" i="63"/>
  <c r="B3379" i="63"/>
  <c r="B3507" i="63"/>
  <c r="B3635" i="63"/>
  <c r="B3763" i="63"/>
  <c r="B2718" i="63"/>
  <c r="B2590" i="63"/>
  <c r="B2462" i="63"/>
  <c r="B2334" i="63"/>
  <c r="B2206" i="63"/>
  <c r="B2078" i="63"/>
  <c r="B1950" i="63"/>
  <c r="B1904" i="63"/>
  <c r="B1776" i="63"/>
  <c r="B1648" i="63"/>
  <c r="B1520" i="63"/>
  <c r="B1378" i="63"/>
  <c r="B866" i="63"/>
  <c r="B1152" i="63"/>
  <c r="B896" i="63"/>
  <c r="B1889" i="63"/>
  <c r="B1825" i="63"/>
  <c r="B1761" i="63"/>
  <c r="B1697" i="63"/>
  <c r="B1633" i="63"/>
  <c r="B1569" i="63"/>
  <c r="B1505" i="63"/>
  <c r="B1441" i="63"/>
  <c r="B1382" i="63"/>
  <c r="B1190" i="63"/>
  <c r="B1062" i="63"/>
  <c r="B934" i="63"/>
  <c r="B805" i="63"/>
  <c r="B775" i="63"/>
  <c r="B647" i="63"/>
  <c r="B1389" i="63"/>
  <c r="B1357" i="63"/>
  <c r="B1325" i="63"/>
  <c r="B1293" i="63"/>
  <c r="B1261" i="63"/>
  <c r="B1229" i="63"/>
  <c r="B1197" i="63"/>
  <c r="B1165" i="63"/>
  <c r="B1133" i="63"/>
  <c r="B1101" i="63"/>
  <c r="B1069" i="63"/>
  <c r="B1037" i="63"/>
  <c r="B1005" i="63"/>
  <c r="B973" i="63"/>
  <c r="B941" i="63"/>
  <c r="B909" i="63"/>
  <c r="B877" i="63"/>
  <c r="B845" i="63"/>
  <c r="B813" i="63"/>
  <c r="B717" i="63"/>
  <c r="B546" i="63"/>
  <c r="B747" i="63"/>
  <c r="B606" i="63"/>
  <c r="B448" i="63"/>
  <c r="B306" i="63"/>
  <c r="B148" i="63"/>
  <c r="B760" i="63"/>
  <c r="B728" i="63"/>
  <c r="B696" i="63"/>
  <c r="B664" i="63"/>
  <c r="B624" i="63"/>
  <c r="B560" i="63"/>
  <c r="B496" i="63"/>
  <c r="B472" i="63"/>
  <c r="B310" i="63"/>
  <c r="B164" i="63"/>
  <c r="B603" i="63"/>
  <c r="B571" i="63"/>
  <c r="B539" i="63"/>
  <c r="B507" i="63"/>
  <c r="B442" i="63"/>
  <c r="B468" i="63"/>
  <c r="B376" i="63"/>
  <c r="B312" i="63"/>
  <c r="B248" i="63"/>
  <c r="B172" i="63"/>
  <c r="B475" i="63"/>
  <c r="B443" i="63"/>
  <c r="B411" i="63"/>
  <c r="B379" i="63"/>
  <c r="B347" i="63"/>
  <c r="B315" i="63"/>
  <c r="B283" i="63"/>
  <c r="B251" i="63"/>
  <c r="B219" i="63"/>
  <c r="B184" i="63"/>
  <c r="B56" i="63"/>
  <c r="B94" i="63"/>
  <c r="B177" i="63"/>
  <c r="B145" i="63"/>
  <c r="B113" i="63"/>
  <c r="B81" i="63"/>
  <c r="B49" i="63"/>
  <c r="B1595" i="63"/>
  <c r="B1166" i="63"/>
  <c r="B1319" i="63"/>
  <c r="B935" i="63"/>
  <c r="B754" i="63"/>
  <c r="B533" i="63"/>
  <c r="B341" i="63"/>
  <c r="B43" i="63"/>
  <c r="B3315" i="63"/>
  <c r="B3699" i="63"/>
  <c r="B2526" i="63"/>
  <c r="B2014" i="63"/>
  <c r="B1712" i="63"/>
  <c r="B1122" i="63"/>
  <c r="B673" i="63"/>
  <c r="B1729" i="63"/>
  <c r="B1537" i="63"/>
  <c r="B1286" i="63"/>
  <c r="B154" i="63"/>
  <c r="B1341" i="63"/>
  <c r="B1245" i="63"/>
  <c r="B1149" i="63"/>
  <c r="B1053" i="63"/>
  <c r="B925" i="63"/>
  <c r="B829" i="63"/>
  <c r="B798" i="63"/>
  <c r="B370" i="63"/>
  <c r="B712" i="63"/>
  <c r="B528" i="63"/>
  <c r="B246" i="63"/>
  <c r="B587" i="63"/>
  <c r="B491" i="63"/>
  <c r="B216" i="63"/>
  <c r="B395" i="63"/>
  <c r="B299" i="63"/>
  <c r="B120" i="63"/>
  <c r="B161" i="63"/>
  <c r="B1883" i="63"/>
  <c r="B1755" i="63"/>
  <c r="B1627" i="63"/>
  <c r="B1499" i="63"/>
  <c r="B1294" i="63"/>
  <c r="B729" i="63"/>
  <c r="B1351" i="63"/>
  <c r="B1223" i="63"/>
  <c r="B1095" i="63"/>
  <c r="B967" i="63"/>
  <c r="B839" i="63"/>
  <c r="B723" i="63"/>
  <c r="B52" i="63"/>
  <c r="B658" i="63"/>
  <c r="B424" i="63"/>
  <c r="B565" i="63"/>
  <c r="B444" i="63"/>
  <c r="B124" i="63"/>
  <c r="B373" i="63"/>
  <c r="B245" i="63"/>
  <c r="B70" i="63"/>
  <c r="B75" i="63"/>
  <c r="B2949" i="63"/>
  <c r="B3155" i="63"/>
  <c r="B3283" i="63"/>
  <c r="B3411" i="63"/>
  <c r="B3539" i="63"/>
  <c r="B3667" i="63"/>
  <c r="B1124" i="63"/>
  <c r="B2686" i="63"/>
  <c r="B2558" i="63"/>
  <c r="B2430" i="63"/>
  <c r="B2302" i="63"/>
  <c r="B2174" i="63"/>
  <c r="B2046" i="63"/>
  <c r="B1918" i="63"/>
  <c r="B1872" i="63"/>
  <c r="B1744" i="63"/>
  <c r="B1616" i="63"/>
  <c r="B1488" i="63"/>
  <c r="B1250" i="63"/>
  <c r="B470" i="63"/>
  <c r="B1088" i="63"/>
  <c r="B832" i="63"/>
  <c r="B1873" i="63"/>
  <c r="B1809" i="63"/>
  <c r="B1745" i="63"/>
  <c r="B1681" i="63"/>
  <c r="B1617" i="63"/>
  <c r="B1553" i="63"/>
  <c r="B1489" i="63"/>
  <c r="B1425" i="63"/>
  <c r="B1318" i="63"/>
  <c r="B1158" i="63"/>
  <c r="B1030" i="63"/>
  <c r="B902" i="63"/>
  <c r="B697" i="63"/>
  <c r="B743" i="63"/>
  <c r="B598" i="63"/>
  <c r="B1381" i="63"/>
  <c r="B1349" i="63"/>
  <c r="B1317" i="63"/>
  <c r="B1285" i="63"/>
  <c r="B1253" i="63"/>
  <c r="B1221" i="63"/>
  <c r="B1189" i="63"/>
  <c r="B1157" i="63"/>
  <c r="B1125" i="63"/>
  <c r="B1093" i="63"/>
  <c r="B1061" i="63"/>
  <c r="B1029" i="63"/>
  <c r="B997" i="63"/>
  <c r="B965" i="63"/>
  <c r="B933" i="63"/>
  <c r="B901" i="63"/>
  <c r="B869" i="63"/>
  <c r="B837" i="63"/>
  <c r="B799" i="63"/>
  <c r="B685" i="63"/>
  <c r="B438" i="63"/>
  <c r="B715" i="63"/>
  <c r="B542" i="63"/>
  <c r="B402" i="63"/>
  <c r="B274" i="63"/>
  <c r="B784" i="63"/>
  <c r="B752" i="63"/>
  <c r="B720" i="63"/>
  <c r="B688" i="63"/>
  <c r="B656" i="63"/>
  <c r="B608" i="63"/>
  <c r="B544" i="63"/>
  <c r="B462" i="63"/>
  <c r="B406" i="63"/>
  <c r="B278" i="63"/>
  <c r="B36" i="63"/>
  <c r="B595" i="63"/>
  <c r="B563" i="63"/>
  <c r="B531" i="63"/>
  <c r="B499" i="63"/>
  <c r="B178" i="63"/>
  <c r="B436" i="63"/>
  <c r="B360" i="63"/>
  <c r="B296" i="63"/>
  <c r="B232" i="63"/>
  <c r="B108" i="63"/>
  <c r="B467" i="63"/>
  <c r="B435" i="63"/>
  <c r="B403" i="63"/>
  <c r="B371" i="63"/>
  <c r="B339" i="63"/>
  <c r="B307" i="63"/>
  <c r="B275" i="63"/>
  <c r="B243" i="63"/>
  <c r="B211" i="63"/>
  <c r="B152" i="63"/>
  <c r="B24" i="63"/>
  <c r="B62" i="63"/>
  <c r="B169" i="63"/>
  <c r="B137" i="63"/>
  <c r="B105" i="63"/>
  <c r="B73" i="63"/>
  <c r="B41" i="63"/>
  <c r="B1723" i="63"/>
  <c r="B1191" i="63"/>
  <c r="B803" i="63"/>
  <c r="B286" i="63"/>
  <c r="B364" i="63"/>
  <c r="B213" i="63"/>
  <c r="B3013" i="63"/>
  <c r="B3443" i="63"/>
  <c r="B2782" i="63"/>
  <c r="B2398" i="63"/>
  <c r="B2142" i="63"/>
  <c r="B1840" i="63"/>
  <c r="B1456" i="63"/>
  <c r="B1024" i="63"/>
  <c r="B1857" i="63"/>
  <c r="B1665" i="63"/>
  <c r="B1473" i="63"/>
  <c r="B1126" i="63"/>
  <c r="B870" i="63"/>
  <c r="B1373" i="63"/>
  <c r="B1277" i="63"/>
  <c r="B1181" i="63"/>
  <c r="B1085" i="63"/>
  <c r="B989" i="63"/>
  <c r="B893" i="63"/>
  <c r="B781" i="63"/>
  <c r="B683" i="63"/>
  <c r="B242" i="63"/>
  <c r="B680" i="63"/>
  <c r="B592" i="63"/>
  <c r="B374" i="63"/>
  <c r="B555" i="63"/>
  <c r="B114" i="63"/>
  <c r="B280" i="63"/>
  <c r="B427" i="63"/>
  <c r="B267" i="63"/>
  <c r="B158" i="63"/>
  <c r="B129" i="63"/>
  <c r="B33" i="63"/>
  <c r="B534" i="63"/>
  <c r="B744" i="63"/>
  <c r="B619" i="63"/>
  <c r="B408" i="63"/>
  <c r="B459" i="63"/>
  <c r="B331" i="63"/>
  <c r="B203" i="63"/>
  <c r="B97" i="63"/>
  <c r="B7" i="63"/>
  <c r="B8" i="63"/>
  <c r="B11" i="63"/>
  <c r="B10" i="63"/>
  <c r="B14" i="63"/>
  <c r="B13" i="63"/>
  <c r="B12" i="63"/>
  <c r="B9" i="63"/>
  <c r="B6" i="63"/>
  <c r="B5" i="63"/>
  <c r="B4" i="63"/>
  <c r="L107" i="8"/>
  <c r="R107" i="8" s="1"/>
  <c r="L112" i="8"/>
  <c r="R112" i="8" s="1"/>
  <c r="N107" i="8"/>
  <c r="T107" i="8" s="1"/>
  <c r="N112" i="8"/>
  <c r="T112" i="8" s="1"/>
  <c r="M107" i="8"/>
  <c r="S107" i="8" s="1"/>
  <c r="M112" i="8"/>
  <c r="S112" i="8" s="1"/>
  <c r="G3327" i="6"/>
  <c r="G1293" i="6"/>
  <c r="G2897" i="6"/>
  <c r="G2717" i="6"/>
  <c r="G3077" i="6"/>
  <c r="G3155" i="6"/>
  <c r="G2157" i="6"/>
  <c r="G3576" i="6"/>
  <c r="G1712" i="6"/>
  <c r="L101" i="8"/>
  <c r="R101" i="8" s="1"/>
  <c r="L103" i="8"/>
  <c r="R103" i="8" s="1"/>
  <c r="L104" i="8"/>
  <c r="R104" i="8" s="1"/>
  <c r="L105" i="8"/>
  <c r="R105" i="8" s="1"/>
  <c r="N101" i="8"/>
  <c r="T101" i="8" s="1"/>
  <c r="N103" i="8"/>
  <c r="T103" i="8" s="1"/>
  <c r="N104" i="8"/>
  <c r="T104" i="8" s="1"/>
  <c r="N105" i="8"/>
  <c r="T105" i="8" s="1"/>
  <c r="M101" i="8"/>
  <c r="S101" i="8" s="1"/>
  <c r="M103" i="8"/>
  <c r="S103" i="8" s="1"/>
  <c r="M104" i="8"/>
  <c r="S104" i="8" s="1"/>
  <c r="M105" i="8"/>
  <c r="S105" i="8" s="1"/>
  <c r="L100" i="8"/>
  <c r="R100" i="8" s="1"/>
  <c r="N100" i="8"/>
  <c r="T100" i="8" s="1"/>
  <c r="M100" i="8"/>
  <c r="S100" i="8" s="1"/>
  <c r="L89" i="8"/>
  <c r="R89" i="8" s="1"/>
  <c r="L92" i="8"/>
  <c r="R92" i="8" s="1"/>
  <c r="N89" i="8"/>
  <c r="T89" i="8" s="1"/>
  <c r="N92" i="8"/>
  <c r="T92" i="8" s="1"/>
  <c r="M89" i="8"/>
  <c r="S89" i="8" s="1"/>
  <c r="M92" i="8"/>
  <c r="S92" i="8" s="1"/>
  <c r="L95" i="8"/>
  <c r="R95" i="8" s="1"/>
  <c r="N95" i="8"/>
  <c r="T95" i="8" s="1"/>
  <c r="M95" i="8"/>
  <c r="S95" i="8" s="1"/>
  <c r="G2538" i="6"/>
  <c r="G1141" i="6"/>
  <c r="G1424" i="6"/>
  <c r="G405" i="6"/>
  <c r="G635" i="6"/>
  <c r="G947" i="6"/>
  <c r="G2310" i="6"/>
  <c r="G3648" i="6"/>
  <c r="G2017" i="6"/>
  <c r="G1835" i="6"/>
  <c r="G2375" i="6"/>
  <c r="G766" i="6"/>
  <c r="G227" i="6"/>
  <c r="G12" i="6"/>
  <c r="G3338" i="6"/>
  <c r="L97" i="8"/>
  <c r="R97" i="8" s="1"/>
  <c r="L113" i="8"/>
  <c r="R113" i="8" s="1"/>
  <c r="N97" i="8"/>
  <c r="T97" i="8" s="1"/>
  <c r="N113" i="8"/>
  <c r="T113" i="8" s="1"/>
  <c r="M97" i="8"/>
  <c r="S97" i="8" s="1"/>
  <c r="M113" i="8"/>
  <c r="S113" i="8" s="1"/>
  <c r="L81" i="8"/>
  <c r="R81" i="8" s="1"/>
  <c r="N81" i="8"/>
  <c r="T81" i="8" s="1"/>
  <c r="M81" i="8"/>
  <c r="S81" i="8" s="1"/>
  <c r="N79" i="8"/>
  <c r="T79" i="8" s="1"/>
  <c r="L79" i="8"/>
  <c r="R79" i="8" s="1"/>
  <c r="M79" i="8"/>
  <c r="S79" i="8" s="1"/>
  <c r="L80" i="8"/>
  <c r="R80" i="8" s="1"/>
  <c r="L76" i="8"/>
  <c r="R76" i="8" s="1"/>
  <c r="L77" i="8"/>
  <c r="R77" i="8" s="1"/>
  <c r="L78" i="8"/>
  <c r="R78" i="8" s="1"/>
  <c r="N77" i="8"/>
  <c r="T77" i="8" s="1"/>
  <c r="N78" i="8"/>
  <c r="T78" i="8" s="1"/>
  <c r="N80" i="8"/>
  <c r="T80" i="8" s="1"/>
  <c r="N76" i="8"/>
  <c r="T76" i="8" s="1"/>
  <c r="M80" i="8"/>
  <c r="S80" i="8" s="1"/>
  <c r="M76" i="8"/>
  <c r="S76" i="8" s="1"/>
  <c r="M78" i="8"/>
  <c r="S78" i="8" s="1"/>
  <c r="M77" i="8"/>
  <c r="S77" i="8" s="1"/>
  <c r="N94" i="8"/>
  <c r="T94" i="8" s="1"/>
  <c r="M94" i="8"/>
  <c r="S94" i="8" s="1"/>
  <c r="L94" i="8"/>
  <c r="R94" i="8" s="1"/>
  <c r="B17" i="7"/>
  <c r="M111" i="8"/>
  <c r="S111" i="8" s="1"/>
  <c r="L111" i="8"/>
  <c r="R111" i="8" s="1"/>
  <c r="N111" i="8"/>
  <c r="T111" i="8" s="1"/>
  <c r="D120" i="20"/>
  <c r="F20" i="20"/>
  <c r="E20" i="20"/>
  <c r="D20" i="20"/>
  <c r="M110" i="8"/>
  <c r="S110" i="8" s="1"/>
  <c r="L110" i="8"/>
  <c r="R110" i="8" s="1"/>
  <c r="N110" i="8"/>
  <c r="T110" i="8" s="1"/>
  <c r="E5" i="8"/>
  <c r="E122" i="8"/>
  <c r="C1" i="20"/>
  <c r="G2" i="6"/>
  <c r="F143" i="20"/>
  <c r="G5" i="8"/>
  <c r="H4" i="8"/>
  <c r="P4" i="8" s="1"/>
  <c r="P114" i="8" s="1"/>
  <c r="V114" i="8" s="1"/>
  <c r="O4" i="8"/>
  <c r="O114" i="8" s="1"/>
  <c r="U114" i="8" s="1"/>
  <c r="U4" i="8"/>
  <c r="N6" i="8"/>
  <c r="T6" i="8" s="1"/>
  <c r="M83" i="8"/>
  <c r="S83" i="8" s="1"/>
  <c r="N106" i="8"/>
  <c r="T106" i="8" s="1"/>
  <c r="M6" i="8"/>
  <c r="S6" i="8" s="1"/>
  <c r="N83" i="8"/>
  <c r="T83" i="8" s="1"/>
  <c r="M115" i="8"/>
  <c r="S115" i="8" s="1"/>
  <c r="M106" i="8"/>
  <c r="S106" i="8" s="1"/>
  <c r="N115" i="8"/>
  <c r="T115" i="8" s="1"/>
  <c r="L106" i="8"/>
  <c r="R106" i="8" s="1"/>
  <c r="L6" i="8"/>
  <c r="R6" i="8" s="1"/>
  <c r="L83" i="8"/>
  <c r="R83" i="8" s="1"/>
  <c r="L115" i="8"/>
  <c r="R115" i="8" s="1"/>
  <c r="B126" i="20" l="1"/>
  <c r="A126" i="20"/>
  <c r="B133" i="20"/>
  <c r="A133" i="20"/>
  <c r="B117" i="20"/>
  <c r="A117" i="20"/>
  <c r="A140" i="20"/>
  <c r="B140" i="20"/>
  <c r="A124" i="20"/>
  <c r="B124" i="20"/>
  <c r="B122" i="20"/>
  <c r="A122" i="20"/>
  <c r="B127" i="20"/>
  <c r="A127" i="20"/>
  <c r="B114" i="20"/>
  <c r="A114" i="20"/>
  <c r="B129" i="20"/>
  <c r="A129" i="20"/>
  <c r="B113" i="20"/>
  <c r="A113" i="20"/>
  <c r="A136" i="20"/>
  <c r="B136" i="20"/>
  <c r="A120" i="20"/>
  <c r="B120" i="20"/>
  <c r="B139" i="20"/>
  <c r="A139" i="20"/>
  <c r="B123" i="20"/>
  <c r="A123" i="20"/>
  <c r="B141" i="20"/>
  <c r="A141" i="20"/>
  <c r="B125" i="20"/>
  <c r="A125" i="20"/>
  <c r="B130" i="20"/>
  <c r="A130" i="20"/>
  <c r="A132" i="20"/>
  <c r="B132" i="20"/>
  <c r="A116" i="20"/>
  <c r="B116" i="20"/>
  <c r="B135" i="20"/>
  <c r="A135" i="20"/>
  <c r="B119" i="20"/>
  <c r="A119" i="20"/>
  <c r="B138" i="20"/>
  <c r="A138" i="20"/>
  <c r="B137" i="20"/>
  <c r="A137" i="20"/>
  <c r="B121" i="20"/>
  <c r="A121" i="20"/>
  <c r="B118" i="20"/>
  <c r="A118" i="20"/>
  <c r="A128" i="20"/>
  <c r="B128" i="20"/>
  <c r="B134" i="20"/>
  <c r="A134" i="20"/>
  <c r="B131" i="20"/>
  <c r="A131" i="20"/>
  <c r="B115" i="20"/>
  <c r="A115" i="20"/>
  <c r="H146" i="20" a="1"/>
  <c r="H146" i="20" s="1"/>
  <c r="H150" i="20" a="1"/>
  <c r="H150" i="20" s="1"/>
  <c r="H154" i="20" a="1"/>
  <c r="H154" i="20" s="1"/>
  <c r="H158" i="20" a="1"/>
  <c r="H158" i="20" s="1"/>
  <c r="H162" i="20" a="1"/>
  <c r="H162" i="20" s="1"/>
  <c r="H166" i="20" a="1"/>
  <c r="H166" i="20" s="1"/>
  <c r="H170" i="20" a="1"/>
  <c r="H170" i="20" s="1"/>
  <c r="H174" i="20" a="1"/>
  <c r="H174" i="20" s="1"/>
  <c r="H153" i="20" a="1"/>
  <c r="H153" i="20" s="1"/>
  <c r="H161" i="20" a="1"/>
  <c r="H161" i="20" s="1"/>
  <c r="H173" i="20" a="1"/>
  <c r="H173" i="20" s="1"/>
  <c r="H147" i="20" a="1"/>
  <c r="H147" i="20" s="1"/>
  <c r="H151" i="20" a="1"/>
  <c r="H151" i="20" s="1"/>
  <c r="H155" i="20" a="1"/>
  <c r="H155" i="20" s="1"/>
  <c r="H159" i="20" a="1"/>
  <c r="H159" i="20" s="1"/>
  <c r="H163" i="20" a="1"/>
  <c r="H163" i="20" s="1"/>
  <c r="H167" i="20" a="1"/>
  <c r="H167" i="20" s="1"/>
  <c r="H171" i="20" a="1"/>
  <c r="H171" i="20" s="1"/>
  <c r="H175" i="20" a="1"/>
  <c r="H175" i="20" s="1"/>
  <c r="H149" i="20" a="1"/>
  <c r="H149" i="20" s="1"/>
  <c r="H157" i="20" a="1"/>
  <c r="H157" i="20" s="1"/>
  <c r="H169" i="20" a="1"/>
  <c r="H169" i="20" s="1"/>
  <c r="H148" i="20" a="1"/>
  <c r="H148" i="20" s="1"/>
  <c r="H152" i="20" a="1"/>
  <c r="H152" i="20" s="1"/>
  <c r="H156" i="20" a="1"/>
  <c r="H156" i="20" s="1"/>
  <c r="H160" i="20" a="1"/>
  <c r="H160" i="20" s="1"/>
  <c r="H164" i="20" a="1"/>
  <c r="H164" i="20" s="1"/>
  <c r="H168" i="20" a="1"/>
  <c r="H168" i="20" s="1"/>
  <c r="H172" i="20" a="1"/>
  <c r="H172" i="20" s="1"/>
  <c r="H165" i="20" a="1"/>
  <c r="H165" i="20" s="1"/>
  <c r="F43" i="67"/>
  <c r="G43" i="67"/>
  <c r="G29" i="67" s="1"/>
  <c r="H43" i="67"/>
  <c r="H29" i="67" s="1"/>
  <c r="E43" i="67"/>
  <c r="D43" i="67"/>
  <c r="D43" i="66"/>
  <c r="F43" i="66"/>
  <c r="G43" i="66"/>
  <c r="E43" i="66"/>
  <c r="H43" i="66"/>
  <c r="M9" i="8"/>
  <c r="S9" i="8" s="1"/>
  <c r="O102" i="8"/>
  <c r="U102" i="8" s="1"/>
  <c r="O108" i="8"/>
  <c r="U108" i="8" s="1"/>
  <c r="P102" i="8"/>
  <c r="V102" i="8" s="1"/>
  <c r="P108" i="8"/>
  <c r="V108" i="8" s="1"/>
  <c r="O98" i="8"/>
  <c r="U98" i="8" s="1"/>
  <c r="O99" i="8"/>
  <c r="U99" i="8" s="1"/>
  <c r="P98" i="8"/>
  <c r="V98" i="8" s="1"/>
  <c r="P99" i="8"/>
  <c r="V99" i="8" s="1"/>
  <c r="O93" i="8"/>
  <c r="U93" i="8" s="1"/>
  <c r="O96" i="8"/>
  <c r="U96" i="8" s="1"/>
  <c r="P93" i="8"/>
  <c r="V93" i="8" s="1"/>
  <c r="P96" i="8"/>
  <c r="V96" i="8" s="1"/>
  <c r="P90" i="8"/>
  <c r="V90" i="8" s="1"/>
  <c r="P91" i="8"/>
  <c r="V91" i="8" s="1"/>
  <c r="O90" i="8"/>
  <c r="U90" i="8" s="1"/>
  <c r="O91" i="8"/>
  <c r="U91" i="8" s="1"/>
  <c r="O84" i="8"/>
  <c r="U84" i="8" s="1"/>
  <c r="O85" i="8"/>
  <c r="U85" i="8" s="1"/>
  <c r="O86" i="8"/>
  <c r="U86" i="8" s="1"/>
  <c r="O87" i="8"/>
  <c r="U87" i="8" s="1"/>
  <c r="O88" i="8"/>
  <c r="U88" i="8" s="1"/>
  <c r="P84" i="8"/>
  <c r="V84" i="8" s="1"/>
  <c r="P85" i="8"/>
  <c r="V85" i="8" s="1"/>
  <c r="P86" i="8"/>
  <c r="V86" i="8" s="1"/>
  <c r="P87" i="8"/>
  <c r="V87" i="8" s="1"/>
  <c r="P88" i="8"/>
  <c r="V88" i="8" s="1"/>
  <c r="J16" i="8"/>
  <c r="J12" i="8"/>
  <c r="L7" i="8"/>
  <c r="R7" i="8" s="1"/>
  <c r="N7" i="8"/>
  <c r="T7" i="8" s="1"/>
  <c r="P7" i="8"/>
  <c r="V7" i="8" s="1"/>
  <c r="J8" i="8"/>
  <c r="M7" i="8"/>
  <c r="S7" i="8" s="1"/>
  <c r="O7" i="8"/>
  <c r="U7" i="8" s="1"/>
  <c r="O107" i="8"/>
  <c r="U107" i="8" s="1"/>
  <c r="O112" i="8"/>
  <c r="U112" i="8" s="1"/>
  <c r="P107" i="8"/>
  <c r="P112" i="8"/>
  <c r="G3293" i="6"/>
  <c r="G1294" i="6"/>
  <c r="G2898" i="6"/>
  <c r="G2718" i="6"/>
  <c r="G3156" i="6"/>
  <c r="O101" i="8"/>
  <c r="U101" i="8" s="1"/>
  <c r="O103" i="8"/>
  <c r="U103" i="8" s="1"/>
  <c r="O104" i="8"/>
  <c r="U104" i="8" s="1"/>
  <c r="O105" i="8"/>
  <c r="U105" i="8" s="1"/>
  <c r="P101" i="8"/>
  <c r="P103" i="8"/>
  <c r="P104" i="8"/>
  <c r="P105" i="8"/>
  <c r="O100" i="8"/>
  <c r="U100" i="8" s="1"/>
  <c r="P100" i="8"/>
  <c r="O89" i="8"/>
  <c r="U89" i="8" s="1"/>
  <c r="O92" i="8"/>
  <c r="U92" i="8" s="1"/>
  <c r="P89" i="8"/>
  <c r="P92" i="8"/>
  <c r="L9" i="8"/>
  <c r="R9" i="8" s="1"/>
  <c r="N9" i="8"/>
  <c r="T9" i="8" s="1"/>
  <c r="O95" i="8"/>
  <c r="U95" i="8" s="1"/>
  <c r="O9" i="8"/>
  <c r="U9" i="8" s="1"/>
  <c r="P95" i="8"/>
  <c r="P9" i="8"/>
  <c r="G2377" i="6"/>
  <c r="G2574" i="6"/>
  <c r="G1142" i="6"/>
  <c r="G1425" i="6"/>
  <c r="G948" i="6"/>
  <c r="G406" i="6"/>
  <c r="G636" i="6"/>
  <c r="G2346" i="6"/>
  <c r="G3468" i="6"/>
  <c r="G1836" i="6"/>
  <c r="G2018" i="6"/>
  <c r="G2376" i="6"/>
  <c r="G228" i="6"/>
  <c r="G13" i="6"/>
  <c r="O97" i="8"/>
  <c r="U97" i="8" s="1"/>
  <c r="O113" i="8"/>
  <c r="U113" i="8" s="1"/>
  <c r="P97" i="8"/>
  <c r="P113" i="8"/>
  <c r="O81" i="8"/>
  <c r="U81" i="8" s="1"/>
  <c r="P81" i="8"/>
  <c r="O79" i="8"/>
  <c r="U79" i="8" s="1"/>
  <c r="P79" i="8"/>
  <c r="P80" i="8"/>
  <c r="P76" i="8"/>
  <c r="P78" i="8"/>
  <c r="P77" i="8"/>
  <c r="O80" i="8"/>
  <c r="U80" i="8" s="1"/>
  <c r="O76" i="8"/>
  <c r="U76" i="8" s="1"/>
  <c r="O77" i="8"/>
  <c r="U77" i="8" s="1"/>
  <c r="O78" i="8"/>
  <c r="U78" i="8" s="1"/>
  <c r="P94" i="8"/>
  <c r="O94" i="8"/>
  <c r="U94" i="8" s="1"/>
  <c r="B18" i="7"/>
  <c r="G1531" i="6"/>
  <c r="O111" i="8"/>
  <c r="U111" i="8" s="1"/>
  <c r="P111" i="8"/>
  <c r="M11" i="8"/>
  <c r="S11" i="8" s="1"/>
  <c r="N11" i="8"/>
  <c r="T11" i="8" s="1"/>
  <c r="O11" i="8"/>
  <c r="U11" i="8" s="1"/>
  <c r="L11" i="8"/>
  <c r="R11" i="8" s="1"/>
  <c r="P11" i="8"/>
  <c r="O10" i="8"/>
  <c r="U10" i="8" s="1"/>
  <c r="L10" i="8"/>
  <c r="R10" i="8" s="1"/>
  <c r="P10" i="8"/>
  <c r="M10" i="8"/>
  <c r="S10" i="8" s="1"/>
  <c r="N10" i="8"/>
  <c r="T10" i="8" s="1"/>
  <c r="E120" i="20"/>
  <c r="F120" i="20"/>
  <c r="P110" i="8"/>
  <c r="O110" i="8"/>
  <c r="U110" i="8" s="1"/>
  <c r="O106" i="8"/>
  <c r="U106" i="8" s="1"/>
  <c r="P115" i="8"/>
  <c r="P83" i="8"/>
  <c r="H5" i="8"/>
  <c r="P106" i="8"/>
  <c r="P6" i="8"/>
  <c r="O83" i="8"/>
  <c r="U83" i="8" s="1"/>
  <c r="O6" i="8"/>
  <c r="U6" i="8" s="1"/>
  <c r="O115" i="8"/>
  <c r="U115" i="8" s="1"/>
  <c r="V4" i="8"/>
  <c r="E20" i="67" l="1"/>
  <c r="E29" i="67"/>
  <c r="D20" i="67"/>
  <c r="D29" i="67"/>
  <c r="F42" i="67"/>
  <c r="F29" i="67"/>
  <c r="H40" i="67"/>
  <c r="H20" i="67"/>
  <c r="G37" i="67"/>
  <c r="G20" i="67"/>
  <c r="H12" i="67"/>
  <c r="F34" i="67"/>
  <c r="F20" i="67"/>
  <c r="F15" i="67"/>
  <c r="H25" i="67"/>
  <c r="F30" i="67"/>
  <c r="F36" i="67"/>
  <c r="H35" i="67"/>
  <c r="F26" i="67"/>
  <c r="G39" i="67"/>
  <c r="H14" i="67"/>
  <c r="F12" i="67"/>
  <c r="F7" i="67"/>
  <c r="G36" i="67"/>
  <c r="A165" i="20"/>
  <c r="B165" i="20"/>
  <c r="A160" i="20"/>
  <c r="B160" i="20"/>
  <c r="A169" i="20"/>
  <c r="B169" i="20"/>
  <c r="B171" i="20"/>
  <c r="A171" i="20"/>
  <c r="B155" i="20"/>
  <c r="A155" i="20"/>
  <c r="A161" i="20"/>
  <c r="B161" i="20"/>
  <c r="B166" i="20"/>
  <c r="A166" i="20"/>
  <c r="B150" i="20"/>
  <c r="A150" i="20"/>
  <c r="A172" i="20"/>
  <c r="B172" i="20"/>
  <c r="A156" i="20"/>
  <c r="B156" i="20"/>
  <c r="A157" i="20"/>
  <c r="B157" i="20"/>
  <c r="B167" i="20"/>
  <c r="A167" i="20"/>
  <c r="B151" i="20"/>
  <c r="A151" i="20"/>
  <c r="A153" i="20"/>
  <c r="B153" i="20"/>
  <c r="B162" i="20"/>
  <c r="A162" i="20"/>
  <c r="B146" i="20"/>
  <c r="A146" i="20"/>
  <c r="H27" i="67"/>
  <c r="H10" i="67"/>
  <c r="F16" i="67"/>
  <c r="F31" i="67"/>
  <c r="F41" i="67"/>
  <c r="A168" i="20"/>
  <c r="B168" i="20"/>
  <c r="A152" i="20"/>
  <c r="B152" i="20"/>
  <c r="A149" i="20"/>
  <c r="B149" i="20"/>
  <c r="B163" i="20"/>
  <c r="A163" i="20"/>
  <c r="B147" i="20"/>
  <c r="A147" i="20"/>
  <c r="B174" i="20"/>
  <c r="A174" i="20"/>
  <c r="B158" i="20"/>
  <c r="A158" i="20"/>
  <c r="H7" i="67"/>
  <c r="H28" i="67"/>
  <c r="A164" i="20"/>
  <c r="B164" i="20"/>
  <c r="A148" i="20"/>
  <c r="B148" i="20"/>
  <c r="B175" i="20"/>
  <c r="A175" i="20"/>
  <c r="B159" i="20"/>
  <c r="A159" i="20"/>
  <c r="A173" i="20"/>
  <c r="B173" i="20"/>
  <c r="B170" i="20"/>
  <c r="A170" i="20"/>
  <c r="B154" i="20"/>
  <c r="A154" i="20"/>
  <c r="H39" i="67"/>
  <c r="H23" i="67"/>
  <c r="H32" i="67"/>
  <c r="H34" i="67"/>
  <c r="F6" i="67"/>
  <c r="F25" i="67"/>
  <c r="F37" i="67"/>
  <c r="F40" i="67"/>
  <c r="F27" i="67"/>
  <c r="G38" i="67"/>
  <c r="H15" i="67"/>
  <c r="H6" i="67"/>
  <c r="H24" i="67"/>
  <c r="F18" i="67"/>
  <c r="F35" i="67"/>
  <c r="F22" i="67"/>
  <c r="F13" i="67"/>
  <c r="G25" i="67"/>
  <c r="G21" i="67"/>
  <c r="G7" i="67"/>
  <c r="G18" i="67"/>
  <c r="G6" i="67"/>
  <c r="G27" i="67"/>
  <c r="G12" i="67"/>
  <c r="G41" i="67"/>
  <c r="G9" i="67"/>
  <c r="G13" i="67"/>
  <c r="G16" i="67"/>
  <c r="G15" i="67"/>
  <c r="G26" i="67"/>
  <c r="G22" i="67"/>
  <c r="G31" i="67"/>
  <c r="G10" i="67"/>
  <c r="G42" i="67"/>
  <c r="H9" i="67"/>
  <c r="H17" i="67"/>
  <c r="H42" i="67"/>
  <c r="H37" i="67"/>
  <c r="F28" i="67"/>
  <c r="F9" i="67"/>
  <c r="F21" i="67"/>
  <c r="F14" i="67"/>
  <c r="F23" i="67"/>
  <c r="F38" i="67"/>
  <c r="F39" i="67"/>
  <c r="G32" i="67"/>
  <c r="G23" i="67"/>
  <c r="G33" i="67"/>
  <c r="G34" i="67"/>
  <c r="H16" i="67"/>
  <c r="H13" i="67"/>
  <c r="H19" i="67"/>
  <c r="H33" i="67"/>
  <c r="H31" i="67"/>
  <c r="H26" i="67"/>
  <c r="F24" i="67"/>
  <c r="F8" i="67"/>
  <c r="F19" i="67"/>
  <c r="F10" i="67"/>
  <c r="F33" i="67"/>
  <c r="F32" i="67"/>
  <c r="F11" i="67"/>
  <c r="F17" i="67"/>
  <c r="G19" i="67"/>
  <c r="G8" i="67"/>
  <c r="G30" i="67"/>
  <c r="G40" i="67"/>
  <c r="G14" i="67"/>
  <c r="G17" i="67"/>
  <c r="G28" i="67"/>
  <c r="G24" i="67"/>
  <c r="G35" i="67"/>
  <c r="G11" i="67"/>
  <c r="H41" i="67"/>
  <c r="H11" i="67"/>
  <c r="H21" i="67"/>
  <c r="H30" i="67"/>
  <c r="H18" i="67"/>
  <c r="H38" i="67"/>
  <c r="H8" i="67"/>
  <c r="H22" i="67"/>
  <c r="F32" i="66"/>
  <c r="F40" i="66"/>
  <c r="F34" i="66"/>
  <c r="F26" i="66"/>
  <c r="F29" i="66"/>
  <c r="F24" i="66"/>
  <c r="F13" i="66"/>
  <c r="F7" i="66"/>
  <c r="F33" i="66"/>
  <c r="F30" i="66"/>
  <c r="F22" i="66"/>
  <c r="F20" i="66"/>
  <c r="F15" i="66"/>
  <c r="F9" i="66"/>
  <c r="F23" i="66"/>
  <c r="F12" i="66"/>
  <c r="F42" i="66"/>
  <c r="F41" i="66"/>
  <c r="F18" i="66"/>
  <c r="F8" i="66"/>
  <c r="F14" i="66"/>
  <c r="F39" i="66"/>
  <c r="F38" i="66"/>
  <c r="F25" i="66"/>
  <c r="F28" i="66"/>
  <c r="F17" i="66"/>
  <c r="F10" i="66"/>
  <c r="F6" i="66"/>
  <c r="F36" i="66"/>
  <c r="F11" i="66"/>
  <c r="F35" i="66"/>
  <c r="F37" i="66"/>
  <c r="F27" i="66"/>
  <c r="F21" i="66"/>
  <c r="F19" i="66"/>
  <c r="F31" i="66"/>
  <c r="F16" i="66"/>
  <c r="H37" i="66"/>
  <c r="H41" i="66"/>
  <c r="H28" i="66"/>
  <c r="H16" i="66"/>
  <c r="H12" i="66"/>
  <c r="H18" i="66"/>
  <c r="H26" i="66"/>
  <c r="H14" i="66"/>
  <c r="H10" i="66"/>
  <c r="H15" i="66"/>
  <c r="H40" i="66"/>
  <c r="H34" i="66"/>
  <c r="H32" i="66"/>
  <c r="H19" i="66"/>
  <c r="H25" i="66"/>
  <c r="H8" i="66"/>
  <c r="H7" i="66"/>
  <c r="H33" i="66"/>
  <c r="H24" i="66"/>
  <c r="H30" i="66"/>
  <c r="H39" i="66"/>
  <c r="H22" i="66"/>
  <c r="H11" i="66"/>
  <c r="H13" i="66"/>
  <c r="H6" i="66"/>
  <c r="H31" i="66"/>
  <c r="H42" i="66"/>
  <c r="H20" i="66"/>
  <c r="H27" i="66"/>
  <c r="H17" i="66"/>
  <c r="H21" i="66"/>
  <c r="H38" i="66"/>
  <c r="H29" i="66"/>
  <c r="H36" i="66"/>
  <c r="H35" i="66"/>
  <c r="H23" i="66"/>
  <c r="H9" i="66"/>
  <c r="D37" i="66"/>
  <c r="D31" i="66"/>
  <c r="D33" i="66"/>
  <c r="D41" i="66"/>
  <c r="D24" i="66"/>
  <c r="D34" i="66"/>
  <c r="D19" i="66"/>
  <c r="D14" i="66"/>
  <c r="D26" i="66"/>
  <c r="D10" i="66"/>
  <c r="D8" i="66"/>
  <c r="D40" i="66"/>
  <c r="D29" i="66"/>
  <c r="D42" i="66"/>
  <c r="D38" i="66"/>
  <c r="D20" i="66"/>
  <c r="D28" i="66"/>
  <c r="D30" i="66"/>
  <c r="D16" i="66"/>
  <c r="D12" i="66"/>
  <c r="D11" i="66"/>
  <c r="D35" i="66"/>
  <c r="D17" i="66"/>
  <c r="D6" i="66"/>
  <c r="D15" i="66"/>
  <c r="D13" i="66"/>
  <c r="D36" i="66"/>
  <c r="D39" i="66"/>
  <c r="D32" i="66"/>
  <c r="D25" i="66"/>
  <c r="D9" i="66"/>
  <c r="D23" i="66"/>
  <c r="D18" i="66"/>
  <c r="D27" i="66"/>
  <c r="D21" i="66"/>
  <c r="D22" i="66"/>
  <c r="D7" i="66"/>
  <c r="E38" i="66"/>
  <c r="E28" i="66"/>
  <c r="E18" i="66"/>
  <c r="E21" i="66"/>
  <c r="E20" i="66"/>
  <c r="E9" i="66"/>
  <c r="E6" i="66"/>
  <c r="E42" i="66"/>
  <c r="E35" i="66"/>
  <c r="E29" i="66"/>
  <c r="E27" i="66"/>
  <c r="E40" i="66"/>
  <c r="E14" i="66"/>
  <c r="E13" i="66"/>
  <c r="E7" i="66"/>
  <c r="E36" i="66"/>
  <c r="E39" i="66"/>
  <c r="E32" i="66"/>
  <c r="E34" i="66"/>
  <c r="E23" i="66"/>
  <c r="E26" i="66"/>
  <c r="E37" i="66"/>
  <c r="E16" i="66"/>
  <c r="E11" i="66"/>
  <c r="E33" i="66"/>
  <c r="E17" i="66"/>
  <c r="E10" i="66"/>
  <c r="E22" i="66"/>
  <c r="E24" i="66"/>
  <c r="E25" i="66"/>
  <c r="E31" i="66"/>
  <c r="E41" i="66"/>
  <c r="E19" i="66"/>
  <c r="E15" i="66"/>
  <c r="E30" i="66"/>
  <c r="E8" i="66"/>
  <c r="E12" i="66"/>
  <c r="D39" i="67"/>
  <c r="D38" i="67"/>
  <c r="D37" i="67"/>
  <c r="D34" i="67"/>
  <c r="D33" i="67"/>
  <c r="D27" i="67"/>
  <c r="D28" i="67"/>
  <c r="D24" i="67"/>
  <c r="D31" i="67"/>
  <c r="D41" i="67"/>
  <c r="D36" i="67"/>
  <c r="D18" i="67"/>
  <c r="D26" i="67"/>
  <c r="D16" i="67"/>
  <c r="D15" i="67"/>
  <c r="D21" i="67"/>
  <c r="D23" i="67"/>
  <c r="D13" i="67"/>
  <c r="D8" i="67"/>
  <c r="D10" i="67"/>
  <c r="D42" i="67"/>
  <c r="D32" i="67"/>
  <c r="D40" i="67"/>
  <c r="D35" i="67"/>
  <c r="D17" i="67"/>
  <c r="D14" i="67"/>
  <c r="D19" i="67"/>
  <c r="D12" i="67"/>
  <c r="D6" i="67"/>
  <c r="D11" i="67"/>
  <c r="D30" i="67"/>
  <c r="D9" i="67"/>
  <c r="D22" i="67"/>
  <c r="D25" i="67"/>
  <c r="D7" i="67"/>
  <c r="G41" i="66"/>
  <c r="G29" i="66"/>
  <c r="G42" i="66"/>
  <c r="G20" i="66"/>
  <c r="G27" i="66"/>
  <c r="G8" i="66"/>
  <c r="G15" i="66"/>
  <c r="G11" i="66"/>
  <c r="G14" i="66"/>
  <c r="G16" i="66"/>
  <c r="G10" i="66"/>
  <c r="G18" i="66"/>
  <c r="G38" i="66"/>
  <c r="G40" i="66"/>
  <c r="G35" i="66"/>
  <c r="G25" i="66"/>
  <c r="G17" i="66"/>
  <c r="G36" i="66"/>
  <c r="G6" i="66"/>
  <c r="G12" i="66"/>
  <c r="G22" i="66"/>
  <c r="G19" i="66"/>
  <c r="G9" i="66"/>
  <c r="G34" i="66"/>
  <c r="G37" i="66"/>
  <c r="G32" i="66"/>
  <c r="G33" i="66"/>
  <c r="G39" i="66"/>
  <c r="G21" i="66"/>
  <c r="G26" i="66"/>
  <c r="G13" i="66"/>
  <c r="G7" i="66"/>
  <c r="G30" i="66"/>
  <c r="G31" i="66"/>
  <c r="G24" i="66"/>
  <c r="G23" i="66"/>
  <c r="G28" i="66"/>
  <c r="E39" i="67"/>
  <c r="E28" i="67"/>
  <c r="E35" i="67"/>
  <c r="E18" i="67"/>
  <c r="E34" i="67"/>
  <c r="E21" i="67"/>
  <c r="E14" i="67"/>
  <c r="E7" i="67"/>
  <c r="E6" i="67"/>
  <c r="E41" i="67"/>
  <c r="E36" i="67"/>
  <c r="E15" i="67"/>
  <c r="E27" i="67"/>
  <c r="E17" i="67"/>
  <c r="E24" i="67"/>
  <c r="E16" i="67"/>
  <c r="E10" i="67"/>
  <c r="E11" i="67"/>
  <c r="E38" i="67"/>
  <c r="E32" i="67"/>
  <c r="E23" i="67"/>
  <c r="E26" i="67"/>
  <c r="E30" i="67"/>
  <c r="E8" i="67"/>
  <c r="E12" i="67"/>
  <c r="E37" i="67"/>
  <c r="E19" i="67"/>
  <c r="E25" i="67"/>
  <c r="E22" i="67"/>
  <c r="E31" i="67"/>
  <c r="E9" i="67"/>
  <c r="E13" i="67"/>
  <c r="E42" i="67"/>
  <c r="E40" i="67"/>
  <c r="E33" i="67"/>
  <c r="J19" i="8"/>
  <c r="J17" i="8"/>
  <c r="L12" i="8"/>
  <c r="R12" i="8" s="1"/>
  <c r="M12" i="8"/>
  <c r="S12" i="8" s="1"/>
  <c r="N12" i="8"/>
  <c r="T12" i="8" s="1"/>
  <c r="O12" i="8"/>
  <c r="U12" i="8" s="1"/>
  <c r="P12" i="8"/>
  <c r="V12" i="8" s="1"/>
  <c r="J13" i="8"/>
  <c r="L8" i="8"/>
  <c r="R8" i="8" s="1"/>
  <c r="N8" i="8"/>
  <c r="T8" i="8" s="1"/>
  <c r="P8" i="8"/>
  <c r="V8" i="8" s="1"/>
  <c r="M8" i="8"/>
  <c r="S8" i="8" s="1"/>
  <c r="O8" i="8"/>
  <c r="U8" i="8" s="1"/>
  <c r="V92" i="8"/>
  <c r="V113" i="8"/>
  <c r="V77" i="8"/>
  <c r="V81" i="8"/>
  <c r="V83" i="8"/>
  <c r="V107" i="8"/>
  <c r="V115" i="8"/>
  <c r="V11" i="8"/>
  <c r="V78" i="8"/>
  <c r="V94" i="8"/>
  <c r="V97" i="8"/>
  <c r="V101" i="8"/>
  <c r="V112" i="8"/>
  <c r="V105" i="8"/>
  <c r="V9" i="8"/>
  <c r="V80" i="8"/>
  <c r="V100" i="8"/>
  <c r="V103" i="8"/>
  <c r="V104" i="8"/>
  <c r="V111" i="8"/>
  <c r="V76" i="8"/>
  <c r="V79" i="8"/>
  <c r="V95" i="8"/>
  <c r="V89" i="8"/>
  <c r="V110" i="8"/>
  <c r="V10" i="8"/>
  <c r="V106" i="8"/>
  <c r="G1295" i="6"/>
  <c r="G2899" i="6"/>
  <c r="G2719" i="6"/>
  <c r="G3157" i="6"/>
  <c r="G3577" i="6"/>
  <c r="G2158" i="6"/>
  <c r="G2378" i="6"/>
  <c r="G2539" i="6"/>
  <c r="G1143" i="6"/>
  <c r="G637" i="6"/>
  <c r="G949" i="6"/>
  <c r="G407" i="6"/>
  <c r="G184" i="6"/>
  <c r="G3649" i="6"/>
  <c r="G2019" i="6"/>
  <c r="G767" i="6"/>
  <c r="G229" i="6"/>
  <c r="G14" i="6"/>
  <c r="B19" i="7"/>
  <c r="V6" i="8"/>
  <c r="N109" i="8"/>
  <c r="T109" i="8" s="1"/>
  <c r="M109" i="8"/>
  <c r="S109" i="8" s="1"/>
  <c r="P109" i="8"/>
  <c r="V109" i="8" s="1"/>
  <c r="O109" i="8"/>
  <c r="U109" i="8" s="1"/>
  <c r="L109" i="8"/>
  <c r="R109" i="8" s="1"/>
  <c r="J21" i="8" l="1"/>
  <c r="J20" i="8"/>
  <c r="L17" i="8"/>
  <c r="R17" i="8" s="1"/>
  <c r="N17" i="8"/>
  <c r="T17" i="8" s="1"/>
  <c r="P17" i="8"/>
  <c r="V17" i="8" s="1"/>
  <c r="J18" i="8"/>
  <c r="M17" i="8"/>
  <c r="S17" i="8" s="1"/>
  <c r="O17" i="8"/>
  <c r="U17" i="8" s="1"/>
  <c r="L13" i="8"/>
  <c r="R13" i="8" s="1"/>
  <c r="M13" i="8"/>
  <c r="S13" i="8" s="1"/>
  <c r="N13" i="8"/>
  <c r="T13" i="8" s="1"/>
  <c r="O13" i="8"/>
  <c r="U13" i="8" s="1"/>
  <c r="P13" i="8"/>
  <c r="V13" i="8" s="1"/>
  <c r="J14" i="8"/>
  <c r="G3412" i="6"/>
  <c r="G1296" i="6"/>
  <c r="G2900" i="6"/>
  <c r="G2720" i="6"/>
  <c r="G3158" i="6"/>
  <c r="G3078" i="6"/>
  <c r="G2379" i="6"/>
  <c r="G2540" i="6"/>
  <c r="G552" i="6"/>
  <c r="G1144" i="6"/>
  <c r="G1426" i="6"/>
  <c r="G408" i="6"/>
  <c r="G950" i="6"/>
  <c r="G3469" i="6"/>
  <c r="G2020" i="6"/>
  <c r="G1837" i="6"/>
  <c r="G399" i="6"/>
  <c r="G230" i="6"/>
  <c r="G15" i="6"/>
  <c r="B20" i="7"/>
  <c r="J23" i="8" l="1"/>
  <c r="J24" i="8" s="1"/>
  <c r="M24" i="8" s="1"/>
  <c r="S24" i="8" s="1"/>
  <c r="J22" i="8"/>
  <c r="N20" i="8"/>
  <c r="T20" i="8" s="1"/>
  <c r="O20" i="8"/>
  <c r="U20" i="8" s="1"/>
  <c r="L20" i="8"/>
  <c r="R20" i="8" s="1"/>
  <c r="P20" i="8"/>
  <c r="V20" i="8" s="1"/>
  <c r="M20" i="8"/>
  <c r="S20" i="8" s="1"/>
  <c r="L18" i="8"/>
  <c r="R18" i="8" s="1"/>
  <c r="N18" i="8"/>
  <c r="T18" i="8" s="1"/>
  <c r="P18" i="8"/>
  <c r="V18" i="8" s="1"/>
  <c r="M18" i="8"/>
  <c r="S18" i="8" s="1"/>
  <c r="O18" i="8"/>
  <c r="U18" i="8" s="1"/>
  <c r="L14" i="8"/>
  <c r="R14" i="8" s="1"/>
  <c r="M14" i="8"/>
  <c r="S14" i="8" s="1"/>
  <c r="N14" i="8"/>
  <c r="T14" i="8" s="1"/>
  <c r="O14" i="8"/>
  <c r="U14" i="8" s="1"/>
  <c r="P14" i="8"/>
  <c r="V14" i="8" s="1"/>
  <c r="J15" i="8"/>
  <c r="L24" i="8"/>
  <c r="R24" i="8" s="1"/>
  <c r="G1297" i="6"/>
  <c r="G2901" i="6"/>
  <c r="G2721" i="6"/>
  <c r="L16" i="8"/>
  <c r="R16" i="8" s="1"/>
  <c r="M16" i="8"/>
  <c r="S16" i="8" s="1"/>
  <c r="N16" i="8"/>
  <c r="T16" i="8" s="1"/>
  <c r="O16" i="8"/>
  <c r="U16" i="8" s="1"/>
  <c r="P16" i="8"/>
  <c r="V16" i="8" s="1"/>
  <c r="G2575" i="6"/>
  <c r="G553" i="6"/>
  <c r="G1145" i="6"/>
  <c r="G743" i="6"/>
  <c r="G951" i="6"/>
  <c r="G625" i="6"/>
  <c r="G768" i="6"/>
  <c r="G400" i="6"/>
  <c r="G16" i="6"/>
  <c r="G231" i="6"/>
  <c r="B21" i="7"/>
  <c r="B22" i="7" s="1"/>
  <c r="B23" i="7" s="1"/>
  <c r="M23" i="8"/>
  <c r="S23" i="8" s="1"/>
  <c r="L23" i="8" l="1"/>
  <c r="R23" i="8" s="1"/>
  <c r="O24" i="8"/>
  <c r="U24" i="8" s="1"/>
  <c r="N24" i="8"/>
  <c r="T24" i="8" s="1"/>
  <c r="P24" i="8"/>
  <c r="V24" i="8" s="1"/>
  <c r="N23" i="8"/>
  <c r="T23" i="8" s="1"/>
  <c r="P23" i="8"/>
  <c r="V23" i="8" s="1"/>
  <c r="O23" i="8"/>
  <c r="U23" i="8" s="1"/>
  <c r="J29" i="8"/>
  <c r="J30" i="8" s="1"/>
  <c r="J25" i="8"/>
  <c r="N22" i="8"/>
  <c r="T22" i="8" s="1"/>
  <c r="O22" i="8"/>
  <c r="U22" i="8" s="1"/>
  <c r="L22" i="8"/>
  <c r="R22" i="8" s="1"/>
  <c r="P22" i="8"/>
  <c r="V22" i="8" s="1"/>
  <c r="M22" i="8"/>
  <c r="S22" i="8" s="1"/>
  <c r="L15" i="8"/>
  <c r="R15" i="8" s="1"/>
  <c r="M15" i="8"/>
  <c r="S15" i="8" s="1"/>
  <c r="N15" i="8"/>
  <c r="T15" i="8" s="1"/>
  <c r="O15" i="8"/>
  <c r="U15" i="8" s="1"/>
  <c r="P15" i="8"/>
  <c r="V15" i="8" s="1"/>
  <c r="G1298" i="6"/>
  <c r="G2902" i="6"/>
  <c r="G2722" i="6"/>
  <c r="G3159" i="6"/>
  <c r="G3079" i="6"/>
  <c r="G1713" i="6"/>
  <c r="G2159" i="6"/>
  <c r="G3578" i="6"/>
  <c r="L19" i="8"/>
  <c r="R19" i="8" s="1"/>
  <c r="N19" i="8"/>
  <c r="T19" i="8" s="1"/>
  <c r="P19" i="8"/>
  <c r="V19" i="8" s="1"/>
  <c r="M19" i="8"/>
  <c r="S19" i="8" s="1"/>
  <c r="O19" i="8"/>
  <c r="U19" i="8" s="1"/>
  <c r="G2380" i="6"/>
  <c r="G1146" i="6"/>
  <c r="G2576" i="6"/>
  <c r="G490" i="6"/>
  <c r="G952" i="6"/>
  <c r="G1427" i="6"/>
  <c r="G638" i="6"/>
  <c r="G2298" i="6"/>
  <c r="G3650" i="6"/>
  <c r="G2021" i="6"/>
  <c r="G1838" i="6"/>
  <c r="G769" i="6"/>
  <c r="G232" i="6"/>
  <c r="G17" i="6"/>
  <c r="G3339" i="6"/>
  <c r="B24" i="7"/>
  <c r="J45" i="8" l="1"/>
  <c r="J46" i="8" s="1"/>
  <c r="J47" i="8" s="1"/>
  <c r="J48" i="8" s="1"/>
  <c r="J49" i="8" s="1"/>
  <c r="J31" i="8"/>
  <c r="L25" i="8"/>
  <c r="R25" i="8" s="1"/>
  <c r="M25" i="8"/>
  <c r="S25" i="8" s="1"/>
  <c r="N25" i="8"/>
  <c r="T25" i="8" s="1"/>
  <c r="O25" i="8"/>
  <c r="U25" i="8" s="1"/>
  <c r="P25" i="8"/>
  <c r="V25" i="8" s="1"/>
  <c r="J26" i="8"/>
  <c r="G3294" i="6"/>
  <c r="G1299" i="6"/>
  <c r="G2903" i="6"/>
  <c r="G2723" i="6"/>
  <c r="G3160" i="6"/>
  <c r="N21" i="8"/>
  <c r="T21" i="8" s="1"/>
  <c r="M21" i="8"/>
  <c r="S21" i="8" s="1"/>
  <c r="L21" i="8"/>
  <c r="R21" i="8" s="1"/>
  <c r="P21" i="8"/>
  <c r="V21" i="8" s="1"/>
  <c r="O21" i="8"/>
  <c r="U21" i="8" s="1"/>
  <c r="G2381" i="6"/>
  <c r="G1147" i="6"/>
  <c r="G2541" i="6"/>
  <c r="G491" i="6"/>
  <c r="G953" i="6"/>
  <c r="G1428" i="6"/>
  <c r="G639" i="6"/>
  <c r="G2347" i="6"/>
  <c r="G3470" i="6"/>
  <c r="G2022" i="6"/>
  <c r="G1839" i="6"/>
  <c r="G233" i="6"/>
  <c r="G18" i="6"/>
  <c r="B25" i="7"/>
  <c r="G3464" i="6"/>
  <c r="G1532" i="6"/>
  <c r="J64" i="8" l="1"/>
  <c r="J65" i="8" s="1"/>
  <c r="J66" i="8" s="1"/>
  <c r="J67" i="8" s="1"/>
  <c r="J50" i="8"/>
  <c r="N31" i="8"/>
  <c r="T31" i="8" s="1"/>
  <c r="L31" i="8"/>
  <c r="R31" i="8" s="1"/>
  <c r="J32" i="8"/>
  <c r="M31" i="8"/>
  <c r="S31" i="8" s="1"/>
  <c r="P31" i="8"/>
  <c r="V31" i="8" s="1"/>
  <c r="O31" i="8"/>
  <c r="U31" i="8" s="1"/>
  <c r="L26" i="8"/>
  <c r="R26" i="8" s="1"/>
  <c r="M26" i="8"/>
  <c r="S26" i="8" s="1"/>
  <c r="N26" i="8"/>
  <c r="T26" i="8" s="1"/>
  <c r="O26" i="8"/>
  <c r="U26" i="8" s="1"/>
  <c r="P26" i="8"/>
  <c r="V26" i="8" s="1"/>
  <c r="J27" i="8"/>
  <c r="G1300" i="6"/>
  <c r="G2904" i="6"/>
  <c r="G2724" i="6"/>
  <c r="G3161" i="6"/>
  <c r="G3579" i="6"/>
  <c r="G2160" i="6"/>
  <c r="G2382" i="6"/>
  <c r="G1148" i="6"/>
  <c r="G2542" i="6"/>
  <c r="G492" i="6"/>
  <c r="G954" i="6"/>
  <c r="G640" i="6"/>
  <c r="G185" i="6"/>
  <c r="G3651" i="6"/>
  <c r="G2023" i="6"/>
  <c r="G770" i="6"/>
  <c r="G19" i="6"/>
  <c r="G234" i="6"/>
  <c r="B26" i="7"/>
  <c r="P82" i="8"/>
  <c r="V82" i="8" s="1"/>
  <c r="M82" i="8"/>
  <c r="S82" i="8" s="1"/>
  <c r="O82" i="8"/>
  <c r="U82" i="8" s="1"/>
  <c r="L82" i="8"/>
  <c r="R82" i="8" s="1"/>
  <c r="N82" i="8"/>
  <c r="T82" i="8" s="1"/>
  <c r="J68" i="8" l="1"/>
  <c r="J69" i="8" s="1"/>
  <c r="M67" i="8"/>
  <c r="S67" i="8" s="1"/>
  <c r="O67" i="8"/>
  <c r="U67" i="8" s="1"/>
  <c r="L67" i="8"/>
  <c r="R67" i="8" s="1"/>
  <c r="N67" i="8"/>
  <c r="T67" i="8" s="1"/>
  <c r="P67" i="8"/>
  <c r="V67" i="8" s="1"/>
  <c r="J75" i="8"/>
  <c r="J74" i="8"/>
  <c r="N50" i="8"/>
  <c r="T50" i="8" s="1"/>
  <c r="J51" i="8"/>
  <c r="O50" i="8"/>
  <c r="U50" i="8" s="1"/>
  <c r="L50" i="8"/>
  <c r="R50" i="8" s="1"/>
  <c r="P50" i="8"/>
  <c r="V50" i="8" s="1"/>
  <c r="M50" i="8"/>
  <c r="S50" i="8" s="1"/>
  <c r="O32" i="8"/>
  <c r="U32" i="8" s="1"/>
  <c r="L32" i="8"/>
  <c r="R32" i="8" s="1"/>
  <c r="P32" i="8"/>
  <c r="V32" i="8" s="1"/>
  <c r="N32" i="8"/>
  <c r="T32" i="8" s="1"/>
  <c r="M32" i="8"/>
  <c r="S32" i="8" s="1"/>
  <c r="J33" i="8"/>
  <c r="J34" i="8" s="1"/>
  <c r="L27" i="8"/>
  <c r="R27" i="8" s="1"/>
  <c r="M27" i="8"/>
  <c r="S27" i="8" s="1"/>
  <c r="N27" i="8"/>
  <c r="T27" i="8" s="1"/>
  <c r="O27" i="8"/>
  <c r="U27" i="8" s="1"/>
  <c r="P27" i="8"/>
  <c r="V27" i="8" s="1"/>
  <c r="J28" i="8"/>
  <c r="G3413" i="6"/>
  <c r="G2905" i="6"/>
  <c r="G2725" i="6"/>
  <c r="G3080" i="6"/>
  <c r="G3162" i="6"/>
  <c r="G1714" i="6"/>
  <c r="M29" i="8"/>
  <c r="S29" i="8" s="1"/>
  <c r="L29" i="8"/>
  <c r="R29" i="8" s="1"/>
  <c r="N29" i="8"/>
  <c r="T29" i="8" s="1"/>
  <c r="O29" i="8"/>
  <c r="U29" i="8" s="1"/>
  <c r="P29" i="8"/>
  <c r="V29" i="8" s="1"/>
  <c r="G1149" i="6"/>
  <c r="G2543" i="6"/>
  <c r="G493" i="6"/>
  <c r="G955" i="6"/>
  <c r="G1429" i="6"/>
  <c r="G3471" i="6"/>
  <c r="G2024" i="6"/>
  <c r="G1840" i="6"/>
  <c r="G235" i="6"/>
  <c r="G20" i="6"/>
  <c r="B27" i="7"/>
  <c r="G3465" i="6"/>
  <c r="N69" i="8" l="1"/>
  <c r="T69" i="8" s="1"/>
  <c r="O69" i="8"/>
  <c r="U69" i="8" s="1"/>
  <c r="L69" i="8"/>
  <c r="R69" i="8" s="1"/>
  <c r="P69" i="8"/>
  <c r="V69" i="8" s="1"/>
  <c r="M69" i="8"/>
  <c r="S69" i="8" s="1"/>
  <c r="L68" i="8"/>
  <c r="R68" i="8" s="1"/>
  <c r="N68" i="8"/>
  <c r="T68" i="8" s="1"/>
  <c r="P68" i="8"/>
  <c r="V68" i="8" s="1"/>
  <c r="J70" i="8"/>
  <c r="M68" i="8"/>
  <c r="S68" i="8" s="1"/>
  <c r="O68" i="8"/>
  <c r="U68" i="8" s="1"/>
  <c r="N74" i="8"/>
  <c r="T74" i="8" s="1"/>
  <c r="O74" i="8"/>
  <c r="U74" i="8" s="1"/>
  <c r="L74" i="8"/>
  <c r="R74" i="8" s="1"/>
  <c r="P74" i="8"/>
  <c r="V74" i="8" s="1"/>
  <c r="M74" i="8"/>
  <c r="S74" i="8" s="1"/>
  <c r="M51" i="8"/>
  <c r="S51" i="8" s="1"/>
  <c r="N51" i="8"/>
  <c r="T51" i="8" s="1"/>
  <c r="J52" i="8"/>
  <c r="O51" i="8"/>
  <c r="U51" i="8" s="1"/>
  <c r="L51" i="8"/>
  <c r="R51" i="8" s="1"/>
  <c r="P51" i="8"/>
  <c r="V51" i="8" s="1"/>
  <c r="N34" i="8"/>
  <c r="T34" i="8" s="1"/>
  <c r="J35" i="8"/>
  <c r="O34" i="8"/>
  <c r="U34" i="8" s="1"/>
  <c r="L34" i="8"/>
  <c r="R34" i="8" s="1"/>
  <c r="P34" i="8"/>
  <c r="V34" i="8" s="1"/>
  <c r="M34" i="8"/>
  <c r="S34" i="8" s="1"/>
  <c r="L33" i="8"/>
  <c r="R33" i="8" s="1"/>
  <c r="P33" i="8"/>
  <c r="V33" i="8" s="1"/>
  <c r="N33" i="8"/>
  <c r="T33" i="8" s="1"/>
  <c r="M33" i="8"/>
  <c r="S33" i="8" s="1"/>
  <c r="O33" i="8"/>
  <c r="U33" i="8" s="1"/>
  <c r="L28" i="8"/>
  <c r="R28" i="8" s="1"/>
  <c r="M28" i="8"/>
  <c r="S28" i="8" s="1"/>
  <c r="O28" i="8"/>
  <c r="U28" i="8" s="1"/>
  <c r="P28" i="8"/>
  <c r="V28" i="8" s="1"/>
  <c r="N28" i="8"/>
  <c r="T28" i="8" s="1"/>
  <c r="G2906" i="6"/>
  <c r="G2726" i="6"/>
  <c r="G1150" i="6"/>
  <c r="G2577" i="6"/>
  <c r="G494" i="6"/>
  <c r="G956" i="6"/>
  <c r="G626" i="6"/>
  <c r="G771" i="6"/>
  <c r="G21" i="6"/>
  <c r="G236" i="6"/>
  <c r="B28" i="7"/>
  <c r="B29" i="7" s="1"/>
  <c r="B30" i="7" s="1"/>
  <c r="G3446" i="6"/>
  <c r="L70" i="8" l="1"/>
  <c r="R70" i="8" s="1"/>
  <c r="N70" i="8"/>
  <c r="T70" i="8" s="1"/>
  <c r="P70" i="8"/>
  <c r="V70" i="8" s="1"/>
  <c r="J71" i="8"/>
  <c r="M70" i="8"/>
  <c r="S70" i="8" s="1"/>
  <c r="O70" i="8"/>
  <c r="U70" i="8" s="1"/>
  <c r="L52" i="8"/>
  <c r="R52" i="8" s="1"/>
  <c r="P52" i="8"/>
  <c r="V52" i="8" s="1"/>
  <c r="M52" i="8"/>
  <c r="S52" i="8" s="1"/>
  <c r="N52" i="8"/>
  <c r="T52" i="8" s="1"/>
  <c r="J53" i="8"/>
  <c r="O52" i="8"/>
  <c r="U52" i="8" s="1"/>
  <c r="M35" i="8"/>
  <c r="S35" i="8" s="1"/>
  <c r="N35" i="8"/>
  <c r="T35" i="8" s="1"/>
  <c r="J36" i="8"/>
  <c r="O35" i="8"/>
  <c r="U35" i="8" s="1"/>
  <c r="L35" i="8"/>
  <c r="R35" i="8" s="1"/>
  <c r="P35" i="8"/>
  <c r="V35" i="8" s="1"/>
  <c r="G1301" i="6"/>
  <c r="G2907" i="6"/>
  <c r="G2727" i="6"/>
  <c r="G3081" i="6"/>
  <c r="G3163" i="6"/>
  <c r="G1715" i="6"/>
  <c r="G2161" i="6"/>
  <c r="G3580" i="6"/>
  <c r="G2383" i="6"/>
  <c r="G1151" i="6"/>
  <c r="G2578" i="6"/>
  <c r="G495" i="6"/>
  <c r="G957" i="6"/>
  <c r="G1430" i="6"/>
  <c r="G641" i="6"/>
  <c r="G2311" i="6"/>
  <c r="G3652" i="6"/>
  <c r="G2025" i="6"/>
  <c r="G1841" i="6"/>
  <c r="G772" i="6"/>
  <c r="G237" i="6"/>
  <c r="G22" i="6"/>
  <c r="G3340" i="6"/>
  <c r="B31" i="7"/>
  <c r="B3" i="20"/>
  <c r="M75" i="8"/>
  <c r="S75" i="8" s="1"/>
  <c r="P75" i="8"/>
  <c r="V75" i="8" s="1"/>
  <c r="L75" i="8"/>
  <c r="R75" i="8" s="1"/>
  <c r="O75" i="8"/>
  <c r="U75" i="8" s="1"/>
  <c r="N75" i="8"/>
  <c r="T75" i="8" s="1"/>
  <c r="D96" i="20"/>
  <c r="F96" i="20"/>
  <c r="E43" i="20"/>
  <c r="D43" i="20"/>
  <c r="F43" i="20"/>
  <c r="F63" i="20"/>
  <c r="D63" i="20"/>
  <c r="E63" i="20"/>
  <c r="F116" i="20"/>
  <c r="E116" i="20"/>
  <c r="D116" i="20"/>
  <c r="F153" i="20"/>
  <c r="E153" i="20"/>
  <c r="D153" i="20"/>
  <c r="E61" i="20"/>
  <c r="F61" i="20"/>
  <c r="D61" i="20"/>
  <c r="D95" i="20"/>
  <c r="E95" i="20"/>
  <c r="F95" i="20"/>
  <c r="E163" i="20"/>
  <c r="F163" i="20"/>
  <c r="D163" i="20"/>
  <c r="E121" i="20"/>
  <c r="D121" i="20"/>
  <c r="F121" i="20"/>
  <c r="D11" i="20"/>
  <c r="E11" i="20"/>
  <c r="F11" i="20"/>
  <c r="D99" i="20"/>
  <c r="E99" i="20"/>
  <c r="F99" i="20"/>
  <c r="D92" i="20"/>
  <c r="E92" i="20"/>
  <c r="F92" i="20"/>
  <c r="F146" i="20"/>
  <c r="D146" i="20"/>
  <c r="E146" i="20"/>
  <c r="D171" i="20"/>
  <c r="F171" i="20"/>
  <c r="E171" i="20"/>
  <c r="D97" i="20"/>
  <c r="E97" i="20"/>
  <c r="F97" i="20"/>
  <c r="D158" i="20"/>
  <c r="F158" i="20"/>
  <c r="E158" i="20"/>
  <c r="D94" i="20"/>
  <c r="E94" i="20"/>
  <c r="F94" i="20"/>
  <c r="D164" i="20"/>
  <c r="E164" i="20"/>
  <c r="F164" i="20"/>
  <c r="F64" i="20"/>
  <c r="D64" i="20"/>
  <c r="E64" i="20"/>
  <c r="D18" i="20"/>
  <c r="E18" i="20"/>
  <c r="F18" i="20"/>
  <c r="D137" i="20"/>
  <c r="F137" i="20"/>
  <c r="E137" i="20"/>
  <c r="E29" i="20"/>
  <c r="F29" i="20"/>
  <c r="D29" i="20"/>
  <c r="E125" i="20"/>
  <c r="D125" i="20"/>
  <c r="F125" i="20"/>
  <c r="F140" i="20"/>
  <c r="D140" i="20"/>
  <c r="E140" i="20"/>
  <c r="E114" i="20"/>
  <c r="D114" i="20"/>
  <c r="F114" i="20"/>
  <c r="D173" i="20"/>
  <c r="F173" i="20"/>
  <c r="E173" i="20"/>
  <c r="F135" i="20"/>
  <c r="E135" i="20"/>
  <c r="D135" i="20"/>
  <c r="F41" i="20"/>
  <c r="E41" i="20"/>
  <c r="D41" i="20"/>
  <c r="F138" i="20"/>
  <c r="D138" i="20"/>
  <c r="E138" i="20"/>
  <c r="E156" i="20"/>
  <c r="D156" i="20"/>
  <c r="F156" i="20"/>
  <c r="F159" i="20"/>
  <c r="E159" i="20"/>
  <c r="D159" i="20"/>
  <c r="E16" i="20"/>
  <c r="F16" i="20"/>
  <c r="D16" i="20"/>
  <c r="E48" i="20"/>
  <c r="F48" i="20"/>
  <c r="D48" i="20"/>
  <c r="D74" i="20"/>
  <c r="E74" i="20"/>
  <c r="F74" i="20"/>
  <c r="F136" i="20"/>
  <c r="D136" i="20"/>
  <c r="E136" i="20"/>
  <c r="E27" i="20"/>
  <c r="D27" i="20"/>
  <c r="F27" i="20"/>
  <c r="E170" i="20"/>
  <c r="D170" i="20"/>
  <c r="F170" i="20"/>
  <c r="F128" i="20"/>
  <c r="E128" i="20"/>
  <c r="D128" i="20"/>
  <c r="F19" i="20"/>
  <c r="E19" i="20"/>
  <c r="D19" i="20"/>
  <c r="F131" i="20"/>
  <c r="D131" i="20"/>
  <c r="E131" i="20"/>
  <c r="E126" i="20"/>
  <c r="D126" i="20"/>
  <c r="F126" i="20"/>
  <c r="F59" i="20"/>
  <c r="D59" i="20"/>
  <c r="E59" i="20"/>
  <c r="F10" i="20"/>
  <c r="D10" i="20"/>
  <c r="E10" i="20"/>
  <c r="D47" i="20"/>
  <c r="E47" i="20"/>
  <c r="F47" i="20"/>
  <c r="F7" i="20"/>
  <c r="E7" i="20"/>
  <c r="D7" i="20"/>
  <c r="E68" i="20"/>
  <c r="F68" i="20"/>
  <c r="D68" i="20"/>
  <c r="E60" i="20"/>
  <c r="D60" i="20"/>
  <c r="F60" i="20"/>
  <c r="D103" i="20"/>
  <c r="E103" i="20"/>
  <c r="F103" i="20"/>
  <c r="F147" i="20"/>
  <c r="E147" i="20"/>
  <c r="D147" i="20"/>
  <c r="E78" i="20"/>
  <c r="D78" i="20"/>
  <c r="F78" i="20"/>
  <c r="D81" i="20"/>
  <c r="F81" i="20"/>
  <c r="E81" i="20"/>
  <c r="F129" i="20"/>
  <c r="E129" i="20"/>
  <c r="D129" i="20"/>
  <c r="D101" i="20"/>
  <c r="E101" i="20"/>
  <c r="F101" i="20"/>
  <c r="E56" i="20"/>
  <c r="D56" i="20"/>
  <c r="F56" i="20"/>
  <c r="D46" i="20"/>
  <c r="E46" i="20"/>
  <c r="F46" i="20"/>
  <c r="D50" i="20"/>
  <c r="E50" i="20"/>
  <c r="F50" i="20"/>
  <c r="D152" i="20"/>
  <c r="E152" i="20"/>
  <c r="F152" i="20"/>
  <c r="F26" i="20"/>
  <c r="E26" i="20"/>
  <c r="D26" i="20"/>
  <c r="D165" i="20"/>
  <c r="E165" i="20"/>
  <c r="F165" i="20"/>
  <c r="D21" i="20"/>
  <c r="F21" i="20"/>
  <c r="E21" i="20"/>
  <c r="D93" i="20"/>
  <c r="E93" i="20"/>
  <c r="F93" i="20"/>
  <c r="F134" i="20"/>
  <c r="E134" i="20"/>
  <c r="D134" i="20"/>
  <c r="E66" i="20"/>
  <c r="F66" i="20"/>
  <c r="D66" i="20"/>
  <c r="E154" i="20"/>
  <c r="F154" i="20"/>
  <c r="D154" i="20"/>
  <c r="D98" i="20"/>
  <c r="E98" i="20"/>
  <c r="F98" i="20"/>
  <c r="E123" i="20"/>
  <c r="D123" i="20"/>
  <c r="F123" i="20"/>
  <c r="E42" i="20"/>
  <c r="D42" i="20"/>
  <c r="F42" i="20"/>
  <c r="E9" i="20"/>
  <c r="F9" i="20"/>
  <c r="D9" i="20"/>
  <c r="E12" i="20"/>
  <c r="F12" i="20"/>
  <c r="D12" i="20"/>
  <c r="D83" i="20"/>
  <c r="F83" i="20"/>
  <c r="E83" i="20"/>
  <c r="F84" i="20"/>
  <c r="E84" i="20"/>
  <c r="D84" i="20"/>
  <c r="F58" i="20"/>
  <c r="D58" i="20"/>
  <c r="E58" i="20"/>
  <c r="D28" i="20"/>
  <c r="F28" i="20"/>
  <c r="E28" i="20"/>
  <c r="D148" i="20"/>
  <c r="F148" i="20"/>
  <c r="E148" i="20"/>
  <c r="D149" i="20"/>
  <c r="E149" i="20"/>
  <c r="F149" i="20"/>
  <c r="E161" i="20"/>
  <c r="D161" i="20"/>
  <c r="F161" i="20"/>
  <c r="D49" i="20"/>
  <c r="E49" i="20"/>
  <c r="F49" i="20"/>
  <c r="D45" i="20"/>
  <c r="E45" i="20"/>
  <c r="F45" i="20"/>
  <c r="F69" i="20"/>
  <c r="E69" i="20"/>
  <c r="D69" i="20"/>
  <c r="D89" i="20"/>
  <c r="E89" i="20"/>
  <c r="F89" i="20"/>
  <c r="F25" i="20"/>
  <c r="E25" i="20"/>
  <c r="D25" i="20"/>
  <c r="D91" i="20"/>
  <c r="E91" i="20"/>
  <c r="F91" i="20"/>
  <c r="F57" i="20"/>
  <c r="D57" i="20"/>
  <c r="E57" i="20"/>
  <c r="E132" i="20"/>
  <c r="D132" i="20"/>
  <c r="F132" i="20"/>
  <c r="D54" i="20"/>
  <c r="F54" i="20"/>
  <c r="E54" i="20"/>
  <c r="F88" i="20"/>
  <c r="E88" i="20"/>
  <c r="D88" i="20"/>
  <c r="F77" i="20"/>
  <c r="D77" i="20"/>
  <c r="E77" i="20"/>
  <c r="F124" i="20"/>
  <c r="E124" i="20"/>
  <c r="D124" i="20"/>
  <c r="F23" i="20"/>
  <c r="E23" i="20"/>
  <c r="D23" i="20"/>
  <c r="F169" i="20"/>
  <c r="E169" i="20"/>
  <c r="D169" i="20"/>
  <c r="F55" i="20"/>
  <c r="E55" i="20"/>
  <c r="D55" i="20"/>
  <c r="D157" i="20"/>
  <c r="E157" i="20"/>
  <c r="F157" i="20"/>
  <c r="E75" i="20"/>
  <c r="D75" i="20"/>
  <c r="F75" i="20"/>
  <c r="F15" i="20"/>
  <c r="E15" i="20"/>
  <c r="D15" i="20"/>
  <c r="F130" i="20"/>
  <c r="D130" i="20"/>
  <c r="E130" i="20"/>
  <c r="F155" i="20"/>
  <c r="E155" i="20"/>
  <c r="D155" i="20"/>
  <c r="F13" i="20"/>
  <c r="E13" i="20"/>
  <c r="D13" i="20"/>
  <c r="F160" i="20"/>
  <c r="E160" i="20"/>
  <c r="D160" i="20"/>
  <c r="F122" i="20"/>
  <c r="E122" i="20"/>
  <c r="D122" i="20"/>
  <c r="D133" i="20"/>
  <c r="E133" i="20"/>
  <c r="F133" i="20"/>
  <c r="F151" i="20"/>
  <c r="D151" i="20"/>
  <c r="E151" i="20"/>
  <c r="E17" i="20"/>
  <c r="D17" i="20"/>
  <c r="F17" i="20"/>
  <c r="D87" i="20"/>
  <c r="F87" i="20"/>
  <c r="E87" i="20"/>
  <c r="D100" i="20"/>
  <c r="E100" i="20"/>
  <c r="F100" i="20"/>
  <c r="F118" i="20"/>
  <c r="E118" i="20"/>
  <c r="D118" i="20"/>
  <c r="D40" i="20"/>
  <c r="E40" i="20"/>
  <c r="F40" i="20"/>
  <c r="E96" i="20"/>
  <c r="D51" i="20"/>
  <c r="E51" i="20"/>
  <c r="F51" i="20"/>
  <c r="D52" i="20"/>
  <c r="E52" i="20"/>
  <c r="F52" i="20"/>
  <c r="E172" i="20"/>
  <c r="D172" i="20"/>
  <c r="F172" i="20"/>
  <c r="F150" i="20"/>
  <c r="E150" i="20"/>
  <c r="D150" i="20"/>
  <c r="E85" i="20"/>
  <c r="D85" i="20"/>
  <c r="F85" i="20"/>
  <c r="E113" i="20"/>
  <c r="D113" i="20"/>
  <c r="F113" i="20"/>
  <c r="F86" i="20"/>
  <c r="E86" i="20"/>
  <c r="D86" i="20"/>
  <c r="E76" i="20"/>
  <c r="F76" i="20"/>
  <c r="D76" i="20"/>
  <c r="F80" i="20"/>
  <c r="E80" i="20"/>
  <c r="D80" i="20"/>
  <c r="F65" i="20"/>
  <c r="E65" i="20"/>
  <c r="D65" i="20"/>
  <c r="D115" i="20"/>
  <c r="F115" i="20"/>
  <c r="E115" i="20"/>
  <c r="E62" i="20"/>
  <c r="F62" i="20"/>
  <c r="D62" i="20"/>
  <c r="E166" i="20"/>
  <c r="D166" i="20"/>
  <c r="F166" i="20"/>
  <c r="F8" i="20"/>
  <c r="E8" i="20"/>
  <c r="D8" i="20"/>
  <c r="F141" i="20"/>
  <c r="E141" i="20"/>
  <c r="D141" i="20"/>
  <c r="E175" i="20"/>
  <c r="D175" i="20"/>
  <c r="F175" i="20"/>
  <c r="D53" i="20"/>
  <c r="F53" i="20"/>
  <c r="E53" i="20"/>
  <c r="D168" i="20"/>
  <c r="F168" i="20"/>
  <c r="E168" i="20"/>
  <c r="D102" i="20"/>
  <c r="E102" i="20"/>
  <c r="F102" i="20"/>
  <c r="D117" i="20"/>
  <c r="F117" i="20"/>
  <c r="E117" i="20"/>
  <c r="D90" i="20"/>
  <c r="E90" i="20"/>
  <c r="F90" i="20"/>
  <c r="E162" i="20"/>
  <c r="F162" i="20"/>
  <c r="D162" i="20"/>
  <c r="F79" i="20"/>
  <c r="E79" i="20"/>
  <c r="D79" i="20"/>
  <c r="F67" i="20"/>
  <c r="D67" i="20"/>
  <c r="E67" i="20"/>
  <c r="E167" i="20"/>
  <c r="D167" i="20"/>
  <c r="F167" i="20"/>
  <c r="E82" i="20"/>
  <c r="D82" i="20"/>
  <c r="F82" i="20"/>
  <c r="E119" i="20"/>
  <c r="D119" i="20"/>
  <c r="F119" i="20"/>
  <c r="F139" i="20"/>
  <c r="E139" i="20"/>
  <c r="D139" i="20"/>
  <c r="D14" i="20"/>
  <c r="E14" i="20"/>
  <c r="F14" i="20"/>
  <c r="E44" i="20"/>
  <c r="D44" i="20"/>
  <c r="F44" i="20"/>
  <c r="F22" i="20"/>
  <c r="E22" i="20"/>
  <c r="D22" i="20"/>
  <c r="D174" i="20"/>
  <c r="F174" i="20"/>
  <c r="E174" i="20"/>
  <c r="F6" i="20"/>
  <c r="D6" i="20"/>
  <c r="E6" i="20"/>
  <c r="E127" i="20"/>
  <c r="D127" i="20"/>
  <c r="F127" i="20"/>
  <c r="M71" i="8" l="1"/>
  <c r="S71" i="8" s="1"/>
  <c r="O71" i="8"/>
  <c r="U71" i="8" s="1"/>
  <c r="L71" i="8"/>
  <c r="R71" i="8" s="1"/>
  <c r="N71" i="8"/>
  <c r="T71" i="8" s="1"/>
  <c r="P71" i="8"/>
  <c r="V71" i="8" s="1"/>
  <c r="J72" i="8"/>
  <c r="J54" i="8"/>
  <c r="J55" i="8" s="1"/>
  <c r="O53" i="8"/>
  <c r="U53" i="8" s="1"/>
  <c r="L53" i="8"/>
  <c r="R53" i="8" s="1"/>
  <c r="P53" i="8"/>
  <c r="V53" i="8" s="1"/>
  <c r="M53" i="8"/>
  <c r="S53" i="8" s="1"/>
  <c r="N53" i="8"/>
  <c r="T53" i="8" s="1"/>
  <c r="L36" i="8"/>
  <c r="R36" i="8" s="1"/>
  <c r="P36" i="8"/>
  <c r="V36" i="8" s="1"/>
  <c r="M36" i="8"/>
  <c r="S36" i="8" s="1"/>
  <c r="N36" i="8"/>
  <c r="T36" i="8" s="1"/>
  <c r="J37" i="8"/>
  <c r="O36" i="8"/>
  <c r="U36" i="8" s="1"/>
  <c r="G3295" i="6"/>
  <c r="G1302" i="6"/>
  <c r="G2908" i="6"/>
  <c r="G2728" i="6"/>
  <c r="G3164" i="6"/>
  <c r="N47" i="8"/>
  <c r="T47" i="8" s="1"/>
  <c r="M47" i="8"/>
  <c r="S47" i="8" s="1"/>
  <c r="O47" i="8"/>
  <c r="U47" i="8" s="1"/>
  <c r="L47" i="8"/>
  <c r="R47" i="8" s="1"/>
  <c r="P47" i="8"/>
  <c r="V47" i="8" s="1"/>
  <c r="G2384" i="6"/>
  <c r="G1152" i="6"/>
  <c r="G2544" i="6"/>
  <c r="G496" i="6"/>
  <c r="G958" i="6"/>
  <c r="G1431" i="6"/>
  <c r="G642" i="6"/>
  <c r="G2334" i="6"/>
  <c r="G3472" i="6"/>
  <c r="G2026" i="6"/>
  <c r="G1842" i="6"/>
  <c r="G23" i="6"/>
  <c r="G238" i="6"/>
  <c r="B32" i="7"/>
  <c r="G1533" i="6"/>
  <c r="B37" i="20"/>
  <c r="D24" i="20"/>
  <c r="F24" i="20"/>
  <c r="E24" i="20"/>
  <c r="J73" i="8" l="1"/>
  <c r="M72" i="8"/>
  <c r="S72" i="8" s="1"/>
  <c r="O72" i="8"/>
  <c r="U72" i="8" s="1"/>
  <c r="L72" i="8"/>
  <c r="R72" i="8" s="1"/>
  <c r="N72" i="8"/>
  <c r="T72" i="8" s="1"/>
  <c r="P72" i="8"/>
  <c r="V72" i="8" s="1"/>
  <c r="N55" i="8"/>
  <c r="T55" i="8" s="1"/>
  <c r="J56" i="8"/>
  <c r="O55" i="8"/>
  <c r="U55" i="8" s="1"/>
  <c r="L55" i="8"/>
  <c r="R55" i="8" s="1"/>
  <c r="P55" i="8"/>
  <c r="V55" i="8" s="1"/>
  <c r="M55" i="8"/>
  <c r="S55" i="8" s="1"/>
  <c r="N54" i="8"/>
  <c r="T54" i="8" s="1"/>
  <c r="O54" i="8"/>
  <c r="U54" i="8" s="1"/>
  <c r="M54" i="8"/>
  <c r="S54" i="8" s="1"/>
  <c r="L54" i="8"/>
  <c r="R54" i="8" s="1"/>
  <c r="P54" i="8"/>
  <c r="V54" i="8" s="1"/>
  <c r="J38" i="8"/>
  <c r="J39" i="8" s="1"/>
  <c r="O37" i="8"/>
  <c r="U37" i="8" s="1"/>
  <c r="L37" i="8"/>
  <c r="R37" i="8" s="1"/>
  <c r="P37" i="8"/>
  <c r="V37" i="8" s="1"/>
  <c r="M37" i="8"/>
  <c r="S37" i="8" s="1"/>
  <c r="N37" i="8"/>
  <c r="T37" i="8" s="1"/>
  <c r="G1303" i="6"/>
  <c r="G2909" i="6"/>
  <c r="G2729" i="6"/>
  <c r="G3165" i="6"/>
  <c r="G3581" i="6"/>
  <c r="G2162" i="6"/>
  <c r="L66" i="8"/>
  <c r="R66" i="8" s="1"/>
  <c r="M66" i="8"/>
  <c r="S66" i="8" s="1"/>
  <c r="N66" i="8"/>
  <c r="T66" i="8" s="1"/>
  <c r="O66" i="8"/>
  <c r="U66" i="8" s="1"/>
  <c r="P66" i="8"/>
  <c r="V66" i="8" s="1"/>
  <c r="G2385" i="6"/>
  <c r="G1153" i="6"/>
  <c r="G2545" i="6"/>
  <c r="G497" i="6"/>
  <c r="G959" i="6"/>
  <c r="G643" i="6"/>
  <c r="G186" i="6"/>
  <c r="G3653" i="6"/>
  <c r="G2027" i="6"/>
  <c r="G773" i="6"/>
  <c r="G24" i="6"/>
  <c r="G239" i="6"/>
  <c r="B33" i="7"/>
  <c r="B71" i="20"/>
  <c r="L73" i="8" l="1"/>
  <c r="R73" i="8" s="1"/>
  <c r="N73" i="8"/>
  <c r="T73" i="8" s="1"/>
  <c r="P73" i="8"/>
  <c r="V73" i="8" s="1"/>
  <c r="M73" i="8"/>
  <c r="S73" i="8" s="1"/>
  <c r="O73" i="8"/>
  <c r="U73" i="8" s="1"/>
  <c r="M56" i="8"/>
  <c r="S56" i="8" s="1"/>
  <c r="N56" i="8"/>
  <c r="T56" i="8" s="1"/>
  <c r="J57" i="8"/>
  <c r="O56" i="8"/>
  <c r="U56" i="8" s="1"/>
  <c r="L56" i="8"/>
  <c r="R56" i="8" s="1"/>
  <c r="P56" i="8"/>
  <c r="V56" i="8" s="1"/>
  <c r="J40" i="8"/>
  <c r="L39" i="8"/>
  <c r="R39" i="8" s="1"/>
  <c r="P39" i="8"/>
  <c r="V39" i="8" s="1"/>
  <c r="O39" i="8"/>
  <c r="U39" i="8" s="1"/>
  <c r="N39" i="8"/>
  <c r="T39" i="8" s="1"/>
  <c r="M39" i="8"/>
  <c r="S39" i="8" s="1"/>
  <c r="N38" i="8"/>
  <c r="T38" i="8" s="1"/>
  <c r="O38" i="8"/>
  <c r="U38" i="8" s="1"/>
  <c r="L38" i="8"/>
  <c r="R38" i="8" s="1"/>
  <c r="P38" i="8"/>
  <c r="V38" i="8" s="1"/>
  <c r="M38" i="8"/>
  <c r="S38" i="8" s="1"/>
  <c r="G3414" i="6"/>
  <c r="G1304" i="6"/>
  <c r="G2910" i="6"/>
  <c r="G2730" i="6"/>
  <c r="G3166" i="6"/>
  <c r="G3082" i="6"/>
  <c r="G2386" i="6"/>
  <c r="G1154" i="6"/>
  <c r="G2579" i="6"/>
  <c r="G498" i="6"/>
  <c r="G960" i="6"/>
  <c r="G1432" i="6"/>
  <c r="G3473" i="6"/>
  <c r="G2028" i="6"/>
  <c r="G1843" i="6"/>
  <c r="G240" i="6"/>
  <c r="G25" i="6"/>
  <c r="B34" i="7"/>
  <c r="B110" i="20"/>
  <c r="L57" i="8" l="1"/>
  <c r="R57" i="8" s="1"/>
  <c r="P57" i="8"/>
  <c r="V57" i="8" s="1"/>
  <c r="M57" i="8"/>
  <c r="S57" i="8" s="1"/>
  <c r="N57" i="8"/>
  <c r="T57" i="8" s="1"/>
  <c r="J58" i="8"/>
  <c r="O57" i="8"/>
  <c r="U57" i="8" s="1"/>
  <c r="O40" i="8"/>
  <c r="U40" i="8" s="1"/>
  <c r="J41" i="8"/>
  <c r="J42" i="8" s="1"/>
  <c r="M40" i="8"/>
  <c r="S40" i="8" s="1"/>
  <c r="L40" i="8"/>
  <c r="R40" i="8" s="1"/>
  <c r="P40" i="8"/>
  <c r="V40" i="8" s="1"/>
  <c r="N40" i="8"/>
  <c r="T40" i="8" s="1"/>
  <c r="G1305" i="6"/>
  <c r="G2911" i="6"/>
  <c r="G2731" i="6"/>
  <c r="G2580" i="6"/>
  <c r="G499" i="6"/>
  <c r="G961" i="6"/>
  <c r="G744" i="6"/>
  <c r="G627" i="6"/>
  <c r="G774" i="6"/>
  <c r="G241" i="6"/>
  <c r="G26" i="6"/>
  <c r="B35" i="7"/>
  <c r="B36" i="7" s="1"/>
  <c r="B37" i="7" s="1"/>
  <c r="B143" i="20"/>
  <c r="J59" i="8" l="1"/>
  <c r="J60" i="8" s="1"/>
  <c r="O58" i="8"/>
  <c r="U58" i="8" s="1"/>
  <c r="L58" i="8"/>
  <c r="R58" i="8" s="1"/>
  <c r="P58" i="8"/>
  <c r="V58" i="8" s="1"/>
  <c r="M58" i="8"/>
  <c r="S58" i="8" s="1"/>
  <c r="N58" i="8"/>
  <c r="T58" i="8" s="1"/>
  <c r="N42" i="8"/>
  <c r="T42" i="8" s="1"/>
  <c r="J43" i="8"/>
  <c r="M42" i="8"/>
  <c r="S42" i="8" s="1"/>
  <c r="L42" i="8"/>
  <c r="R42" i="8" s="1"/>
  <c r="P42" i="8"/>
  <c r="V42" i="8" s="1"/>
  <c r="O42" i="8"/>
  <c r="U42" i="8" s="1"/>
  <c r="L41" i="8"/>
  <c r="R41" i="8" s="1"/>
  <c r="N41" i="8"/>
  <c r="T41" i="8" s="1"/>
  <c r="M41" i="8"/>
  <c r="S41" i="8" s="1"/>
  <c r="P41" i="8"/>
  <c r="V41" i="8" s="1"/>
  <c r="O41" i="8"/>
  <c r="U41" i="8" s="1"/>
  <c r="G1306" i="6"/>
  <c r="G3167" i="6"/>
  <c r="G2912" i="6"/>
  <c r="G2732" i="6"/>
  <c r="G3083" i="6"/>
  <c r="G1716" i="6"/>
  <c r="G3582" i="6"/>
  <c r="G2163" i="6"/>
  <c r="G2387" i="6"/>
  <c r="G2546" i="6"/>
  <c r="G554" i="6"/>
  <c r="G962" i="6"/>
  <c r="G1155" i="6"/>
  <c r="G1433" i="6"/>
  <c r="G409" i="6"/>
  <c r="G644" i="6"/>
  <c r="G2312" i="6"/>
  <c r="G3654" i="6"/>
  <c r="G1844" i="6"/>
  <c r="G2029" i="6"/>
  <c r="G775" i="6"/>
  <c r="G27" i="6"/>
  <c r="G242" i="6"/>
  <c r="G3341" i="6"/>
  <c r="L48" i="8"/>
  <c r="R48" i="8" s="1"/>
  <c r="O48" i="8"/>
  <c r="U48" i="8" s="1"/>
  <c r="M48" i="8"/>
  <c r="S48" i="8" s="1"/>
  <c r="N48" i="8"/>
  <c r="T48" i="8" s="1"/>
  <c r="P48" i="8"/>
  <c r="V48" i="8" s="1"/>
  <c r="B38" i="7"/>
  <c r="N60" i="8" l="1"/>
  <c r="T60" i="8" s="1"/>
  <c r="J61" i="8"/>
  <c r="M60" i="8"/>
  <c r="S60" i="8" s="1"/>
  <c r="L60" i="8"/>
  <c r="R60" i="8" s="1"/>
  <c r="P60" i="8"/>
  <c r="V60" i="8" s="1"/>
  <c r="O60" i="8"/>
  <c r="U60" i="8" s="1"/>
  <c r="N59" i="8"/>
  <c r="T59" i="8" s="1"/>
  <c r="O59" i="8"/>
  <c r="U59" i="8" s="1"/>
  <c r="L59" i="8"/>
  <c r="R59" i="8" s="1"/>
  <c r="P59" i="8"/>
  <c r="V59" i="8" s="1"/>
  <c r="M59" i="8"/>
  <c r="S59" i="8" s="1"/>
  <c r="O43" i="8"/>
  <c r="U43" i="8" s="1"/>
  <c r="L43" i="8"/>
  <c r="R43" i="8" s="1"/>
  <c r="P43" i="8"/>
  <c r="V43" i="8" s="1"/>
  <c r="N43" i="8"/>
  <c r="T43" i="8" s="1"/>
  <c r="J44" i="8"/>
  <c r="M43" i="8"/>
  <c r="S43" i="8" s="1"/>
  <c r="G3296" i="6"/>
  <c r="G1307" i="6"/>
  <c r="G2913" i="6"/>
  <c r="G2733" i="6"/>
  <c r="G3168" i="6"/>
  <c r="G2388" i="6"/>
  <c r="G2547" i="6"/>
  <c r="G555" i="6"/>
  <c r="G1156" i="6"/>
  <c r="G963" i="6"/>
  <c r="G1434" i="6"/>
  <c r="G645" i="6"/>
  <c r="G410" i="6"/>
  <c r="G2348" i="6"/>
  <c r="G3474" i="6"/>
  <c r="G1845" i="6"/>
  <c r="G2030" i="6"/>
  <c r="G243" i="6"/>
  <c r="G28" i="6"/>
  <c r="B39" i="7"/>
  <c r="G1534" i="6"/>
  <c r="O61" i="8" l="1"/>
  <c r="U61" i="8" s="1"/>
  <c r="N61" i="8"/>
  <c r="T61" i="8" s="1"/>
  <c r="J62" i="8"/>
  <c r="J63" i="8" s="1"/>
  <c r="M61" i="8"/>
  <c r="S61" i="8" s="1"/>
  <c r="L61" i="8"/>
  <c r="R61" i="8" s="1"/>
  <c r="P61" i="8"/>
  <c r="V61" i="8" s="1"/>
  <c r="L44" i="8"/>
  <c r="R44" i="8" s="1"/>
  <c r="P44" i="8"/>
  <c r="V44" i="8" s="1"/>
  <c r="O44" i="8"/>
  <c r="U44" i="8" s="1"/>
  <c r="M44" i="8"/>
  <c r="S44" i="8" s="1"/>
  <c r="N44" i="8"/>
  <c r="T44" i="8" s="1"/>
  <c r="G1308" i="6"/>
  <c r="G3169" i="6"/>
  <c r="G2914" i="6"/>
  <c r="G2734" i="6"/>
  <c r="G2164" i="6"/>
  <c r="G3583" i="6"/>
  <c r="O49" i="8"/>
  <c r="U49" i="8" s="1"/>
  <c r="M49" i="8"/>
  <c r="S49" i="8" s="1"/>
  <c r="N49" i="8"/>
  <c r="T49" i="8" s="1"/>
  <c r="P49" i="8"/>
  <c r="V49" i="8" s="1"/>
  <c r="L49" i="8"/>
  <c r="R49" i="8" s="1"/>
  <c r="G2389" i="6"/>
  <c r="G2581" i="6"/>
  <c r="G556" i="6"/>
  <c r="G1157" i="6"/>
  <c r="G964" i="6"/>
  <c r="G1435" i="6"/>
  <c r="G646" i="6"/>
  <c r="G411" i="6"/>
  <c r="G187" i="6"/>
  <c r="G3655" i="6"/>
  <c r="G2031" i="6"/>
  <c r="G776" i="6"/>
  <c r="G244" i="6"/>
  <c r="G29" i="6"/>
  <c r="B40" i="7"/>
  <c r="O63" i="8" l="1"/>
  <c r="U63" i="8" s="1"/>
  <c r="L63" i="8"/>
  <c r="R63" i="8" s="1"/>
  <c r="P63" i="8"/>
  <c r="V63" i="8" s="1"/>
  <c r="M63" i="8"/>
  <c r="S63" i="8" s="1"/>
  <c r="N63" i="8"/>
  <c r="T63" i="8" s="1"/>
  <c r="L62" i="8"/>
  <c r="R62" i="8" s="1"/>
  <c r="P62" i="8"/>
  <c r="V62" i="8" s="1"/>
  <c r="O62" i="8"/>
  <c r="U62" i="8" s="1"/>
  <c r="N62" i="8"/>
  <c r="T62" i="8" s="1"/>
  <c r="M62" i="8"/>
  <c r="S62" i="8" s="1"/>
  <c r="G3415" i="6"/>
  <c r="G1309" i="6"/>
  <c r="G3170" i="6"/>
  <c r="G2915" i="6"/>
  <c r="G2735" i="6"/>
  <c r="G3084" i="6"/>
  <c r="L64" i="8"/>
  <c r="R64" i="8" s="1"/>
  <c r="P64" i="8"/>
  <c r="V64" i="8" s="1"/>
  <c r="N64" i="8"/>
  <c r="T64" i="8" s="1"/>
  <c r="O64" i="8"/>
  <c r="U64" i="8" s="1"/>
  <c r="M64" i="8"/>
  <c r="S64" i="8" s="1"/>
  <c r="G2582" i="6"/>
  <c r="G2548" i="6"/>
  <c r="G557" i="6"/>
  <c r="G965" i="6"/>
  <c r="G1158" i="6"/>
  <c r="G1436" i="6"/>
  <c r="G412" i="6"/>
  <c r="G3475" i="6"/>
  <c r="G2032" i="6"/>
  <c r="G1846" i="6"/>
  <c r="G245" i="6"/>
  <c r="G30" i="6"/>
  <c r="B41" i="7"/>
  <c r="G1310" i="6" l="1"/>
  <c r="G2916" i="6"/>
  <c r="G2736" i="6"/>
  <c r="G1159" i="6"/>
  <c r="G413" i="6"/>
  <c r="G3448" i="6"/>
  <c r="G777" i="6"/>
  <c r="G246" i="6"/>
  <c r="G31" i="6"/>
  <c r="B42" i="7"/>
  <c r="B43" i="7" s="1"/>
  <c r="B44" i="7" s="1"/>
  <c r="G3447" i="6"/>
  <c r="G3328" i="6" l="1"/>
  <c r="G1311" i="6"/>
  <c r="G2917" i="6"/>
  <c r="G2737" i="6"/>
  <c r="G3171" i="6"/>
  <c r="G3085" i="6"/>
  <c r="G1717" i="6"/>
  <c r="G2165" i="6"/>
  <c r="G3584" i="6"/>
  <c r="L30" i="8"/>
  <c r="R30" i="8" s="1"/>
  <c r="P30" i="8"/>
  <c r="V30" i="8" s="1"/>
  <c r="N30" i="8"/>
  <c r="T30" i="8" s="1"/>
  <c r="O30" i="8"/>
  <c r="U30" i="8" s="1"/>
  <c r="M30" i="8"/>
  <c r="S30" i="8" s="1"/>
  <c r="G2390" i="6"/>
  <c r="G2583" i="6"/>
  <c r="G966" i="6"/>
  <c r="G558" i="6"/>
  <c r="G1160" i="6"/>
  <c r="G1437" i="6"/>
  <c r="G414" i="6"/>
  <c r="G2299" i="6"/>
  <c r="G3656" i="6"/>
  <c r="G2033" i="6"/>
  <c r="G1847" i="6"/>
  <c r="G778" i="6"/>
  <c r="G247" i="6"/>
  <c r="G32" i="6"/>
  <c r="G3342" i="6"/>
  <c r="L65" i="8"/>
  <c r="R65" i="8" s="1"/>
  <c r="O65" i="8"/>
  <c r="U65" i="8" s="1"/>
  <c r="N65" i="8"/>
  <c r="T65" i="8" s="1"/>
  <c r="P65" i="8"/>
  <c r="V65" i="8" s="1"/>
  <c r="M65" i="8"/>
  <c r="S65" i="8" s="1"/>
  <c r="B45" i="7"/>
  <c r="G3297" i="6" l="1"/>
  <c r="G1312" i="6"/>
  <c r="G2918" i="6"/>
  <c r="G2738" i="6"/>
  <c r="G3172" i="6"/>
  <c r="O45" i="8"/>
  <c r="U45" i="8" s="1"/>
  <c r="N45" i="8"/>
  <c r="T45" i="8" s="1"/>
  <c r="L45" i="8"/>
  <c r="R45" i="8" s="1"/>
  <c r="P45" i="8"/>
  <c r="V45" i="8" s="1"/>
  <c r="M45" i="8"/>
  <c r="S45" i="8" s="1"/>
  <c r="G2391" i="6"/>
  <c r="G2549" i="6"/>
  <c r="G967" i="6"/>
  <c r="G1161" i="6"/>
  <c r="G1438" i="6"/>
  <c r="G647" i="6"/>
  <c r="G415" i="6"/>
  <c r="G3476" i="6"/>
  <c r="G2349" i="6"/>
  <c r="G1848" i="6"/>
  <c r="G2034" i="6"/>
  <c r="G779" i="6"/>
  <c r="G248" i="6"/>
  <c r="G33" i="6"/>
  <c r="B46" i="7"/>
  <c r="G1535" i="6"/>
  <c r="G1313" i="6" l="1"/>
  <c r="G3173" i="6"/>
  <c r="G2919" i="6"/>
  <c r="G2739" i="6"/>
  <c r="G2166" i="6"/>
  <c r="G3585" i="6"/>
  <c r="N46" i="8"/>
  <c r="L46" i="8"/>
  <c r="P46" i="8"/>
  <c r="M46" i="8"/>
  <c r="O46" i="8"/>
  <c r="G2392" i="6"/>
  <c r="G2584" i="6"/>
  <c r="G968" i="6"/>
  <c r="G1162" i="6"/>
  <c r="G416" i="6"/>
  <c r="G3657" i="6"/>
  <c r="G2035" i="6"/>
  <c r="G780" i="6"/>
  <c r="G249" i="6"/>
  <c r="G34" i="6"/>
  <c r="B47" i="7"/>
  <c r="R46" i="8" l="1"/>
  <c r="D116" i="8" s="1"/>
  <c r="D114" i="8" s="1"/>
  <c r="V46" i="8"/>
  <c r="H116" i="8" s="1"/>
  <c r="U46" i="8"/>
  <c r="G116" i="8" s="1"/>
  <c r="G114" i="8" s="1"/>
  <c r="T46" i="8"/>
  <c r="F116" i="8" s="1"/>
  <c r="F114" i="8" s="1"/>
  <c r="S46" i="8"/>
  <c r="E116" i="8" s="1"/>
  <c r="E114" i="8" s="1"/>
  <c r="G1314" i="6"/>
  <c r="G3174" i="6"/>
  <c r="G2920" i="6"/>
  <c r="G2740" i="6"/>
  <c r="G3086" i="6"/>
  <c r="G1718" i="6"/>
  <c r="G2393" i="6"/>
  <c r="G2550" i="6"/>
  <c r="G969" i="6"/>
  <c r="G1439" i="6"/>
  <c r="G417" i="6"/>
  <c r="G3477" i="6"/>
  <c r="G2036" i="6"/>
  <c r="G1849" i="6"/>
  <c r="G35" i="6"/>
  <c r="G250" i="6"/>
  <c r="B48" i="7"/>
  <c r="H102" i="8" l="1"/>
  <c r="H114" i="8"/>
  <c r="F102" i="8"/>
  <c r="F108" i="8"/>
  <c r="G102" i="8"/>
  <c r="G108" i="8"/>
  <c r="E102" i="8"/>
  <c r="E108" i="8"/>
  <c r="D102" i="8"/>
  <c r="D108" i="8"/>
  <c r="F98" i="8"/>
  <c r="F99" i="8"/>
  <c r="G98" i="8"/>
  <c r="G99" i="8"/>
  <c r="H98" i="8"/>
  <c r="H99" i="8"/>
  <c r="E98" i="8"/>
  <c r="E99" i="8"/>
  <c r="D98" i="8"/>
  <c r="D99" i="8"/>
  <c r="F93" i="8"/>
  <c r="F96" i="8"/>
  <c r="G93" i="8"/>
  <c r="G96" i="8"/>
  <c r="H93" i="8"/>
  <c r="H96" i="8"/>
  <c r="E93" i="8"/>
  <c r="E96" i="8"/>
  <c r="D93" i="8"/>
  <c r="D96" i="8"/>
  <c r="F33" i="8"/>
  <c r="F37" i="8"/>
  <c r="F41" i="8"/>
  <c r="F90" i="8"/>
  <c r="F86" i="8"/>
  <c r="F34" i="8"/>
  <c r="F38" i="8"/>
  <c r="F42" i="8"/>
  <c r="F91" i="8"/>
  <c r="F87" i="8"/>
  <c r="F31" i="8"/>
  <c r="F35" i="8"/>
  <c r="F39" i="8"/>
  <c r="F43" i="8"/>
  <c r="F84" i="8"/>
  <c r="F88" i="8"/>
  <c r="F32" i="8"/>
  <c r="F36" i="8"/>
  <c r="F40" i="8"/>
  <c r="F44" i="8"/>
  <c r="F85" i="8"/>
  <c r="G32" i="8"/>
  <c r="G36" i="8"/>
  <c r="G40" i="8"/>
  <c r="G44" i="8"/>
  <c r="G85" i="8"/>
  <c r="G33" i="8"/>
  <c r="G37" i="8"/>
  <c r="G41" i="8"/>
  <c r="G90" i="8"/>
  <c r="G86" i="8"/>
  <c r="G34" i="8"/>
  <c r="G38" i="8"/>
  <c r="G42" i="8"/>
  <c r="G91" i="8"/>
  <c r="G87" i="8"/>
  <c r="G31" i="8"/>
  <c r="G35" i="8"/>
  <c r="G39" i="8"/>
  <c r="G43" i="8"/>
  <c r="G84" i="8"/>
  <c r="G88" i="8"/>
  <c r="H31" i="8"/>
  <c r="H35" i="8"/>
  <c r="H39" i="8"/>
  <c r="H43" i="8"/>
  <c r="H84" i="8"/>
  <c r="H88" i="8"/>
  <c r="H32" i="8"/>
  <c r="H36" i="8"/>
  <c r="H40" i="8"/>
  <c r="H44" i="8"/>
  <c r="H85" i="8"/>
  <c r="H33" i="8"/>
  <c r="H37" i="8"/>
  <c r="H41" i="8"/>
  <c r="H90" i="8"/>
  <c r="H86" i="8"/>
  <c r="H34" i="8"/>
  <c r="H38" i="8"/>
  <c r="H42" i="8"/>
  <c r="H91" i="8"/>
  <c r="H87" i="8"/>
  <c r="E34" i="8"/>
  <c r="E38" i="8"/>
  <c r="E42" i="8"/>
  <c r="E91" i="8"/>
  <c r="E87" i="8"/>
  <c r="E31" i="8"/>
  <c r="E35" i="8"/>
  <c r="E39" i="8"/>
  <c r="E43" i="8"/>
  <c r="E84" i="8"/>
  <c r="E88" i="8"/>
  <c r="E32" i="8"/>
  <c r="E36" i="8"/>
  <c r="E40" i="8"/>
  <c r="E44" i="8"/>
  <c r="E85" i="8"/>
  <c r="E33" i="8"/>
  <c r="E37" i="8"/>
  <c r="E41" i="8"/>
  <c r="E90" i="8"/>
  <c r="E86" i="8"/>
  <c r="D31" i="8"/>
  <c r="D35" i="8"/>
  <c r="D39" i="8"/>
  <c r="D43" i="8"/>
  <c r="D84" i="8"/>
  <c r="D88" i="8"/>
  <c r="D32" i="8"/>
  <c r="D36" i="8"/>
  <c r="D40" i="8"/>
  <c r="D44" i="8"/>
  <c r="D85" i="8"/>
  <c r="D33" i="8"/>
  <c r="D37" i="8"/>
  <c r="D41" i="8"/>
  <c r="D90" i="8"/>
  <c r="D86" i="8"/>
  <c r="D34" i="8"/>
  <c r="D38" i="8"/>
  <c r="D42" i="8"/>
  <c r="D91" i="8"/>
  <c r="D87" i="8"/>
  <c r="F70" i="8"/>
  <c r="F67" i="8"/>
  <c r="F71" i="8"/>
  <c r="F68" i="8"/>
  <c r="F72" i="8"/>
  <c r="F69" i="8"/>
  <c r="F73" i="8"/>
  <c r="F74" i="8"/>
  <c r="G73" i="8"/>
  <c r="G70" i="8"/>
  <c r="G74" i="8"/>
  <c r="G71" i="8"/>
  <c r="G68" i="8"/>
  <c r="G72" i="8"/>
  <c r="G69" i="8"/>
  <c r="G67" i="8"/>
  <c r="H68" i="8"/>
  <c r="H69" i="8"/>
  <c r="H73" i="8"/>
  <c r="H70" i="8"/>
  <c r="H74" i="8"/>
  <c r="H67" i="8"/>
  <c r="H72" i="8"/>
  <c r="H71" i="8"/>
  <c r="E70" i="8"/>
  <c r="E74" i="8"/>
  <c r="E67" i="8"/>
  <c r="E68" i="8"/>
  <c r="E72" i="8"/>
  <c r="E69" i="8"/>
  <c r="E73" i="8"/>
  <c r="E71" i="8"/>
  <c r="D67" i="8"/>
  <c r="D72" i="8"/>
  <c r="D69" i="8"/>
  <c r="D73" i="8"/>
  <c r="D70" i="8"/>
  <c r="D74" i="8"/>
  <c r="D71" i="8"/>
  <c r="D68" i="8"/>
  <c r="F52" i="8"/>
  <c r="F56" i="8"/>
  <c r="F60" i="8"/>
  <c r="F51" i="8"/>
  <c r="F53" i="8"/>
  <c r="F57" i="8"/>
  <c r="F61" i="8"/>
  <c r="F50" i="8"/>
  <c r="F54" i="8"/>
  <c r="F58" i="8"/>
  <c r="F62" i="8"/>
  <c r="F55" i="8"/>
  <c r="F59" i="8"/>
  <c r="F63" i="8"/>
  <c r="G51" i="8"/>
  <c r="G55" i="8"/>
  <c r="G59" i="8"/>
  <c r="G63" i="8"/>
  <c r="G54" i="8"/>
  <c r="G62" i="8"/>
  <c r="G52" i="8"/>
  <c r="G56" i="8"/>
  <c r="G60" i="8"/>
  <c r="G58" i="8"/>
  <c r="G53" i="8"/>
  <c r="G57" i="8"/>
  <c r="G61" i="8"/>
  <c r="G50" i="8"/>
  <c r="H50" i="8"/>
  <c r="H54" i="8"/>
  <c r="H58" i="8"/>
  <c r="H62" i="8"/>
  <c r="H57" i="8"/>
  <c r="H51" i="8"/>
  <c r="H55" i="8"/>
  <c r="H59" i="8"/>
  <c r="H63" i="8"/>
  <c r="H53" i="8"/>
  <c r="H61" i="8"/>
  <c r="H52" i="8"/>
  <c r="H56" i="8"/>
  <c r="H60" i="8"/>
  <c r="E53" i="8"/>
  <c r="E57" i="8"/>
  <c r="E61" i="8"/>
  <c r="E56" i="8"/>
  <c r="E60" i="8"/>
  <c r="E50" i="8"/>
  <c r="E54" i="8"/>
  <c r="E58" i="8"/>
  <c r="E62" i="8"/>
  <c r="E51" i="8"/>
  <c r="E55" i="8"/>
  <c r="E59" i="8"/>
  <c r="E63" i="8"/>
  <c r="E52" i="8"/>
  <c r="D50" i="8"/>
  <c r="D54" i="8"/>
  <c r="D58" i="8"/>
  <c r="D62" i="8"/>
  <c r="D51" i="8"/>
  <c r="D55" i="8"/>
  <c r="D59" i="8"/>
  <c r="D63" i="8"/>
  <c r="D52" i="8"/>
  <c r="D56" i="8"/>
  <c r="D60" i="8"/>
  <c r="D53" i="8"/>
  <c r="D57" i="8"/>
  <c r="D61" i="8"/>
  <c r="E28" i="8"/>
  <c r="E25" i="8"/>
  <c r="E26" i="8"/>
  <c r="E27" i="8"/>
  <c r="F27" i="8"/>
  <c r="F25" i="8"/>
  <c r="F28" i="8"/>
  <c r="F26" i="8"/>
  <c r="G26" i="8"/>
  <c r="G28" i="8"/>
  <c r="G25" i="8"/>
  <c r="G27" i="8"/>
  <c r="H25" i="8"/>
  <c r="H26" i="8"/>
  <c r="H27" i="8"/>
  <c r="H28" i="8"/>
  <c r="D25" i="8"/>
  <c r="D27" i="8"/>
  <c r="D28" i="8"/>
  <c r="D26" i="8"/>
  <c r="F20" i="8"/>
  <c r="F22" i="8"/>
  <c r="G20" i="8"/>
  <c r="G22" i="8"/>
  <c r="H22" i="8"/>
  <c r="H20" i="8"/>
  <c r="E22" i="8"/>
  <c r="E20" i="8"/>
  <c r="D22" i="8"/>
  <c r="D20" i="8"/>
  <c r="G115" i="8"/>
  <c r="G18" i="8"/>
  <c r="G15" i="8"/>
  <c r="G12" i="8"/>
  <c r="G7" i="8"/>
  <c r="G13" i="8"/>
  <c r="G8" i="8"/>
  <c r="G17" i="8"/>
  <c r="G14" i="8"/>
  <c r="H17" i="8"/>
  <c r="H14" i="8"/>
  <c r="H18" i="8"/>
  <c r="H15" i="8"/>
  <c r="H12" i="8"/>
  <c r="H7" i="8"/>
  <c r="H13" i="8"/>
  <c r="H8" i="8"/>
  <c r="F12" i="8"/>
  <c r="F7" i="8"/>
  <c r="F13" i="8"/>
  <c r="F8" i="8"/>
  <c r="F17" i="8"/>
  <c r="F14" i="8"/>
  <c r="F18" i="8"/>
  <c r="F15" i="8"/>
  <c r="E13" i="8"/>
  <c r="E8" i="8"/>
  <c r="E17" i="8"/>
  <c r="E14" i="8"/>
  <c r="E18" i="8"/>
  <c r="E15" i="8"/>
  <c r="E12" i="8"/>
  <c r="E7" i="8"/>
  <c r="D17" i="8"/>
  <c r="D14" i="8"/>
  <c r="D18" i="8"/>
  <c r="D15" i="8"/>
  <c r="D12" i="8"/>
  <c r="D7" i="8"/>
  <c r="D13" i="8"/>
  <c r="D8" i="8"/>
  <c r="D105" i="8"/>
  <c r="D64" i="8"/>
  <c r="D16" i="8"/>
  <c r="D80" i="8"/>
  <c r="D30" i="8"/>
  <c r="D76" i="8"/>
  <c r="D113" i="8"/>
  <c r="D95" i="8"/>
  <c r="D94" i="8"/>
  <c r="D9" i="8"/>
  <c r="D101" i="8"/>
  <c r="D110" i="8"/>
  <c r="D23" i="8"/>
  <c r="D45" i="8"/>
  <c r="D48" i="8"/>
  <c r="D66" i="8"/>
  <c r="G110" i="8"/>
  <c r="D109" i="8"/>
  <c r="D78" i="8"/>
  <c r="D75" i="8"/>
  <c r="D111" i="8"/>
  <c r="D24" i="8"/>
  <c r="D46" i="8"/>
  <c r="D49" i="8"/>
  <c r="D82" i="8"/>
  <c r="D81" i="8"/>
  <c r="D103" i="8"/>
  <c r="D107" i="8"/>
  <c r="D77" i="8"/>
  <c r="D11" i="8"/>
  <c r="D65" i="8"/>
  <c r="D21" i="8"/>
  <c r="D115" i="8"/>
  <c r="D83" i="8"/>
  <c r="D89" i="8"/>
  <c r="D100" i="8"/>
  <c r="D104" i="8"/>
  <c r="D112" i="8"/>
  <c r="D29" i="8"/>
  <c r="D6" i="8"/>
  <c r="D47" i="8"/>
  <c r="D19" i="8"/>
  <c r="D106" i="8"/>
  <c r="D10" i="8"/>
  <c r="D79" i="8"/>
  <c r="D97" i="8"/>
  <c r="D92" i="8"/>
  <c r="G47" i="8"/>
  <c r="G11" i="8"/>
  <c r="E104" i="8"/>
  <c r="E89" i="8"/>
  <c r="E66" i="8"/>
  <c r="E106" i="8"/>
  <c r="E95" i="8"/>
  <c r="E97" i="8"/>
  <c r="E76" i="8"/>
  <c r="E48" i="8"/>
  <c r="E29" i="8"/>
  <c r="E80" i="8"/>
  <c r="E101" i="8"/>
  <c r="E49" i="8"/>
  <c r="E110" i="8"/>
  <c r="E82" i="8"/>
  <c r="E65" i="8"/>
  <c r="E24" i="8"/>
  <c r="E9" i="8"/>
  <c r="E46" i="8"/>
  <c r="E75" i="8"/>
  <c r="E47" i="8"/>
  <c r="E79" i="8"/>
  <c r="E107" i="8"/>
  <c r="E109" i="8"/>
  <c r="E105" i="8"/>
  <c r="E10" i="8"/>
  <c r="E78" i="8"/>
  <c r="E11" i="8"/>
  <c r="E115" i="8"/>
  <c r="E30" i="8"/>
  <c r="E23" i="8"/>
  <c r="E6" i="8"/>
  <c r="E21" i="8"/>
  <c r="E83" i="8"/>
  <c r="E77" i="8"/>
  <c r="E113" i="8"/>
  <c r="E16" i="8"/>
  <c r="E94" i="8"/>
  <c r="E112" i="8"/>
  <c r="E103" i="8"/>
  <c r="E100" i="8"/>
  <c r="E92" i="8"/>
  <c r="E64" i="8"/>
  <c r="E19" i="8"/>
  <c r="E111" i="8"/>
  <c r="E81" i="8"/>
  <c r="E45" i="8"/>
  <c r="F107" i="8"/>
  <c r="F104" i="8"/>
  <c r="F92" i="8"/>
  <c r="F49" i="8"/>
  <c r="F82" i="8"/>
  <c r="F80" i="8"/>
  <c r="F95" i="8"/>
  <c r="F106" i="8"/>
  <c r="F94" i="8"/>
  <c r="F23" i="8"/>
  <c r="F77" i="8"/>
  <c r="F112" i="8"/>
  <c r="F109" i="8"/>
  <c r="F101" i="8"/>
  <c r="F83" i="8"/>
  <c r="F21" i="8"/>
  <c r="F16" i="8"/>
  <c r="F46" i="8"/>
  <c r="F65" i="8"/>
  <c r="F10" i="8"/>
  <c r="F115" i="8"/>
  <c r="F79" i="8"/>
  <c r="F105" i="8"/>
  <c r="F66" i="8"/>
  <c r="F64" i="8"/>
  <c r="F9" i="8"/>
  <c r="F30" i="8"/>
  <c r="F97" i="8"/>
  <c r="F113" i="8"/>
  <c r="F110" i="8"/>
  <c r="F47" i="8"/>
  <c r="F48" i="8"/>
  <c r="F111" i="8"/>
  <c r="F103" i="8"/>
  <c r="F100" i="8"/>
  <c r="F89" i="8"/>
  <c r="F11" i="8"/>
  <c r="F78" i="8"/>
  <c r="F24" i="8"/>
  <c r="F75" i="8"/>
  <c r="F81" i="8"/>
  <c r="F45" i="8"/>
  <c r="F19" i="8"/>
  <c r="F76" i="8"/>
  <c r="F6" i="8"/>
  <c r="F29" i="8"/>
  <c r="G109" i="8"/>
  <c r="G105" i="8"/>
  <c r="G66" i="8"/>
  <c r="G23" i="8"/>
  <c r="G75" i="8"/>
  <c r="G6" i="8"/>
  <c r="G113" i="8"/>
  <c r="G95" i="8"/>
  <c r="G29" i="8"/>
  <c r="G46" i="8"/>
  <c r="G103" i="8"/>
  <c r="G92" i="8"/>
  <c r="G48" i="8"/>
  <c r="G21" i="8"/>
  <c r="G107" i="8"/>
  <c r="G104" i="8"/>
  <c r="G100" i="8"/>
  <c r="G89" i="8"/>
  <c r="G64" i="8"/>
  <c r="G78" i="8"/>
  <c r="G94" i="8"/>
  <c r="G79" i="8"/>
  <c r="G80" i="8"/>
  <c r="G77" i="8"/>
  <c r="G19" i="8"/>
  <c r="G30" i="8"/>
  <c r="G16" i="8"/>
  <c r="G65" i="8"/>
  <c r="G24" i="8"/>
  <c r="G9" i="8"/>
  <c r="G10" i="8"/>
  <c r="G83" i="8"/>
  <c r="G106" i="8"/>
  <c r="G76" i="8"/>
  <c r="G112" i="8"/>
  <c r="G101" i="8"/>
  <c r="G49" i="8"/>
  <c r="G97" i="8"/>
  <c r="G81" i="8"/>
  <c r="G111" i="8"/>
  <c r="G82" i="8"/>
  <c r="G45" i="8"/>
  <c r="H112" i="8"/>
  <c r="H109" i="8"/>
  <c r="H101" i="8"/>
  <c r="H100" i="8"/>
  <c r="H49" i="8"/>
  <c r="H45" i="8"/>
  <c r="H30" i="8"/>
  <c r="H77" i="8"/>
  <c r="H78" i="8"/>
  <c r="H6" i="8"/>
  <c r="H94" i="8"/>
  <c r="H10" i="8"/>
  <c r="H115" i="8"/>
  <c r="H21" i="8"/>
  <c r="H97" i="8"/>
  <c r="H105" i="8"/>
  <c r="H89" i="8"/>
  <c r="H16" i="8"/>
  <c r="H81" i="8"/>
  <c r="H76" i="8"/>
  <c r="H106" i="8"/>
  <c r="H24" i="8"/>
  <c r="H111" i="8"/>
  <c r="H82" i="8"/>
  <c r="H19" i="8"/>
  <c r="H11" i="8"/>
  <c r="H103" i="8"/>
  <c r="H66" i="8"/>
  <c r="H64" i="8"/>
  <c r="H46" i="8"/>
  <c r="H48" i="8"/>
  <c r="H83" i="8"/>
  <c r="H80" i="8"/>
  <c r="H47" i="8"/>
  <c r="H79" i="8"/>
  <c r="H110" i="8"/>
  <c r="H113" i="8"/>
  <c r="H104" i="8"/>
  <c r="H92" i="8"/>
  <c r="H95" i="8"/>
  <c r="H9" i="8"/>
  <c r="H65" i="8"/>
  <c r="H75" i="8"/>
  <c r="H23" i="8"/>
  <c r="H29" i="8"/>
  <c r="G1315" i="6"/>
  <c r="G2921" i="6"/>
  <c r="G2741" i="6"/>
  <c r="G2551" i="6"/>
  <c r="G970" i="6"/>
  <c r="G745" i="6"/>
  <c r="G781" i="6"/>
  <c r="G251" i="6"/>
  <c r="G36" i="6"/>
  <c r="B49" i="7"/>
  <c r="B50" i="7" s="1"/>
  <c r="B51" i="7" s="1"/>
  <c r="G1316" i="6" l="1"/>
  <c r="G2922" i="6"/>
  <c r="G2742" i="6"/>
  <c r="G3175" i="6"/>
  <c r="G3087" i="6"/>
  <c r="G2953" i="6"/>
  <c r="G1719" i="6"/>
  <c r="G3586" i="6"/>
  <c r="G2167" i="6"/>
  <c r="G2394" i="6"/>
  <c r="G2585" i="6"/>
  <c r="G971" i="6"/>
  <c r="G559" i="6"/>
  <c r="G1163" i="6"/>
  <c r="G1440" i="6"/>
  <c r="G418" i="6"/>
  <c r="G2313" i="6"/>
  <c r="G3658" i="6"/>
  <c r="G2037" i="6"/>
  <c r="G1850" i="6"/>
  <c r="G252" i="6"/>
  <c r="G37" i="6"/>
  <c r="G3343" i="6"/>
  <c r="B52" i="7"/>
  <c r="G3298" i="6" l="1"/>
  <c r="G1317" i="6"/>
  <c r="G2743" i="6"/>
  <c r="G3176" i="6"/>
  <c r="G2395" i="6"/>
  <c r="G2586" i="6"/>
  <c r="G972" i="6"/>
  <c r="G1164" i="6"/>
  <c r="G1441" i="6"/>
  <c r="G419" i="6"/>
  <c r="G648" i="6"/>
  <c r="G2335" i="6"/>
  <c r="G3478" i="6"/>
  <c r="G2038" i="6"/>
  <c r="G1851" i="6"/>
  <c r="G253" i="6"/>
  <c r="G38" i="6"/>
  <c r="B53" i="7"/>
  <c r="G1536" i="6"/>
  <c r="G1318" i="6" l="1"/>
  <c r="G2954" i="6"/>
  <c r="G3177" i="6"/>
  <c r="G2923" i="6"/>
  <c r="G2744" i="6"/>
  <c r="G3587" i="6"/>
  <c r="G2168" i="6"/>
  <c r="G2396" i="6"/>
  <c r="G2552" i="6"/>
  <c r="G973" i="6"/>
  <c r="G560" i="6"/>
  <c r="G1165" i="6"/>
  <c r="G420" i="6"/>
  <c r="G3659" i="6"/>
  <c r="G2039" i="6"/>
  <c r="G254" i="6"/>
  <c r="G39" i="6"/>
  <c r="B54" i="7"/>
  <c r="G1319" i="6" l="1"/>
  <c r="G3068" i="6"/>
  <c r="G2745" i="6"/>
  <c r="G3178" i="6"/>
  <c r="G3088" i="6"/>
  <c r="G2553" i="6"/>
  <c r="G974" i="6"/>
  <c r="G1166" i="6"/>
  <c r="G1442" i="6"/>
  <c r="G421" i="6"/>
  <c r="G3479" i="6"/>
  <c r="G2040" i="6"/>
  <c r="G1852" i="6"/>
  <c r="G255" i="6"/>
  <c r="G40" i="6"/>
  <c r="B55" i="7"/>
  <c r="G1320" i="6" l="1"/>
  <c r="G2746" i="6"/>
  <c r="G2587" i="6"/>
  <c r="G975" i="6"/>
  <c r="G561" i="6"/>
  <c r="G1167" i="6"/>
  <c r="G422" i="6"/>
  <c r="G3449" i="6"/>
  <c r="G256" i="6"/>
  <c r="G41" i="6"/>
  <c r="B56" i="7"/>
  <c r="B57" i="7" s="1"/>
  <c r="B58" i="7" s="1"/>
  <c r="G1321" i="6" l="1"/>
  <c r="G2955" i="6"/>
  <c r="G2747" i="6"/>
  <c r="G3179" i="6"/>
  <c r="G2924" i="6"/>
  <c r="G3089" i="6"/>
  <c r="G2397" i="6"/>
  <c r="G1720" i="6"/>
  <c r="G3588" i="6"/>
  <c r="G2169" i="6"/>
  <c r="G2588" i="6"/>
  <c r="G976" i="6"/>
  <c r="G562" i="6"/>
  <c r="G1168" i="6"/>
  <c r="G1443" i="6"/>
  <c r="G423" i="6"/>
  <c r="G2314" i="6"/>
  <c r="G3660" i="6"/>
  <c r="G2041" i="6"/>
  <c r="G1853" i="6"/>
  <c r="G3344" i="6"/>
  <c r="G257" i="6"/>
  <c r="G42" i="6"/>
  <c r="B59" i="7"/>
  <c r="G3299" i="6" l="1"/>
  <c r="G1322" i="6"/>
  <c r="G2748" i="6"/>
  <c r="G3180" i="6"/>
  <c r="G2398" i="6"/>
  <c r="G2627" i="6"/>
  <c r="G977" i="6"/>
  <c r="G563" i="6"/>
  <c r="G1169" i="6"/>
  <c r="G1444" i="6"/>
  <c r="G649" i="6"/>
  <c r="G424" i="6"/>
  <c r="G2350" i="6"/>
  <c r="G3480" i="6"/>
  <c r="G2042" i="6"/>
  <c r="G1854" i="6"/>
  <c r="G258" i="6"/>
  <c r="G43" i="6"/>
  <c r="B60" i="7"/>
  <c r="G1537" i="6"/>
  <c r="G1323" i="6" l="1"/>
  <c r="G2956" i="6"/>
  <c r="G2925" i="6"/>
  <c r="G2749" i="6"/>
  <c r="G3181" i="6"/>
  <c r="G2399" i="6"/>
  <c r="G3589" i="6"/>
  <c r="G2170" i="6"/>
  <c r="G2628" i="6"/>
  <c r="G500" i="6"/>
  <c r="G978" i="6"/>
  <c r="G1170" i="6"/>
  <c r="G3661" i="6"/>
  <c r="G2043" i="6"/>
  <c r="G259" i="6"/>
  <c r="G44" i="6"/>
  <c r="B61" i="7"/>
  <c r="G1324" i="6" l="1"/>
  <c r="G2750" i="6"/>
  <c r="G3182" i="6"/>
  <c r="G3090" i="6"/>
  <c r="G2400" i="6"/>
  <c r="G2629" i="6"/>
  <c r="G979" i="6"/>
  <c r="G501" i="6"/>
  <c r="G1171" i="6"/>
  <c r="G1445" i="6"/>
  <c r="G3481" i="6"/>
  <c r="G2044" i="6"/>
  <c r="G1855" i="6"/>
  <c r="G260" i="6"/>
  <c r="G45" i="6"/>
  <c r="B62" i="7"/>
  <c r="G2751" i="6" l="1"/>
  <c r="G2630" i="6"/>
  <c r="G980" i="6"/>
  <c r="G564" i="6"/>
  <c r="G1172" i="6"/>
  <c r="G746" i="6"/>
  <c r="G261" i="6"/>
  <c r="G46" i="6"/>
  <c r="G3372" i="6"/>
  <c r="B63" i="7"/>
  <c r="B64" i="7" s="1"/>
  <c r="B65" i="7" s="1"/>
  <c r="G1325" i="6" l="1"/>
  <c r="G2957" i="6"/>
  <c r="G2926" i="6"/>
  <c r="G3183" i="6"/>
  <c r="G2752" i="6"/>
  <c r="G3091" i="6"/>
  <c r="G2401" i="6"/>
  <c r="G1721" i="6"/>
  <c r="G3590" i="6"/>
  <c r="G2171" i="6"/>
  <c r="G2631" i="6"/>
  <c r="G981" i="6"/>
  <c r="G565" i="6"/>
  <c r="G1173" i="6"/>
  <c r="G1446" i="6"/>
  <c r="G425" i="6"/>
  <c r="G2300" i="6"/>
  <c r="G3662" i="6"/>
  <c r="G3716" i="6"/>
  <c r="G1856" i="6"/>
  <c r="G2045" i="6"/>
  <c r="G3345" i="6"/>
  <c r="G262" i="6"/>
  <c r="G47" i="6"/>
  <c r="B66" i="7"/>
  <c r="G3300" i="6" l="1"/>
  <c r="G1326" i="6"/>
  <c r="G3011" i="6"/>
  <c r="G2753" i="6"/>
  <c r="G3184" i="6"/>
  <c r="G2402" i="6"/>
  <c r="G2632" i="6"/>
  <c r="G982" i="6"/>
  <c r="G1174" i="6"/>
  <c r="G1447" i="6"/>
  <c r="G650" i="6"/>
  <c r="G2351" i="6"/>
  <c r="G3482" i="6"/>
  <c r="G1857" i="6"/>
  <c r="G2046" i="6"/>
  <c r="G263" i="6"/>
  <c r="G48" i="6"/>
  <c r="B67" i="7"/>
  <c r="G1538" i="6"/>
  <c r="G1327" i="6" l="1"/>
  <c r="G2958" i="6"/>
  <c r="G3185" i="6"/>
  <c r="G2754" i="6"/>
  <c r="G2403" i="6"/>
  <c r="G2172" i="6"/>
  <c r="G3591" i="6"/>
  <c r="G2633" i="6"/>
  <c r="G983" i="6"/>
  <c r="G1175" i="6"/>
  <c r="G426" i="6"/>
  <c r="G651" i="6"/>
  <c r="G3717" i="6"/>
  <c r="G3663" i="6"/>
  <c r="G2047" i="6"/>
  <c r="G264" i="6"/>
  <c r="G49" i="6"/>
  <c r="B68" i="7"/>
  <c r="G1328" i="6" l="1"/>
  <c r="G3069" i="6"/>
  <c r="G3012" i="6"/>
  <c r="G3186" i="6"/>
  <c r="G2755" i="6"/>
  <c r="G3092" i="6"/>
  <c r="G1722" i="6"/>
  <c r="G2634" i="6"/>
  <c r="G984" i="6"/>
  <c r="G1176" i="6"/>
  <c r="G1448" i="6"/>
  <c r="G427" i="6"/>
  <c r="G3483" i="6"/>
  <c r="G2048" i="6"/>
  <c r="G1858" i="6"/>
  <c r="G265" i="6"/>
  <c r="G50" i="6"/>
  <c r="B69" i="7"/>
  <c r="G2756" i="6" l="1"/>
  <c r="G2635" i="6"/>
  <c r="G985" i="6"/>
  <c r="G566" i="6"/>
  <c r="G1177" i="6"/>
  <c r="G428" i="6"/>
  <c r="G3718" i="6"/>
  <c r="G3450" i="6"/>
  <c r="G266" i="6"/>
  <c r="G51" i="6"/>
  <c r="G3373" i="6"/>
  <c r="B70" i="7"/>
  <c r="B71" i="7" s="1"/>
  <c r="B72" i="7" s="1"/>
  <c r="G3329" i="6" l="1"/>
  <c r="G1329" i="6"/>
  <c r="G2927" i="6"/>
  <c r="G2959" i="6"/>
  <c r="G2757" i="6"/>
  <c r="G3187" i="6"/>
  <c r="G3093" i="6"/>
  <c r="G1723" i="6"/>
  <c r="G3592" i="6"/>
  <c r="G2173" i="6"/>
  <c r="G2636" i="6"/>
  <c r="G986" i="6"/>
  <c r="G1178" i="6"/>
  <c r="G1449" i="6"/>
  <c r="G429" i="6"/>
  <c r="G652" i="6"/>
  <c r="G2315" i="6"/>
  <c r="G3719" i="6"/>
  <c r="G3664" i="6"/>
  <c r="G2049" i="6"/>
  <c r="G1859" i="6"/>
  <c r="G782" i="6"/>
  <c r="G3346" i="6"/>
  <c r="G267" i="6"/>
  <c r="G52" i="6"/>
  <c r="B73" i="7"/>
  <c r="G397" i="6"/>
  <c r="G3301" i="6" l="1"/>
  <c r="G1330" i="6"/>
  <c r="G3013" i="6"/>
  <c r="G2758" i="6"/>
  <c r="G3188" i="6"/>
  <c r="G2637" i="6"/>
  <c r="G987" i="6"/>
  <c r="G567" i="6"/>
  <c r="G1179" i="6"/>
  <c r="G1450" i="6"/>
  <c r="G653" i="6"/>
  <c r="G430" i="6"/>
  <c r="G3484" i="6"/>
  <c r="G2336" i="6"/>
  <c r="G1860" i="6"/>
  <c r="G2050" i="6"/>
  <c r="G268" i="6"/>
  <c r="G53" i="6"/>
  <c r="B74" i="7"/>
  <c r="G398" i="6"/>
  <c r="G1539" i="6"/>
  <c r="G1331" i="6" l="1"/>
  <c r="G2960" i="6"/>
  <c r="G3189" i="6"/>
  <c r="G2759" i="6"/>
  <c r="G3593" i="6"/>
  <c r="G2174" i="6"/>
  <c r="G2638" i="6"/>
  <c r="G988" i="6"/>
  <c r="G568" i="6"/>
  <c r="G1180" i="6"/>
  <c r="G654" i="6"/>
  <c r="G431" i="6"/>
  <c r="G3720" i="6"/>
  <c r="G3665" i="6"/>
  <c r="G2051" i="6"/>
  <c r="G783" i="6"/>
  <c r="G269" i="6"/>
  <c r="G54" i="6"/>
  <c r="B75" i="7"/>
  <c r="G1332" i="6" l="1"/>
  <c r="G3014" i="6"/>
  <c r="G3190" i="6"/>
  <c r="G2760" i="6"/>
  <c r="G3094" i="6"/>
  <c r="G2639" i="6"/>
  <c r="G2554" i="6"/>
  <c r="G989" i="6"/>
  <c r="G569" i="6"/>
  <c r="G1181" i="6"/>
  <c r="G1451" i="6"/>
  <c r="G432" i="6"/>
  <c r="G3485" i="6"/>
  <c r="G2052" i="6"/>
  <c r="G1861" i="6"/>
  <c r="G270" i="6"/>
  <c r="G55" i="6"/>
  <c r="B76" i="7"/>
  <c r="G2761" i="6" l="1"/>
  <c r="G990" i="6"/>
  <c r="G570" i="6"/>
  <c r="G1182" i="6"/>
  <c r="G747" i="6"/>
  <c r="G3721" i="6"/>
  <c r="G784" i="6"/>
  <c r="G271" i="6"/>
  <c r="G56" i="6"/>
  <c r="G3374" i="6"/>
  <c r="B77" i="7"/>
  <c r="B78" i="7" s="1"/>
  <c r="B79" i="7" s="1"/>
  <c r="G1333" i="6" l="1"/>
  <c r="G2928" i="6"/>
  <c r="G2961" i="6"/>
  <c r="G2762" i="6"/>
  <c r="G3191" i="6"/>
  <c r="G3095" i="6"/>
  <c r="G2404" i="6"/>
  <c r="G1724" i="6"/>
  <c r="G2175" i="6"/>
  <c r="G3594" i="6"/>
  <c r="G2589" i="6"/>
  <c r="G732" i="6"/>
  <c r="G1183" i="6"/>
  <c r="G991" i="6"/>
  <c r="G1452" i="6"/>
  <c r="G655" i="6"/>
  <c r="G2316" i="6"/>
  <c r="G3666" i="6"/>
  <c r="G3722" i="6"/>
  <c r="G2053" i="6"/>
  <c r="G1862" i="6"/>
  <c r="G785" i="6"/>
  <c r="G3347" i="6"/>
  <c r="G272" i="6"/>
  <c r="G57" i="6"/>
  <c r="B80" i="7"/>
  <c r="G3644" i="6"/>
  <c r="G3302" i="6" l="1"/>
  <c r="G1334" i="6"/>
  <c r="G3015" i="6"/>
  <c r="G2763" i="6"/>
  <c r="G3192" i="6"/>
  <c r="G2405" i="6"/>
  <c r="G2590" i="6"/>
  <c r="G1184" i="6"/>
  <c r="G992" i="6"/>
  <c r="G733" i="6"/>
  <c r="G1453" i="6"/>
  <c r="G656" i="6"/>
  <c r="G2352" i="6"/>
  <c r="G3486" i="6"/>
  <c r="G2054" i="6"/>
  <c r="G1863" i="6"/>
  <c r="G273" i="6"/>
  <c r="G58" i="6"/>
  <c r="B81" i="7"/>
  <c r="G1540" i="6"/>
  <c r="G1335" i="6" l="1"/>
  <c r="G2962" i="6"/>
  <c r="G2764" i="6"/>
  <c r="G3193" i="6"/>
  <c r="G2406" i="6"/>
  <c r="G2176" i="6"/>
  <c r="G3595" i="6"/>
  <c r="G2591" i="6"/>
  <c r="G1185" i="6"/>
  <c r="G993" i="6"/>
  <c r="G734" i="6"/>
  <c r="G1454" i="6"/>
  <c r="G657" i="6"/>
  <c r="G3723" i="6"/>
  <c r="G3667" i="6"/>
  <c r="G2055" i="6"/>
  <c r="G786" i="6"/>
  <c r="G274" i="6"/>
  <c r="G59" i="6"/>
  <c r="B82" i="7"/>
  <c r="G3645" i="6"/>
  <c r="G1336" i="6" l="1"/>
  <c r="G3070" i="6"/>
  <c r="G3016" i="6"/>
  <c r="G2765" i="6"/>
  <c r="G3194" i="6"/>
  <c r="G3096" i="6"/>
  <c r="G2407" i="6"/>
  <c r="G2555" i="6"/>
  <c r="G735" i="6"/>
  <c r="G1186" i="6"/>
  <c r="G994" i="6"/>
  <c r="G1455" i="6"/>
  <c r="G3487" i="6"/>
  <c r="G2056" i="6"/>
  <c r="G1864" i="6"/>
  <c r="G787" i="6"/>
  <c r="G275" i="6"/>
  <c r="G60" i="6"/>
  <c r="B83" i="7"/>
  <c r="G3646" i="6"/>
  <c r="G2766" i="6" l="1"/>
  <c r="G2592" i="6"/>
  <c r="G736" i="6"/>
  <c r="G995" i="6"/>
  <c r="G1187" i="6"/>
  <c r="G3724" i="6"/>
  <c r="G3451" i="6"/>
  <c r="G788" i="6"/>
  <c r="G276" i="6"/>
  <c r="G61" i="6"/>
  <c r="G3375" i="6"/>
  <c r="B84" i="7"/>
  <c r="B85" i="7" s="1"/>
  <c r="B86" i="7" s="1"/>
  <c r="G820" i="6" l="1"/>
  <c r="G1337" i="6"/>
  <c r="G2929" i="6"/>
  <c r="G2963" i="6"/>
  <c r="G2767" i="6"/>
  <c r="G3195" i="6"/>
  <c r="G3097" i="6"/>
  <c r="G2408" i="6"/>
  <c r="G1725" i="6"/>
  <c r="G3596" i="6"/>
  <c r="G2177" i="6"/>
  <c r="G2593" i="6"/>
  <c r="G996" i="6"/>
  <c r="G737" i="6"/>
  <c r="G1188" i="6"/>
  <c r="G1456" i="6"/>
  <c r="G658" i="6"/>
  <c r="G2301" i="6"/>
  <c r="G3725" i="6"/>
  <c r="G3668" i="6"/>
  <c r="G2057" i="6"/>
  <c r="G1865" i="6"/>
  <c r="G789" i="6"/>
  <c r="G3348" i="6"/>
  <c r="G277" i="6"/>
  <c r="G62" i="6"/>
  <c r="G188" i="6"/>
  <c r="G1565" i="6"/>
  <c r="B87" i="7"/>
  <c r="G1757" i="6"/>
  <c r="G3303" i="6" l="1"/>
  <c r="G821" i="6"/>
  <c r="G1338" i="6"/>
  <c r="G3017" i="6"/>
  <c r="G2768" i="6"/>
  <c r="G3196" i="6"/>
  <c r="G2409" i="6"/>
  <c r="G2594" i="6"/>
  <c r="G997" i="6"/>
  <c r="G1189" i="6"/>
  <c r="G738" i="6"/>
  <c r="G1457" i="6"/>
  <c r="G659" i="6"/>
  <c r="G3488" i="6"/>
  <c r="G2353" i="6"/>
  <c r="G2058" i="6"/>
  <c r="G1866" i="6"/>
  <c r="G278" i="6"/>
  <c r="G63" i="6"/>
  <c r="G1566" i="6"/>
  <c r="B88" i="7"/>
  <c r="G1758" i="6"/>
  <c r="G1541" i="6"/>
  <c r="G822" i="6" l="1"/>
  <c r="G1339" i="6"/>
  <c r="G2964" i="6"/>
  <c r="G2769" i="6"/>
  <c r="G3197" i="6"/>
  <c r="G2410" i="6"/>
  <c r="G3597" i="6"/>
  <c r="G2178" i="6"/>
  <c r="G2595" i="6"/>
  <c r="G998" i="6"/>
  <c r="G1190" i="6"/>
  <c r="G739" i="6"/>
  <c r="G660" i="6"/>
  <c r="G3726" i="6"/>
  <c r="G3669" i="6"/>
  <c r="G2059" i="6"/>
  <c r="G790" i="6"/>
  <c r="G279" i="6"/>
  <c r="G64" i="6"/>
  <c r="B89" i="7"/>
  <c r="G1759" i="6"/>
  <c r="G823" i="6" l="1"/>
  <c r="G1340" i="6"/>
  <c r="G3018" i="6"/>
  <c r="G2770" i="6"/>
  <c r="G3198" i="6"/>
  <c r="G3098" i="6"/>
  <c r="G1726" i="6"/>
  <c r="G2596" i="6"/>
  <c r="G999" i="6"/>
  <c r="G740" i="6"/>
  <c r="G1191" i="6"/>
  <c r="G1458" i="6"/>
  <c r="G3489" i="6"/>
  <c r="G2060" i="6"/>
  <c r="G1867" i="6"/>
  <c r="G791" i="6"/>
  <c r="G280" i="6"/>
  <c r="G65" i="6"/>
  <c r="G1567" i="6"/>
  <c r="B90" i="7"/>
  <c r="G1760" i="6"/>
  <c r="G824" i="6" l="1"/>
  <c r="G1341" i="6"/>
  <c r="G2771" i="6"/>
  <c r="G2603" i="6"/>
  <c r="G1000" i="6"/>
  <c r="G1192" i="6"/>
  <c r="G741" i="6"/>
  <c r="G748" i="6"/>
  <c r="G3727" i="6"/>
  <c r="G792" i="6"/>
  <c r="G281" i="6"/>
  <c r="G66" i="6"/>
  <c r="G3376" i="6"/>
  <c r="B91" i="7"/>
  <c r="B92" i="7" s="1"/>
  <c r="B93" i="7" s="1"/>
  <c r="G542" i="6" s="1"/>
  <c r="G825" i="6" l="1"/>
  <c r="G1342" i="6"/>
  <c r="G2930" i="6"/>
  <c r="G2965" i="6"/>
  <c r="G3199" i="6"/>
  <c r="G2772" i="6"/>
  <c r="G3099" i="6"/>
  <c r="G2508" i="6"/>
  <c r="G1727" i="6"/>
  <c r="G3598" i="6"/>
  <c r="G2179" i="6"/>
  <c r="G2556" i="6"/>
  <c r="G1001" i="6"/>
  <c r="G1011" i="6"/>
  <c r="G571" i="6"/>
  <c r="G1459" i="6"/>
  <c r="G433" i="6"/>
  <c r="G661" i="6"/>
  <c r="G2317" i="6"/>
  <c r="G3670" i="6"/>
  <c r="G3728" i="6"/>
  <c r="G1868" i="6"/>
  <c r="G2061" i="6"/>
  <c r="G793" i="6"/>
  <c r="G3349" i="6"/>
  <c r="G282" i="6"/>
  <c r="G67" i="6"/>
  <c r="G189" i="6"/>
  <c r="G1568" i="6"/>
  <c r="B94" i="7"/>
  <c r="G543" i="6" s="1"/>
  <c r="G1761" i="6"/>
  <c r="G3304" i="6" l="1"/>
  <c r="G826" i="6"/>
  <c r="G1343" i="6"/>
  <c r="G3019" i="6"/>
  <c r="G2773" i="6"/>
  <c r="G3200" i="6"/>
  <c r="G2597" i="6"/>
  <c r="G1012" i="6"/>
  <c r="G1002" i="6"/>
  <c r="G572" i="6"/>
  <c r="G1460" i="6"/>
  <c r="G662" i="6"/>
  <c r="G2337" i="6"/>
  <c r="G3490" i="6"/>
  <c r="G1869" i="6"/>
  <c r="G2062" i="6"/>
  <c r="G283" i="6"/>
  <c r="G68" i="6"/>
  <c r="G1569" i="6"/>
  <c r="B95" i="7"/>
  <c r="G1762" i="6"/>
  <c r="G1542" i="6"/>
  <c r="G827" i="6" l="1"/>
  <c r="G1344" i="6"/>
  <c r="G2966" i="6"/>
  <c r="G2774" i="6"/>
  <c r="G3201" i="6"/>
  <c r="G3599" i="6"/>
  <c r="G2180" i="6"/>
  <c r="G2598" i="6"/>
  <c r="G1013" i="6"/>
  <c r="G1003" i="6"/>
  <c r="G573" i="6"/>
  <c r="G663" i="6"/>
  <c r="G3729" i="6"/>
  <c r="G3671" i="6"/>
  <c r="G2063" i="6"/>
  <c r="G794" i="6"/>
  <c r="G284" i="6"/>
  <c r="G69" i="6"/>
  <c r="B96" i="7"/>
  <c r="G1763" i="6"/>
  <c r="G828" i="6" l="1"/>
  <c r="G1345" i="6"/>
  <c r="G3020" i="6"/>
  <c r="G3071" i="6"/>
  <c r="G3202" i="6"/>
  <c r="G2775" i="6"/>
  <c r="G3100" i="6"/>
  <c r="G2557" i="6"/>
  <c r="G1014" i="6"/>
  <c r="G1004" i="6"/>
  <c r="G574" i="6"/>
  <c r="G434" i="6"/>
  <c r="G3491" i="6"/>
  <c r="G2064" i="6"/>
  <c r="G1870" i="6"/>
  <c r="G285" i="6"/>
  <c r="G70" i="6"/>
  <c r="G1570" i="6"/>
  <c r="B97" i="7"/>
  <c r="G1764" i="6"/>
  <c r="G829" i="6" l="1"/>
  <c r="G1346" i="6"/>
  <c r="G2776" i="6"/>
  <c r="G2604" i="6"/>
  <c r="G1005" i="6"/>
  <c r="G1015" i="6"/>
  <c r="G435" i="6"/>
  <c r="G3730" i="6"/>
  <c r="G3452" i="6"/>
  <c r="G795" i="6"/>
  <c r="G286" i="6"/>
  <c r="G71" i="6"/>
  <c r="G3377" i="6"/>
  <c r="B98" i="7"/>
  <c r="B99" i="7" s="1"/>
  <c r="B100" i="7" s="1"/>
  <c r="G3330" i="6" l="1"/>
  <c r="G830" i="6"/>
  <c r="G1347" i="6"/>
  <c r="G2967" i="6"/>
  <c r="G2931" i="6"/>
  <c r="G2777" i="6"/>
  <c r="G3203" i="6"/>
  <c r="G3101" i="6"/>
  <c r="G2509" i="6"/>
  <c r="G2411" i="6"/>
  <c r="G1728" i="6"/>
  <c r="G3600" i="6"/>
  <c r="G2181" i="6"/>
  <c r="G2558" i="6"/>
  <c r="G1006" i="6"/>
  <c r="G1016" i="6"/>
  <c r="G575" i="6"/>
  <c r="G1461" i="6"/>
  <c r="G664" i="6"/>
  <c r="G436" i="6"/>
  <c r="G2318" i="6"/>
  <c r="G3731" i="6"/>
  <c r="G3672" i="6"/>
  <c r="G2065" i="6"/>
  <c r="G1871" i="6"/>
  <c r="G796" i="6"/>
  <c r="G3350" i="6"/>
  <c r="G287" i="6"/>
  <c r="G72" i="6"/>
  <c r="G190" i="6"/>
  <c r="G1571" i="6"/>
  <c r="B101" i="7"/>
  <c r="G1765" i="6"/>
  <c r="G3305" i="6" l="1"/>
  <c r="G831" i="6"/>
  <c r="G1348" i="6"/>
  <c r="G3021" i="6"/>
  <c r="G2778" i="6"/>
  <c r="G3204" i="6"/>
  <c r="G2412" i="6"/>
  <c r="G2599" i="6"/>
  <c r="G1017" i="6"/>
  <c r="G1007" i="6"/>
  <c r="G1462" i="6"/>
  <c r="G437" i="6"/>
  <c r="G665" i="6"/>
  <c r="G2354" i="6"/>
  <c r="G3492" i="6"/>
  <c r="G1872" i="6"/>
  <c r="G2066" i="6"/>
  <c r="G288" i="6"/>
  <c r="G73" i="6"/>
  <c r="G1572" i="6"/>
  <c r="B102" i="7"/>
  <c r="G1766" i="6"/>
  <c r="G1543" i="6"/>
  <c r="G832" i="6" l="1"/>
  <c r="G1349" i="6"/>
  <c r="G2968" i="6"/>
  <c r="G2779" i="6"/>
  <c r="G3205" i="6"/>
  <c r="G2510" i="6"/>
  <c r="G2413" i="6"/>
  <c r="G3601" i="6"/>
  <c r="G2182" i="6"/>
  <c r="G2559" i="6"/>
  <c r="G1008" i="6"/>
  <c r="G1018" i="6"/>
  <c r="G666" i="6"/>
  <c r="G438" i="6"/>
  <c r="G3732" i="6"/>
  <c r="G3673" i="6"/>
  <c r="G2067" i="6"/>
  <c r="G797" i="6"/>
  <c r="G289" i="6"/>
  <c r="G74" i="6"/>
  <c r="B103" i="7"/>
  <c r="G1767" i="6"/>
  <c r="G833" i="6" l="1"/>
  <c r="G1350" i="6"/>
  <c r="G3022" i="6"/>
  <c r="G3206" i="6"/>
  <c r="G2780" i="6"/>
  <c r="G3102" i="6"/>
  <c r="G2511" i="6"/>
  <c r="G2414" i="6"/>
  <c r="G2560" i="6"/>
  <c r="G1009" i="6"/>
  <c r="G1019" i="6"/>
  <c r="G576" i="6"/>
  <c r="G1463" i="6"/>
  <c r="G667" i="6"/>
  <c r="G3493" i="6"/>
  <c r="G2068" i="6"/>
  <c r="G1873" i="6"/>
  <c r="G798" i="6"/>
  <c r="G290" i="6"/>
  <c r="G75" i="6"/>
  <c r="G1573" i="6"/>
  <c r="B104" i="7"/>
  <c r="G1768" i="6"/>
  <c r="G834" i="6" l="1"/>
  <c r="G1351" i="6"/>
  <c r="G2781" i="6"/>
  <c r="G2605" i="6"/>
  <c r="G1020" i="6"/>
  <c r="G1010" i="6"/>
  <c r="G577" i="6"/>
  <c r="G749" i="6"/>
  <c r="G3733" i="6"/>
  <c r="G799" i="6"/>
  <c r="G291" i="6"/>
  <c r="G76" i="6"/>
  <c r="G3378" i="6"/>
  <c r="B105" i="7"/>
  <c r="B106" i="7" s="1"/>
  <c r="B107" i="7" s="1"/>
  <c r="G835" i="6" l="1"/>
  <c r="G1352" i="6"/>
  <c r="G2932" i="6"/>
  <c r="G2969" i="6"/>
  <c r="G2782" i="6"/>
  <c r="G3207" i="6"/>
  <c r="G3103" i="6"/>
  <c r="G2512" i="6"/>
  <c r="G2415" i="6"/>
  <c r="G1729" i="6"/>
  <c r="G3602" i="6"/>
  <c r="G2183" i="6"/>
  <c r="G2561" i="6"/>
  <c r="G1021" i="6"/>
  <c r="G1026" i="6"/>
  <c r="G1464" i="6"/>
  <c r="G668" i="6"/>
  <c r="G439" i="6"/>
  <c r="G2302" i="6"/>
  <c r="G3734" i="6"/>
  <c r="G3674" i="6"/>
  <c r="G2069" i="6"/>
  <c r="G1874" i="6"/>
  <c r="G800" i="6"/>
  <c r="G3351" i="6"/>
  <c r="G292" i="6"/>
  <c r="G77" i="6"/>
  <c r="G191" i="6"/>
  <c r="G1574" i="6"/>
  <c r="B108" i="7"/>
  <c r="G1769" i="6"/>
  <c r="G3306" i="6" l="1"/>
  <c r="G836" i="6"/>
  <c r="G1353" i="6"/>
  <c r="G3023" i="6"/>
  <c r="G2783" i="6"/>
  <c r="G3208" i="6"/>
  <c r="G2416" i="6"/>
  <c r="G2562" i="6"/>
  <c r="G1027" i="6"/>
  <c r="G1022" i="6"/>
  <c r="G578" i="6"/>
  <c r="G1465" i="6"/>
  <c r="G440" i="6"/>
  <c r="G669" i="6"/>
  <c r="G2355" i="6"/>
  <c r="G3494" i="6"/>
  <c r="G2070" i="6"/>
  <c r="G1875" i="6"/>
  <c r="G293" i="6"/>
  <c r="G78" i="6"/>
  <c r="G1575" i="6"/>
  <c r="B109" i="7"/>
  <c r="G1770" i="6"/>
  <c r="G1544" i="6"/>
  <c r="G837" i="6" l="1"/>
  <c r="G1354" i="6"/>
  <c r="G2970" i="6"/>
  <c r="G2784" i="6"/>
  <c r="G3209" i="6"/>
  <c r="G2513" i="6"/>
  <c r="G2417" i="6"/>
  <c r="G3603" i="6"/>
  <c r="G2184" i="6"/>
  <c r="G2563" i="6"/>
  <c r="G1023" i="6"/>
  <c r="G1028" i="6"/>
  <c r="G579" i="6"/>
  <c r="G441" i="6"/>
  <c r="G670" i="6"/>
  <c r="G3735" i="6"/>
  <c r="G3675" i="6"/>
  <c r="G2071" i="6"/>
  <c r="G801" i="6"/>
  <c r="G294" i="6"/>
  <c r="G79" i="6"/>
  <c r="B110" i="7"/>
  <c r="G1771" i="6"/>
  <c r="G838" i="6" l="1"/>
  <c r="G1355" i="6"/>
  <c r="G3072" i="6"/>
  <c r="G3024" i="6"/>
  <c r="G2785" i="6"/>
  <c r="G3210" i="6"/>
  <c r="G3104" i="6"/>
  <c r="G2514" i="6"/>
  <c r="G1730" i="6"/>
  <c r="G2564" i="6"/>
  <c r="G1029" i="6"/>
  <c r="G1024" i="6"/>
  <c r="G580" i="6"/>
  <c r="G1466" i="6"/>
  <c r="G442" i="6"/>
  <c r="G3495" i="6"/>
  <c r="G2072" i="6"/>
  <c r="G1876" i="6"/>
  <c r="G295" i="6"/>
  <c r="G80" i="6"/>
  <c r="G1576" i="6"/>
  <c r="B111" i="7"/>
  <c r="G1772" i="6"/>
  <c r="G839" i="6" l="1"/>
  <c r="G1356" i="6"/>
  <c r="G2786" i="6"/>
  <c r="G2606" i="6"/>
  <c r="G1025" i="6"/>
  <c r="G1030" i="6"/>
  <c r="G581" i="6"/>
  <c r="G3736" i="6"/>
  <c r="G3453" i="6"/>
  <c r="G802" i="6"/>
  <c r="G296" i="6"/>
  <c r="G81" i="6"/>
  <c r="G3379" i="6"/>
  <c r="B112" i="7"/>
  <c r="B113" i="7" s="1"/>
  <c r="B114" i="7" s="1"/>
  <c r="B115" i="7" l="1"/>
  <c r="B116" i="7" l="1"/>
  <c r="G1545" i="6"/>
  <c r="B117" i="7" l="1"/>
  <c r="G840" i="6" l="1"/>
  <c r="G1357" i="6"/>
  <c r="G2933" i="6"/>
  <c r="G2971" i="6"/>
  <c r="G2787" i="6"/>
  <c r="G3211" i="6"/>
  <c r="G3105" i="6"/>
  <c r="G2515" i="6"/>
  <c r="G1731" i="6"/>
  <c r="G3604" i="6"/>
  <c r="G2185" i="6"/>
  <c r="G1041" i="6"/>
  <c r="G1031" i="6"/>
  <c r="G582" i="6"/>
  <c r="G1467" i="6"/>
  <c r="G671" i="6"/>
  <c r="G2319" i="6"/>
  <c r="G1773" i="6"/>
  <c r="G3737" i="6"/>
  <c r="G2073" i="6"/>
  <c r="G3352" i="6"/>
  <c r="G3676" i="6"/>
  <c r="G1877" i="6"/>
  <c r="G297" i="6"/>
  <c r="G1577" i="6"/>
  <c r="G82" i="6"/>
  <c r="G192" i="6"/>
  <c r="B118" i="7"/>
  <c r="G3307" i="6" l="1"/>
  <c r="G841" i="6"/>
  <c r="G1358" i="6"/>
  <c r="G3025" i="6"/>
  <c r="G2788" i="6"/>
  <c r="G3212" i="6"/>
  <c r="G1042" i="6"/>
  <c r="G1032" i="6"/>
  <c r="G583" i="6"/>
  <c r="G1468" i="6"/>
  <c r="G443" i="6"/>
  <c r="G672" i="6"/>
  <c r="G2338" i="6"/>
  <c r="G3496" i="6"/>
  <c r="G2074" i="6"/>
  <c r="G298" i="6"/>
  <c r="G1878" i="6"/>
  <c r="G83" i="6"/>
  <c r="G1774" i="6"/>
  <c r="G1578" i="6"/>
  <c r="B119" i="7"/>
  <c r="B120" i="7" s="1"/>
  <c r="B121" i="7" s="1"/>
  <c r="G193" i="6" l="1"/>
  <c r="B122" i="7"/>
  <c r="B123" i="7" l="1"/>
  <c r="G1546" i="6"/>
  <c r="G842" i="6" l="1"/>
  <c r="G1359" i="6"/>
  <c r="G2972" i="6"/>
  <c r="G2789" i="6"/>
  <c r="G3213" i="6"/>
  <c r="G2516" i="6"/>
  <c r="G3605" i="6"/>
  <c r="G2186" i="6"/>
  <c r="G2600" i="6"/>
  <c r="G1043" i="6"/>
  <c r="G1033" i="6"/>
  <c r="G584" i="6"/>
  <c r="G673" i="6"/>
  <c r="G3738" i="6"/>
  <c r="G299" i="6"/>
  <c r="G1775" i="6"/>
  <c r="G3677" i="6"/>
  <c r="G2075" i="6"/>
  <c r="G84" i="6"/>
  <c r="B124" i="7"/>
  <c r="G843" i="6" l="1"/>
  <c r="G1360" i="6"/>
  <c r="G3026" i="6"/>
  <c r="G2790" i="6"/>
  <c r="G3214" i="6"/>
  <c r="G3106" i="6"/>
  <c r="G2565" i="6"/>
  <c r="G1044" i="6"/>
  <c r="G1034" i="6"/>
  <c r="G585" i="6"/>
  <c r="G1469" i="6"/>
  <c r="G2705" i="6"/>
  <c r="G1579" i="6"/>
  <c r="G2076" i="6"/>
  <c r="G3497" i="6"/>
  <c r="G1879" i="6"/>
  <c r="G300" i="6"/>
  <c r="G85" i="6"/>
  <c r="G1776" i="6"/>
  <c r="B125" i="7"/>
  <c r="G844" i="6" l="1"/>
  <c r="G1361" i="6"/>
  <c r="G2791" i="6"/>
  <c r="G2607" i="6"/>
  <c r="G1045" i="6"/>
  <c r="G1035" i="6"/>
  <c r="G750" i="6"/>
  <c r="G444" i="6"/>
  <c r="G3380" i="6"/>
  <c r="G301" i="6"/>
  <c r="G3739" i="6"/>
  <c r="G86" i="6"/>
  <c r="B126" i="7"/>
  <c r="B127" i="7" s="1"/>
  <c r="B128" i="7" s="1"/>
  <c r="G544" i="6" s="1"/>
  <c r="G845" i="6" l="1"/>
  <c r="G1362" i="6"/>
  <c r="G2934" i="6"/>
  <c r="G2973" i="6"/>
  <c r="G3215" i="6"/>
  <c r="G2792" i="6"/>
  <c r="G3107" i="6"/>
  <c r="G2517" i="6"/>
  <c r="G2418" i="6"/>
  <c r="G1732" i="6"/>
  <c r="G3606" i="6"/>
  <c r="G2187" i="6"/>
  <c r="G2601" i="6"/>
  <c r="G1046" i="6"/>
  <c r="G1036" i="6"/>
  <c r="G586" i="6"/>
  <c r="G1470" i="6"/>
  <c r="G445" i="6"/>
  <c r="G674" i="6"/>
  <c r="G2706" i="6"/>
  <c r="G3400" i="6"/>
  <c r="G3740" i="6"/>
  <c r="G3353" i="6"/>
  <c r="G1580" i="6"/>
  <c r="G2320" i="6"/>
  <c r="G1880" i="6"/>
  <c r="G302" i="6"/>
  <c r="G2077" i="6"/>
  <c r="G87" i="6"/>
  <c r="G1777" i="6"/>
  <c r="G3678" i="6"/>
  <c r="B129" i="7"/>
  <c r="G545" i="6" s="1"/>
  <c r="G3308" i="6" l="1"/>
  <c r="G846" i="6"/>
  <c r="G1363" i="6"/>
  <c r="G3027" i="6"/>
  <c r="G2793" i="6"/>
  <c r="G3216" i="6"/>
  <c r="G2419" i="6"/>
  <c r="G2640" i="6"/>
  <c r="G1047" i="6"/>
  <c r="G1037" i="6"/>
  <c r="G587" i="6"/>
  <c r="G1471" i="6"/>
  <c r="G446" i="6"/>
  <c r="G675" i="6"/>
  <c r="G2356" i="6"/>
  <c r="G1581" i="6"/>
  <c r="G3498" i="6"/>
  <c r="G1881" i="6"/>
  <c r="G303" i="6"/>
  <c r="G2078" i="6"/>
  <c r="G1778" i="6"/>
  <c r="G88" i="6"/>
  <c r="B130" i="7"/>
  <c r="G1547" i="6"/>
  <c r="G847" i="6" l="1"/>
  <c r="G1364" i="6"/>
  <c r="G2974" i="6"/>
  <c r="G2794" i="6"/>
  <c r="G3217" i="6"/>
  <c r="G2518" i="6"/>
  <c r="G2420" i="6"/>
  <c r="G3607" i="6"/>
  <c r="G2188" i="6"/>
  <c r="G2641" i="6"/>
  <c r="G1048" i="6"/>
  <c r="G1038" i="6"/>
  <c r="G588" i="6"/>
  <c r="G1472" i="6"/>
  <c r="G676" i="6"/>
  <c r="G447" i="6"/>
  <c r="G304" i="6"/>
  <c r="G1779" i="6"/>
  <c r="G3741" i="6"/>
  <c r="G2079" i="6"/>
  <c r="G89" i="6"/>
  <c r="G3679" i="6"/>
  <c r="B131" i="7"/>
  <c r="G848" i="6" l="1"/>
  <c r="G1365" i="6"/>
  <c r="G3073" i="6"/>
  <c r="G3028" i="6"/>
  <c r="G2795" i="6"/>
  <c r="G3108" i="6"/>
  <c r="G3218" i="6"/>
  <c r="G2519" i="6"/>
  <c r="G2421" i="6"/>
  <c r="G2642" i="6"/>
  <c r="G1049" i="6"/>
  <c r="G1039" i="6"/>
  <c r="G589" i="6"/>
  <c r="G1473" i="6"/>
  <c r="G448" i="6"/>
  <c r="G3499" i="6"/>
  <c r="G2080" i="6"/>
  <c r="G90" i="6"/>
  <c r="G1582" i="6"/>
  <c r="G1882" i="6"/>
  <c r="G1780" i="6"/>
  <c r="G305" i="6"/>
  <c r="B132" i="7"/>
  <c r="G849" i="6" l="1"/>
  <c r="G1366" i="6"/>
  <c r="G2796" i="6"/>
  <c r="G2608" i="6"/>
  <c r="G1050" i="6"/>
  <c r="G1040" i="6"/>
  <c r="G590" i="6"/>
  <c r="G3381" i="6"/>
  <c r="G3742" i="6"/>
  <c r="G91" i="6"/>
  <c r="G306" i="6"/>
  <c r="G3454" i="6"/>
  <c r="B133" i="7"/>
  <c r="B134" i="7" s="1"/>
  <c r="B135" i="7" s="1"/>
  <c r="G3536" i="6" s="1"/>
  <c r="G3331" i="6" l="1"/>
  <c r="G872" i="6"/>
  <c r="G1367" i="6"/>
  <c r="G2975" i="6"/>
  <c r="G2935" i="6"/>
  <c r="G2797" i="6"/>
  <c r="G3109" i="6"/>
  <c r="G3219" i="6"/>
  <c r="G2520" i="6"/>
  <c r="G1733" i="6"/>
  <c r="G2422" i="6"/>
  <c r="G3608" i="6"/>
  <c r="G2189" i="6"/>
  <c r="G2643" i="6"/>
  <c r="G1051" i="6"/>
  <c r="G1193" i="6"/>
  <c r="G502" i="6"/>
  <c r="G1474" i="6"/>
  <c r="G677" i="6"/>
  <c r="G3401" i="6"/>
  <c r="G3743" i="6"/>
  <c r="G1883" i="6"/>
  <c r="G3354" i="6"/>
  <c r="G2303" i="6"/>
  <c r="G307" i="6"/>
  <c r="G92" i="6"/>
  <c r="G1781" i="6"/>
  <c r="G3680" i="6"/>
  <c r="G2081" i="6"/>
  <c r="G1583" i="6"/>
  <c r="B136" i="7"/>
  <c r="G3309" i="6" l="1"/>
  <c r="G873" i="6"/>
  <c r="G1368" i="6"/>
  <c r="G3029" i="6"/>
  <c r="G2798" i="6"/>
  <c r="G3220" i="6"/>
  <c r="G2261" i="6"/>
  <c r="G2423" i="6"/>
  <c r="G2644" i="6"/>
  <c r="G1194" i="6"/>
  <c r="G503" i="6"/>
  <c r="G1475" i="6"/>
  <c r="G678" i="6"/>
  <c r="G3500" i="6"/>
  <c r="G2357" i="6"/>
  <c r="G1884" i="6"/>
  <c r="G1782" i="6"/>
  <c r="G2082" i="6"/>
  <c r="G308" i="6"/>
  <c r="G93" i="6"/>
  <c r="B137" i="7"/>
  <c r="G1548" i="6"/>
  <c r="G874" i="6" l="1"/>
  <c r="G1369" i="6"/>
  <c r="G2976" i="6"/>
  <c r="G2799" i="6"/>
  <c r="G3221" i="6"/>
  <c r="G3110" i="6"/>
  <c r="G2521" i="6"/>
  <c r="G2424" i="6"/>
  <c r="G3609" i="6"/>
  <c r="G2190" i="6"/>
  <c r="G2645" i="6"/>
  <c r="G1195" i="6"/>
  <c r="G1052" i="6"/>
  <c r="G504" i="6"/>
  <c r="G3744" i="6"/>
  <c r="G309" i="6"/>
  <c r="G3681" i="6"/>
  <c r="G2083" i="6"/>
  <c r="G94" i="6"/>
  <c r="G1783" i="6"/>
  <c r="B138" i="7"/>
  <c r="G3537" i="6" s="1"/>
  <c r="G875" i="6" l="1"/>
  <c r="G1370" i="6"/>
  <c r="G3030" i="6"/>
  <c r="G2800" i="6"/>
  <c r="G3222" i="6"/>
  <c r="G3111" i="6"/>
  <c r="G2262" i="6"/>
  <c r="G1734" i="6"/>
  <c r="G3428" i="6"/>
  <c r="G2646" i="6"/>
  <c r="G2566" i="6"/>
  <c r="G1196" i="6"/>
  <c r="G505" i="6"/>
  <c r="G1476" i="6"/>
  <c r="G310" i="6"/>
  <c r="G95" i="6"/>
  <c r="G2084" i="6"/>
  <c r="G3501" i="6"/>
  <c r="G1885" i="6"/>
  <c r="G1784" i="6"/>
  <c r="B139" i="7"/>
  <c r="G1584" i="6"/>
  <c r="G876" i="6" l="1"/>
  <c r="G1371" i="6"/>
  <c r="G2801" i="6"/>
  <c r="G2609" i="6"/>
  <c r="G1053" i="6"/>
  <c r="G1197" i="6"/>
  <c r="G506" i="6"/>
  <c r="G751" i="6"/>
  <c r="G96" i="6"/>
  <c r="G3382" i="6"/>
  <c r="G3745" i="6"/>
  <c r="G311" i="6"/>
  <c r="B140" i="7"/>
  <c r="B141" i="7" s="1"/>
  <c r="B142" i="7" s="1"/>
  <c r="G3538" i="6" s="1"/>
  <c r="G877" i="6" l="1"/>
  <c r="G1372" i="6"/>
  <c r="G2936" i="6"/>
  <c r="G2977" i="6"/>
  <c r="G2802" i="6"/>
  <c r="G3112" i="6"/>
  <c r="G3223" i="6"/>
  <c r="G2522" i="6"/>
  <c r="G1735" i="6"/>
  <c r="G3610" i="6"/>
  <c r="G2191" i="6"/>
  <c r="G2647" i="6"/>
  <c r="G1198" i="6"/>
  <c r="G507" i="6"/>
  <c r="G1477" i="6"/>
  <c r="G679" i="6"/>
  <c r="G1785" i="6"/>
  <c r="G3682" i="6"/>
  <c r="G2085" i="6"/>
  <c r="G312" i="6"/>
  <c r="G3746" i="6"/>
  <c r="G1886" i="6"/>
  <c r="G803" i="6"/>
  <c r="G97" i="6"/>
  <c r="G2321" i="6"/>
  <c r="G3416" i="6"/>
  <c r="G3355" i="6"/>
  <c r="B143" i="7"/>
  <c r="G3310" i="6" l="1"/>
  <c r="G878" i="6"/>
  <c r="G3031" i="6"/>
  <c r="G2803" i="6"/>
  <c r="G3224" i="6"/>
  <c r="G2263" i="6"/>
  <c r="G2648" i="6"/>
  <c r="G1199" i="6"/>
  <c r="G1054" i="6"/>
  <c r="G508" i="6"/>
  <c r="G1478" i="6"/>
  <c r="G680" i="6"/>
  <c r="G1887" i="6"/>
  <c r="G98" i="6"/>
  <c r="G1786" i="6"/>
  <c r="G2339" i="6"/>
  <c r="G3502" i="6"/>
  <c r="G2086" i="6"/>
  <c r="G313" i="6"/>
  <c r="B144" i="7"/>
  <c r="G1549" i="6"/>
  <c r="G879" i="6" l="1"/>
  <c r="G1373" i="6"/>
  <c r="G2978" i="6"/>
  <c r="G2804" i="6"/>
  <c r="G3225" i="6"/>
  <c r="G3113" i="6"/>
  <c r="G2523" i="6"/>
  <c r="G3611" i="6"/>
  <c r="G2192" i="6"/>
  <c r="G2649" i="6"/>
  <c r="G1200" i="6"/>
  <c r="G509" i="6"/>
  <c r="G681" i="6"/>
  <c r="G200" i="6"/>
  <c r="G314" i="6"/>
  <c r="G99" i="6"/>
  <c r="G3683" i="6"/>
  <c r="G1787" i="6"/>
  <c r="G3747" i="6"/>
  <c r="G2087" i="6"/>
  <c r="G804" i="6"/>
  <c r="B145" i="7"/>
  <c r="G3539" i="6" s="1"/>
  <c r="G880" i="6" l="1"/>
  <c r="G3032" i="6"/>
  <c r="G2805" i="6"/>
  <c r="G3226" i="6"/>
  <c r="G3114" i="6"/>
  <c r="G2264" i="6"/>
  <c r="G2650" i="6"/>
  <c r="G1201" i="6"/>
  <c r="G1055" i="6"/>
  <c r="G510" i="6"/>
  <c r="G1479" i="6"/>
  <c r="G3503" i="6"/>
  <c r="G2088" i="6"/>
  <c r="G315" i="6"/>
  <c r="G1788" i="6"/>
  <c r="G1888" i="6"/>
  <c r="G100" i="6"/>
  <c r="B146" i="7"/>
  <c r="G1585" i="6"/>
  <c r="G881" i="6" l="1"/>
  <c r="G1374" i="6"/>
  <c r="G2806" i="6"/>
  <c r="G2610" i="6"/>
  <c r="G1202" i="6"/>
  <c r="G511" i="6"/>
  <c r="G3748" i="6"/>
  <c r="G805" i="6"/>
  <c r="G3422" i="6"/>
  <c r="G3455" i="6"/>
  <c r="G101" i="6"/>
  <c r="G3383" i="6"/>
  <c r="G316" i="6"/>
  <c r="B147" i="7"/>
  <c r="B148" i="7" s="1"/>
  <c r="B149" i="7" s="1"/>
  <c r="G3540" i="6" l="1"/>
  <c r="G3407" i="6"/>
  <c r="G882" i="6"/>
  <c r="G2937" i="6"/>
  <c r="G2979" i="6"/>
  <c r="G2807" i="6"/>
  <c r="G3115" i="6"/>
  <c r="G3227" i="6"/>
  <c r="G2524" i="6"/>
  <c r="G1736" i="6"/>
  <c r="G2425" i="6"/>
  <c r="G3612" i="6"/>
  <c r="G2193" i="6"/>
  <c r="G2651" i="6"/>
  <c r="G1203" i="6"/>
  <c r="G1056" i="6"/>
  <c r="G512" i="6"/>
  <c r="G1480" i="6"/>
  <c r="G682" i="6"/>
  <c r="B150" i="7"/>
  <c r="G2322" i="6"/>
  <c r="G3356" i="6"/>
  <c r="G1789" i="6"/>
  <c r="G3749" i="6"/>
  <c r="G2089" i="6"/>
  <c r="G317" i="6"/>
  <c r="G3684" i="6"/>
  <c r="G1889" i="6"/>
  <c r="G806" i="6"/>
  <c r="G102" i="6"/>
  <c r="G3429" i="6"/>
  <c r="G3311" i="6" l="1"/>
  <c r="G883" i="6"/>
  <c r="G1375" i="6"/>
  <c r="G3033" i="6"/>
  <c r="G2808" i="6"/>
  <c r="G3228" i="6"/>
  <c r="G2265" i="6"/>
  <c r="G2426" i="6"/>
  <c r="G2652" i="6"/>
  <c r="G1204" i="6"/>
  <c r="G513" i="6"/>
  <c r="G1481" i="6"/>
  <c r="G683" i="6"/>
  <c r="B151" i="7"/>
  <c r="G318" i="6"/>
  <c r="G2358" i="6"/>
  <c r="G103" i="6"/>
  <c r="G1890" i="6"/>
  <c r="G1790" i="6"/>
  <c r="G3504" i="6"/>
  <c r="G2090" i="6"/>
  <c r="G1550" i="6"/>
  <c r="G884" i="6" l="1"/>
  <c r="G2980" i="6"/>
  <c r="G2809" i="6"/>
  <c r="G3229" i="6"/>
  <c r="G2525" i="6"/>
  <c r="G2427" i="6"/>
  <c r="G3613" i="6"/>
  <c r="G2194" i="6"/>
  <c r="G2653" i="6"/>
  <c r="G514" i="6"/>
  <c r="G1057" i="6"/>
  <c r="G1205" i="6"/>
  <c r="G684" i="6"/>
  <c r="G201" i="6"/>
  <c r="B152" i="7"/>
  <c r="G3541" i="6" s="1"/>
  <c r="G3750" i="6"/>
  <c r="G104" i="6"/>
  <c r="G3685" i="6"/>
  <c r="G2091" i="6"/>
  <c r="G807" i="6"/>
  <c r="G319" i="6"/>
  <c r="G1791" i="6"/>
  <c r="G885" i="6" l="1"/>
  <c r="G1376" i="6"/>
  <c r="G3034" i="6"/>
  <c r="G2810" i="6"/>
  <c r="G3116" i="6"/>
  <c r="G3230" i="6"/>
  <c r="G2266" i="6"/>
  <c r="G2428" i="6"/>
  <c r="G2654" i="6"/>
  <c r="G515" i="6"/>
  <c r="G1058" i="6"/>
  <c r="G1206" i="6"/>
  <c r="G1482" i="6"/>
  <c r="G808" i="6"/>
  <c r="G2092" i="6"/>
  <c r="G3505" i="6"/>
  <c r="G1891" i="6"/>
  <c r="G320" i="6"/>
  <c r="G1792" i="6"/>
  <c r="G105" i="6"/>
  <c r="B153" i="7"/>
  <c r="G1586" i="6"/>
  <c r="G886" i="6" l="1"/>
  <c r="G2811" i="6"/>
  <c r="G2611" i="6"/>
  <c r="G1207" i="6"/>
  <c r="G516" i="6"/>
  <c r="G752" i="6"/>
  <c r="G809" i="6"/>
  <c r="G321" i="6"/>
  <c r="G3751" i="6"/>
  <c r="G106" i="6"/>
  <c r="G3384" i="6"/>
  <c r="B154" i="7"/>
  <c r="B155" i="7" s="1"/>
  <c r="B156" i="7" s="1"/>
  <c r="G3542" i="6" s="1"/>
  <c r="G887" i="6" l="1"/>
  <c r="G1377" i="6"/>
  <c r="G2938" i="6"/>
  <c r="G2981" i="6"/>
  <c r="G2812" i="6"/>
  <c r="G3117" i="6"/>
  <c r="G3231" i="6"/>
  <c r="G2526" i="6"/>
  <c r="G1737" i="6"/>
  <c r="G2429" i="6"/>
  <c r="G3614" i="6"/>
  <c r="G2195" i="6"/>
  <c r="G2655" i="6"/>
  <c r="G1059" i="6"/>
  <c r="G1208" i="6"/>
  <c r="G591" i="6"/>
  <c r="G1483" i="6"/>
  <c r="G449" i="6"/>
  <c r="G685" i="6"/>
  <c r="B157" i="7"/>
  <c r="G3402" i="6"/>
  <c r="G3686" i="6"/>
  <c r="G1892" i="6"/>
  <c r="G107" i="6"/>
  <c r="G3357" i="6"/>
  <c r="G2093" i="6"/>
  <c r="G322" i="6"/>
  <c r="G3752" i="6"/>
  <c r="G810" i="6"/>
  <c r="G1793" i="6"/>
  <c r="G2304" i="6"/>
  <c r="G3312" i="6" l="1"/>
  <c r="G888" i="6"/>
  <c r="G3035" i="6"/>
  <c r="G2813" i="6"/>
  <c r="G3232" i="6"/>
  <c r="G2267" i="6"/>
  <c r="G2430" i="6"/>
  <c r="G2656" i="6"/>
  <c r="G1209" i="6"/>
  <c r="G1060" i="6"/>
  <c r="G592" i="6"/>
  <c r="G1484" i="6"/>
  <c r="G686" i="6"/>
  <c r="G450" i="6"/>
  <c r="B158" i="7"/>
  <c r="G3506" i="6"/>
  <c r="G1893" i="6"/>
  <c r="G2094" i="6"/>
  <c r="G108" i="6"/>
  <c r="G1794" i="6"/>
  <c r="G2359" i="6"/>
  <c r="G323" i="6"/>
  <c r="G1551" i="6"/>
  <c r="G889" i="6" l="1"/>
  <c r="G1378" i="6"/>
  <c r="G2982" i="6"/>
  <c r="G2814" i="6"/>
  <c r="G3233" i="6"/>
  <c r="G2527" i="6"/>
  <c r="G2431" i="6"/>
  <c r="G3615" i="6"/>
  <c r="G2196" i="6"/>
  <c r="G2657" i="6"/>
  <c r="G1210" i="6"/>
  <c r="G1061" i="6"/>
  <c r="G593" i="6"/>
  <c r="G687" i="6"/>
  <c r="G451" i="6"/>
  <c r="G202" i="6"/>
  <c r="G109" i="6"/>
  <c r="G3687" i="6"/>
  <c r="G811" i="6"/>
  <c r="G324" i="6"/>
  <c r="G1795" i="6"/>
  <c r="B159" i="7"/>
  <c r="G3543" i="6" s="1"/>
  <c r="G3753" i="6"/>
  <c r="G2095" i="6"/>
  <c r="G890" i="6" l="1"/>
  <c r="G1937" i="6"/>
  <c r="G1637" i="6"/>
  <c r="G3036" i="6"/>
  <c r="G2815" i="6"/>
  <c r="G3234" i="6"/>
  <c r="G3118" i="6"/>
  <c r="G2268" i="6"/>
  <c r="G1738" i="6"/>
  <c r="G2658" i="6"/>
  <c r="G1211" i="6"/>
  <c r="G1062" i="6"/>
  <c r="G594" i="6"/>
  <c r="G1485" i="6"/>
  <c r="G452" i="6"/>
  <c r="G1894" i="6"/>
  <c r="G325" i="6"/>
  <c r="G1796" i="6"/>
  <c r="G110" i="6"/>
  <c r="B160" i="7"/>
  <c r="G3507" i="6"/>
  <c r="G2096" i="6"/>
  <c r="G1587" i="6"/>
  <c r="G891" i="6" l="1"/>
  <c r="G1638" i="6"/>
  <c r="G1938" i="6"/>
  <c r="G1379" i="6"/>
  <c r="G2816" i="6"/>
  <c r="G2612" i="6"/>
  <c r="G1063" i="6"/>
  <c r="G1212" i="6"/>
  <c r="G453" i="6"/>
  <c r="G111" i="6"/>
  <c r="G812" i="6"/>
  <c r="B161" i="7"/>
  <c r="B162" i="7" s="1"/>
  <c r="B163" i="7" s="1"/>
  <c r="G326" i="6"/>
  <c r="G3754" i="6"/>
  <c r="G3385" i="6"/>
  <c r="G3456" i="6"/>
  <c r="G3544" i="6" l="1"/>
  <c r="G3408" i="6"/>
  <c r="G3332" i="6"/>
  <c r="G892" i="6"/>
  <c r="G1639" i="6"/>
  <c r="G1939" i="6"/>
  <c r="G2983" i="6"/>
  <c r="G2939" i="6"/>
  <c r="G2817" i="6"/>
  <c r="G3119" i="6"/>
  <c r="G3235" i="6"/>
  <c r="G2528" i="6"/>
  <c r="G1739" i="6"/>
  <c r="G3616" i="6"/>
  <c r="G2197" i="6"/>
  <c r="G2659" i="6"/>
  <c r="G1064" i="6"/>
  <c r="G1213" i="6"/>
  <c r="G1486" i="6"/>
  <c r="G688" i="6"/>
  <c r="G3358" i="6"/>
  <c r="G3688" i="6"/>
  <c r="G2097" i="6"/>
  <c r="G3417" i="6"/>
  <c r="G1797" i="6"/>
  <c r="G1895" i="6"/>
  <c r="G813" i="6"/>
  <c r="B164" i="7"/>
  <c r="G112" i="6"/>
  <c r="G3755" i="6"/>
  <c r="G2323" i="6"/>
  <c r="G327" i="6"/>
  <c r="G3313" i="6" l="1"/>
  <c r="G893" i="6"/>
  <c r="G1940" i="6"/>
  <c r="G1640" i="6"/>
  <c r="G1380" i="6"/>
  <c r="G3037" i="6"/>
  <c r="G2818" i="6"/>
  <c r="G3236" i="6"/>
  <c r="G2269" i="6"/>
  <c r="G2660" i="6"/>
  <c r="G1065" i="6"/>
  <c r="G1214" i="6"/>
  <c r="G595" i="6"/>
  <c r="G1487" i="6"/>
  <c r="G454" i="6"/>
  <c r="G689" i="6"/>
  <c r="G2098" i="6"/>
  <c r="G2470" i="6"/>
  <c r="G113" i="6"/>
  <c r="G2340" i="6"/>
  <c r="G1896" i="6"/>
  <c r="G328" i="6"/>
  <c r="G1798" i="6"/>
  <c r="G3508" i="6"/>
  <c r="B165" i="7"/>
  <c r="G1552" i="6"/>
  <c r="G1941" i="6" l="1"/>
  <c r="G1641" i="6"/>
  <c r="G894" i="6"/>
  <c r="G2984" i="6"/>
  <c r="G2819" i="6"/>
  <c r="G3237" i="6"/>
  <c r="G2529" i="6"/>
  <c r="G3617" i="6"/>
  <c r="G2198" i="6"/>
  <c r="G2661" i="6"/>
  <c r="G1215" i="6"/>
  <c r="G1066" i="6"/>
  <c r="G690" i="6"/>
  <c r="G455" i="6"/>
  <c r="G203" i="6"/>
  <c r="G329" i="6"/>
  <c r="G1799" i="6"/>
  <c r="G3756" i="6"/>
  <c r="G114" i="6"/>
  <c r="G3689" i="6"/>
  <c r="G2099" i="6"/>
  <c r="G2471" i="6"/>
  <c r="B166" i="7"/>
  <c r="G3545" i="6" s="1"/>
  <c r="G814" i="6"/>
  <c r="G895" i="6" l="1"/>
  <c r="G1942" i="6"/>
  <c r="G1642" i="6"/>
  <c r="G1381" i="6"/>
  <c r="G3038" i="6"/>
  <c r="G2820" i="6"/>
  <c r="G3120" i="6"/>
  <c r="G3238" i="6"/>
  <c r="G2530" i="6"/>
  <c r="G2270" i="6"/>
  <c r="G2662" i="6"/>
  <c r="G1067" i="6"/>
  <c r="G1216" i="6"/>
  <c r="G1488" i="6"/>
  <c r="G691" i="6"/>
  <c r="G456" i="6"/>
  <c r="G330" i="6"/>
  <c r="G1800" i="6"/>
  <c r="G2100" i="6"/>
  <c r="G115" i="6"/>
  <c r="G3509" i="6"/>
  <c r="G1897" i="6"/>
  <c r="B167" i="7"/>
  <c r="G1588" i="6"/>
  <c r="G896" i="6" l="1"/>
  <c r="G1943" i="6"/>
  <c r="G1643" i="6"/>
  <c r="G2821" i="6"/>
  <c r="G2613" i="6"/>
  <c r="G1068" i="6"/>
  <c r="G1217" i="6"/>
  <c r="G596" i="6"/>
  <c r="G753" i="6"/>
  <c r="G457" i="6"/>
  <c r="G3423" i="6"/>
  <c r="G3757" i="6"/>
  <c r="G331" i="6"/>
  <c r="G116" i="6"/>
  <c r="G3386" i="6"/>
  <c r="G815" i="6"/>
  <c r="B168" i="7"/>
  <c r="B169" i="7" s="1"/>
  <c r="B170" i="7" s="1"/>
  <c r="G3546" i="6" s="1"/>
  <c r="G897" i="6" l="1"/>
  <c r="G1944" i="6"/>
  <c r="G1644" i="6"/>
  <c r="G2940" i="6"/>
  <c r="G2985" i="6"/>
  <c r="G2822" i="6"/>
  <c r="G3121" i="6"/>
  <c r="G3239" i="6"/>
  <c r="G2531" i="6"/>
  <c r="G1740" i="6"/>
  <c r="G2432" i="6"/>
  <c r="G3618" i="6"/>
  <c r="G2199" i="6"/>
  <c r="G2567" i="6"/>
  <c r="G1069" i="6"/>
  <c r="G1218" i="6"/>
  <c r="G597" i="6"/>
  <c r="G1489" i="6"/>
  <c r="G458" i="6"/>
  <c r="G692" i="6"/>
  <c r="G3430" i="6"/>
  <c r="G332" i="6"/>
  <c r="G3359" i="6"/>
  <c r="G3758" i="6"/>
  <c r="G2101" i="6"/>
  <c r="G117" i="6"/>
  <c r="G3690" i="6"/>
  <c r="G1898" i="6"/>
  <c r="G816" i="6"/>
  <c r="B171" i="7"/>
  <c r="G2324" i="6"/>
  <c r="G1801" i="6"/>
  <c r="G3314" i="6" l="1"/>
  <c r="G898" i="6"/>
  <c r="G1945" i="6"/>
  <c r="G1645" i="6"/>
  <c r="G3039" i="6"/>
  <c r="G2823" i="6"/>
  <c r="G3240" i="6"/>
  <c r="G2271" i="6"/>
  <c r="G2433" i="6"/>
  <c r="G1219" i="6"/>
  <c r="G1070" i="6"/>
  <c r="G1490" i="6"/>
  <c r="G693" i="6"/>
  <c r="G459" i="6"/>
  <c r="G2102" i="6"/>
  <c r="G1899" i="6"/>
  <c r="G1802" i="6"/>
  <c r="G118" i="6"/>
  <c r="G2360" i="6"/>
  <c r="B172" i="7"/>
  <c r="G3510" i="6"/>
  <c r="G333" i="6"/>
  <c r="G1553" i="6"/>
  <c r="G899" i="6" l="1"/>
  <c r="G1946" i="6"/>
  <c r="G1646" i="6"/>
  <c r="G2986" i="6"/>
  <c r="G2824" i="6"/>
  <c r="G3241" i="6"/>
  <c r="G2434" i="6"/>
  <c r="G3619" i="6"/>
  <c r="G2200" i="6"/>
  <c r="G1071" i="6"/>
  <c r="G1220" i="6"/>
  <c r="G598" i="6"/>
  <c r="G1491" i="6"/>
  <c r="G694" i="6"/>
  <c r="G204" i="6"/>
  <c r="G3759" i="6"/>
  <c r="G2103" i="6"/>
  <c r="G817" i="6"/>
  <c r="G1803" i="6"/>
  <c r="G3691" i="6"/>
  <c r="G334" i="6"/>
  <c r="B173" i="7"/>
  <c r="G3547" i="6" s="1"/>
  <c r="G119" i="6"/>
  <c r="G900" i="6" l="1"/>
  <c r="G1647" i="6"/>
  <c r="G1947" i="6"/>
  <c r="G3040" i="6"/>
  <c r="G2825" i="6"/>
  <c r="G3242" i="6"/>
  <c r="G3122" i="6"/>
  <c r="G2272" i="6"/>
  <c r="G2435" i="6"/>
  <c r="G1072" i="6"/>
  <c r="G1221" i="6"/>
  <c r="G1492" i="6"/>
  <c r="G1804" i="6"/>
  <c r="G335" i="6"/>
  <c r="G120" i="6"/>
  <c r="G3511" i="6"/>
  <c r="G2104" i="6"/>
  <c r="G1900" i="6"/>
  <c r="B174" i="7"/>
  <c r="G1589" i="6"/>
  <c r="G901" i="6" l="1"/>
  <c r="G1948" i="6"/>
  <c r="G1648" i="6"/>
  <c r="G2826" i="6"/>
  <c r="G2614" i="6"/>
  <c r="G1073" i="6"/>
  <c r="G1222" i="6"/>
  <c r="G599" i="6"/>
  <c r="G818" i="6"/>
  <c r="G3457" i="6"/>
  <c r="G3387" i="6"/>
  <c r="G3760" i="6"/>
  <c r="B175" i="7"/>
  <c r="B176" i="7" s="1"/>
  <c r="B177" i="7" s="1"/>
  <c r="G3548" i="6" s="1"/>
  <c r="G336" i="6"/>
  <c r="G121" i="6"/>
  <c r="G1949" i="6" l="1"/>
  <c r="G1649" i="6"/>
  <c r="G902" i="6"/>
  <c r="G1382" i="6"/>
  <c r="G2941" i="6"/>
  <c r="G2987" i="6"/>
  <c r="G2827" i="6"/>
  <c r="G3243" i="6"/>
  <c r="G3123" i="6"/>
  <c r="G1741" i="6"/>
  <c r="G2436" i="6"/>
  <c r="G3620" i="6"/>
  <c r="G2201" i="6"/>
  <c r="G1223" i="6"/>
  <c r="G517" i="6"/>
  <c r="G1074" i="6"/>
  <c r="G1493" i="6"/>
  <c r="G695" i="6"/>
  <c r="B178" i="7"/>
  <c r="G3403" i="6"/>
  <c r="G1601" i="6"/>
  <c r="G819" i="6"/>
  <c r="G2225" i="6"/>
  <c r="G3360" i="6"/>
  <c r="G3761" i="6"/>
  <c r="G337" i="6"/>
  <c r="G3692" i="6"/>
  <c r="G2105" i="6"/>
  <c r="G122" i="6"/>
  <c r="G2305" i="6"/>
  <c r="G1901" i="6"/>
  <c r="G2472" i="6"/>
  <c r="G3315" i="6" l="1"/>
  <c r="G903" i="6"/>
  <c r="G1950" i="6"/>
  <c r="G1650" i="6"/>
  <c r="G3041" i="6"/>
  <c r="G2828" i="6"/>
  <c r="G3244" i="6"/>
  <c r="G2273" i="6"/>
  <c r="G2437" i="6"/>
  <c r="G1224" i="6"/>
  <c r="G518" i="6"/>
  <c r="G1075" i="6"/>
  <c r="G1494" i="6"/>
  <c r="G696" i="6"/>
  <c r="G1602" i="6"/>
  <c r="G2473" i="6"/>
  <c r="B179" i="7"/>
  <c r="G3512" i="6"/>
  <c r="G2361" i="6"/>
  <c r="G2106" i="6"/>
  <c r="G338" i="6"/>
  <c r="G1902" i="6"/>
  <c r="G123" i="6"/>
  <c r="G1554" i="6"/>
  <c r="G904" i="6" l="1"/>
  <c r="G1951" i="6"/>
  <c r="G1651" i="6"/>
  <c r="G1383" i="6"/>
  <c r="G2988" i="6"/>
  <c r="G2829" i="6"/>
  <c r="G3245" i="6"/>
  <c r="G2438" i="6"/>
  <c r="G3621" i="6"/>
  <c r="G2202" i="6"/>
  <c r="G519" i="6"/>
  <c r="G1225" i="6"/>
  <c r="G1076" i="6"/>
  <c r="G697" i="6"/>
  <c r="G205" i="6"/>
  <c r="G2107" i="6"/>
  <c r="G2474" i="6"/>
  <c r="G2226" i="6"/>
  <c r="G339" i="6"/>
  <c r="G124" i="6"/>
  <c r="G3762" i="6"/>
  <c r="G3693" i="6"/>
  <c r="B180" i="7"/>
  <c r="G3549" i="6" s="1"/>
  <c r="G905" i="6" l="1"/>
  <c r="G1952" i="6"/>
  <c r="G1652" i="6"/>
  <c r="G3042" i="6"/>
  <c r="G2830" i="6"/>
  <c r="G3124" i="6"/>
  <c r="G3246" i="6"/>
  <c r="G2274" i="6"/>
  <c r="G1742" i="6"/>
  <c r="G2568" i="6"/>
  <c r="G520" i="6"/>
  <c r="G1226" i="6"/>
  <c r="G1077" i="6"/>
  <c r="G1495" i="6"/>
  <c r="G698" i="6"/>
  <c r="B181" i="7"/>
  <c r="G2108" i="6"/>
  <c r="G2475" i="6"/>
  <c r="G3513" i="6"/>
  <c r="G1903" i="6"/>
  <c r="G340" i="6"/>
  <c r="G1603" i="6"/>
  <c r="G125" i="6"/>
  <c r="G1590" i="6"/>
  <c r="G906" i="6" l="1"/>
  <c r="G1953" i="6"/>
  <c r="G1653" i="6"/>
  <c r="G1384" i="6"/>
  <c r="G2831" i="6"/>
  <c r="G2615" i="6"/>
  <c r="G1227" i="6"/>
  <c r="G521" i="6"/>
  <c r="G1078" i="6"/>
  <c r="G754" i="6"/>
  <c r="G126" i="6"/>
  <c r="G3388" i="6"/>
  <c r="B182" i="7"/>
  <c r="B183" i="7" s="1"/>
  <c r="B184" i="7" s="1"/>
  <c r="G3550" i="6" s="1"/>
  <c r="G3763" i="6"/>
  <c r="G341" i="6"/>
  <c r="G2227" i="6"/>
  <c r="G907" i="6" l="1"/>
  <c r="G1654" i="6"/>
  <c r="G1954" i="6"/>
  <c r="G2942" i="6"/>
  <c r="G2989" i="6"/>
  <c r="G2832" i="6"/>
  <c r="G3125" i="6"/>
  <c r="G3247" i="6"/>
  <c r="G1743" i="6"/>
  <c r="G3622" i="6"/>
  <c r="G2203" i="6"/>
  <c r="G2569" i="6"/>
  <c r="G522" i="6"/>
  <c r="G1228" i="6"/>
  <c r="G1079" i="6"/>
  <c r="G1496" i="6"/>
  <c r="G699" i="6"/>
  <c r="G3361" i="6"/>
  <c r="G3694" i="6"/>
  <c r="G1904" i="6"/>
  <c r="G127" i="6"/>
  <c r="G3764" i="6"/>
  <c r="G2476" i="6"/>
  <c r="G2109" i="6"/>
  <c r="G2325" i="6"/>
  <c r="G2228" i="6"/>
  <c r="B185" i="7"/>
  <c r="G3418" i="6"/>
  <c r="G1604" i="6"/>
  <c r="G342" i="6"/>
  <c r="G3316" i="6" l="1"/>
  <c r="G908" i="6"/>
  <c r="G1655" i="6"/>
  <c r="G1955" i="6"/>
  <c r="G1385" i="6"/>
  <c r="G3043" i="6"/>
  <c r="G2833" i="6"/>
  <c r="G3248" i="6"/>
  <c r="G2275" i="6"/>
  <c r="G1805" i="6"/>
  <c r="G2570" i="6"/>
  <c r="G523" i="6"/>
  <c r="G1229" i="6"/>
  <c r="G1080" i="6"/>
  <c r="G1497" i="6"/>
  <c r="G700" i="6"/>
  <c r="G2110" i="6"/>
  <c r="B186" i="7"/>
  <c r="G1605" i="6"/>
  <c r="G2477" i="6"/>
  <c r="G2341" i="6"/>
  <c r="G343" i="6"/>
  <c r="G1905" i="6"/>
  <c r="G128" i="6"/>
  <c r="G3514" i="6"/>
  <c r="G1555" i="6"/>
  <c r="G909" i="6" l="1"/>
  <c r="G1956" i="6"/>
  <c r="G1656" i="6"/>
  <c r="G2990" i="6"/>
  <c r="G2834" i="6"/>
  <c r="G3249" i="6"/>
  <c r="G3623" i="6"/>
  <c r="G2204" i="6"/>
  <c r="G1806" i="6"/>
  <c r="G2663" i="6"/>
  <c r="G1230" i="6"/>
  <c r="G524" i="6"/>
  <c r="G1081" i="6"/>
  <c r="G701" i="6"/>
  <c r="G206" i="6"/>
  <c r="G3765" i="6"/>
  <c r="G2478" i="6"/>
  <c r="G2229" i="6"/>
  <c r="G3695" i="6"/>
  <c r="G2111" i="6"/>
  <c r="G344" i="6"/>
  <c r="G129" i="6"/>
  <c r="B187" i="7"/>
  <c r="G3551" i="6" s="1"/>
  <c r="G1957" i="6" l="1"/>
  <c r="G1657" i="6"/>
  <c r="G910" i="6"/>
  <c r="G1386" i="6"/>
  <c r="G3044" i="6"/>
  <c r="G2835" i="6"/>
  <c r="G3250" i="6"/>
  <c r="G3126" i="6"/>
  <c r="G2276" i="6"/>
  <c r="G3435" i="6"/>
  <c r="G1807" i="6"/>
  <c r="G2664" i="6"/>
  <c r="G1231" i="6"/>
  <c r="G525" i="6"/>
  <c r="G1082" i="6"/>
  <c r="G1498" i="6"/>
  <c r="G702" i="6"/>
  <c r="G1906" i="6"/>
  <c r="G130" i="6"/>
  <c r="G3515" i="6"/>
  <c r="G2112" i="6"/>
  <c r="G1606" i="6"/>
  <c r="B188" i="7"/>
  <c r="G345" i="6"/>
  <c r="G1591" i="6"/>
  <c r="G1958" i="6" l="1"/>
  <c r="G911" i="6"/>
  <c r="G1658" i="6"/>
  <c r="G2836" i="6"/>
  <c r="G2616" i="6"/>
  <c r="G1232" i="6"/>
  <c r="G526" i="6"/>
  <c r="G1083" i="6"/>
  <c r="G3766" i="6"/>
  <c r="G2230" i="6"/>
  <c r="G3424" i="6"/>
  <c r="G3458" i="6"/>
  <c r="G131" i="6"/>
  <c r="G3389" i="6"/>
  <c r="B189" i="7"/>
  <c r="B190" i="7" s="1"/>
  <c r="B191" i="7" s="1"/>
  <c r="G346" i="6"/>
  <c r="G3552" i="6" l="1"/>
  <c r="G3409" i="6"/>
  <c r="G3333" i="6"/>
  <c r="G912" i="6"/>
  <c r="G1659" i="6"/>
  <c r="G1959" i="6"/>
  <c r="G1387" i="6"/>
  <c r="G2991" i="6"/>
  <c r="G2943" i="6"/>
  <c r="G2837" i="6"/>
  <c r="G3127" i="6"/>
  <c r="G3251" i="6"/>
  <c r="G1744" i="6"/>
  <c r="G2439" i="6"/>
  <c r="G3624" i="6"/>
  <c r="G2205" i="6"/>
  <c r="G2665" i="6"/>
  <c r="G1233" i="6"/>
  <c r="G1084" i="6"/>
  <c r="G600" i="6"/>
  <c r="G1499" i="6"/>
  <c r="G703" i="6"/>
  <c r="G460" i="6"/>
  <c r="G3362" i="6"/>
  <c r="G3696" i="6"/>
  <c r="G2113" i="6"/>
  <c r="G132" i="6"/>
  <c r="G347" i="6"/>
  <c r="G3767" i="6"/>
  <c r="G2479" i="6"/>
  <c r="G194" i="6"/>
  <c r="G3431" i="6"/>
  <c r="G1607" i="6"/>
  <c r="G2326" i="6"/>
  <c r="G1907" i="6"/>
  <c r="B192" i="7"/>
  <c r="G2231" i="6"/>
  <c r="G3317" i="6" l="1"/>
  <c r="G913" i="6"/>
  <c r="G1660" i="6"/>
  <c r="G1960" i="6"/>
  <c r="G3045" i="6"/>
  <c r="G2838" i="6"/>
  <c r="G3252" i="6"/>
  <c r="G2277" i="6"/>
  <c r="G2440" i="6"/>
  <c r="G1808" i="6"/>
  <c r="G2666" i="6"/>
  <c r="G1085" i="6"/>
  <c r="G1234" i="6"/>
  <c r="G1500" i="6"/>
  <c r="G461" i="6"/>
  <c r="G704" i="6"/>
  <c r="G2114" i="6"/>
  <c r="B193" i="7"/>
  <c r="G3516" i="6"/>
  <c r="G133" i="6"/>
  <c r="G1608" i="6"/>
  <c r="G2480" i="6"/>
  <c r="G348" i="6"/>
  <c r="G2362" i="6"/>
  <c r="G1908" i="6"/>
  <c r="G1556" i="6"/>
  <c r="G914" i="6" l="1"/>
  <c r="G1961" i="6"/>
  <c r="G1661" i="6"/>
  <c r="G1388" i="6"/>
  <c r="G2992" i="6"/>
  <c r="G2839" i="6"/>
  <c r="G3253" i="6"/>
  <c r="G2507" i="6"/>
  <c r="G2441" i="6"/>
  <c r="G2206" i="6"/>
  <c r="G3625" i="6"/>
  <c r="G1809" i="6"/>
  <c r="G2667" i="6"/>
  <c r="G1235" i="6"/>
  <c r="G1086" i="6"/>
  <c r="G601" i="6"/>
  <c r="G462" i="6"/>
  <c r="G705" i="6"/>
  <c r="G207" i="6"/>
  <c r="G2115" i="6"/>
  <c r="G349" i="6"/>
  <c r="G3768" i="6"/>
  <c r="B194" i="7"/>
  <c r="G3553" i="6" s="1"/>
  <c r="G3697" i="6"/>
  <c r="G2481" i="6"/>
  <c r="G2232" i="6"/>
  <c r="G134" i="6"/>
  <c r="G915" i="6" l="1"/>
  <c r="G1962" i="6"/>
  <c r="G1662" i="6"/>
  <c r="G3046" i="6"/>
  <c r="G2840" i="6"/>
  <c r="G3128" i="6"/>
  <c r="G3254" i="6"/>
  <c r="G2278" i="6"/>
  <c r="G2442" i="6"/>
  <c r="G3436" i="6"/>
  <c r="G1810" i="6"/>
  <c r="G2668" i="6"/>
  <c r="G1087" i="6"/>
  <c r="G1236" i="6"/>
  <c r="G602" i="6"/>
  <c r="G1501" i="6"/>
  <c r="G463" i="6"/>
  <c r="G3517" i="6"/>
  <c r="G1909" i="6"/>
  <c r="G350" i="6"/>
  <c r="G1609" i="6"/>
  <c r="G135" i="6"/>
  <c r="B195" i="7"/>
  <c r="G2116" i="6"/>
  <c r="G2482" i="6"/>
  <c r="G1592" i="6"/>
  <c r="G916" i="6" l="1"/>
  <c r="G1663" i="6"/>
  <c r="G1963" i="6"/>
  <c r="G1389" i="6"/>
  <c r="G2841" i="6"/>
  <c r="G2617" i="6"/>
  <c r="G1237" i="6"/>
  <c r="G755" i="6"/>
  <c r="G464" i="6"/>
  <c r="G351" i="6"/>
  <c r="G2233" i="6"/>
  <c r="B196" i="7"/>
  <c r="B197" i="7" s="1"/>
  <c r="B198" i="7" s="1"/>
  <c r="G3554" i="6" s="1"/>
  <c r="G3769" i="6"/>
  <c r="G136" i="6"/>
  <c r="G3390" i="6"/>
  <c r="G917" i="6" l="1"/>
  <c r="G1664" i="6"/>
  <c r="G1964" i="6"/>
  <c r="G2944" i="6"/>
  <c r="G2993" i="6"/>
  <c r="G2842" i="6"/>
  <c r="G3129" i="6"/>
  <c r="G3255" i="6"/>
  <c r="G1745" i="6"/>
  <c r="G2443" i="6"/>
  <c r="G2207" i="6"/>
  <c r="G3626" i="6"/>
  <c r="G2669" i="6"/>
  <c r="G1088" i="6"/>
  <c r="G1238" i="6"/>
  <c r="G1502" i="6"/>
  <c r="G465" i="6"/>
  <c r="G706" i="6"/>
  <c r="G3404" i="6"/>
  <c r="G3770" i="6"/>
  <c r="G2117" i="6"/>
  <c r="G2483" i="6"/>
  <c r="G629" i="6"/>
  <c r="G137" i="6"/>
  <c r="G1610" i="6"/>
  <c r="G3363" i="6"/>
  <c r="G2306" i="6"/>
  <c r="G1910" i="6"/>
  <c r="G195" i="6"/>
  <c r="B199" i="7"/>
  <c r="G918" i="6" s="1"/>
  <c r="G3698" i="6"/>
  <c r="G2234" i="6"/>
  <c r="G352" i="6"/>
  <c r="G3318" i="6" l="1"/>
  <c r="G1965" i="6"/>
  <c r="G1665" i="6"/>
  <c r="G1390" i="6"/>
  <c r="G3047" i="6"/>
  <c r="G2843" i="6"/>
  <c r="G3256" i="6"/>
  <c r="G2279" i="6"/>
  <c r="G2444" i="6"/>
  <c r="G2670" i="6"/>
  <c r="G1089" i="6"/>
  <c r="G1239" i="6"/>
  <c r="G603" i="6"/>
  <c r="G1503" i="6"/>
  <c r="G466" i="6"/>
  <c r="G707" i="6"/>
  <c r="G3518" i="6"/>
  <c r="G2118" i="6"/>
  <c r="G138" i="6"/>
  <c r="G1911" i="6"/>
  <c r="G630" i="6"/>
  <c r="B200" i="7"/>
  <c r="G919" i="6" s="1"/>
  <c r="G1611" i="6"/>
  <c r="G2484" i="6"/>
  <c r="G2363" i="6"/>
  <c r="G353" i="6"/>
  <c r="G1557" i="6"/>
  <c r="G1966" i="6" l="1"/>
  <c r="G1666" i="6"/>
  <c r="G2994" i="6"/>
  <c r="G2844" i="6"/>
  <c r="G3257" i="6"/>
  <c r="G2445" i="6"/>
  <c r="G3627" i="6"/>
  <c r="G2208" i="6"/>
  <c r="G2671" i="6"/>
  <c r="G1240" i="6"/>
  <c r="G1090" i="6"/>
  <c r="G467" i="6"/>
  <c r="G708" i="6"/>
  <c r="G208" i="6"/>
  <c r="G3699" i="6"/>
  <c r="G2119" i="6"/>
  <c r="G354" i="6"/>
  <c r="G139" i="6"/>
  <c r="B201" i="7"/>
  <c r="G2235" i="6"/>
  <c r="G3771" i="6"/>
  <c r="G2485" i="6"/>
  <c r="G631" i="6"/>
  <c r="G920" i="6" l="1"/>
  <c r="G3555" i="6"/>
  <c r="G1967" i="6"/>
  <c r="G1667" i="6"/>
  <c r="G1391" i="6"/>
  <c r="G3048" i="6"/>
  <c r="G2845" i="6"/>
  <c r="G3258" i="6"/>
  <c r="G3130" i="6"/>
  <c r="G1746" i="6"/>
  <c r="G2280" i="6"/>
  <c r="G3437" i="6"/>
  <c r="G2672" i="6"/>
  <c r="G1241" i="6"/>
  <c r="G1091" i="6"/>
  <c r="G1504" i="6"/>
  <c r="G468" i="6"/>
  <c r="G140" i="6"/>
  <c r="B202" i="7"/>
  <c r="G921" i="6" s="1"/>
  <c r="G1612" i="6"/>
  <c r="G632" i="6"/>
  <c r="G3519" i="6"/>
  <c r="G2120" i="6"/>
  <c r="G355" i="6"/>
  <c r="G1912" i="6"/>
  <c r="G1593" i="6"/>
  <c r="G1968" i="6" l="1"/>
  <c r="G1668" i="6"/>
  <c r="G2846" i="6"/>
  <c r="G2618" i="6"/>
  <c r="G1242" i="6"/>
  <c r="G604" i="6"/>
  <c r="G469" i="6"/>
  <c r="G2236" i="6"/>
  <c r="G3459" i="6"/>
  <c r="G141" i="6"/>
  <c r="G3391" i="6"/>
  <c r="B203" i="7"/>
  <c r="B204" i="7" s="1"/>
  <c r="B205" i="7" s="1"/>
  <c r="G3772" i="6"/>
  <c r="G356" i="6"/>
  <c r="G922" i="6" l="1"/>
  <c r="G3556" i="6"/>
  <c r="G1969" i="6"/>
  <c r="G1669" i="6"/>
  <c r="G2945" i="6"/>
  <c r="G2995" i="6"/>
  <c r="G2847" i="6"/>
  <c r="G3131" i="6"/>
  <c r="G3259" i="6"/>
  <c r="G1747" i="6"/>
  <c r="G2209" i="6"/>
  <c r="G3628" i="6"/>
  <c r="G2673" i="6"/>
  <c r="G1092" i="6"/>
  <c r="G1243" i="6"/>
  <c r="G605" i="6"/>
  <c r="G1505" i="6"/>
  <c r="G470" i="6"/>
  <c r="G709" i="6"/>
  <c r="G2327" i="6"/>
  <c r="G196" i="6"/>
  <c r="B206" i="7"/>
  <c r="G923" i="6" s="1"/>
  <c r="G3364" i="6"/>
  <c r="G3773" i="6"/>
  <c r="G357" i="6"/>
  <c r="G2237" i="6"/>
  <c r="G2121" i="6"/>
  <c r="G2486" i="6"/>
  <c r="G142" i="6"/>
  <c r="G1613" i="6"/>
  <c r="G3419" i="6"/>
  <c r="G3700" i="6"/>
  <c r="G1913" i="6"/>
  <c r="G3319" i="6" l="1"/>
  <c r="G1670" i="6"/>
  <c r="G1970" i="6"/>
  <c r="G3049" i="6"/>
  <c r="G2848" i="6"/>
  <c r="G3260" i="6"/>
  <c r="G2281" i="6"/>
  <c r="G1811" i="6"/>
  <c r="G2674" i="6"/>
  <c r="G1093" i="6"/>
  <c r="G1244" i="6"/>
  <c r="G1506" i="6"/>
  <c r="G710" i="6"/>
  <c r="G3520" i="6"/>
  <c r="G1914" i="6"/>
  <c r="B207" i="7"/>
  <c r="G924" i="6" s="1"/>
  <c r="G1614" i="6"/>
  <c r="G2487" i="6"/>
  <c r="G2342" i="6"/>
  <c r="G358" i="6"/>
  <c r="G2122" i="6"/>
  <c r="G143" i="6"/>
  <c r="G1558" i="6"/>
  <c r="G1671" i="6" l="1"/>
  <c r="G1971" i="6"/>
  <c r="G2996" i="6"/>
  <c r="G2849" i="6"/>
  <c r="G3261" i="6"/>
  <c r="G3629" i="6"/>
  <c r="G2210" i="6"/>
  <c r="G1812" i="6"/>
  <c r="G2675" i="6"/>
  <c r="G1245" i="6"/>
  <c r="G1094" i="6"/>
  <c r="G606" i="6"/>
  <c r="G711" i="6"/>
  <c r="G471" i="6"/>
  <c r="G209" i="6"/>
  <c r="G2123" i="6"/>
  <c r="G359" i="6"/>
  <c r="G144" i="6"/>
  <c r="G3774" i="6"/>
  <c r="B208" i="7"/>
  <c r="G3701" i="6"/>
  <c r="G2488" i="6"/>
  <c r="G2238" i="6"/>
  <c r="G925" i="6" l="1"/>
  <c r="G3557" i="6"/>
  <c r="G1972" i="6"/>
  <c r="G1672" i="6"/>
  <c r="G3050" i="6"/>
  <c r="G2850" i="6"/>
  <c r="G3132" i="6"/>
  <c r="G3262" i="6"/>
  <c r="G2282" i="6"/>
  <c r="G1813" i="6"/>
  <c r="G2676" i="6"/>
  <c r="G1246" i="6"/>
  <c r="G1095" i="6"/>
  <c r="G607" i="6"/>
  <c r="G1507" i="6"/>
  <c r="G472" i="6"/>
  <c r="G2124" i="6"/>
  <c r="G2489" i="6"/>
  <c r="G3521" i="6"/>
  <c r="G1915" i="6"/>
  <c r="G360" i="6"/>
  <c r="G1615" i="6"/>
  <c r="G145" i="6"/>
  <c r="B209" i="7"/>
  <c r="G926" i="6" s="1"/>
  <c r="G1594" i="6"/>
  <c r="G1973" i="6" l="1"/>
  <c r="G1673" i="6"/>
  <c r="G1392" i="6"/>
  <c r="G2851" i="6"/>
  <c r="G2619" i="6"/>
  <c r="G1247" i="6"/>
  <c r="G608" i="6"/>
  <c r="G756" i="6"/>
  <c r="G3775" i="6"/>
  <c r="G361" i="6"/>
  <c r="G2239" i="6"/>
  <c r="G146" i="6"/>
  <c r="B210" i="7"/>
  <c r="B211" i="7" s="1"/>
  <c r="B212" i="7" s="1"/>
  <c r="G3425" i="6"/>
  <c r="G3392" i="6"/>
  <c r="G927" i="6" l="1"/>
  <c r="G3558" i="6"/>
  <c r="G1974" i="6"/>
  <c r="G1674" i="6"/>
  <c r="G1393" i="6"/>
  <c r="G2946" i="6"/>
  <c r="G2997" i="6"/>
  <c r="G2852" i="6"/>
  <c r="G3133" i="6"/>
  <c r="G3263" i="6"/>
  <c r="G1748" i="6"/>
  <c r="G2446" i="6"/>
  <c r="G2211" i="6"/>
  <c r="G3630" i="6"/>
  <c r="G2677" i="6"/>
  <c r="G527" i="6"/>
  <c r="G1096" i="6"/>
  <c r="G1248" i="6"/>
  <c r="G1508" i="6"/>
  <c r="G712" i="6"/>
  <c r="G197" i="6"/>
  <c r="G3365" i="6"/>
  <c r="G3702" i="6"/>
  <c r="G1916" i="6"/>
  <c r="G362" i="6"/>
  <c r="G2240" i="6"/>
  <c r="G2125" i="6"/>
  <c r="G1616" i="6"/>
  <c r="B213" i="7"/>
  <c r="G928" i="6" s="1"/>
  <c r="G3432" i="6"/>
  <c r="G2490" i="6"/>
  <c r="G147" i="6"/>
  <c r="G2328" i="6"/>
  <c r="G3320" i="6" l="1"/>
  <c r="G1675" i="6"/>
  <c r="G1975" i="6"/>
  <c r="G1394" i="6"/>
  <c r="G3051" i="6"/>
  <c r="G2853" i="6"/>
  <c r="G3264" i="6"/>
  <c r="G2283" i="6"/>
  <c r="G2447" i="6"/>
  <c r="G1814" i="6"/>
  <c r="G2678" i="6"/>
  <c r="G1097" i="6"/>
  <c r="G528" i="6"/>
  <c r="G1249" i="6"/>
  <c r="G1509" i="6"/>
  <c r="G713" i="6"/>
  <c r="G2126" i="6"/>
  <c r="G1617" i="6"/>
  <c r="B214" i="7"/>
  <c r="G929" i="6" s="1"/>
  <c r="G2364" i="6"/>
  <c r="G2491" i="6"/>
  <c r="G3522" i="6"/>
  <c r="G1917" i="6"/>
  <c r="G363" i="6"/>
  <c r="G148" i="6"/>
  <c r="G1559" i="6"/>
  <c r="G1676" i="6" l="1"/>
  <c r="G1976" i="6"/>
  <c r="G1395" i="6"/>
  <c r="G2998" i="6"/>
  <c r="G2854" i="6"/>
  <c r="G3265" i="6"/>
  <c r="G2448" i="6"/>
  <c r="G3631" i="6"/>
  <c r="G2212" i="6"/>
  <c r="G1815" i="6"/>
  <c r="G2679" i="6"/>
  <c r="G1098" i="6"/>
  <c r="G529" i="6"/>
  <c r="G1250" i="6"/>
  <c r="G1510" i="6"/>
  <c r="G714" i="6"/>
  <c r="G210" i="6"/>
  <c r="G3703" i="6"/>
  <c r="G2127" i="6"/>
  <c r="G2492" i="6"/>
  <c r="G2241" i="6"/>
  <c r="G364" i="6"/>
  <c r="G149" i="6"/>
  <c r="B215" i="7"/>
  <c r="G930" i="6" l="1"/>
  <c r="G3559" i="6"/>
  <c r="G1977" i="6"/>
  <c r="G1677" i="6"/>
  <c r="G1396" i="6"/>
  <c r="G3052" i="6"/>
  <c r="G2855" i="6"/>
  <c r="G3266" i="6"/>
  <c r="G3134" i="6"/>
  <c r="G2284" i="6"/>
  <c r="G2449" i="6"/>
  <c r="G1816" i="6"/>
  <c r="G2680" i="6"/>
  <c r="G1099" i="6"/>
  <c r="G530" i="6"/>
  <c r="G1251" i="6"/>
  <c r="G1511" i="6"/>
  <c r="G1618" i="6"/>
  <c r="G150" i="6"/>
  <c r="G3523" i="6"/>
  <c r="G2128" i="6"/>
  <c r="G365" i="6"/>
  <c r="G1918" i="6"/>
  <c r="B216" i="7"/>
  <c r="G931" i="6" s="1"/>
  <c r="G1595" i="6"/>
  <c r="G1978" i="6" l="1"/>
  <c r="G1678" i="6"/>
  <c r="G1397" i="6"/>
  <c r="G2856" i="6"/>
  <c r="G2620" i="6"/>
  <c r="G531" i="6"/>
  <c r="G1100" i="6"/>
  <c r="G1252" i="6"/>
  <c r="G366" i="6"/>
  <c r="G2242" i="6"/>
  <c r="G3460" i="6"/>
  <c r="G3393" i="6"/>
  <c r="G3438" i="6"/>
  <c r="G151" i="6"/>
  <c r="B217" i="7"/>
  <c r="B218" i="7" s="1"/>
  <c r="B219" i="7" s="1"/>
  <c r="G932" i="6" l="1"/>
  <c r="G3560" i="6"/>
  <c r="G3334" i="6"/>
  <c r="G1679" i="6"/>
  <c r="G1979" i="6"/>
  <c r="G1398" i="6"/>
  <c r="G2999" i="6"/>
  <c r="G2947" i="6"/>
  <c r="G2857" i="6"/>
  <c r="G3267" i="6"/>
  <c r="G3135" i="6"/>
  <c r="G1749" i="6"/>
  <c r="G2450" i="6"/>
  <c r="G3632" i="6"/>
  <c r="G2213" i="6"/>
  <c r="G2681" i="6"/>
  <c r="G1253" i="6"/>
  <c r="G1101" i="6"/>
  <c r="G532" i="6"/>
  <c r="G1512" i="6"/>
  <c r="G715" i="6"/>
  <c r="G1619" i="6"/>
  <c r="G198" i="6"/>
  <c r="G1919" i="6"/>
  <c r="G3704" i="6"/>
  <c r="G2129" i="6"/>
  <c r="G3366" i="6"/>
  <c r="B220" i="7"/>
  <c r="G933" i="6" s="1"/>
  <c r="G2243" i="6"/>
  <c r="G2307" i="6"/>
  <c r="G152" i="6"/>
  <c r="G3405" i="6"/>
  <c r="G367" i="6"/>
  <c r="G3321" i="6" l="1"/>
  <c r="G1680" i="6"/>
  <c r="G1980" i="6"/>
  <c r="G1399" i="6"/>
  <c r="G3053" i="6"/>
  <c r="G2858" i="6"/>
  <c r="G3268" i="6"/>
  <c r="G2285" i="6"/>
  <c r="G2451" i="6"/>
  <c r="G2682" i="6"/>
  <c r="G1254" i="6"/>
  <c r="G1102" i="6"/>
  <c r="G533" i="6"/>
  <c r="G1513" i="6"/>
  <c r="G716" i="6"/>
  <c r="G2130" i="6"/>
  <c r="G153" i="6"/>
  <c r="G368" i="6"/>
  <c r="B221" i="7"/>
  <c r="G934" i="6" s="1"/>
  <c r="G2365" i="6"/>
  <c r="G1920" i="6"/>
  <c r="G3524" i="6"/>
  <c r="G1620" i="6"/>
  <c r="G1560" i="6"/>
  <c r="G1981" i="6" l="1"/>
  <c r="G1681" i="6"/>
  <c r="G1400" i="6"/>
  <c r="G3000" i="6"/>
  <c r="G2859" i="6"/>
  <c r="G3269" i="6"/>
  <c r="G2452" i="6"/>
  <c r="G3633" i="6"/>
  <c r="G2214" i="6"/>
  <c r="G2683" i="6"/>
  <c r="G1255" i="6"/>
  <c r="G1103" i="6"/>
  <c r="G534" i="6"/>
  <c r="G717" i="6"/>
  <c r="G211" i="6"/>
  <c r="G3065" i="6"/>
  <c r="G2131" i="6"/>
  <c r="G2244" i="6"/>
  <c r="G3705" i="6"/>
  <c r="G369" i="6"/>
  <c r="G154" i="6"/>
  <c r="B222" i="7"/>
  <c r="G935" i="6" l="1"/>
  <c r="G3561" i="6"/>
  <c r="G1982" i="6"/>
  <c r="G1682" i="6"/>
  <c r="G1401" i="6"/>
  <c r="G3054" i="6"/>
  <c r="G2860" i="6"/>
  <c r="G3270" i="6"/>
  <c r="G3136" i="6"/>
  <c r="G1750" i="6"/>
  <c r="G2286" i="6"/>
  <c r="G2684" i="6"/>
  <c r="G1104" i="6"/>
  <c r="G1256" i="6"/>
  <c r="G535" i="6"/>
  <c r="G1514" i="6"/>
  <c r="G1621" i="6"/>
  <c r="B223" i="7"/>
  <c r="G936" i="6" s="1"/>
  <c r="G155" i="6"/>
  <c r="G2132" i="6"/>
  <c r="G3525" i="6"/>
  <c r="G1921" i="6"/>
  <c r="G370" i="6"/>
  <c r="G1596" i="6"/>
  <c r="G1983" i="6" l="1"/>
  <c r="G1683" i="6"/>
  <c r="G1402" i="6"/>
  <c r="G2861" i="6"/>
  <c r="G2621" i="6"/>
  <c r="G1105" i="6"/>
  <c r="G1257" i="6"/>
  <c r="G536" i="6"/>
  <c r="G757" i="6"/>
  <c r="G156" i="6"/>
  <c r="G2245" i="6"/>
  <c r="G3394" i="6"/>
  <c r="B224" i="7"/>
  <c r="B225" i="7" s="1"/>
  <c r="B226" i="7" s="1"/>
  <c r="G371" i="6"/>
  <c r="G850" i="6" l="1"/>
  <c r="G3562" i="6"/>
  <c r="G1984" i="6"/>
  <c r="G1684" i="6"/>
  <c r="G1403" i="6"/>
  <c r="G2948" i="6"/>
  <c r="G3001" i="6"/>
  <c r="G3271" i="6"/>
  <c r="G2862" i="6"/>
  <c r="G3137" i="6"/>
  <c r="G1751" i="6"/>
  <c r="G2215" i="6"/>
  <c r="G3634" i="6"/>
  <c r="G2685" i="6"/>
  <c r="G1106" i="6"/>
  <c r="G1258" i="6"/>
  <c r="G537" i="6"/>
  <c r="G1515" i="6"/>
  <c r="G718" i="6"/>
  <c r="G157" i="6"/>
  <c r="G3706" i="6"/>
  <c r="G1622" i="6"/>
  <c r="G199" i="6"/>
  <c r="G3420" i="6"/>
  <c r="G3367" i="6"/>
  <c r="G2493" i="6"/>
  <c r="G2246" i="6"/>
  <c r="G2133" i="6"/>
  <c r="B227" i="7"/>
  <c r="G851" i="6" s="1"/>
  <c r="G2329" i="6"/>
  <c r="G1922" i="6"/>
  <c r="G372" i="6"/>
  <c r="G3322" i="6" l="1"/>
  <c r="G1985" i="6"/>
  <c r="G1685" i="6"/>
  <c r="G1404" i="6"/>
  <c r="G3055" i="6"/>
  <c r="G3272" i="6"/>
  <c r="G2863" i="6"/>
  <c r="G2287" i="6"/>
  <c r="G1817" i="6"/>
  <c r="G2686" i="6"/>
  <c r="G1259" i="6"/>
  <c r="G1107" i="6"/>
  <c r="G538" i="6"/>
  <c r="G1516" i="6"/>
  <c r="G719" i="6"/>
  <c r="G2494" i="6"/>
  <c r="B228" i="7"/>
  <c r="G852" i="6" s="1"/>
  <c r="G3526" i="6"/>
  <c r="G2134" i="6"/>
  <c r="G1923" i="6"/>
  <c r="G158" i="6"/>
  <c r="G2343" i="6"/>
  <c r="G1623" i="6"/>
  <c r="G373" i="6"/>
  <c r="G1561" i="6"/>
  <c r="G1686" i="6" l="1"/>
  <c r="G1986" i="6"/>
  <c r="G1405" i="6"/>
  <c r="G3002" i="6"/>
  <c r="G3273" i="6"/>
  <c r="G2864" i="6"/>
  <c r="G2216" i="6"/>
  <c r="G3635" i="6"/>
  <c r="G1818" i="6"/>
  <c r="G2687" i="6"/>
  <c r="G1260" i="6"/>
  <c r="G1108" i="6"/>
  <c r="G539" i="6"/>
  <c r="G720" i="6"/>
  <c r="G212" i="6"/>
  <c r="G374" i="6"/>
  <c r="G159" i="6"/>
  <c r="G2495" i="6"/>
  <c r="B229" i="7"/>
  <c r="G2247" i="6"/>
  <c r="G3707" i="6"/>
  <c r="G2135" i="6"/>
  <c r="G853" i="6" l="1"/>
  <c r="G3563" i="6"/>
  <c r="G3441" i="6"/>
  <c r="G1687" i="6"/>
  <c r="G1987" i="6"/>
  <c r="G1406" i="6"/>
  <c r="G3056" i="6"/>
  <c r="G2865" i="6"/>
  <c r="G3274" i="6"/>
  <c r="G3138" i="6"/>
  <c r="G2288" i="6"/>
  <c r="G1819" i="6"/>
  <c r="G2688" i="6"/>
  <c r="G1109" i="6"/>
  <c r="G1261" i="6"/>
  <c r="G540" i="6"/>
  <c r="G1517" i="6"/>
  <c r="G3527" i="6"/>
  <c r="G2136" i="6"/>
  <c r="G1924" i="6"/>
  <c r="G375" i="6"/>
  <c r="G1624" i="6"/>
  <c r="G160" i="6"/>
  <c r="G2496" i="6"/>
  <c r="B230" i="7"/>
  <c r="G854" i="6" s="1"/>
  <c r="G1597" i="6"/>
  <c r="G1988" i="6" l="1"/>
  <c r="G1688" i="6"/>
  <c r="G1407" i="6"/>
  <c r="G2866" i="6"/>
  <c r="G2622" i="6"/>
  <c r="G1110" i="6"/>
  <c r="G1262" i="6"/>
  <c r="G541" i="6"/>
  <c r="G3426" i="6"/>
  <c r="G3461" i="6"/>
  <c r="G161" i="6"/>
  <c r="G376" i="6"/>
  <c r="G3395" i="6"/>
  <c r="B231" i="7"/>
  <c r="B232" i="7" s="1"/>
  <c r="B233" i="7" s="1"/>
  <c r="G2248" i="6"/>
  <c r="G855" i="6" l="1"/>
  <c r="G3564" i="6"/>
  <c r="G1989" i="6"/>
  <c r="G1689" i="6"/>
  <c r="G1408" i="6"/>
  <c r="G2949" i="6"/>
  <c r="G3003" i="6"/>
  <c r="G3275" i="6"/>
  <c r="G2867" i="6"/>
  <c r="G3139" i="6"/>
  <c r="G1752" i="6"/>
  <c r="G2453" i="6"/>
  <c r="G3636" i="6"/>
  <c r="G2217" i="6"/>
  <c r="G2689" i="6"/>
  <c r="G1263" i="6"/>
  <c r="G1111" i="6"/>
  <c r="G1518" i="6"/>
  <c r="G473" i="6"/>
  <c r="G721" i="6"/>
  <c r="G2249" i="6"/>
  <c r="G1625" i="6"/>
  <c r="B234" i="7"/>
  <c r="G856" i="6" s="1"/>
  <c r="G3368" i="6"/>
  <c r="G3433" i="6"/>
  <c r="G3708" i="6"/>
  <c r="G2137" i="6"/>
  <c r="G2497" i="6"/>
  <c r="G377" i="6"/>
  <c r="G2330" i="6"/>
  <c r="G1925" i="6"/>
  <c r="G162" i="6"/>
  <c r="G3323" i="6" l="1"/>
  <c r="G1990" i="6"/>
  <c r="G1690" i="6"/>
  <c r="G1409" i="6"/>
  <c r="G3057" i="6"/>
  <c r="G3276" i="6"/>
  <c r="G2868" i="6"/>
  <c r="G2289" i="6"/>
  <c r="G2454" i="6"/>
  <c r="G1820" i="6"/>
  <c r="G2690" i="6"/>
  <c r="G1112" i="6"/>
  <c r="G1264" i="6"/>
  <c r="G609" i="6"/>
  <c r="G1519" i="6"/>
  <c r="G722" i="6"/>
  <c r="G474" i="6"/>
  <c r="G2498" i="6"/>
  <c r="B235" i="7"/>
  <c r="G857" i="6" s="1"/>
  <c r="G2366" i="6"/>
  <c r="G3528" i="6"/>
  <c r="G2138" i="6"/>
  <c r="G1626" i="6"/>
  <c r="G378" i="6"/>
  <c r="G1926" i="6"/>
  <c r="G163" i="6"/>
  <c r="G1562" i="6"/>
  <c r="G1691" i="6" l="1"/>
  <c r="G1991" i="6"/>
  <c r="G1410" i="6"/>
  <c r="G3004" i="6"/>
  <c r="G2869" i="6"/>
  <c r="G3277" i="6"/>
  <c r="G2455" i="6"/>
  <c r="G3637" i="6"/>
  <c r="G2218" i="6"/>
  <c r="G1821" i="6"/>
  <c r="G2691" i="6"/>
  <c r="G1265" i="6"/>
  <c r="G1113" i="6"/>
  <c r="G610" i="6"/>
  <c r="G723" i="6"/>
  <c r="G475" i="6"/>
  <c r="G213" i="6"/>
  <c r="G379" i="6"/>
  <c r="G3709" i="6"/>
  <c r="G2499" i="6"/>
  <c r="B236" i="7"/>
  <c r="G3066" i="6"/>
  <c r="G164" i="6"/>
  <c r="G2139" i="6"/>
  <c r="G2250" i="6"/>
  <c r="G858" i="6" l="1"/>
  <c r="G3565" i="6"/>
  <c r="G1692" i="6"/>
  <c r="G3442" i="6"/>
  <c r="G1992" i="6"/>
  <c r="G1411" i="6"/>
  <c r="G3058" i="6"/>
  <c r="G2870" i="6"/>
  <c r="G3278" i="6"/>
  <c r="G3140" i="6"/>
  <c r="G2290" i="6"/>
  <c r="G2456" i="6"/>
  <c r="G1822" i="6"/>
  <c r="G2692" i="6"/>
  <c r="G1266" i="6"/>
  <c r="G1114" i="6"/>
  <c r="G611" i="6"/>
  <c r="G476" i="6"/>
  <c r="G2140" i="6"/>
  <c r="G165" i="6"/>
  <c r="G3529" i="6"/>
  <c r="G1927" i="6"/>
  <c r="G1627" i="6"/>
  <c r="G380" i="6"/>
  <c r="B237" i="7"/>
  <c r="G859" i="6" s="1"/>
  <c r="G1598" i="6"/>
  <c r="G1993" i="6" l="1"/>
  <c r="G1693" i="6"/>
  <c r="G1412" i="6"/>
  <c r="G2871" i="6"/>
  <c r="G2623" i="6"/>
  <c r="G1115" i="6"/>
  <c r="G1267" i="6"/>
  <c r="G612" i="6"/>
  <c r="G758" i="6"/>
  <c r="G3439" i="6"/>
  <c r="G166" i="6"/>
  <c r="G3396" i="6"/>
  <c r="B238" i="7"/>
  <c r="B239" i="7" s="1"/>
  <c r="B240" i="7" s="1"/>
  <c r="G381" i="6"/>
  <c r="G2251" i="6"/>
  <c r="G860" i="6" l="1"/>
  <c r="G3566" i="6"/>
  <c r="G1994" i="6"/>
  <c r="G1694" i="6"/>
  <c r="G1413" i="6"/>
  <c r="G2950" i="6"/>
  <c r="G3005" i="6"/>
  <c r="G3279" i="6"/>
  <c r="G2872" i="6"/>
  <c r="G3141" i="6"/>
  <c r="G1753" i="6"/>
  <c r="G2457" i="6"/>
  <c r="G3638" i="6"/>
  <c r="G2219" i="6"/>
  <c r="G2693" i="6"/>
  <c r="G1116" i="6"/>
  <c r="G1268" i="6"/>
  <c r="G613" i="6"/>
  <c r="G1520" i="6"/>
  <c r="G477" i="6"/>
  <c r="G724" i="6"/>
  <c r="G3406" i="6"/>
  <c r="G3710" i="6"/>
  <c r="G2141" i="6"/>
  <c r="G2500" i="6"/>
  <c r="G382" i="6"/>
  <c r="G2308" i="6"/>
  <c r="G167" i="6"/>
  <c r="B241" i="7"/>
  <c r="G861" i="6" s="1"/>
  <c r="G2252" i="6"/>
  <c r="G1628" i="6"/>
  <c r="G1928" i="6"/>
  <c r="G3369" i="6"/>
  <c r="G3324" i="6" l="1"/>
  <c r="G1695" i="6"/>
  <c r="G1995" i="6"/>
  <c r="G1414" i="6"/>
  <c r="G3059" i="6"/>
  <c r="G2873" i="6"/>
  <c r="G3280" i="6"/>
  <c r="G2291" i="6"/>
  <c r="G2458" i="6"/>
  <c r="G2694" i="6"/>
  <c r="G1269" i="6"/>
  <c r="G1117" i="6"/>
  <c r="G1521" i="6"/>
  <c r="G478" i="6"/>
  <c r="G725" i="6"/>
  <c r="G2501" i="6"/>
  <c r="B242" i="7"/>
  <c r="G862" i="6" s="1"/>
  <c r="G2367" i="6"/>
  <c r="G3530" i="6"/>
  <c r="G2142" i="6"/>
  <c r="G1629" i="6"/>
  <c r="G383" i="6"/>
  <c r="G168" i="6"/>
  <c r="G1929" i="6"/>
  <c r="G1563" i="6"/>
  <c r="G1696" i="6" l="1"/>
  <c r="G1996" i="6"/>
  <c r="G1415" i="6"/>
  <c r="G3006" i="6"/>
  <c r="G2874" i="6"/>
  <c r="G3281" i="6"/>
  <c r="G2459" i="6"/>
  <c r="G3639" i="6"/>
  <c r="G2220" i="6"/>
  <c r="G2695" i="6"/>
  <c r="G1118" i="6"/>
  <c r="G1270" i="6"/>
  <c r="G614" i="6"/>
  <c r="G479" i="6"/>
  <c r="G214" i="6"/>
  <c r="G384" i="6"/>
  <c r="G169" i="6"/>
  <c r="B243" i="7"/>
  <c r="G2253" i="6"/>
  <c r="G2502" i="6"/>
  <c r="G3711" i="6"/>
  <c r="G2143" i="6"/>
  <c r="G2460" i="6" l="1"/>
  <c r="G863" i="6"/>
  <c r="G3567" i="6"/>
  <c r="G1997" i="6"/>
  <c r="G1697" i="6"/>
  <c r="G3443" i="6"/>
  <c r="G1416" i="6"/>
  <c r="G3060" i="6"/>
  <c r="G2875" i="6"/>
  <c r="G3282" i="6"/>
  <c r="G3142" i="6"/>
  <c r="G1754" i="6"/>
  <c r="G2292" i="6"/>
  <c r="G2696" i="6"/>
  <c r="G1119" i="6"/>
  <c r="G1271" i="6"/>
  <c r="G615" i="6"/>
  <c r="G1522" i="6"/>
  <c r="G480" i="6"/>
  <c r="G2503" i="6"/>
  <c r="G3531" i="6"/>
  <c r="G1930" i="6"/>
  <c r="G170" i="6"/>
  <c r="G2144" i="6"/>
  <c r="G385" i="6"/>
  <c r="B244" i="7"/>
  <c r="G1630" i="6"/>
  <c r="G1599" i="6"/>
  <c r="G2461" i="6" l="1"/>
  <c r="G864" i="6"/>
  <c r="G1998" i="6"/>
  <c r="G1698" i="6"/>
  <c r="G1417" i="6"/>
  <c r="G2876" i="6"/>
  <c r="G2624" i="6"/>
  <c r="G1272" i="6"/>
  <c r="G1120" i="6"/>
  <c r="G616" i="6"/>
  <c r="G481" i="6"/>
  <c r="G3462" i="6"/>
  <c r="G386" i="6"/>
  <c r="G2254" i="6"/>
  <c r="G171" i="6"/>
  <c r="B245" i="7"/>
  <c r="B246" i="7" s="1"/>
  <c r="B247" i="7" s="1"/>
  <c r="G3397" i="6"/>
  <c r="G3712" i="6"/>
  <c r="G865" i="6" l="1"/>
  <c r="G3568" i="6"/>
  <c r="G3335" i="6"/>
  <c r="G1999" i="6"/>
  <c r="G1699" i="6"/>
  <c r="G3007" i="6"/>
  <c r="G2951" i="6"/>
  <c r="G2877" i="6"/>
  <c r="G3283" i="6"/>
  <c r="G3143" i="6"/>
  <c r="G1755" i="6"/>
  <c r="G2462" i="6"/>
  <c r="G3640" i="6"/>
  <c r="G2221" i="6"/>
  <c r="G2697" i="6"/>
  <c r="G1273" i="6"/>
  <c r="G1121" i="6"/>
  <c r="G617" i="6"/>
  <c r="G1523" i="6"/>
  <c r="G482" i="6"/>
  <c r="G726" i="6"/>
  <c r="G2145" i="6"/>
  <c r="G1631" i="6"/>
  <c r="G3370" i="6"/>
  <c r="G2255" i="6"/>
  <c r="B248" i="7"/>
  <c r="G866" i="6" s="1"/>
  <c r="G3421" i="6"/>
  <c r="G2504" i="6"/>
  <c r="G387" i="6"/>
  <c r="G172" i="6"/>
  <c r="G2331" i="6"/>
  <c r="G2887" i="6"/>
  <c r="G1931" i="6"/>
  <c r="G3325" i="6" l="1"/>
  <c r="G2000" i="6"/>
  <c r="G1700" i="6"/>
  <c r="G3061" i="6"/>
  <c r="G2878" i="6"/>
  <c r="G3284" i="6"/>
  <c r="G2293" i="6"/>
  <c r="G2463" i="6"/>
  <c r="G1823" i="6"/>
  <c r="G2698" i="6"/>
  <c r="G1274" i="6"/>
  <c r="G1122" i="6"/>
  <c r="G1524" i="6"/>
  <c r="G483" i="6"/>
  <c r="G727" i="6"/>
  <c r="G3532" i="6"/>
  <c r="G1932" i="6"/>
  <c r="G1632" i="6"/>
  <c r="G388" i="6"/>
  <c r="G2344" i="6"/>
  <c r="G2146" i="6"/>
  <c r="G173" i="6"/>
  <c r="G2888" i="6"/>
  <c r="G2505" i="6"/>
  <c r="B249" i="7"/>
  <c r="G867" i="6" s="1"/>
  <c r="G1564" i="6"/>
  <c r="G2001" i="6" l="1"/>
  <c r="G1701" i="6"/>
  <c r="G3008" i="6"/>
  <c r="G2879" i="6"/>
  <c r="G3285" i="6"/>
  <c r="G2464" i="6"/>
  <c r="G3641" i="6"/>
  <c r="G2222" i="6"/>
  <c r="G1824" i="6"/>
  <c r="G3713" i="6"/>
  <c r="G2699" i="6"/>
  <c r="G1275" i="6"/>
  <c r="G1123" i="6"/>
  <c r="G484" i="6"/>
  <c r="G728" i="6"/>
  <c r="G215" i="6"/>
  <c r="G2889" i="6"/>
  <c r="G174" i="6"/>
  <c r="G2506" i="6"/>
  <c r="B250" i="7"/>
  <c r="G2707" i="6"/>
  <c r="G3067" i="6"/>
  <c r="G2147" i="6"/>
  <c r="G2256" i="6"/>
  <c r="G389" i="6"/>
  <c r="G868" i="6" l="1"/>
  <c r="G3569" i="6"/>
  <c r="G3444" i="6"/>
  <c r="G1702" i="6"/>
  <c r="G2002" i="6"/>
  <c r="G3062" i="6"/>
  <c r="G2880" i="6"/>
  <c r="G3286" i="6"/>
  <c r="G3144" i="6"/>
  <c r="G2294" i="6"/>
  <c r="G2465" i="6"/>
  <c r="G1825" i="6"/>
  <c r="G2700" i="6"/>
  <c r="G1276" i="6"/>
  <c r="G1124" i="6"/>
  <c r="G618" i="6"/>
  <c r="G1525" i="6"/>
  <c r="G485" i="6"/>
  <c r="G2890" i="6"/>
  <c r="G2708" i="6"/>
  <c r="G2148" i="6"/>
  <c r="G175" i="6"/>
  <c r="G3533" i="6"/>
  <c r="G1933" i="6"/>
  <c r="B251" i="7"/>
  <c r="G1633" i="6"/>
  <c r="G390" i="6"/>
  <c r="G1600" i="6"/>
  <c r="G2466" i="6" l="1"/>
  <c r="G869" i="6"/>
  <c r="G1703" i="6"/>
  <c r="G2003" i="6"/>
  <c r="G2881" i="6"/>
  <c r="G2625" i="6"/>
  <c r="G1277" i="6"/>
  <c r="G1125" i="6"/>
  <c r="G619" i="6"/>
  <c r="G759" i="6"/>
  <c r="G3427" i="6"/>
  <c r="G2891" i="6"/>
  <c r="G176" i="6"/>
  <c r="G2709" i="6"/>
  <c r="G3398" i="6"/>
  <c r="G391" i="6"/>
  <c r="B252" i="7"/>
  <c r="B253" i="7" s="1"/>
  <c r="B254" i="7" s="1"/>
  <c r="G2257" i="6"/>
  <c r="G870" i="6" l="1"/>
  <c r="G3570" i="6"/>
  <c r="G2004" i="6"/>
  <c r="G1704" i="6"/>
  <c r="G2952" i="6"/>
  <c r="G3009" i="6"/>
  <c r="G3287" i="6"/>
  <c r="G2882" i="6"/>
  <c r="G3145" i="6"/>
  <c r="G1756" i="6"/>
  <c r="G2467" i="6"/>
  <c r="G3642" i="6"/>
  <c r="G2223" i="6"/>
  <c r="G3714" i="6"/>
  <c r="G2701" i="6"/>
  <c r="G1278" i="6"/>
  <c r="G1126" i="6"/>
  <c r="G1526" i="6"/>
  <c r="G486" i="6"/>
  <c r="G729" i="6"/>
  <c r="G1634" i="6"/>
  <c r="G392" i="6"/>
  <c r="G3434" i="6"/>
  <c r="G2149" i="6"/>
  <c r="G177" i="6"/>
  <c r="G2332" i="6"/>
  <c r="G2892" i="6"/>
  <c r="G1934" i="6"/>
  <c r="B255" i="7"/>
  <c r="G871" i="6" s="1"/>
  <c r="G2258" i="6"/>
  <c r="G2710" i="6"/>
  <c r="G3371" i="6"/>
  <c r="D3" i="8"/>
  <c r="G3326" i="6" l="1"/>
  <c r="G2005" i="6"/>
  <c r="G1705" i="6"/>
  <c r="G3063" i="6"/>
  <c r="G3288" i="6"/>
  <c r="G2883" i="6"/>
  <c r="G2295" i="6"/>
  <c r="G2468" i="6"/>
  <c r="G1826" i="6"/>
  <c r="G2702" i="6"/>
  <c r="G1279" i="6"/>
  <c r="G1127" i="6"/>
  <c r="G1527" i="6"/>
  <c r="G487" i="6"/>
  <c r="G730" i="6"/>
  <c r="G2368" i="6"/>
  <c r="G2150" i="6"/>
  <c r="G1635" i="6"/>
  <c r="G178" i="6"/>
  <c r="G3534" i="6"/>
  <c r="G1935" i="6"/>
  <c r="B256" i="7"/>
  <c r="E3" i="8"/>
  <c r="G2893" i="6"/>
  <c r="G393" i="6"/>
  <c r="G2711" i="6"/>
  <c r="G2006" i="6" l="1"/>
  <c r="G1706" i="6"/>
  <c r="G3010" i="6"/>
  <c r="G3289" i="6"/>
  <c r="G2884" i="6"/>
  <c r="G2469" i="6"/>
  <c r="G3643" i="6"/>
  <c r="G2224" i="6"/>
  <c r="G1827" i="6"/>
  <c r="G3715" i="6"/>
  <c r="G2703" i="6"/>
  <c r="G1280" i="6"/>
  <c r="G1128" i="6"/>
  <c r="G620" i="6"/>
  <c r="G488" i="6"/>
  <c r="G731" i="6"/>
  <c r="G216" i="6"/>
  <c r="G2712" i="6"/>
  <c r="B257" i="7"/>
  <c r="G3571" i="6" s="1"/>
  <c r="G2894" i="6"/>
  <c r="G179" i="6"/>
  <c r="G2259" i="6"/>
  <c r="G2151" i="6"/>
  <c r="G394" i="6"/>
  <c r="F3" i="8"/>
  <c r="G3445" i="6" l="1"/>
  <c r="G1707" i="6"/>
  <c r="G2007" i="6"/>
  <c r="G3064" i="6"/>
  <c r="G2885" i="6"/>
  <c r="G3290" i="6"/>
  <c r="G3146" i="6"/>
  <c r="G2296" i="6"/>
  <c r="G1828" i="6"/>
  <c r="G2704" i="6"/>
  <c r="G1281" i="6"/>
  <c r="G1129" i="6"/>
  <c r="G621" i="6"/>
  <c r="G1528" i="6"/>
  <c r="G489" i="6"/>
  <c r="G2152" i="6"/>
  <c r="G3535" i="6"/>
  <c r="G1936" i="6"/>
  <c r="B258" i="7"/>
  <c r="G3" i="8"/>
  <c r="G1636" i="6"/>
  <c r="G2895" i="6"/>
  <c r="G2713" i="6"/>
  <c r="G395" i="6"/>
  <c r="G180" i="6"/>
  <c r="G1708" i="6" l="1"/>
  <c r="G2008" i="6"/>
  <c r="G2886" i="6"/>
  <c r="G2626" i="6"/>
  <c r="G1130" i="6"/>
  <c r="G1282" i="6"/>
  <c r="G622" i="6"/>
  <c r="G3440" i="6"/>
  <c r="G3463" i="6"/>
  <c r="G2896" i="6"/>
  <c r="G181" i="6"/>
  <c r="H3" i="8"/>
  <c r="G3399" i="6"/>
  <c r="B259" i="7"/>
  <c r="B260" i="7" s="1"/>
  <c r="B261" i="7" s="1"/>
  <c r="B262" i="7" s="1"/>
  <c r="B263" i="7" s="1"/>
  <c r="B264" i="7" s="1"/>
  <c r="B265" i="7" s="1"/>
  <c r="G396" i="6"/>
  <c r="G2714" i="6"/>
  <c r="G226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<sst xmlns="http://schemas.openxmlformats.org/spreadsheetml/2006/main" count="22882" uniqueCount="4540">
  <si>
    <t>Bible</t>
  </si>
  <si>
    <t>Reading</t>
  </si>
  <si>
    <t>Language Arts</t>
  </si>
  <si>
    <t>Sonlight Reference</t>
  </si>
  <si>
    <t>Writing</t>
  </si>
  <si>
    <t>↔</t>
  </si>
  <si>
    <t>+</t>
  </si>
  <si>
    <t>Math</t>
  </si>
  <si>
    <t>Learning Schedule</t>
  </si>
  <si>
    <t>Mem.</t>
  </si>
  <si>
    <t>+ Arts &amp; Crafts</t>
  </si>
  <si>
    <t>Symbol</t>
  </si>
  <si>
    <t>Font</t>
  </si>
  <si>
    <t>Character Code</t>
  </si>
  <si>
    <t>Character Set</t>
  </si>
  <si>
    <t>□</t>
  </si>
  <si>
    <t>Courier New</t>
  </si>
  <si>
    <t>25A1</t>
  </si>
  <si>
    <t>Unicode (hex)</t>
  </si>
  <si>
    <t>■</t>
  </si>
  <si>
    <t>25A0</t>
  </si>
  <si>
    <t>Calibri</t>
  </si>
  <si>
    <t>Webdings</t>
  </si>
  <si>
    <t>Symbol (decimal)</t>
  </si>
  <si>
    <t>ü</t>
  </si>
  <si>
    <t></t>
  </si>
  <si>
    <t>¹</t>
  </si>
  <si>
    <t>Wingdings</t>
  </si>
  <si>
    <t>Wingdings 2</t>
  </si>
  <si>
    <t>T</t>
  </si>
  <si>
    <t>Label</t>
  </si>
  <si>
    <t>Completed</t>
  </si>
  <si>
    <t>Moved</t>
  </si>
  <si>
    <t>Map</t>
  </si>
  <si>
    <t>Timeline</t>
  </si>
  <si>
    <t>Timeline Figure</t>
  </si>
  <si>
    <t>Planned</t>
  </si>
  <si>
    <t>Revoked</t>
  </si>
  <si>
    <t>Extension</t>
  </si>
  <si>
    <t>ASCII (decimal)</t>
  </si>
  <si>
    <t>Preparation</t>
  </si>
  <si>
    <t>Topic</t>
  </si>
  <si>
    <t>Day</t>
  </si>
  <si>
    <t>Subject</t>
  </si>
  <si>
    <t>Activity</t>
  </si>
  <si>
    <t>Description</t>
  </si>
  <si>
    <t>Status</t>
  </si>
  <si>
    <t>Date Check</t>
  </si>
  <si>
    <t>Date</t>
  </si>
  <si>
    <t>Teaching Day</t>
  </si>
  <si>
    <t>Note</t>
  </si>
  <si>
    <t>Weekend</t>
  </si>
  <si>
    <t>Week</t>
  </si>
  <si>
    <t>Ǽ</t>
  </si>
  <si>
    <t>Unique ID</t>
  </si>
  <si>
    <t>Curriculum</t>
  </si>
  <si>
    <t>Source Font</t>
  </si>
  <si>
    <t>Unicode</t>
  </si>
  <si>
    <t>0192</t>
  </si>
  <si>
    <t>01FA</t>
  </si>
  <si>
    <t>01FB</t>
  </si>
  <si>
    <t>01FC</t>
  </si>
  <si>
    <t>01FD</t>
  </si>
  <si>
    <t>01FE</t>
  </si>
  <si>
    <t>01FF</t>
  </si>
  <si>
    <t>Original</t>
  </si>
  <si>
    <t>002B</t>
  </si>
  <si>
    <t>ƒ</t>
  </si>
  <si>
    <t>Ǻ</t>
  </si>
  <si>
    <t>ǻ</t>
  </si>
  <si>
    <t>ǽ</t>
  </si>
  <si>
    <t>Ǿ</t>
  </si>
  <si>
    <t>ǿ</t>
  </si>
  <si>
    <t>Working Grid</t>
  </si>
  <si>
    <t>ID</t>
  </si>
  <si>
    <t>Date Completed</t>
  </si>
  <si>
    <t xml:space="preserve"> </t>
  </si>
  <si>
    <t>Group</t>
  </si>
  <si>
    <t>History/Geog.</t>
  </si>
  <si>
    <t>Column1</t>
  </si>
  <si>
    <t>Column2</t>
  </si>
  <si>
    <t>Column3</t>
  </si>
  <si>
    <t>Column4</t>
  </si>
  <si>
    <t>Column5</t>
  </si>
  <si>
    <t>Column6</t>
  </si>
  <si>
    <t>Column7</t>
  </si>
  <si>
    <t>Column8</t>
  </si>
  <si>
    <t>Column9</t>
  </si>
  <si>
    <t>Column10</t>
  </si>
  <si>
    <t>Column11</t>
  </si>
  <si>
    <t>Column12</t>
  </si>
  <si>
    <t>Progress</t>
  </si>
  <si>
    <t>Date Planned</t>
  </si>
  <si>
    <r>
      <rPr>
        <sz val="11"/>
        <color theme="1"/>
        <rFont val="Curriculum"/>
        <family val="2"/>
      </rPr>
      <t>ƒ</t>
    </r>
    <r>
      <rPr>
        <sz val="11"/>
        <color theme="1"/>
        <rFont val="Calibri"/>
        <family val="2"/>
        <scheme val="minor"/>
      </rPr>
      <t xml:space="preserve"> </t>
    </r>
    <r>
      <rPr>
        <sz val="9"/>
        <color theme="1"/>
        <rFont val="Calibri"/>
        <family val="2"/>
        <scheme val="minor"/>
      </rPr>
      <t>Planned</t>
    </r>
    <r>
      <rPr>
        <sz val="11"/>
        <color theme="1"/>
        <rFont val="Calibri"/>
        <family val="2"/>
        <scheme val="minor"/>
      </rPr>
      <t xml:space="preserve">     </t>
    </r>
    <r>
      <rPr>
        <sz val="11"/>
        <color theme="1"/>
        <rFont val="Curriculum"/>
        <family val="2"/>
      </rPr>
      <t>Ǻ</t>
    </r>
    <r>
      <rPr>
        <sz val="11"/>
        <color theme="1"/>
        <rFont val="Calibri"/>
        <family val="2"/>
      </rPr>
      <t xml:space="preserve"> </t>
    </r>
    <r>
      <rPr>
        <sz val="9"/>
        <color theme="1"/>
        <rFont val="Calibri"/>
        <family val="2"/>
      </rPr>
      <t>Completed</t>
    </r>
    <r>
      <rPr>
        <sz val="11"/>
        <color theme="1"/>
        <rFont val="Calibri"/>
        <family val="2"/>
      </rPr>
      <t xml:space="preserve">     </t>
    </r>
    <r>
      <rPr>
        <sz val="11"/>
        <color theme="1"/>
        <rFont val="Curriculum"/>
        <family val="2"/>
      </rPr>
      <t>ǻ</t>
    </r>
    <r>
      <rPr>
        <sz val="11"/>
        <color theme="1"/>
        <rFont val="Calibri"/>
        <family val="2"/>
      </rPr>
      <t xml:space="preserve"> </t>
    </r>
    <r>
      <rPr>
        <sz val="9"/>
        <color theme="1"/>
        <rFont val="Calibri"/>
        <family val="2"/>
      </rPr>
      <t>Revoked</t>
    </r>
    <r>
      <rPr>
        <sz val="11"/>
        <color theme="1"/>
        <rFont val="Calibri"/>
        <family val="2"/>
      </rPr>
      <t xml:space="preserve">     </t>
    </r>
    <r>
      <rPr>
        <sz val="11"/>
        <color theme="1"/>
        <rFont val="Curriculum"/>
        <family val="2"/>
      </rPr>
      <t>+</t>
    </r>
    <r>
      <rPr>
        <sz val="11"/>
        <color theme="1"/>
        <rFont val="Calibri"/>
        <family val="2"/>
      </rPr>
      <t xml:space="preserve"> </t>
    </r>
    <r>
      <rPr>
        <sz val="9"/>
        <color theme="1"/>
        <rFont val="Calibri"/>
        <family val="2"/>
      </rPr>
      <t>Extension</t>
    </r>
    <r>
      <rPr>
        <sz val="11"/>
        <color theme="1"/>
        <rFont val="Calibri"/>
        <family val="2"/>
      </rPr>
      <t xml:space="preserve">     </t>
    </r>
    <r>
      <rPr>
        <sz val="11"/>
        <color theme="1"/>
        <rFont val="Curriculum"/>
        <family val="2"/>
      </rPr>
      <t>ǿ</t>
    </r>
    <r>
      <rPr>
        <sz val="11"/>
        <color theme="1"/>
        <rFont val="Calibri"/>
        <family val="2"/>
      </rPr>
      <t xml:space="preserve"> </t>
    </r>
    <r>
      <rPr>
        <sz val="9"/>
        <color theme="1"/>
        <rFont val="Calibri"/>
        <family val="2"/>
      </rPr>
      <t>Moved</t>
    </r>
    <r>
      <rPr>
        <sz val="11"/>
        <color theme="1"/>
        <rFont val="Calibri"/>
        <family val="2"/>
      </rPr>
      <t/>
    </r>
  </si>
  <si>
    <r>
      <rPr>
        <sz val="11"/>
        <color theme="1"/>
        <rFont val="Curriculum"/>
        <family val="2"/>
      </rPr>
      <t>Ǽ</t>
    </r>
    <r>
      <rPr>
        <sz val="11"/>
        <color theme="1"/>
        <rFont val="Calibri"/>
        <family val="2"/>
      </rPr>
      <t xml:space="preserve"> </t>
    </r>
    <r>
      <rPr>
        <sz val="9"/>
        <color theme="1"/>
        <rFont val="Calibri"/>
        <family val="2"/>
      </rPr>
      <t>Map</t>
    </r>
    <r>
      <rPr>
        <sz val="11"/>
        <color theme="1"/>
        <rFont val="Calibri"/>
        <family val="2"/>
      </rPr>
      <t xml:space="preserve">     </t>
    </r>
    <r>
      <rPr>
        <sz val="11"/>
        <color theme="1"/>
        <rFont val="Curriculum"/>
        <family val="2"/>
      </rPr>
      <t>ǽ</t>
    </r>
    <r>
      <rPr>
        <sz val="11"/>
        <color theme="1"/>
        <rFont val="Calibri"/>
        <family val="2"/>
      </rPr>
      <t xml:space="preserve"> </t>
    </r>
    <r>
      <rPr>
        <sz val="9"/>
        <color theme="1"/>
        <rFont val="Calibri"/>
        <family val="2"/>
      </rPr>
      <t>Timeline</t>
    </r>
    <r>
      <rPr>
        <sz val="11"/>
        <color theme="1"/>
        <rFont val="Calibri"/>
        <family val="2"/>
      </rPr>
      <t xml:space="preserve">     </t>
    </r>
    <r>
      <rPr>
        <sz val="11"/>
        <color theme="1"/>
        <rFont val="Curriculum"/>
        <family val="2"/>
      </rPr>
      <t>Ǿ</t>
    </r>
    <r>
      <rPr>
        <sz val="11"/>
        <color theme="1"/>
        <rFont val="Calibri"/>
        <family val="2"/>
      </rPr>
      <t xml:space="preserve"> </t>
    </r>
    <r>
      <rPr>
        <sz val="9"/>
        <color theme="1"/>
        <rFont val="Calibri"/>
        <family val="2"/>
      </rPr>
      <t>Timeline Figure</t>
    </r>
  </si>
  <si>
    <t>Daily Report</t>
  </si>
  <si>
    <t>Teaching Day:</t>
  </si>
  <si>
    <t>Date:</t>
  </si>
  <si>
    <t>Observations</t>
  </si>
  <si>
    <t>Record notes and observations</t>
  </si>
  <si>
    <t>Christmas</t>
  </si>
  <si>
    <t>Literature</t>
  </si>
  <si>
    <t>+ Speaking</t>
  </si>
  <si>
    <t>New Year</t>
  </si>
  <si>
    <t>Scripture</t>
  </si>
  <si>
    <t>pp.20-21</t>
  </si>
  <si>
    <t>Title / Topic</t>
  </si>
  <si>
    <t>Ethan</t>
  </si>
  <si>
    <t>Jesse</t>
  </si>
  <si>
    <t>Activities</t>
  </si>
  <si>
    <t>Yes</t>
  </si>
  <si>
    <t>Clear, Heavy Outline</t>
  </si>
  <si>
    <t>Ethan, Jesse</t>
  </si>
  <si>
    <t>Mem. Verse</t>
  </si>
  <si>
    <t>Copy this week's memory verse</t>
  </si>
  <si>
    <t>Proverb</t>
  </si>
  <si>
    <t>Copy a proverb</t>
  </si>
  <si>
    <t>Poem</t>
  </si>
  <si>
    <t>Copy poetry</t>
  </si>
  <si>
    <t>Copy a passage from literature</t>
  </si>
  <si>
    <t>Journal</t>
  </si>
  <si>
    <t>Write a journal entry</t>
  </si>
  <si>
    <t>Science</t>
  </si>
  <si>
    <t>Foundation</t>
  </si>
  <si>
    <t>Clear, Dark Grey Outline</t>
  </si>
  <si>
    <t>Light Grey Fill, Dark Grey Outline</t>
  </si>
  <si>
    <t>Student Formats</t>
  </si>
  <si>
    <t>Student(s)</t>
  </si>
  <si>
    <t>Ethan‚ Jesse</t>
  </si>
  <si>
    <t>* For direction and teaching notes, see Sonlight Instructors Guide, Horizons Math Teacher's Guide and Exploring Creation Notebook.
* Record notes and observations on the reverse.</t>
  </si>
  <si>
    <t>+ Field Trip</t>
  </si>
  <si>
    <t>pp.18-19</t>
  </si>
  <si>
    <t>+ Physical Activities</t>
  </si>
  <si>
    <t>History</t>
  </si>
  <si>
    <t>Mat 1</t>
  </si>
  <si>
    <t>Mat 2</t>
  </si>
  <si>
    <t>Mat 3</t>
  </si>
  <si>
    <t>Mat 4</t>
  </si>
  <si>
    <t>Mat 5</t>
  </si>
  <si>
    <t>Review</t>
  </si>
  <si>
    <t>Review previous memory verses</t>
  </si>
  <si>
    <t>Mat 6</t>
  </si>
  <si>
    <t>Mat 7</t>
  </si>
  <si>
    <t>Mat 8</t>
  </si>
  <si>
    <t>Mat 9</t>
  </si>
  <si>
    <t>Mat 10</t>
  </si>
  <si>
    <t>Mat 11</t>
  </si>
  <si>
    <t>Mat 12</t>
  </si>
  <si>
    <t>Mat 13</t>
  </si>
  <si>
    <t>Mat 14</t>
  </si>
  <si>
    <t>Mat 25</t>
  </si>
  <si>
    <t>Mat 15</t>
  </si>
  <si>
    <t>Mat 16</t>
  </si>
  <si>
    <t>Mat 17</t>
  </si>
  <si>
    <t>Mat 18</t>
  </si>
  <si>
    <t>Mat 19</t>
  </si>
  <si>
    <t>Mat 20</t>
  </si>
  <si>
    <t>Mat 21</t>
  </si>
  <si>
    <t>Mat 22</t>
  </si>
  <si>
    <t>Mat 23</t>
  </si>
  <si>
    <t>Mat 24</t>
  </si>
  <si>
    <t>Mat 28</t>
  </si>
  <si>
    <t>Psa 2</t>
  </si>
  <si>
    <t>Psa 1</t>
  </si>
  <si>
    <t>Psa 8</t>
  </si>
  <si>
    <t>Psa 9</t>
  </si>
  <si>
    <t>Psa 10</t>
  </si>
  <si>
    <t>Psa 11</t>
  </si>
  <si>
    <t>Psa 5</t>
  </si>
  <si>
    <t>Psa 6</t>
  </si>
  <si>
    <t>Psa 7</t>
  </si>
  <si>
    <t>Job 2</t>
  </si>
  <si>
    <t>Job 4</t>
  </si>
  <si>
    <t>Job 18</t>
  </si>
  <si>
    <t>Job 32</t>
  </si>
  <si>
    <t>Pro 1</t>
  </si>
  <si>
    <t>Pro 2</t>
  </si>
  <si>
    <t>Pro 3</t>
  </si>
  <si>
    <t>Pro 4</t>
  </si>
  <si>
    <t>Pro 5</t>
  </si>
  <si>
    <t>Pro 6</t>
  </si>
  <si>
    <t>Pro 7</t>
  </si>
  <si>
    <t>Pro 8</t>
  </si>
  <si>
    <t>Pro 9</t>
  </si>
  <si>
    <t>Pro 10</t>
  </si>
  <si>
    <t>Pro 11</t>
  </si>
  <si>
    <t>Pro 12</t>
  </si>
  <si>
    <t>Pro 13</t>
  </si>
  <si>
    <t>Pro 14</t>
  </si>
  <si>
    <t>Pro 15</t>
  </si>
  <si>
    <t>Pro 16</t>
  </si>
  <si>
    <t>Psa 16</t>
  </si>
  <si>
    <t>Psa 17</t>
  </si>
  <si>
    <t>Psa 18</t>
  </si>
  <si>
    <t>Psa 19</t>
  </si>
  <si>
    <t>Read &amp; discuss Psalm 16</t>
  </si>
  <si>
    <t>Psa 22</t>
  </si>
  <si>
    <t>Psa 14</t>
  </si>
  <si>
    <t>Psa 15</t>
  </si>
  <si>
    <t>Phi 1</t>
  </si>
  <si>
    <t>Read Philippians 1</t>
  </si>
  <si>
    <t>Phi 2</t>
  </si>
  <si>
    <t>Read Philippians 2</t>
  </si>
  <si>
    <t>Phi 3</t>
  </si>
  <si>
    <t>Read Philippians 3</t>
  </si>
  <si>
    <t>Phi 4</t>
  </si>
  <si>
    <t>Read Philippians 4</t>
  </si>
  <si>
    <t>Psa 20</t>
  </si>
  <si>
    <t>Psa 21</t>
  </si>
  <si>
    <t>Psa 23</t>
  </si>
  <si>
    <t>p.190</t>
  </si>
  <si>
    <t>Ch.1</t>
  </si>
  <si>
    <t>Ch.2</t>
  </si>
  <si>
    <t>Ch.3</t>
  </si>
  <si>
    <t>Ch.4</t>
  </si>
  <si>
    <t>Ch.5</t>
  </si>
  <si>
    <t>Ch.7</t>
  </si>
  <si>
    <t>Ch.8</t>
  </si>
  <si>
    <t>Ch.9</t>
  </si>
  <si>
    <t>Ch.10</t>
  </si>
  <si>
    <t>Ch.11</t>
  </si>
  <si>
    <t>Ch.12</t>
  </si>
  <si>
    <t>Epilogue</t>
  </si>
  <si>
    <t>Ch.6</t>
  </si>
  <si>
    <t>p.8</t>
  </si>
  <si>
    <t>p.9</t>
  </si>
  <si>
    <t>p.10</t>
  </si>
  <si>
    <t>p.11</t>
  </si>
  <si>
    <t>p.14</t>
  </si>
  <si>
    <t>p.15</t>
  </si>
  <si>
    <t>p.18</t>
  </si>
  <si>
    <t>p.19</t>
  </si>
  <si>
    <t>pp.22-23</t>
  </si>
  <si>
    <t>p.24</t>
  </si>
  <si>
    <t>p.25</t>
  </si>
  <si>
    <t>p.26</t>
  </si>
  <si>
    <t>p.27</t>
  </si>
  <si>
    <t>p.28</t>
  </si>
  <si>
    <t>p.31</t>
  </si>
  <si>
    <t>pp.32-33</t>
  </si>
  <si>
    <t>p.34</t>
  </si>
  <si>
    <t>p.35</t>
  </si>
  <si>
    <t>p.36</t>
  </si>
  <si>
    <t>p.39</t>
  </si>
  <si>
    <t>p.40</t>
  </si>
  <si>
    <t>p.41</t>
  </si>
  <si>
    <t>p.42</t>
  </si>
  <si>
    <t>p.43</t>
  </si>
  <si>
    <t>p.44</t>
  </si>
  <si>
    <t>p.45</t>
  </si>
  <si>
    <t>pp.46-47</t>
  </si>
  <si>
    <t>p.48</t>
  </si>
  <si>
    <t>p.49</t>
  </si>
  <si>
    <t>p.50</t>
  </si>
  <si>
    <t>p.51</t>
  </si>
  <si>
    <t>p.52</t>
  </si>
  <si>
    <t>p.53</t>
  </si>
  <si>
    <t>p.54</t>
  </si>
  <si>
    <t>p.55</t>
  </si>
  <si>
    <t>pp.56-57</t>
  </si>
  <si>
    <t>p.58</t>
  </si>
  <si>
    <t>p.59</t>
  </si>
  <si>
    <t>p.60</t>
  </si>
  <si>
    <t>p.61</t>
  </si>
  <si>
    <t>p.62</t>
  </si>
  <si>
    <t>p.63</t>
  </si>
  <si>
    <t>p.64</t>
  </si>
  <si>
    <t>p.65</t>
  </si>
  <si>
    <t>pp.66-67</t>
  </si>
  <si>
    <t>pp.68-69</t>
  </si>
  <si>
    <t>p.70</t>
  </si>
  <si>
    <t>p.71</t>
  </si>
  <si>
    <t>p.72</t>
  </si>
  <si>
    <t>p.80</t>
  </si>
  <si>
    <t>p.81</t>
  </si>
  <si>
    <t>p.85</t>
  </si>
  <si>
    <t>By the Great Horn Spoon</t>
  </si>
  <si>
    <t>Because of Winn-Dixie</t>
  </si>
  <si>
    <t>+ Cheaper by the Dozen</t>
  </si>
  <si>
    <t>pp.1-3</t>
  </si>
  <si>
    <t>Journal L.1</t>
  </si>
  <si>
    <t>Work through Notebooking Journal Lesson 1</t>
  </si>
  <si>
    <t>Journal L.2</t>
  </si>
  <si>
    <t>Work through Notebooking Journal Lesson 2</t>
  </si>
  <si>
    <t>pp.28-29</t>
  </si>
  <si>
    <t>p.30</t>
  </si>
  <si>
    <t>pp.31-36</t>
  </si>
  <si>
    <t>Journal L.3</t>
  </si>
  <si>
    <t>Work through Notebooking Journal Lesson 3</t>
  </si>
  <si>
    <t>pp.51-56</t>
  </si>
  <si>
    <t>Journal L.4</t>
  </si>
  <si>
    <t>Work through Notebooking Journal Lesson 4</t>
  </si>
  <si>
    <t>pp.66-68</t>
  </si>
  <si>
    <t>Work through Lesson 4 pp.66-68</t>
  </si>
  <si>
    <t>Journal L.5</t>
  </si>
  <si>
    <t>Work through Notebooking Journal Lesson 5</t>
  </si>
  <si>
    <t>Journal L.6</t>
  </si>
  <si>
    <t>Work through Notebooking Journal Lesson 6</t>
  </si>
  <si>
    <t>pp.108-110</t>
  </si>
  <si>
    <t>p.110</t>
  </si>
  <si>
    <t>pp.111-115</t>
  </si>
  <si>
    <t>Journal L.7</t>
  </si>
  <si>
    <t>Work through Notebooking Journal Lesson 7</t>
  </si>
  <si>
    <t>p.130</t>
  </si>
  <si>
    <t>Journal L.8</t>
  </si>
  <si>
    <t>Work through Notebooking Journal Lesson 8</t>
  </si>
  <si>
    <t>Journal L.9</t>
  </si>
  <si>
    <t>Work through Notebooking Journal Lesson 9</t>
  </si>
  <si>
    <t>Journal L.10</t>
  </si>
  <si>
    <t>Work through Notebooking Journal Lesson 10</t>
  </si>
  <si>
    <t>pp.191-195</t>
  </si>
  <si>
    <t>Journal L.11</t>
  </si>
  <si>
    <t>Work through Notebooking Journal Lesson 11</t>
  </si>
  <si>
    <t>Journal L.12</t>
  </si>
  <si>
    <t>Work through Notebooking Journal Lesson 12</t>
  </si>
  <si>
    <t>Journal L.13</t>
  </si>
  <si>
    <t>Work through Notebooking Journal Lesson 13</t>
  </si>
  <si>
    <t>Journal L.14</t>
  </si>
  <si>
    <t>Work through Notebooking Journal Lesson 14</t>
  </si>
  <si>
    <t>pp.24-25</t>
  </si>
  <si>
    <t>pp.36-37</t>
  </si>
  <si>
    <t>pp.42-43</t>
  </si>
  <si>
    <t>pp.44-45</t>
  </si>
  <si>
    <t>pp.64-65</t>
  </si>
  <si>
    <t>pp.70-71</t>
  </si>
  <si>
    <t>pp.78-79</t>
  </si>
  <si>
    <t>pp.90-91</t>
  </si>
  <si>
    <t>p.29</t>
  </si>
  <si>
    <t>Dictation</t>
  </si>
  <si>
    <t>+ Journal: Ethan</t>
  </si>
  <si>
    <t>+ Journal: Jesse</t>
  </si>
  <si>
    <t>Call Opa</t>
  </si>
  <si>
    <t>Make a phone call to Opa</t>
  </si>
  <si>
    <r>
      <t>+ Journal</t>
    </r>
    <r>
      <rPr>
        <sz val="9"/>
        <color theme="0" tint="-0.14999847407452621"/>
        <rFont val="Calibri"/>
        <family val="2"/>
        <scheme val="minor"/>
      </rPr>
      <t>: Ethan</t>
    </r>
  </si>
  <si>
    <r>
      <t>+ Journal</t>
    </r>
    <r>
      <rPr>
        <sz val="9"/>
        <color theme="0"/>
        <rFont val="Calibri"/>
        <family val="2"/>
        <scheme val="minor"/>
      </rPr>
      <t>: Jesse</t>
    </r>
  </si>
  <si>
    <t>L.91</t>
  </si>
  <si>
    <t>Lesson 91</t>
  </si>
  <si>
    <t>L.92</t>
  </si>
  <si>
    <t>Lesson 92</t>
  </si>
  <si>
    <t>L.93</t>
  </si>
  <si>
    <t>Lesson 93</t>
  </si>
  <si>
    <t>L.94</t>
  </si>
  <si>
    <t>Lesson 94</t>
  </si>
  <si>
    <t>L.95</t>
  </si>
  <si>
    <t>Lesson 95</t>
  </si>
  <si>
    <t>L.96</t>
  </si>
  <si>
    <t>Lesson 96</t>
  </si>
  <si>
    <t>L.97</t>
  </si>
  <si>
    <t>Lesson 97</t>
  </si>
  <si>
    <t>L.98</t>
  </si>
  <si>
    <t>Lesson 98</t>
  </si>
  <si>
    <t>L.99</t>
  </si>
  <si>
    <t>Lesson 99</t>
  </si>
  <si>
    <t>T.10</t>
  </si>
  <si>
    <t>Test 10</t>
  </si>
  <si>
    <t>DVD: Mathtacular 4</t>
  </si>
  <si>
    <r>
      <rPr>
        <sz val="9"/>
        <rFont val="Calibri"/>
        <family val="2"/>
        <scheme val="minor"/>
      </rPr>
      <t xml:space="preserve">DVD: </t>
    </r>
    <r>
      <rPr>
        <i/>
        <sz val="9"/>
        <rFont val="Calibri"/>
        <family val="2"/>
        <scheme val="minor"/>
      </rPr>
      <t>Mathtacular 4</t>
    </r>
  </si>
  <si>
    <t>Do an arts &amp; crafts activity</t>
  </si>
  <si>
    <t>Do a physical activity</t>
  </si>
  <si>
    <t>+ Piano Adventures Primer</t>
  </si>
  <si>
    <t>p.4</t>
  </si>
  <si>
    <t>Work through p.4 of the Lesson Book, and practice</t>
  </si>
  <si>
    <t>p.5</t>
  </si>
  <si>
    <t>p.6</t>
  </si>
  <si>
    <t>Work through p.6 of the Lesson Book, and practice</t>
  </si>
  <si>
    <t>p.7</t>
  </si>
  <si>
    <t>Work through p.7 of the Lesson Book, and practice</t>
  </si>
  <si>
    <t>Work through p.8 of the Lesson Book, and practice</t>
  </si>
  <si>
    <t>Work through p.9 of the Lesson Book, and practice</t>
  </si>
  <si>
    <t>Work through p.10 of the Lesson Book, and practice</t>
  </si>
  <si>
    <t>Work through p.11 of the Lesson Book, and practice</t>
  </si>
  <si>
    <t>p.12</t>
  </si>
  <si>
    <t>Work through p.12 of the Lesson Book, and practice</t>
  </si>
  <si>
    <t>p.13</t>
  </si>
  <si>
    <t>Work through p.13 of the Lesson Book, and practice</t>
  </si>
  <si>
    <t>Work through p.14 of the Lesson Book, and practice</t>
  </si>
  <si>
    <t>Work through p.15 of the Lesson Book, and practice</t>
  </si>
  <si>
    <t>p.16</t>
  </si>
  <si>
    <t>Work through p.16 of the Lesson Book, and practice</t>
  </si>
  <si>
    <t>p.17</t>
  </si>
  <si>
    <t>Work through p.17 of the Lesson Book, and practice</t>
  </si>
  <si>
    <t>Work through p.18 of the Lesson Book, and practice</t>
  </si>
  <si>
    <t>Work through p.19 of the Lesson Book, and practice</t>
  </si>
  <si>
    <t>p.20</t>
  </si>
  <si>
    <t>Work through p.20 of the Lesson Book, and practice</t>
  </si>
  <si>
    <t>p.21</t>
  </si>
  <si>
    <t>Work through p.21 of the Lesson Book, and practice</t>
  </si>
  <si>
    <t>p.22</t>
  </si>
  <si>
    <t>Work through p.22 of the Lesson Book, and practice</t>
  </si>
  <si>
    <t>p.23</t>
  </si>
  <si>
    <t>Work through p.23 of the Lesson Book, and practice</t>
  </si>
  <si>
    <t>Work through p.24 of the Lesson Book, and practice</t>
  </si>
  <si>
    <t>Work through p.25 of the Lesson Book, and practice</t>
  </si>
  <si>
    <t>Work through p.26 of the Lesson Book, and practice</t>
  </si>
  <si>
    <t>Work through p.27 of the Lesson Book, and practice</t>
  </si>
  <si>
    <t>Work through p.28 of the Lesson Book, and practice</t>
  </si>
  <si>
    <t>Work through p.29 of the Lesson Book, and practice</t>
  </si>
  <si>
    <t>Work through p.30 of the Lesson Book, and practice</t>
  </si>
  <si>
    <t>Work through p.31 of the Lesson Book, and practice</t>
  </si>
  <si>
    <t>p.32</t>
  </si>
  <si>
    <t>Work through p.32 of the Lesson Book, and practice</t>
  </si>
  <si>
    <t>p.33</t>
  </si>
  <si>
    <t>Work through p.33 of the Lesson Book, and practice</t>
  </si>
  <si>
    <t>Work through p.34 of the Lesson Book, and practice</t>
  </si>
  <si>
    <t>Work through p.35 of the Lesson Book, and practice</t>
  </si>
  <si>
    <t>Work through p.36 of the Lesson Book, and practice</t>
  </si>
  <si>
    <t>p.37</t>
  </si>
  <si>
    <t>Work through p.37 of the Lesson Book, and practice</t>
  </si>
  <si>
    <t>p.38</t>
  </si>
  <si>
    <t>Work through p.38 of the Lesson Book, and practice</t>
  </si>
  <si>
    <t>Work through p.39 of the Lesson Book, and practice</t>
  </si>
  <si>
    <t>Work through p.40 of the Lesson Book, and practice</t>
  </si>
  <si>
    <t>Work through p.41 of the Lesson Book, and practice</t>
  </si>
  <si>
    <t>Work through p.42 of the Lesson Book, and practice</t>
  </si>
  <si>
    <t>Work through p.43 of the Lesson Book, and practice</t>
  </si>
  <si>
    <t>Work through p.44 of the Lesson Book, and practice</t>
  </si>
  <si>
    <t>Work through p.45 of the Lesson Book, and practice</t>
  </si>
  <si>
    <t>p.46</t>
  </si>
  <si>
    <t>Work through p.46 of the Lesson Book, and practice</t>
  </si>
  <si>
    <t>p.47</t>
  </si>
  <si>
    <t>Work through p.47 of the Lesson Book, and practice</t>
  </si>
  <si>
    <t>Work through p.48 of the Lesson Book, and practice</t>
  </si>
  <si>
    <t>Work through p.49 of the Lesson Book, and practice</t>
  </si>
  <si>
    <t>Work through p.50 of the Lesson Book, and practice</t>
  </si>
  <si>
    <t>Work through p.51 of the Lesson Book, and practice</t>
  </si>
  <si>
    <t>Work through p.52 of the Lesson Book, and practice</t>
  </si>
  <si>
    <t>Work through p.53 of the Lesson Book, and practice</t>
  </si>
  <si>
    <t>Work through p.54 of the Lesson Book, and practice</t>
  </si>
  <si>
    <t>Work through p.55 of the Lesson Book, and practice</t>
  </si>
  <si>
    <t>p.56</t>
  </si>
  <si>
    <t>Work through p.56 of the Lesson Book, and practice</t>
  </si>
  <si>
    <t>p.57</t>
  </si>
  <si>
    <t>Work through p.57 of the Lesson Book, and practice</t>
  </si>
  <si>
    <t>Work through p.60 of the Lesson Book, and practice</t>
  </si>
  <si>
    <t>Work through p.61 of the Lesson Book, and practice</t>
  </si>
  <si>
    <t>Work through p.64 of the Lesson Book, and practice</t>
  </si>
  <si>
    <t>Work through p.65 of the Lesson Book, and practice</t>
  </si>
  <si>
    <t>p.66</t>
  </si>
  <si>
    <t>Work through p.66 of the Lesson Book, and practice</t>
  </si>
  <si>
    <t>p.67</t>
  </si>
  <si>
    <t>Work through p.67 of the Lesson Book, and practice</t>
  </si>
  <si>
    <t>p.68</t>
  </si>
  <si>
    <t>p.69</t>
  </si>
  <si>
    <t>Work through p.70 of the Lesson Book, and practice</t>
  </si>
  <si>
    <t>Work through p.71 of the Lesson Book, and practice</t>
  </si>
  <si>
    <r>
      <t xml:space="preserve">+ </t>
    </r>
    <r>
      <rPr>
        <i/>
        <sz val="9"/>
        <rFont val="Calibri"/>
        <family val="2"/>
        <scheme val="minor"/>
      </rPr>
      <t>Piano Adventures Primer</t>
    </r>
  </si>
  <si>
    <t>pp.73-75</t>
  </si>
  <si>
    <t>pp.86-88</t>
  </si>
  <si>
    <t>p.89</t>
  </si>
  <si>
    <t>pp.92-94</t>
  </si>
  <si>
    <t>p.95</t>
  </si>
  <si>
    <t>Week 1</t>
  </si>
  <si>
    <t>Week 1 Day 1</t>
  </si>
  <si>
    <t>Week 1 Day 2</t>
  </si>
  <si>
    <t>Week 1 Day 3</t>
  </si>
  <si>
    <t>Week 1 Day 4</t>
  </si>
  <si>
    <t>Week 1 Day 5</t>
  </si>
  <si>
    <t>+ Theology</t>
  </si>
  <si>
    <t>Repentance</t>
  </si>
  <si>
    <t>Substitutionary Atonement</t>
  </si>
  <si>
    <t>Original Sin</t>
  </si>
  <si>
    <t>Creation</t>
  </si>
  <si>
    <t>Learn the concept of Substitionary Atonement</t>
  </si>
  <si>
    <t>Learn the concept of Repentance</t>
  </si>
  <si>
    <t>Learn the concept of Original Sin</t>
  </si>
  <si>
    <t>Learn the concept of Creation</t>
  </si>
  <si>
    <t>Review previous theological concepts memorised</t>
  </si>
  <si>
    <t>Review previous literature memorised</t>
  </si>
  <si>
    <t>Review previous knowledge memorised</t>
  </si>
  <si>
    <t>Ten Commandments</t>
  </si>
  <si>
    <t>Memorise the Ten Commandments</t>
  </si>
  <si>
    <t>Apostles' Creed</t>
  </si>
  <si>
    <t>Memorise the Apostles' Creed</t>
  </si>
  <si>
    <t>Eternal Life</t>
  </si>
  <si>
    <t>Learn the concept of Eternal Life</t>
  </si>
  <si>
    <t>Thanksgiving</t>
  </si>
  <si>
    <t>Weekend / Easter</t>
  </si>
  <si>
    <t>Read &amp; discuss Psalm 1</t>
  </si>
  <si>
    <t>Read &amp; discuss Psalm 2</t>
  </si>
  <si>
    <t>Read &amp; discuss Psalm 5</t>
  </si>
  <si>
    <t>Psa 3,4</t>
  </si>
  <si>
    <t>Read &amp; discuss Psalm 3,4</t>
  </si>
  <si>
    <t>Read &amp; discuss Psalm 6</t>
  </si>
  <si>
    <t>Read &amp; discuss Psalm 7</t>
  </si>
  <si>
    <t>Read &amp; discuss Psalm 8</t>
  </si>
  <si>
    <t>Read &amp; discuss Psalm 9</t>
  </si>
  <si>
    <t>Read &amp; discuss Psalm 10</t>
  </si>
  <si>
    <t>Read &amp; discuss Psalm 11</t>
  </si>
  <si>
    <t>Psa 12,13</t>
  </si>
  <si>
    <t>Read &amp; discuss Psalm 12,13</t>
  </si>
  <si>
    <t>Read &amp; discuss Psalm 14</t>
  </si>
  <si>
    <t>Read &amp; discuss Psalm 15</t>
  </si>
  <si>
    <t>Read &amp; discuss Psalm 17</t>
  </si>
  <si>
    <t>Read &amp; discuss Psalm 18</t>
  </si>
  <si>
    <t>Read &amp; discuss Psalm 19</t>
  </si>
  <si>
    <t>Read &amp; discuss Psalm 20</t>
  </si>
  <si>
    <t>Read &amp; discuss Psalm 21</t>
  </si>
  <si>
    <t>Read &amp; discuss Psalm 22</t>
  </si>
  <si>
    <t>Read &amp; discuss Psalm 23</t>
  </si>
  <si>
    <t>Psa 24</t>
  </si>
  <si>
    <t>Read &amp; discuss Psalm 24</t>
  </si>
  <si>
    <t>Psa 25</t>
  </si>
  <si>
    <t>Read &amp; discuss Psalm 25</t>
  </si>
  <si>
    <t>Psa 26</t>
  </si>
  <si>
    <t>Read &amp; discuss Psalm 26</t>
  </si>
  <si>
    <t>Psa 27</t>
  </si>
  <si>
    <t>Read &amp; discuss Psalm 27</t>
  </si>
  <si>
    <t>Psa 28</t>
  </si>
  <si>
    <t>Read &amp; discuss Psalm 28</t>
  </si>
  <si>
    <t>Psa 29</t>
  </si>
  <si>
    <t>Read &amp; discuss Psalm 29</t>
  </si>
  <si>
    <t>Psa 30</t>
  </si>
  <si>
    <t>Read &amp; discuss Psalm 30</t>
  </si>
  <si>
    <t>Psa 31</t>
  </si>
  <si>
    <t>Read &amp; discuss Psalm 31</t>
  </si>
  <si>
    <t>Psa 32</t>
  </si>
  <si>
    <t>Read &amp; discuss Psalm 32</t>
  </si>
  <si>
    <t>Psa 33</t>
  </si>
  <si>
    <t>Read &amp; discuss Psalm 33</t>
  </si>
  <si>
    <t>Psa 34</t>
  </si>
  <si>
    <t>Read &amp; discuss Psalm 34</t>
  </si>
  <si>
    <t>Psa 35</t>
  </si>
  <si>
    <t>Read &amp; discuss Psalm 35</t>
  </si>
  <si>
    <t>Psa 36</t>
  </si>
  <si>
    <t>Read &amp; discuss Psalm 36</t>
  </si>
  <si>
    <t>Psa 37</t>
  </si>
  <si>
    <t>Read &amp; discuss Psalm 37</t>
  </si>
  <si>
    <t>Psa 38</t>
  </si>
  <si>
    <t>Read &amp; discuss Psalm 38</t>
  </si>
  <si>
    <t>Psa 39</t>
  </si>
  <si>
    <t>Read &amp; discuss Psalm 39</t>
  </si>
  <si>
    <t>Psa 40</t>
  </si>
  <si>
    <t>Read &amp; discuss Psalm 40</t>
  </si>
  <si>
    <t>Psa 41</t>
  </si>
  <si>
    <t>Read &amp; discuss Psalm 41</t>
  </si>
  <si>
    <t>Psa 42</t>
  </si>
  <si>
    <t>Read &amp; discuss Psalm 42</t>
  </si>
  <si>
    <t>Psa 43</t>
  </si>
  <si>
    <t>Read &amp; discuss Psalm 43</t>
  </si>
  <si>
    <t>Psa 44</t>
  </si>
  <si>
    <t>Read &amp; discuss Psalm 44</t>
  </si>
  <si>
    <t>Psa 45</t>
  </si>
  <si>
    <t>Read &amp; discuss Psalm 45</t>
  </si>
  <si>
    <t>Psa 46,47</t>
  </si>
  <si>
    <t>Read &amp; discuss Psalm 46,47</t>
  </si>
  <si>
    <t>Psa 48</t>
  </si>
  <si>
    <t>Read &amp; discuss Psalm 48</t>
  </si>
  <si>
    <t>Psa 49</t>
  </si>
  <si>
    <t>Read &amp; discuss Psalm 49</t>
  </si>
  <si>
    <t>Psa 50</t>
  </si>
  <si>
    <t>Read &amp; discuss Psalm 50</t>
  </si>
  <si>
    <t>Psa 51</t>
  </si>
  <si>
    <t>Read &amp; discuss Psalm 51</t>
  </si>
  <si>
    <t>Psa 52</t>
  </si>
  <si>
    <t>Read &amp; discuss Psalm 52</t>
  </si>
  <si>
    <t>Psa 53</t>
  </si>
  <si>
    <t>Read &amp; discuss Psalm 53</t>
  </si>
  <si>
    <t>Psa 54</t>
  </si>
  <si>
    <t>Read &amp; discuss Psalm 54</t>
  </si>
  <si>
    <t>Psa 55</t>
  </si>
  <si>
    <t>Read &amp; discuss Psalm 55</t>
  </si>
  <si>
    <t>Psa 56</t>
  </si>
  <si>
    <t>Read &amp; discuss Psalm 56</t>
  </si>
  <si>
    <t>Psa 57</t>
  </si>
  <si>
    <t>Read &amp; discuss Psalm 57</t>
  </si>
  <si>
    <t>Psa 58</t>
  </si>
  <si>
    <t>Read &amp; discuss Psalm 58</t>
  </si>
  <si>
    <t>Psa 59</t>
  </si>
  <si>
    <t>Read &amp; discuss Psalm 59</t>
  </si>
  <si>
    <t>Psa 60</t>
  </si>
  <si>
    <t>Read &amp; discuss Psalm 60</t>
  </si>
  <si>
    <t>Psa 61</t>
  </si>
  <si>
    <t>Read &amp; discuss Psalm 61</t>
  </si>
  <si>
    <t>Psa 62</t>
  </si>
  <si>
    <t>Read &amp; discuss Psalm 62</t>
  </si>
  <si>
    <t>Psa 63</t>
  </si>
  <si>
    <t>Read &amp; discuss Psalm 63</t>
  </si>
  <si>
    <t>Psa 64</t>
  </si>
  <si>
    <t>Read &amp; discuss Psalm 64</t>
  </si>
  <si>
    <t>Psa 65</t>
  </si>
  <si>
    <t>Read &amp; discuss Psalm 65</t>
  </si>
  <si>
    <t>Psa 66</t>
  </si>
  <si>
    <t>Read &amp; discuss Psalm 66</t>
  </si>
  <si>
    <t>Psa 67</t>
  </si>
  <si>
    <t>Read &amp; discuss Psalm 67</t>
  </si>
  <si>
    <t>Psa 68</t>
  </si>
  <si>
    <t>Read &amp; discuss Psalm 68</t>
  </si>
  <si>
    <t>Psa 69</t>
  </si>
  <si>
    <t>Read &amp; discuss Psalm 69</t>
  </si>
  <si>
    <t>Psa 70</t>
  </si>
  <si>
    <t>Read &amp; discuss Psalm 70</t>
  </si>
  <si>
    <t>Psa 71</t>
  </si>
  <si>
    <t>Read &amp; discuss Psalm 71</t>
  </si>
  <si>
    <t>Psa 72</t>
  </si>
  <si>
    <t>Read &amp; discuss Psalm 72</t>
  </si>
  <si>
    <t>Psa 73</t>
  </si>
  <si>
    <t>Read &amp; discuss Psalm 73</t>
  </si>
  <si>
    <t>Psa 74</t>
  </si>
  <si>
    <t>Read &amp; discuss Psalm 74</t>
  </si>
  <si>
    <t>Psa 75</t>
  </si>
  <si>
    <t>Read &amp; discuss Psalm 75</t>
  </si>
  <si>
    <t>Psa 76</t>
  </si>
  <si>
    <t>Read &amp; discuss Psalm 76</t>
  </si>
  <si>
    <t>Psa 77</t>
  </si>
  <si>
    <t>Read &amp; discuss Psalm 77</t>
  </si>
  <si>
    <t>Psa 78</t>
  </si>
  <si>
    <t>Read &amp; discuss Psalm 78</t>
  </si>
  <si>
    <t>Psa 79</t>
  </si>
  <si>
    <t>Read &amp; discuss Psalm 79</t>
  </si>
  <si>
    <t>Psa 80</t>
  </si>
  <si>
    <t>Read &amp; discuss Psalm 80</t>
  </si>
  <si>
    <t>Psa 81</t>
  </si>
  <si>
    <t>Read &amp; discuss Psalm 81</t>
  </si>
  <si>
    <t>Psa 82</t>
  </si>
  <si>
    <t>Read &amp; discuss Psalm 82</t>
  </si>
  <si>
    <t>Psa 83</t>
  </si>
  <si>
    <t>Read &amp; discuss Psalm 83</t>
  </si>
  <si>
    <t>Psa 84</t>
  </si>
  <si>
    <t>Read &amp; discuss Psalm 84</t>
  </si>
  <si>
    <t>Psa 85</t>
  </si>
  <si>
    <t>Read &amp; discuss Psalm 85</t>
  </si>
  <si>
    <t>Psa 86</t>
  </si>
  <si>
    <t>Read &amp; discuss Psalm 86</t>
  </si>
  <si>
    <t>Psa 87</t>
  </si>
  <si>
    <t>Read &amp; discuss Psalm 87</t>
  </si>
  <si>
    <t>Psa 88</t>
  </si>
  <si>
    <t>Read &amp; discuss Psalm 88</t>
  </si>
  <si>
    <t>Psa 89</t>
  </si>
  <si>
    <t>Read &amp; discuss Psalm 89</t>
  </si>
  <si>
    <t>Psa 90</t>
  </si>
  <si>
    <t>Read &amp; discuss Psalm 90</t>
  </si>
  <si>
    <t>Psa 91</t>
  </si>
  <si>
    <t>Read &amp; discuss Psalm 91</t>
  </si>
  <si>
    <t>Psa 92</t>
  </si>
  <si>
    <t>Read &amp; discuss Psalm 92</t>
  </si>
  <si>
    <t>Psa 93</t>
  </si>
  <si>
    <t>Read &amp; discuss Psalm 93</t>
  </si>
  <si>
    <t>Psa 94</t>
  </si>
  <si>
    <t>Read &amp; discuss Psalm 94</t>
  </si>
  <si>
    <t>Psa 95</t>
  </si>
  <si>
    <t>Read &amp; discuss Psalm 95</t>
  </si>
  <si>
    <t>Psa 96</t>
  </si>
  <si>
    <t>Read &amp; discuss Psalm 96</t>
  </si>
  <si>
    <t>Psa 97</t>
  </si>
  <si>
    <t>Read &amp; discuss Psalm 97</t>
  </si>
  <si>
    <t>Psa 98</t>
  </si>
  <si>
    <t>Read &amp; discuss Psalm 98</t>
  </si>
  <si>
    <t>Psa 99</t>
  </si>
  <si>
    <t>Read &amp; discuss Psalm 99</t>
  </si>
  <si>
    <t>Psa 100</t>
  </si>
  <si>
    <t>Read &amp; discuss Psalm 100</t>
  </si>
  <si>
    <t>Psa 101</t>
  </si>
  <si>
    <t>Read &amp; discuss Psalm 101</t>
  </si>
  <si>
    <t>Psa 102</t>
  </si>
  <si>
    <t>Read &amp; discuss Psalm 102</t>
  </si>
  <si>
    <t>Psa 103</t>
  </si>
  <si>
    <t>Read &amp; discuss Psalm 103</t>
  </si>
  <si>
    <t>Psa 104</t>
  </si>
  <si>
    <t>Read &amp; discuss Psalm 104</t>
  </si>
  <si>
    <t>Psa 105</t>
  </si>
  <si>
    <t>Read &amp; discuss Psalm 105</t>
  </si>
  <si>
    <t>Psa 106</t>
  </si>
  <si>
    <t>Read &amp; discuss Psalm 106</t>
  </si>
  <si>
    <t>Psa 107</t>
  </si>
  <si>
    <t>Read &amp; discuss Psalm 107</t>
  </si>
  <si>
    <t>Psa 108</t>
  </si>
  <si>
    <t>Read &amp; discuss Psalm 108</t>
  </si>
  <si>
    <t>Psa 109</t>
  </si>
  <si>
    <t>Read &amp; discuss Psalm 109</t>
  </si>
  <si>
    <t>Psa 110</t>
  </si>
  <si>
    <t>Read &amp; discuss Psalm 110</t>
  </si>
  <si>
    <t>Psa 111</t>
  </si>
  <si>
    <t>Read &amp; discuss Psalm 111</t>
  </si>
  <si>
    <t>Psa 112</t>
  </si>
  <si>
    <t>Read &amp; discuss Psalm 112</t>
  </si>
  <si>
    <t>Psa 113</t>
  </si>
  <si>
    <t>Read &amp; discuss Psalm 113</t>
  </si>
  <si>
    <t>Psa 114</t>
  </si>
  <si>
    <t>Read &amp; discuss Psalm 114</t>
  </si>
  <si>
    <t>Psa 115</t>
  </si>
  <si>
    <t>Read &amp; discuss Psalm 115</t>
  </si>
  <si>
    <t>Psa 116</t>
  </si>
  <si>
    <t>Read &amp; discuss Psalm 116</t>
  </si>
  <si>
    <t>Psa 117</t>
  </si>
  <si>
    <t>Read &amp; discuss Psalm 117</t>
  </si>
  <si>
    <t>Psa 118</t>
  </si>
  <si>
    <t>Read &amp; discuss Psalm 118</t>
  </si>
  <si>
    <t>Psa 120</t>
  </si>
  <si>
    <t>Read &amp; discuss Psalm 120</t>
  </si>
  <si>
    <t>Psa 119:1-48</t>
  </si>
  <si>
    <t>Read &amp; discuss Psalm 119:1-48</t>
  </si>
  <si>
    <t>Psa 119:49-88</t>
  </si>
  <si>
    <t>Read &amp; discuss Psalm 119:49-88</t>
  </si>
  <si>
    <t>Psa 119:89-136</t>
  </si>
  <si>
    <t>Read &amp; discuss Psalm 119:89-136</t>
  </si>
  <si>
    <t>Psa 119:137-176</t>
  </si>
  <si>
    <t>Read &amp; discuss Psalm 119:137-176</t>
  </si>
  <si>
    <t>Psa 121</t>
  </si>
  <si>
    <t>Read &amp; discuss Psalm 121</t>
  </si>
  <si>
    <t>Psa 122</t>
  </si>
  <si>
    <t>Read &amp; discuss Psalm 122</t>
  </si>
  <si>
    <t>Psa 123</t>
  </si>
  <si>
    <t>Read &amp; discuss Psalm 123</t>
  </si>
  <si>
    <t>Psa 124</t>
  </si>
  <si>
    <t>Read &amp; discuss Psalm 124</t>
  </si>
  <si>
    <t>Psa 125</t>
  </si>
  <si>
    <t>Read &amp; discuss Psalm 125</t>
  </si>
  <si>
    <t>Psa 126</t>
  </si>
  <si>
    <t>Read &amp; discuss Psalm 126</t>
  </si>
  <si>
    <t>Psa 127</t>
  </si>
  <si>
    <t>Read &amp; discuss Psalm 127</t>
  </si>
  <si>
    <t>Psa 128</t>
  </si>
  <si>
    <t>Read &amp; discuss Psalm 128</t>
  </si>
  <si>
    <t>Psa 129</t>
  </si>
  <si>
    <t>Read &amp; discuss Psalm 129</t>
  </si>
  <si>
    <t>Psa 130</t>
  </si>
  <si>
    <t>Read &amp; discuss Psalm 130</t>
  </si>
  <si>
    <t>Psa 131</t>
  </si>
  <si>
    <t>Read &amp; discuss Psalm 131</t>
  </si>
  <si>
    <t>Psa 132</t>
  </si>
  <si>
    <t>Read &amp; discuss Psalm 132</t>
  </si>
  <si>
    <t>Psa 133</t>
  </si>
  <si>
    <t>Read &amp; discuss Psalm 133</t>
  </si>
  <si>
    <t>Psa 134</t>
  </si>
  <si>
    <t>Read &amp; discuss Psalm 134</t>
  </si>
  <si>
    <t>Psa 135</t>
  </si>
  <si>
    <t>Read &amp; discuss Psalm 135</t>
  </si>
  <si>
    <t>Psa 136</t>
  </si>
  <si>
    <t>Read &amp; discuss Psalm 136</t>
  </si>
  <si>
    <t>Psa 137</t>
  </si>
  <si>
    <t>Read &amp; discuss Psalm 137</t>
  </si>
  <si>
    <t>Psa 138</t>
  </si>
  <si>
    <t>Read &amp; discuss Psalm 138</t>
  </si>
  <si>
    <t>Psa 139</t>
  </si>
  <si>
    <t>Read &amp; discuss Psalm 139</t>
  </si>
  <si>
    <t>Psa 140</t>
  </si>
  <si>
    <t>Read &amp; discuss Psalm 140</t>
  </si>
  <si>
    <t>Psa 141</t>
  </si>
  <si>
    <t>Read &amp; discuss Psalm 141</t>
  </si>
  <si>
    <t>Psa 142</t>
  </si>
  <si>
    <t>Read &amp; discuss Psalm 142</t>
  </si>
  <si>
    <t>Psa 143</t>
  </si>
  <si>
    <t>Read &amp; discuss Psalm 143</t>
  </si>
  <si>
    <t>Psa 144</t>
  </si>
  <si>
    <t>Read &amp; discuss Psalm 144</t>
  </si>
  <si>
    <t>Psa 145</t>
  </si>
  <si>
    <t>Read &amp; discuss Psalm 145</t>
  </si>
  <si>
    <t>Psa 146</t>
  </si>
  <si>
    <t>Read &amp; discuss Psalm 146</t>
  </si>
  <si>
    <t>Psa 147</t>
  </si>
  <si>
    <t>Read &amp; discuss Psalm 147</t>
  </si>
  <si>
    <t>Psa 148</t>
  </si>
  <si>
    <t>Read &amp; discuss Psalm 148</t>
  </si>
  <si>
    <t>Psa 149</t>
  </si>
  <si>
    <t>Read &amp; discuss Psalm 149</t>
  </si>
  <si>
    <t>Psa 150</t>
  </si>
  <si>
    <t>Read &amp; discuss Psalm 150</t>
  </si>
  <si>
    <t>Read &amp; discuss Matthew 1</t>
  </si>
  <si>
    <t>Read &amp; discuss Matthew 2</t>
  </si>
  <si>
    <t>Read &amp; discuss Matthew 3</t>
  </si>
  <si>
    <t>Read &amp; discuss Matthew 4</t>
  </si>
  <si>
    <t>Read &amp; discuss Matthew 5</t>
  </si>
  <si>
    <t>Read &amp; discuss Matthew 6</t>
  </si>
  <si>
    <t>Read &amp; discuss Matthew 7</t>
  </si>
  <si>
    <t>Read &amp; discuss Matthew 8</t>
  </si>
  <si>
    <t>Read &amp; discuss Matthew 9</t>
  </si>
  <si>
    <t>Read &amp; discuss Matthew 10</t>
  </si>
  <si>
    <t>Read &amp; discuss Matthew 11</t>
  </si>
  <si>
    <t>Read &amp; discuss Matthew 12</t>
  </si>
  <si>
    <t>Read &amp; discuss Matthew 13</t>
  </si>
  <si>
    <t>Read &amp; discuss Matthew 14</t>
  </si>
  <si>
    <t>Read &amp; discuss Matthew 15</t>
  </si>
  <si>
    <t>Read &amp; discuss Matthew 16</t>
  </si>
  <si>
    <t>Read &amp; discuss Matthew 17</t>
  </si>
  <si>
    <t>Read &amp; discuss Matthew 18</t>
  </si>
  <si>
    <t>Read &amp; discuss Matthew 19</t>
  </si>
  <si>
    <t>Read &amp; discuss Matthew 20</t>
  </si>
  <si>
    <t>Read &amp; discuss Matthew 21</t>
  </si>
  <si>
    <t>Read &amp; discuss Matthew 22</t>
  </si>
  <si>
    <t>Read &amp; discuss Matthew 23</t>
  </si>
  <si>
    <t>Read &amp; discuss Matthew 24</t>
  </si>
  <si>
    <t>Read &amp; discuss Matthew 25</t>
  </si>
  <si>
    <t>Read &amp; discuss Matthew 28</t>
  </si>
  <si>
    <t>Mat 26:1-35</t>
  </si>
  <si>
    <t>Read &amp; discuss Matthew 26:1-35</t>
  </si>
  <si>
    <t>Mat 26:36-75</t>
  </si>
  <si>
    <t>Read &amp; discuss Matthew 26:36-75</t>
  </si>
  <si>
    <t>Mat 27:1-31</t>
  </si>
  <si>
    <t>Read &amp; discuss Matthew 27:1-31</t>
  </si>
  <si>
    <t>Mat 27:32-66</t>
  </si>
  <si>
    <t>Read &amp; discuss Matthew 27:32-66</t>
  </si>
  <si>
    <t>Case for a Creator</t>
  </si>
  <si>
    <t>Intro</t>
  </si>
  <si>
    <t>Read &amp; discuss "Case for a Creator for Kids" introduction</t>
  </si>
  <si>
    <t>Read &amp; discuss "Case for a Creator for Kids" chapter 1</t>
  </si>
  <si>
    <t>Read &amp; discuss "Case for a Creator for Kids" chapter 2</t>
  </si>
  <si>
    <t>Read &amp; discuss "Case for a Creator for Kids" chapter 3</t>
  </si>
  <si>
    <t>Read &amp; discuss "Case for a Creator for Kids" chapter 4</t>
  </si>
  <si>
    <t>Read &amp; discuss "Case for a Creator for Kids" chapter 5</t>
  </si>
  <si>
    <t>Read &amp; discuss "Case for a Creator for Kids" chapter 6</t>
  </si>
  <si>
    <t>Read &amp; discuss "Case for a Creator for Kids" chapter 7</t>
  </si>
  <si>
    <t>Read &amp; discuss "Case for a Creator for Kids" chapter 8</t>
  </si>
  <si>
    <t>Read &amp; discuss "Case for a Creator for Kids" chapter 9</t>
  </si>
  <si>
    <t>Read &amp; discuss "Case for a Creator for Kids" chapter 10</t>
  </si>
  <si>
    <t>Read &amp; discuss "Case for a Christ for Kids" introduction</t>
  </si>
  <si>
    <t>Read &amp; discuss "Case for a Christ for Kids" chapter 1</t>
  </si>
  <si>
    <t>Read &amp; discuss "Case for a Christ for Kids" chapter 2</t>
  </si>
  <si>
    <t>Read &amp; discuss "Case for a Christ for Kids" chapter 3</t>
  </si>
  <si>
    <t>Read &amp; discuss "Case for a Christ for Kids" chapter 4</t>
  </si>
  <si>
    <t>Read &amp; discuss "Case for a Christ for Kids" chapter 5</t>
  </si>
  <si>
    <t>Read &amp; discuss "Case for a Christ for Kids" chapter 6</t>
  </si>
  <si>
    <t>Read &amp; discuss "Case for a Christ for Kids" chapter 7</t>
  </si>
  <si>
    <t>Read &amp; discuss "Case for a Christ for Kids" chapter 8</t>
  </si>
  <si>
    <t>Read &amp; discuss "Case for a Christ for Kids" chapter 9</t>
  </si>
  <si>
    <t>Read &amp; discuss "Case for a Christ for Kids" chapter 10</t>
  </si>
  <si>
    <t>Read &amp; discuss "Case for a Christ for Kids" chapter 11</t>
  </si>
  <si>
    <t>Read &amp; discuss "Case for a Christ for Kids" chapter 12</t>
  </si>
  <si>
    <t>Read &amp; discuss "Case for a Faith for Kids" introduction</t>
  </si>
  <si>
    <t>Read &amp; discuss "Case for a Faith for Kids" chapter 1</t>
  </si>
  <si>
    <t>Read &amp; discuss "Case for a Faith for Kids" chapter 2</t>
  </si>
  <si>
    <t>Read &amp; discuss "Case for a Faith for Kids" chapter 3</t>
  </si>
  <si>
    <t>Read &amp; discuss "Case for a Faith for Kids" chapter 4</t>
  </si>
  <si>
    <t>Read &amp; discuss "Case for a Faith for Kids" chapter 5</t>
  </si>
  <si>
    <t>Read &amp; discuss "Case for a Faith for Kids" chapter 6</t>
  </si>
  <si>
    <t>Read &amp; discuss "Case for a Faith for Kids" chapter 7</t>
  </si>
  <si>
    <t>Read &amp; discuss "Case for a Faith for Kids" chapter 8</t>
  </si>
  <si>
    <t>Read &amp; discuss "Case for a Faith for Kids" chapter 9</t>
  </si>
  <si>
    <t>Read &amp; discuss "Case for a Faith for Kids" epilogue</t>
  </si>
  <si>
    <t>Joh 1</t>
  </si>
  <si>
    <t>Joh 2</t>
  </si>
  <si>
    <t>Joh 3</t>
  </si>
  <si>
    <t>Joh 4</t>
  </si>
  <si>
    <t>Joh 5</t>
  </si>
  <si>
    <t>Joh 6</t>
  </si>
  <si>
    <t>Joh 7</t>
  </si>
  <si>
    <t>Joh 8</t>
  </si>
  <si>
    <t>Joh 9</t>
  </si>
  <si>
    <t>Joh 10</t>
  </si>
  <si>
    <t>Joh 11</t>
  </si>
  <si>
    <t>Joh 12</t>
  </si>
  <si>
    <t>Joh 13</t>
  </si>
  <si>
    <t>Joh 14</t>
  </si>
  <si>
    <t>Joh 15</t>
  </si>
  <si>
    <t>Joh 16</t>
  </si>
  <si>
    <t>Joh 17</t>
  </si>
  <si>
    <t>Joh 18</t>
  </si>
  <si>
    <t>Joh 19</t>
  </si>
  <si>
    <t>Joh 20</t>
  </si>
  <si>
    <t>Joh 21</t>
  </si>
  <si>
    <t>Read John 1</t>
  </si>
  <si>
    <t>Read John 2</t>
  </si>
  <si>
    <t>Read John 3</t>
  </si>
  <si>
    <t>Read Proverbs 1</t>
  </si>
  <si>
    <t>Read Proverbs 2</t>
  </si>
  <si>
    <t>Read John 4</t>
  </si>
  <si>
    <t>Read John 5</t>
  </si>
  <si>
    <t>Read John 6</t>
  </si>
  <si>
    <t>Read Proverbs 3</t>
  </si>
  <si>
    <t>Read Proverbs 4</t>
  </si>
  <si>
    <t>Read John 7</t>
  </si>
  <si>
    <t>Read John 8</t>
  </si>
  <si>
    <t>Read Proverbs 5</t>
  </si>
  <si>
    <t>Read Proverbs 6</t>
  </si>
  <si>
    <t>Read Proverbs 7</t>
  </si>
  <si>
    <t>Read John 9</t>
  </si>
  <si>
    <t>Read John 10</t>
  </si>
  <si>
    <t>Read John 11</t>
  </si>
  <si>
    <t>Read Proverbs 8</t>
  </si>
  <si>
    <t>Read Proverbs 9</t>
  </si>
  <si>
    <t>Read John 12</t>
  </si>
  <si>
    <t>Read John 13</t>
  </si>
  <si>
    <t>Read Proverbs 10</t>
  </si>
  <si>
    <t>Read Proverbs 11</t>
  </si>
  <si>
    <t>Read Proverbs 12</t>
  </si>
  <si>
    <t>Read John 14</t>
  </si>
  <si>
    <t>Read John 15</t>
  </si>
  <si>
    <t>Read John 16</t>
  </si>
  <si>
    <t>Read John 17</t>
  </si>
  <si>
    <t>Read John 18</t>
  </si>
  <si>
    <t>Read John 19</t>
  </si>
  <si>
    <t>Read John 20</t>
  </si>
  <si>
    <t>Read John 21</t>
  </si>
  <si>
    <t>Read Proverbs 13</t>
  </si>
  <si>
    <t>Read Proverbs 14</t>
  </si>
  <si>
    <t>Phm</t>
  </si>
  <si>
    <t>Read Philemon</t>
  </si>
  <si>
    <t>Col 1</t>
  </si>
  <si>
    <t>Col 2</t>
  </si>
  <si>
    <t>Col 3</t>
  </si>
  <si>
    <t>Read Colossians 1</t>
  </si>
  <si>
    <t>Read Colossians 2</t>
  </si>
  <si>
    <t>Read Colossians 3</t>
  </si>
  <si>
    <t>Col 4</t>
  </si>
  <si>
    <t>Read Colossians 4</t>
  </si>
  <si>
    <t>Jud</t>
  </si>
  <si>
    <t>Read Jude</t>
  </si>
  <si>
    <t>Ecc 1</t>
  </si>
  <si>
    <t>Read Ecclesiastes 1</t>
  </si>
  <si>
    <t>Ecc 2</t>
  </si>
  <si>
    <t>Read Ecclesiastes 2</t>
  </si>
  <si>
    <t>Ecc 3</t>
  </si>
  <si>
    <t>Read Ecclesiastes 3</t>
  </si>
  <si>
    <t>Ecc 4</t>
  </si>
  <si>
    <t>Read Ecclesiastes 4</t>
  </si>
  <si>
    <t>Ecc 5-6</t>
  </si>
  <si>
    <t>Read Ecclesiastes 5-6</t>
  </si>
  <si>
    <t>Ecc 7</t>
  </si>
  <si>
    <t>Read Ecclesiastes 7</t>
  </si>
  <si>
    <t>Ecc 8</t>
  </si>
  <si>
    <t>Read Ecclesiastes 8</t>
  </si>
  <si>
    <t>Ecc 9</t>
  </si>
  <si>
    <t>Read Ecclesiastes 9</t>
  </si>
  <si>
    <t>Ecc 10-11</t>
  </si>
  <si>
    <t>Read Ecclesiastes 10-11</t>
  </si>
  <si>
    <t>Ecc 12</t>
  </si>
  <si>
    <t>Read Ecclesiastes 12</t>
  </si>
  <si>
    <t>Job 1</t>
  </si>
  <si>
    <t>Job 3</t>
  </si>
  <si>
    <t>Read Job 1</t>
  </si>
  <si>
    <t>Read Job 2</t>
  </si>
  <si>
    <t>Read Job 3</t>
  </si>
  <si>
    <t>Read Job 4</t>
  </si>
  <si>
    <t>Job 5</t>
  </si>
  <si>
    <t>Read Job 5</t>
  </si>
  <si>
    <t>Job 6</t>
  </si>
  <si>
    <t>Read Job 6</t>
  </si>
  <si>
    <t>Job 7</t>
  </si>
  <si>
    <t>Read Job 7</t>
  </si>
  <si>
    <t>Job 8</t>
  </si>
  <si>
    <t>Read Job 8</t>
  </si>
  <si>
    <t>Job 9</t>
  </si>
  <si>
    <t>Read Job 9</t>
  </si>
  <si>
    <t>Job 10</t>
  </si>
  <si>
    <t>Read Job 10</t>
  </si>
  <si>
    <t>Job 11</t>
  </si>
  <si>
    <t>Read Job 11</t>
  </si>
  <si>
    <t>Job 12</t>
  </si>
  <si>
    <t>Read Job 12</t>
  </si>
  <si>
    <t>Job 13</t>
  </si>
  <si>
    <t>Read Job 13</t>
  </si>
  <si>
    <t>Job 14</t>
  </si>
  <si>
    <t>Read Job 14</t>
  </si>
  <si>
    <t>Job 15</t>
  </si>
  <si>
    <t>Read Job 15</t>
  </si>
  <si>
    <t>Job 16</t>
  </si>
  <si>
    <t>Read Job 16</t>
  </si>
  <si>
    <t>Job 17</t>
  </si>
  <si>
    <t>Read Job 17</t>
  </si>
  <si>
    <t>Read Job 18</t>
  </si>
  <si>
    <t>Job 19</t>
  </si>
  <si>
    <t>Read Job 19</t>
  </si>
  <si>
    <t>Job 20</t>
  </si>
  <si>
    <t>Read Job 20</t>
  </si>
  <si>
    <t>Job 21</t>
  </si>
  <si>
    <t>Read Job 21</t>
  </si>
  <si>
    <t>Job 22</t>
  </si>
  <si>
    <t>Read Job 22</t>
  </si>
  <si>
    <t>Job 23</t>
  </si>
  <si>
    <t>Read Job 23</t>
  </si>
  <si>
    <t>Job 24</t>
  </si>
  <si>
    <t>Read Job 24</t>
  </si>
  <si>
    <t>Job 25-26</t>
  </si>
  <si>
    <t>Read Job 25-26</t>
  </si>
  <si>
    <t>Job 27</t>
  </si>
  <si>
    <t>Read Job 27</t>
  </si>
  <si>
    <t>Job 28</t>
  </si>
  <si>
    <t>Read Job 28</t>
  </si>
  <si>
    <t>Job 29</t>
  </si>
  <si>
    <t>Read Job 29</t>
  </si>
  <si>
    <t>Job 30</t>
  </si>
  <si>
    <t>Read Job 30</t>
  </si>
  <si>
    <t>Job 31</t>
  </si>
  <si>
    <t>Read Job 31</t>
  </si>
  <si>
    <t>Read Job 32</t>
  </si>
  <si>
    <t>Job 33</t>
  </si>
  <si>
    <t>Read Job 33</t>
  </si>
  <si>
    <t>Job 34</t>
  </si>
  <si>
    <t>Read Job 34</t>
  </si>
  <si>
    <t>Job 35</t>
  </si>
  <si>
    <t>Read Job 35</t>
  </si>
  <si>
    <t>Job 36</t>
  </si>
  <si>
    <t>Read Job 36</t>
  </si>
  <si>
    <t>Job 37</t>
  </si>
  <si>
    <t>Read Job 37</t>
  </si>
  <si>
    <t>Job 38</t>
  </si>
  <si>
    <t>Read Job 38</t>
  </si>
  <si>
    <t>Job 39</t>
  </si>
  <si>
    <t>Read Job 39</t>
  </si>
  <si>
    <t>Job 40</t>
  </si>
  <si>
    <t>Read Job 40</t>
  </si>
  <si>
    <t>Job 41-42</t>
  </si>
  <si>
    <t>Read Job 41-42</t>
  </si>
  <si>
    <t>1Ti 1</t>
  </si>
  <si>
    <t>2Ti 2</t>
  </si>
  <si>
    <t>Read 1 Timothy 1</t>
  </si>
  <si>
    <t>1Ti 2</t>
  </si>
  <si>
    <t>Read 1 Timothy 2</t>
  </si>
  <si>
    <t>1Ti 3</t>
  </si>
  <si>
    <t>Read 1 Timothy 3</t>
  </si>
  <si>
    <t>1Ti 4</t>
  </si>
  <si>
    <t>Read 1 Timothy 4</t>
  </si>
  <si>
    <t>1Ti 5</t>
  </si>
  <si>
    <t>Read 1 Timothy 5</t>
  </si>
  <si>
    <t>1Ti 6</t>
  </si>
  <si>
    <t>Read 1 Timothy 6</t>
  </si>
  <si>
    <t>2Ti 1</t>
  </si>
  <si>
    <t>Read 2 Timothy 1</t>
  </si>
  <si>
    <t>Read 2 Timothy 2</t>
  </si>
  <si>
    <t>2Ti 3</t>
  </si>
  <si>
    <t>Read 2 Timothy 3</t>
  </si>
  <si>
    <t>2Ti 4</t>
  </si>
  <si>
    <t>Read 2 Timothy 4</t>
  </si>
  <si>
    <t>Heb 1</t>
  </si>
  <si>
    <t>Read Hebrews 1</t>
  </si>
  <si>
    <t>Heb 2</t>
  </si>
  <si>
    <t>Read Hebrews 2</t>
  </si>
  <si>
    <t>Heb 3</t>
  </si>
  <si>
    <t>Read Hebrews 3</t>
  </si>
  <si>
    <t>Heb 4</t>
  </si>
  <si>
    <t>Read Hebrews 4</t>
  </si>
  <si>
    <t>Heb 5</t>
  </si>
  <si>
    <t>Read Hebrews 5</t>
  </si>
  <si>
    <t>Heb 6</t>
  </si>
  <si>
    <t>Read Hebrews 6</t>
  </si>
  <si>
    <t>Heb 7</t>
  </si>
  <si>
    <t>Read Hebrews 7</t>
  </si>
  <si>
    <t>Heb 8</t>
  </si>
  <si>
    <t>Read Hebrews 8</t>
  </si>
  <si>
    <t>Heb 9</t>
  </si>
  <si>
    <t>Read Hebrews 9</t>
  </si>
  <si>
    <t>Heb 10</t>
  </si>
  <si>
    <t>Read Hebrews 10</t>
  </si>
  <si>
    <t>Heb 11</t>
  </si>
  <si>
    <t>Read Hebrews 11</t>
  </si>
  <si>
    <t>Heb 12</t>
  </si>
  <si>
    <t>Read Hebrews 12</t>
  </si>
  <si>
    <t>Heb 13</t>
  </si>
  <si>
    <t>Read Hebrews 13</t>
  </si>
  <si>
    <t>Read Proverbs 15</t>
  </si>
  <si>
    <t>Read Proverbs 16</t>
  </si>
  <si>
    <t>Oba</t>
  </si>
  <si>
    <t>Read Obadiah</t>
  </si>
  <si>
    <t>Nah 1</t>
  </si>
  <si>
    <t>Read Nahum 1</t>
  </si>
  <si>
    <t>Nah 2</t>
  </si>
  <si>
    <t>Read Nahum 2</t>
  </si>
  <si>
    <t>Nah 3</t>
  </si>
  <si>
    <t>Read Nahum 3</t>
  </si>
  <si>
    <t>Hab 1</t>
  </si>
  <si>
    <t>Read Habakkuk 1</t>
  </si>
  <si>
    <t>Hab 2</t>
  </si>
  <si>
    <t>Read Habakkuk 2</t>
  </si>
  <si>
    <t>Hab 3</t>
  </si>
  <si>
    <t>Read Habakkuk 3</t>
  </si>
  <si>
    <t>Zep 1</t>
  </si>
  <si>
    <t>Read Zephaniah 1</t>
  </si>
  <si>
    <t>Zep 2</t>
  </si>
  <si>
    <t>Read Zephaniah 2</t>
  </si>
  <si>
    <t>Zep 3</t>
  </si>
  <si>
    <t>Read Zephaniah 3</t>
  </si>
  <si>
    <t>Hag 1</t>
  </si>
  <si>
    <t>Read Haggai 1</t>
  </si>
  <si>
    <t>Hag 2</t>
  </si>
  <si>
    <t>Read Haggai 2</t>
  </si>
  <si>
    <t>Zec 1</t>
  </si>
  <si>
    <t>Read Zechariah 1</t>
  </si>
  <si>
    <t>Zec 2</t>
  </si>
  <si>
    <t>Read Zechariah 2</t>
  </si>
  <si>
    <t>Zec 3</t>
  </si>
  <si>
    <t>Read Zechariah 3</t>
  </si>
  <si>
    <t>Zec 4</t>
  </si>
  <si>
    <t>Read Zechariah 4</t>
  </si>
  <si>
    <t>Zec 5</t>
  </si>
  <si>
    <t>Read Zechariah 5</t>
  </si>
  <si>
    <t>Zec 6</t>
  </si>
  <si>
    <t>Read Zechariah 6</t>
  </si>
  <si>
    <t>Zec 7</t>
  </si>
  <si>
    <t>Read Zechariah 7</t>
  </si>
  <si>
    <t>Zec 8</t>
  </si>
  <si>
    <t>Read Zechariah 8</t>
  </si>
  <si>
    <t>Zec 9</t>
  </si>
  <si>
    <t>Read Zechariah 9</t>
  </si>
  <si>
    <t>Zec 10</t>
  </si>
  <si>
    <t>Read Zechariah 10</t>
  </si>
  <si>
    <t>Zec 11</t>
  </si>
  <si>
    <t>Read Zechariah 11</t>
  </si>
  <si>
    <t>Zec 12</t>
  </si>
  <si>
    <t>Read Zechariah 12</t>
  </si>
  <si>
    <t>Zec 13</t>
  </si>
  <si>
    <t>Read Zechariah 13</t>
  </si>
  <si>
    <t>Zec 14</t>
  </si>
  <si>
    <t>Read Zechariah 14</t>
  </si>
  <si>
    <t>Mal 1</t>
  </si>
  <si>
    <t>Read Malachi 1</t>
  </si>
  <si>
    <t>Mal 2</t>
  </si>
  <si>
    <t>Read Malachi 2</t>
  </si>
  <si>
    <t>Mal 3</t>
  </si>
  <si>
    <t>Read Malachi 3</t>
  </si>
  <si>
    <t>Mal 4</t>
  </si>
  <si>
    <t>Read Malachi 4</t>
  </si>
  <si>
    <t>1Jo 1</t>
  </si>
  <si>
    <t>Read 1 John 1</t>
  </si>
  <si>
    <t>1Jo 2</t>
  </si>
  <si>
    <t>Read 1 John 2</t>
  </si>
  <si>
    <t>1Jo 3</t>
  </si>
  <si>
    <t>Read 1 John 3</t>
  </si>
  <si>
    <t>1Jo 4</t>
  </si>
  <si>
    <t>Read 1 John 4</t>
  </si>
  <si>
    <t>1Jo 5</t>
  </si>
  <si>
    <t>Read 1 John 5</t>
  </si>
  <si>
    <t>2Jo</t>
  </si>
  <si>
    <t>3Jo</t>
  </si>
  <si>
    <t>Read 2 John</t>
  </si>
  <si>
    <t>Read 3 John</t>
  </si>
  <si>
    <t>Rev 1</t>
  </si>
  <si>
    <t>Read Revelation 1</t>
  </si>
  <si>
    <t>Rev 2</t>
  </si>
  <si>
    <t>Read Revelation 2</t>
  </si>
  <si>
    <t>Rev 3</t>
  </si>
  <si>
    <t>Read Revelation 3</t>
  </si>
  <si>
    <t>Rev 4</t>
  </si>
  <si>
    <t>Read Revelation 4</t>
  </si>
  <si>
    <t>Rev 5</t>
  </si>
  <si>
    <t>Read Revelation 5</t>
  </si>
  <si>
    <t>Rev 6</t>
  </si>
  <si>
    <t>Read Revelation 6</t>
  </si>
  <si>
    <t>Rev 7</t>
  </si>
  <si>
    <t>Read Revelation 7</t>
  </si>
  <si>
    <t>Rev 8</t>
  </si>
  <si>
    <t>Read Revelation 8</t>
  </si>
  <si>
    <t>Rev 9</t>
  </si>
  <si>
    <t>Read Revelation 9</t>
  </si>
  <si>
    <t>Rev 10</t>
  </si>
  <si>
    <t>Read Revelation 10</t>
  </si>
  <si>
    <t>Rev 11</t>
  </si>
  <si>
    <t>Read Revelation 11</t>
  </si>
  <si>
    <t>Rev 12</t>
  </si>
  <si>
    <t>Read Revelation 12</t>
  </si>
  <si>
    <t>Rev 13</t>
  </si>
  <si>
    <t>Read Revelation 13</t>
  </si>
  <si>
    <t>Rev 14</t>
  </si>
  <si>
    <t>Read Revelation 14</t>
  </si>
  <si>
    <t>Rev 15</t>
  </si>
  <si>
    <t>Read Revelation 15</t>
  </si>
  <si>
    <t>Rev 16</t>
  </si>
  <si>
    <t>Read Revelation 16</t>
  </si>
  <si>
    <t>Rev 17</t>
  </si>
  <si>
    <t>Read Revelation 17</t>
  </si>
  <si>
    <t>Rev 18</t>
  </si>
  <si>
    <t>Read Revelation 18</t>
  </si>
  <si>
    <t>Rev 19</t>
  </si>
  <si>
    <t>Read Revelation 19</t>
  </si>
  <si>
    <t>Rev 20</t>
  </si>
  <si>
    <t>Read Revelation 20</t>
  </si>
  <si>
    <t>Rev 21</t>
  </si>
  <si>
    <t>Read Revelation 21</t>
  </si>
  <si>
    <t>Rev 22</t>
  </si>
  <si>
    <t>Read Revelation 22</t>
  </si>
  <si>
    <t>+ The Mysterious Island</t>
  </si>
  <si>
    <t>Pt.1 Ch.1-2</t>
  </si>
  <si>
    <t>Pt.1 Ch.3-4</t>
  </si>
  <si>
    <t>Pt.1 Ch.5</t>
  </si>
  <si>
    <t>Read Part 1 Chapter 5</t>
  </si>
  <si>
    <t>Read Part 1 Chapters 3-4</t>
  </si>
  <si>
    <t>Read Part 1 Chapters 1-2</t>
  </si>
  <si>
    <t>Pt.1 Ch.6</t>
  </si>
  <si>
    <t>Read Part 1 Chapter 6</t>
  </si>
  <si>
    <t>Pt.1 Ch.7</t>
  </si>
  <si>
    <t>Read Part 1 Chapter 7</t>
  </si>
  <si>
    <t>Pt.1 Ch.8</t>
  </si>
  <si>
    <t>Read Part 1 Chapter 8</t>
  </si>
  <si>
    <t>Pt.1 Ch.9</t>
  </si>
  <si>
    <t>Read Part 1 Chapter 9</t>
  </si>
  <si>
    <t>Pt.1 Ch.10</t>
  </si>
  <si>
    <t>Read Part 1 Chapter 10</t>
  </si>
  <si>
    <t>Pt.1 Ch.11</t>
  </si>
  <si>
    <t>Read Part 1 Chapter 11</t>
  </si>
  <si>
    <t>Pt.1 Ch.12</t>
  </si>
  <si>
    <t>Read Part 1 Chapter 12</t>
  </si>
  <si>
    <t>Pt.1 Ch.13</t>
  </si>
  <si>
    <t>Read Part 1 Chapter 13</t>
  </si>
  <si>
    <t>Pt.1 Ch.14</t>
  </si>
  <si>
    <t>Read Part 1 Chapter 14</t>
  </si>
  <si>
    <t>Pt.1 Ch.15</t>
  </si>
  <si>
    <t>Read Part 1 Chapter 15</t>
  </si>
  <si>
    <t>Pt.1 Ch.16</t>
  </si>
  <si>
    <t>Read Part 1 Chapter 16</t>
  </si>
  <si>
    <t>Pt.1 Ch.17</t>
  </si>
  <si>
    <t>Read Part 1 Chapter 17</t>
  </si>
  <si>
    <t>Pt.1 Ch.18</t>
  </si>
  <si>
    <t>Read Part 1 Chapter 18</t>
  </si>
  <si>
    <t>Pt.1 Ch.19</t>
  </si>
  <si>
    <t>Read Part 1 Chapter 19</t>
  </si>
  <si>
    <t>Pt.1 Ch.20</t>
  </si>
  <si>
    <t>Read Part 1 Chapter 20</t>
  </si>
  <si>
    <t>Pt.1 Ch.21</t>
  </si>
  <si>
    <t>Read Part 1 Chapter 21</t>
  </si>
  <si>
    <t>Pt.1 Ch.22</t>
  </si>
  <si>
    <t>Read Part 1 Chapter 22</t>
  </si>
  <si>
    <t>Pt.2 Ch.1</t>
  </si>
  <si>
    <t>Read Part 2 Chapter 1</t>
  </si>
  <si>
    <t>Pt.2 Ch.2</t>
  </si>
  <si>
    <t>Read Part 2 Chapter 2</t>
  </si>
  <si>
    <t>Pt.2 Ch.3</t>
  </si>
  <si>
    <t>Read Part 2 Chapter 3</t>
  </si>
  <si>
    <t>Pt.2 Ch.4</t>
  </si>
  <si>
    <t>Read Part 2 Chapter 4</t>
  </si>
  <si>
    <t>Pt.2 Ch.5</t>
  </si>
  <si>
    <t>Read Part 2 Chapter 5</t>
  </si>
  <si>
    <t>Pt.2 Ch.6</t>
  </si>
  <si>
    <t>Read Part 2 Chapter 6</t>
  </si>
  <si>
    <t>Pt.2 Ch.7</t>
  </si>
  <si>
    <t>Read Part 2 Chapter 7</t>
  </si>
  <si>
    <t>Pt.2 Ch.8</t>
  </si>
  <si>
    <t>Read Part 2 Chapter 8</t>
  </si>
  <si>
    <t>Pt.2 Ch.9</t>
  </si>
  <si>
    <t>Read Part 2 Chapter 9</t>
  </si>
  <si>
    <t>Pt.2 Ch.10</t>
  </si>
  <si>
    <t>Read Part 2 Chapter 10</t>
  </si>
  <si>
    <t>Pt.2 Ch.11</t>
  </si>
  <si>
    <t>Read Part 2 Chapter 11</t>
  </si>
  <si>
    <t>Pt.2 Ch.12</t>
  </si>
  <si>
    <t>Read Part 2 Chapter 12</t>
  </si>
  <si>
    <t>Pt.2 Ch.13</t>
  </si>
  <si>
    <t>Read Part 2 Chapter 13</t>
  </si>
  <si>
    <t>Pt.2 Ch.14</t>
  </si>
  <si>
    <t>Read Part 2 Chapter 14</t>
  </si>
  <si>
    <t>Pt.2 Ch.15</t>
  </si>
  <si>
    <t>Read Part 2 Chapter 15</t>
  </si>
  <si>
    <t>Pt.2 Ch.16</t>
  </si>
  <si>
    <t>Read Part 2 Chapter 16</t>
  </si>
  <si>
    <t>Pt.2 Ch.17</t>
  </si>
  <si>
    <t>Read Part 2 Chapter 17</t>
  </si>
  <si>
    <t>Pt.2 Ch.18</t>
  </si>
  <si>
    <t>Read Part 2 Chapter 18</t>
  </si>
  <si>
    <t>Pt.2 Ch.19</t>
  </si>
  <si>
    <t>Read Part 2 Chapter 19</t>
  </si>
  <si>
    <t>Pt.2 Ch.20</t>
  </si>
  <si>
    <t>Read Part 2 Chapter 20</t>
  </si>
  <si>
    <t>Pt.3 Ch.1</t>
  </si>
  <si>
    <t>Read Part 3 Chapter 1</t>
  </si>
  <si>
    <t>Pt.3 Ch.2</t>
  </si>
  <si>
    <t>Read Part 3 Chapter 2</t>
  </si>
  <si>
    <t>Pt.3 Ch.3</t>
  </si>
  <si>
    <t>Read Part 3 Chapter 3</t>
  </si>
  <si>
    <t>Pt.3 Ch.4</t>
  </si>
  <si>
    <t>Read Part 3 Chapter 4</t>
  </si>
  <si>
    <t>Pt.3 Ch.5</t>
  </si>
  <si>
    <t>Read Part 3 Chapter 5</t>
  </si>
  <si>
    <t>Pt.3 Ch.6</t>
  </si>
  <si>
    <t>Read Part 3 Chapter 6</t>
  </si>
  <si>
    <t>Pt.3 Ch.7</t>
  </si>
  <si>
    <t>Read Part 3 Chapter 7</t>
  </si>
  <si>
    <t>Pt.3 Ch.8</t>
  </si>
  <si>
    <t>Read Part 3 Chapter 8</t>
  </si>
  <si>
    <t>Pt.3 Ch.9</t>
  </si>
  <si>
    <t>Read Part 3 Chapter 9</t>
  </si>
  <si>
    <t>Pt.3 Ch.10</t>
  </si>
  <si>
    <t>Read Part 3 Chapter 10</t>
  </si>
  <si>
    <t>Pt.3 Ch.11</t>
  </si>
  <si>
    <t>Read Part 3 Chapter 11</t>
  </si>
  <si>
    <t>Pt.3 Ch.12</t>
  </si>
  <si>
    <t>Read Part 3 Chapter 12</t>
  </si>
  <si>
    <t>Pt.3 Ch.13</t>
  </si>
  <si>
    <t>Read Part 3 Chapter 13</t>
  </si>
  <si>
    <t>Pt.3 Ch.14</t>
  </si>
  <si>
    <t>Read Part 3 Chapter 14</t>
  </si>
  <si>
    <t>Pt.3 Ch.15</t>
  </si>
  <si>
    <t>Read Part 3 Chapter 15</t>
  </si>
  <si>
    <t>Pt.3 Ch.16</t>
  </si>
  <si>
    <t>Read Part 3 Chapter 16</t>
  </si>
  <si>
    <t>Pt.3 Ch.17</t>
  </si>
  <si>
    <t>Read Part 3 Chapter 17</t>
  </si>
  <si>
    <t>Pt.3 Ch.18</t>
  </si>
  <si>
    <t>Read Part 3 Chapter 18</t>
  </si>
  <si>
    <t>Pt.3 Ch.19</t>
  </si>
  <si>
    <t>Read Part 3 Chapter 19</t>
  </si>
  <si>
    <t>Pt.3 Ch.20</t>
  </si>
  <si>
    <t>Read Part 3 Chapter 20</t>
  </si>
  <si>
    <t>Psa 91:1-2 (Track 11)</t>
  </si>
  <si>
    <t>Memorise Psalm 91 (Track 11: All Nations Shall Worship). This week work on verses 1-2</t>
  </si>
  <si>
    <t>Psa 91:1-4 (Track 11)</t>
  </si>
  <si>
    <t>Memorise Psalm 91 (Track 11: All Nations Shall Worship). This week work on verses 1-4</t>
  </si>
  <si>
    <t>Psa 91:1-6 (Track 11)</t>
  </si>
  <si>
    <t>Memorise Psalm 91 (Track 11: All Nations Shall Worship). This week work on verses 1-6</t>
  </si>
  <si>
    <t>Psa 91:1-8 (Track 11)</t>
  </si>
  <si>
    <t>Memorise Psalm 91 (Track 11: All Nations Shall Worship). This week work on verses 1-8</t>
  </si>
  <si>
    <t>Psa 91:1-10 (Track 11)</t>
  </si>
  <si>
    <t>Memorise Psalm 91 (Track 11: All Nations Shall Worship). This week work on verses 1-10</t>
  </si>
  <si>
    <t>Psa 91:1-12 (Track 11)</t>
  </si>
  <si>
    <t>Memorise Psalm 91 (Track 11: All Nations Shall Worship). This week work on verses 1-12</t>
  </si>
  <si>
    <t>Psa 91:1-14 (Track 11)</t>
  </si>
  <si>
    <t>Memorise Psalm 91 (Track 11: All Nations Shall Worship). This week work on verses 1-14</t>
  </si>
  <si>
    <t>Psa 91:1-16 (Track 11)</t>
  </si>
  <si>
    <t>Memorise Psalm 91 (Track 11: All Nations Shall Worship). This week complete memorisation of the whole chapter</t>
  </si>
  <si>
    <t>1 John 1:9, Pro 31:30 (Tracks 3,10)</t>
  </si>
  <si>
    <t>Memorise 1 John 1:9 and Proverbs 31:30 (Tracks 3 and 10: All Nations Shall Worship)</t>
  </si>
  <si>
    <t>Phi 2:5-6 (Track 9)</t>
  </si>
  <si>
    <t>Memorise Philippians 2:5-11 (Track 9: All Nations Shall Worship). This week work on verses 5-6</t>
  </si>
  <si>
    <t>Phi 2:5-8 (Track 9)</t>
  </si>
  <si>
    <t>Memorise Philippians 2:5-11 (Track 9: All Nations Shall Worship). This week work on verses 5-8</t>
  </si>
  <si>
    <t>Phi 2:5-10 (Track 9)</t>
  </si>
  <si>
    <t>Memorise Philippians 2:5-11 (Track 9: All Nations Shall Worship). This week work on verses 5-10</t>
  </si>
  <si>
    <t>Phi 2:5-11(Track 9)</t>
  </si>
  <si>
    <t>Memorise Philippians 2:5-11 (Track 9: All Nations Shall Worship). This week complete verses 5-11</t>
  </si>
  <si>
    <t>Gal 5:22-23 (Track 8)</t>
  </si>
  <si>
    <t>Memorise Galations 5:22-23 (Track 8: All Nations Shall Worship)</t>
  </si>
  <si>
    <t>Eph 6:13-17 (Track 4)</t>
  </si>
  <si>
    <t>Memorise Ephesians 6:13-17 (Track 4: All Nations Shall Worship)</t>
  </si>
  <si>
    <t>1 Cor 6:19-20 (Track 5)</t>
  </si>
  <si>
    <t>Memorise 1 Corinthians 6:19-20 (Track 5: All Nations Shall Worship)</t>
  </si>
  <si>
    <t>John 10:7-8 (Track 7)</t>
  </si>
  <si>
    <t>Memorise John 10:7-18 (Track 7: All Nations Shall Worship). This week work on verses 7-8</t>
  </si>
  <si>
    <t>John 10:7-10 (Track 7)</t>
  </si>
  <si>
    <t>Memorise John 10:7-18 (Track 7: All Nations Shall Worship). This week work on verses 7-10</t>
  </si>
  <si>
    <t>John 10:7-12 (Track 7)</t>
  </si>
  <si>
    <t>Memorise John 10:7-18 (Track 7: All Nations Shall Worship). This week work on verses 7-12</t>
  </si>
  <si>
    <t>John 10:7-14 (Track 7)</t>
  </si>
  <si>
    <t>Memorise John 10:7-18 (Track 7: All Nations Shall Worship). This week work on verses 7-14</t>
  </si>
  <si>
    <t>John 10:7-16 (Track 7)</t>
  </si>
  <si>
    <t>Memorise John 10:7-18 (Track 7: All Nations Shall Worship). This week work on verses 7-16</t>
  </si>
  <si>
    <t>John 10:7-18 (Track 7)</t>
  </si>
  <si>
    <t>Memorise John 10:7-18 (Track 7: All Nations Shall Worship). This week complete memorisation of verses 7-18</t>
  </si>
  <si>
    <t>Prov 6:6-11 (Track 6)</t>
  </si>
  <si>
    <t>Memorise Proverbs 6:6-11 (Track 6: All Nations Shall Worship)</t>
  </si>
  <si>
    <t>Psa 86:9-10 (Track 1)</t>
  </si>
  <si>
    <t>Memorise Psalm 86:9-10 (Track 1: All Nations Shall Worship)</t>
  </si>
  <si>
    <t>Mat 5:1-2 (Track 2)</t>
  </si>
  <si>
    <t>Memorise Matthew 5:1-16 (Track 2: All Nations Shall Worship). This week work on verses 1-2</t>
  </si>
  <si>
    <t>Mat 5:1-4 (Track 2)</t>
  </si>
  <si>
    <t>Memorise Matthew 5:1-16 (Track 2: All Nations Shall Worship). This week work on verses 1-4</t>
  </si>
  <si>
    <t>Mat 5:1-6 (Track 2)</t>
  </si>
  <si>
    <t>Memorise Matthew 5:1-16 (Track 2: All Nations Shall Worship). This week work on verses 1-6</t>
  </si>
  <si>
    <t>Mat 5:1-8 (Track 2)</t>
  </si>
  <si>
    <t>Memorise Matthew 5:1-16 (Track 2: All Nations Shall Worship). This week work on verses 1-8</t>
  </si>
  <si>
    <t>Mat 5:1-10 (Track 2)</t>
  </si>
  <si>
    <t>Memorise Matthew 5:1-16 (Track 2: All Nations Shall Worship). This week work on verses 1-10</t>
  </si>
  <si>
    <t>Mat 5:1-12 (Track 2)</t>
  </si>
  <si>
    <t>Memorise Matthew 5:1-16 (Track 2: All Nations Shall Worship). This week work on verses 1-12</t>
  </si>
  <si>
    <t>Mat 5:1-14 (Track 2)</t>
  </si>
  <si>
    <t>Memorise Matthew 5:1-16 (Track 2: All Nations Shall Worship). This week work on verses 1-14</t>
  </si>
  <si>
    <t>Mat 5:1-16 (Track 2)</t>
  </si>
  <si>
    <t>Memorise Matthew 5:1-16 (Track 2: All Nations Shall Worship). This week complete memorisation of verses 1-16</t>
  </si>
  <si>
    <t>pp.2-5</t>
  </si>
  <si>
    <t>Read pp.2-5</t>
  </si>
  <si>
    <t>pp.6-11</t>
  </si>
  <si>
    <t>Read pp.6-11</t>
  </si>
  <si>
    <t>pp.12-15</t>
  </si>
  <si>
    <t>Read pp.12-15</t>
  </si>
  <si>
    <t>pp.16-19</t>
  </si>
  <si>
    <t>Read pp.16-19</t>
  </si>
  <si>
    <t>China Kit</t>
  </si>
  <si>
    <t>Make a Kite</t>
  </si>
  <si>
    <t>Make a kite following the instructions in the "China Kit Manual"</t>
  </si>
  <si>
    <t>Tui-u</t>
  </si>
  <si>
    <t>Play Tui-u following the instructions in the "China Kit Manual"</t>
  </si>
  <si>
    <t>Piaji</t>
  </si>
  <si>
    <t>Play Piaji following the instructions in the "China Kit Manual"</t>
  </si>
  <si>
    <t>Chopsticks</t>
  </si>
  <si>
    <t>Eat using chopsticks following the instructions in the "China Kit Manual"</t>
  </si>
  <si>
    <t>Calligraphy</t>
  </si>
  <si>
    <t>Practice calligraphy by writing the language following the instructions in the "China Kit Manual"</t>
  </si>
  <si>
    <t>100 Gateway Cities</t>
  </si>
  <si>
    <t>pp.11-14</t>
  </si>
  <si>
    <t>Read and pray through pp.11-14</t>
  </si>
  <si>
    <t>pp.15-18</t>
  </si>
  <si>
    <t>Read and pray through pp.15-18</t>
  </si>
  <si>
    <t>pp.19-22</t>
  </si>
  <si>
    <t>Read and pray through pp.19-22</t>
  </si>
  <si>
    <t>pp.23-26</t>
  </si>
  <si>
    <t>Read and pray through pp.23-26</t>
  </si>
  <si>
    <t>p.107</t>
  </si>
  <si>
    <t>Read and pray for Changchun p.107</t>
  </si>
  <si>
    <t>p.108</t>
  </si>
  <si>
    <t>p,109</t>
  </si>
  <si>
    <t>p.111</t>
  </si>
  <si>
    <t>p.112</t>
  </si>
  <si>
    <t>Read about and pray for Urumqi p.108</t>
  </si>
  <si>
    <t>Read about and pray for Lhasa p.109</t>
  </si>
  <si>
    <t>Read about and pray for Lanzhou p.110</t>
  </si>
  <si>
    <t>Read about and pray for Beijing p.111</t>
  </si>
  <si>
    <t>Read about and pray for Hohhot p.112</t>
  </si>
  <si>
    <t>p.113</t>
  </si>
  <si>
    <t>Read about and pray for Tianjin p.113</t>
  </si>
  <si>
    <t>p.114</t>
  </si>
  <si>
    <t>Read about and pray for Taiyuan p.114</t>
  </si>
  <si>
    <t>p.115</t>
  </si>
  <si>
    <t>Read about and pray for Jinan p.115</t>
  </si>
  <si>
    <t>p.116</t>
  </si>
  <si>
    <t>Read about and pray for Nanjing p.116</t>
  </si>
  <si>
    <t>p.117</t>
  </si>
  <si>
    <t>Read about and pray for Xi'an p.117</t>
  </si>
  <si>
    <t>p.119</t>
  </si>
  <si>
    <t>Read about and pray for Chonqing p.119</t>
  </si>
  <si>
    <t>p.120</t>
  </si>
  <si>
    <t>Read about and pray for Shanghai p.120</t>
  </si>
  <si>
    <t>p.121</t>
  </si>
  <si>
    <t>Read about and pray for Wuhan p.121</t>
  </si>
  <si>
    <t>p.122</t>
  </si>
  <si>
    <t>Read about and pray for Guangzhou p.122</t>
  </si>
  <si>
    <t>p.133</t>
  </si>
  <si>
    <t>Read about and pray for Pyongyang p.133</t>
  </si>
  <si>
    <t>p.134</t>
  </si>
  <si>
    <t>Read about and pray for Sapporo p.134</t>
  </si>
  <si>
    <t>p.135</t>
  </si>
  <si>
    <t>Read about and pray for Tokyo-Yokohama p.135</t>
  </si>
  <si>
    <t>p.136</t>
  </si>
  <si>
    <t>Read about and pray for Osaka-Kobe-Kyoto p.136</t>
  </si>
  <si>
    <t>p.137</t>
  </si>
  <si>
    <t>Read about and pray for Fukuoka-Kitakyushu p.137</t>
  </si>
  <si>
    <t>p.132</t>
  </si>
  <si>
    <t>Read about and pray for Ulaanbaatar p.132</t>
  </si>
  <si>
    <t>p.79</t>
  </si>
  <si>
    <t>Read about and pray for Baku p.79</t>
  </si>
  <si>
    <t>Read about and pray for Ashgabat p.80</t>
  </si>
  <si>
    <t>Read about and pray for Tashkent p.81</t>
  </si>
  <si>
    <t>p.82</t>
  </si>
  <si>
    <t>Read about and pray for Dushanbe p.82</t>
  </si>
  <si>
    <t>p.83</t>
  </si>
  <si>
    <t>Read about and pray for Bishkek p.83</t>
  </si>
  <si>
    <t>p.84</t>
  </si>
  <si>
    <t>Read about and pray for Almaty p.84</t>
  </si>
  <si>
    <t>Read about and pray for Kabul p.85</t>
  </si>
  <si>
    <t>Read about and pray for Tirana p.64</t>
  </si>
  <si>
    <t>p.123</t>
  </si>
  <si>
    <t>Read about and pray for Hanoi p.123</t>
  </si>
  <si>
    <t>p.124</t>
  </si>
  <si>
    <t>Read about and pray for Vientiane p.124</t>
  </si>
  <si>
    <t>p.125</t>
  </si>
  <si>
    <t>Read about and pray for Phnom Penh p.125</t>
  </si>
  <si>
    <t>p.126</t>
  </si>
  <si>
    <t>Read about and pray for Bangkok p.126</t>
  </si>
  <si>
    <t>p.127</t>
  </si>
  <si>
    <t>Read about and pray for Yangon p.127</t>
  </si>
  <si>
    <t>p.129</t>
  </si>
  <si>
    <t>Read about and pray for Kuala Lumpur p.129</t>
  </si>
  <si>
    <t>p.131</t>
  </si>
  <si>
    <t>Read about and pray for Bandar Seri Begawan p.131</t>
  </si>
  <si>
    <t>Read about and pray for Ahmedabad p.89</t>
  </si>
  <si>
    <t>p.90</t>
  </si>
  <si>
    <t>Read about and pray for Jaipur p.90</t>
  </si>
  <si>
    <t>p.91</t>
  </si>
  <si>
    <t>Read about and pray for Amritsar p.91</t>
  </si>
  <si>
    <t>p.92</t>
  </si>
  <si>
    <t>Read about and pray for Delhi p.92</t>
  </si>
  <si>
    <t>p.93</t>
  </si>
  <si>
    <t>Read about and pray for Pune p.93</t>
  </si>
  <si>
    <t>p.94</t>
  </si>
  <si>
    <t>Read about and pray for Hyderabad p.94</t>
  </si>
  <si>
    <t>Read about and pray for Kolkata p.95</t>
  </si>
  <si>
    <t>p.96</t>
  </si>
  <si>
    <t>Read about and pray for Kanpur p.96</t>
  </si>
  <si>
    <t>p.97</t>
  </si>
  <si>
    <t>Read about and pray for Varanasi p.97</t>
  </si>
  <si>
    <t>p.98</t>
  </si>
  <si>
    <t>Read about and pray for Lucknow p.98</t>
  </si>
  <si>
    <t>p.99</t>
  </si>
  <si>
    <t>Read about and pray for Patna p.99</t>
  </si>
  <si>
    <t>p.100</t>
  </si>
  <si>
    <t>Read about and pray for Kathmandu p.100</t>
  </si>
  <si>
    <t>p.101</t>
  </si>
  <si>
    <t>Read about and pray for Thimphu p.101</t>
  </si>
  <si>
    <t>p.102</t>
  </si>
  <si>
    <t>Read about and pray for Colombo p.102</t>
  </si>
  <si>
    <t>p.86</t>
  </si>
  <si>
    <t>Read about and pray for Karachi p.86</t>
  </si>
  <si>
    <t>p.87</t>
  </si>
  <si>
    <t>Read about and pray for Lahore p.87</t>
  </si>
  <si>
    <t>p.128</t>
  </si>
  <si>
    <t>Read about and pray for Dhaka p.128</t>
  </si>
  <si>
    <t>Read about and pray for Mecca p.55</t>
  </si>
  <si>
    <t>Read about and pray for Riyadh p.56</t>
  </si>
  <si>
    <t>Read about and pray for Sanaa p.57</t>
  </si>
  <si>
    <t>Read about and pray for Muscat p.58</t>
  </si>
  <si>
    <t>Read about and pray for Abu Dhabi p.59</t>
  </si>
  <si>
    <t>Read about and pray for Doha p.60</t>
  </si>
  <si>
    <t>Read about and pray for Manama p.61</t>
  </si>
  <si>
    <t>Read about and pray for Kuwait City p.62</t>
  </si>
  <si>
    <t>Read about and pray for Beirut p.63</t>
  </si>
  <si>
    <t>Read about and pray for Cairo p.65</t>
  </si>
  <si>
    <t>Read about and pray for Amman p.66</t>
  </si>
  <si>
    <t>Read about and pray for Damascus p.67</t>
  </si>
  <si>
    <t>Read about and pray for Jerusalem p.69</t>
  </si>
  <si>
    <t>Read about and pray for Instanbul p.71</t>
  </si>
  <si>
    <t>Read about and pray for Ankara p.72</t>
  </si>
  <si>
    <t>p.74</t>
  </si>
  <si>
    <t>Read about and pray for Baghdad p.74</t>
  </si>
  <si>
    <t>p.75</t>
  </si>
  <si>
    <t>Read about and pray for Tehran p.75</t>
  </si>
  <si>
    <t>p.76</t>
  </si>
  <si>
    <t>Read about and pray for Mashhad p.76</t>
  </si>
  <si>
    <t>Read about and pray for Casablanca p.31</t>
  </si>
  <si>
    <t>Read about and pray for Laayoune p.32</t>
  </si>
  <si>
    <t>Read about and pray for Nouakchott p.33</t>
  </si>
  <si>
    <t>Read about and pray for Dakar p.34</t>
  </si>
  <si>
    <t>Read about and pray for Banjul p.35</t>
  </si>
  <si>
    <t>Read about and pray for Bissau p.36</t>
  </si>
  <si>
    <t>Read about and pray for Conakry p.37</t>
  </si>
  <si>
    <t>Read about and pray for Bamako p.38</t>
  </si>
  <si>
    <t>Read about and pray for Ouagadougou p.39</t>
  </si>
  <si>
    <t>Read about and pray for Algiers p.40</t>
  </si>
  <si>
    <t>Read about and pray for Tunis p.41</t>
  </si>
  <si>
    <t>Read about and pray for Tripoli p.42</t>
  </si>
  <si>
    <t>Read about and pray for Cotonou p.43</t>
  </si>
  <si>
    <t>Read about and pray for Naimey p.44</t>
  </si>
  <si>
    <t>Read about and pray for Kano p.45</t>
  </si>
  <si>
    <t>Read about and pray for N'Djamena p.46</t>
  </si>
  <si>
    <t>Read about and pray for Khartoum p.47</t>
  </si>
  <si>
    <t>Read about and pray for Djibouti p.48</t>
  </si>
  <si>
    <t>Read about and pray for Addis Ababa p.49</t>
  </si>
  <si>
    <t>Read about and pray for Asmara p.50</t>
  </si>
  <si>
    <t>Read about and pray for Mogadishu p.51</t>
  </si>
  <si>
    <t>p.106</t>
  </si>
  <si>
    <t>Read about and pray for Shenyang p.106</t>
  </si>
  <si>
    <t>p.118</t>
  </si>
  <si>
    <t>Read about and pray for Chengdu p.118</t>
  </si>
  <si>
    <t>p.105</t>
  </si>
  <si>
    <t>Read about and pray for Taipei p.105</t>
  </si>
  <si>
    <t>p.88</t>
  </si>
  <si>
    <t>Read about and pray for Male p.88</t>
  </si>
  <si>
    <t>Read about and pray for Jakarta p.130</t>
  </si>
  <si>
    <t>Read about and pray for Gaza p.68</t>
  </si>
  <si>
    <t>Read about and pray for Tel Aviv p.70</t>
  </si>
  <si>
    <t>p.73</t>
  </si>
  <si>
    <t>Read about and pray for Izmir p.73</t>
  </si>
  <si>
    <t>Chs.1-2</t>
  </si>
  <si>
    <t>Chs.3-6</t>
  </si>
  <si>
    <t>Chs.7-11</t>
  </si>
  <si>
    <t>Chs.12-13</t>
  </si>
  <si>
    <t>Chs.14-16</t>
  </si>
  <si>
    <t>Chs.17-18</t>
  </si>
  <si>
    <t>Chs.19-22</t>
  </si>
  <si>
    <t>Chs.23-24</t>
  </si>
  <si>
    <t>Chs.25-30</t>
  </si>
  <si>
    <t>Chs.31-34</t>
  </si>
  <si>
    <t>Chs.35-37</t>
  </si>
  <si>
    <t>Chs.38-39</t>
  </si>
  <si>
    <t>Chs.40-42</t>
  </si>
  <si>
    <t>Chs.43-45</t>
  </si>
  <si>
    <t>Chs.46-48</t>
  </si>
  <si>
    <t>Read pp.20-21</t>
  </si>
  <si>
    <t>pp.22-26</t>
  </si>
  <si>
    <t>Read pp.22-26</t>
  </si>
  <si>
    <t>pp.27-30</t>
  </si>
  <si>
    <t>Read pp.27-30</t>
  </si>
  <si>
    <t>pp.31-33</t>
  </si>
  <si>
    <t>Read pp.31-33</t>
  </si>
  <si>
    <t>pp.34-37</t>
  </si>
  <si>
    <t>Read pp.34-37</t>
  </si>
  <si>
    <t>pp.38-42</t>
  </si>
  <si>
    <t>Read pp.38-42</t>
  </si>
  <si>
    <t>pp.43-44</t>
  </si>
  <si>
    <t>Read pp.43-44</t>
  </si>
  <si>
    <t>pp.45-49</t>
  </si>
  <si>
    <t>Read pp.45-49</t>
  </si>
  <si>
    <t>Read p.50</t>
  </si>
  <si>
    <t>Read pp.51-56</t>
  </si>
  <si>
    <t>pp.57-60</t>
  </si>
  <si>
    <t>Read pp.57-60</t>
  </si>
  <si>
    <t>pp.61-62</t>
  </si>
  <si>
    <t>Read pp.61-62</t>
  </si>
  <si>
    <t>pp.63-65</t>
  </si>
  <si>
    <t>Read pp.63-65</t>
  </si>
  <si>
    <t>pp.66-69</t>
  </si>
  <si>
    <t>Read pp.66-69</t>
  </si>
  <si>
    <t>pp.70-74</t>
  </si>
  <si>
    <t>Read pp.70-74</t>
  </si>
  <si>
    <t>pp.75-79</t>
  </si>
  <si>
    <t>Read pp.75-79</t>
  </si>
  <si>
    <t>pp.80-83</t>
  </si>
  <si>
    <t>Read pp.80-83</t>
  </si>
  <si>
    <t>pp.84-85</t>
  </si>
  <si>
    <t>Read pp.84-85</t>
  </si>
  <si>
    <t>pp.86-90</t>
  </si>
  <si>
    <t>Read pp.86-90</t>
  </si>
  <si>
    <t>pp.91-97</t>
  </si>
  <si>
    <t>Read pp.91-97</t>
  </si>
  <si>
    <t>pp.98-102</t>
  </si>
  <si>
    <t>Read pp.98-102</t>
  </si>
  <si>
    <t>pp.103-106</t>
  </si>
  <si>
    <t>Read pp.103-106</t>
  </si>
  <si>
    <t>pp.114-121</t>
  </si>
  <si>
    <t>Read pp.114-121</t>
  </si>
  <si>
    <t>pp.107-113</t>
  </si>
  <si>
    <t>Read pp.107-113</t>
  </si>
  <si>
    <t>pp.122-123</t>
  </si>
  <si>
    <t>Read pp.122-123</t>
  </si>
  <si>
    <t>pp.134-138</t>
  </si>
  <si>
    <t>Read pp.134-138</t>
  </si>
  <si>
    <t>pp.123-127</t>
  </si>
  <si>
    <t>Read pp.123-127</t>
  </si>
  <si>
    <t>pp.143-147</t>
  </si>
  <si>
    <t>Read pp.143-147</t>
  </si>
  <si>
    <t>pp.148-152</t>
  </si>
  <si>
    <t>Read pp.148-152</t>
  </si>
  <si>
    <t>pp.153-159</t>
  </si>
  <si>
    <t>Read pp.153-159</t>
  </si>
  <si>
    <t>pp.160-163</t>
  </si>
  <si>
    <t>Read pp.160-163</t>
  </si>
  <si>
    <t>pp.164-170</t>
  </si>
  <si>
    <t>pp.171-173</t>
  </si>
  <si>
    <t>Read pp.171-173</t>
  </si>
  <si>
    <t>Read pp.164-170</t>
  </si>
  <si>
    <t>pp.174-176</t>
  </si>
  <si>
    <t>Read pp.174-176</t>
  </si>
  <si>
    <t>pp.177-179</t>
  </si>
  <si>
    <t>Read pp.177-179</t>
  </si>
  <si>
    <t>pp.180-185</t>
  </si>
  <si>
    <t>Read pp.180-185</t>
  </si>
  <si>
    <t>p.186</t>
  </si>
  <si>
    <t>Read p.186</t>
  </si>
  <si>
    <t>pp.187-190</t>
  </si>
  <si>
    <t>Read pp.187-190</t>
  </si>
  <si>
    <t>Read pp.191-195</t>
  </si>
  <si>
    <t>pp.196-198</t>
  </si>
  <si>
    <t>Read pp.196-198</t>
  </si>
  <si>
    <t>pp.198-199</t>
  </si>
  <si>
    <t>Read pp.198-199</t>
  </si>
  <si>
    <t>pp.199-205</t>
  </si>
  <si>
    <t>Read pp.199-205</t>
  </si>
  <si>
    <t>pp.205-210</t>
  </si>
  <si>
    <t>Read pp.205-210</t>
  </si>
  <si>
    <t>pp.211-213</t>
  </si>
  <si>
    <t>Read pp.211-213</t>
  </si>
  <si>
    <t>pp.214-217</t>
  </si>
  <si>
    <t>Read pp.214-217</t>
  </si>
  <si>
    <t>pp.218-221</t>
  </si>
  <si>
    <t>Read pp.218-221</t>
  </si>
  <si>
    <t>p.222</t>
  </si>
  <si>
    <t>Read pp.222</t>
  </si>
  <si>
    <t>pp.223-228</t>
  </si>
  <si>
    <t>Read pp.223-228</t>
  </si>
  <si>
    <t>pp.229-231</t>
  </si>
  <si>
    <t>Read pp.229-231</t>
  </si>
  <si>
    <t>pp.232-237</t>
  </si>
  <si>
    <t>Read pp.232-237</t>
  </si>
  <si>
    <t>pp.238-243</t>
  </si>
  <si>
    <t>Read pp.238-243</t>
  </si>
  <si>
    <t>pp.244-249</t>
  </si>
  <si>
    <t>Read pp.244-249</t>
  </si>
  <si>
    <t>pp.250-252</t>
  </si>
  <si>
    <t>Read pp.250-252</t>
  </si>
  <si>
    <t>pp.253-259</t>
  </si>
  <si>
    <t>Read pp.253-259</t>
  </si>
  <si>
    <t>pp.260-262</t>
  </si>
  <si>
    <t>Read pp.260-262</t>
  </si>
  <si>
    <t>pp.263-273</t>
  </si>
  <si>
    <t>Read pp.263-273</t>
  </si>
  <si>
    <t>pp.274-279</t>
  </si>
  <si>
    <t>Read pp.274-279</t>
  </si>
  <si>
    <t>p.280</t>
  </si>
  <si>
    <t>Read p.280</t>
  </si>
  <si>
    <t>pp.281-285</t>
  </si>
  <si>
    <t>Read pp.281-285</t>
  </si>
  <si>
    <t>p.286</t>
  </si>
  <si>
    <t>Read p.286</t>
  </si>
  <si>
    <t>pp.287-292</t>
  </si>
  <si>
    <t>Read pp.287-292</t>
  </si>
  <si>
    <t>pp.293-294</t>
  </si>
  <si>
    <t>Read pp.293-294</t>
  </si>
  <si>
    <t>pp.295-297</t>
  </si>
  <si>
    <t>Read pp.295-297</t>
  </si>
  <si>
    <t>pp.298-302</t>
  </si>
  <si>
    <t>Read pp.298-302</t>
  </si>
  <si>
    <t>pp.303-305</t>
  </si>
  <si>
    <t>Read pp.303-305</t>
  </si>
  <si>
    <t>pp.306-307</t>
  </si>
  <si>
    <t>Read pp.306-307</t>
  </si>
  <si>
    <t>pp.308-311</t>
  </si>
  <si>
    <t>Read pp.308-311</t>
  </si>
  <si>
    <t>pp.312-317</t>
  </si>
  <si>
    <t>Read pp.312-317</t>
  </si>
  <si>
    <t>pp.318-320</t>
  </si>
  <si>
    <t>Read pp.318-320</t>
  </si>
  <si>
    <t>pp.321-325</t>
  </si>
  <si>
    <t>Read pp.321-325</t>
  </si>
  <si>
    <t>pp.326-327</t>
  </si>
  <si>
    <t>Read pp.326-327</t>
  </si>
  <si>
    <t>pp.328-332</t>
  </si>
  <si>
    <t>Read pp.328-332</t>
  </si>
  <si>
    <t>pp.333-338</t>
  </si>
  <si>
    <t>Read pp.333-338</t>
  </si>
  <si>
    <t>pp.339-343</t>
  </si>
  <si>
    <t>Read pp.339-343</t>
  </si>
  <si>
    <t>pp.344-345</t>
  </si>
  <si>
    <t>Read pp.344-345</t>
  </si>
  <si>
    <t>pp.346-352</t>
  </si>
  <si>
    <t>Read pp.346-352</t>
  </si>
  <si>
    <t>pp.353-356</t>
  </si>
  <si>
    <t>Read pp.353-356</t>
  </si>
  <si>
    <t>pp.357-361</t>
  </si>
  <si>
    <t>Read pp.357-361</t>
  </si>
  <si>
    <t>pp.362-367</t>
  </si>
  <si>
    <t>Read pp.362-367</t>
  </si>
  <si>
    <t>pp.368-375</t>
  </si>
  <si>
    <t>Read pp.368-375</t>
  </si>
  <si>
    <t>pp.376-380</t>
  </si>
  <si>
    <t>Read pp.376-380</t>
  </si>
  <si>
    <t>pp.381-389</t>
  </si>
  <si>
    <t>Read pp.381-389</t>
  </si>
  <si>
    <t>pp.390-395</t>
  </si>
  <si>
    <t>Read pp.390-395</t>
  </si>
  <si>
    <t>pp.396-402</t>
  </si>
  <si>
    <t>Read pp.396-402</t>
  </si>
  <si>
    <t>pp.403-407</t>
  </si>
  <si>
    <t>Read pp.403-407</t>
  </si>
  <si>
    <t>pp.408-413</t>
  </si>
  <si>
    <t>Read pp.408-413</t>
  </si>
  <si>
    <t>pp.414-421</t>
  </si>
  <si>
    <t>Read pp.414-421</t>
  </si>
  <si>
    <t>pp.128-134</t>
  </si>
  <si>
    <t>Read pp.128-134</t>
  </si>
  <si>
    <t>pp.138-142</t>
  </si>
  <si>
    <t>Read pp.138-142</t>
  </si>
  <si>
    <t>Current Affairs</t>
  </si>
  <si>
    <t>All the Small Poems</t>
  </si>
  <si>
    <t>p.1</t>
  </si>
  <si>
    <t>Read p.1 "Porches"</t>
  </si>
  <si>
    <t>p.3</t>
  </si>
  <si>
    <t>Read p.3 "Cow"</t>
  </si>
  <si>
    <t>Read p.5 "Zinnias"</t>
  </si>
  <si>
    <t>Read p.6 "Chairs"</t>
  </si>
  <si>
    <t>Read p.9 "Sun"</t>
  </si>
  <si>
    <t>Read p.10 "Coins"</t>
  </si>
  <si>
    <t>Read p.11 "Aquarium"</t>
  </si>
  <si>
    <t>Read p.13 "Pig"</t>
  </si>
  <si>
    <t>Read p.15 "Jewels"</t>
  </si>
  <si>
    <t>Read p.18 "Grass"</t>
  </si>
  <si>
    <t>Read p.21 "Dog"</t>
  </si>
  <si>
    <t>Read p.22 "Raw Carrots"</t>
  </si>
  <si>
    <t>Read p.23 "Marbles"</t>
  </si>
  <si>
    <t>Read p.25 "Clock"</t>
  </si>
  <si>
    <t>Read p.27 "Duck"</t>
  </si>
  <si>
    <t>Read p.29 "Daisies"</t>
  </si>
  <si>
    <t>Read p.30 "Pie"</t>
  </si>
  <si>
    <t>Read pp.32-33 "Frog"</t>
  </si>
  <si>
    <t>Read p.34 "Pebbles"</t>
  </si>
  <si>
    <t>Read p.35 "Hollyhocks"</t>
  </si>
  <si>
    <t>Read p.37 "Cat"</t>
  </si>
  <si>
    <t>Read p.39 "Fence"</t>
  </si>
  <si>
    <t>Read p.41 "Crickets"</t>
  </si>
  <si>
    <t>Read p.45 "Magnifying Glass"</t>
  </si>
  <si>
    <t>Read pp.46-47 "Kitten"</t>
  </si>
  <si>
    <t>Read p.48 "Safety Pin"</t>
  </si>
  <si>
    <t>Read p.49 "Earthworms"</t>
  </si>
  <si>
    <t>Read p.51 "Lawnmower"</t>
  </si>
  <si>
    <t>pp.52-53</t>
  </si>
  <si>
    <t>Read pp.52-53 "Sparrow"</t>
  </si>
  <si>
    <t>pp.54-55</t>
  </si>
  <si>
    <t>Read pp.54-55 "Magnet"</t>
  </si>
  <si>
    <t>Read p.57 "Lions"</t>
  </si>
  <si>
    <t>pp.58-59</t>
  </si>
  <si>
    <t>Read pp.58-59 "Acorn"</t>
  </si>
  <si>
    <t>Read p.60 "Caterpillar"</t>
  </si>
  <si>
    <t>Read p.63 "Fireworks"</t>
  </si>
  <si>
    <t>Read pp.64-65 "Flamingo"</t>
  </si>
  <si>
    <t>Read pp.66-67 "Hose"</t>
  </si>
  <si>
    <t>Read p.68 "Mosquito"</t>
  </si>
  <si>
    <t>Read p.69 "Shoes"</t>
  </si>
  <si>
    <t>Read p.71 "Sea Lions"</t>
  </si>
  <si>
    <t>Read p.72 "Sidewalks"</t>
  </si>
  <si>
    <t>Read p.74 "Crab"</t>
  </si>
  <si>
    <t>Read p.75 "Weeds"</t>
  </si>
  <si>
    <t>p.78</t>
  </si>
  <si>
    <t>Read p.78 "Toad"</t>
  </si>
  <si>
    <t>Read p.79 "Pumpkin"</t>
  </si>
  <si>
    <t>Read p.81 "Christmas Lights"</t>
  </si>
  <si>
    <t>Read p.83 "Dinosaurs"</t>
  </si>
  <si>
    <t>Read p.85 "Soap Bubble"</t>
  </si>
  <si>
    <t>Read p.89 "Door"</t>
  </si>
  <si>
    <t>Read pp.90-91 "Kite"</t>
  </si>
  <si>
    <t>pp.92-93</t>
  </si>
  <si>
    <t>Read pp.92-93 "Turtle"</t>
  </si>
  <si>
    <t>Read p.94 "Compass"</t>
  </si>
  <si>
    <t>Read p.95 "Bell"</t>
  </si>
  <si>
    <t>Read p.97 "Pigeons"</t>
  </si>
  <si>
    <t>Read p.98 "Honeycomb"</t>
  </si>
  <si>
    <t>Read p.100 "Rags"</t>
  </si>
  <si>
    <t>Read p.101 "Barefoot"</t>
  </si>
  <si>
    <t>Read p.102 "Mushroom"</t>
  </si>
  <si>
    <t>Read p.105 "Pail"</t>
  </si>
  <si>
    <t>Read p.106 "Horse"</t>
  </si>
  <si>
    <t>pp.108-109</t>
  </si>
  <si>
    <t>Read pp.108-109 "Back Yard"</t>
  </si>
  <si>
    <t>Read p.110 "Rosebush"</t>
  </si>
  <si>
    <t>pp.112-113</t>
  </si>
  <si>
    <t>Read pp.112-113 "Slug"</t>
  </si>
  <si>
    <t>Read p.115 "Rocks"</t>
  </si>
  <si>
    <t>Read p.116 "Cat Bath"</t>
  </si>
  <si>
    <t>Read p.117 "Tom"</t>
  </si>
  <si>
    <t>Read p.118 "Roadside"</t>
  </si>
  <si>
    <t>Read p.120 "Mice"</t>
  </si>
  <si>
    <t>Read p.123 "Stars"</t>
  </si>
  <si>
    <t>Read p.124 "Egg"</t>
  </si>
  <si>
    <t>Read p.125 "Sweets"</t>
  </si>
  <si>
    <t>Read p.126 "Garbage"</t>
  </si>
  <si>
    <t>Read p.129 "Snow"</t>
  </si>
  <si>
    <t>Read p.133 "Amoeba"</t>
  </si>
  <si>
    <t>pp.134-135</t>
  </si>
  <si>
    <t>Read p.134-135 "Jacks"</t>
  </si>
  <si>
    <t>Read p.137 "Anteater"</t>
  </si>
  <si>
    <t>p.138</t>
  </si>
  <si>
    <t>Read p.138 "Frost"</t>
  </si>
  <si>
    <t>p.139</t>
  </si>
  <si>
    <t>Read p.139 "Beetle"</t>
  </si>
  <si>
    <t>pp.140-141</t>
  </si>
  <si>
    <t>Read pp.140-141 "Robins"</t>
  </si>
  <si>
    <t>pp.142-143</t>
  </si>
  <si>
    <t>Read pp.142-143 "Kaleidoscope"</t>
  </si>
  <si>
    <t>p.145</t>
  </si>
  <si>
    <t>Read p.145 "Tiger"</t>
  </si>
  <si>
    <t>pp.146-147</t>
  </si>
  <si>
    <t>Read pp.146-147 "Mantis"</t>
  </si>
  <si>
    <t>p.148</t>
  </si>
  <si>
    <t>Read p.148 "Seashell"</t>
  </si>
  <si>
    <t>p.149</t>
  </si>
  <si>
    <t>Read p.149 "Asparagus"</t>
  </si>
  <si>
    <t>pp.150-151</t>
  </si>
  <si>
    <t>Read pp.150-151 "Telephone Poles"</t>
  </si>
  <si>
    <t>pp.152-153</t>
  </si>
  <si>
    <t>Read pp.152-153 "Starfish"</t>
  </si>
  <si>
    <t>pp.155</t>
  </si>
  <si>
    <t>Read p.155 "Crows"</t>
  </si>
  <si>
    <t>p.157</t>
  </si>
  <si>
    <t>Read p.157 "Fleas"</t>
  </si>
  <si>
    <t>p.158</t>
  </si>
  <si>
    <t>Read p.158 "Coat Hangers"</t>
  </si>
  <si>
    <t>p.159</t>
  </si>
  <si>
    <t>Read p.159 "Dandelion"</t>
  </si>
  <si>
    <t>Read pp.160-161 "Heron"</t>
  </si>
  <si>
    <t>pp.160-161</t>
  </si>
  <si>
    <t>p.163</t>
  </si>
  <si>
    <t>Read p.163 "Library"</t>
  </si>
  <si>
    <t>p.164</t>
  </si>
  <si>
    <t>Read p.164 "Octopus"</t>
  </si>
  <si>
    <t>p.167</t>
  </si>
  <si>
    <t>Read p.167 "Skunk"</t>
  </si>
  <si>
    <t>p.168</t>
  </si>
  <si>
    <t>Read p.168 "Water Lily"</t>
  </si>
  <si>
    <t>p.169</t>
  </si>
  <si>
    <t>Read p.169 "Broom"</t>
  </si>
  <si>
    <t>pp.170-171</t>
  </si>
  <si>
    <t>Read pp.170-171 "Giraffe"</t>
  </si>
  <si>
    <t>pp.172-173</t>
  </si>
  <si>
    <t>Read pp.172-173 "Flies"</t>
  </si>
  <si>
    <t>p.177</t>
  </si>
  <si>
    <t>Read p.177 "Key"</t>
  </si>
  <si>
    <t>pp.178-179</t>
  </si>
  <si>
    <t>Read pp.178-179 "String"</t>
  </si>
  <si>
    <t>p.180</t>
  </si>
  <si>
    <t>Read p.180 "Garage Sale"</t>
  </si>
  <si>
    <t>p.181</t>
  </si>
  <si>
    <t>Read p.181 "Horse Chestnut"</t>
  </si>
  <si>
    <t>pp.184-185</t>
  </si>
  <si>
    <t>Read pp.184-185 "Mud"</t>
  </si>
  <si>
    <t>Read p.186 "Autumn Geese"</t>
  </si>
  <si>
    <t>p.187</t>
  </si>
  <si>
    <t>Read p.187 "Violets"</t>
  </si>
  <si>
    <t>p.188</t>
  </si>
  <si>
    <t>Read p.188 "Web"</t>
  </si>
  <si>
    <t>p.189</t>
  </si>
  <si>
    <t>Read p.189 "Doll"</t>
  </si>
  <si>
    <t>Read p.190 "Potatoes"</t>
  </si>
  <si>
    <t>p.191</t>
  </si>
  <si>
    <t>Read p.191 "July"</t>
  </si>
  <si>
    <t>p.193</t>
  </si>
  <si>
    <t>Read p.193 "Pocket"</t>
  </si>
  <si>
    <t>p.194</t>
  </si>
  <si>
    <t>Read p.194 "Book"</t>
  </si>
  <si>
    <t>Li Lun, Lad of Courage</t>
  </si>
  <si>
    <t>pp.11-38</t>
  </si>
  <si>
    <t>Read pp.11-38</t>
  </si>
  <si>
    <t>pp.39-66</t>
  </si>
  <si>
    <t>Read pp.39-66</t>
  </si>
  <si>
    <t>pp.67-96</t>
  </si>
  <si>
    <t>Read pp.67-96</t>
  </si>
  <si>
    <t>Mission to Cathay</t>
  </si>
  <si>
    <t>Read Chapter 12</t>
  </si>
  <si>
    <t>Figure</t>
  </si>
  <si>
    <t>Read Chapters 1-2</t>
  </si>
  <si>
    <t>Read Chapters 3-6</t>
  </si>
  <si>
    <t>Read Chapters 7-11</t>
  </si>
  <si>
    <t>Read Chapters 12-13</t>
  </si>
  <si>
    <t>Read Chapters 14-16</t>
  </si>
  <si>
    <t>Read Chapters 17-18</t>
  </si>
  <si>
    <t>Read Chapters 19-22</t>
  </si>
  <si>
    <t>Read Chapters 23-24</t>
  </si>
  <si>
    <t>Read Chapters 25-30</t>
  </si>
  <si>
    <t>Read Chapters 31-34</t>
  </si>
  <si>
    <t>Read Chapters 35-37</t>
  </si>
  <si>
    <t>Read Chapters 38-39</t>
  </si>
  <si>
    <t>Read Chapters 40-42</t>
  </si>
  <si>
    <t>Read Chapters 43-45</t>
  </si>
  <si>
    <t>Read Chapters 46-48</t>
  </si>
  <si>
    <t>Read Chapter 13</t>
  </si>
  <si>
    <t>Read Chapter 14</t>
  </si>
  <si>
    <t>Young Fu of the Upper Yangtze</t>
  </si>
  <si>
    <t>Read Chapter 1</t>
  </si>
  <si>
    <t>Read Chapter 2</t>
  </si>
  <si>
    <t>Read Chapter 3</t>
  </si>
  <si>
    <t>Read Chapter 4</t>
  </si>
  <si>
    <t>Read Chapter 5</t>
  </si>
  <si>
    <t>Read Chapter 6</t>
  </si>
  <si>
    <t>Read Chapter 7</t>
  </si>
  <si>
    <t>Read Chapter 8</t>
  </si>
  <si>
    <t>Read Chapter 9</t>
  </si>
  <si>
    <t>Read Chapter 10</t>
  </si>
  <si>
    <t>Read Chapter 11</t>
  </si>
  <si>
    <t>Ch.13</t>
  </si>
  <si>
    <t>Ch.14</t>
  </si>
  <si>
    <t>The Kite Fighters</t>
  </si>
  <si>
    <t>Chs.6-7</t>
  </si>
  <si>
    <t>Read Chapters 6-7</t>
  </si>
  <si>
    <t>Chs.3-5</t>
  </si>
  <si>
    <t>Read Chapters 3-5</t>
  </si>
  <si>
    <t>Chs.8-9</t>
  </si>
  <si>
    <t>Read Chapters 8-9</t>
  </si>
  <si>
    <t>Chs.10-12</t>
  </si>
  <si>
    <t>Read Chapters 10-12</t>
  </si>
  <si>
    <t>Chs.13-14</t>
  </si>
  <si>
    <t>Read Chapters 13-14</t>
  </si>
  <si>
    <t>Chs.15-16</t>
  </si>
  <si>
    <t>Read Chapters 15-16</t>
  </si>
  <si>
    <t>The Big Wave</t>
  </si>
  <si>
    <t>All</t>
  </si>
  <si>
    <t>Read all of the book</t>
  </si>
  <si>
    <t>Born in the Year of Courage</t>
  </si>
  <si>
    <t>Intro., Ch.1</t>
  </si>
  <si>
    <t>Read the Introduction and Chapter 1</t>
  </si>
  <si>
    <t>Intro., Chs.1-2</t>
  </si>
  <si>
    <t>Read the Introduction and Chapters 1-2</t>
  </si>
  <si>
    <t>Chs.4-5</t>
  </si>
  <si>
    <t>Chs.3-7</t>
  </si>
  <si>
    <t>Read Chapters 3-7</t>
  </si>
  <si>
    <t>Chs.8-10</t>
  </si>
  <si>
    <t>Chs.9-10</t>
  </si>
  <si>
    <t>Read Chapters 8-10</t>
  </si>
  <si>
    <t>Chs.11-13</t>
  </si>
  <si>
    <t>Read Chapters 11-13</t>
  </si>
  <si>
    <t>Chs.17-19</t>
  </si>
  <si>
    <t>Read Chapters 17-19</t>
  </si>
  <si>
    <t>Ch.20-end</t>
  </si>
  <si>
    <t>Read Chapters 20-21 and the Epilogue</t>
  </si>
  <si>
    <t>The Cat Who Went to Heaven</t>
  </si>
  <si>
    <t>pp.1-21</t>
  </si>
  <si>
    <t>Read pp.1-21</t>
  </si>
  <si>
    <t>pp.22-61</t>
  </si>
  <si>
    <t>Read pp.22-61</t>
  </si>
  <si>
    <t>pp.62-88</t>
  </si>
  <si>
    <t>Read pp.62-88</t>
  </si>
  <si>
    <t>Burying the Sun</t>
  </si>
  <si>
    <t>Read Chapters 4-5</t>
  </si>
  <si>
    <t>Read Chapters 9-10</t>
  </si>
  <si>
    <t>Chs.11-12</t>
  </si>
  <si>
    <t>Read Chapters 11-12</t>
  </si>
  <si>
    <t>Eastern Hemisphere Notebook</t>
  </si>
  <si>
    <t>Do the activities on p.4</t>
  </si>
  <si>
    <t>Do the activities on pp.1-3</t>
  </si>
  <si>
    <t>Do the activities on p.5</t>
  </si>
  <si>
    <t>Do the activities on p.6</t>
  </si>
  <si>
    <t>Do the activities on p.7</t>
  </si>
  <si>
    <t>Do the activities on p.8</t>
  </si>
  <si>
    <t>Do the activities on p.10</t>
  </si>
  <si>
    <t>Do the activities on p.11</t>
  </si>
  <si>
    <t>Do the activities on p.13</t>
  </si>
  <si>
    <t>pp.14-15</t>
  </si>
  <si>
    <t>Do the activities on pp.14-15</t>
  </si>
  <si>
    <t>Do the activities on p.16</t>
  </si>
  <si>
    <t>Do the activities on p.17</t>
  </si>
  <si>
    <t>Do the activities on p.18</t>
  </si>
  <si>
    <t>Do the activities on p.19</t>
  </si>
  <si>
    <t>Do the activities on pp.20-21</t>
  </si>
  <si>
    <t>Do the activities on p.22</t>
  </si>
  <si>
    <t>Do the activities on p.23</t>
  </si>
  <si>
    <t>Do the activities on p.24</t>
  </si>
  <si>
    <t>pp.25-26</t>
  </si>
  <si>
    <t>Do the activities on p.25-26</t>
  </si>
  <si>
    <t>Do the activities on p.27-30</t>
  </si>
  <si>
    <t>Do the activities on p.31</t>
  </si>
  <si>
    <t>Do the activities on p.32</t>
  </si>
  <si>
    <t>Do the activities on p.33</t>
  </si>
  <si>
    <t>Do the activities on p.34</t>
  </si>
  <si>
    <t>pp.35-36</t>
  </si>
  <si>
    <t>Do the activities on p.35-36</t>
  </si>
  <si>
    <t>Do the activities on p.37</t>
  </si>
  <si>
    <t>pp.38-39</t>
  </si>
  <si>
    <t>Do the activities on p.38-39</t>
  </si>
  <si>
    <t>pp.40-41</t>
  </si>
  <si>
    <t>Do the activities on pp.40-41</t>
  </si>
  <si>
    <t>Do the activities on p.42</t>
  </si>
  <si>
    <t>Do the activities on p.43</t>
  </si>
  <si>
    <t>Do the activities on p.44</t>
  </si>
  <si>
    <t>Do the activities on p.45</t>
  </si>
  <si>
    <t>Do the activities on p.47</t>
  </si>
  <si>
    <t>pp.48-49</t>
  </si>
  <si>
    <t>Do the activities on pp.48-49</t>
  </si>
  <si>
    <t>pp.50-51</t>
  </si>
  <si>
    <t>Do the activities on p.50-51</t>
  </si>
  <si>
    <t>Do the activities on p.52-53</t>
  </si>
  <si>
    <t>Do the activities on p.54</t>
  </si>
  <si>
    <t>Do the activities on p.55</t>
  </si>
  <si>
    <t>Do the activities on p.56</t>
  </si>
  <si>
    <t>Do the activities on pp.57-60</t>
  </si>
  <si>
    <t>Do the activities on p.61</t>
  </si>
  <si>
    <t>Do the activities on p.62</t>
  </si>
  <si>
    <t>Do the activities on p.63</t>
  </si>
  <si>
    <t>Do the activities on p.64</t>
  </si>
  <si>
    <t>pp.65-66</t>
  </si>
  <si>
    <t>Do the activities on p.65-66</t>
  </si>
  <si>
    <t>Do the activities on p.67</t>
  </si>
  <si>
    <t>pp.68-70</t>
  </si>
  <si>
    <t>Do the activities on p.68-70</t>
  </si>
  <si>
    <t>Do the activities on p.71</t>
  </si>
  <si>
    <t>Do the activities on p.72</t>
  </si>
  <si>
    <t>Do the activities on p.75</t>
  </si>
  <si>
    <t>Do the activities on p.73</t>
  </si>
  <si>
    <t>Do the activities on p.74</t>
  </si>
  <si>
    <t>Do the activities on p.76</t>
  </si>
  <si>
    <t>p.77</t>
  </si>
  <si>
    <t>Do the activities on p.77</t>
  </si>
  <si>
    <t>Do the activities on p.79</t>
  </si>
  <si>
    <t>pp.80-82</t>
  </si>
  <si>
    <t>Do the activities on p.80-82</t>
  </si>
  <si>
    <t>Do the activities on p.83</t>
  </si>
  <si>
    <t>Do the activities on p.84</t>
  </si>
  <si>
    <t>Do the activities on p.85</t>
  </si>
  <si>
    <t>Do the activities on p.86</t>
  </si>
  <si>
    <t>Do the activities on p.87</t>
  </si>
  <si>
    <t>Do the activities on p.88</t>
  </si>
  <si>
    <t>Do the activities on p.89</t>
  </si>
  <si>
    <t>Do the activities on p.91</t>
  </si>
  <si>
    <t>Do the activities on p.92-93</t>
  </si>
  <si>
    <t>Do the activities on p.94</t>
  </si>
  <si>
    <t>Do the activities on p.95</t>
  </si>
  <si>
    <t>Do the activities on p.97</t>
  </si>
  <si>
    <t>Do the activities on pp.98-99</t>
  </si>
  <si>
    <t>pp.98-99</t>
  </si>
  <si>
    <t>Do the activities on p.100</t>
  </si>
  <si>
    <t>Do the activities on p.101</t>
  </si>
  <si>
    <t>p.103</t>
  </si>
  <si>
    <t>Do the activities on p.103</t>
  </si>
  <si>
    <t>pp.104-105</t>
  </si>
  <si>
    <t>Do the activities on pp.104-105</t>
  </si>
  <si>
    <t>pp.102,106</t>
  </si>
  <si>
    <t>Do the activities on p.102,106</t>
  </si>
  <si>
    <t>Do the activities on p.107</t>
  </si>
  <si>
    <t>Do the activities on p.108-109</t>
  </si>
  <si>
    <t>Do the activities on p.110</t>
  </si>
  <si>
    <t>God's Adventurer</t>
  </si>
  <si>
    <t>Chs.2-3</t>
  </si>
  <si>
    <t>Read Chapters 2-3</t>
  </si>
  <si>
    <t>Chs.10-11</t>
  </si>
  <si>
    <t>Read Chapters 10-11</t>
  </si>
  <si>
    <t>Chs.14-15</t>
  </si>
  <si>
    <t>Read Chapters 14-15</t>
  </si>
  <si>
    <t>The Master Puppeteer</t>
  </si>
  <si>
    <t>Ch.16</t>
  </si>
  <si>
    <t>Read Chapter 16</t>
  </si>
  <si>
    <t>Sadako &amp; the Thousand Paper Cranes</t>
  </si>
  <si>
    <t>pp.1-39</t>
  </si>
  <si>
    <t>Read pp.1-39</t>
  </si>
  <si>
    <t>pp.40-80</t>
  </si>
  <si>
    <t>Read pp.40-80</t>
  </si>
  <si>
    <t>Chs.1-3</t>
  </si>
  <si>
    <t>Read Chapters 1-3</t>
  </si>
  <si>
    <t>Chs.4-6</t>
  </si>
  <si>
    <t>Chs.5-6</t>
  </si>
  <si>
    <t>Read Chapters 4-6</t>
  </si>
  <si>
    <t>Chs.7-8</t>
  </si>
  <si>
    <t>Read Chapters 7-8</t>
  </si>
  <si>
    <t>Chs.19-20</t>
  </si>
  <si>
    <t>Read Chapters 19-20</t>
  </si>
  <si>
    <t>Chs.21-22</t>
  </si>
  <si>
    <t>Read Chapters 21-22</t>
  </si>
  <si>
    <t>Ch.25</t>
  </si>
  <si>
    <t>Read Chapter 25</t>
  </si>
  <si>
    <t>Ch.26</t>
  </si>
  <si>
    <t>Read Chapter 26</t>
  </si>
  <si>
    <t>Chs.27-28</t>
  </si>
  <si>
    <t>Read Chapters 27-28</t>
  </si>
  <si>
    <t>Chs.29-30</t>
  </si>
  <si>
    <t>Read Chapters 29-30</t>
  </si>
  <si>
    <t>Chs.3-4</t>
  </si>
  <si>
    <t>Read &amp; discuss Chapters 1-2</t>
  </si>
  <si>
    <t>Read &amp; discuss Chapters 3-4</t>
  </si>
  <si>
    <t>Read &amp; discuss Chapters 5-6</t>
  </si>
  <si>
    <t>Read &amp; discuss Chapter 7</t>
  </si>
  <si>
    <t>Read &amp; discuss Chapter 8</t>
  </si>
  <si>
    <t>Read &amp; discuss Chapters 9-10</t>
  </si>
  <si>
    <t>Read &amp; discuss Chapter 11</t>
  </si>
  <si>
    <t>Read &amp; discuss Chapter 12</t>
  </si>
  <si>
    <t>Read &amp; discuss Chapter 13</t>
  </si>
  <si>
    <t>Read &amp; discuss Chapters 14-15</t>
  </si>
  <si>
    <t>The Turning</t>
  </si>
  <si>
    <t>Breaking Stalin's Nose</t>
  </si>
  <si>
    <t>Chs.1-5</t>
  </si>
  <si>
    <t>Read Chapters 1-5</t>
  </si>
  <si>
    <t>Chs.6-13</t>
  </si>
  <si>
    <t>Read Chapters 6-13</t>
  </si>
  <si>
    <t>Chs.14-20</t>
  </si>
  <si>
    <t>Read Chapters 14-20</t>
  </si>
  <si>
    <t>Chs.21-25</t>
  </si>
  <si>
    <t>Read Chapters 21-25</t>
  </si>
  <si>
    <t>Chs.26-end</t>
  </si>
  <si>
    <t>Read from Chapter 26 through to the end</t>
  </si>
  <si>
    <t>The Land I Lost</t>
  </si>
  <si>
    <t>pp.ix-10</t>
  </si>
  <si>
    <t>Read pp.ix-10</t>
  </si>
  <si>
    <t>pp.11-29</t>
  </si>
  <si>
    <t>Read pp.11-29</t>
  </si>
  <si>
    <t>pp.30-40</t>
  </si>
  <si>
    <t>Read pp.30-40</t>
  </si>
  <si>
    <t>pp.41-57</t>
  </si>
  <si>
    <t>Read pp.41-57</t>
  </si>
  <si>
    <t>pp.58-68</t>
  </si>
  <si>
    <t>Read pp.58-68</t>
  </si>
  <si>
    <t>pp.69-79</t>
  </si>
  <si>
    <t>Read pp.69-79</t>
  </si>
  <si>
    <t>pp.80-88</t>
  </si>
  <si>
    <t>Read pp.80-88</t>
  </si>
  <si>
    <t>pp.89-108</t>
  </si>
  <si>
    <t>Read pp.89-108</t>
  </si>
  <si>
    <t>pp.109-115</t>
  </si>
  <si>
    <t>Read pp.109-115</t>
  </si>
  <si>
    <t>pp.116-127</t>
  </si>
  <si>
    <t>Read pp.116-127</t>
  </si>
  <si>
    <t>Just So Stories</t>
  </si>
  <si>
    <t>pp.1-24</t>
  </si>
  <si>
    <t>Read pp.1-24</t>
  </si>
  <si>
    <t>pp.25-36</t>
  </si>
  <si>
    <t>Read pp.25-36</t>
  </si>
  <si>
    <t>pp.37-52</t>
  </si>
  <si>
    <t>Read pp.37-52</t>
  </si>
  <si>
    <t>Read pp.53-70</t>
  </si>
  <si>
    <t>pp.53-70</t>
  </si>
  <si>
    <t>pp.71-98</t>
  </si>
  <si>
    <t>Read pp.71-98</t>
  </si>
  <si>
    <t>pp.99-118</t>
  </si>
  <si>
    <t>Read pp.99-118</t>
  </si>
  <si>
    <t>pp.119-140</t>
  </si>
  <si>
    <t>Read pp.119-140</t>
  </si>
  <si>
    <t>pp.141-160</t>
  </si>
  <si>
    <t>Read pp.141-160</t>
  </si>
  <si>
    <t>pp.161-182</t>
  </si>
  <si>
    <t>Read pp.161-182</t>
  </si>
  <si>
    <t>pp.183-end</t>
  </si>
  <si>
    <t>Read from p.183 through to the end</t>
  </si>
  <si>
    <t>Rickshaw Girl</t>
  </si>
  <si>
    <t>Chs.7-9</t>
  </si>
  <si>
    <t>Read Chapters 7-9</t>
  </si>
  <si>
    <t>Ch.13-end</t>
  </si>
  <si>
    <t>Read from Chapter 13 through to the end</t>
  </si>
  <si>
    <t>Chs.4-7</t>
  </si>
  <si>
    <t>Read Chapters 4-7</t>
  </si>
  <si>
    <t>Chs.20-21</t>
  </si>
  <si>
    <t>Read Chapters 20-21</t>
  </si>
  <si>
    <t>Ch.22</t>
  </si>
  <si>
    <t>Read Chapter 22</t>
  </si>
  <si>
    <t>Chs.23-25</t>
  </si>
  <si>
    <t>Read Chapters 23-25</t>
  </si>
  <si>
    <t>Chs.26-27</t>
  </si>
  <si>
    <t>Read Chapters 26-27</t>
  </si>
  <si>
    <t>Chs.28-29</t>
  </si>
  <si>
    <t>Read Chapters 28-29</t>
  </si>
  <si>
    <t>Chs.30-31</t>
  </si>
  <si>
    <t>Read Chapters 30-31</t>
  </si>
  <si>
    <t>Chs.32-33</t>
  </si>
  <si>
    <t>Read Chapters 32-33</t>
  </si>
  <si>
    <t>Chs.34-end</t>
  </si>
  <si>
    <t>Read from Chapter 34 through to the end</t>
  </si>
  <si>
    <t>Teresa of Calcutta</t>
  </si>
  <si>
    <t>William Carey</t>
  </si>
  <si>
    <t>Ch.15</t>
  </si>
  <si>
    <t>Read Chapter 15</t>
  </si>
  <si>
    <t>Chs.16-17</t>
  </si>
  <si>
    <t>Read Chapters 16-17</t>
  </si>
  <si>
    <t>Daughter of the Mountains</t>
  </si>
  <si>
    <t>A Beautiful Lie</t>
  </si>
  <si>
    <t>Chs.7-10</t>
  </si>
  <si>
    <t>Read Chapters 7-10</t>
  </si>
  <si>
    <t>Chs.20-23</t>
  </si>
  <si>
    <t>Read Chapters 20-23</t>
  </si>
  <si>
    <t>Chs.24-27</t>
  </si>
  <si>
    <t>Read Chapters 24-27</t>
  </si>
  <si>
    <t>Chs.28-31</t>
  </si>
  <si>
    <t>Read Chapters 28-31</t>
  </si>
  <si>
    <t>Chs.32-34</t>
  </si>
  <si>
    <t>Read Chapters 32-34</t>
  </si>
  <si>
    <t>Chs.35-36</t>
  </si>
  <si>
    <t>Read Chapters 35-36</t>
  </si>
  <si>
    <t>Chs.37-40</t>
  </si>
  <si>
    <t>Read Chapters 37-40</t>
  </si>
  <si>
    <t>Chs.41-43</t>
  </si>
  <si>
    <t>Read Chapters 41-43</t>
  </si>
  <si>
    <t>Ch.44-end</t>
  </si>
  <si>
    <t>Read Chapters 44-46 &amp; the Epilogue</t>
  </si>
  <si>
    <t>Shadow Spinner</t>
  </si>
  <si>
    <t>Read Chapters 3-4</t>
  </si>
  <si>
    <t>Read Chapters 5-6</t>
  </si>
  <si>
    <t>Ch.18</t>
  </si>
  <si>
    <t>Read Chapter 18</t>
  </si>
  <si>
    <t>Ch.23</t>
  </si>
  <si>
    <t>Read Chapter 23</t>
  </si>
  <si>
    <t>Ali and the Golden Eagle</t>
  </si>
  <si>
    <t>Chs.1-4</t>
  </si>
  <si>
    <t>Read Chapters 1-4</t>
  </si>
  <si>
    <t>Chs.5-7</t>
  </si>
  <si>
    <t>Read Chapters 5-7</t>
  </si>
  <si>
    <t>Chs.8-11</t>
  </si>
  <si>
    <t>Read Chapters 8-11</t>
  </si>
  <si>
    <t>Habibi</t>
  </si>
  <si>
    <t>pp.1-25</t>
  </si>
  <si>
    <t>Read pp.1-25</t>
  </si>
  <si>
    <t>pp.26-47</t>
  </si>
  <si>
    <t>Read pp.26-47</t>
  </si>
  <si>
    <t>pp.48-74</t>
  </si>
  <si>
    <t>Read pp.48-74</t>
  </si>
  <si>
    <t>pp.75-95</t>
  </si>
  <si>
    <t>Read pp.75-95</t>
  </si>
  <si>
    <t>pp.96-125</t>
  </si>
  <si>
    <t>Read pp.96-125</t>
  </si>
  <si>
    <t>pp.126-148</t>
  </si>
  <si>
    <t>Read pp.126-148</t>
  </si>
  <si>
    <t>pp.149-182</t>
  </si>
  <si>
    <t>Read pp.149-182</t>
  </si>
  <si>
    <t>pp.183-207</t>
  </si>
  <si>
    <t>Read pp.183-207</t>
  </si>
  <si>
    <t>pp.208-236</t>
  </si>
  <si>
    <t>Read pp.208-236</t>
  </si>
  <si>
    <t>pp.237-271</t>
  </si>
  <si>
    <t>Read pp.237-271</t>
  </si>
  <si>
    <t>Seven Daughters &amp; Seven Sons</t>
  </si>
  <si>
    <t>pp.1-17</t>
  </si>
  <si>
    <t>Read pp.1-17</t>
  </si>
  <si>
    <t>pp.18-34</t>
  </si>
  <si>
    <t>Read pp.18-34</t>
  </si>
  <si>
    <t>pp.35-53</t>
  </si>
  <si>
    <t>Read pp.35-53</t>
  </si>
  <si>
    <t>pp.54-79</t>
  </si>
  <si>
    <t>Read pp.54-79</t>
  </si>
  <si>
    <t>pp.80-95</t>
  </si>
  <si>
    <t>Read pp.80-95</t>
  </si>
  <si>
    <t>pp.96-109</t>
  </si>
  <si>
    <t>Read pp.96-109</t>
  </si>
  <si>
    <t>pp.110-125</t>
  </si>
  <si>
    <t>Read pp.110-125</t>
  </si>
  <si>
    <t>pp.139-159</t>
  </si>
  <si>
    <t>Read pp.139-159</t>
  </si>
  <si>
    <t>pp.126-138</t>
  </si>
  <si>
    <t>Read pp.126-138</t>
  </si>
  <si>
    <t>pp.160-182</t>
  </si>
  <si>
    <t>Read pp.160-182</t>
  </si>
  <si>
    <t>pp.183-196</t>
  </si>
  <si>
    <t>Read pp.183-196</t>
  </si>
  <si>
    <t>pp.196-220</t>
  </si>
  <si>
    <t>Read pp.196-220</t>
  </si>
  <si>
    <t>King of the Wind</t>
  </si>
  <si>
    <t>Read from p.11 through Chapter 1</t>
  </si>
  <si>
    <t>p.11-Ch.1</t>
  </si>
  <si>
    <t>Chs.2-5</t>
  </si>
  <si>
    <t>Read Chapters 2-5</t>
  </si>
  <si>
    <t>Chs.15-17</t>
  </si>
  <si>
    <t>Read Chapters 15-17</t>
  </si>
  <si>
    <t>Chs.18-19</t>
  </si>
  <si>
    <t>Read Chapters 18-19</t>
  </si>
  <si>
    <t>Ch.22-end</t>
  </si>
  <si>
    <t>Read Chapter 22 and through to the end</t>
  </si>
  <si>
    <t>Living Water in the Desert</t>
  </si>
  <si>
    <t>Read the Epilogue</t>
  </si>
  <si>
    <t>A Girl Named Disaster</t>
  </si>
  <si>
    <t>Chs.22-23</t>
  </si>
  <si>
    <t>Read Chapters 22-23</t>
  </si>
  <si>
    <t>Chs.24-25</t>
  </si>
  <si>
    <t>Read Chapters 24-25</t>
  </si>
  <si>
    <t>Chs.34-35</t>
  </si>
  <si>
    <t>Read Chapters 34-35</t>
  </si>
  <si>
    <t>Chs.36-37</t>
  </si>
  <si>
    <t>Read Chapters 36-37</t>
  </si>
  <si>
    <t>Chs.38-40</t>
  </si>
  <si>
    <t>Read Chapters 38-40</t>
  </si>
  <si>
    <t>Chs.41-42</t>
  </si>
  <si>
    <t>Read Chapters 41-42</t>
  </si>
  <si>
    <t>Mary Slessor</t>
  </si>
  <si>
    <t>Ch.17</t>
  </si>
  <si>
    <t>Read Chapter 17</t>
  </si>
  <si>
    <t>A Long Walk to Water</t>
  </si>
  <si>
    <t>Chs.6-8</t>
  </si>
  <si>
    <t>Read Chapters 6-8</t>
  </si>
  <si>
    <t>Chs.16-18</t>
  </si>
  <si>
    <t>Read Chapters 16-18</t>
  </si>
  <si>
    <t>pp.3-29</t>
  </si>
  <si>
    <t>Read pp.3-29</t>
  </si>
  <si>
    <t>pp.30-52</t>
  </si>
  <si>
    <t>Read pp.30-52</t>
  </si>
  <si>
    <t>Listening for Lions</t>
  </si>
  <si>
    <t>Journey to Jo'Burg</t>
  </si>
  <si>
    <t>Chs.13-15</t>
  </si>
  <si>
    <t>Read Chapters 13-15</t>
  </si>
  <si>
    <t>Call It Courage</t>
  </si>
  <si>
    <t>Red Sand, Blue Sky</t>
  </si>
  <si>
    <t>Note-Ch.1</t>
  </si>
  <si>
    <t>Read the Note to Readers and Chapter 1</t>
  </si>
  <si>
    <t>The Horse and His Boy</t>
  </si>
  <si>
    <t>Water Sky</t>
  </si>
  <si>
    <t>Usborne: Human Body</t>
  </si>
  <si>
    <t>pp.10-11</t>
  </si>
  <si>
    <t>Work through pp.1-9.  Explore any internet links</t>
  </si>
  <si>
    <t>pp.1-9</t>
  </si>
  <si>
    <t>Work through pp.10-11.  Explore any internet links</t>
  </si>
  <si>
    <t>pp.12-13</t>
  </si>
  <si>
    <t>Work through pp.12-13.  Explore any internet links</t>
  </si>
  <si>
    <t>pp.65-67</t>
  </si>
  <si>
    <t>Work through pp.65-67  Explore any internet links</t>
  </si>
  <si>
    <t>Work through pp.68-69  Explore any internet links</t>
  </si>
  <si>
    <t>Work through pp.70-71.  Explore any internet links</t>
  </si>
  <si>
    <t>pp.72-73</t>
  </si>
  <si>
    <t>Work through pp.72-73.  Explore any internet links</t>
  </si>
  <si>
    <t>pp.53-55</t>
  </si>
  <si>
    <t>Work through pp.53-55.  Explore any internet links</t>
  </si>
  <si>
    <t>Work through pp.56-57.  Explore any internet links</t>
  </si>
  <si>
    <t>Work through pp.58-59.  Explore any internet links</t>
  </si>
  <si>
    <t>pp.60-61</t>
  </si>
  <si>
    <t>Work through pp.60-61.  Explore any internet links</t>
  </si>
  <si>
    <t>pp.62-64</t>
  </si>
  <si>
    <t>Work through pp.62-64.  Explore any internet links</t>
  </si>
  <si>
    <t>Work through pp.16-19.  Explore any internet links</t>
  </si>
  <si>
    <t>Work through pp.20-21.  Explore any internet links</t>
  </si>
  <si>
    <t>Work through pp.22-23.  Explore any internet links</t>
  </si>
  <si>
    <t>Work through pp.24-25.  Explore any internet links</t>
  </si>
  <si>
    <t>pp.26-28</t>
  </si>
  <si>
    <t>Work through pp.26-28.  Explore any internet links</t>
  </si>
  <si>
    <t>pp.34-35</t>
  </si>
  <si>
    <t>Work through pp.34-35.  Explore any internet links</t>
  </si>
  <si>
    <t>pp.29-31</t>
  </si>
  <si>
    <t>Work through pp.29-31.  Explore any internet links</t>
  </si>
  <si>
    <t>Work through pp.32-33.  Explore any internet links</t>
  </si>
  <si>
    <t>Work through pp.36-39.  Explore any internet links</t>
  </si>
  <si>
    <t>pp.36-39</t>
  </si>
  <si>
    <t>Work through pp.40-41.  Explore any internet links</t>
  </si>
  <si>
    <t>Work through pp.42-43.  Explore any internet links</t>
  </si>
  <si>
    <t>Work through pp.44-45.  Explore any internet links</t>
  </si>
  <si>
    <t>Work through pp.46-47.  Explore any internet links</t>
  </si>
  <si>
    <t>Work through pp.48-49.  Explore any internet links</t>
  </si>
  <si>
    <t>pp.50-52</t>
  </si>
  <si>
    <t>Work through pp.50-52.  Explore any internet links</t>
  </si>
  <si>
    <t>pp.74-77</t>
  </si>
  <si>
    <t>Work through pp.74-77.  Explore any internet links</t>
  </si>
  <si>
    <t>Work through pp.78-79.  Explore any internet links</t>
  </si>
  <si>
    <t>pp.80-81</t>
  </si>
  <si>
    <t>Work through pp.80-81.  Explore any internet links</t>
  </si>
  <si>
    <t>pp.82-83</t>
  </si>
  <si>
    <t>Work through pp.82-83.  Explore any internet links</t>
  </si>
  <si>
    <t>pp.84-86</t>
  </si>
  <si>
    <t>Work through pp.84-86.  Explore any internet links</t>
  </si>
  <si>
    <t>pp.87-89</t>
  </si>
  <si>
    <t>Work through pp.87-89.  Explore any internet links</t>
  </si>
  <si>
    <t>Work through pp.14-15.  Explore any internet links</t>
  </si>
  <si>
    <t>Work through pp.90-91.  Explore any internet links</t>
  </si>
  <si>
    <t>Work through pp.92-93.  Explore any internet links</t>
  </si>
  <si>
    <t>pp.94-95</t>
  </si>
  <si>
    <t>Work through pp.94-95.  Explore any internet links</t>
  </si>
  <si>
    <t>pp.96-101</t>
  </si>
  <si>
    <t>Work through pp.96-101.  Explore any internet links</t>
  </si>
  <si>
    <t>pp.102-103</t>
  </si>
  <si>
    <t>Work through pp.102-103.  Complete all experiments</t>
  </si>
  <si>
    <t>Blood &amp; Guts</t>
  </si>
  <si>
    <t>pp.71-74</t>
  </si>
  <si>
    <t>pp.75-78</t>
  </si>
  <si>
    <t>pp.79-82</t>
  </si>
  <si>
    <t>pp.83-86</t>
  </si>
  <si>
    <t>pp.59-62</t>
  </si>
  <si>
    <t>pp.49-53</t>
  </si>
  <si>
    <t>pp.54-58</t>
  </si>
  <si>
    <t>pp.21-25</t>
  </si>
  <si>
    <t>pp.26-30</t>
  </si>
  <si>
    <t>pp.37-41</t>
  </si>
  <si>
    <t>pp.42-45</t>
  </si>
  <si>
    <t>pp.46-48</t>
  </si>
  <si>
    <t>pp.18-20</t>
  </si>
  <si>
    <t>pp.11-13</t>
  </si>
  <si>
    <t>pp.14-17</t>
  </si>
  <si>
    <t>pp.116-119</t>
  </si>
  <si>
    <t>pp.90-92</t>
  </si>
  <si>
    <t>pp.93-96</t>
  </si>
  <si>
    <t>pp.97-99</t>
  </si>
  <si>
    <t>pp.100-101</t>
  </si>
  <si>
    <t>pp.102-104</t>
  </si>
  <si>
    <t>pp.105-107</t>
  </si>
  <si>
    <t>pp.66-70</t>
  </si>
  <si>
    <t>pp.120-122</t>
  </si>
  <si>
    <t>pp.123-124</t>
  </si>
  <si>
    <t>pp.125-127</t>
  </si>
  <si>
    <t>Food &amp; Nutrition</t>
  </si>
  <si>
    <t>Ch.19</t>
  </si>
  <si>
    <t>Ch.20</t>
  </si>
  <si>
    <t>Ch.21</t>
  </si>
  <si>
    <t>Ch.24</t>
  </si>
  <si>
    <t>Work through Ch.22. Complete any exercises and activities</t>
  </si>
  <si>
    <t>Work through Ch.23. Complete any exercises and activities</t>
  </si>
  <si>
    <t>Work through Ch.24. Complete any exercises and activities</t>
  </si>
  <si>
    <t>Work through Ch.25. Complete any exercises and activities</t>
  </si>
  <si>
    <t>Work through Ch.11. Complete any exercises and activities</t>
  </si>
  <si>
    <t>Work through Ch.1. Complete any exercises and activities</t>
  </si>
  <si>
    <t>Work through Ch.2. Complete any exercises and activities</t>
  </si>
  <si>
    <t>Work through Ch.3. Complete any exercises and activities</t>
  </si>
  <si>
    <t>Work through Ch.4. Complete any exercises and activities</t>
  </si>
  <si>
    <t>Work through Ch.5. Complete any exercises and activities</t>
  </si>
  <si>
    <t>Work through Ch.6. Complete any exercises and activities</t>
  </si>
  <si>
    <t>Work through Ch.7. Complete any exercises and activities</t>
  </si>
  <si>
    <t>Work through Ch.8. Complete any exercises and activities</t>
  </si>
  <si>
    <t>Work through Ch.9. Complete any exercises and activities</t>
  </si>
  <si>
    <t>Work through Ch.10. Complete any exercises and activities</t>
  </si>
  <si>
    <t>Work through Ch.12. Complete any exercises and activities</t>
  </si>
  <si>
    <t>Work through Ch.13. Complete any exercises and activities</t>
  </si>
  <si>
    <t>Work through Ch.14. Complete any exercises and activities</t>
  </si>
  <si>
    <t>Work through Ch.15. Complete any exercises and activities</t>
  </si>
  <si>
    <t>Work through Ch.16. Complete any exercises and activities</t>
  </si>
  <si>
    <t>Work through Ch.17. Complete any exercises and activities</t>
  </si>
  <si>
    <t>Work through Ch.18. Complete any exercises and activities</t>
  </si>
  <si>
    <t>Work through Ch.19. Complete any exercises and activities</t>
  </si>
  <si>
    <t>Work through Ch.20. Complete any exercises and activities</t>
  </si>
  <si>
    <t>Work through Ch.21. Complete any exercises and activities</t>
  </si>
  <si>
    <t>Work through pp.71-74. Complete any activities</t>
  </si>
  <si>
    <t>Work through pp.75-78. Complete any activities</t>
  </si>
  <si>
    <t>Work through pp.79-82. Complete any activities</t>
  </si>
  <si>
    <t>Work through pp.83-86. Complete any activities</t>
  </si>
  <si>
    <t>Work through pp.59-62. Complete any activities</t>
  </si>
  <si>
    <t>Work through pp.63-65. Complete any activities</t>
  </si>
  <si>
    <t>Work through pp.49-53. Complete any activities</t>
  </si>
  <si>
    <t>Work through pp.54-58. Complete any activities</t>
  </si>
  <si>
    <t>Work through pp.21-25. Complete any activities</t>
  </si>
  <si>
    <t>Work through pp.26-30. Complete any activities</t>
  </si>
  <si>
    <t>Work through pp.37-41. Complete any activities</t>
  </si>
  <si>
    <t>Work through pp.42-45. Complete any activities</t>
  </si>
  <si>
    <t>Work through pp.46-48. Complete any activities</t>
  </si>
  <si>
    <t>Work through pp.18-20. Complete any activities</t>
  </si>
  <si>
    <t>Work through pp.11-13. Complete any activities</t>
  </si>
  <si>
    <t>Work through pp.14-17. Complete any activities</t>
  </si>
  <si>
    <t>Work through pp.111-115. Complete any activities</t>
  </si>
  <si>
    <t>Work through pp.116-119. Complete any activities</t>
  </si>
  <si>
    <t>Work through pp.90-92. Complete any activities</t>
  </si>
  <si>
    <t>Work through pp.93-96. Complete any activities</t>
  </si>
  <si>
    <t>Work through pp.97-99. Complete any activities</t>
  </si>
  <si>
    <t>Work through pp.100-101. Complete any activities</t>
  </si>
  <si>
    <t>Work through pp.102-104. Complete any activities</t>
  </si>
  <si>
    <t>Work through pp.105-107. Complete any activities</t>
  </si>
  <si>
    <t>Work through pp.108-110. Complete any activities</t>
  </si>
  <si>
    <t>Work through pp.31-36. Complete any activities</t>
  </si>
  <si>
    <t>Work through pp.66-70. Complete any activities</t>
  </si>
  <si>
    <t>Work through pp.120-122. Complete any activities</t>
  </si>
  <si>
    <t>Work through pp.123-124. Complete any activities</t>
  </si>
  <si>
    <t>Work through pp.125-127. Complete any activities</t>
  </si>
  <si>
    <t>Understanding Your Brain</t>
  </si>
  <si>
    <t>pp.6-7</t>
  </si>
  <si>
    <t>Work through pp.6-7.  Explore any internet links</t>
  </si>
  <si>
    <t>pp.8-9</t>
  </si>
  <si>
    <t>Work through pp.8-9.  Explore any internet links</t>
  </si>
  <si>
    <t>pp.16-17</t>
  </si>
  <si>
    <t>Work through pp.16-17.  Explore any internet links</t>
  </si>
  <si>
    <t>Work through pp.18-19.  Explore any internet links</t>
  </si>
  <si>
    <t>pp.26-29</t>
  </si>
  <si>
    <t>Work through pp.26-29.  Explore any internet links</t>
  </si>
  <si>
    <t>pp.30-31</t>
  </si>
  <si>
    <t>Work through pp.30-31.  Explore any internet links</t>
  </si>
  <si>
    <t>Work through pp.2-5.  Explore any internet links</t>
  </si>
  <si>
    <t>#1-5</t>
  </si>
  <si>
    <t>Watch video clips #1-5</t>
  </si>
  <si>
    <t>#6-11</t>
  </si>
  <si>
    <t>Watch video clips #6-11</t>
  </si>
  <si>
    <t>Usborne: Genes &amp; DNA</t>
  </si>
  <si>
    <t>pp.1-5</t>
  </si>
  <si>
    <t>Work through pp.16-17. Explore any internet links</t>
  </si>
  <si>
    <t>Work through pp.1-5. Explore any internet links</t>
  </si>
  <si>
    <t>Work through pp.6-7. Explore any internet links</t>
  </si>
  <si>
    <t>Work through pp.8-9. Explore any internet links</t>
  </si>
  <si>
    <t>Work through pp.10-11. Explore any internet links</t>
  </si>
  <si>
    <t>Work through pp.12-13. Explore any internet links</t>
  </si>
  <si>
    <t>Work through pp.14-15. Explore any internet links</t>
  </si>
  <si>
    <t>pp.18-21</t>
  </si>
  <si>
    <t>Work through pp.18-21. Explore any internet links</t>
  </si>
  <si>
    <t>Work through pp.22-23. Explore any internet links</t>
  </si>
  <si>
    <t>Work through pp.24-25. Explore any internet links</t>
  </si>
  <si>
    <t>pp.26-27</t>
  </si>
  <si>
    <t>Work through pp.26-27. Explore any internet links</t>
  </si>
  <si>
    <t>Work through pp.28-29. Explore any internet links</t>
  </si>
  <si>
    <t>Work through pp.30-31. Explore any internet links</t>
  </si>
  <si>
    <t>Work through pp.32-33. Explore any internet links</t>
  </si>
  <si>
    <t>Work through pp.34-35. Explore any internet links</t>
  </si>
  <si>
    <t>Work through pp.36-39. Explore any internet links</t>
  </si>
  <si>
    <t>Work through pp.40-41. Explore any internet links</t>
  </si>
  <si>
    <t>Work through pp.42-43. Explore any internet links</t>
  </si>
  <si>
    <t>Work through pp.44-45. Explore any internet links</t>
  </si>
  <si>
    <t>Work through pp.46-47. Explore any internet links</t>
  </si>
  <si>
    <t>Work through pp.48-49. Explore any internet links</t>
  </si>
  <si>
    <t>Work through pp.50-51. Explore any internet links</t>
  </si>
  <si>
    <t>pp.52-55</t>
  </si>
  <si>
    <t>Work through pp.52-55. Explore any internet links</t>
  </si>
  <si>
    <t>Read Chapter 1 and answer the questions</t>
  </si>
  <si>
    <t>Read Chapter 2 and answer the questions</t>
  </si>
  <si>
    <t>Read Chapter 3 and answer the questions</t>
  </si>
  <si>
    <t>Read Chapter 4 and answer the questions</t>
  </si>
  <si>
    <t>Read Chapter 5 and answer the questions</t>
  </si>
  <si>
    <t>Read Chapter 6 and answer the questions</t>
  </si>
  <si>
    <t>Read Chapter 7 and answer the questions</t>
  </si>
  <si>
    <t>Read Chapter 8 and answer the questions</t>
  </si>
  <si>
    <t>Read Chapter 9 and answer the questions</t>
  </si>
  <si>
    <t>Read Chapter 10 and answer the questions</t>
  </si>
  <si>
    <t>Read Chapter 11 and answer the questions</t>
  </si>
  <si>
    <t>Read Chapter 12 and answer the questions</t>
  </si>
  <si>
    <t>Read Chapter 13 and answer the questions</t>
  </si>
  <si>
    <t>Read Chapter 14 and answer the questions</t>
  </si>
  <si>
    <t>Read Chapter 15 and answer the questions</t>
  </si>
  <si>
    <t>Read Chapter 16 and answer the questions</t>
  </si>
  <si>
    <t>Read Chapter 17 and answer the questions</t>
  </si>
  <si>
    <t>Read Chapter 18 and answer the questions</t>
  </si>
  <si>
    <t>Read Chapter 19 and answer the questions</t>
  </si>
  <si>
    <t>Read Chapter 20 and answer the questions</t>
  </si>
  <si>
    <t>Read Chapter 21 and answer the questions</t>
  </si>
  <si>
    <t>Improve Your Survival Skills</t>
  </si>
  <si>
    <t>pp.44-47</t>
  </si>
  <si>
    <t>Work through pp.2-5. Practice survival techniques where possible</t>
  </si>
  <si>
    <t>Work through pp.6-7. Practice survival techniques where possible</t>
  </si>
  <si>
    <t>Work through pp.8-9. Practice survival techniques where possible</t>
  </si>
  <si>
    <t>Work through pp.10-11. Practice survival techniques where possible</t>
  </si>
  <si>
    <t>Work through pp.12-13. Practice survival techniques where possible</t>
  </si>
  <si>
    <t>Work through pp.14-15. Practice survival techniques where possible</t>
  </si>
  <si>
    <t>Work through pp.16-17. Practice survival techniques where possible</t>
  </si>
  <si>
    <t>Work through pp.18-19. Practice survival techniques where possible</t>
  </si>
  <si>
    <t>Work through pp.20-21. Practice survival techniques where possible</t>
  </si>
  <si>
    <t>Work through pp.22-23. Practice survival techniques where possible</t>
  </si>
  <si>
    <t>Work through pp.24-25. Practice survival techniques where possible</t>
  </si>
  <si>
    <t>Work through pp.26-27. Practice survival techniques where possible</t>
  </si>
  <si>
    <t>Work through pp.28-29. Practice survival techniques where possible</t>
  </si>
  <si>
    <t>Work through pp.30-31. Practice survival techniques where possible</t>
  </si>
  <si>
    <t>Work through pp.32-33. Practice survival techniques where possible</t>
  </si>
  <si>
    <t>Work through pp.34-35. Practice survival techniques where possible</t>
  </si>
  <si>
    <t>Work through pp.36-37. Practice survival techniques where possible</t>
  </si>
  <si>
    <t>Work through pp.38-39. Practice survival techniques where possible</t>
  </si>
  <si>
    <t>Work through pp.40-41. Practice survival techniques where possible</t>
  </si>
  <si>
    <t>Work through pp.42-43. Practice survival techniques where possible</t>
  </si>
  <si>
    <t>Work through pp.44-47. Practice survival techniques where possible</t>
  </si>
  <si>
    <t>The House of Sixty Fathers</t>
  </si>
  <si>
    <t>+ Zoology 1</t>
  </si>
  <si>
    <t>Work through Lesson 1 pp.1-5</t>
  </si>
  <si>
    <t>pp.6-9</t>
  </si>
  <si>
    <t>Work through Lesson 1 pp.6-9</t>
  </si>
  <si>
    <t>pp.10-12</t>
  </si>
  <si>
    <t>Complete the experiment in Lesson 1 pp.10-12</t>
  </si>
  <si>
    <t>pp.12-17</t>
  </si>
  <si>
    <t>Work through Lesson 1 pp.12-17</t>
  </si>
  <si>
    <t>pp.131-136</t>
  </si>
  <si>
    <t>Work through Lesson 9 pp.131-136</t>
  </si>
  <si>
    <t>pp.137-138</t>
  </si>
  <si>
    <t>Work through Lesson 9 pp.137-138</t>
  </si>
  <si>
    <t>pp.139-142</t>
  </si>
  <si>
    <t>Work through Lesson 9 pp.139-142</t>
  </si>
  <si>
    <t>pp.143-145</t>
  </si>
  <si>
    <t>Work through Lesson 9 pp.143-145</t>
  </si>
  <si>
    <t>pp.145-146</t>
  </si>
  <si>
    <t>pp.147-148</t>
  </si>
  <si>
    <t>pp.149-154</t>
  </si>
  <si>
    <t>pp.155-160</t>
  </si>
  <si>
    <t>Complete the Notebooking Journal Lesson 10</t>
  </si>
  <si>
    <t>Work through Lesson 10 pp.147-148</t>
  </si>
  <si>
    <t>Work through Lesson 10 pp.149-154</t>
  </si>
  <si>
    <t>Work through Lesson 10 pp.155-160</t>
  </si>
  <si>
    <t>pp.161-162</t>
  </si>
  <si>
    <t>p.162</t>
  </si>
  <si>
    <t>Complete the project in Lesson 1 pp.18-20</t>
  </si>
  <si>
    <t>Complete the project in Lesson 9 pp.145-146</t>
  </si>
  <si>
    <t>Complete the project in Lesson 10 pp.161-162</t>
  </si>
  <si>
    <t>pp.163-170</t>
  </si>
  <si>
    <t>pp.174-181</t>
  </si>
  <si>
    <t>Work through Lesson 11 pp.163-170</t>
  </si>
  <si>
    <t>Work through Lesson 11 pp.171-173</t>
  </si>
  <si>
    <t>Work through Lesson 11 pp.174-181</t>
  </si>
  <si>
    <t>pp.181-182</t>
  </si>
  <si>
    <t>Complete the project in Lesson 11 pp.181-182</t>
  </si>
  <si>
    <t>Complete the experiment in Lesson 11 p.182</t>
  </si>
  <si>
    <t>p.182</t>
  </si>
  <si>
    <t>pp.183-186</t>
  </si>
  <si>
    <t>pp.187-189</t>
  </si>
  <si>
    <t>pp.190-194</t>
  </si>
  <si>
    <t>pp.195-197</t>
  </si>
  <si>
    <t>Work through Lesson 12 pp.183-186</t>
  </si>
  <si>
    <t>Work through Lesson 12 pp.187-189</t>
  </si>
  <si>
    <t>Work through Lesson 12 pp.190-194</t>
  </si>
  <si>
    <t>Work through Lesson 12 pp.195-197</t>
  </si>
  <si>
    <t>pp.197-198</t>
  </si>
  <si>
    <t>Complete the experiment in Lesson 12 pp.197-198</t>
  </si>
  <si>
    <t>pp.21-24</t>
  </si>
  <si>
    <t>pp.25-30</t>
  </si>
  <si>
    <t>pp.37-39</t>
  </si>
  <si>
    <t>pp.39-40</t>
  </si>
  <si>
    <t>Work through Lesson 2 pp.21-24</t>
  </si>
  <si>
    <t>Work through Lesson 2 pp.25-30</t>
  </si>
  <si>
    <t>Work through Lesson 2 pp.31-36</t>
  </si>
  <si>
    <t>Complete the project in Lesson 2 pp.37-39</t>
  </si>
  <si>
    <t>Complete the experiment in Lesson 2 pp.39-40</t>
  </si>
  <si>
    <t>pp.41-42</t>
  </si>
  <si>
    <t>Work through Lesson 3 pp.41-42</t>
  </si>
  <si>
    <t>pp.43-46</t>
  </si>
  <si>
    <t>Work through Lesson 3 pp.43-46</t>
  </si>
  <si>
    <t>Work through Lesson 3 pp.47-50</t>
  </si>
  <si>
    <t>pp.47-50</t>
  </si>
  <si>
    <t>pp.51-54</t>
  </si>
  <si>
    <t>Work through Lesson 3 pp.51-54</t>
  </si>
  <si>
    <t>pp.55-56</t>
  </si>
  <si>
    <t>Complete the experiment in Lesson 3 pp.55-56</t>
  </si>
  <si>
    <t>Work through Lesson 4 pp.57-60</t>
  </si>
  <si>
    <t>pp.61-65</t>
  </si>
  <si>
    <t>Work through Lesson 4 pp.61-65</t>
  </si>
  <si>
    <t>pp.69-71</t>
  </si>
  <si>
    <t>Work through Lesson 4 pp.69-71</t>
  </si>
  <si>
    <t>Complete the experiment in Lesson 4 p.72</t>
  </si>
  <si>
    <t>Complete Notebooking Journal Lesson 1</t>
  </si>
  <si>
    <t>Complete Notebooking Journal Lesson 9</t>
  </si>
  <si>
    <t>Complete experiment in Lesson 10 p.162</t>
  </si>
  <si>
    <t>Complete Notebooking Journal Lesson 11</t>
  </si>
  <si>
    <t>Complete Notebooking Journal Lesson 12</t>
  </si>
  <si>
    <t>Complete Notebooking Journal Lesson 2</t>
  </si>
  <si>
    <t>Complete Notebooking Journal Lesson 3</t>
  </si>
  <si>
    <t>Complete Notebooking Journal Lesson 4</t>
  </si>
  <si>
    <t>Work through Lesson 5 pp.73-75</t>
  </si>
  <si>
    <t>pp.76-81</t>
  </si>
  <si>
    <t>Work through Lesson 5 pp.76-81</t>
  </si>
  <si>
    <t>pp.82-85</t>
  </si>
  <si>
    <t>Work through Lesson 5 pp.82-85</t>
  </si>
  <si>
    <t>Complete the project in Lesson 5 pp.86-88</t>
  </si>
  <si>
    <t>Complete the experiment in Lesson 5 p.88</t>
  </si>
  <si>
    <t>pp.89-91</t>
  </si>
  <si>
    <t>Work through Lesson 6 pp.89-91</t>
  </si>
  <si>
    <t>pp.92-95</t>
  </si>
  <si>
    <t>Work through Lesson 6 pp.92-95</t>
  </si>
  <si>
    <t>pp.96-99</t>
  </si>
  <si>
    <t>Work through Lesson 6 pp.96-99</t>
  </si>
  <si>
    <t>Work through Lesson 6 pp.100-101</t>
  </si>
  <si>
    <t>pp.101-102</t>
  </si>
  <si>
    <t>Complete the experiment in Lesson 6 pp.101-102</t>
  </si>
  <si>
    <t>Complete Notebooking Journal Lesson 6</t>
  </si>
  <si>
    <t>Complete Notebooking Journal Lesson 5</t>
  </si>
  <si>
    <t>pp.103-105</t>
  </si>
  <si>
    <t>Work through Lesson 7 pp.103-105</t>
  </si>
  <si>
    <t>pp.106-110</t>
  </si>
  <si>
    <t>Work through Lesson 7 pp.106-110</t>
  </si>
  <si>
    <t>pp.111-116</t>
  </si>
  <si>
    <t>Work through Lesson 7 pp.111-116</t>
  </si>
  <si>
    <t>pp.117-118</t>
  </si>
  <si>
    <t>Work through Lesson 7 pp.117-118</t>
  </si>
  <si>
    <t>Complete the project in Lesson 7 p.118</t>
  </si>
  <si>
    <t>Complete  Notebooking Journal Lesson 7</t>
  </si>
  <si>
    <t>pp.119-120</t>
  </si>
  <si>
    <t>Work through Lesson 8 pp.119-120</t>
  </si>
  <si>
    <t>pp.121-122</t>
  </si>
  <si>
    <t>Work through Lesson 8 pp.121-122</t>
  </si>
  <si>
    <t>pp.123-126</t>
  </si>
  <si>
    <t>Work through Lesson 8 pp.123-126</t>
  </si>
  <si>
    <t>pp.127-129</t>
  </si>
  <si>
    <t>Work through Lesson 8 pp.127-129</t>
  </si>
  <si>
    <t>Play the activity in Lesson 8 p.130</t>
  </si>
  <si>
    <t>Complete Notebooking Journal Lesson 8</t>
  </si>
  <si>
    <t>pp.199-201</t>
  </si>
  <si>
    <t>Work through Lesson 13 pp.199-201</t>
  </si>
  <si>
    <t>pp.202-204</t>
  </si>
  <si>
    <t>Work through Lesson 13 pp.202-204</t>
  </si>
  <si>
    <t>pp.205-208</t>
  </si>
  <si>
    <t>Work through Lesson 13 pp.205-208</t>
  </si>
  <si>
    <t>pp.209-211</t>
  </si>
  <si>
    <t>Work through Lesson 13 pp.209-211</t>
  </si>
  <si>
    <t>pp.211-212</t>
  </si>
  <si>
    <t>Complete the experiment in Lesson 13 pp.211-212</t>
  </si>
  <si>
    <t>Complete Notebooking Journal Lesson 13</t>
  </si>
  <si>
    <t>pp.213-214</t>
  </si>
  <si>
    <t>Work through Lesson 14 pp.213-214</t>
  </si>
  <si>
    <t>pp.215-222</t>
  </si>
  <si>
    <t>Work through Lesson 14 pp.215-222</t>
  </si>
  <si>
    <t>Work through Lesson 14 pp.223-228</t>
  </si>
  <si>
    <t>pp.228-229</t>
  </si>
  <si>
    <t>Complete the experiment in Lesson 14 pp.228-229</t>
  </si>
  <si>
    <t>p.230</t>
  </si>
  <si>
    <t>Complete the experiment in Lesson 14 p.230</t>
  </si>
  <si>
    <t>Complete Notebooking Journal Lesson 14</t>
  </si>
  <si>
    <t>+ Exploring Geology</t>
  </si>
  <si>
    <t>pp.9-20</t>
  </si>
  <si>
    <t>Work through pp.9-20</t>
  </si>
  <si>
    <t>Activity p.12</t>
  </si>
  <si>
    <t>Complete the activity on p.12</t>
  </si>
  <si>
    <t>Activity p.16</t>
  </si>
  <si>
    <t>Complete the activity on p.16</t>
  </si>
  <si>
    <t>pp.21-31</t>
  </si>
  <si>
    <t>Work through pp.21-31</t>
  </si>
  <si>
    <t>Activity p.26</t>
  </si>
  <si>
    <t>Complete the activity on p.26</t>
  </si>
  <si>
    <t>Activity p.32</t>
  </si>
  <si>
    <t>Complete the activity on p.32</t>
  </si>
  <si>
    <t>pp.32-40</t>
  </si>
  <si>
    <t>Work through pp.32-40</t>
  </si>
  <si>
    <t>Activity p.34</t>
  </si>
  <si>
    <t>Complete the activity on p.34</t>
  </si>
  <si>
    <t>Activity p.36</t>
  </si>
  <si>
    <t>Complete the activity on p.36</t>
  </si>
  <si>
    <t>Activity p.38</t>
  </si>
  <si>
    <t>Complete the activity on p.38</t>
  </si>
  <si>
    <t>pp.41-48</t>
  </si>
  <si>
    <t>Work through pp.41-48</t>
  </si>
  <si>
    <t>Activity p.44</t>
  </si>
  <si>
    <t>Complete the activity on p.44</t>
  </si>
  <si>
    <t>Activity p.46</t>
  </si>
  <si>
    <t>Complete the activity on p.46</t>
  </si>
  <si>
    <t>pp.49-64</t>
  </si>
  <si>
    <t>Work through pp.49-64</t>
  </si>
  <si>
    <t>pp.65-76</t>
  </si>
  <si>
    <t>Work through pp.65-76</t>
  </si>
  <si>
    <t>Activity p.66</t>
  </si>
  <si>
    <t>Complete the activity on p.66</t>
  </si>
  <si>
    <t>Activity p.68</t>
  </si>
  <si>
    <t>Complete the activity on p.68</t>
  </si>
  <si>
    <t>pp.77-84</t>
  </si>
  <si>
    <t>Work through pp.77-84</t>
  </si>
  <si>
    <t>Activity p.78</t>
  </si>
  <si>
    <t>Complete the activity on p.78</t>
  </si>
  <si>
    <t>Activity p.80</t>
  </si>
  <si>
    <t>Complete the activity on p.80</t>
  </si>
  <si>
    <t>+ Exploring Dinosaurs</t>
  </si>
  <si>
    <t>pp.9-24</t>
  </si>
  <si>
    <t>Work through pp.9-24</t>
  </si>
  <si>
    <t>pp.25-38</t>
  </si>
  <si>
    <t>Work through pp.25-38</t>
  </si>
  <si>
    <t>Activity p.27</t>
  </si>
  <si>
    <t>Complete the activity on p.27</t>
  </si>
  <si>
    <t>pp.39-47</t>
  </si>
  <si>
    <t>Work through pp.39-47</t>
  </si>
  <si>
    <t>pp.48-54</t>
  </si>
  <si>
    <t>Work through pp.48-54</t>
  </si>
  <si>
    <t>Activity p.53</t>
  </si>
  <si>
    <t>Complete the activity on p.53</t>
  </si>
  <si>
    <t>pp.55-64</t>
  </si>
  <si>
    <t>Work through pp.55-64</t>
  </si>
  <si>
    <t>Activity p.60</t>
  </si>
  <si>
    <t>Complete the activity on p.60</t>
  </si>
  <si>
    <t>pp.65-71</t>
  </si>
  <si>
    <t>Work through pp.65-71</t>
  </si>
  <si>
    <t>pp.72-80</t>
  </si>
  <si>
    <t>Work through pp.72-80</t>
  </si>
  <si>
    <t>Activity p.74</t>
  </si>
  <si>
    <t>Complete the activity on p.74</t>
  </si>
  <si>
    <t>pp.81-94</t>
  </si>
  <si>
    <t>Work through pp.81-94</t>
  </si>
  <si>
    <t>Activity p.87</t>
  </si>
  <si>
    <t>Complete the activity on p.87</t>
  </si>
  <si>
    <t>pp.95-106</t>
  </si>
  <si>
    <t>Work through pp.95-106</t>
  </si>
  <si>
    <t>Activity p.99</t>
  </si>
  <si>
    <t>Complete the activity on p.99</t>
  </si>
  <si>
    <t>pp.107-114</t>
  </si>
  <si>
    <t>Work through pp.107-114</t>
  </si>
  <si>
    <t>Activity p.114</t>
  </si>
  <si>
    <t>Complete the activity on p.114</t>
  </si>
  <si>
    <t>+ The Weather Book</t>
  </si>
  <si>
    <t>pp.4-7</t>
  </si>
  <si>
    <t>Work through pp.4-7</t>
  </si>
  <si>
    <t>pp.8-11</t>
  </si>
  <si>
    <t>Work through pp.8-11</t>
  </si>
  <si>
    <t>Work through pp.12-15</t>
  </si>
  <si>
    <t>Work through pp.16-19</t>
  </si>
  <si>
    <t>pp.20-23</t>
  </si>
  <si>
    <t>Work through pp.20-23</t>
  </si>
  <si>
    <t>pp.24-27</t>
  </si>
  <si>
    <t>Work through pp.24-27</t>
  </si>
  <si>
    <t>pp.28-31</t>
  </si>
  <si>
    <t>Work through pp.28-31</t>
  </si>
  <si>
    <t>pp.32-35</t>
  </si>
  <si>
    <t>Work through pp.32-35</t>
  </si>
  <si>
    <t>Work through pp.36-39</t>
  </si>
  <si>
    <t>pp.40-43</t>
  </si>
  <si>
    <t>Work through pp.40-43</t>
  </si>
  <si>
    <t>Work through pp.44-47</t>
  </si>
  <si>
    <t>pp.48-51</t>
  </si>
  <si>
    <t>Work through pp.48-51</t>
  </si>
  <si>
    <t>Work through pp.52-55</t>
  </si>
  <si>
    <t>pp.56-59</t>
  </si>
  <si>
    <t>Work through pp.56-59</t>
  </si>
  <si>
    <t>pp.60-63</t>
  </si>
  <si>
    <t>Work through pp.60-63</t>
  </si>
  <si>
    <t>pp.64-67</t>
  </si>
  <si>
    <t>Work through pp.64-67</t>
  </si>
  <si>
    <t>pp.68-71</t>
  </si>
  <si>
    <t>Work through pp.68-71</t>
  </si>
  <si>
    <t>Work through pp.72-73</t>
  </si>
  <si>
    <t>Work through pp.74-77</t>
  </si>
  <si>
    <t>pp.78-81</t>
  </si>
  <si>
    <t>Work through pp.78-81</t>
  </si>
  <si>
    <t>Work through pp.82-85</t>
  </si>
  <si>
    <t>pp.86-89</t>
  </si>
  <si>
    <t>Work through pp.86-89</t>
  </si>
  <si>
    <t>Work through pp.90-91</t>
  </si>
  <si>
    <t>Work through pp.92-94</t>
  </si>
  <si>
    <t>Logic</t>
  </si>
  <si>
    <t>Lesson 1</t>
  </si>
  <si>
    <t>Lesson 2</t>
  </si>
  <si>
    <t>Lesson 3</t>
  </si>
  <si>
    <t>Lesson 4</t>
  </si>
  <si>
    <t>Lesson 5</t>
  </si>
  <si>
    <t>Lesson 6</t>
  </si>
  <si>
    <t>Lesson 7</t>
  </si>
  <si>
    <t>Lesson 8</t>
  </si>
  <si>
    <t>Lesson 9</t>
  </si>
  <si>
    <t>Lesson 10</t>
  </si>
  <si>
    <t>Lesson 11</t>
  </si>
  <si>
    <t>Lesson 12</t>
  </si>
  <si>
    <t>Lesson 13</t>
  </si>
  <si>
    <t>Lesson 14</t>
  </si>
  <si>
    <t>Lesson 15</t>
  </si>
  <si>
    <t>Lesson 16</t>
  </si>
  <si>
    <t>Lesson 17</t>
  </si>
  <si>
    <t>Lesson 18</t>
  </si>
  <si>
    <t>Lesson 19</t>
  </si>
  <si>
    <t>Lesson 20</t>
  </si>
  <si>
    <t>Lesson 21</t>
  </si>
  <si>
    <t>Lesson 22</t>
  </si>
  <si>
    <t>Lesson 23</t>
  </si>
  <si>
    <t>Lesson 24</t>
  </si>
  <si>
    <t>Lesson 25</t>
  </si>
  <si>
    <t>Lesson 26</t>
  </si>
  <si>
    <t>Lesson 27</t>
  </si>
  <si>
    <t>Lesson 28</t>
  </si>
  <si>
    <t>Lesson 29</t>
  </si>
  <si>
    <t>Lesson 30</t>
  </si>
  <si>
    <t>Lesson 31</t>
  </si>
  <si>
    <t>Lesson 32</t>
  </si>
  <si>
    <t>Lesson 33</t>
  </si>
  <si>
    <t>Lesson 34</t>
  </si>
  <si>
    <t>Lesson 35</t>
  </si>
  <si>
    <t>Work through Lesson 1 and complete all exercises</t>
  </si>
  <si>
    <t>Work through Lesson 2 and complete all exercises</t>
  </si>
  <si>
    <t>Work through Lesson 3 and complete all exercises</t>
  </si>
  <si>
    <t>Work through Lesson 4 and complete all exercises</t>
  </si>
  <si>
    <t>Work through Lesson 5 and complete all exercises</t>
  </si>
  <si>
    <t>Work through Lesson 6 and complete all exercises</t>
  </si>
  <si>
    <t>Work through Lesson 7 and complete all exercises</t>
  </si>
  <si>
    <t>Work through Lesson 8 and complete all exercises</t>
  </si>
  <si>
    <t>Work through Lesson 9 and complete all exercises</t>
  </si>
  <si>
    <t>Work through Lesson 10 and complete all exercises</t>
  </si>
  <si>
    <t>Work through Lesson 11 and complete all exercises</t>
  </si>
  <si>
    <t>Work through Lesson 12 and complete all exercises</t>
  </si>
  <si>
    <t>Work through Lesson 13 and complete all exercises</t>
  </si>
  <si>
    <t>Work through Lesson 14 and complete all exercises</t>
  </si>
  <si>
    <t>Work through Lesson 15 and complete all exercises</t>
  </si>
  <si>
    <t>Work through Lesson 16 and complete all exercises</t>
  </si>
  <si>
    <t>Work through Lesson 17 and complete all exercises</t>
  </si>
  <si>
    <t>Work through Lesson 18 and complete all exercises</t>
  </si>
  <si>
    <t>Work through Lesson 19 and complete all exercises</t>
  </si>
  <si>
    <t>Work through Lesson 20 and complete all exercises</t>
  </si>
  <si>
    <t>Work through Lesson 21 and complete all exercises</t>
  </si>
  <si>
    <t>Work through Lesson 22 and complete all exercises</t>
  </si>
  <si>
    <t>Work through Lesson 23 and complete all exercises</t>
  </si>
  <si>
    <t>Work through Lesson 24 and complete all exercises</t>
  </si>
  <si>
    <t>Work through Lesson 25 and complete all exercises</t>
  </si>
  <si>
    <t>Work through Lesson 26 and complete all exercises</t>
  </si>
  <si>
    <t>Work through Lesson 27 and complete all exercises</t>
  </si>
  <si>
    <t>Work through Lesson 28 and complete all exercises</t>
  </si>
  <si>
    <t>Work through Lesson 29 and complete all exercises</t>
  </si>
  <si>
    <t>Work through Lesson 30 and complete all exercises</t>
  </si>
  <si>
    <t>Work through Lesson 31 and complete all exercises</t>
  </si>
  <si>
    <t>Work through Lesson 32 and complete all exercises</t>
  </si>
  <si>
    <t>Work through Lesson 33 and complete all exercises</t>
  </si>
  <si>
    <t>Work through Lesson 34 and complete all exercises</t>
  </si>
  <si>
    <t>Work through Lesson 35 and complete all exercises</t>
  </si>
  <si>
    <t>Lesson 36</t>
  </si>
  <si>
    <t>Lesson 37</t>
  </si>
  <si>
    <t>Lesson 38</t>
  </si>
  <si>
    <t>Work through Lesson 36 and complete all exercises</t>
  </si>
  <si>
    <t>Work through Lesson 37 and complete all exercises</t>
  </si>
  <si>
    <t>Work through Lesson 38 and complete all exercises</t>
  </si>
  <si>
    <t>+ IQ Mindbenders</t>
  </si>
  <si>
    <t>L.131-132</t>
  </si>
  <si>
    <t>Lessons 131-132</t>
  </si>
  <si>
    <t>L.133-134</t>
  </si>
  <si>
    <t>L.135-136</t>
  </si>
  <si>
    <t>Lessons 135-136</t>
  </si>
  <si>
    <t>Lessons 133-134</t>
  </si>
  <si>
    <t>L.137-138</t>
  </si>
  <si>
    <t>Lessons 137-138</t>
  </si>
  <si>
    <t>L.139,T.14</t>
  </si>
  <si>
    <t>Lesson 139, Test 14</t>
  </si>
  <si>
    <t>L.141-142</t>
  </si>
  <si>
    <t>Lessons 141-142</t>
  </si>
  <si>
    <t>L.145-146</t>
  </si>
  <si>
    <t>Lessons 145-146</t>
  </si>
  <si>
    <t>L.147-148</t>
  </si>
  <si>
    <t>Lessons 147-148</t>
  </si>
  <si>
    <t>L.143-144</t>
  </si>
  <si>
    <t>Lessons 143-144</t>
  </si>
  <si>
    <t>L.149,T.15</t>
  </si>
  <si>
    <t>Lesson 149, Test 15</t>
  </si>
  <si>
    <t>L.151-152</t>
  </si>
  <si>
    <t>Lessons 151-152</t>
  </si>
  <si>
    <t>L.155-156</t>
  </si>
  <si>
    <t>Lessons 155-156</t>
  </si>
  <si>
    <t>L.157-158</t>
  </si>
  <si>
    <t>Lessons 157-158</t>
  </si>
  <si>
    <t>L.153-154</t>
  </si>
  <si>
    <t>Lessons 153-154</t>
  </si>
  <si>
    <t>L.159,T.16</t>
  </si>
  <si>
    <t>Lesson 159, Test 16</t>
  </si>
  <si>
    <t>Lesson 160</t>
  </si>
  <si>
    <t>Lesson 159</t>
  </si>
  <si>
    <t>Lesson 155</t>
  </si>
  <si>
    <t>Lesson 156</t>
  </si>
  <si>
    <t>Lesson 157</t>
  </si>
  <si>
    <t>Lesson 158</t>
  </si>
  <si>
    <t>Lesson 39</t>
  </si>
  <si>
    <t>Lesson 40</t>
  </si>
  <si>
    <t>Lesson 41</t>
  </si>
  <si>
    <t>Lesson 42</t>
  </si>
  <si>
    <t>Lesson 43</t>
  </si>
  <si>
    <t>Lesson 44</t>
  </si>
  <si>
    <t>Lesson 45</t>
  </si>
  <si>
    <t>Lesson 46</t>
  </si>
  <si>
    <t>Lesson 47</t>
  </si>
  <si>
    <t>Lesson 48</t>
  </si>
  <si>
    <t>Lesson 49</t>
  </si>
  <si>
    <t>Lesson 50</t>
  </si>
  <si>
    <t>Lesson 51</t>
  </si>
  <si>
    <t>Lesson 52</t>
  </si>
  <si>
    <t>Lesson 53</t>
  </si>
  <si>
    <t>Lesson 54</t>
  </si>
  <si>
    <t>Lesson 55</t>
  </si>
  <si>
    <t>Lesson 56</t>
  </si>
  <si>
    <t>Lesson 57</t>
  </si>
  <si>
    <t>Lesson 58</t>
  </si>
  <si>
    <t>Lesson 59</t>
  </si>
  <si>
    <t>Lesson 60</t>
  </si>
  <si>
    <t>Lesson 61</t>
  </si>
  <si>
    <t>Lesson 62</t>
  </si>
  <si>
    <t>Lesson 63</t>
  </si>
  <si>
    <t>Lesson 64</t>
  </si>
  <si>
    <t>Lesson 65</t>
  </si>
  <si>
    <t>Lesson 66</t>
  </si>
  <si>
    <t>Lesson 67</t>
  </si>
  <si>
    <t>Lesson 68</t>
  </si>
  <si>
    <t>Lesson 69</t>
  </si>
  <si>
    <t>Lesson 70</t>
  </si>
  <si>
    <t>Lesson 71</t>
  </si>
  <si>
    <t>Lesson 72</t>
  </si>
  <si>
    <t>Lesson 73</t>
  </si>
  <si>
    <t>Lesson 74</t>
  </si>
  <si>
    <t>Lesson 75</t>
  </si>
  <si>
    <t>Lesson 76</t>
  </si>
  <si>
    <t>Lesson 77</t>
  </si>
  <si>
    <t>Lesson 78</t>
  </si>
  <si>
    <t>Lesson 79</t>
  </si>
  <si>
    <t>Lesson 80</t>
  </si>
  <si>
    <t>Lesson 81</t>
  </si>
  <si>
    <t>Lesson 82</t>
  </si>
  <si>
    <t>Lesson 83</t>
  </si>
  <si>
    <t>Lesson 84</t>
  </si>
  <si>
    <t>Lesson 85</t>
  </si>
  <si>
    <t>Lesson 86</t>
  </si>
  <si>
    <t>Lesson 87</t>
  </si>
  <si>
    <t>Lesson 88</t>
  </si>
  <si>
    <t>Lesson 89</t>
  </si>
  <si>
    <t>Lesson 90</t>
  </si>
  <si>
    <t>Lesson 100</t>
  </si>
  <si>
    <t>Lesson 101</t>
  </si>
  <si>
    <t>Lesson 102</t>
  </si>
  <si>
    <t>Lesson 103</t>
  </si>
  <si>
    <t>Lesson 104</t>
  </si>
  <si>
    <t>Lesson 105</t>
  </si>
  <si>
    <t>Lesson 106</t>
  </si>
  <si>
    <t>Lesson 107</t>
  </si>
  <si>
    <t>Lesson 108</t>
  </si>
  <si>
    <t>Lesson 109</t>
  </si>
  <si>
    <t>Lesson 110</t>
  </si>
  <si>
    <t>Lesson 111</t>
  </si>
  <si>
    <t>Lesson 112</t>
  </si>
  <si>
    <t>Lesson 113</t>
  </si>
  <si>
    <t>Lesson 114</t>
  </si>
  <si>
    <t>Lesson 115</t>
  </si>
  <si>
    <t>Lesson 116</t>
  </si>
  <si>
    <t>Lesson 117</t>
  </si>
  <si>
    <t>Lesson 118</t>
  </si>
  <si>
    <t>Lesson 119</t>
  </si>
  <si>
    <t>Lesson 120</t>
  </si>
  <si>
    <t>Lesson 121</t>
  </si>
  <si>
    <t>Lesson 122</t>
  </si>
  <si>
    <t>Lesson 123</t>
  </si>
  <si>
    <t>Lesson 124</t>
  </si>
  <si>
    <t>Lesson 125</t>
  </si>
  <si>
    <t>Lesson 126</t>
  </si>
  <si>
    <t>Lesson 127</t>
  </si>
  <si>
    <t>Lesson 128</t>
  </si>
  <si>
    <t>Lesson 129</t>
  </si>
  <si>
    <t>Lesson 130</t>
  </si>
  <si>
    <t>Lesson 131</t>
  </si>
  <si>
    <t>Lesson 132</t>
  </si>
  <si>
    <t>Lesson 133</t>
  </si>
  <si>
    <t>Lesson 134</t>
  </si>
  <si>
    <t>Lesson 135</t>
  </si>
  <si>
    <t>Lesson 136</t>
  </si>
  <si>
    <t>Lesson 137</t>
  </si>
  <si>
    <t>Lesson 138</t>
  </si>
  <si>
    <t>Lesson 139</t>
  </si>
  <si>
    <t>Lesson 140</t>
  </si>
  <si>
    <t>Lesson 141</t>
  </si>
  <si>
    <t>Lesson 142</t>
  </si>
  <si>
    <t>Lesson 143</t>
  </si>
  <si>
    <t>Lesson 144</t>
  </si>
  <si>
    <t>Lesson 145</t>
  </si>
  <si>
    <t>Lesson 146</t>
  </si>
  <si>
    <t>Lesson 147</t>
  </si>
  <si>
    <t>Lesson 148</t>
  </si>
  <si>
    <t>Lesson 149</t>
  </si>
  <si>
    <t>Lesson 150</t>
  </si>
  <si>
    <t>Lesson 151</t>
  </si>
  <si>
    <t>Lesson 152</t>
  </si>
  <si>
    <t>Lesson 153</t>
  </si>
  <si>
    <t>Lesson 154</t>
  </si>
  <si>
    <t>L.160</t>
  </si>
  <si>
    <t>L.159</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</si>
  <si>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</si>
  <si>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</si>
  <si>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</si>
  <si>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</si>
  <si>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</si>
  <si>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</si>
  <si>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</si>
  <si>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</si>
  <si>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</si>
  <si>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</si>
  <si>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</si>
  <si>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</si>
  <si>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</si>
  <si>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</si>
  <si>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</si>
  <si>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</si>
  <si>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</si>
  <si>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</si>
  <si>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</si>
  <si>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</si>
  <si>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</si>
  <si>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</si>
  <si>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</si>
  <si>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</si>
  <si>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</si>
  <si>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</si>
  <si>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</si>
  <si>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</si>
  <si>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</si>
  <si>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</si>
  <si>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</si>
  <si>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</si>
  <si>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L.44</t>
  </si>
  <si>
    <t>L.45</t>
  </si>
  <si>
    <t>L.46</t>
  </si>
  <si>
    <t>L.47</t>
  </si>
  <si>
    <t>L.48</t>
  </si>
  <si>
    <t>L.49</t>
  </si>
  <si>
    <t>L.50</t>
  </si>
  <si>
    <t>L.51</t>
  </si>
  <si>
    <t>L.52</t>
  </si>
  <si>
    <t>L.53</t>
  </si>
  <si>
    <t>L.54</t>
  </si>
  <si>
    <t>L.55</t>
  </si>
  <si>
    <t>L.56</t>
  </si>
  <si>
    <t>L.57</t>
  </si>
  <si>
    <t>L.58</t>
  </si>
  <si>
    <t>L.59</t>
  </si>
  <si>
    <t>L.60</t>
  </si>
  <si>
    <t>L.61</t>
  </si>
  <si>
    <t>L.62</t>
  </si>
  <si>
    <t>L.63</t>
  </si>
  <si>
    <t>L.64</t>
  </si>
  <si>
    <t>L.65</t>
  </si>
  <si>
    <t>L.66</t>
  </si>
  <si>
    <t>L.67</t>
  </si>
  <si>
    <t>L.68</t>
  </si>
  <si>
    <t>L.69</t>
  </si>
  <si>
    <t>L.70</t>
  </si>
  <si>
    <t>L.71</t>
  </si>
  <si>
    <t>L.72</t>
  </si>
  <si>
    <t>L.73</t>
  </si>
  <si>
    <t>L.74</t>
  </si>
  <si>
    <t>L.75</t>
  </si>
  <si>
    <t>L.76</t>
  </si>
  <si>
    <t>L.77</t>
  </si>
  <si>
    <t>L.78</t>
  </si>
  <si>
    <t>L.79</t>
  </si>
  <si>
    <t>L.80</t>
  </si>
  <si>
    <t>L.81</t>
  </si>
  <si>
    <t>L.82</t>
  </si>
  <si>
    <t>L.83</t>
  </si>
  <si>
    <t>L.84</t>
  </si>
  <si>
    <t>L.85</t>
  </si>
  <si>
    <t>L.86</t>
  </si>
  <si>
    <t>L.87</t>
  </si>
  <si>
    <t>L.88</t>
  </si>
  <si>
    <t>L.89</t>
  </si>
  <si>
    <t>L.90</t>
  </si>
  <si>
    <t>L.100</t>
  </si>
  <si>
    <t>L.101</t>
  </si>
  <si>
    <t>L.102</t>
  </si>
  <si>
    <t>L.103</t>
  </si>
  <si>
    <t>L.104</t>
  </si>
  <si>
    <t>L.105</t>
  </si>
  <si>
    <t>L.106</t>
  </si>
  <si>
    <t>L.107</t>
  </si>
  <si>
    <t>L.108</t>
  </si>
  <si>
    <t>L.109</t>
  </si>
  <si>
    <t>L.110</t>
  </si>
  <si>
    <t>L.111</t>
  </si>
  <si>
    <t>L.112</t>
  </si>
  <si>
    <t>L.113</t>
  </si>
  <si>
    <t>L.114</t>
  </si>
  <si>
    <t>L.115</t>
  </si>
  <si>
    <t>L.116</t>
  </si>
  <si>
    <t>L.117</t>
  </si>
  <si>
    <t>L.118</t>
  </si>
  <si>
    <t>L.119</t>
  </si>
  <si>
    <t>L.120</t>
  </si>
  <si>
    <t>L.121</t>
  </si>
  <si>
    <t>L.122</t>
  </si>
  <si>
    <t>L.123</t>
  </si>
  <si>
    <t>L.124</t>
  </si>
  <si>
    <t>L.125</t>
  </si>
  <si>
    <t>L.126</t>
  </si>
  <si>
    <t>L.127</t>
  </si>
  <si>
    <t>L.128</t>
  </si>
  <si>
    <t>L.129</t>
  </si>
  <si>
    <t>L.130</t>
  </si>
  <si>
    <t>L.131</t>
  </si>
  <si>
    <t>L.132</t>
  </si>
  <si>
    <t>L.133</t>
  </si>
  <si>
    <t>L.134</t>
  </si>
  <si>
    <t>L.135</t>
  </si>
  <si>
    <t>L.136</t>
  </si>
  <si>
    <t>L.137</t>
  </si>
  <si>
    <t>L.138</t>
  </si>
  <si>
    <t>L.139</t>
  </si>
  <si>
    <t>L.140</t>
  </si>
  <si>
    <t>L.141</t>
  </si>
  <si>
    <t>L.142</t>
  </si>
  <si>
    <t>L.143</t>
  </si>
  <si>
    <t>L.144</t>
  </si>
  <si>
    <t>L.145</t>
  </si>
  <si>
    <t>L.146</t>
  </si>
  <si>
    <t>L.147</t>
  </si>
  <si>
    <t>L.148</t>
  </si>
  <si>
    <t>L.149</t>
  </si>
  <si>
    <t>L.150</t>
  </si>
  <si>
    <t>L.151</t>
  </si>
  <si>
    <t>L.152</t>
  </si>
  <si>
    <t>L.153</t>
  </si>
  <si>
    <t>L.154</t>
  </si>
  <si>
    <t>L.155</t>
  </si>
  <si>
    <t>L.156</t>
  </si>
  <si>
    <t>L.157</t>
  </si>
  <si>
    <t>L.158</t>
  </si>
  <si>
    <t>T.16</t>
  </si>
  <si>
    <t>Test 16</t>
  </si>
  <si>
    <t>T.15</t>
  </si>
  <si>
    <t>Test 15</t>
  </si>
  <si>
    <t>T.14</t>
  </si>
  <si>
    <t>Test 14</t>
  </si>
  <si>
    <t>T.13</t>
  </si>
  <si>
    <t>Test 13</t>
  </si>
  <si>
    <t>T.12</t>
  </si>
  <si>
    <t>Test 12</t>
  </si>
  <si>
    <t>Test 11</t>
  </si>
  <si>
    <t>T.11</t>
  </si>
  <si>
    <t>T.9</t>
  </si>
  <si>
    <t>Test 9</t>
  </si>
  <si>
    <t>T.8</t>
  </si>
  <si>
    <t>Test 8</t>
  </si>
  <si>
    <t>T.7</t>
  </si>
  <si>
    <t>Test 7</t>
  </si>
  <si>
    <t>T.6</t>
  </si>
  <si>
    <t>Test 6</t>
  </si>
  <si>
    <t>T.5</t>
  </si>
  <si>
    <t>Test 5</t>
  </si>
  <si>
    <t>T.4</t>
  </si>
  <si>
    <t>Test 4</t>
  </si>
  <si>
    <t>T.3</t>
  </si>
  <si>
    <t>Test 3</t>
  </si>
  <si>
    <t>T.2</t>
  </si>
  <si>
    <t>Test 2</t>
  </si>
  <si>
    <t>L.1-2</t>
  </si>
  <si>
    <t>Lessons 1-2</t>
  </si>
  <si>
    <t>L.3-4</t>
  </si>
  <si>
    <t>Lessons 3-4</t>
  </si>
  <si>
    <t>L.5-6</t>
  </si>
  <si>
    <t>Lessons 5-6</t>
  </si>
  <si>
    <t>L.7-8</t>
  </si>
  <si>
    <t>Lessons 7-8</t>
  </si>
  <si>
    <t>L.9-10</t>
  </si>
  <si>
    <t>Lessons 9-10</t>
  </si>
  <si>
    <t>T.1</t>
  </si>
  <si>
    <t>Test 1</t>
  </si>
  <si>
    <t>L.11-12</t>
  </si>
  <si>
    <t>Lessons 11-12</t>
  </si>
  <si>
    <t>L.13-14</t>
  </si>
  <si>
    <t>Lessons 13-14</t>
  </si>
  <si>
    <t>L.15-16</t>
  </si>
  <si>
    <t>Lessons 15-16</t>
  </si>
  <si>
    <t>L.17-18</t>
  </si>
  <si>
    <t>Lessons 17-18</t>
  </si>
  <si>
    <t>L.19-20</t>
  </si>
  <si>
    <t>Lessons 19-20</t>
  </si>
  <si>
    <t>L.21-22</t>
  </si>
  <si>
    <t>Lessons 21-22</t>
  </si>
  <si>
    <t>15 min</t>
  </si>
  <si>
    <t>Do 15 minutes of Khan Academy math activities</t>
  </si>
  <si>
    <t>#19</t>
  </si>
  <si>
    <t>Watch the video clip #19 and solve the problems</t>
  </si>
  <si>
    <t>#20</t>
  </si>
  <si>
    <t>Watch the video clip #20 and solve the problems</t>
  </si>
  <si>
    <t>#21</t>
  </si>
  <si>
    <t>Watch the video clip #21 and solve the problems</t>
  </si>
  <si>
    <t>#22</t>
  </si>
  <si>
    <t>#23</t>
  </si>
  <si>
    <t>#24</t>
  </si>
  <si>
    <t>#25</t>
  </si>
  <si>
    <t>#26</t>
  </si>
  <si>
    <t>#27</t>
  </si>
  <si>
    <t>Watch the video clip #22 and solve the problems</t>
  </si>
  <si>
    <t>Watch the video clip #23 and solve the problems</t>
  </si>
  <si>
    <t>Watch the video clip #24 and solve the problems</t>
  </si>
  <si>
    <t>Watch the video clip #25 and solve the problems</t>
  </si>
  <si>
    <t>Watch the video clip #26 and solve the problems</t>
  </si>
  <si>
    <t>Watch the video clip #27 and solve the problems</t>
  </si>
  <si>
    <t>L.101-102</t>
  </si>
  <si>
    <t>Lessons 101-102</t>
  </si>
  <si>
    <t>L.103-104</t>
  </si>
  <si>
    <t>Lessons 103-104</t>
  </si>
  <si>
    <t>L.105-106</t>
  </si>
  <si>
    <t>Lessons 105-106</t>
  </si>
  <si>
    <t>L.107-108</t>
  </si>
  <si>
    <t>Lessons 107-108</t>
  </si>
  <si>
    <t>L.109-110</t>
  </si>
  <si>
    <t>Lessons 109-110</t>
  </si>
  <si>
    <t>L.111-112</t>
  </si>
  <si>
    <t>Lessons 111-112</t>
  </si>
  <si>
    <t>L.113-114</t>
  </si>
  <si>
    <t>Lessons 113-114</t>
  </si>
  <si>
    <t>L.115-116</t>
  </si>
  <si>
    <t>Lessons 115-116</t>
  </si>
  <si>
    <t>L.117-118</t>
  </si>
  <si>
    <t>Lessons 117-118</t>
  </si>
  <si>
    <t>L.119-120</t>
  </si>
  <si>
    <t>Lessons 119-120</t>
  </si>
  <si>
    <t>L.121-122</t>
  </si>
  <si>
    <t>Lessons 121-122</t>
  </si>
  <si>
    <t>L.123-124</t>
  </si>
  <si>
    <t>Lessons 123-124</t>
  </si>
  <si>
    <t>L.125-126</t>
  </si>
  <si>
    <t>Lessons 125-126</t>
  </si>
  <si>
    <t>L.127-128</t>
  </si>
  <si>
    <t>Lessons 127-128</t>
  </si>
  <si>
    <t>L.129-130</t>
  </si>
  <si>
    <t>Lessons 129-130</t>
  </si>
  <si>
    <t>L.139-140</t>
  </si>
  <si>
    <t>Lessons 139-140</t>
  </si>
  <si>
    <t>L.149-150</t>
  </si>
  <si>
    <t>Lessons 149-150</t>
  </si>
  <si>
    <t>L.159-160</t>
  </si>
  <si>
    <t>Lessons 159-160</t>
  </si>
  <si>
    <t>L.1</t>
  </si>
  <si>
    <t>L.2</t>
  </si>
  <si>
    <t>L.3</t>
  </si>
  <si>
    <t>L.4</t>
  </si>
  <si>
    <t>L.5</t>
  </si>
  <si>
    <t>L.6</t>
  </si>
  <si>
    <t>L.7</t>
  </si>
  <si>
    <t>L.8</t>
  </si>
  <si>
    <t>L.9</t>
  </si>
  <si>
    <t>L.10</t>
  </si>
  <si>
    <t>L.11</t>
  </si>
  <si>
    <t>Read chapter 1</t>
  </si>
  <si>
    <t>Read chapter 8</t>
  </si>
  <si>
    <t>Freedom Train</t>
  </si>
  <si>
    <t>Old Yeller</t>
  </si>
  <si>
    <t>Read chapter 4</t>
  </si>
  <si>
    <t>Read chapter 5</t>
  </si>
  <si>
    <t>Read chapter 6</t>
  </si>
  <si>
    <t>Read chapter 7</t>
  </si>
  <si>
    <t>Read chapter 10</t>
  </si>
  <si>
    <t>Read chapter 11</t>
  </si>
  <si>
    <t>Read chapter 14</t>
  </si>
  <si>
    <t>Helen Keller</t>
  </si>
  <si>
    <t>The Wright Brothers</t>
  </si>
  <si>
    <t>Read chapter 9</t>
  </si>
  <si>
    <t>Hero Over Here</t>
  </si>
  <si>
    <t>pp.18-33</t>
  </si>
  <si>
    <t>Read pp.18-33</t>
  </si>
  <si>
    <t>Henry Reed, Inc.</t>
  </si>
  <si>
    <t>pp.7-26</t>
  </si>
  <si>
    <t>Read pp.7-26</t>
  </si>
  <si>
    <t>pp.27-39</t>
  </si>
  <si>
    <t>Read pp.27-39</t>
  </si>
  <si>
    <t>pp.40-62</t>
  </si>
  <si>
    <t>Read pp.40-62</t>
  </si>
  <si>
    <t>pp.63-85</t>
  </si>
  <si>
    <t>Read pp.63-85</t>
  </si>
  <si>
    <t>pp.86-109</t>
  </si>
  <si>
    <t>Read pp.86-109</t>
  </si>
  <si>
    <t>pp.110-135</t>
  </si>
  <si>
    <t>Read pp.110-135</t>
  </si>
  <si>
    <t>pp.136-164</t>
  </si>
  <si>
    <t>Read pp.136-164</t>
  </si>
  <si>
    <t>pp.165-182</t>
  </si>
  <si>
    <t>Read pp.165-182</t>
  </si>
  <si>
    <t>pp.183-202</t>
  </si>
  <si>
    <t>Read pp.183-202</t>
  </si>
  <si>
    <t>pp.203-239</t>
  </si>
  <si>
    <t>Read pp.203-239</t>
  </si>
  <si>
    <t>Read chapter 2</t>
  </si>
  <si>
    <t>Read chapter 3</t>
  </si>
  <si>
    <t>Read chapter 12</t>
  </si>
  <si>
    <t>Read chapter 13</t>
  </si>
  <si>
    <t>Read chapter 15</t>
  </si>
  <si>
    <t>Read chapter 16</t>
  </si>
  <si>
    <t>Read chapter 17</t>
  </si>
  <si>
    <t>Read chapter 18</t>
  </si>
  <si>
    <t>pp.5-16</t>
  </si>
  <si>
    <t>Read pp.5-16</t>
  </si>
  <si>
    <t>pp.17-23</t>
  </si>
  <si>
    <t>Read pp.17-23</t>
  </si>
  <si>
    <t>pp.24-38</t>
  </si>
  <si>
    <t>Read pp.24-38</t>
  </si>
  <si>
    <t>pp.39-45</t>
  </si>
  <si>
    <t>Read pp.39-45</t>
  </si>
  <si>
    <t>pp.46-57</t>
  </si>
  <si>
    <t>Read pp.46-57</t>
  </si>
  <si>
    <t>pp.58-66</t>
  </si>
  <si>
    <t>Read pp.58-66</t>
  </si>
  <si>
    <t>pp.67-73</t>
  </si>
  <si>
    <t>Read pp.67-73</t>
  </si>
  <si>
    <t>pp.74-82</t>
  </si>
  <si>
    <t>Read pp.74-82</t>
  </si>
  <si>
    <t>pp.83-89</t>
  </si>
  <si>
    <t>Read pp.83-89</t>
  </si>
  <si>
    <t>pp.90-100</t>
  </si>
  <si>
    <t>pp.101-108</t>
  </si>
  <si>
    <t>Read pp.101-108</t>
  </si>
  <si>
    <t>pp.109-117</t>
  </si>
  <si>
    <t>Read pp.109-117</t>
  </si>
  <si>
    <t>pp.118-126</t>
  </si>
  <si>
    <t>Read pp.118-126</t>
  </si>
  <si>
    <t>pp.127-133</t>
  </si>
  <si>
    <t>Read pp.127-133</t>
  </si>
  <si>
    <t>pp.134-148</t>
  </si>
  <si>
    <t>Read pp.134-148</t>
  </si>
  <si>
    <t>pp.149-157</t>
  </si>
  <si>
    <t>Read pp.149-157</t>
  </si>
  <si>
    <t>pp.158-164</t>
  </si>
  <si>
    <t>Read pp.158-164</t>
  </si>
  <si>
    <t>pp.165-172</t>
  </si>
  <si>
    <t>Read pp.165-172</t>
  </si>
  <si>
    <t>pp.182-191</t>
  </si>
  <si>
    <t>Read pp.182-191</t>
  </si>
  <si>
    <t>pp.173-181</t>
  </si>
  <si>
    <t>Read pp.173-181</t>
  </si>
  <si>
    <t>pp.7-10</t>
  </si>
  <si>
    <t>Read pp.7-10</t>
  </si>
  <si>
    <t>pp.11-19</t>
  </si>
  <si>
    <t>Read pp.11-19</t>
  </si>
  <si>
    <t>pp.20-29</t>
  </si>
  <si>
    <t>Read pp.20-29</t>
  </si>
  <si>
    <t>pp.30-38</t>
  </si>
  <si>
    <t>Read pp.30-38</t>
  </si>
  <si>
    <t>pp.46-55</t>
  </si>
  <si>
    <t>Read pp.46-55</t>
  </si>
  <si>
    <t>pp.56-64</t>
  </si>
  <si>
    <t>Read pp.56-64</t>
  </si>
  <si>
    <t>pp.65-73</t>
  </si>
  <si>
    <t>Read pp.65-73</t>
  </si>
  <si>
    <t>pp.74-81</t>
  </si>
  <si>
    <t>Read pp.74-81</t>
  </si>
  <si>
    <t>pp.82-95</t>
  </si>
  <si>
    <t>Read pp.82-95</t>
  </si>
  <si>
    <t>Read chapter 19</t>
  </si>
  <si>
    <t>Read chapter 20</t>
  </si>
  <si>
    <t>Prologue-p.8</t>
  </si>
  <si>
    <t>Read the Prologue and pp.1-8</t>
  </si>
  <si>
    <t>pp.9-17</t>
  </si>
  <si>
    <t>pp.34-44</t>
  </si>
  <si>
    <t>Read pp.34-44</t>
  </si>
  <si>
    <t>pp.45-54</t>
  </si>
  <si>
    <t>Read pp.45-54</t>
  </si>
  <si>
    <t>Read chapter 21</t>
  </si>
  <si>
    <t>Read chapter 22</t>
  </si>
  <si>
    <t>Read chapter 23</t>
  </si>
  <si>
    <t>Read chapter 24</t>
  </si>
  <si>
    <t>Read chapter 25</t>
  </si>
  <si>
    <t>Read chapter 26</t>
  </si>
  <si>
    <t>+ Rosetta Stone: Portuguese</t>
  </si>
  <si>
    <t>20 min</t>
  </si>
  <si>
    <t>20 minutes of Rosetta Stone Portuguese</t>
  </si>
  <si>
    <t>Work through p.5 of the Lesson Book, and practice</t>
  </si>
  <si>
    <t>20 mins</t>
  </si>
  <si>
    <t>Practice the piano for 20 minutes</t>
  </si>
  <si>
    <t>+ Piano</t>
  </si>
  <si>
    <t>+ Copywork &amp; Dictation</t>
  </si>
  <si>
    <t>Write a literary passage from dictation</t>
  </si>
  <si>
    <t>Plan</t>
  </si>
  <si>
    <t>Research</t>
  </si>
  <si>
    <t>Outline</t>
  </si>
  <si>
    <t>Write</t>
  </si>
  <si>
    <t>Edit</t>
  </si>
  <si>
    <t>Think about the research question and plan the project</t>
  </si>
  <si>
    <t>Research for the assignment</t>
  </si>
  <si>
    <t>+ Writing &amp; Research Project</t>
  </si>
  <si>
    <t>Write an outline of the paper</t>
  </si>
  <si>
    <t>Write a draft of the paper</t>
  </si>
  <si>
    <t>Conduct further research</t>
  </si>
  <si>
    <t>Final writing and editing</t>
  </si>
  <si>
    <t>+ Copywork</t>
  </si>
  <si>
    <t>+ Khan Academy</t>
  </si>
  <si>
    <t>+ The Fallacy Detective</t>
  </si>
  <si>
    <t>+ Review</t>
  </si>
  <si>
    <t>Review previous Bible verses memorised</t>
  </si>
  <si>
    <t>Theology</t>
  </si>
  <si>
    <t>Knowledge</t>
  </si>
  <si>
    <t>Read Chapter 19</t>
  </si>
  <si>
    <t>+ The Mad Scientists Club</t>
  </si>
  <si>
    <t>pp.15-27</t>
  </si>
  <si>
    <t>pp.28-47</t>
  </si>
  <si>
    <t>pp.48-72</t>
  </si>
  <si>
    <t>pp.73-88</t>
  </si>
  <si>
    <t>pp.89-109</t>
  </si>
  <si>
    <t>pp.110-124</t>
  </si>
  <si>
    <t>pp.125-139</t>
  </si>
  <si>
    <t>Read pp.15-27</t>
  </si>
  <si>
    <t>Read pp.28-47</t>
  </si>
  <si>
    <t>Read pp.48-72</t>
  </si>
  <si>
    <t>Read pp.73-88</t>
  </si>
  <si>
    <t>Read pp.89-109</t>
  </si>
  <si>
    <t>Read pp.110-124</t>
  </si>
  <si>
    <t>Read pp.125-139</t>
  </si>
  <si>
    <t>pp.200-220</t>
  </si>
  <si>
    <t>pp.250-269</t>
  </si>
  <si>
    <t>pp.236-249</t>
  </si>
  <si>
    <t>pp.221-235</t>
  </si>
  <si>
    <t>pp.185-199</t>
  </si>
  <si>
    <t>pp.171-184</t>
  </si>
  <si>
    <t>pp.158-170</t>
  </si>
  <si>
    <t>pp.146-157</t>
  </si>
  <si>
    <t>Read pp.146-157</t>
  </si>
  <si>
    <t>Read pp.158-170</t>
  </si>
  <si>
    <t>Read pp.171-184</t>
  </si>
  <si>
    <t>Read pp.185-199</t>
  </si>
  <si>
    <t>Read pp.200-220</t>
  </si>
  <si>
    <t>Read pp.221-235</t>
  </si>
  <si>
    <t>Read pp.236-249</t>
  </si>
  <si>
    <t>Read pp.250-269</t>
  </si>
  <si>
    <t>Read Chapter 20</t>
  </si>
  <si>
    <t>Read Chapter 21</t>
  </si>
  <si>
    <t>Read Chapter 24</t>
  </si>
  <si>
    <t>Ch.27</t>
  </si>
  <si>
    <t>Read Chapter 27</t>
  </si>
  <si>
    <t>Ch.28</t>
  </si>
  <si>
    <t>Read Chapter 28</t>
  </si>
  <si>
    <t>+ God's Smuggler</t>
  </si>
  <si>
    <t>30 mins</t>
  </si>
  <si>
    <t>Do 30 mins of Scratch tuturials and programming</t>
  </si>
  <si>
    <t>+ Programming: Scratch</t>
  </si>
  <si>
    <t>Project 1</t>
  </si>
  <si>
    <t>Work through and complete Project 1</t>
  </si>
  <si>
    <t>Project 2</t>
  </si>
  <si>
    <t>Work through and complete Project 2</t>
  </si>
  <si>
    <t>Project 3</t>
  </si>
  <si>
    <t>Work through and complete Project 3</t>
  </si>
  <si>
    <t>Project 4</t>
  </si>
  <si>
    <t>Work through and complete Project 4</t>
  </si>
  <si>
    <t>Project 5</t>
  </si>
  <si>
    <t>Work through and complete Project 5</t>
  </si>
  <si>
    <t>Project 6</t>
  </si>
  <si>
    <t>Work through and complete Project 6</t>
  </si>
  <si>
    <t>Project 7</t>
  </si>
  <si>
    <t>Work through and complete Project 7</t>
  </si>
  <si>
    <t>Project 8</t>
  </si>
  <si>
    <t>Work through and complete Project 8</t>
  </si>
  <si>
    <t>Project 9</t>
  </si>
  <si>
    <t>Work through and complete Project 9</t>
  </si>
  <si>
    <t>+ EEME Electronics Project</t>
  </si>
  <si>
    <t>Case for Christ</t>
  </si>
  <si>
    <t>Case for Faith</t>
  </si>
  <si>
    <t>Journey, Eastern Hemisphere</t>
  </si>
  <si>
    <t>What Happened, Penny Candy</t>
  </si>
  <si>
    <t>Mountain Meets the Moon</t>
  </si>
  <si>
    <t>A Horse of Milk White Jade</t>
  </si>
  <si>
    <t>Around the World in 80 Days</t>
  </si>
  <si>
    <t>Cornelia</t>
  </si>
  <si>
    <t>Beat the Story-Drum</t>
  </si>
  <si>
    <t>From the Mixed-Up Files …</t>
  </si>
  <si>
    <t>Oral</t>
  </si>
  <si>
    <t>Exploring, History of Medicine</t>
  </si>
  <si>
    <t>DVD: Unlocking the Mystery</t>
  </si>
  <si>
    <t>Horizons: Math 3</t>
  </si>
  <si>
    <t>Horizons: Math 6</t>
  </si>
  <si>
    <t>Horizons: Math 4</t>
  </si>
  <si>
    <t>Math-U-See: Pre-Algebra</t>
  </si>
  <si>
    <r>
      <t xml:space="preserve">+ </t>
    </r>
    <r>
      <rPr>
        <i/>
        <sz val="9"/>
        <rFont val="Calibri"/>
        <family val="2"/>
        <scheme val="minor"/>
      </rPr>
      <t>Piano</t>
    </r>
  </si>
  <si>
    <t>Work through pp.58-59 of the Lesson Book, and practice</t>
  </si>
  <si>
    <t>pp.62-63</t>
  </si>
  <si>
    <t>Work through pp.62-63 of the Lesson Book, and practice</t>
  </si>
  <si>
    <t>Work through pp.68-69 of the Lesson Book, and practice</t>
  </si>
  <si>
    <t>Solve Test 1 Puzzles 1-2</t>
  </si>
  <si>
    <t>T.1 P.1-2</t>
  </si>
  <si>
    <t>T.1 P.3-4</t>
  </si>
  <si>
    <t>Solve Test 1 Puzzles 3-4</t>
  </si>
  <si>
    <t>T.1 P.5-6</t>
  </si>
  <si>
    <t>Solve Test 1 Puzzles 5-6</t>
  </si>
  <si>
    <t>T.1 P.7-8</t>
  </si>
  <si>
    <t>Solve Test 1 Puzzles 7-8</t>
  </si>
  <si>
    <t>T.1 P.9-10</t>
  </si>
  <si>
    <t>Solve Test 1 Puzzles 9-10</t>
  </si>
  <si>
    <t>T.1 P.11-12</t>
  </si>
  <si>
    <t>Solve Test 1 Puzzles 11-12</t>
  </si>
  <si>
    <t>T.1 P.13-14</t>
  </si>
  <si>
    <t>Solve Test 1 Puzzles 13-14</t>
  </si>
  <si>
    <t>T.1 P.15-16</t>
  </si>
  <si>
    <t>Solve Test 1 Puzzles 15-16</t>
  </si>
  <si>
    <t>T.1 P.17-18</t>
  </si>
  <si>
    <t>Solve Test 1 Puzzles 17-18</t>
  </si>
  <si>
    <t>T.1 P.19-20</t>
  </si>
  <si>
    <t>Solve Test 1 Puzzles 19-20</t>
  </si>
  <si>
    <t>T.1 P.21-22</t>
  </si>
  <si>
    <t>Solve Test 1 Puzzles 21-22</t>
  </si>
  <si>
    <t>T.1 P.23-24</t>
  </si>
  <si>
    <t>Solve Test 1 Puzzles 23-24</t>
  </si>
  <si>
    <t>T.1 P.25-26</t>
  </si>
  <si>
    <t>Solve Test 1 Puzzles 25-26</t>
  </si>
  <si>
    <t>T.1 P.27-28</t>
  </si>
  <si>
    <t>Solve Test 1 Puzzles 27-28</t>
  </si>
  <si>
    <t>T.1 P.29-30</t>
  </si>
  <si>
    <t>Solve Test 1 Puzzles 29-30</t>
  </si>
  <si>
    <t>T.2 P.1-2</t>
  </si>
  <si>
    <t>T.2 P.3-4</t>
  </si>
  <si>
    <t>T.2 P.5-6</t>
  </si>
  <si>
    <t>T.2 P.7-8</t>
  </si>
  <si>
    <t>T.2 P.9-10</t>
  </si>
  <si>
    <t>T.2 P.11-12</t>
  </si>
  <si>
    <t>T.2 P.13-14</t>
  </si>
  <si>
    <t>T.2 P.15-16</t>
  </si>
  <si>
    <t>T.2 P.17-18</t>
  </si>
  <si>
    <t>T.2 P.19-20</t>
  </si>
  <si>
    <t>T.2 P.21-22</t>
  </si>
  <si>
    <t>T.2 P.23-24</t>
  </si>
  <si>
    <t>T.2 P.25-26</t>
  </si>
  <si>
    <t>T.2 P.27-28</t>
  </si>
  <si>
    <t>T.2 P.29-30</t>
  </si>
  <si>
    <t>Solve Test 2 Puzzles 1-2</t>
  </si>
  <si>
    <t>Solve Test 2 Puzzles 3-4</t>
  </si>
  <si>
    <t>Solve Test 2 Puzzles 5-6</t>
  </si>
  <si>
    <t>Solve Test 2 Puzzles 7-8</t>
  </si>
  <si>
    <t>Solve Test 2 Puzzles 9-10</t>
  </si>
  <si>
    <t>Solve Test 2 Puzzles 11-12</t>
  </si>
  <si>
    <t>Solve Test 2 Puzzles 13-14</t>
  </si>
  <si>
    <t>Solve Test 2 Puzzles 15-16</t>
  </si>
  <si>
    <t>Solve Test 2 Puzzles 17-18</t>
  </si>
  <si>
    <t>Solve Test 2 Puzzles 19-20</t>
  </si>
  <si>
    <t>Solve Test 2 Puzzles 21-22</t>
  </si>
  <si>
    <t>Solve Test 2 Puzzles 23-24</t>
  </si>
  <si>
    <t>Solve Test 2 Puzzles 25-26</t>
  </si>
  <si>
    <t>Solve Test 2 Puzzles 27-28</t>
  </si>
  <si>
    <t>Solve Test 2 Puzzles 29-30</t>
  </si>
  <si>
    <t>Solve Test 3 Puzzles 1-2</t>
  </si>
  <si>
    <t>Solve Test 3 Puzzles 3-4</t>
  </si>
  <si>
    <t>Solve Test 3 Puzzles 5-6</t>
  </si>
  <si>
    <t>Solve Test 3 Puzzles 7-8</t>
  </si>
  <si>
    <t>Solve Test 3 Puzzles 9-10</t>
  </si>
  <si>
    <t>Solve Test 3 Puzzles 11-12</t>
  </si>
  <si>
    <t>Solve Test 3 Puzzles 13-14</t>
  </si>
  <si>
    <t>Solve Test 3 Puzzles 15-16</t>
  </si>
  <si>
    <t>Solve Test 3 Puzzles 17-18</t>
  </si>
  <si>
    <t>Solve Test 3 Puzzles 19-20</t>
  </si>
  <si>
    <t>Solve Test 3 Puzzles 21-22</t>
  </si>
  <si>
    <t>Solve Test 3 Puzzles 23-24</t>
  </si>
  <si>
    <t>Solve Test 3 Puzzles 25-26</t>
  </si>
  <si>
    <t>Solve Test 3 Puzzles 27-28</t>
  </si>
  <si>
    <t>Solve Test 3 Puzzles 29-30</t>
  </si>
  <si>
    <t>T.3 P.1-2</t>
  </si>
  <si>
    <t>T.3 P.3-4</t>
  </si>
  <si>
    <t>T.3 P.5-6</t>
  </si>
  <si>
    <t>T.3 P.7-8</t>
  </si>
  <si>
    <t>T.3 P.9-10</t>
  </si>
  <si>
    <t>T.3 P.11-12</t>
  </si>
  <si>
    <t>T.3 P.13-14</t>
  </si>
  <si>
    <t>T.3 P.15-16</t>
  </si>
  <si>
    <t>T.3 P.17-18</t>
  </si>
  <si>
    <t>T.3 P.19-20</t>
  </si>
  <si>
    <t>T.3 P.21-22</t>
  </si>
  <si>
    <t>T.3 P.23-24</t>
  </si>
  <si>
    <t>T.3 P.25-26</t>
  </si>
  <si>
    <t>T.3 P.27-28</t>
  </si>
  <si>
    <t>T.3 P.29-30</t>
  </si>
  <si>
    <t>T.4 P.1-2</t>
  </si>
  <si>
    <t>T.4 P.3-4</t>
  </si>
  <si>
    <t>T.4 P.5-6</t>
  </si>
  <si>
    <t>T.4 P.7-8</t>
  </si>
  <si>
    <t>T.4 P.9-10</t>
  </si>
  <si>
    <t>T.4 P.11-12</t>
  </si>
  <si>
    <t>T.4 P.13-14</t>
  </si>
  <si>
    <t>T.4 P.15-16</t>
  </si>
  <si>
    <t>T.4 P.17-18</t>
  </si>
  <si>
    <t>T.4 P.19-20</t>
  </si>
  <si>
    <t>T.4 P.21-22</t>
  </si>
  <si>
    <t>T.4 P.23-24</t>
  </si>
  <si>
    <t>T.4 P.25-26</t>
  </si>
  <si>
    <t>T.4 P.27-28</t>
  </si>
  <si>
    <t>T.4 P.29-30</t>
  </si>
  <si>
    <t>Solve Test 4 Puzzles 1-2</t>
  </si>
  <si>
    <t>Solve Test 4 Puzzles 3-4</t>
  </si>
  <si>
    <t>Solve Test 4 Puzzles 5-6</t>
  </si>
  <si>
    <t>Solve Test 4 Puzzles 7-8</t>
  </si>
  <si>
    <t>Solve Test 4 Puzzles 9-10</t>
  </si>
  <si>
    <t>Solve Test 4 Puzzles 11-12</t>
  </si>
  <si>
    <t>Solve Test 4 Puzzles 13-14</t>
  </si>
  <si>
    <t>Solve Test 4 Puzzles 15-16</t>
  </si>
  <si>
    <t>Solve Test 4 Puzzles 17-18</t>
  </si>
  <si>
    <t>Solve Test 4 Puzzles 19-20</t>
  </si>
  <si>
    <t>Solve Test 4 Puzzles 21-22</t>
  </si>
  <si>
    <t>Solve Test 4 Puzzles 23-24</t>
  </si>
  <si>
    <t>Solve Test 4 Puzzles 25-26</t>
  </si>
  <si>
    <t>Solve Test 4 Puzzles 27-28</t>
  </si>
  <si>
    <t>Solve Test 4 Puzzles 29-30</t>
  </si>
  <si>
    <t>Solve Test 5 Puzzles 1-2</t>
  </si>
  <si>
    <t>Solve Test 5 Puzzles 3-4</t>
  </si>
  <si>
    <t>Solve Test 5 Puzzles 5-6</t>
  </si>
  <si>
    <t>Solve Test 5 Puzzles 7-8</t>
  </si>
  <si>
    <t>Solve Test 5 Puzzles 9-10</t>
  </si>
  <si>
    <t>Solve Test 5 Puzzles 11-12</t>
  </si>
  <si>
    <t>Solve Test 5 Puzzles 13-14</t>
  </si>
  <si>
    <t>Solve Test 5 Puzzles 15-16</t>
  </si>
  <si>
    <t>Solve Test 5 Puzzles 17-18</t>
  </si>
  <si>
    <t>Solve Test 5 Puzzles 19-20</t>
  </si>
  <si>
    <t>Solve Test 5 Puzzles 21-22</t>
  </si>
  <si>
    <t>Solve Test 5 Puzzles 23-24</t>
  </si>
  <si>
    <t>Solve Test 5 Puzzles 25-26</t>
  </si>
  <si>
    <t>Solve Test 5 Puzzles 27-28</t>
  </si>
  <si>
    <t>Solve Test 5 Puzzles 29-30</t>
  </si>
  <si>
    <t>T.5 P.1-2</t>
  </si>
  <si>
    <t>T.5 P.3-4</t>
  </si>
  <si>
    <t>T.5 P.5-6</t>
  </si>
  <si>
    <t>T.5 P.7-8</t>
  </si>
  <si>
    <t>T.5 P.9-10</t>
  </si>
  <si>
    <t>T.5 P.11-12</t>
  </si>
  <si>
    <t>T.5 P.13-14</t>
  </si>
  <si>
    <t>T.5 P.15-16</t>
  </si>
  <si>
    <t>T.5 P.17-18</t>
  </si>
  <si>
    <t>T.5 P.19-20</t>
  </si>
  <si>
    <t>T.5 P.21-22</t>
  </si>
  <si>
    <t>T.5 P.23-24</t>
  </si>
  <si>
    <t>T.5 P.25-26</t>
  </si>
  <si>
    <t>T.5 P.27-28</t>
  </si>
  <si>
    <t>T.5 P.29-30</t>
  </si>
  <si>
    <t>T.6 P.1-2</t>
  </si>
  <si>
    <t>T.6 P.3-4</t>
  </si>
  <si>
    <t>T.6 P.5-6</t>
  </si>
  <si>
    <t>T.6 P.7-8</t>
  </si>
  <si>
    <t>T.6 P.9-10</t>
  </si>
  <si>
    <t>T.6 P.11-12</t>
  </si>
  <si>
    <t>T.6 P.13-14</t>
  </si>
  <si>
    <t>T.6 P.15-16</t>
  </si>
  <si>
    <t>T.6 P.17-18</t>
  </si>
  <si>
    <t>T.6 P.19-20</t>
  </si>
  <si>
    <t>T.6 P.21-22</t>
  </si>
  <si>
    <t>T.6 P.23-24</t>
  </si>
  <si>
    <t>T.6 P.25-26</t>
  </si>
  <si>
    <t>T.6 P.27-28</t>
  </si>
  <si>
    <t>T.6 P.29-30</t>
  </si>
  <si>
    <t>Solve Test 6 Puzzles 1-2</t>
  </si>
  <si>
    <t>Solve Test 6 Puzzles 3-4</t>
  </si>
  <si>
    <t>Solve Test 6 Puzzles 5-6</t>
  </si>
  <si>
    <t>Solve Test 6 Puzzles 7-8</t>
  </si>
  <si>
    <t>Solve Test 6 Puzzles 9-10</t>
  </si>
  <si>
    <t>Solve Test 6 Puzzles 11-12</t>
  </si>
  <si>
    <t>Solve Test 6 Puzzles 13-14</t>
  </si>
  <si>
    <t>Solve Test 6 Puzzles 15-16</t>
  </si>
  <si>
    <t>Solve Test 6 Puzzles 17-18</t>
  </si>
  <si>
    <t>Solve Test 6 Puzzles 19-20</t>
  </si>
  <si>
    <t>Solve Test 6 Puzzles 21-22</t>
  </si>
  <si>
    <t>Solve Test 6 Puzzles 23-24</t>
  </si>
  <si>
    <t>Solve Test 6 Puzzles 25-26</t>
  </si>
  <si>
    <t>Solve Test 6 Puzzles 27-28</t>
  </si>
  <si>
    <t>Solve Test 6 Puzzles 29-30</t>
  </si>
  <si>
    <t>Solve Test 7 Puzzles 1-2</t>
  </si>
  <si>
    <t>Solve Test 7 Puzzles 3-4</t>
  </si>
  <si>
    <t>Solve Test 7 Puzzles 5-6</t>
  </si>
  <si>
    <t>Solve Test 7 Puzzles 7-8</t>
  </si>
  <si>
    <t>Solve Test 7 Puzzles 9-10</t>
  </si>
  <si>
    <t>Solve Test 7 Puzzles 11-12</t>
  </si>
  <si>
    <t>Solve Test 7 Puzzles 13-14</t>
  </si>
  <si>
    <t>Solve Test 7 Puzzles 15-16</t>
  </si>
  <si>
    <t>Solve Test 7 Puzzles 17-18</t>
  </si>
  <si>
    <t>Solve Test 7 Puzzles 19-20</t>
  </si>
  <si>
    <t>Solve Test 7 Puzzles 21-22</t>
  </si>
  <si>
    <t>Solve Test 7 Puzzles 23-24</t>
  </si>
  <si>
    <t>Solve Test 7 Puzzles 25-26</t>
  </si>
  <si>
    <t>Solve Test 7 Puzzles 27-28</t>
  </si>
  <si>
    <t>Solve Test 7 Puzzles 29-30</t>
  </si>
  <si>
    <t>T.7 P.1-2</t>
  </si>
  <si>
    <t>T.7 P.3-4</t>
  </si>
  <si>
    <t>T.7 P.5-6</t>
  </si>
  <si>
    <t>T.7 P.7-8</t>
  </si>
  <si>
    <t>T.7 P.9-10</t>
  </si>
  <si>
    <t>T.7 P.11-12</t>
  </si>
  <si>
    <t>T.7 P.13-14</t>
  </si>
  <si>
    <t>T.7 P.15-16</t>
  </si>
  <si>
    <t>T.7 P.17-18</t>
  </si>
  <si>
    <t>T.7 P.19-20</t>
  </si>
  <si>
    <t>T.7 P.21-22</t>
  </si>
  <si>
    <t>T.7 P.23-24</t>
  </si>
  <si>
    <t>T.7 P.25-26</t>
  </si>
  <si>
    <t>T.7 P.27-28</t>
  </si>
  <si>
    <t>T.7 P.29-30</t>
  </si>
  <si>
    <t>T.8 P.1-2</t>
  </si>
  <si>
    <t>T.8 P.3-4</t>
  </si>
  <si>
    <t>T.8 P.5-6</t>
  </si>
  <si>
    <t>T.8 P.7-8</t>
  </si>
  <si>
    <t>T.8 P.9-10</t>
  </si>
  <si>
    <t>T.8 P.11-12</t>
  </si>
  <si>
    <t>T.8 P.13-14</t>
  </si>
  <si>
    <t>T.8 P.15-16</t>
  </si>
  <si>
    <t>T.8 P.17-18</t>
  </si>
  <si>
    <t>T.8 P.19-20</t>
  </si>
  <si>
    <t>T.8 P.21-22</t>
  </si>
  <si>
    <t>T.8 P.23-24</t>
  </si>
  <si>
    <t>T.8 P.25-26</t>
  </si>
  <si>
    <t>T.8 P.27-28</t>
  </si>
  <si>
    <t>T.8 P.29-30</t>
  </si>
  <si>
    <t>Solve Test 8 Puzzles 1-2</t>
  </si>
  <si>
    <t>Solve Test 8 Puzzles 3-4</t>
  </si>
  <si>
    <t>Solve Test 8 Puzzles 5-6</t>
  </si>
  <si>
    <t>Solve Test 8 Puzzles 7-8</t>
  </si>
  <si>
    <t>Solve Test 8 Puzzles 9-10</t>
  </si>
  <si>
    <t>Solve Test 8 Puzzles 11-12</t>
  </si>
  <si>
    <t>Solve Test 8 Puzzles 13-14</t>
  </si>
  <si>
    <t>Solve Test 8 Puzzles 15-16</t>
  </si>
  <si>
    <t>Solve Test 8 Puzzles 17-18</t>
  </si>
  <si>
    <t>Solve Test 8 Puzzles 19-20</t>
  </si>
  <si>
    <t>Solve Test 8 Puzzles 21-22</t>
  </si>
  <si>
    <t>Solve Test 8 Puzzles 23-24</t>
  </si>
  <si>
    <t>Solve Test 8 Puzzles 25-26</t>
  </si>
  <si>
    <t>Solve Test 8 Puzzles 27-28</t>
  </si>
  <si>
    <t>Solve Test 8 Puzzles 29-30</t>
  </si>
  <si>
    <t>Solve Test 9 Puzzles 1-2</t>
  </si>
  <si>
    <t>Solve Test 9 Puzzles 3-4</t>
  </si>
  <si>
    <t>Solve Test 9 Puzzles 5-6</t>
  </si>
  <si>
    <t>Solve Test 9 Puzzles 7-8</t>
  </si>
  <si>
    <t>Solve Test 9 Puzzles 9-10</t>
  </si>
  <si>
    <t>Solve Test 9 Puzzles 11-12</t>
  </si>
  <si>
    <t>Solve Test 9 Puzzles 13-14</t>
  </si>
  <si>
    <t>Solve Test 9 Puzzles 15-16</t>
  </si>
  <si>
    <t>Solve Test 9 Puzzles 17-18</t>
  </si>
  <si>
    <t>Solve Test 9 Puzzles 19-20</t>
  </si>
  <si>
    <t>Solve Test 9 Puzzles 21-22</t>
  </si>
  <si>
    <t>Solve Test 9 Puzzles 23-24</t>
  </si>
  <si>
    <t>Solve Test 9 Puzzles 25-26</t>
  </si>
  <si>
    <t>Solve Test 9 Puzzles 27-28</t>
  </si>
  <si>
    <t>Solve Test 9 Puzzles 29-30</t>
  </si>
  <si>
    <t>T.9 P.1-2</t>
  </si>
  <si>
    <t>T.9 P.3-4</t>
  </si>
  <si>
    <t>T.9 P.5-6</t>
  </si>
  <si>
    <t>T.9 P.7-8</t>
  </si>
  <si>
    <t>T.9 P.9-10</t>
  </si>
  <si>
    <t>T.9 P.11-12</t>
  </si>
  <si>
    <t>T.9 P.13-14</t>
  </si>
  <si>
    <t>T.9 P.15-16</t>
  </si>
  <si>
    <t>T.9 P.17-18</t>
  </si>
  <si>
    <t>T.9 P.19-20</t>
  </si>
  <si>
    <t>T.9 P.21-22</t>
  </si>
  <si>
    <t>T.9 P.23-24</t>
  </si>
  <si>
    <t>T.9 P.25-26</t>
  </si>
  <si>
    <t>T.9 P.27-28</t>
  </si>
  <si>
    <t>T.9 P.29-30</t>
  </si>
  <si>
    <t>T.10 P.1-2</t>
  </si>
  <si>
    <t>T.10 P.3-4</t>
  </si>
  <si>
    <t>T.10 P.5-6</t>
  </si>
  <si>
    <t>T.10 P.7-8</t>
  </si>
  <si>
    <t>T.10 P.9-10</t>
  </si>
  <si>
    <t>T.10 P.11-12</t>
  </si>
  <si>
    <t>T.10 P.13-14</t>
  </si>
  <si>
    <t>T.10 P.15-16</t>
  </si>
  <si>
    <t>Solve Test 10 Puzzles 1-2</t>
  </si>
  <si>
    <t>Solve Test 10 Puzzles 3-4</t>
  </si>
  <si>
    <t>Solve Test 10 Puzzles 5-6</t>
  </si>
  <si>
    <t>Solve Test 10 Puzzles 7-8</t>
  </si>
  <si>
    <t>Solve Test 10 Puzzles 9-10</t>
  </si>
  <si>
    <t>Solve Test 10 Puzzles 11-12</t>
  </si>
  <si>
    <t>Solve Test 10 Puzzles 13-14</t>
  </si>
  <si>
    <t>Solve Test 10 Puzzles 15-16</t>
  </si>
  <si>
    <t>I-35W Bridge</t>
  </si>
  <si>
    <t>Discuss the I-35W improvements and bridge collapse</t>
  </si>
  <si>
    <t>Huhu Grubs</t>
  </si>
  <si>
    <t>Make pastry huhu grubs for lunch</t>
  </si>
  <si>
    <t>Cards for Mr. Pres</t>
  </si>
  <si>
    <t>Make cards for Mr. Pres</t>
  </si>
  <si>
    <r>
      <rPr>
        <b/>
        <sz val="9"/>
        <color theme="1"/>
        <rFont val="Calibri"/>
        <family val="2"/>
        <scheme val="minor"/>
      </rPr>
      <t xml:space="preserve">Ethan:  </t>
    </r>
    <r>
      <rPr>
        <sz val="9"/>
        <color theme="1"/>
        <rFont val="Calibri"/>
        <family val="2"/>
        <scheme val="minor"/>
      </rPr>
      <t>Horizons Math 6 - Test 11: 46/49 = 94%
There were only a couple of minor errors with calculations but nothing to be concerned about.  A good start getting back into mathematics for the year.</t>
    </r>
  </si>
  <si>
    <r>
      <rPr>
        <b/>
        <sz val="9"/>
        <color theme="1"/>
        <rFont val="Calibri"/>
        <family val="2"/>
        <scheme val="minor"/>
      </rPr>
      <t xml:space="preserve">Jesse:  </t>
    </r>
    <r>
      <rPr>
        <sz val="9"/>
        <color theme="1"/>
        <rFont val="Calibri"/>
        <family val="2"/>
        <scheme val="minor"/>
      </rPr>
      <t>Horizons Math 3 - Test 14: 36/48 = 75%
Jesse made a multiplication error (adding the carried figure before multiplying, rather than after) which he repeated in all nine problems of one question.  There were a few other small errors, which is to be expected in the first test back after the summer.
Jesse was bitterly disappointed with his result.  But it's easily fixed and he's doing very well.</t>
    </r>
  </si>
  <si>
    <t>Mr. Pres</t>
  </si>
  <si>
    <t>Conversation with Mr. Pres</t>
  </si>
  <si>
    <t>9 Mile Creek</t>
  </si>
  <si>
    <t>Explore at Nine Mile Creek</t>
  </si>
  <si>
    <t>Repairs</t>
  </si>
  <si>
    <t>Repair toys</t>
  </si>
  <si>
    <r>
      <rPr>
        <b/>
        <sz val="9"/>
        <color theme="1"/>
        <rFont val="Calibri"/>
        <family val="2"/>
        <scheme val="minor"/>
      </rPr>
      <t xml:space="preserve">Jesse:  </t>
    </r>
    <r>
      <rPr>
        <sz val="9"/>
        <color theme="1"/>
        <rFont val="Calibri"/>
        <family val="2"/>
        <scheme val="minor"/>
      </rPr>
      <t>Horizons Math 3 - Test 15: 38/38 = 100%
Perfect!</t>
    </r>
  </si>
  <si>
    <t>Food Bugs</t>
  </si>
  <si>
    <t>Make insects and bugs using food</t>
  </si>
  <si>
    <t>Week 2</t>
  </si>
  <si>
    <t>Week 2 Day 1</t>
  </si>
  <si>
    <t>Week 2 Day 2</t>
  </si>
  <si>
    <t>Week 2 Day 3</t>
  </si>
  <si>
    <t>Week 2 Day 4</t>
  </si>
  <si>
    <t>Week 2 Day 5</t>
  </si>
  <si>
    <t xml:space="preserve"> 10/9 | Psa 7</t>
  </si>
  <si>
    <t xml:space="preserve"> 11/9 | Psa 8</t>
  </si>
  <si>
    <t xml:space="preserve"> 12/9 | Psa 9</t>
  </si>
  <si>
    <t xml:space="preserve"> 13/9 | Psa 10</t>
  </si>
  <si>
    <t xml:space="preserve"> 13/9 | Psa 11</t>
  </si>
  <si>
    <t xml:space="preserve"> 11/9 | Ch.1</t>
  </si>
  <si>
    <t xml:space="preserve"> 11/9 | Joh 4</t>
  </si>
  <si>
    <t xml:space="preserve"> 12/9 | Joh 5</t>
  </si>
  <si>
    <t xml:space="preserve"> 13/9 | Joh 6</t>
  </si>
  <si>
    <t xml:space="preserve"> 13/9 | Pro 3</t>
  </si>
  <si>
    <t xml:space="preserve"> 13/9 | Pro 4</t>
  </si>
  <si>
    <t xml:space="preserve"> 10/9 | pp.20-21</t>
  </si>
  <si>
    <t xml:space="preserve"> 10/9 | pp.22-26</t>
  </si>
  <si>
    <t xml:space="preserve"> 11/9 | pp.27-30</t>
  </si>
  <si>
    <t xml:space="preserve"> 11/9 | pp.31-33</t>
  </si>
  <si>
    <t xml:space="preserve"> 12/9 | p.7</t>
  </si>
  <si>
    <t xml:space="preserve"> 12/9 | p.8</t>
  </si>
  <si>
    <t xml:space="preserve"> 13/9 | Tui-u</t>
  </si>
  <si>
    <t xml:space="preserve"> 10/9 | p.107 Ǽ</t>
  </si>
  <si>
    <t xml:space="preserve"> 11/9 | p.108 Ǽ</t>
  </si>
  <si>
    <t xml:space="preserve"> 12/9 | p,109 Ǽ</t>
  </si>
  <si>
    <t xml:space="preserve"> 17/8 | Pt.1 Ch.8</t>
  </si>
  <si>
    <t xml:space="preserve"> 18/8 | Pt.1 Ch.9</t>
  </si>
  <si>
    <t xml:space="preserve"> 19/8 | Pt.1 Ch.10</t>
  </si>
  <si>
    <t xml:space="preserve"> 20/8 | Pt.1 Ch.11</t>
  </si>
  <si>
    <t xml:space="preserve"> 21/8 | Pt.1 Ch.12</t>
  </si>
  <si>
    <t xml:space="preserve"> 10/9 | Chs.17-18</t>
  </si>
  <si>
    <t xml:space="preserve"> 11/9 | Chs.19-22</t>
  </si>
  <si>
    <t xml:space="preserve"> 11/9 | Chs.23-24</t>
  </si>
  <si>
    <t xml:space="preserve"> 12/9 | Chs.25-30</t>
  </si>
  <si>
    <t xml:space="preserve"> 13/9 | Chs.31-34</t>
  </si>
  <si>
    <t xml:space="preserve"> 12/9 | Ch.3</t>
  </si>
  <si>
    <t xml:space="preserve"> 12/9 | Ch.4</t>
  </si>
  <si>
    <t xml:space="preserve"> 12/9 | Ch.5</t>
  </si>
  <si>
    <t xml:space="preserve"> 13/9 | Ch.6</t>
  </si>
  <si>
    <t xml:space="preserve"> 13/9 | Ch.7</t>
  </si>
  <si>
    <t xml:space="preserve"> 10/9 | Ch.6</t>
  </si>
  <si>
    <t xml:space="preserve"> 12/9 | Ch.7 Ǽ</t>
  </si>
  <si>
    <t xml:space="preserve"> 12/9 | Ch.8</t>
  </si>
  <si>
    <t xml:space="preserve"> 13/9 | Ch.9</t>
  </si>
  <si>
    <t xml:space="preserve"> 13/9 | Ch.10 Ǽ</t>
  </si>
  <si>
    <t xml:space="preserve"> 10/9 | p.6</t>
  </si>
  <si>
    <t xml:space="preserve"> 10/9 | p.9</t>
  </si>
  <si>
    <t xml:space="preserve"> 10/9 | p.10</t>
  </si>
  <si>
    <t xml:space="preserve"> 10/9 | Journal</t>
  </si>
  <si>
    <t xml:space="preserve"> 11/9 | Journal</t>
  </si>
  <si>
    <t xml:space="preserve"> 12/9 | Journal</t>
  </si>
  <si>
    <t xml:space="preserve"> 13/9 | Journal</t>
  </si>
  <si>
    <t xml:space="preserve"> 14/9 | Journal</t>
  </si>
  <si>
    <t xml:space="preserve"> 10/9 | Mem. Verse</t>
  </si>
  <si>
    <t xml:space="preserve"> 11/9 | Plan</t>
  </si>
  <si>
    <t xml:space="preserve"> 12/9 | Research</t>
  </si>
  <si>
    <t xml:space="preserve"> 13/9 | Outline</t>
  </si>
  <si>
    <t xml:space="preserve"> 11/9 | Literature</t>
  </si>
  <si>
    <t xml:space="preserve"> 12/9 | Proverb</t>
  </si>
  <si>
    <t xml:space="preserve"> 13/9 | Poem</t>
  </si>
  <si>
    <t xml:space="preserve"> 10/9 | 20 min</t>
  </si>
  <si>
    <t xml:space="preserve"> 12/9 | 20 min</t>
  </si>
  <si>
    <t xml:space="preserve"> 17/9 | Call Opa</t>
  </si>
  <si>
    <t xml:space="preserve"> 5/9 | Mr. Pres</t>
  </si>
  <si>
    <t xml:space="preserve"> 11/9 | pp.12-17</t>
  </si>
  <si>
    <t xml:space="preserve"> 13/9 | pp.18-20</t>
  </si>
  <si>
    <t xml:space="preserve"> 17/9 | Journal L.1</t>
  </si>
  <si>
    <t xml:space="preserve"> 11/9 | pp.68-69</t>
  </si>
  <si>
    <t xml:space="preserve"> 12/9 | pp.70-71</t>
  </si>
  <si>
    <t xml:space="preserve"> 11/9 | pp.75-78</t>
  </si>
  <si>
    <t xml:space="preserve"> 12/9 | pp.79-82</t>
  </si>
  <si>
    <t xml:space="preserve"> 10/9 | Ch.11</t>
  </si>
  <si>
    <t xml:space="preserve"> 10/9 | L.141-142</t>
  </si>
  <si>
    <t xml:space="preserve"> 11/9 | L.143-144</t>
  </si>
  <si>
    <t xml:space="preserve"> 12/9 | L.145-146</t>
  </si>
  <si>
    <t xml:space="preserve"> 13/9 | L.147-148</t>
  </si>
  <si>
    <t xml:space="preserve"> 13/9 | L.149,T.15</t>
  </si>
  <si>
    <t xml:space="preserve"> 7/9 | T.11</t>
  </si>
  <si>
    <t xml:space="preserve"> 12/9 | L.111-112</t>
  </si>
  <si>
    <t xml:space="preserve"> 13/9 | L.113-114</t>
  </si>
  <si>
    <t xml:space="preserve"> 13/9 | L.115-116</t>
  </si>
  <si>
    <t xml:space="preserve"> 13/9 | L.117-118</t>
  </si>
  <si>
    <t xml:space="preserve"> 13/9 | #19</t>
  </si>
  <si>
    <t xml:space="preserve"> 10/9 | Lesson 2</t>
  </si>
  <si>
    <t xml:space="preserve"> 13/9 | Lesson 3</t>
  </si>
  <si>
    <t xml:space="preserve"> 11/9 | T.1 P.9-10</t>
  </si>
  <si>
    <t xml:space="preserve"> 11/9 | T.1 P.11-12</t>
  </si>
  <si>
    <t xml:space="preserve"> 12/9 | T.1 P.13-14</t>
  </si>
  <si>
    <t xml:space="preserve"> 13/9 | T.1 P.15-16</t>
  </si>
  <si>
    <t xml:space="preserve"> 13/9 | 30 mins</t>
  </si>
  <si>
    <t xml:space="preserve"> 13/9 | Psa 91:1-4 (Track 11)</t>
  </si>
  <si>
    <t xml:space="preserve"> 13/9 | Creation</t>
  </si>
  <si>
    <t xml:space="preserve"> 13/9 | Literature</t>
  </si>
  <si>
    <t xml:space="preserve"> 13/9 | 9 Mile Creek</t>
  </si>
  <si>
    <t xml:space="preserve"> 13/9 | Repairs</t>
  </si>
  <si>
    <t xml:space="preserve"> 14/9 | Food Bugs</t>
  </si>
  <si>
    <t xml:space="preserve"> 10/9 | 20 mins</t>
  </si>
  <si>
    <t xml:space="preserve"> 12/9 | 20 mins</t>
  </si>
  <si>
    <t xml:space="preserve"> 10/9 | p.5</t>
  </si>
  <si>
    <t xml:space="preserve"> 12/9 | p.6</t>
  </si>
  <si>
    <t>Conversations</t>
  </si>
  <si>
    <t>Conversations with Marsh Park friends at Mr. Pres' Funeral</t>
  </si>
  <si>
    <t xml:space="preserve"> 3/9 | Psa 1</t>
  </si>
  <si>
    <t xml:space="preserve"> 4/9 | Psa 2</t>
  </si>
  <si>
    <t xml:space="preserve"> 5/9 | Psa 3,4</t>
  </si>
  <si>
    <t xml:space="preserve"> 6/9 | Psa 5</t>
  </si>
  <si>
    <t xml:space="preserve"> 7/9 | Psa 6</t>
  </si>
  <si>
    <t xml:space="preserve"> 3/9 | Intro</t>
  </si>
  <si>
    <t xml:space="preserve"> 3/9 | Joh 1</t>
  </si>
  <si>
    <t xml:space="preserve"> 4/9 | Joh 2</t>
  </si>
  <si>
    <t xml:space="preserve"> 6/9 | Joh 3</t>
  </si>
  <si>
    <t xml:space="preserve"> 8/9 | Pro 1</t>
  </si>
  <si>
    <t xml:space="preserve"> 8/9 | Pro 2</t>
  </si>
  <si>
    <t xml:space="preserve"> 3/9 | pp.2-5 Ǽ</t>
  </si>
  <si>
    <t xml:space="preserve"> 4/9 | pp.6-11</t>
  </si>
  <si>
    <t xml:space="preserve"> 5/9 | pp.12-15</t>
  </si>
  <si>
    <t xml:space="preserve"> 6/9 | pp.16-19 ǽǾ</t>
  </si>
  <si>
    <t xml:space="preserve"> 4/9 | pp.1-3</t>
  </si>
  <si>
    <t xml:space="preserve"> 4/9 | p.4</t>
  </si>
  <si>
    <t xml:space="preserve"> 6/9 | p.5</t>
  </si>
  <si>
    <t xml:space="preserve"> 6/9 | p.6</t>
  </si>
  <si>
    <t xml:space="preserve"> 7/9 | Make a Kite</t>
  </si>
  <si>
    <t xml:space="preserve"> 3/9 | pp.11-14 Ǽ</t>
  </si>
  <si>
    <t xml:space="preserve"> 4/9 | pp.15-18</t>
  </si>
  <si>
    <t xml:space="preserve"> 5/9 | pp.19-22</t>
  </si>
  <si>
    <t xml:space="preserve"> 6/9 | pp.23-26</t>
  </si>
  <si>
    <t xml:space="preserve"> 7/9 | I-35W Bridge</t>
  </si>
  <si>
    <t xml:space="preserve"> 12/8 | Pt.1 Ch.1-2 Ǽ</t>
  </si>
  <si>
    <t xml:space="preserve"> 13/8 | Pt.1 Ch.3-4</t>
  </si>
  <si>
    <t xml:space="preserve"> 14/8 | Pt.1 Ch.5</t>
  </si>
  <si>
    <t xml:space="preserve"> 15/8 | Pt.1 Ch.6</t>
  </si>
  <si>
    <t xml:space="preserve"> 16/8 | Pt.1 Ch.7</t>
  </si>
  <si>
    <t xml:space="preserve"> 3/9 | Chs.1-2</t>
  </si>
  <si>
    <t xml:space="preserve"> 4/9 | Chs.3-6</t>
  </si>
  <si>
    <t xml:space="preserve"> 5/9 | Chs.7-11</t>
  </si>
  <si>
    <t xml:space="preserve"> 5/9 | Chs.12-13</t>
  </si>
  <si>
    <t xml:space="preserve"> 6/9 | Chs.14-16</t>
  </si>
  <si>
    <t xml:space="preserve"> 7/9 | pp.11-38 Ǽ</t>
  </si>
  <si>
    <t xml:space="preserve"> 7/9 | pp.39-66</t>
  </si>
  <si>
    <t xml:space="preserve"> 7/9 | pp.67-96</t>
  </si>
  <si>
    <t xml:space="preserve"> 7/9 | Ch.1 Ǽ ǽǾ</t>
  </si>
  <si>
    <t xml:space="preserve"> 7/9 | Ch.2</t>
  </si>
  <si>
    <t xml:space="preserve"> 4/9 | Ch.1 Ǽ ǽ</t>
  </si>
  <si>
    <t xml:space="preserve"> 4/9 | Ch.2</t>
  </si>
  <si>
    <t xml:space="preserve"> 5/9 | Ch.3 Ǽ</t>
  </si>
  <si>
    <t xml:space="preserve"> 7/9 | Ch.4</t>
  </si>
  <si>
    <t xml:space="preserve"> 7/9 | Ch.5 Ǽ</t>
  </si>
  <si>
    <t xml:space="preserve"> 3/9 | p.1</t>
  </si>
  <si>
    <t xml:space="preserve"> 3/9 | p.3</t>
  </si>
  <si>
    <t xml:space="preserve"> 3/9 | p.5</t>
  </si>
  <si>
    <t xml:space="preserve"> 3/9 | Journal</t>
  </si>
  <si>
    <t xml:space="preserve"> 4/9 | Journal</t>
  </si>
  <si>
    <t xml:space="preserve"> 5/9 | Journal</t>
  </si>
  <si>
    <t xml:space="preserve"> 6/9 | Journal</t>
  </si>
  <si>
    <t xml:space="preserve"> 7/9 | Journal</t>
  </si>
  <si>
    <t xml:space="preserve"> 4/9 | Mem. Verse</t>
  </si>
  <si>
    <t xml:space="preserve"> 6/9 | Dictation</t>
  </si>
  <si>
    <t xml:space="preserve"> 4/9 | Literature</t>
  </si>
  <si>
    <t xml:space="preserve"> 5/9 | Proverb</t>
  </si>
  <si>
    <t xml:space="preserve"> 6/9 | Poem</t>
  </si>
  <si>
    <t xml:space="preserve"> 4/9 | 20 min</t>
  </si>
  <si>
    <t xml:space="preserve"> 7/9 | 20 min</t>
  </si>
  <si>
    <t xml:space="preserve"> 20/9 | Conversations</t>
  </si>
  <si>
    <t xml:space="preserve"> 10/9 | Call Opa</t>
  </si>
  <si>
    <t xml:space="preserve"> 3/9 | pp.1-5</t>
  </si>
  <si>
    <t xml:space="preserve"> 5/9 | pp.6-9</t>
  </si>
  <si>
    <t xml:space="preserve"> 5/9 | Journal L.1</t>
  </si>
  <si>
    <t xml:space="preserve"> 10/9 | pp.10-12</t>
  </si>
  <si>
    <t xml:space="preserve"> 3/9 | pp.1-9</t>
  </si>
  <si>
    <t xml:space="preserve"> 6/9 | pp.10-11</t>
  </si>
  <si>
    <t xml:space="preserve"> 6/9 | pp.12-13</t>
  </si>
  <si>
    <t xml:space="preserve"> 6/9 | pp.65-67</t>
  </si>
  <si>
    <t xml:space="preserve"> 6/9 | pp.71-74</t>
  </si>
  <si>
    <t xml:space="preserve"> 3/9 | L.131-132</t>
  </si>
  <si>
    <t xml:space="preserve"> 4/9 | L.133-134</t>
  </si>
  <si>
    <t xml:space="preserve"> 5/9 | L.135-136</t>
  </si>
  <si>
    <t xml:space="preserve"> 6/9 | L.137-138</t>
  </si>
  <si>
    <t xml:space="preserve"> 7/9 | L.139,T.14</t>
  </si>
  <si>
    <t xml:space="preserve"> 3/9 | L.101-102</t>
  </si>
  <si>
    <t xml:space="preserve"> 4/9 | L.103-104</t>
  </si>
  <si>
    <t xml:space="preserve"> 5/9 | L.105-106</t>
  </si>
  <si>
    <t xml:space="preserve"> 7/9 | L.107-108</t>
  </si>
  <si>
    <t xml:space="preserve"> 10/9 | L.109-110</t>
  </si>
  <si>
    <t xml:space="preserve"> 6/9 | Lesson 1</t>
  </si>
  <si>
    <t xml:space="preserve"> 3/9 | T.1 P.1-2</t>
  </si>
  <si>
    <t xml:space="preserve"> 4/9 | T.1 P.3-4</t>
  </si>
  <si>
    <t xml:space="preserve"> 10/9 | T.1 P.5-6</t>
  </si>
  <si>
    <t xml:space="preserve"> 10/9 | T.1 P.7-8</t>
  </si>
  <si>
    <t xml:space="preserve"> 7/9 | 30 mins</t>
  </si>
  <si>
    <t xml:space="preserve"> 7/9 | Psa 91:1-2 (Track 11)</t>
  </si>
  <si>
    <t xml:space="preserve"> 6/9 | Bible</t>
  </si>
  <si>
    <t xml:space="preserve"> 4/9 | Huhu Grubs</t>
  </si>
  <si>
    <t xml:space="preserve"> 5/9 | Cards for Mr. Pres</t>
  </si>
  <si>
    <t xml:space="preserve"> 4/9 | 20 mins</t>
  </si>
  <si>
    <t xml:space="preserve"> 7/9 | 20 mins</t>
  </si>
  <si>
    <t>-</t>
  </si>
  <si>
    <t>Tokyo Olympics</t>
  </si>
  <si>
    <t>Discuss the Tokyo Olympics and technology being used</t>
  </si>
  <si>
    <t>Auto Bot</t>
  </si>
  <si>
    <t>Build the solar project Auto Bot</t>
  </si>
  <si>
    <t>Japanese Festival</t>
  </si>
  <si>
    <t>Visit the Japanese Garden Festival at Normandale College</t>
  </si>
  <si>
    <t>Mill City Museum</t>
  </si>
  <si>
    <t>Visit Mill City Museum</t>
  </si>
  <si>
    <t>Wheel Bot</t>
  </si>
  <si>
    <t>Build the solar project Wheel Bot</t>
  </si>
  <si>
    <t>Read p.17 "Tractor"</t>
  </si>
  <si>
    <r>
      <rPr>
        <b/>
        <sz val="9"/>
        <color theme="1"/>
        <rFont val="Calibri"/>
        <family val="2"/>
        <scheme val="minor"/>
      </rPr>
      <t xml:space="preserve">Ethan:  </t>
    </r>
    <r>
      <rPr>
        <sz val="9"/>
        <color theme="1"/>
        <rFont val="Calibri"/>
        <family val="2"/>
        <scheme val="minor"/>
      </rPr>
      <t>Horizons Math 6 - Test 12: 26/32 = 81%
I'm not sure what happened with this test!  There were errors scattered throughout the test, but nothing that should have been too hard for Ethan.  Maybe it's just that our expectations are so high!</t>
    </r>
  </si>
  <si>
    <r>
      <rPr>
        <b/>
        <sz val="9"/>
        <color theme="1"/>
        <rFont val="Calibri"/>
        <family val="2"/>
        <scheme val="minor"/>
      </rPr>
      <t xml:space="preserve">Jesse:  </t>
    </r>
    <r>
      <rPr>
        <sz val="9"/>
        <color theme="1"/>
        <rFont val="Calibri"/>
        <family val="2"/>
        <scheme val="minor"/>
      </rPr>
      <t>Horizons Math 3 - Test 16: 91/99 = 92%
92% is a good score with which to finish Grade 3 Mathematics!  Jesse was disappointed because he wanted to finish with a perfect score.  The errors were scattered throughout the test, and were ones he should have got right and should have picked up with careful checking.  But there is no cause for concern and it's now into Grade 4.</t>
    </r>
  </si>
  <si>
    <t>Week 3</t>
  </si>
  <si>
    <t>Week 3 Day 1</t>
  </si>
  <si>
    <t>Week 3 Day 2</t>
  </si>
  <si>
    <t>Week 3 Day 3</t>
  </si>
  <si>
    <t>Week 3 Day 4</t>
  </si>
  <si>
    <t>Week 3 Day 5</t>
  </si>
  <si>
    <t xml:space="preserve"> 17/9 | Psa 12,13</t>
  </si>
  <si>
    <t xml:space="preserve"> 18/9 | Psa 14</t>
  </si>
  <si>
    <t xml:space="preserve"> 19/9 | Psa 15</t>
  </si>
  <si>
    <t xml:space="preserve"> 20/9 | Psa 16</t>
  </si>
  <si>
    <t xml:space="preserve"> 20/9 | Psa 17</t>
  </si>
  <si>
    <t xml:space="preserve"> 17/9 | Ch.2</t>
  </si>
  <si>
    <t xml:space="preserve"> 17/9 | Joh 7</t>
  </si>
  <si>
    <t xml:space="preserve"> 18/9 | Joh 8</t>
  </si>
  <si>
    <t>ǻ Pro 5</t>
  </si>
  <si>
    <t xml:space="preserve"> 20/9 | Pro 6</t>
  </si>
  <si>
    <t xml:space="preserve"> 21/9 | Pro 7</t>
  </si>
  <si>
    <t xml:space="preserve"> 17/9 | pp.34-37</t>
  </si>
  <si>
    <t xml:space="preserve"> 17/9 | pp.38-42</t>
  </si>
  <si>
    <t xml:space="preserve"> 18/9 | pp.43-44</t>
  </si>
  <si>
    <t xml:space="preserve"> 18/9 | pp.45-49</t>
  </si>
  <si>
    <t xml:space="preserve"> 21/9 | p.10</t>
  </si>
  <si>
    <t xml:space="preserve"> 1/10 | p.11</t>
  </si>
  <si>
    <t xml:space="preserve"> 21/9 | Piaji</t>
  </si>
  <si>
    <t xml:space="preserve"> 17/9 | p.110 Ǽ</t>
  </si>
  <si>
    <t xml:space="preserve"> 18/9 | p.111 Ǽ</t>
  </si>
  <si>
    <t xml:space="preserve"> 19/9 | p.112 Ǽ</t>
  </si>
  <si>
    <t xml:space="preserve"> 20/9 | Tokyo Olympics</t>
  </si>
  <si>
    <t xml:space="preserve"> 22/8 | Pt.1 Ch.13</t>
  </si>
  <si>
    <t xml:space="preserve"> 23/8 | Pt.1 Ch.14</t>
  </si>
  <si>
    <t xml:space="preserve"> 24/8 | Pt.1 Ch.15</t>
  </si>
  <si>
    <t xml:space="preserve"> 25/8 | Pt.1 Ch.16</t>
  </si>
  <si>
    <t xml:space="preserve"> 26/8 | Pt.1 Ch.17</t>
  </si>
  <si>
    <t xml:space="preserve"> 17/9 | Chs.35-37</t>
  </si>
  <si>
    <t xml:space="preserve"> 17/9 | Chs.38-39</t>
  </si>
  <si>
    <t xml:space="preserve"> 18/9 | Chs.40-42</t>
  </si>
  <si>
    <t xml:space="preserve"> 18/9 | Chs.43-45</t>
  </si>
  <si>
    <t xml:space="preserve"> 19/9 | Chs.46-48</t>
  </si>
  <si>
    <t xml:space="preserve"> 20/9 | Ch.8</t>
  </si>
  <si>
    <t xml:space="preserve"> 20/9 | Ch.9</t>
  </si>
  <si>
    <t xml:space="preserve"> 20/9 | Ch.10</t>
  </si>
  <si>
    <t xml:space="preserve"> 20/9 | Ch.11</t>
  </si>
  <si>
    <t xml:space="preserve"> 20/9 | Ch.12 Ǽ</t>
  </si>
  <si>
    <t xml:space="preserve"> 18/9 | Ch.11</t>
  </si>
  <si>
    <t xml:space="preserve"> 18/9 | Ch.12</t>
  </si>
  <si>
    <t xml:space="preserve"> 20/9 | Ch.13</t>
  </si>
  <si>
    <t xml:space="preserve"> 20/9 | Ch.14</t>
  </si>
  <si>
    <t xml:space="preserve"> 20/9 | Ch.15</t>
  </si>
  <si>
    <t xml:space="preserve"> 17/9 | p.11</t>
  </si>
  <si>
    <t xml:space="preserve"> 17/9 | p.13</t>
  </si>
  <si>
    <t xml:space="preserve"> 17/9 | p.15</t>
  </si>
  <si>
    <t xml:space="preserve"> 17/9 | Journal</t>
  </si>
  <si>
    <t xml:space="preserve"> 18/9 | Journal</t>
  </si>
  <si>
    <t xml:space="preserve"> 19/9 | Journal</t>
  </si>
  <si>
    <t xml:space="preserve"> 20/9 | Journal</t>
  </si>
  <si>
    <t xml:space="preserve"> 21/9 | Journal</t>
  </si>
  <si>
    <t xml:space="preserve"> 17/9 | Mem. Verse</t>
  </si>
  <si>
    <t xml:space="preserve"> 18/9 | Write</t>
  </si>
  <si>
    <t xml:space="preserve"> 19/9 | Research</t>
  </si>
  <si>
    <t xml:space="preserve"> 1/10 | Edit</t>
  </si>
  <si>
    <t xml:space="preserve"> 17/9 | Literature</t>
  </si>
  <si>
    <t xml:space="preserve"> 19/9 | Proverb</t>
  </si>
  <si>
    <t xml:space="preserve"> 19/9 | Poem</t>
  </si>
  <si>
    <t xml:space="preserve"> 17/9 | 20 min</t>
  </si>
  <si>
    <t xml:space="preserve"> 19/9 | 20 min</t>
  </si>
  <si>
    <t xml:space="preserve"> 25/9 | Call Opa</t>
  </si>
  <si>
    <t xml:space="preserve"> 17/9 | pp.131-136</t>
  </si>
  <si>
    <t xml:space="preserve"> 17/9 | pp.137-138</t>
  </si>
  <si>
    <t xml:space="preserve"> 24/9 | Journal L.9</t>
  </si>
  <si>
    <t xml:space="preserve"> 18/9 | pp.139-142</t>
  </si>
  <si>
    <t xml:space="preserve"> 17/9 | pp.72-73</t>
  </si>
  <si>
    <t xml:space="preserve"> 18/9 | pp.53-55</t>
  </si>
  <si>
    <t xml:space="preserve"> 18/9 | pp.56-57</t>
  </si>
  <si>
    <t xml:space="preserve"> 17/9 | pp.83-86</t>
  </si>
  <si>
    <t xml:space="preserve"> 18/9 | pp.59-62</t>
  </si>
  <si>
    <t xml:space="preserve"> 17/9 | L.151-152</t>
  </si>
  <si>
    <t xml:space="preserve"> 18/9 | L.153-154</t>
  </si>
  <si>
    <t xml:space="preserve"> 19/9 | L.155-156</t>
  </si>
  <si>
    <t xml:space="preserve"> 20/9 | L.157-158</t>
  </si>
  <si>
    <t xml:space="preserve"> 21/9 | L.159,T.16</t>
  </si>
  <si>
    <t xml:space="preserve"> 17/9 | L.119-120</t>
  </si>
  <si>
    <t xml:space="preserve"> 18/9 | T.12</t>
  </si>
  <si>
    <t xml:space="preserve"> 19/9 | L.121-122</t>
  </si>
  <si>
    <t xml:space="preserve"> 20/9 | L.123-124</t>
  </si>
  <si>
    <t xml:space="preserve"> 21/9 | L.125-126</t>
  </si>
  <si>
    <t xml:space="preserve"> 17/9 | Lesson 4</t>
  </si>
  <si>
    <t xml:space="preserve"> 19/9 | Lesson 5</t>
  </si>
  <si>
    <t xml:space="preserve"> 17/9 | T.1 P.17-18</t>
  </si>
  <si>
    <t xml:space="preserve"> 18/9 | T.1 P.19-20</t>
  </si>
  <si>
    <t xml:space="preserve"> 19/9 | T.1 P.21-22</t>
  </si>
  <si>
    <t xml:space="preserve"> 19/9 | T.1 P.23-24</t>
  </si>
  <si>
    <t xml:space="preserve"> 20/9 | 30 mins</t>
  </si>
  <si>
    <t xml:space="preserve"> 20/9 | Project 1</t>
  </si>
  <si>
    <t xml:space="preserve"> 20/9 | Psa 91:1-6 (Track 11)</t>
  </si>
  <si>
    <t xml:space="preserve"> 20/9 | Theology</t>
  </si>
  <si>
    <t xml:space="preserve"> 19/9 | Auto Bot</t>
  </si>
  <si>
    <t xml:space="preserve"> 27/9 | Wheel Bot</t>
  </si>
  <si>
    <t xml:space="preserve"> 17/9 | 20 mins</t>
  </si>
  <si>
    <t xml:space="preserve"> 19/9 | 20 mins</t>
  </si>
  <si>
    <t xml:space="preserve"> 17/9 | p.7</t>
  </si>
  <si>
    <t xml:space="preserve"> 19/9 | p.8</t>
  </si>
  <si>
    <t>Conversation with Rod</t>
  </si>
  <si>
    <t>Conversation with Rod about his work</t>
  </si>
  <si>
    <t>Shipwrecks</t>
  </si>
  <si>
    <t>Discuss the recently discovered Portuguese shipwreck</t>
  </si>
  <si>
    <r>
      <rPr>
        <b/>
        <sz val="9"/>
        <color theme="1"/>
        <rFont val="Calibri"/>
        <family val="2"/>
        <scheme val="minor"/>
      </rPr>
      <t xml:space="preserve">Ethan:  </t>
    </r>
    <r>
      <rPr>
        <sz val="9"/>
        <color theme="1"/>
        <rFont val="Calibri"/>
        <family val="2"/>
        <scheme val="minor"/>
      </rPr>
      <t>Horizons Math 6 - Test 13: 35/35 = 100%
The perfect comeback from last test!</t>
    </r>
  </si>
  <si>
    <t>Beauty of Maths</t>
  </si>
  <si>
    <t>Complete Beauty of Mathematics worksheets</t>
  </si>
  <si>
    <t>Design</t>
  </si>
  <si>
    <t>Design a game board</t>
  </si>
  <si>
    <t>Week 4</t>
  </si>
  <si>
    <t>Week 4 Day 1</t>
  </si>
  <si>
    <t>Week 4 Day 2</t>
  </si>
  <si>
    <t>Week 4 Day 3</t>
  </si>
  <si>
    <t>Week 4 Day 4</t>
  </si>
  <si>
    <t>Week 4 Day 5</t>
  </si>
  <si>
    <t xml:space="preserve"> 24/9 | Psa 18</t>
  </si>
  <si>
    <t xml:space="preserve"> 25/9 | Psa 19</t>
  </si>
  <si>
    <t xml:space="preserve"> 26/9 | Psa 20</t>
  </si>
  <si>
    <t xml:space="preserve"> 26/9 | Psa 21</t>
  </si>
  <si>
    <t xml:space="preserve"> 27/9 | Psa 22</t>
  </si>
  <si>
    <t xml:space="preserve"> 24/9 | Ch.3</t>
  </si>
  <si>
    <t xml:space="preserve"> 24/9 | Joh 9</t>
  </si>
  <si>
    <t xml:space="preserve"> 25/9 | Joh 10</t>
  </si>
  <si>
    <t xml:space="preserve"> 26/9 | Joh 11</t>
  </si>
  <si>
    <t xml:space="preserve"> 29/9 | Pro 8</t>
  </si>
  <si>
    <t xml:space="preserve"> 29/9 | Pro 9</t>
  </si>
  <si>
    <t xml:space="preserve"> 24/9 | Ch.1 ǽǾ</t>
  </si>
  <si>
    <t xml:space="preserve"> 25/9 | Chs.2-3 Ǽ</t>
  </si>
  <si>
    <t xml:space="preserve"> 26/9 | Ch.4</t>
  </si>
  <si>
    <t xml:space="preserve"> 27/9 | Ch.5</t>
  </si>
  <si>
    <t xml:space="preserve"> 28/9 | Chs.6-7 Ǽ</t>
  </si>
  <si>
    <t xml:space="preserve"> 22/9 | Chopsticks</t>
  </si>
  <si>
    <t xml:space="preserve"> 24/9 | p.113 Ǽ</t>
  </si>
  <si>
    <t xml:space="preserve"> 25/9 | p.114 Ǽ</t>
  </si>
  <si>
    <t xml:space="preserve"> 26/9 | p.115 Ǽ</t>
  </si>
  <si>
    <t xml:space="preserve"> 27/8 | Pt.1 Ch.18</t>
  </si>
  <si>
    <t xml:space="preserve"> 28/8 | Pt.1 Ch.19</t>
  </si>
  <si>
    <t xml:space="preserve"> 31/8 | Pt.1 Ch.20</t>
  </si>
  <si>
    <t xml:space="preserve"> 1/9 | Pt.1 Ch.21</t>
  </si>
  <si>
    <t xml:space="preserve"> 3/9 | Pt.1 Ch.22</t>
  </si>
  <si>
    <t xml:space="preserve"> 24/9 | Intro., Ch.1 Ǽ</t>
  </si>
  <si>
    <t xml:space="preserve"> 25/9 | Ch.2</t>
  </si>
  <si>
    <t xml:space="preserve"> 26/9 | Ch.3</t>
  </si>
  <si>
    <t xml:space="preserve"> 27/9 | Ch.4</t>
  </si>
  <si>
    <t xml:space="preserve"> 28/9 | Ch.5</t>
  </si>
  <si>
    <t xml:space="preserve"> 25/9 | Ch.1 Ǽ</t>
  </si>
  <si>
    <t xml:space="preserve"> 25/9 | Ch.3</t>
  </si>
  <si>
    <t xml:space="preserve"> 25/9 | Ch.4</t>
  </si>
  <si>
    <t xml:space="preserve"> 25/9 | Ch.5</t>
  </si>
  <si>
    <t xml:space="preserve"> 25/9 | Ch.16 Ǽ</t>
  </si>
  <si>
    <t xml:space="preserve"> 25/9 | Ch.17</t>
  </si>
  <si>
    <t xml:space="preserve"> 26/9 | Ch.18</t>
  </si>
  <si>
    <t xml:space="preserve"> 24/9 | p.17</t>
  </si>
  <si>
    <t xml:space="preserve"> 24/9 | p.18</t>
  </si>
  <si>
    <t xml:space="preserve"> 24/9 | p.21</t>
  </si>
  <si>
    <t xml:space="preserve"> 24/9 | Journal</t>
  </si>
  <si>
    <t xml:space="preserve"> 25/9 | Journal</t>
  </si>
  <si>
    <t xml:space="preserve"> 26/9 | Journal</t>
  </si>
  <si>
    <t xml:space="preserve"> 27/9 | Journal</t>
  </si>
  <si>
    <t xml:space="preserve"> 28/9 | Journal</t>
  </si>
  <si>
    <t xml:space="preserve"> 25/9 | Mem. Verse</t>
  </si>
  <si>
    <t xml:space="preserve"> 26/9 | Dictation</t>
  </si>
  <si>
    <t xml:space="preserve"> 24/9 | Mem. Verse</t>
  </si>
  <si>
    <t xml:space="preserve"> 25/9 | Literature</t>
  </si>
  <si>
    <t xml:space="preserve"> 26/9 | Proverb</t>
  </si>
  <si>
    <t xml:space="preserve"> 27/9 | Poem</t>
  </si>
  <si>
    <t xml:space="preserve"> 26/9 | 20 min</t>
  </si>
  <si>
    <t xml:space="preserve"> 27/9 | 20 min</t>
  </si>
  <si>
    <t xml:space="preserve"> 28/9 | 20 min</t>
  </si>
  <si>
    <t xml:space="preserve"> 28/9 | Conversation with Rod</t>
  </si>
  <si>
    <t xml:space="preserve"> 27/9 | Call Opa</t>
  </si>
  <si>
    <t xml:space="preserve"> 24/9 | pp.143-145</t>
  </si>
  <si>
    <t xml:space="preserve"> 24/9 | pp.145-146</t>
  </si>
  <si>
    <t xml:space="preserve"> 24/9 | pp.58-59</t>
  </si>
  <si>
    <t xml:space="preserve"> 26/9 | pp.60-61</t>
  </si>
  <si>
    <t xml:space="preserve"> 26/9 | pp.62-64</t>
  </si>
  <si>
    <t xml:space="preserve"> 28/9 | pp.63-65</t>
  </si>
  <si>
    <t xml:space="preserve"> 28/9 | pp.49-53</t>
  </si>
  <si>
    <t xml:space="preserve"> 25/9 | L.1-2</t>
  </si>
  <si>
    <t xml:space="preserve"> 25/9 | L.3-4</t>
  </si>
  <si>
    <t xml:space="preserve"> 26/9 | L.5-6</t>
  </si>
  <si>
    <t xml:space="preserve"> 27/9 | L.7-8</t>
  </si>
  <si>
    <t xml:space="preserve"> 27/9 | L.9-10</t>
  </si>
  <si>
    <t xml:space="preserve"> 25/9 | L.127-128</t>
  </si>
  <si>
    <t xml:space="preserve"> 26/9 | L.129-130</t>
  </si>
  <si>
    <t xml:space="preserve"> 26/9 | T.13</t>
  </si>
  <si>
    <t xml:space="preserve"> 27/9 | L.131-132</t>
  </si>
  <si>
    <t xml:space="preserve"> 27/9 | L.133-134</t>
  </si>
  <si>
    <t xml:space="preserve"> 28/9 | #20</t>
  </si>
  <si>
    <t xml:space="preserve"> 25/9 | Lesson 6</t>
  </si>
  <si>
    <t xml:space="preserve"> 26/9 | Lesson 7</t>
  </si>
  <si>
    <t xml:space="preserve"> 25/9 | T.1 P.25-26</t>
  </si>
  <si>
    <t xml:space="preserve"> 26/9 | T.1 P.27-28</t>
  </si>
  <si>
    <t xml:space="preserve"> 26/9 | T.1 P.29-30</t>
  </si>
  <si>
    <t xml:space="preserve"> 28/9 | T.2 P.1-2</t>
  </si>
  <si>
    <t xml:space="preserve"> 28/9 | 30 mins</t>
  </si>
  <si>
    <t xml:space="preserve"> 27/9 | Psa 91:1-8 (Track 11)</t>
  </si>
  <si>
    <t xml:space="preserve"> 27/9 | Original Sin</t>
  </si>
  <si>
    <t xml:space="preserve"> 28/9 | Knowledge</t>
  </si>
  <si>
    <t xml:space="preserve"> 22/9 | Japanese Festival</t>
  </si>
  <si>
    <t xml:space="preserve"> 2/10 | Beauty of Maths</t>
  </si>
  <si>
    <t xml:space="preserve"> 3/10 | Design</t>
  </si>
  <si>
    <t xml:space="preserve"> 26/9 | 20 mins</t>
  </si>
  <si>
    <t xml:space="preserve"> 28/9 | 20 mins</t>
  </si>
  <si>
    <t xml:space="preserve"> 24/9 | p.9</t>
  </si>
  <si>
    <t xml:space="preserve"> 26/9 | p.10</t>
  </si>
  <si>
    <t>Electronics Repair</t>
  </si>
  <si>
    <t>Repair torch and radio</t>
  </si>
  <si>
    <t>Birthday Decorations</t>
  </si>
  <si>
    <t>Make leaf rubbings and decorations for Tia Joan's birthday</t>
  </si>
  <si>
    <t>Make the Insect Zoo on pp.145-146</t>
  </si>
  <si>
    <t>Insect Activities</t>
  </si>
  <si>
    <t>Complete any insect activities in Chs.10-14</t>
  </si>
  <si>
    <t>Arm Model</t>
  </si>
  <si>
    <t>Make a model of an arm</t>
  </si>
  <si>
    <t>Table</t>
  </si>
  <si>
    <t>Build a coffee table</t>
  </si>
  <si>
    <t>Bee Declines</t>
  </si>
  <si>
    <t>Discuss the declining populations of bees</t>
  </si>
  <si>
    <t>Arboretum</t>
  </si>
  <si>
    <t>Visit the MN University Landscape Arboretum</t>
  </si>
  <si>
    <t>Wooden Toys</t>
  </si>
  <si>
    <t>Make wooden craft toys</t>
  </si>
  <si>
    <t>Photography</t>
  </si>
  <si>
    <t>Fall photography competition at the Arboretum</t>
  </si>
  <si>
    <t>+ The Thinking Toolbox</t>
  </si>
  <si>
    <t>Call Karl</t>
  </si>
  <si>
    <t>Make a phone call to Karl</t>
  </si>
  <si>
    <t>Paint the coffee table</t>
  </si>
  <si>
    <t>Recite Psalm 91</t>
  </si>
  <si>
    <t>Recite Psalm 91 to Auntie Glen &amp; Uncle Leo</t>
  </si>
  <si>
    <t>Elections</t>
  </si>
  <si>
    <t>Discuss the Brazilian and US mid-term elections</t>
  </si>
  <si>
    <t>Call Emma</t>
  </si>
  <si>
    <t>Make a phone call to Emma</t>
  </si>
  <si>
    <t>Thank You Cards</t>
  </si>
  <si>
    <t>Make birthday thank you cards</t>
  </si>
  <si>
    <t>Science Museum</t>
  </si>
  <si>
    <t>Visit the Minnesota Science Museum</t>
  </si>
  <si>
    <t>Lego</t>
  </si>
  <si>
    <t>Make things with Lego</t>
  </si>
  <si>
    <t>Running Indoor</t>
  </si>
  <si>
    <t>Run around inside</t>
  </si>
  <si>
    <t>Shovelling</t>
  </si>
  <si>
    <t>Sledding and shovelling in the back yard</t>
  </si>
  <si>
    <t>Nerf Gun Battle</t>
  </si>
  <si>
    <t>Take part in the Hillside High Ventures Nerf Gun Battle</t>
  </si>
  <si>
    <t>Institute of Art</t>
  </si>
  <si>
    <t>Visit the Minnesota Institute of Art</t>
  </si>
  <si>
    <t>Indoor Activity</t>
  </si>
  <si>
    <t>Work through pp.87-89. Complete any activities</t>
  </si>
  <si>
    <t>Create and perform a puppet show</t>
  </si>
  <si>
    <t>Sentinelese Islanders</t>
  </si>
  <si>
    <t>Discuss the evangelisation of the Sentinelese Islanders</t>
  </si>
  <si>
    <t>Shadow Puppets</t>
  </si>
  <si>
    <t>The Mongols</t>
  </si>
  <si>
    <t>Gandhi</t>
  </si>
  <si>
    <t>pp.1-15</t>
  </si>
  <si>
    <t>Read pp.1-15</t>
  </si>
  <si>
    <t>pp.16-30</t>
  </si>
  <si>
    <t>Read pp.16-30</t>
  </si>
  <si>
    <t>pp.1-23</t>
  </si>
  <si>
    <t>pp.24-46</t>
  </si>
  <si>
    <t>Read pp.1-23</t>
  </si>
  <si>
    <t>Read pp.24-46</t>
  </si>
  <si>
    <t>Shovelling snow from the driveway</t>
  </si>
  <si>
    <t>Do exercises indoors</t>
  </si>
  <si>
    <t>Sledding</t>
  </si>
  <si>
    <t>Sledding in the back yard</t>
  </si>
  <si>
    <t>Snowball Fight</t>
  </si>
  <si>
    <t>Having a snowball fight</t>
  </si>
  <si>
    <t>Indoor Exercises</t>
  </si>
  <si>
    <t>Alaska Earthquake</t>
  </si>
  <si>
    <t>Discuss the Alaska earthquake and the Pacific Ring of Fire</t>
  </si>
  <si>
    <t>Snow Football</t>
  </si>
  <si>
    <t>Playing American football in the snow</t>
  </si>
  <si>
    <t>Christmas Cards</t>
  </si>
  <si>
    <t>Write Christmas cards for the Quicks</t>
  </si>
  <si>
    <t>Christmas Play</t>
  </si>
  <si>
    <t>Take part in the Hillside Christmas Play</t>
  </si>
  <si>
    <t>Rock Hunting</t>
  </si>
  <si>
    <t>Looking for rocks for the Geology experiments</t>
  </si>
  <si>
    <t>Outdoor Activity</t>
  </si>
  <si>
    <t>Playing outside</t>
  </si>
  <si>
    <t>Play American football inside</t>
  </si>
  <si>
    <t>Indoor Football</t>
  </si>
  <si>
    <t>Make Lunch</t>
  </si>
  <si>
    <t>Culinary arts</t>
  </si>
  <si>
    <t>Film Camera</t>
  </si>
  <si>
    <t>Look at the operation of a film camera</t>
  </si>
  <si>
    <t>Ice Skating</t>
  </si>
  <si>
    <t>Go ice skating at Tarnhill Park</t>
  </si>
  <si>
    <t>Armour of God</t>
  </si>
  <si>
    <t>Do an Armour of God colouring activity</t>
  </si>
  <si>
    <t>Write Christmas cards for the neighbours</t>
  </si>
  <si>
    <t>MN Timberwolves</t>
  </si>
  <si>
    <t>Learn and talk about the Minnesota Timberwolves basketball team</t>
  </si>
  <si>
    <t>Streamers</t>
  </si>
  <si>
    <t>Make Christmas streamers</t>
  </si>
  <si>
    <t>Christmas Eve Conversation</t>
  </si>
  <si>
    <t>Gravitrax</t>
  </si>
  <si>
    <t>Do a Gravitrax activity</t>
  </si>
  <si>
    <t>Colouring</t>
  </si>
  <si>
    <t>Colour in Mom's special colouring book</t>
  </si>
  <si>
    <t>Walking</t>
  </si>
  <si>
    <t>Walk down to Vovo's place</t>
  </si>
  <si>
    <t>Conversation with David &amp; Tricia on Christmas Eve</t>
  </si>
  <si>
    <t>Conversation with Mark Poorman on Christmas Eve</t>
  </si>
  <si>
    <t>Video</t>
  </si>
  <si>
    <t>Make a video birthday greeting for Carmen</t>
  </si>
  <si>
    <t>Popper Gun Battle</t>
  </si>
  <si>
    <t>Have a popper gun battle</t>
  </si>
  <si>
    <t>Piano Recital</t>
  </si>
  <si>
    <t>Play the piano on Christmas Eve</t>
  </si>
  <si>
    <t>China's Moon Mission</t>
  </si>
  <si>
    <t>Discuss China's mission to explore the far side of the moon</t>
  </si>
  <si>
    <t>Northwest Angle</t>
  </si>
  <si>
    <t>Discuss whether Minnesota's Northwest Angle should be ceded to Canada</t>
  </si>
  <si>
    <t>Suck Ball</t>
  </si>
  <si>
    <t>Playing Suck Ball</t>
  </si>
  <si>
    <t>Painting</t>
  </si>
  <si>
    <t>Paint wall art</t>
  </si>
  <si>
    <t>Cupcake Stand</t>
  </si>
  <si>
    <t>Make a cupcake stand</t>
  </si>
  <si>
    <t>Memorise square numbers and roots up to 20</t>
  </si>
  <si>
    <t>Square Numbers</t>
  </si>
  <si>
    <t>+ Knowledge</t>
  </si>
  <si>
    <t>+ Brain Quest</t>
  </si>
  <si>
    <t>5 Activities</t>
  </si>
  <si>
    <t>Complete 5 Brain Quest activities</t>
  </si>
  <si>
    <t>Read pp.9-17</t>
  </si>
  <si>
    <t>Christmas Thanks</t>
  </si>
  <si>
    <t>Thank yous for Christmas Gifts</t>
  </si>
  <si>
    <t>Recipe Books</t>
  </si>
  <si>
    <t>Add new recipes to recipe book</t>
  </si>
  <si>
    <t>Go sledding at Staring Lake</t>
  </si>
  <si>
    <t>Sledding Slope</t>
  </si>
  <si>
    <t>Work out the physics of sledding at Staring Lake</t>
  </si>
  <si>
    <t>Picture book colouring</t>
  </si>
  <si>
    <t>+ Airborn</t>
  </si>
  <si>
    <t>pp.276-289</t>
  </si>
  <si>
    <t>Read pp.276-289</t>
  </si>
  <si>
    <t>pp.290-310</t>
  </si>
  <si>
    <t>Read pp.290-310</t>
  </si>
  <si>
    <t>pp.311-327</t>
  </si>
  <si>
    <t>Read pp.311-327</t>
  </si>
  <si>
    <t>pp.328-342</t>
  </si>
  <si>
    <t>pp.343-353</t>
  </si>
  <si>
    <t>Read pp.328-342</t>
  </si>
  <si>
    <t>Read pp.343-353</t>
  </si>
  <si>
    <t>pp.354-365</t>
  </si>
  <si>
    <t>pp.366-378</t>
  </si>
  <si>
    <t>Read pp.354-365</t>
  </si>
  <si>
    <t>Read pp.366-378</t>
  </si>
  <si>
    <t>pp.379-396</t>
  </si>
  <si>
    <t>Read pp.379-396</t>
  </si>
  <si>
    <t>pp.397-416</t>
  </si>
  <si>
    <t>Read pp.397-416</t>
  </si>
  <si>
    <t>pp.417-437</t>
  </si>
  <si>
    <t>Read pp.417-437</t>
  </si>
  <si>
    <t>pp.446-456</t>
  </si>
  <si>
    <t>pp.457-469</t>
  </si>
  <si>
    <t>pp.470-481</t>
  </si>
  <si>
    <t>pp.482-494</t>
  </si>
  <si>
    <t>pp.495-513</t>
  </si>
  <si>
    <t>pp.514-532</t>
  </si>
  <si>
    <t>pp.533-545</t>
  </si>
  <si>
    <t>pp.546-562</t>
  </si>
  <si>
    <t>pp.563-575</t>
  </si>
  <si>
    <t>pp.576-591</t>
  </si>
  <si>
    <t>pp.592-607</t>
  </si>
  <si>
    <t>pp.608-619</t>
  </si>
  <si>
    <t>Read pp.446-456</t>
  </si>
  <si>
    <t>Read pp.457-469</t>
  </si>
  <si>
    <t>Read pp.470-481</t>
  </si>
  <si>
    <t>Read pp.482-494</t>
  </si>
  <si>
    <t>Read pp.495-513</t>
  </si>
  <si>
    <t>Read pp.514-532</t>
  </si>
  <si>
    <t>Read pp.533-545</t>
  </si>
  <si>
    <t>Read pp.546-562</t>
  </si>
  <si>
    <t>Read pp.563-575</t>
  </si>
  <si>
    <t>Read pp.576-591</t>
  </si>
  <si>
    <t>Read pp.592-607</t>
  </si>
  <si>
    <t>Read pp.608-619</t>
  </si>
  <si>
    <t>Super Bowl</t>
  </si>
  <si>
    <t>Talk about American Football and the Super Bowl</t>
  </si>
  <si>
    <t>Ice Lanterns</t>
  </si>
  <si>
    <t>Make ice lanterns</t>
  </si>
  <si>
    <t>Soft Toy Chess</t>
  </si>
  <si>
    <t>Set up a chess game using soft toys as chess pieces</t>
  </si>
  <si>
    <t>Culinary Arts</t>
  </si>
  <si>
    <t>Making pizza for tea</t>
  </si>
  <si>
    <t>Dancing</t>
  </si>
  <si>
    <t>7-Min Workout</t>
  </si>
  <si>
    <t>Learn the exercises for the 7-minute workout</t>
  </si>
  <si>
    <t>Jewellery Boxes</t>
  </si>
  <si>
    <t>Make jewellery boxes for Elaine and Amber</t>
  </si>
  <si>
    <t>Call Darren</t>
  </si>
  <si>
    <t>Make a phone call to Darren</t>
  </si>
  <si>
    <t>Special Project</t>
  </si>
  <si>
    <t>Rube Goldberg Machine</t>
  </si>
  <si>
    <t>Make a Rube Goldberg Machine</t>
  </si>
  <si>
    <t>Complete the 7-minute workout</t>
  </si>
  <si>
    <t>Masada</t>
  </si>
  <si>
    <t>Conversation with Brian Gingerich about Masada</t>
  </si>
  <si>
    <t>US-North Korea Summit</t>
  </si>
  <si>
    <t>Discuss the US-North Korea summit and denuclearisation</t>
  </si>
  <si>
    <t>Dead Sea Scrolls</t>
  </si>
  <si>
    <t>Discuss the Dead Sea Scrolls with Brian Gingerich</t>
  </si>
  <si>
    <t>Game Creation</t>
  </si>
  <si>
    <t>Make up and play a new game</t>
  </si>
  <si>
    <t>Sundaes</t>
  </si>
  <si>
    <t>Make ice-cream sundaes</t>
  </si>
  <si>
    <t>Macedonia</t>
  </si>
  <si>
    <t>Discuss the dispute between Greece and the naming of the Republic of North Macedonia</t>
  </si>
  <si>
    <t>Pie, Pie and Pi</t>
  </si>
  <si>
    <t>Teach Jasmine and Amber about Pie, Pie Charts and Pi</t>
  </si>
  <si>
    <t>Jewel Patterns</t>
  </si>
  <si>
    <t>Make patterns using jewels</t>
  </si>
  <si>
    <t>Shawn Bolz</t>
  </si>
  <si>
    <t>Attend the Shane Bolz Ministries meeting</t>
  </si>
  <si>
    <t>Swimming</t>
  </si>
  <si>
    <t>Go swimming at Marsh Park</t>
  </si>
  <si>
    <t>King Tut</t>
  </si>
  <si>
    <t>Read an article about the recent reopening of King Tut's tomb to visitors</t>
  </si>
  <si>
    <t>Masks</t>
  </si>
  <si>
    <t>Make face masks</t>
  </si>
  <si>
    <t>Card for Sally</t>
  </si>
  <si>
    <t>Make a condolence card for Sally Muraski</t>
  </si>
  <si>
    <t>Toastmasters Presentation</t>
  </si>
  <si>
    <t>Presentation at Toastmasters: The World's Tallest Buildings</t>
  </si>
  <si>
    <t>Lutheran Funeral</t>
  </si>
  <si>
    <t>Attend Tom Muraski's Funeral at Inver Grove Lutheran Church</t>
  </si>
  <si>
    <t>Presentation at Toastmasters: Christmas Streamers</t>
  </si>
  <si>
    <t>Memory Book</t>
  </si>
  <si>
    <t>Work on the 2019 Memory Book</t>
  </si>
  <si>
    <t>Sculpture Garden</t>
  </si>
  <si>
    <t>Artwork at the Sculpture Garden</t>
  </si>
  <si>
    <t>Swimming at Marsh Park</t>
  </si>
  <si>
    <t>Notre Dame</t>
  </si>
  <si>
    <t>Discuss the fire at Notre Dame and the value of impressive buildings</t>
  </si>
  <si>
    <t>Talk to Shane</t>
  </si>
  <si>
    <t>Have a conversation with Uncle Shane</t>
  </si>
  <si>
    <t>Make a phone call to Uncle Darren</t>
  </si>
  <si>
    <t>Visit the Minnesota Sculpture Garden</t>
  </si>
  <si>
    <t>Water Detector</t>
  </si>
  <si>
    <t>Build an electronic water level detector</t>
  </si>
  <si>
    <t>Disassemble Computer</t>
  </si>
  <si>
    <t>Take apart a notebook computer</t>
  </si>
  <si>
    <t>Radio &amp; Fan</t>
  </si>
  <si>
    <t>Make a radio and fan using parts taken from a computer</t>
  </si>
  <si>
    <t>Collage</t>
  </si>
  <si>
    <t>Make collages at the Walker Museum</t>
  </si>
  <si>
    <t>Children's Museum</t>
  </si>
  <si>
    <t>Visit the Minnesota Children's Museum</t>
  </si>
  <si>
    <t>Walker Art Centre</t>
  </si>
  <si>
    <t>Visit the Walker Art Centre</t>
  </si>
  <si>
    <t>RBCU Colouring Competition</t>
  </si>
  <si>
    <t>RBCU Colouring</t>
  </si>
  <si>
    <t>Twin Cities Museums</t>
  </si>
  <si>
    <t>Read and discuss an article about the quirkiest museums in the Twin Cities</t>
  </si>
  <si>
    <t>Toastmasters Show &amp; Tell</t>
  </si>
  <si>
    <t>Show &amp; Tell at Toastmasters: Volcanoes</t>
  </si>
  <si>
    <t>Wall Pictures</t>
  </si>
  <si>
    <t>Find pictures and posters from National Geographic to put on the Family Room Walls</t>
  </si>
  <si>
    <t>Show &amp; Tell at Toastmasters: Scratch</t>
  </si>
  <si>
    <t>Make a collage of a desert scene</t>
  </si>
  <si>
    <t>T.10 P.17-20</t>
  </si>
  <si>
    <t>Solve Test 10 Puzzles 17-20</t>
  </si>
  <si>
    <t>Book'em Book Sale</t>
  </si>
  <si>
    <t>Plan a strategy for attending the Book'em Used Book Sale</t>
  </si>
  <si>
    <t>Cards &amp; Letters</t>
  </si>
  <si>
    <t>Write cards and letters</t>
  </si>
  <si>
    <t>Scratch</t>
  </si>
  <si>
    <t>Present work with Scratch to Mr Nelson</t>
  </si>
  <si>
    <t>Cooking</t>
  </si>
  <si>
    <t>Make pavlova and banana muffins</t>
  </si>
  <si>
    <t>US Fed</t>
  </si>
  <si>
    <t>Discuss the US Federal Reserve</t>
  </si>
  <si>
    <t>Call Uncle Shane</t>
  </si>
  <si>
    <t>Make a phone call to Uncle Shand &amp; Auntie Michelle</t>
  </si>
  <si>
    <t>Card for Dr Anna</t>
  </si>
  <si>
    <t>Write a thank you card to Dr. Anna</t>
  </si>
  <si>
    <t>Some Remarks about this Spreadsheet</t>
  </si>
  <si>
    <t>An additional benefit is that recording the activities in the spreadsheet provided me with a detailed record of learning, should this ever be required.</t>
  </si>
  <si>
    <t>If I were a programmer, I would have created a program or Excel macros to automate this process. However, I'm not, and I had to make do with Excel formulas. I also adapted a True Type font (which you will need to install in order for the Weekly Schedule to display correctly - see the "Key" tab) to include the special symbols and a narrow typeface, as I was trying to cram a lot of information onto a single page.</t>
  </si>
  <si>
    <t>So this is the best I could do. If you are not put off by the formulas or by installing a custom font, then read on and I will give an overview of how I created each weekly schedule, then recorded completed activities afterwards.  After that, you're more than welcome to use this spreadsheet, but I'm afraid you're on your own! If you happen to be a programmer, and would like to automate this process, feel free to connect with me: https://www.linkedin.com/in/cbharrison</t>
  </si>
  <si>
    <t>Entering the Activities</t>
  </si>
  <si>
    <t>Creating a Weekly Schedule</t>
  </si>
  <si>
    <t>Keeping Records</t>
  </si>
  <si>
    <t>Further Comments</t>
  </si>
  <si>
    <t>I managed to make this work for two children, because they were close enough in age to do a majority of their activities together. I imagine that with more children or a wider age differential, it would be best to create separate weekly schedules for each child.</t>
  </si>
  <si>
    <t>Create a calendar for the teaching year using the "Calendar" tab</t>
  </si>
  <si>
    <t>*</t>
  </si>
  <si>
    <t>The Weekly Schedule is sized for Letter-size paper. A4 paper is narrower but longer; I'm not sure if that will make it easier or harder to fit on a single sheet!</t>
  </si>
  <si>
    <t>Create a copy of the "Generate Schedule" tab. Eventually, there will be one tab for each week of the academic year, but I usually only created these a week or two at a time in case there were any changes (or, more likely, because I never got around to creating them all before the start of the year...) I changed the tab colour to red.</t>
  </si>
  <si>
    <t>Report To:</t>
  </si>
  <si>
    <t>Done</t>
  </si>
  <si>
    <t>Planned Date</t>
  </si>
  <si>
    <t>Overdue</t>
  </si>
  <si>
    <t>Current Date:</t>
  </si>
  <si>
    <t>Latest Friday:</t>
  </si>
  <si>
    <t>Status Filter:</t>
  </si>
  <si>
    <t>Overdue Filter:</t>
  </si>
  <si>
    <t>+ Of a Boy and His Valley</t>
  </si>
  <si>
    <t>Early on, I thought about creating a list of activities rather than a one-page grid. This is the "Daily Report" tab. I never used this but have left it there in case you want to try it out. I couldn't figure out how to automatically resize the tables depending on how many activities there were during the day, so I would generate the report and then delete any table rows showing "End of activities for this day."</t>
  </si>
  <si>
    <t>I began creation of this spreadsheet in this first year of home education, and developed it further over the next couple of years. My motivation was that I wanted a one-page view of all the learning activities for each week. At that stage, my curriculum supplier provided a helpful schedule, but there was a separate schedule for mathematics, and another for science. And then I added other activities as well. I wanted to put this all together so that I could see everything for the week on one page, and mark off each activity as it was completed.</t>
  </si>
  <si>
    <t>Enter all of the activities in the "Activities" tab.
* The "Teaching Day" column is determined by your calendar, with "Date Check" being calculated as a sanity check.
* The "Activity" column is a brief description that is shown on the Weekly Schedule, so needs to be as short as possible to fit into the limited cell size. "Description" is just a longer description.
* "Status" is whether the activity is still to be done (Planned) or has been done (Completed.) If you decide not to do the activity, it can be marked Revoked. The "Date" column is for recording when the activity is completed.
* The final three columns are particular to the curriculum we used. "Moved" is for when I moved an activity from the date suggested in the curriculum (so I knew where to look for any corresponding materials or notes,) "Map" indicates whether there is a map point to write on our markable world map, and "Timeline" is whether any entry should be made in our Timeline Book.
Once this information is entered, the only time you need to touch this sheet is when recording the activity completion date.</t>
  </si>
  <si>
    <t>Create a row in the "Generate Schedule" sheet for every unique Title / Topic. You'll need to do manual formatting to make this look pretty. I included conditional formatting on the "Activities" sheet to highlight when the Group, Subject and Title / Topic was different to the one above, but be aware that conditional formatting breaks quite easily when rows are added and deleted.</t>
  </si>
  <si>
    <t>Type in the Teaching Day for the first day of the weekly schedule (cell D4.) As long as all the Title/Topic rows have been created, everything else on that sheet is generated automatically, except for the year in cell A3, as for some reason I didn't automate that... (The "Working Grid" table in Columns J-V are generated to get the correct information onto the Weekly Schedule (cols.A-H))</t>
  </si>
  <si>
    <t>Once you've checked the fit and made sure your formatting looks okay, print it out using one sheet of paper. (Obviously the "Working Grid" isn't to be printed. I would hide those columns once the schedule was ready for use so it looked less cluttered.)</t>
  </si>
  <si>
    <t>Now try to shoehorn everything onto one page!
* The first step is to delete any rows which are blank. This usually messes up the "Working Grid" table, and I never figured out why. To fix this, drag the formula in col.J back down over the cells that show an error, and this will fix the problem.
* The second step is to resize the rows. Most rows should be just one line, and I sized them all to 20 pixels high. Sometimes I needed to use two lines of text for the Title / Topic or Activity, which I sized to 32 pixels. I always checked the layout with Print Preview as the spreadsheet often doesn't show cells exactly as they will print.
* The Weekly Schedule will print on one side of a page, with Observations on the back. The Preparation section is to note things you think of during the week that need to be prepared for upcoming activities. Occasionally, if I just needed a little extra room, I would delete some of the lines at the bottom of the first page.</t>
  </si>
  <si>
    <t>During the week, I would fill in the check box once an activity was complete, and record the date next to it.
Sometimes I would add notes and observations on the back, like test scores of reflections on the week's progress.</t>
  </si>
  <si>
    <t>At the end of the week, I entered these dates in the "Activities" tab which would automatically update the Weekly Schedule. If we hadn't completed everything, I would print this out again to keep in my working folder.</t>
  </si>
  <si>
    <t>Once all activities on a Weekly Schedule are complete, I didn't want the formulas messing things up later on so I would remove the formulas by converting the sheet to values (Select All, Copy, Paste Special as Values.) Then I would delete the Working Grid and change the tab colour to green. This became my permanent record of the work completed.</t>
  </si>
  <si>
    <t>I never tried to create a schedule for anything other than a full week. You could probably work around that, but it was a complication that I never tried to resolve. Hence breaks were either for a full week, or for example at Christmas, I allowed three days off for Christmas and two days at New Years for the equivalent of a full week. We of course still have flexibility so we can take time off if we want, but we would just catch up on the scheduled activities some other time.</t>
  </si>
  <si>
    <t>A lot of things are done by formula e.g. the Status column in the "Activities" tab responds to either a date or "-" in the "Date" column. So just take a look at the formulas to see what's happening before changing things around or entering data.</t>
  </si>
  <si>
    <t>One year, we were getting behind on a number of activities so I created the "Arrears Report" sheet so I could print a list of all the activities from previous weeks that were not yet complete. This was a bit clunky, but it did work okay. I specified a "Report to:" date, then manually filtered the "Status" column to show only Planned activities, then again manually filtered the "Overdue" column to show TRUE (i.e. the "Planned Date" was prior to the "Report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</si>
</sst>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d\,\ d\ mmm"/>
    <numFmt numFmtId="165" formatCode="d\ mmm\ yyyy"/>
    <numFmt numFmtId="166" formatCode="d/m/yy"/>
    <numFmt numFmtId="167" formatCode="dddd\,\ d\ mmmm\ yyyy"/>
    <numFmt numFmtId="168" formatCode="ddd\,\ d\ mmm\ yyyy"/>
    <numFmt numFmtId="169" formatCode="d/mmm/yyyy"/>
    <numFmt numFmtId="170" formatCode=";;"/>
  </numFmts>
  <fonts count="41" x14ac:knownFonts="1">
    <font>
      <sz val="11"/>
      <color theme="1"/>
      <name val="Calibri"/>
      <family val="2"/>
      <scheme val="minor"/>
    </font>
    <font>
      <b/>
      <sz val="11"/>
      <color theme="1"/>
      <name val="Calibri"/>
      <family val="2"/>
      <scheme val="minor"/>
    </font>
    <font>
      <b/>
      <sz val="12"/>
      <color theme="1"/>
      <name val="Calibri"/>
      <family val="2"/>
      <scheme val="minor"/>
    </font>
    <font>
      <b/>
      <sz val="12"/>
      <color theme="0"/>
      <name val="Calibri"/>
      <family val="2"/>
      <scheme val="minor"/>
    </font>
    <font>
      <sz val="9"/>
      <color theme="1"/>
      <name val="Calibri"/>
      <family val="2"/>
      <scheme val="minor"/>
    </font>
    <font>
      <b/>
      <sz val="10"/>
      <color theme="1"/>
      <name val="Calibri"/>
      <family val="2"/>
      <scheme val="minor"/>
    </font>
    <font>
      <i/>
      <sz val="9"/>
      <color theme="1"/>
      <name val="Calibri"/>
      <family val="2"/>
      <scheme val="minor"/>
    </font>
    <font>
      <sz val="9"/>
      <color theme="1"/>
      <name val="Calibri"/>
      <family val="2"/>
    </font>
    <font>
      <sz val="11"/>
      <color theme="1"/>
      <name val="Courier New"/>
      <family val="3"/>
    </font>
    <font>
      <sz val="11"/>
      <color theme="1"/>
      <name val="Calibri"/>
      <family val="2"/>
    </font>
    <font>
      <sz val="11"/>
      <color theme="1"/>
      <name val="Webdings"/>
      <family val="1"/>
      <charset val="2"/>
    </font>
    <font>
      <sz val="11"/>
      <color theme="1"/>
      <name val="Wingdings"/>
      <charset val="2"/>
    </font>
    <font>
      <b/>
      <sz val="9"/>
      <color theme="1"/>
      <name val="Calibri"/>
      <family val="2"/>
      <scheme val="minor"/>
    </font>
    <font>
      <sz val="11"/>
      <color theme="1"/>
      <name val="Wingdings 2"/>
      <family val="1"/>
      <charset val="2"/>
    </font>
    <font>
      <i/>
      <sz val="11"/>
      <color theme="1"/>
      <name val="Calibri"/>
      <family val="2"/>
      <scheme val="minor"/>
    </font>
    <font>
      <sz val="11"/>
      <color theme="1"/>
      <name val="Curriculum"/>
      <family val="2"/>
    </font>
    <font>
      <sz val="9"/>
      <name val="Calibri"/>
      <family val="2"/>
      <scheme val="minor"/>
    </font>
    <font>
      <sz val="9"/>
      <color theme="0" tint="-0.249977111117893"/>
      <name val="Calibri"/>
      <family val="2"/>
      <scheme val="minor"/>
    </font>
    <font>
      <sz val="11"/>
      <color theme="1"/>
      <name val="Calibri"/>
      <family val="2"/>
      <scheme val="minor"/>
    </font>
    <font>
      <sz val="9"/>
      <color theme="0" tint="-0.249977111117893"/>
      <name val="Calibri"/>
      <family val="2"/>
      <scheme val="minor"/>
    </font>
    <font>
      <i/>
      <sz val="10"/>
      <color theme="1"/>
      <name val="Calibri"/>
      <family val="2"/>
      <scheme val="minor"/>
    </font>
    <font>
      <sz val="11"/>
      <color theme="1"/>
      <name val="Curriculum"/>
      <family val="2"/>
    </font>
    <font>
      <sz val="9"/>
      <color theme="0" tint="-0.249977111117893"/>
      <name val="Calibri"/>
      <family val="2"/>
      <scheme val="minor"/>
    </font>
    <font>
      <sz val="11"/>
      <color theme="1"/>
      <name val="Calibri"/>
      <family val="2"/>
      <scheme val="minor"/>
    </font>
    <font>
      <sz val="9"/>
      <color theme="1"/>
      <name val="Calibri"/>
      <family val="2"/>
      <scheme val="minor"/>
    </font>
    <font>
      <sz val="9"/>
      <name val="Calibri"/>
      <family val="2"/>
      <scheme val="minor"/>
    </font>
    <font>
      <b/>
      <sz val="11"/>
      <name val="Calibri"/>
      <family val="2"/>
      <scheme val="minor"/>
    </font>
    <font>
      <sz val="9"/>
      <name val="Curriculum"/>
      <family val="2"/>
    </font>
    <font>
      <i/>
      <sz val="9"/>
      <name val="Calibri"/>
      <family val="2"/>
      <scheme val="minor"/>
    </font>
    <font>
      <b/>
      <sz val="11"/>
      <name val="Calibri"/>
      <family val="2"/>
    </font>
    <font>
      <sz val="11"/>
      <name val="Calibri"/>
      <family val="2"/>
      <scheme val="minor"/>
    </font>
    <font>
      <sz val="9"/>
      <color theme="0"/>
      <name val="Calibri"/>
      <family val="2"/>
      <scheme val="minor"/>
    </font>
    <font>
      <sz val="9"/>
      <color theme="0" tint="-0.14999847407452621"/>
      <name val="Calibri"/>
      <family val="2"/>
      <scheme val="minor"/>
    </font>
    <font>
      <sz val="9"/>
      <color theme="0" tint="-0.249977111117893"/>
      <name val="Calibri"/>
      <family val="2"/>
      <scheme val="minor"/>
    </font>
    <font>
      <sz val="11"/>
      <color theme="1"/>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sz val="11"/>
      <color theme="1"/>
      <name val="Calibri"/>
      <scheme val="minor"/>
    </font>
    <font>
      <sz val="8"/>
      <name val="Calibri"/>
      <family val="2"/>
      <scheme val="minor"/>
    </font>
    <font>
      <b/>
      <sz val="18"/>
      <color theme="1"/>
      <name val="Calibri"/>
      <family val="2"/>
      <scheme val="minor"/>
    </font>
  </fonts>
  <fills count="6">
    <fill>
      <patternFill patternType="none"/>
    </fill>
    <fill>
      <patternFill patternType="gray125"/>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9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indexed="64"/>
      </right>
      <top style="thin">
        <color indexed="64"/>
      </top>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right style="thin">
        <color theme="1" tint="0.499984740745262"/>
      </right>
      <top style="thin">
        <color indexed="64"/>
      </top>
      <bottom/>
      <diagonal/>
    </border>
    <border>
      <left/>
      <right style="thin">
        <color theme="1" tint="0.499984740745262"/>
      </right>
      <top/>
      <bottom style="thin">
        <color indexed="64"/>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right style="thin">
        <color theme="1" tint="0.499984740745262"/>
      </right>
      <top style="thin">
        <color indexed="64"/>
      </top>
      <bottom style="thin">
        <color indexed="64"/>
      </bottom>
      <diagonal/>
    </border>
    <border>
      <left style="thin">
        <color theme="1" tint="0.499984740745262"/>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right style="thin">
        <color theme="1" tint="0.499984740745262"/>
      </right>
      <top style="thin">
        <color indexed="64"/>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indexed="64"/>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indexed="64"/>
      </right>
      <top/>
      <bottom/>
      <diagonal/>
    </border>
    <border>
      <left style="thin">
        <color indexed="64"/>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style="thin">
        <color theme="0"/>
      </right>
      <top/>
      <bottom style="thin">
        <color theme="0"/>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theme="1" tint="0.499984740745262"/>
      </bottom>
      <diagonal/>
    </border>
    <border>
      <left/>
      <right style="thin">
        <color indexed="64"/>
      </right>
      <top/>
      <bottom style="thin">
        <color theme="1" tint="0.499984740745262"/>
      </bottom>
      <diagonal/>
    </border>
    <border>
      <left/>
      <right/>
      <top style="thin">
        <color theme="1" tint="0.499984740745262"/>
      </top>
      <bottom style="thin">
        <color indexed="64"/>
      </bottom>
      <diagonal/>
    </border>
    <border>
      <left/>
      <right style="thin">
        <color indexed="64"/>
      </right>
      <top style="thin">
        <color theme="1" tint="0.499984740745262"/>
      </top>
      <bottom style="thin">
        <color indexed="64"/>
      </bottom>
      <diagonal/>
    </border>
    <border>
      <left style="thin">
        <color indexed="64"/>
      </left>
      <right style="thin">
        <color theme="1" tint="0.499984740745262"/>
      </right>
      <top style="thin">
        <color indexed="64"/>
      </top>
      <bottom/>
      <diagonal/>
    </border>
    <border>
      <left style="thin">
        <color indexed="64"/>
      </left>
      <right style="thin">
        <color theme="1" tint="0.499984740745262"/>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style="thin">
        <color indexed="64"/>
      </right>
      <top style="thin">
        <color theme="1" tint="0.499984740745262"/>
      </top>
      <bottom/>
      <diagonal/>
    </border>
    <border>
      <left style="thin">
        <color indexed="64"/>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thin">
        <color indexed="64"/>
      </top>
      <bottom style="thin">
        <color theme="1" tint="0.499984740745262"/>
      </bottom>
      <diagonal/>
    </border>
    <border>
      <left style="thin">
        <color theme="1" tint="0.499984740745262"/>
      </left>
      <right/>
      <top/>
      <bottom/>
      <diagonal/>
    </border>
    <border>
      <left style="thin">
        <color theme="1" tint="0.499984740745262"/>
      </left>
      <right/>
      <top style="thin">
        <color indexed="64"/>
      </top>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theme="1" tint="0.499984740745262"/>
      </left>
      <right/>
      <top/>
      <bottom style="thin">
        <color indexed="64"/>
      </bottom>
      <diagonal/>
    </border>
    <border>
      <left style="thin">
        <color theme="1" tint="0.499984740745262"/>
      </left>
      <right style="thin">
        <color theme="1" tint="0.499984740745262"/>
      </right>
      <top style="medium">
        <color indexed="64"/>
      </top>
      <bottom style="medium">
        <color indexed="64"/>
      </bottom>
      <diagonal/>
    </border>
    <border>
      <left style="thin">
        <color theme="1" tint="0.499984740745262"/>
      </left>
      <right style="medium">
        <color indexed="64"/>
      </right>
      <top style="medium">
        <color indexed="64"/>
      </top>
      <bottom style="medium">
        <color indexed="64"/>
      </bottom>
      <diagonal/>
    </border>
    <border>
      <left/>
      <right style="thin">
        <color theme="1" tint="0.499984740745262"/>
      </right>
      <top style="medium">
        <color indexed="64"/>
      </top>
      <bottom style="medium">
        <color indexed="64"/>
      </bottom>
      <diagonal/>
    </border>
    <border>
      <left style="thin">
        <color theme="1" tint="0.499984740745262"/>
      </left>
      <right style="thin">
        <color theme="1" tint="0.499984740745262"/>
      </right>
      <top/>
      <bottom style="medium">
        <color indexed="64"/>
      </bottom>
      <diagonal/>
    </border>
    <border>
      <left style="medium">
        <color auto="1"/>
      </left>
      <right style="thin">
        <color theme="1" tint="0.499984740745262"/>
      </right>
      <top style="medium">
        <color auto="1"/>
      </top>
      <bottom style="medium">
        <color auto="1"/>
      </bottom>
      <diagonal/>
    </border>
    <border>
      <left style="medium">
        <color indexed="64"/>
      </left>
      <right style="medium">
        <color indexed="64"/>
      </right>
      <top style="thin">
        <color theme="1" tint="0.499984740745262"/>
      </top>
      <bottom style="medium">
        <color indexed="64"/>
      </bottom>
      <diagonal/>
    </border>
    <border>
      <left style="medium">
        <color indexed="64"/>
      </left>
      <right/>
      <top style="medium">
        <color indexed="64"/>
      </top>
      <bottom style="thin">
        <color theme="1" tint="0.499984740745262"/>
      </bottom>
      <diagonal/>
    </border>
    <border>
      <left/>
      <right/>
      <top style="thin">
        <color theme="1" tint="0.499984740745262"/>
      </top>
      <bottom/>
      <diagonal/>
    </border>
    <border>
      <left style="thin">
        <color theme="1" tint="0.499984740745262"/>
      </left>
      <right style="thin">
        <color indexed="64"/>
      </right>
      <top style="medium">
        <color indexed="64"/>
      </top>
      <bottom style="thin">
        <color theme="1" tint="0.499984740745262"/>
      </bottom>
      <diagonal/>
    </border>
    <border>
      <left style="thin">
        <color indexed="64"/>
      </left>
      <right/>
      <top style="thin">
        <color theme="1" tint="0.499984740745262"/>
      </top>
      <bottom style="thin">
        <color theme="1" tint="0.499984740745262"/>
      </bottom>
      <diagonal/>
    </border>
    <border>
      <left style="medium">
        <color indexed="64"/>
      </left>
      <right style="medium">
        <color indexed="64"/>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indexed="64"/>
      </bottom>
      <diagonal/>
    </border>
    <border>
      <left style="medium">
        <color indexed="64"/>
      </left>
      <right/>
      <top style="thin">
        <color theme="1" tint="0.499984740745262"/>
      </top>
      <bottom style="thin">
        <color indexed="64"/>
      </bottom>
      <diagonal/>
    </border>
    <border>
      <left/>
      <right style="thin">
        <color indexed="64"/>
      </right>
      <top style="medium">
        <color indexed="64"/>
      </top>
      <bottom style="thin">
        <color theme="1" tint="0.499984740745262"/>
      </bottom>
      <diagonal/>
    </border>
    <border>
      <left style="medium">
        <color auto="1"/>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right style="thin">
        <color theme="1" tint="0.499984740745262"/>
      </right>
      <top style="medium">
        <color indexed="64"/>
      </top>
      <bottom style="thin">
        <color theme="1" tint="0.499984740745262"/>
      </bottom>
      <diagonal/>
    </border>
    <border>
      <left style="medium">
        <color indexed="64"/>
      </left>
      <right/>
      <top style="thin">
        <color theme="1" tint="0.499984740745262"/>
      </top>
      <bottom style="medium">
        <color indexed="64"/>
      </bottom>
      <diagonal/>
    </border>
    <border>
      <left/>
      <right style="thin">
        <color theme="1" tint="0.499984740745262"/>
      </right>
      <top style="thin">
        <color theme="1" tint="0.499984740745262"/>
      </top>
      <bottom style="medium">
        <color indexed="64"/>
      </bottom>
      <diagonal/>
    </border>
    <border>
      <left style="thin">
        <color theme="1" tint="0.499984740745262"/>
      </left>
      <right/>
      <top style="medium">
        <color indexed="64"/>
      </top>
      <bottom style="thin">
        <color theme="1" tint="0.499984740745262"/>
      </bottom>
      <diagonal/>
    </border>
    <border>
      <left/>
      <right style="medium">
        <color indexed="64"/>
      </right>
      <top style="thin">
        <color theme="1" tint="0.499984740745262"/>
      </top>
      <bottom style="thin">
        <color theme="1" tint="0.499984740745262"/>
      </bottom>
      <diagonal/>
    </border>
    <border>
      <left style="thin">
        <color theme="1" tint="0.499984740745262"/>
      </left>
      <right style="thin">
        <color theme="1" tint="0.499984740745262"/>
      </right>
      <top style="medium">
        <color indexed="64"/>
      </top>
      <bottom style="thin">
        <color indexed="64"/>
      </bottom>
      <diagonal/>
    </border>
    <border>
      <left style="thin">
        <color indexed="64"/>
      </left>
      <right/>
      <top/>
      <bottom style="thin">
        <color theme="1" tint="0.499984740745262"/>
      </bottom>
      <diagonal/>
    </border>
    <border>
      <left style="thin">
        <color indexed="64"/>
      </left>
      <right/>
      <top style="thin">
        <color theme="1" tint="0.499984740745262"/>
      </top>
      <bottom style="thin">
        <color indexed="64"/>
      </bottom>
      <diagonal/>
    </border>
    <border>
      <left/>
      <right style="thin">
        <color theme="1" tint="0.499984740745262"/>
      </right>
      <top style="medium">
        <color indexed="64"/>
      </top>
      <bottom style="thin">
        <color indexed="64"/>
      </bottom>
      <diagonal/>
    </border>
    <border>
      <left style="thin">
        <color theme="1" tint="0.499984740745262"/>
      </left>
      <right style="thin">
        <color auto="1"/>
      </right>
      <top style="medium">
        <color indexed="64"/>
      </top>
      <bottom style="thin">
        <color indexed="64"/>
      </bottom>
      <diagonal/>
    </border>
    <border>
      <left style="thin">
        <color theme="1" tint="0.499984740745262"/>
      </left>
      <right/>
      <top style="medium">
        <color indexed="64"/>
      </top>
      <bottom style="thin">
        <color indexed="64"/>
      </bottom>
      <diagonal/>
    </border>
    <border>
      <left/>
      <right style="medium">
        <color indexed="64"/>
      </right>
      <top style="thin">
        <color theme="1" tint="0.499984740745262"/>
      </top>
      <bottom style="thin">
        <color indexed="64"/>
      </bottom>
      <diagonal/>
    </border>
  </borders>
  <cellStyleXfs count="1">
    <xf numFmtId="0" fontId="0" fillId="0" borderId="0"/>
  </cellStyleXfs>
  <cellXfs count="287">
    <xf numFmtId="0" fontId="0" fillId="0" borderId="0" xfId="0"/>
    <xf numFmtId="0" fontId="0" fillId="0" borderId="0" xfId="0" applyAlignment="1">
      <alignment horizontal="right"/>
    </xf>
    <xf numFmtId="0" fontId="2" fillId="0" borderId="0" xfId="0" applyFont="1" applyAlignment="1">
      <alignment vertical="center"/>
    </xf>
    <xf numFmtId="0" fontId="3" fillId="2" borderId="0" xfId="0" applyFont="1" applyFill="1" applyAlignment="1">
      <alignment vertical="center"/>
    </xf>
    <xf numFmtId="0" fontId="3" fillId="2" borderId="0" xfId="0" applyFont="1" applyFill="1" applyAlignment="1">
      <alignment horizontal="right" vertical="center"/>
    </xf>
    <xf numFmtId="0" fontId="0" fillId="0" borderId="0" xfId="0" applyAlignment="1">
      <alignment vertical="center"/>
    </xf>
    <xf numFmtId="0" fontId="0" fillId="0" borderId="4" xfId="0" applyBorder="1" applyAlignment="1">
      <alignment vertical="center"/>
    </xf>
    <xf numFmtId="0" fontId="5" fillId="0" borderId="24" xfId="0" applyFont="1" applyBorder="1" applyAlignment="1">
      <alignment vertical="center" wrapText="1"/>
    </xf>
    <xf numFmtId="0" fontId="7"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8" fillId="0" borderId="0" xfId="0" applyFont="1" applyAlignment="1">
      <alignment horizontal="center"/>
    </xf>
    <xf numFmtId="0" fontId="9" fillId="0" borderId="0" xfId="0" applyFont="1" applyAlignment="1">
      <alignment horizontal="center"/>
    </xf>
    <xf numFmtId="0" fontId="0" fillId="0" borderId="0" xfId="0" applyAlignment="1">
      <alignment horizontal="left"/>
    </xf>
    <xf numFmtId="0" fontId="10" fillId="0" borderId="0" xfId="0" applyFont="1" applyAlignment="1">
      <alignment horizontal="center"/>
    </xf>
    <xf numFmtId="0" fontId="11" fillId="0" borderId="0" xfId="0" applyFont="1" applyAlignment="1">
      <alignment horizontal="center"/>
    </xf>
    <xf numFmtId="0" fontId="13" fillId="0" borderId="0" xfId="0" applyFont="1" applyAlignment="1">
      <alignment horizontal="center"/>
    </xf>
    <xf numFmtId="0" fontId="8" fillId="0" borderId="0" xfId="0" quotePrefix="1" applyFont="1" applyAlignment="1">
      <alignment horizontal="center"/>
    </xf>
    <xf numFmtId="0" fontId="0" fillId="0" borderId="2" xfId="0" applyBorder="1"/>
    <xf numFmtId="0" fontId="0" fillId="0" borderId="4" xfId="0" applyBorder="1"/>
    <xf numFmtId="0" fontId="8" fillId="0" borderId="2" xfId="0" applyFont="1" applyBorder="1"/>
    <xf numFmtId="0" fontId="8" fillId="0" borderId="4" xfId="0" applyFont="1" applyBorder="1"/>
    <xf numFmtId="0" fontId="5" fillId="0" borderId="0" xfId="0" applyFont="1" applyAlignment="1">
      <alignment wrapText="1"/>
    </xf>
    <xf numFmtId="165" fontId="4" fillId="0" borderId="0" xfId="0" applyNumberFormat="1" applyFont="1" applyAlignment="1">
      <alignment horizontal="left" wrapText="1"/>
    </xf>
    <xf numFmtId="164" fontId="1" fillId="0" borderId="0" xfId="0" applyNumberFormat="1" applyFont="1"/>
    <xf numFmtId="164" fontId="0" fillId="0" borderId="0" xfId="0" applyNumberFormat="1"/>
    <xf numFmtId="0" fontId="1" fillId="0" borderId="0" xfId="0" applyFont="1" applyAlignment="1">
      <alignment horizontal="left"/>
    </xf>
    <xf numFmtId="0" fontId="1" fillId="0" borderId="0" xfId="0" applyFont="1" applyAlignment="1">
      <alignment horizontal="left" indent="2"/>
    </xf>
    <xf numFmtId="0" fontId="0" fillId="0" borderId="0" xfId="0" applyAlignment="1">
      <alignment horizontal="left" indent="2"/>
    </xf>
    <xf numFmtId="0" fontId="3" fillId="2" borderId="0" xfId="0" applyFont="1" applyFill="1" applyAlignment="1">
      <alignment horizontal="left" vertical="center"/>
    </xf>
    <xf numFmtId="0" fontId="4" fillId="0" borderId="31" xfId="0" applyFont="1" applyBorder="1" applyAlignment="1">
      <alignment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49" fontId="1" fillId="0" borderId="0" xfId="0" applyNumberFormat="1" applyFont="1" applyAlignment="1">
      <alignment horizontal="center"/>
    </xf>
    <xf numFmtId="49" fontId="0" fillId="0" borderId="0" xfId="0" applyNumberFormat="1" applyAlignment="1">
      <alignment horizontal="center"/>
    </xf>
    <xf numFmtId="0" fontId="15" fillId="0" borderId="0" xfId="0" applyFont="1" applyAlignment="1">
      <alignment horizontal="center"/>
    </xf>
    <xf numFmtId="0" fontId="0" fillId="3" borderId="30" xfId="0" applyFill="1" applyBorder="1"/>
    <xf numFmtId="166" fontId="2" fillId="0" borderId="0" xfId="0" applyNumberFormat="1" applyFont="1" applyAlignment="1">
      <alignment vertical="center"/>
    </xf>
    <xf numFmtId="166" fontId="0" fillId="0" borderId="0" xfId="0" applyNumberFormat="1"/>
    <xf numFmtId="0" fontId="1" fillId="0" borderId="0" xfId="0" applyFont="1" applyAlignment="1" applyProtection="1">
      <alignment horizontal="left"/>
      <protection locked="0"/>
    </xf>
    <xf numFmtId="0" fontId="0" fillId="0" borderId="0" xfId="0" applyProtection="1">
      <protection locked="0"/>
    </xf>
    <xf numFmtId="0" fontId="0" fillId="0" borderId="0" xfId="0" applyAlignment="1" applyProtection="1">
      <alignment horizontal="right" indent="3"/>
      <protection locked="0"/>
    </xf>
    <xf numFmtId="1" fontId="0" fillId="0" borderId="0" xfId="0" applyNumberFormat="1" applyAlignment="1">
      <alignment horizontal="left"/>
    </xf>
    <xf numFmtId="0" fontId="0" fillId="0" borderId="3" xfId="0" applyBorder="1" applyAlignment="1">
      <alignment vertical="center"/>
    </xf>
    <xf numFmtId="0" fontId="0" fillId="0" borderId="2" xfId="0" applyBorder="1" applyAlignment="1">
      <alignment vertical="top"/>
    </xf>
    <xf numFmtId="0" fontId="4" fillId="0" borderId="20" xfId="0" applyFont="1" applyBorder="1" applyAlignment="1">
      <alignment vertical="top" wrapText="1"/>
    </xf>
    <xf numFmtId="0" fontId="4" fillId="0" borderId="17" xfId="0" applyFont="1" applyBorder="1" applyAlignment="1">
      <alignment horizontal="center" vertical="top"/>
    </xf>
    <xf numFmtId="0" fontId="4" fillId="0" borderId="18" xfId="0" applyFont="1" applyBorder="1" applyAlignment="1">
      <alignment horizontal="center" vertical="top"/>
    </xf>
    <xf numFmtId="0" fontId="0" fillId="0" borderId="0" xfId="0" applyAlignment="1">
      <alignment vertical="top"/>
    </xf>
    <xf numFmtId="0" fontId="0" fillId="0" borderId="1" xfId="0" applyBorder="1"/>
    <xf numFmtId="0" fontId="5" fillId="0" borderId="19" xfId="0" applyFont="1" applyBorder="1" applyAlignment="1">
      <alignment wrapText="1"/>
    </xf>
    <xf numFmtId="164" fontId="1" fillId="0" borderId="14" xfId="0" applyNumberFormat="1" applyFont="1" applyBorder="1" applyAlignment="1">
      <alignment horizontal="center"/>
    </xf>
    <xf numFmtId="164" fontId="1" fillId="0" borderId="15" xfId="0" applyNumberFormat="1" applyFont="1" applyBorder="1" applyAlignment="1">
      <alignment horizontal="center"/>
    </xf>
    <xf numFmtId="0" fontId="0" fillId="0" borderId="0" xfId="0" applyAlignment="1" applyProtection="1">
      <alignment horizontal="center"/>
      <protection locked="0"/>
    </xf>
    <xf numFmtId="0" fontId="0" fillId="4" borderId="39" xfId="0" applyFill="1" applyBorder="1"/>
    <xf numFmtId="0" fontId="2" fillId="4" borderId="39" xfId="0" applyFont="1" applyFill="1" applyBorder="1"/>
    <xf numFmtId="166" fontId="2" fillId="4" borderId="39" xfId="0" applyNumberFormat="1" applyFont="1" applyFill="1" applyBorder="1"/>
    <xf numFmtId="166" fontId="0" fillId="4" borderId="39" xfId="0" applyNumberFormat="1" applyFill="1" applyBorder="1"/>
    <xf numFmtId="0" fontId="1" fillId="5" borderId="39" xfId="0" applyFont="1" applyFill="1" applyBorder="1" applyAlignment="1">
      <alignment vertical="center"/>
    </xf>
    <xf numFmtId="0" fontId="1" fillId="5" borderId="39" xfId="0" applyFont="1" applyFill="1" applyBorder="1" applyAlignment="1">
      <alignment horizontal="right" vertical="center" indent="2"/>
    </xf>
    <xf numFmtId="0" fontId="1" fillId="5" borderId="39" xfId="0" applyFont="1" applyFill="1" applyBorder="1" applyAlignment="1">
      <alignment horizontal="left" vertical="center"/>
    </xf>
    <xf numFmtId="0" fontId="1" fillId="4" borderId="39" xfId="0" applyFont="1" applyFill="1" applyBorder="1" applyAlignment="1">
      <alignment vertical="top"/>
    </xf>
    <xf numFmtId="0" fontId="0" fillId="4" borderId="39" xfId="0" applyFill="1" applyBorder="1" applyAlignment="1">
      <alignment vertical="top"/>
    </xf>
    <xf numFmtId="166" fontId="0" fillId="4" borderId="39" xfId="0" applyNumberFormat="1" applyFill="1" applyBorder="1" applyAlignment="1">
      <alignment vertical="top"/>
    </xf>
    <xf numFmtId="0" fontId="0" fillId="5" borderId="39" xfId="0" applyFill="1" applyBorder="1"/>
    <xf numFmtId="166" fontId="0" fillId="5" borderId="39" xfId="0" applyNumberFormat="1" applyFill="1" applyBorder="1"/>
    <xf numFmtId="165" fontId="12" fillId="0" borderId="22" xfId="0" applyNumberFormat="1" applyFont="1" applyBorder="1" applyAlignment="1">
      <alignment horizontal="center" vertical="center" wrapText="1"/>
    </xf>
    <xf numFmtId="165" fontId="12" fillId="0" borderId="23" xfId="0" applyNumberFormat="1" applyFont="1" applyBorder="1" applyAlignment="1">
      <alignment horizontal="center" vertical="center" wrapText="1"/>
    </xf>
    <xf numFmtId="165" fontId="12" fillId="0" borderId="0" xfId="0" applyNumberFormat="1" applyFont="1" applyAlignment="1">
      <alignment horizontal="center" vertical="center" wrapText="1"/>
    </xf>
    <xf numFmtId="0" fontId="5" fillId="0" borderId="0" xfId="0" applyFont="1" applyAlignment="1">
      <alignment vertical="center" wrapText="1"/>
    </xf>
    <xf numFmtId="0" fontId="9" fillId="0" borderId="0" xfId="0" applyFont="1"/>
    <xf numFmtId="165" fontId="5" fillId="0" borderId="0" xfId="0" applyNumberFormat="1" applyFont="1" applyAlignment="1">
      <alignment horizontal="left" wrapText="1"/>
    </xf>
    <xf numFmtId="0" fontId="4" fillId="0" borderId="0" xfId="0" applyFont="1" applyProtection="1">
      <protection locked="0"/>
    </xf>
    <xf numFmtId="0" fontId="16" fillId="0" borderId="0" xfId="0" applyFont="1"/>
    <xf numFmtId="0" fontId="17" fillId="0" borderId="0" xfId="0" applyFont="1"/>
    <xf numFmtId="0" fontId="18" fillId="5" borderId="39" xfId="0" applyFont="1" applyFill="1" applyBorder="1"/>
    <xf numFmtId="0" fontId="19" fillId="0" borderId="0" xfId="0" applyFont="1"/>
    <xf numFmtId="0" fontId="0" fillId="0" borderId="0" xfId="0" applyAlignment="1">
      <alignment horizontal="center" vertical="center"/>
    </xf>
    <xf numFmtId="0" fontId="2" fillId="0" borderId="0" xfId="0" applyFont="1" applyAlignment="1">
      <alignment horizontal="right" vertical="center"/>
    </xf>
    <xf numFmtId="167" fontId="2" fillId="0" borderId="0" xfId="0" applyNumberFormat="1" applyFont="1" applyAlignment="1">
      <alignment horizontal="left" vertical="center"/>
    </xf>
    <xf numFmtId="0" fontId="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5" fillId="0" borderId="0" xfId="0" applyFont="1" applyAlignment="1">
      <alignment horizontal="center" vertical="center"/>
    </xf>
    <xf numFmtId="0" fontId="0" fillId="0" borderId="0" xfId="0" applyAlignment="1">
      <alignment vertical="center" wrapText="1"/>
    </xf>
    <xf numFmtId="0" fontId="14" fillId="0" borderId="0" xfId="0" applyFont="1" applyAlignment="1">
      <alignment vertical="center"/>
    </xf>
    <xf numFmtId="0" fontId="20" fillId="0" borderId="0" xfId="0" applyFont="1" applyAlignment="1">
      <alignment vertical="center"/>
    </xf>
    <xf numFmtId="0" fontId="21" fillId="0" borderId="0" xfId="0" applyFont="1" applyAlignment="1">
      <alignment horizontal="center" vertical="center"/>
    </xf>
    <xf numFmtId="0" fontId="0" fillId="0" borderId="43" xfId="0" applyBorder="1"/>
    <xf numFmtId="0" fontId="0" fillId="0" borderId="44" xfId="0" applyBorder="1"/>
    <xf numFmtId="0" fontId="0" fillId="0" borderId="46" xfId="0" applyBorder="1"/>
    <xf numFmtId="0" fontId="6" fillId="0" borderId="42" xfId="0" applyFont="1" applyBorder="1"/>
    <xf numFmtId="0" fontId="0" fillId="0" borderId="32" xfId="0" applyBorder="1"/>
    <xf numFmtId="0" fontId="0" fillId="0" borderId="33" xfId="0" applyBorder="1"/>
    <xf numFmtId="0" fontId="0" fillId="0" borderId="49" xfId="0" applyBorder="1"/>
    <xf numFmtId="0" fontId="0" fillId="0" borderId="50" xfId="0" applyBorder="1"/>
    <xf numFmtId="0" fontId="0" fillId="0" borderId="44" xfId="0" applyBorder="1" applyAlignment="1">
      <alignment vertical="center"/>
    </xf>
    <xf numFmtId="0" fontId="5" fillId="0" borderId="0" xfId="0" applyFont="1" applyAlignment="1">
      <alignment vertical="center"/>
    </xf>
    <xf numFmtId="0" fontId="0" fillId="0" borderId="45" xfId="0" applyBorder="1" applyAlignment="1">
      <alignment vertical="center"/>
    </xf>
    <xf numFmtId="166" fontId="0" fillId="0" borderId="0" xfId="0" applyNumberFormat="1" applyAlignment="1">
      <alignment vertical="center"/>
    </xf>
    <xf numFmtId="168" fontId="0" fillId="0" borderId="0" xfId="0" applyNumberFormat="1"/>
    <xf numFmtId="0" fontId="0" fillId="0" borderId="0" xfId="0" applyAlignment="1" applyProtection="1">
      <alignment horizontal="left"/>
      <protection locked="0"/>
    </xf>
    <xf numFmtId="0" fontId="22" fillId="0" borderId="0" xfId="0" applyFont="1"/>
    <xf numFmtId="0" fontId="23" fillId="5" borderId="39" xfId="0" applyFont="1" applyFill="1" applyBorder="1"/>
    <xf numFmtId="0" fontId="24" fillId="0" borderId="0" xfId="0" applyFont="1" applyProtection="1">
      <protection locked="0"/>
    </xf>
    <xf numFmtId="169" fontId="1" fillId="0" borderId="0" xfId="0" applyNumberFormat="1" applyFont="1" applyAlignment="1" applyProtection="1">
      <alignment horizontal="left"/>
      <protection locked="0"/>
    </xf>
    <xf numFmtId="169" fontId="0" fillId="0" borderId="0" xfId="0" applyNumberFormat="1" applyAlignment="1" applyProtection="1">
      <alignment horizontal="right"/>
      <protection locked="0"/>
    </xf>
    <xf numFmtId="0" fontId="25" fillId="0" borderId="0" xfId="0" applyFont="1"/>
    <xf numFmtId="0" fontId="16" fillId="0" borderId="6" xfId="0" applyFont="1" applyBorder="1" applyAlignment="1">
      <alignment horizontal="left" vertical="center" wrapText="1"/>
    </xf>
    <xf numFmtId="0" fontId="28" fillId="0" borderId="9" xfId="0" applyFont="1" applyBorder="1" applyAlignment="1">
      <alignment horizontal="left" vertical="center" wrapText="1"/>
    </xf>
    <xf numFmtId="0" fontId="30" fillId="0" borderId="29" xfId="0" applyFont="1" applyBorder="1"/>
    <xf numFmtId="0" fontId="27" fillId="0" borderId="40" xfId="0" applyFont="1" applyBorder="1" applyAlignment="1">
      <alignment horizontal="left" vertical="center" wrapText="1"/>
    </xf>
    <xf numFmtId="0" fontId="28" fillId="0" borderId="21" xfId="0" applyFont="1" applyBorder="1" applyAlignment="1">
      <alignment horizontal="left" vertical="center" wrapText="1"/>
    </xf>
    <xf numFmtId="0" fontId="0" fillId="0" borderId="30" xfId="0" applyBorder="1"/>
    <xf numFmtId="0" fontId="0" fillId="0" borderId="28" xfId="0" applyBorder="1"/>
    <xf numFmtId="0" fontId="0" fillId="0" borderId="54" xfId="0" applyBorder="1"/>
    <xf numFmtId="0" fontId="0" fillId="0" borderId="55" xfId="0" applyBorder="1"/>
    <xf numFmtId="0" fontId="4" fillId="0" borderId="0" xfId="0" quotePrefix="1" applyFont="1" applyProtection="1">
      <protection locked="0"/>
    </xf>
    <xf numFmtId="0" fontId="27" fillId="3" borderId="40" xfId="0" applyFont="1" applyFill="1" applyBorder="1" applyAlignment="1">
      <alignment horizontal="left" vertical="center" wrapText="1"/>
    </xf>
    <xf numFmtId="0" fontId="27" fillId="0" borderId="53" xfId="0" applyFont="1" applyBorder="1" applyAlignment="1">
      <alignment horizontal="left" vertical="center" wrapText="1"/>
    </xf>
    <xf numFmtId="0" fontId="27" fillId="0" borderId="7" xfId="0" applyFont="1" applyBorder="1" applyAlignment="1">
      <alignment horizontal="left" vertical="center" wrapText="1"/>
    </xf>
    <xf numFmtId="0" fontId="27" fillId="3" borderId="41" xfId="0" applyFont="1" applyFill="1" applyBorder="1" applyAlignment="1">
      <alignment horizontal="left" vertical="center" wrapText="1"/>
    </xf>
    <xf numFmtId="0" fontId="27" fillId="3" borderId="9"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27" fillId="0" borderId="10" xfId="0" applyFont="1" applyBorder="1" applyAlignment="1">
      <alignment horizontal="left" vertical="center" wrapText="1"/>
    </xf>
    <xf numFmtId="0" fontId="0" fillId="3" borderId="28" xfId="0" applyFill="1" applyBorder="1"/>
    <xf numFmtId="0" fontId="28" fillId="3" borderId="21" xfId="0" applyFont="1" applyFill="1" applyBorder="1" applyAlignment="1">
      <alignment horizontal="left" vertical="center" wrapText="1"/>
    </xf>
    <xf numFmtId="0" fontId="27" fillId="0" borderId="21" xfId="0" applyFont="1" applyBorder="1" applyAlignment="1">
      <alignment horizontal="left" vertical="center" wrapText="1"/>
    </xf>
    <xf numFmtId="0" fontId="27" fillId="0" borderId="13" xfId="0" applyFont="1" applyBorder="1" applyAlignment="1">
      <alignment horizontal="left" vertical="center" wrapText="1"/>
    </xf>
    <xf numFmtId="0" fontId="27" fillId="0" borderId="56" xfId="0" applyFont="1" applyBorder="1" applyAlignment="1">
      <alignment horizontal="left" vertical="center" wrapText="1"/>
    </xf>
    <xf numFmtId="0" fontId="27" fillId="0" borderId="41" xfId="0" applyFont="1" applyBorder="1" applyAlignment="1">
      <alignment horizontal="left" vertical="center" wrapText="1"/>
    </xf>
    <xf numFmtId="165" fontId="4" fillId="3" borderId="30" xfId="0" applyNumberFormat="1" applyFont="1" applyFill="1" applyBorder="1" applyAlignment="1">
      <alignment horizontal="center" vertical="center" wrapText="1"/>
    </xf>
    <xf numFmtId="165" fontId="4" fillId="0" borderId="53" xfId="0" applyNumberFormat="1" applyFont="1" applyBorder="1" applyAlignment="1">
      <alignment horizontal="center" vertical="center" wrapText="1"/>
    </xf>
    <xf numFmtId="0" fontId="28" fillId="0" borderId="9" xfId="0" quotePrefix="1" applyFont="1" applyBorder="1" applyAlignment="1">
      <alignment horizontal="left" vertical="center" wrapText="1"/>
    </xf>
    <xf numFmtId="0" fontId="16" fillId="0" borderId="26" xfId="0" quotePrefix="1" applyFont="1" applyBorder="1" applyAlignment="1">
      <alignment horizontal="left" vertical="center" wrapText="1"/>
    </xf>
    <xf numFmtId="0" fontId="28" fillId="0" borderId="27" xfId="0" quotePrefix="1" applyFont="1" applyBorder="1" applyAlignment="1">
      <alignment horizontal="left" vertical="center" wrapText="1"/>
    </xf>
    <xf numFmtId="0" fontId="30" fillId="0" borderId="30" xfId="0" applyFont="1" applyBorder="1"/>
    <xf numFmtId="0" fontId="30" fillId="0" borderId="25" xfId="0" applyFont="1" applyBorder="1"/>
    <xf numFmtId="0" fontId="16" fillId="0" borderId="27" xfId="0" applyFont="1" applyBorder="1" applyAlignment="1">
      <alignment horizontal="left" vertical="center" wrapText="1"/>
    </xf>
    <xf numFmtId="0" fontId="16" fillId="0" borderId="27" xfId="0" quotePrefix="1" applyFont="1" applyBorder="1" applyAlignment="1">
      <alignment horizontal="left" vertical="center" wrapText="1"/>
    </xf>
    <xf numFmtId="0" fontId="27" fillId="0" borderId="6" xfId="0" applyFont="1" applyBorder="1" applyAlignment="1">
      <alignment horizontal="left" vertical="center" wrapText="1"/>
    </xf>
    <xf numFmtId="0" fontId="30" fillId="0" borderId="58" xfId="0" applyFont="1" applyBorder="1"/>
    <xf numFmtId="0" fontId="16" fillId="0" borderId="59" xfId="0" quotePrefix="1" applyFont="1" applyBorder="1" applyAlignment="1">
      <alignment horizontal="left" vertical="center" wrapText="1"/>
    </xf>
    <xf numFmtId="0" fontId="30" fillId="0" borderId="37" xfId="0" applyFont="1" applyBorder="1"/>
    <xf numFmtId="49" fontId="28" fillId="3" borderId="59" xfId="0" applyNumberFormat="1" applyFont="1" applyFill="1" applyBorder="1" applyAlignment="1">
      <alignment horizontal="left" vertical="center" wrapText="1"/>
    </xf>
    <xf numFmtId="0" fontId="30" fillId="3" borderId="58" xfId="0" applyFont="1" applyFill="1" applyBorder="1"/>
    <xf numFmtId="0" fontId="27" fillId="0" borderId="9" xfId="0" applyFont="1" applyBorder="1" applyAlignment="1">
      <alignment horizontal="left" vertical="center" wrapText="1"/>
    </xf>
    <xf numFmtId="0" fontId="28" fillId="0" borderId="38" xfId="0" applyFont="1" applyBorder="1" applyAlignment="1">
      <alignment horizontal="left" vertical="center" wrapText="1"/>
    </xf>
    <xf numFmtId="0" fontId="28" fillId="0" borderId="38" xfId="0" quotePrefix="1" applyFont="1" applyBorder="1" applyAlignment="1">
      <alignment horizontal="left" vertical="center" wrapText="1"/>
    </xf>
    <xf numFmtId="0" fontId="27" fillId="3" borderId="6"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27" fillId="3" borderId="21" xfId="0" applyFont="1" applyFill="1" applyBorder="1" applyAlignment="1">
      <alignment horizontal="left" vertical="center" wrapText="1"/>
    </xf>
    <xf numFmtId="0" fontId="27" fillId="3" borderId="56" xfId="0" applyFont="1" applyFill="1" applyBorder="1" applyAlignment="1">
      <alignment horizontal="left" vertical="center" wrapText="1"/>
    </xf>
    <xf numFmtId="0" fontId="27" fillId="0" borderId="64" xfId="0" applyFont="1" applyBorder="1" applyAlignment="1">
      <alignment horizontal="left" vertical="center" wrapText="1"/>
    </xf>
    <xf numFmtId="0" fontId="27" fillId="0" borderId="65" xfId="0" applyFont="1" applyBorder="1" applyAlignment="1">
      <alignment horizontal="left" vertical="center" wrapText="1"/>
    </xf>
    <xf numFmtId="0" fontId="27" fillId="0" borderId="67" xfId="0" applyFont="1" applyBorder="1" applyAlignment="1">
      <alignment horizontal="left" vertical="center" wrapText="1"/>
    </xf>
    <xf numFmtId="0" fontId="27" fillId="0" borderId="68" xfId="0" applyFont="1" applyBorder="1" applyAlignment="1">
      <alignment horizontal="left" vertical="center" wrapText="1"/>
    </xf>
    <xf numFmtId="0" fontId="27" fillId="3" borderId="34" xfId="0" applyFont="1" applyFill="1" applyBorder="1" applyAlignment="1">
      <alignment horizontal="left" vertical="center" wrapText="1"/>
    </xf>
    <xf numFmtId="0" fontId="16" fillId="0" borderId="9" xfId="0" applyFont="1" applyBorder="1" applyAlignment="1">
      <alignment horizontal="left" vertical="center" wrapText="1"/>
    </xf>
    <xf numFmtId="0" fontId="27" fillId="0" borderId="50" xfId="0" applyFont="1" applyBorder="1" applyAlignment="1">
      <alignment horizontal="left" vertical="center" wrapText="1"/>
    </xf>
    <xf numFmtId="0" fontId="16" fillId="0" borderId="63" xfId="0" quotePrefix="1" applyFont="1" applyBorder="1" applyAlignment="1">
      <alignment horizontal="left" vertical="center" wrapText="1"/>
    </xf>
    <xf numFmtId="0" fontId="30" fillId="3" borderId="30" xfId="0" applyFont="1" applyFill="1" applyBorder="1"/>
    <xf numFmtId="0" fontId="30" fillId="0" borderId="54" xfId="0" applyFont="1" applyBorder="1"/>
    <xf numFmtId="0" fontId="27" fillId="0" borderId="70" xfId="0" applyFont="1" applyBorder="1" applyAlignment="1">
      <alignment horizontal="left" vertical="center" wrapText="1"/>
    </xf>
    <xf numFmtId="0" fontId="27" fillId="0" borderId="71" xfId="0" applyFont="1" applyBorder="1" applyAlignment="1">
      <alignment horizontal="left" vertical="center" wrapText="1"/>
    </xf>
    <xf numFmtId="49" fontId="28" fillId="0" borderId="72" xfId="0" applyNumberFormat="1" applyFont="1" applyBorder="1" applyAlignment="1">
      <alignment horizontal="left" vertical="center" wrapText="1"/>
    </xf>
    <xf numFmtId="0" fontId="16" fillId="3" borderId="6" xfId="0" quotePrefix="1" applyFont="1" applyFill="1" applyBorder="1" applyAlignment="1">
      <alignment horizontal="left" vertical="center" wrapText="1"/>
    </xf>
    <xf numFmtId="0" fontId="16" fillId="3" borderId="40" xfId="0" quotePrefix="1" applyFont="1" applyFill="1" applyBorder="1" applyAlignment="1">
      <alignment horizontal="left" vertical="center" wrapText="1"/>
    </xf>
    <xf numFmtId="0" fontId="16" fillId="3" borderId="73" xfId="0" quotePrefix="1" applyFont="1" applyFill="1" applyBorder="1" applyAlignment="1">
      <alignment horizontal="left" vertical="center" wrapText="1"/>
    </xf>
    <xf numFmtId="0" fontId="16" fillId="0" borderId="12" xfId="0" quotePrefix="1" applyFont="1" applyBorder="1" applyAlignment="1">
      <alignment horizontal="left" vertical="center" wrapText="1"/>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0" fontId="33" fillId="0" borderId="0" xfId="0" applyFont="1"/>
    <xf numFmtId="0" fontId="34" fillId="5" borderId="39" xfId="0" applyFont="1" applyFill="1" applyBorder="1"/>
    <xf numFmtId="0" fontId="28" fillId="0" borderId="40" xfId="0" applyFont="1" applyBorder="1" applyAlignment="1">
      <alignment horizontal="left" vertical="center" wrapText="1"/>
    </xf>
    <xf numFmtId="0" fontId="35" fillId="0" borderId="0" xfId="0" applyFont="1" applyProtection="1">
      <protection locked="0"/>
    </xf>
    <xf numFmtId="0" fontId="27" fillId="0" borderId="12" xfId="0" applyFont="1" applyBorder="1" applyAlignment="1">
      <alignment horizontal="left" vertical="center" wrapText="1"/>
    </xf>
    <xf numFmtId="0" fontId="16" fillId="0" borderId="9" xfId="0" quotePrefix="1" applyFont="1" applyBorder="1" applyAlignment="1">
      <alignment horizontal="left" vertical="center" wrapText="1"/>
    </xf>
    <xf numFmtId="0" fontId="28" fillId="0" borderId="21" xfId="0" quotePrefix="1" applyFont="1" applyBorder="1" applyAlignment="1">
      <alignment horizontal="left" vertical="center" wrapText="1"/>
    </xf>
    <xf numFmtId="0" fontId="28" fillId="0" borderId="34" xfId="0" applyFont="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16" fillId="0" borderId="66" xfId="0" quotePrefix="1" applyFont="1" applyBorder="1" applyAlignment="1">
      <alignment horizontal="left" vertical="center" wrapText="1"/>
    </xf>
    <xf numFmtId="0" fontId="27" fillId="0" borderId="75" xfId="0" applyFont="1" applyBorder="1" applyAlignment="1">
      <alignment horizontal="left" vertical="center" wrapText="1"/>
    </xf>
    <xf numFmtId="0" fontId="27" fillId="3" borderId="77" xfId="0" applyFont="1" applyFill="1" applyBorder="1" applyAlignment="1">
      <alignment horizontal="left" vertical="center" wrapText="1"/>
    </xf>
    <xf numFmtId="0" fontId="30" fillId="3" borderId="37" xfId="0" applyFont="1" applyFill="1" applyBorder="1"/>
    <xf numFmtId="49" fontId="28" fillId="3" borderId="38" xfId="0" applyNumberFormat="1" applyFont="1" applyFill="1" applyBorder="1" applyAlignment="1">
      <alignment horizontal="left" vertical="center" wrapText="1"/>
    </xf>
    <xf numFmtId="49" fontId="28" fillId="0" borderId="27" xfId="0" quotePrefix="1" applyNumberFormat="1" applyFont="1" applyBorder="1" applyAlignment="1">
      <alignment horizontal="left" vertical="center" wrapText="1"/>
    </xf>
    <xf numFmtId="49" fontId="28" fillId="0" borderId="59" xfId="0" quotePrefix="1" applyNumberFormat="1" applyFont="1" applyBorder="1" applyAlignment="1">
      <alignment horizontal="left" vertical="center" wrapText="1"/>
    </xf>
    <xf numFmtId="0" fontId="27" fillId="3" borderId="38" xfId="0" applyFont="1" applyFill="1" applyBorder="1" applyAlignment="1">
      <alignment horizontal="left" vertical="center" wrapText="1"/>
    </xf>
    <xf numFmtId="0" fontId="16" fillId="0" borderId="59" xfId="0" applyFont="1" applyBorder="1" applyAlignment="1">
      <alignment horizontal="left" vertical="center" wrapText="1"/>
    </xf>
    <xf numFmtId="0" fontId="30" fillId="0" borderId="69" xfId="0" applyFont="1" applyBorder="1"/>
    <xf numFmtId="0" fontId="27" fillId="3" borderId="13" xfId="0" applyFont="1" applyFill="1" applyBorder="1" applyAlignment="1">
      <alignment horizontal="left" vertical="center" wrapText="1"/>
    </xf>
    <xf numFmtId="0" fontId="27" fillId="3" borderId="78" xfId="0" applyFont="1" applyFill="1" applyBorder="1" applyAlignment="1">
      <alignment horizontal="left" vertical="center" wrapText="1"/>
    </xf>
    <xf numFmtId="49" fontId="28" fillId="0" borderId="20" xfId="0" quotePrefix="1" applyNumberFormat="1" applyFont="1" applyBorder="1" applyAlignment="1">
      <alignment horizontal="left" vertical="center" wrapText="1"/>
    </xf>
    <xf numFmtId="0" fontId="30" fillId="3" borderId="61" xfId="0" applyFont="1" applyFill="1" applyBorder="1"/>
    <xf numFmtId="0" fontId="16" fillId="3" borderId="38" xfId="0" quotePrefix="1" applyFont="1" applyFill="1" applyBorder="1" applyAlignment="1">
      <alignment horizontal="left" vertical="center" wrapText="1"/>
    </xf>
    <xf numFmtId="0" fontId="16" fillId="0" borderId="20" xfId="0" quotePrefix="1" applyFont="1" applyBorder="1" applyAlignment="1">
      <alignment horizontal="left" vertical="center" wrapText="1"/>
    </xf>
    <xf numFmtId="0" fontId="16" fillId="0" borderId="72" xfId="0" quotePrefix="1" applyFont="1" applyBorder="1" applyAlignment="1">
      <alignment horizontal="left" vertical="center" wrapText="1"/>
    </xf>
    <xf numFmtId="0" fontId="16" fillId="3" borderId="9" xfId="0" quotePrefix="1" applyFont="1" applyFill="1" applyBorder="1" applyAlignment="1">
      <alignment horizontal="left" vertical="center" wrapText="1"/>
    </xf>
    <xf numFmtId="0" fontId="28" fillId="0" borderId="74" xfId="0" applyFont="1" applyBorder="1" applyAlignment="1">
      <alignment horizontal="left" vertical="center" wrapText="1"/>
    </xf>
    <xf numFmtId="0" fontId="30" fillId="0" borderId="61" xfId="0" applyFont="1" applyBorder="1"/>
    <xf numFmtId="49" fontId="28" fillId="0" borderId="31" xfId="0" quotePrefix="1" applyNumberFormat="1" applyFont="1" applyBorder="1" applyAlignment="1">
      <alignment horizontal="left" vertical="center" wrapText="1"/>
    </xf>
    <xf numFmtId="0" fontId="27" fillId="0" borderId="80" xfId="0" applyFont="1" applyBorder="1" applyAlignment="1">
      <alignment horizontal="left" vertical="center" wrapText="1"/>
    </xf>
    <xf numFmtId="0" fontId="16" fillId="0" borderId="64" xfId="0" quotePrefix="1" applyFont="1" applyBorder="1" applyAlignment="1">
      <alignment horizontal="left" vertical="center" wrapText="1"/>
    </xf>
    <xf numFmtId="0" fontId="27" fillId="3" borderId="65" xfId="0" applyFont="1" applyFill="1" applyBorder="1" applyAlignment="1">
      <alignment horizontal="left" vertical="center" wrapText="1"/>
    </xf>
    <xf numFmtId="0" fontId="27" fillId="3" borderId="81" xfId="0" applyFont="1" applyFill="1" applyBorder="1" applyAlignment="1">
      <alignment horizontal="left" vertical="center" wrapText="1"/>
    </xf>
    <xf numFmtId="0" fontId="27" fillId="3" borderId="76" xfId="0" applyFont="1" applyFill="1" applyBorder="1" applyAlignment="1">
      <alignment horizontal="left" vertical="center" wrapText="1"/>
    </xf>
    <xf numFmtId="0" fontId="27" fillId="0" borderId="82" xfId="0" applyFont="1" applyBorder="1" applyAlignment="1">
      <alignment horizontal="left" vertical="center" wrapText="1"/>
    </xf>
    <xf numFmtId="0" fontId="27" fillId="0" borderId="83" xfId="0" applyFont="1" applyBorder="1" applyAlignment="1">
      <alignment horizontal="left" vertical="center" wrapText="1"/>
    </xf>
    <xf numFmtId="0" fontId="16" fillId="0" borderId="31" xfId="0" quotePrefix="1" applyFont="1" applyBorder="1" applyAlignment="1">
      <alignment horizontal="left" vertical="center" wrapText="1"/>
    </xf>
    <xf numFmtId="0" fontId="37" fillId="0" borderId="0" xfId="0" applyFont="1" applyAlignment="1">
      <alignment horizontal="center" vertical="top"/>
    </xf>
    <xf numFmtId="0" fontId="3" fillId="2" borderId="0" xfId="0" applyFont="1" applyFill="1" applyAlignment="1">
      <alignment vertical="center" wrapText="1"/>
    </xf>
    <xf numFmtId="167" fontId="0" fillId="0" borderId="0" xfId="0" applyNumberFormat="1" applyAlignment="1">
      <alignment vertical="center"/>
    </xf>
    <xf numFmtId="0" fontId="0" fillId="0" borderId="0" xfId="0" applyAlignment="1">
      <alignment horizontal="right" vertical="center"/>
    </xf>
    <xf numFmtId="15" fontId="0" fillId="0" borderId="0" xfId="0" applyNumberFormat="1" applyAlignment="1">
      <alignment vertical="center"/>
    </xf>
    <xf numFmtId="0" fontId="15" fillId="0" borderId="0" xfId="0" applyFont="1" applyAlignment="1">
      <alignment vertical="center"/>
    </xf>
    <xf numFmtId="0" fontId="4" fillId="0" borderId="0" xfId="0" applyFont="1" applyAlignment="1">
      <alignment vertical="center"/>
    </xf>
    <xf numFmtId="170" fontId="4" fillId="0" borderId="0" xfId="0" applyNumberFormat="1" applyFont="1" applyAlignment="1">
      <alignment vertical="center"/>
    </xf>
    <xf numFmtId="169" fontId="0" fillId="0" borderId="0" xfId="0" applyNumberFormat="1" applyAlignment="1">
      <alignment vertical="center"/>
    </xf>
    <xf numFmtId="0" fontId="1" fillId="0" borderId="2" xfId="0" applyFont="1" applyBorder="1" applyAlignment="1">
      <alignment vertical="center"/>
    </xf>
    <xf numFmtId="0" fontId="38" fillId="5" borderId="39" xfId="0" applyFont="1" applyFill="1" applyBorder="1"/>
    <xf numFmtId="166" fontId="38" fillId="5" borderId="39" xfId="0" applyNumberFormat="1" applyFont="1" applyFill="1" applyBorder="1"/>
    <xf numFmtId="0" fontId="28" fillId="0" borderId="63" xfId="0" applyFont="1" applyBorder="1" applyAlignment="1">
      <alignment horizontal="left" vertical="center" wrapText="1"/>
    </xf>
    <xf numFmtId="0" fontId="28" fillId="0" borderId="84" xfId="0" applyFont="1" applyBorder="1" applyAlignment="1">
      <alignment horizontal="left" vertical="center" wrapText="1"/>
    </xf>
    <xf numFmtId="0" fontId="27" fillId="0" borderId="85" xfId="0" applyFont="1" applyBorder="1" applyAlignment="1">
      <alignment horizontal="left" vertical="center" wrapText="1"/>
    </xf>
    <xf numFmtId="0" fontId="28" fillId="0" borderId="66" xfId="0" applyFont="1" applyBorder="1" applyAlignment="1">
      <alignment horizontal="left" vertical="center" wrapText="1"/>
    </xf>
    <xf numFmtId="0" fontId="28" fillId="0" borderId="28" xfId="0" quotePrefix="1" applyFont="1" applyBorder="1" applyAlignment="1">
      <alignment horizontal="left" vertical="center" wrapText="1"/>
    </xf>
    <xf numFmtId="0" fontId="30" fillId="0" borderId="76" xfId="0" applyFont="1" applyBorder="1"/>
    <xf numFmtId="49" fontId="28" fillId="0" borderId="86" xfId="0" applyNumberFormat="1" applyFont="1" applyBorder="1" applyAlignment="1">
      <alignment horizontal="left" vertical="center" wrapText="1"/>
    </xf>
    <xf numFmtId="0" fontId="30" fillId="0" borderId="87" xfId="0" applyFont="1" applyBorder="1"/>
    <xf numFmtId="49" fontId="28" fillId="0" borderId="88" xfId="0" applyNumberFormat="1" applyFont="1" applyBorder="1" applyAlignment="1">
      <alignment horizontal="left" vertical="center" wrapText="1"/>
    </xf>
    <xf numFmtId="0" fontId="30" fillId="3" borderId="89" xfId="0" applyFont="1" applyFill="1" applyBorder="1"/>
    <xf numFmtId="49" fontId="28" fillId="3" borderId="86" xfId="0" applyNumberFormat="1" applyFont="1" applyFill="1" applyBorder="1" applyAlignment="1">
      <alignment horizontal="left" vertical="center" wrapText="1"/>
    </xf>
    <xf numFmtId="0" fontId="27" fillId="3" borderId="64" xfId="0" applyFont="1" applyFill="1" applyBorder="1" applyAlignment="1">
      <alignment horizontal="left" vertical="center" wrapText="1"/>
    </xf>
    <xf numFmtId="0" fontId="27" fillId="0" borderId="49" xfId="0" applyFont="1" applyBorder="1" applyAlignment="1">
      <alignment horizontal="left" vertical="center" wrapText="1"/>
    </xf>
    <xf numFmtId="0" fontId="27" fillId="0" borderId="26" xfId="0" applyFont="1" applyBorder="1" applyAlignment="1">
      <alignment horizontal="left" vertical="center" wrapText="1"/>
    </xf>
    <xf numFmtId="49" fontId="16" fillId="0" borderId="90" xfId="0" quotePrefix="1" applyNumberFormat="1" applyFont="1" applyBorder="1" applyAlignment="1">
      <alignment horizontal="left" vertical="center" wrapText="1"/>
    </xf>
    <xf numFmtId="49" fontId="16" fillId="0" borderId="49" xfId="0" quotePrefix="1" applyNumberFormat="1" applyFont="1" applyBorder="1" applyAlignment="1">
      <alignment horizontal="left" vertical="center" wrapText="1"/>
    </xf>
    <xf numFmtId="0" fontId="27" fillId="0" borderId="91" xfId="0" applyFont="1" applyBorder="1" applyAlignment="1">
      <alignment horizontal="left" vertical="center" wrapText="1"/>
    </xf>
    <xf numFmtId="0" fontId="16" fillId="0" borderId="28" xfId="0" quotePrefix="1" applyFont="1" applyBorder="1" applyAlignment="1">
      <alignment horizontal="left" vertical="center" wrapText="1"/>
    </xf>
    <xf numFmtId="0" fontId="0" fillId="0" borderId="46" xfId="0" applyBorder="1" applyAlignment="1">
      <alignment vertical="center"/>
    </xf>
    <xf numFmtId="0" fontId="0" fillId="0" borderId="2" xfId="0" applyBorder="1" applyAlignment="1">
      <alignment vertical="center"/>
    </xf>
    <xf numFmtId="0" fontId="5" fillId="0" borderId="20" xfId="0" applyFont="1" applyBorder="1" applyAlignment="1">
      <alignment vertical="center" wrapText="1"/>
    </xf>
    <xf numFmtId="165" fontId="12" fillId="0" borderId="17" xfId="0" applyNumberFormat="1" applyFont="1" applyBorder="1" applyAlignment="1">
      <alignment horizontal="center" vertical="center" wrapText="1"/>
    </xf>
    <xf numFmtId="165" fontId="12" fillId="0" borderId="18" xfId="0" applyNumberFormat="1" applyFont="1" applyBorder="1" applyAlignment="1">
      <alignment horizontal="center" vertical="center" wrapText="1"/>
    </xf>
    <xf numFmtId="0" fontId="16" fillId="0" borderId="94" xfId="0" quotePrefix="1" applyFont="1" applyBorder="1" applyAlignment="1">
      <alignment horizontal="left" vertical="center" wrapText="1"/>
    </xf>
    <xf numFmtId="0" fontId="27" fillId="0" borderId="95" xfId="0" applyFont="1" applyBorder="1" applyAlignment="1">
      <alignment horizontal="left" vertical="center" wrapText="1"/>
    </xf>
    <xf numFmtId="0" fontId="30" fillId="0" borderId="96" xfId="0" applyFont="1" applyBorder="1"/>
    <xf numFmtId="49" fontId="16" fillId="0" borderId="97" xfId="0" quotePrefix="1" applyNumberFormat="1" applyFont="1" applyBorder="1" applyAlignment="1">
      <alignment horizontal="left" vertical="center" wrapText="1"/>
    </xf>
    <xf numFmtId="0" fontId="27" fillId="3" borderId="49" xfId="0" applyFont="1" applyFill="1" applyBorder="1" applyAlignment="1">
      <alignment horizontal="left" vertical="center" wrapText="1"/>
    </xf>
    <xf numFmtId="0" fontId="27" fillId="3" borderId="26" xfId="0" applyFont="1" applyFill="1" applyBorder="1" applyAlignment="1">
      <alignment horizontal="left" vertical="center" wrapText="1"/>
    </xf>
    <xf numFmtId="0" fontId="36" fillId="0" borderId="0" xfId="0" applyFont="1" applyAlignment="1">
      <alignment horizontal="left" vertical="center"/>
    </xf>
    <xf numFmtId="0" fontId="40" fillId="0" borderId="0" xfId="0" applyFont="1" applyAlignment="1">
      <alignment horizontal="left" vertical="center"/>
    </xf>
    <xf numFmtId="0" fontId="1" fillId="0" borderId="5" xfId="0" applyFont="1" applyBorder="1" applyAlignment="1">
      <alignment horizontal="center" vertical="center" textRotation="90"/>
    </xf>
    <xf numFmtId="0" fontId="1" fillId="0" borderId="16" xfId="0" applyFont="1" applyBorder="1" applyAlignment="1">
      <alignment horizontal="center" vertical="center" textRotation="90"/>
    </xf>
    <xf numFmtId="0" fontId="1" fillId="0" borderId="11" xfId="0" applyFont="1" applyBorder="1" applyAlignment="1">
      <alignment horizontal="center" vertical="center" textRotation="90"/>
    </xf>
    <xf numFmtId="0" fontId="1" fillId="0" borderId="8" xfId="0" applyFont="1" applyBorder="1" applyAlignment="1">
      <alignment horizontal="center" vertical="center" textRotation="90"/>
    </xf>
    <xf numFmtId="0" fontId="1" fillId="0" borderId="36" xfId="0" applyFont="1" applyBorder="1" applyAlignment="1">
      <alignment horizontal="center" vertical="center" textRotation="90"/>
    </xf>
    <xf numFmtId="0" fontId="26" fillId="0" borderId="6" xfId="0" applyFont="1" applyBorder="1" applyAlignment="1">
      <alignment horizontal="center" vertical="center" textRotation="90"/>
    </xf>
    <xf numFmtId="0" fontId="26" fillId="0" borderId="40" xfId="0" applyFont="1" applyBorder="1" applyAlignment="1">
      <alignment horizontal="center" vertical="center" textRotation="90"/>
    </xf>
    <xf numFmtId="0" fontId="26" fillId="0" borderId="9" xfId="0" applyFont="1" applyBorder="1" applyAlignment="1">
      <alignment horizontal="center" vertical="center" textRotation="90"/>
    </xf>
    <xf numFmtId="0" fontId="26" fillId="0" borderId="21" xfId="0" applyFont="1" applyBorder="1" applyAlignment="1">
      <alignment horizontal="center" vertical="center" textRotation="90"/>
    </xf>
    <xf numFmtId="0" fontId="26" fillId="0" borderId="37" xfId="0" applyFont="1" applyBorder="1" applyAlignment="1">
      <alignment horizontal="center" vertical="center" textRotation="90"/>
    </xf>
    <xf numFmtId="0" fontId="26" fillId="0" borderId="12" xfId="0" applyFont="1" applyBorder="1" applyAlignment="1">
      <alignment horizontal="center" vertical="center" textRotation="90"/>
    </xf>
    <xf numFmtId="0" fontId="14" fillId="0" borderId="0" xfId="0" applyFont="1" applyAlignment="1">
      <alignment horizontal="left" vertical="top" wrapText="1"/>
    </xf>
    <xf numFmtId="0" fontId="27" fillId="0" borderId="6" xfId="0" applyFont="1" applyBorder="1" applyAlignment="1">
      <alignment horizontal="left" vertical="center" wrapText="1"/>
    </xf>
    <xf numFmtId="0" fontId="26" fillId="0" borderId="69" xfId="0" applyFont="1" applyBorder="1" applyAlignment="1">
      <alignment horizontal="center" vertical="center" textRotation="90"/>
    </xf>
    <xf numFmtId="0" fontId="1" fillId="0" borderId="57" xfId="0" applyFont="1" applyBorder="1" applyAlignment="1">
      <alignment horizontal="center" vertical="center" textRotation="90"/>
    </xf>
    <xf numFmtId="0" fontId="1" fillId="0" borderId="92" xfId="0" applyFont="1" applyBorder="1" applyAlignment="1">
      <alignment horizontal="center" vertical="center" textRotation="90"/>
    </xf>
    <xf numFmtId="0" fontId="1" fillId="0" borderId="93" xfId="0" applyFont="1" applyBorder="1" applyAlignment="1">
      <alignment horizontal="center" vertical="center" textRotation="90"/>
    </xf>
    <xf numFmtId="0" fontId="29" fillId="0" borderId="62" xfId="0" applyFont="1" applyBorder="1" applyAlignment="1">
      <alignment horizontal="center" vertical="center" textRotation="90"/>
    </xf>
    <xf numFmtId="0" fontId="29" fillId="0" borderId="61" xfId="0" applyFont="1" applyBorder="1" applyAlignment="1">
      <alignment horizontal="center" vertical="center" textRotation="90"/>
    </xf>
    <xf numFmtId="0" fontId="29" fillId="0" borderId="58" xfId="0" applyFont="1" applyBorder="1" applyAlignment="1">
      <alignment horizontal="center" vertical="center" textRotation="90"/>
    </xf>
    <xf numFmtId="0" fontId="1" fillId="0" borderId="60" xfId="0" applyFont="1" applyBorder="1" applyAlignment="1">
      <alignment horizontal="center" vertical="center" textRotation="90"/>
    </xf>
    <xf numFmtId="0" fontId="1" fillId="0" borderId="44" xfId="0" applyFont="1" applyBorder="1" applyAlignment="1">
      <alignment horizontal="center" vertical="center" textRotation="90"/>
    </xf>
    <xf numFmtId="0" fontId="1" fillId="0" borderId="51" xfId="0" applyFont="1" applyBorder="1" applyAlignment="1">
      <alignment horizontal="center" vertical="center" textRotation="90"/>
    </xf>
    <xf numFmtId="0" fontId="1" fillId="0" borderId="52" xfId="0" applyFont="1" applyBorder="1" applyAlignment="1">
      <alignment horizontal="center" vertical="center" textRotation="90"/>
    </xf>
    <xf numFmtId="0" fontId="27" fillId="0" borderId="9" xfId="0" applyFont="1" applyBorder="1" applyAlignment="1">
      <alignment horizontal="left" vertical="center" wrapText="1"/>
    </xf>
    <xf numFmtId="165" fontId="4" fillId="0" borderId="47" xfId="0" applyNumberFormat="1" applyFont="1" applyBorder="1" applyAlignment="1">
      <alignment horizontal="left" vertical="top"/>
    </xf>
    <xf numFmtId="0" fontId="4" fillId="0" borderId="47" xfId="0" applyFont="1" applyBorder="1" applyAlignment="1">
      <alignment horizontal="left" vertical="top" wrapText="1"/>
    </xf>
    <xf numFmtId="0" fontId="4" fillId="0" borderId="48" xfId="0" applyFont="1" applyBorder="1" applyAlignment="1">
      <alignment horizontal="left" vertical="top" wrapText="1"/>
    </xf>
    <xf numFmtId="167" fontId="3" fillId="2" borderId="0" xfId="0" applyNumberFormat="1" applyFont="1" applyFill="1" applyAlignment="1">
      <alignment horizontal="right" vertical="center"/>
    </xf>
    <xf numFmtId="0" fontId="27" fillId="0" borderId="40" xfId="0" applyFont="1" applyBorder="1" applyAlignment="1">
      <alignment horizontal="left" vertical="center" wrapText="1"/>
    </xf>
    <xf numFmtId="0" fontId="27" fillId="0" borderId="34" xfId="0" applyFont="1" applyBorder="1" applyAlignment="1">
      <alignment horizontal="left" vertical="center" wrapText="1"/>
    </xf>
    <xf numFmtId="0" fontId="1" fillId="0" borderId="79" xfId="0" applyFont="1" applyBorder="1" applyAlignment="1">
      <alignment horizontal="center" vertical="center" textRotation="90"/>
    </xf>
  </cellXfs>
  <cellStyles count="1">
    <cellStyle name="Normal" xfId="0" builtinId="0"/>
  </cellStyles>
  <dxfs count="128">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ill>
        <patternFill>
          <bgColor theme="0" tint="-0.24994659260841701"/>
        </patternFill>
      </fill>
    </dxf>
    <dxf>
      <fill>
        <patternFill patternType="none">
          <bgColor auto="1"/>
        </patternFill>
      </fill>
      <border>
        <left style="thin">
          <color auto="1"/>
        </left>
        <right style="thin">
          <color auto="1"/>
        </right>
        <top style="thin">
          <color auto="1"/>
        </top>
        <bottom style="thin">
          <color auto="1"/>
        </bottom>
      </border>
    </dxf>
    <dxf>
      <font>
        <color theme="0" tint="-0.14996795556505021"/>
      </font>
    </dxf>
    <dxf>
      <font>
        <color theme="0"/>
      </font>
    </dxf>
    <dxf>
      <font>
        <b/>
        <i val="0"/>
      </font>
      <fill>
        <patternFill>
          <bgColor theme="9"/>
        </patternFill>
      </fill>
    </dxf>
    <dxf>
      <font>
        <b val="0"/>
        <i val="0"/>
        <strike val="0"/>
        <condense val="0"/>
        <extend val="0"/>
        <outline val="0"/>
        <shadow val="0"/>
        <u val="none"/>
        <vertAlign val="baseline"/>
        <sz val="11"/>
        <color theme="1"/>
        <name val="Calibri"/>
        <scheme val="minor"/>
      </font>
      <numFmt numFmtId="166" formatCode="d/m/yy"/>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166" formatCode="d/m/yy"/>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166" formatCode="d/m/yy"/>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166" formatCode="d/m/yy"/>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166" formatCode="d/m/yy"/>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rgb="FF000000"/>
        <name val="Calibri"/>
        <scheme val="none"/>
      </font>
      <fill>
        <patternFill patternType="solid">
          <fgColor rgb="FFDCE6F1"/>
          <bgColor rgb="FFDCE6F1"/>
        </patternFill>
      </fill>
    </dxf>
    <dxf>
      <font>
        <b/>
        <i val="0"/>
        <strike val="0"/>
        <condense val="0"/>
        <extend val="0"/>
        <outline val="0"/>
        <shadow val="0"/>
        <u val="none"/>
        <vertAlign val="baseline"/>
        <sz val="12"/>
        <color theme="1"/>
        <name val="Calibri"/>
        <scheme val="minor"/>
      </font>
      <numFmt numFmtId="0" formatCode="General"/>
      <alignment horizontal="general" vertical="center"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6" formatCode="d/m/yy"/>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166" formatCode="d/m/yy"/>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166" formatCode="d/m/yy"/>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166" formatCode="d/m/yy"/>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166" formatCode="d/m/yy"/>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rgb="FF000000"/>
        <name val="Calibri"/>
        <scheme val="none"/>
      </font>
      <fill>
        <patternFill patternType="solid">
          <fgColor rgb="FFDCE6F1"/>
          <bgColor rgb="FFDCE6F1"/>
        </patternFill>
      </fill>
    </dxf>
    <dxf>
      <font>
        <b/>
        <i val="0"/>
        <strike val="0"/>
        <condense val="0"/>
        <extend val="0"/>
        <outline val="0"/>
        <shadow val="0"/>
        <u val="none"/>
        <vertAlign val="baseline"/>
        <sz val="12"/>
        <color theme="1"/>
        <name val="Calibri"/>
        <scheme val="minor"/>
      </font>
      <numFmt numFmtId="0" formatCode="General"/>
      <alignment horizontal="general" vertical="center" textRotation="0" wrapText="0" relativeIndent="0" justifyLastLine="0" shrinkToFit="0" readingOrder="0"/>
    </dxf>
    <dxf>
      <numFmt numFmtId="0" formatCode="General"/>
      <alignment vertical="center" textRotation="0" indent="0" justifyLastLine="0" shrinkToFit="0" readingOrder="0"/>
    </dxf>
    <dxf>
      <alignment vertical="center" textRotation="0" indent="0" justifyLastLine="0" shrinkToFit="0" readingOrder="0"/>
    </dxf>
    <dxf>
      <font>
        <b val="0"/>
        <i/>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alignment horizontal="general" vertical="center" textRotation="0" wrapText="1" indent="0" justifyLastLine="0" shrinkToFit="0" readingOrder="0"/>
    </dxf>
    <dxf>
      <font>
        <i val="0"/>
        <strike val="0"/>
        <outline val="0"/>
        <shadow val="0"/>
        <u val="none"/>
        <vertAlign val="baseline"/>
        <sz val="11"/>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Curriculum"/>
        <scheme val="none"/>
      </font>
      <numFmt numFmtId="0" formatCode="General"/>
      <alignment horizontal="center" vertical="center" textRotation="0" wrapText="0" indent="0" justifyLastLine="0" shrinkToFit="0" readingOrder="0"/>
    </dxf>
    <dxf>
      <font>
        <b val="0"/>
        <i/>
        <strike val="0"/>
        <condense val="0"/>
        <extend val="0"/>
        <outline val="0"/>
        <shadow val="0"/>
        <u val="none"/>
        <vertAlign val="baseline"/>
        <sz val="11"/>
        <color theme="1"/>
        <name val="Calibri"/>
        <scheme val="minor"/>
      </font>
      <alignment vertical="center" textRotation="0" indent="0" justifyLastLine="0" shrinkToFit="0" readingOrder="0"/>
    </dxf>
    <dxf>
      <font>
        <b/>
        <i val="0"/>
        <strike val="0"/>
        <condense val="0"/>
        <extend val="0"/>
        <outline val="0"/>
        <shadow val="0"/>
        <u val="none"/>
        <vertAlign val="baseline"/>
        <sz val="11"/>
        <color theme="1"/>
        <name val="Calibri"/>
        <scheme val="minor"/>
      </font>
      <alignment vertical="center" textRotation="0" indent="0" justifyLastLine="0" shrinkToFit="0" readingOrder="0"/>
    </dxf>
    <dxf>
      <numFmt numFmtId="0" formatCode="General"/>
      <alignment vertical="center" textRotation="0" indent="0" justifyLastLine="0" shrinkToFit="0" readingOrder="0"/>
    </dxf>
    <dxf>
      <alignment vertical="center" textRotation="0" indent="0" justifyLastLine="0" shrinkToFit="0" readingOrder="0"/>
    </dxf>
    <dxf>
      <font>
        <b val="0"/>
        <i/>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alignment horizontal="general" vertical="center" textRotation="0" wrapText="1" indent="0" justifyLastLine="0" shrinkToFit="0" readingOrder="0"/>
    </dxf>
    <dxf>
      <font>
        <i val="0"/>
        <strike val="0"/>
        <outline val="0"/>
        <shadow val="0"/>
        <u val="none"/>
        <vertAlign val="baseline"/>
        <sz val="11"/>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Curriculum"/>
        <scheme val="none"/>
      </font>
      <numFmt numFmtId="0" formatCode="General"/>
      <alignment horizontal="center" vertical="center" textRotation="0" wrapText="0" indent="0" justifyLastLine="0" shrinkToFit="0" readingOrder="0"/>
    </dxf>
    <dxf>
      <font>
        <b val="0"/>
        <i/>
        <strike val="0"/>
        <condense val="0"/>
        <extend val="0"/>
        <outline val="0"/>
        <shadow val="0"/>
        <u val="none"/>
        <vertAlign val="baseline"/>
        <sz val="11"/>
        <color theme="1"/>
        <name val="Calibri"/>
        <scheme val="minor"/>
      </font>
      <alignment vertical="center" textRotation="0" indent="0" justifyLastLine="0" shrinkToFit="0" readingOrder="0"/>
    </dxf>
    <dxf>
      <font>
        <b val="0"/>
        <i/>
        <strike val="0"/>
        <condense val="0"/>
        <extend val="0"/>
        <outline val="0"/>
        <shadow val="0"/>
        <u val="none"/>
        <vertAlign val="baseline"/>
        <sz val="11"/>
        <color theme="1"/>
        <name val="Calibri"/>
        <scheme val="minor"/>
      </font>
      <alignment vertical="center" textRotation="0" indent="0" justifyLastLine="0" shrinkToFit="0" readingOrder="0"/>
    </dxf>
    <dxf>
      <numFmt numFmtId="0" formatCode="General"/>
      <alignment vertical="center" textRotation="0" indent="0" justifyLastLine="0" shrinkToFit="0" readingOrder="0"/>
    </dxf>
    <dxf>
      <alignment vertical="center" textRotation="0" indent="0" justifyLastLine="0" shrinkToFit="0" readingOrder="0"/>
    </dxf>
    <dxf>
      <font>
        <b val="0"/>
        <i/>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alignment horizontal="general" vertical="center" textRotation="0" wrapText="1" indent="0" justifyLastLine="0" shrinkToFit="0" readingOrder="0"/>
    </dxf>
    <dxf>
      <font>
        <i val="0"/>
        <strike val="0"/>
        <outline val="0"/>
        <shadow val="0"/>
        <u val="none"/>
        <vertAlign val="baseline"/>
        <sz val="11"/>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Curriculum"/>
        <scheme val="none"/>
      </font>
      <numFmt numFmtId="0" formatCode="General"/>
      <alignment horizontal="center" vertical="center" textRotation="0" wrapText="0" indent="0" justifyLastLine="0" shrinkToFit="0" readingOrder="0"/>
    </dxf>
    <dxf>
      <font>
        <b val="0"/>
        <i/>
        <strike val="0"/>
        <condense val="0"/>
        <extend val="0"/>
        <outline val="0"/>
        <shadow val="0"/>
        <u val="none"/>
        <vertAlign val="baseline"/>
        <sz val="11"/>
        <color theme="1"/>
        <name val="Calibri"/>
        <scheme val="minor"/>
      </font>
      <alignment vertical="center" textRotation="0" indent="0" justifyLastLine="0" shrinkToFit="0" readingOrder="0"/>
    </dxf>
    <dxf>
      <font>
        <b val="0"/>
        <i/>
        <strike val="0"/>
        <condense val="0"/>
        <extend val="0"/>
        <outline val="0"/>
        <shadow val="0"/>
        <u val="none"/>
        <vertAlign val="baseline"/>
        <sz val="11"/>
        <color theme="1"/>
        <name val="Calibri"/>
        <scheme val="minor"/>
      </font>
      <alignment vertical="center" textRotation="0" indent="0" justifyLastLine="0" shrinkToFit="0" readingOrder="0"/>
    </dxf>
    <dxf>
      <numFmt numFmtId="0" formatCode="General"/>
      <alignment vertical="center" textRotation="0" indent="0" justifyLastLine="0" shrinkToFit="0" readingOrder="0"/>
    </dxf>
    <dxf>
      <alignment vertical="center" textRotation="0" indent="0" justifyLastLine="0" shrinkToFit="0" readingOrder="0"/>
    </dxf>
    <dxf>
      <font>
        <b val="0"/>
        <i/>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alignment horizontal="general" vertical="center" textRotation="0" wrapText="1" indent="0" justifyLastLine="0" shrinkToFit="0" readingOrder="0"/>
    </dxf>
    <dxf>
      <font>
        <i val="0"/>
        <strike val="0"/>
        <outline val="0"/>
        <shadow val="0"/>
        <u val="none"/>
        <vertAlign val="baseline"/>
        <sz val="11"/>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Curriculum"/>
        <scheme val="none"/>
      </font>
      <numFmt numFmtId="0" formatCode="General"/>
      <alignment horizontal="center" vertical="center" textRotation="0" wrapText="0" indent="0" justifyLastLine="0" shrinkToFit="0" readingOrder="0"/>
    </dxf>
    <dxf>
      <font>
        <b val="0"/>
        <i/>
        <strike val="0"/>
        <condense val="0"/>
        <extend val="0"/>
        <outline val="0"/>
        <shadow val="0"/>
        <u val="none"/>
        <vertAlign val="baseline"/>
        <sz val="11"/>
        <color theme="1"/>
        <name val="Calibri"/>
        <scheme val="minor"/>
      </font>
      <alignment vertical="center" textRotation="0" indent="0" justifyLastLine="0" shrinkToFit="0" readingOrder="0"/>
    </dxf>
    <dxf>
      <font>
        <b val="0"/>
        <i/>
        <strike val="0"/>
        <condense val="0"/>
        <extend val="0"/>
        <outline val="0"/>
        <shadow val="0"/>
        <u val="none"/>
        <vertAlign val="baseline"/>
        <sz val="11"/>
        <color theme="1"/>
        <name val="Calibri"/>
        <scheme val="minor"/>
      </font>
      <alignment vertical="center" textRotation="0" indent="0" justifyLastLine="0" shrinkToFit="0" readingOrder="0"/>
    </dxf>
    <dxf>
      <numFmt numFmtId="0" formatCode="General"/>
      <alignment vertical="center" textRotation="0" indent="0" justifyLastLine="0" shrinkToFit="0" readingOrder="0"/>
    </dxf>
    <dxf>
      <alignment vertical="center" textRotation="0" indent="0" justifyLastLine="0" shrinkToFit="0" readingOrder="0"/>
    </dxf>
    <dxf>
      <font>
        <b val="0"/>
        <i/>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alignment horizontal="general" vertical="center" textRotation="0" wrapText="1" indent="0" justifyLastLine="0" shrinkToFit="0" readingOrder="0"/>
    </dxf>
    <dxf>
      <font>
        <i val="0"/>
        <strike val="0"/>
        <outline val="0"/>
        <shadow val="0"/>
        <u val="none"/>
        <vertAlign val="baseline"/>
        <sz val="11"/>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Curriculum"/>
        <scheme val="none"/>
      </font>
      <numFmt numFmtId="0" formatCode="General"/>
      <alignment horizontal="center" vertical="center" textRotation="0" wrapText="0" indent="0" justifyLastLine="0" shrinkToFit="0" readingOrder="0"/>
    </dxf>
    <dxf>
      <font>
        <b val="0"/>
        <i/>
        <strike val="0"/>
        <condense val="0"/>
        <extend val="0"/>
        <outline val="0"/>
        <shadow val="0"/>
        <u val="none"/>
        <vertAlign val="baseline"/>
        <sz val="11"/>
        <color theme="1"/>
        <name val="Calibri"/>
        <scheme val="minor"/>
      </font>
      <alignment vertical="center" textRotation="0" indent="0" justifyLastLine="0" shrinkToFit="0" readingOrder="0"/>
    </dxf>
    <dxf>
      <font>
        <b val="0"/>
        <i/>
        <strike val="0"/>
        <condense val="0"/>
        <extend val="0"/>
        <outline val="0"/>
        <shadow val="0"/>
        <u val="none"/>
        <vertAlign val="baseline"/>
        <sz val="11"/>
        <color theme="1"/>
        <name val="Calibri"/>
        <scheme val="minor"/>
      </font>
      <alignment vertical="center" textRotation="0" indent="0" justifyLastLine="0" shrinkToFit="0" readingOrder="0"/>
    </dxf>
    <dxf>
      <font>
        <b val="0"/>
        <i val="0"/>
        <strike val="0"/>
        <condense val="0"/>
        <extend val="0"/>
        <outline val="0"/>
        <shadow val="0"/>
        <u val="none"/>
        <vertAlign val="baseline"/>
        <sz val="11"/>
        <color theme="1"/>
        <name val="Calibri"/>
        <scheme val="minor"/>
      </font>
      <numFmt numFmtId="166" formatCode="d/m/yy"/>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166" formatCode="d/m/yy"/>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166" formatCode="d/m/yy"/>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166" formatCode="d/m/yy"/>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166" formatCode="d/m/yy"/>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2"/>
        <color theme="1"/>
        <name val="Calibri"/>
        <scheme val="minor"/>
      </font>
      <numFmt numFmtId="0" formatCode="General"/>
      <alignment horizontal="general" vertical="center" textRotation="0" wrapText="0" relative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numFmt numFmtId="169" formatCode="d/mmm/yyyy"/>
      <alignment horizontal="right" vertical="bottom" textRotation="0" wrapText="0" indent="0" justifyLastLine="0" shrinkToFit="0" readingOrder="0"/>
      <protection locked="0" hidden="0"/>
    </dxf>
    <dxf>
      <protection locked="0" hidden="0"/>
    </dxf>
    <dxf>
      <protection locked="0" hidden="0"/>
    </dxf>
    <dxf>
      <numFmt numFmtId="0" formatCode="General"/>
      <protection locked="0" hidden="0"/>
    </dxf>
    <dxf>
      <numFmt numFmtId="1" formatCode="0"/>
      <alignment horizontal="left" vertical="bottom" textRotation="0" wrapText="0" relativeIndent="0" justifyLastLine="0" shrinkToFit="0" readingOrder="0"/>
    </dxf>
    <dxf>
      <alignment horizontal="right" vertical="bottom" textRotation="0" wrapText="0" indent="3" justifyLastLine="0" shrinkToFit="0" readingOrder="0"/>
      <protection locked="0" hidden="0"/>
    </dxf>
    <dxf>
      <font>
        <b val="0"/>
        <i val="0"/>
        <strike val="0"/>
        <condense val="0"/>
        <extend val="0"/>
        <outline val="0"/>
        <shadow val="0"/>
        <u val="none"/>
        <vertAlign val="baseline"/>
        <sz val="9"/>
        <color theme="1"/>
        <name val="Calibri"/>
        <scheme val="minor"/>
      </font>
      <protection locked="0" hidden="0"/>
    </dxf>
    <dxf>
      <font>
        <b val="0"/>
        <strike val="0"/>
        <outline val="0"/>
        <shadow val="0"/>
        <u val="none"/>
        <vertAlign val="baseline"/>
        <sz val="9"/>
        <name val="Calibri"/>
        <scheme val="minor"/>
      </font>
      <protection locked="0" hidden="0"/>
    </dxf>
    <dxf>
      <font>
        <b val="0"/>
        <strike val="0"/>
        <outline val="0"/>
        <shadow val="0"/>
        <u val="none"/>
        <vertAlign val="baseline"/>
        <sz val="9"/>
        <name val="Calibri"/>
        <scheme val="minor"/>
      </font>
      <protection locked="0" hidden="0"/>
    </dxf>
    <dxf>
      <font>
        <b val="0"/>
        <i val="0"/>
        <strike val="0"/>
        <condense val="0"/>
        <extend val="0"/>
        <outline val="0"/>
        <shadow val="0"/>
        <u val="none"/>
        <vertAlign val="baseline"/>
        <sz val="9"/>
        <color auto="1"/>
        <name val="Calibri"/>
        <scheme val="minor"/>
      </font>
    </dxf>
    <dxf>
      <font>
        <b val="0"/>
        <i val="0"/>
        <strike val="0"/>
        <condense val="0"/>
        <extend val="0"/>
        <outline val="0"/>
        <shadow val="0"/>
        <u val="none"/>
        <vertAlign val="baseline"/>
        <sz val="9"/>
        <color theme="0" tint="-0.249977111117893"/>
        <name val="Calibri"/>
        <scheme val="minor"/>
      </font>
    </dxf>
    <dxf>
      <protection locked="0" hidden="0"/>
    </dxf>
    <dxf>
      <font>
        <b/>
        <i val="0"/>
        <strike val="0"/>
        <condense val="0"/>
        <extend val="0"/>
        <outline val="0"/>
        <shadow val="0"/>
        <u val="none"/>
        <vertAlign val="baseline"/>
        <sz val="11"/>
        <color theme="1"/>
        <name val="Calibri"/>
        <scheme val="minor"/>
      </font>
      <alignment horizontal="left" vertical="bottom" textRotation="0" wrapText="0" relativeIndent="0" justifyLastLine="0" shrinkToFit="0" readingOrder="0"/>
      <protection locked="0" hidden="0"/>
    </dxf>
  </dxfs>
  <tableStyles count="0" defaultTableStyle="TableStyleMedium9"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ctivityList" displayName="ActivityList" ref="A1:N3775" totalsRowShown="0" headerRowDxfId="127" dataDxfId="126">
  <autoFilter ref="A1:N3775" xr:uid="{00000000-0009-0000-0100-000001000000}"/>
  <tableColumns count="14">
    <tableColumn id="1" xr3:uid="{00000000-0010-0000-0000-000001000000}" name="Unique ID" dataDxfId="125">
      <calculatedColumnFormula>B2&amp;D2&amp;F2</calculatedColumnFormula>
    </tableColumn>
    <tableColumn id="2" xr3:uid="{00000000-0010-0000-0000-000002000000}" name="Group" dataDxfId="124"/>
    <tableColumn id="3" xr3:uid="{00000000-0010-0000-0000-000003000000}" name="Subject" dataDxfId="123"/>
    <tableColumn id="4" xr3:uid="{00000000-0010-0000-0000-000004000000}" name="Title / Topic" dataDxfId="122"/>
    <tableColumn id="14" xr3:uid="{00000000-0010-0000-0000-00000E000000}" name="Student(s)" dataDxfId="121"/>
    <tableColumn id="5" xr3:uid="{00000000-0010-0000-0000-000005000000}" name="Teaching Day" dataDxfId="120"/>
    <tableColumn id="6" xr3:uid="{00000000-0010-0000-0000-000006000000}" name="Date Check" dataDxfId="119">
      <calculatedColumnFormula>IF(ISBLANK(F2),"",TEXT(VLOOKUP(F2,Calendar,2,0),"dd mmm")&amp;" (Week "&amp;VLOOKUP(F2,Calendar,3,FALSE)&amp;":  "&amp;TEXT(VLOOKUP(F2,Calendar,2,FALSE),"ddd")&amp;")")</calculatedColumnFormula>
    </tableColumn>
    <tableColumn id="7" xr3:uid="{00000000-0010-0000-0000-000007000000}" name="Activity" dataDxfId="118"/>
    <tableColumn id="8" xr3:uid="{00000000-0010-0000-0000-000008000000}" name="Description" dataDxfId="117"/>
    <tableColumn id="9" xr3:uid="{00000000-0010-0000-0000-000009000000}" name="Status" dataDxfId="116">
      <calculatedColumnFormula>IF(ISBLANK(K2),"Planned",IF(K2="-","Revoked","Completed"))</calculatedColumnFormula>
    </tableColumn>
    <tableColumn id="10" xr3:uid="{00000000-0010-0000-0000-00000A000000}" name="Date" dataDxfId="115"/>
    <tableColumn id="11" xr3:uid="{00000000-0010-0000-0000-00000B000000}" name="Moved" dataDxfId="114"/>
    <tableColumn id="12" xr3:uid="{00000000-0010-0000-0000-00000C000000}" name="Map" dataDxfId="113"/>
    <tableColumn id="13" xr3:uid="{00000000-0010-0000-0000-00000D000000}" name="Timeline" dataDxfId="11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J1:V115" totalsRowShown="0" headerRowDxfId="111" dataDxfId="110">
  <autoFilter ref="J1:V115" xr:uid="{00000000-0009-0000-0100-000004000000}"/>
  <tableColumns count="13">
    <tableColumn id="1" xr3:uid="{00000000-0010-0000-0100-000001000000}" name="Working Grid" dataDxfId="109">
      <calculatedColumnFormula>IF(ISBLANK(A2),J1,A2)</calculatedColumnFormula>
    </tableColumn>
    <tableColumn id="2" xr3:uid="{00000000-0010-0000-0100-000002000000}" name="Column1" dataDxfId="108">
      <calculatedColumnFormula>C2</calculatedColumnFormula>
    </tableColumn>
    <tableColumn id="3" xr3:uid="{00000000-0010-0000-0100-000003000000}" name="Column2" dataDxfId="107">
      <calculatedColumnFormula>$J2&amp;$K2&amp;L$4</calculatedColumnFormula>
    </tableColumn>
    <tableColumn id="4" xr3:uid="{00000000-0010-0000-0100-000004000000}" name="Column3" dataDxfId="106">
      <calculatedColumnFormula>$J2&amp;$K2&amp;M$4</calculatedColumnFormula>
    </tableColumn>
    <tableColumn id="5" xr3:uid="{00000000-0010-0000-0100-000005000000}" name="Column4" dataDxfId="105">
      <calculatedColumnFormula>$J2&amp;$K2&amp;N$4</calculatedColumnFormula>
    </tableColumn>
    <tableColumn id="6" xr3:uid="{00000000-0010-0000-0100-000006000000}" name="Column5" dataDxfId="104">
      <calculatedColumnFormula>$J2&amp;$K2&amp;O$4</calculatedColumnFormula>
    </tableColumn>
    <tableColumn id="7" xr3:uid="{00000000-0010-0000-0100-000007000000}" name="Column6" dataDxfId="103">
      <calculatedColumnFormula>$J2&amp;$K2&amp;P$4</calculatedColumnFormula>
    </tableColumn>
    <tableColumn id="8" xr3:uid="{00000000-0010-0000-0100-000008000000}" name="Column7" dataDxfId="102"/>
    <tableColumn id="9" xr3:uid="{00000000-0010-0000-0100-000009000000}" name="Column8" dataDxfId="101">
      <calculatedColumnFormula>IF(ISNA(VLOOKUP(L2,ActivityList[],10,0)),"",IF(ISBLANK(VLOOKUP(L2,ActivityList[],10,0)),"",VLOOKUP(L2,ActivityList[],10,0)))</calculatedColumnFormula>
    </tableColumn>
    <tableColumn id="10" xr3:uid="{00000000-0010-0000-0100-00000A000000}" name="Column9" dataDxfId="100">
      <calculatedColumnFormula>IF(ISNA(VLOOKUP(M2,ActivityList[],10,0)),"",IF(ISBLANK(VLOOKUP(M2,ActivityList[],10,0)),"",VLOOKUP(M2,ActivityList[],10,0)))</calculatedColumnFormula>
    </tableColumn>
    <tableColumn id="11" xr3:uid="{00000000-0010-0000-0100-00000B000000}" name="Column10" dataDxfId="99">
      <calculatedColumnFormula>IF(ISNA(VLOOKUP(N2,ActivityList[],10,0)),"",IF(ISBLANK(VLOOKUP(N2,ActivityList[],10,0)),"",VLOOKUP(N2,ActivityList[],10,0)))</calculatedColumnFormula>
    </tableColumn>
    <tableColumn id="12" xr3:uid="{00000000-0010-0000-0100-00000C000000}" name="Column11" dataDxfId="98">
      <calculatedColumnFormula>IF(ISNA(VLOOKUP(O2,ActivityList[],10,0)),"",IF(ISBLANK(VLOOKUP(O2,ActivityList[],10,0)),"",VLOOKUP(O2,ActivityList[],10,0)))</calculatedColumnFormula>
    </tableColumn>
    <tableColumn id="13" xr3:uid="{00000000-0010-0000-0100-00000D000000}" name="Column12" dataDxfId="97">
      <calculatedColumnFormula>IF(ISNA(VLOOKUP(P2,ActivityList[],10,0)),"",IF(ISBLANK(VLOOKUP(P2,ActivityList[],10,0)),"",VLOOKUP(P2,ActivityList[],10,0)))</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45:H175" totalsRowShown="0" headerRowDxfId="96" dataDxfId="95">
  <autoFilter ref="A145:H175" xr:uid="{00000000-0009-0000-0100-000003000000}"/>
  <tableColumns count="8">
    <tableColumn id="1" xr3:uid="{00000000-0010-0000-0200-000001000000}" name="Column1" dataDxfId="94">
      <calculatedColumnFormula>IFERROR(IF(VLOOKUP(H146,ActivityList[],13,0)="Yes"," "&amp;Map,"")&amp;IF(VLOOKUP(H146,ActivityList[],14,0)="Yes"," "&amp;Timeline,IF(VLOOKUP(H146,ActivityList[],14,0)="Figure"," "&amp;Timeline&amp;Figure,"")),"")</calculatedColumnFormula>
    </tableColumn>
    <tableColumn id="2" xr3:uid="{00000000-0010-0000-0200-000002000000}" name="Column2" dataDxfId="93">
      <calculatedColumnFormula>IFERROR(VLOOKUP(H146,ActivityList[],9,0),"")</calculatedColumnFormula>
    </tableColumn>
    <tableColumn id="3" xr3:uid="{00000000-0010-0000-0200-000003000000}" name="Column3" dataDxfId="92"/>
    <tableColumn id="4" xr3:uid="{00000000-0010-0000-0200-000004000000}" name="Column4" dataDxfId="91">
      <calculatedColumnFormula>IFERROR(VLOOKUP(H146,ActivityList[],4,0),"")</calculatedColumnFormula>
    </tableColumn>
    <tableColumn id="5" xr3:uid="{00000000-0010-0000-0200-000005000000}" name="Column5" dataDxfId="90">
      <calculatedColumnFormula>IFERROR(VLOOKUP(H146,ActivityList[],2,0),"")</calculatedColumnFormula>
    </tableColumn>
    <tableColumn id="6" xr3:uid="{00000000-0010-0000-0200-000006000000}" name="Column6" dataDxfId="89">
      <calculatedColumnFormula>IFERROR(IF(VLOOKUP(H146,ActivityList[],3,0)="","",VLOOKUP(H146,ActivityList[],3,0)),"")</calculatedColumnFormula>
    </tableColumn>
    <tableColumn id="7" xr3:uid="{00000000-0010-0000-0200-000007000000}" name="Column7" dataDxfId="88"/>
    <tableColumn id="8" xr3:uid="{00000000-0010-0000-0200-000008000000}" name="Column8" dataDxfId="87">
      <calculatedColumnFormula array="1">IFERROR(
 INDEX(ActivityList[],
  SMALL(
   IF(
   INDEX(ActivityList[],,6)=$F$143,
    ROW(ActivityList[])-MIN(ROW(ActivityList[]))+1,""
   ),
   ROWS($H$146:H146)
  ),1,1
 ),"End of activities for this day")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5:H35" totalsRowShown="0" headerRowDxfId="86" dataDxfId="85">
  <autoFilter ref="A5:H35" xr:uid="{00000000-0009-0000-0100-000005000000}"/>
  <tableColumns count="8">
    <tableColumn id="1" xr3:uid="{00000000-0010-0000-0300-000001000000}" name="Column1" dataDxfId="84">
      <calculatedColumnFormula>IFERROR(IF(VLOOKUP(H6,ActivityList[],13,0)="Yes"," "&amp;Map,"")&amp;IF(VLOOKUP(H6,ActivityList[],14,0)="Yes"," "&amp;Timeline,IF(VLOOKUP(H6,ActivityList[],14,0)="Figure"," "&amp;Timeline&amp;Figure,"")),"")</calculatedColumnFormula>
    </tableColumn>
    <tableColumn id="2" xr3:uid="{00000000-0010-0000-0300-000002000000}" name="Column2" dataDxfId="83">
      <calculatedColumnFormula>IFERROR(VLOOKUP(H6,ActivityList[],9,0),"")</calculatedColumnFormula>
    </tableColumn>
    <tableColumn id="3" xr3:uid="{00000000-0010-0000-0300-000003000000}" name="Column3" dataDxfId="82"/>
    <tableColumn id="4" xr3:uid="{00000000-0010-0000-0300-000004000000}" name="Column4" dataDxfId="81">
      <calculatedColumnFormula>IFERROR(VLOOKUP(H6,ActivityList[],4,0),"")</calculatedColumnFormula>
    </tableColumn>
    <tableColumn id="5" xr3:uid="{00000000-0010-0000-0300-000005000000}" name="Column5" dataDxfId="80">
      <calculatedColumnFormula>IFERROR(VLOOKUP(H6,ActivityList[],2,0),"")</calculatedColumnFormula>
    </tableColumn>
    <tableColumn id="6" xr3:uid="{00000000-0010-0000-0300-000006000000}" name="Column6" dataDxfId="79">
      <calculatedColumnFormula>IFERROR(IF(VLOOKUP(H6,ActivityList[],3,0)="","",VLOOKUP(H6,ActivityList[],3,0)),"")</calculatedColumnFormula>
    </tableColumn>
    <tableColumn id="7" xr3:uid="{00000000-0010-0000-0300-000007000000}" name="Column7" dataDxfId="78"/>
    <tableColumn id="8" xr3:uid="{00000000-0010-0000-0300-000008000000}" name="Column8" dataDxfId="77">
      <calculatedColumnFormula array="1">IFERROR(
 INDEX(ActivityList[],
  SMALL(
   IF(
   INDEX(ActivityList[],,6)=$F$3,
    ROW(ActivityList[])-MIN(ROW(ActivityList[]))+1,""
   ),
   ROWS($H$6:H6)
  ),1,1
 ),"End of activities for this day")</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39:H69" totalsRowShown="0" headerRowDxfId="76" dataDxfId="75">
  <autoFilter ref="A39:H69" xr:uid="{00000000-0009-0000-0100-000006000000}"/>
  <tableColumns count="8">
    <tableColumn id="1" xr3:uid="{00000000-0010-0000-0400-000001000000}" name="Column1" dataDxfId="74">
      <calculatedColumnFormula>IFERROR(IF(VLOOKUP(H40,ActivityList[],13,0)="Yes"," "&amp;Map,"")&amp;IF(VLOOKUP(H40,ActivityList[],14,0)="Yes"," "&amp;Timeline,IF(VLOOKUP(H40,ActivityList[],14,0)="Figure"," "&amp;Timeline&amp;Figure,"")),"")</calculatedColumnFormula>
    </tableColumn>
    <tableColumn id="2" xr3:uid="{00000000-0010-0000-0400-000002000000}" name="Column2" dataDxfId="73">
      <calculatedColumnFormula>IFERROR(VLOOKUP(H40,ActivityList[],9,0),"")</calculatedColumnFormula>
    </tableColumn>
    <tableColumn id="3" xr3:uid="{00000000-0010-0000-0400-000003000000}" name="Column3" dataDxfId="72"/>
    <tableColumn id="4" xr3:uid="{00000000-0010-0000-0400-000004000000}" name="Column4" dataDxfId="71">
      <calculatedColumnFormula>IFERROR(VLOOKUP(H40,ActivityList[],4,0),"")</calculatedColumnFormula>
    </tableColumn>
    <tableColumn id="5" xr3:uid="{00000000-0010-0000-0400-000005000000}" name="Column5" dataDxfId="70">
      <calculatedColumnFormula>IFERROR(VLOOKUP(H40,ActivityList[],2,0),"")</calculatedColumnFormula>
    </tableColumn>
    <tableColumn id="6" xr3:uid="{00000000-0010-0000-0400-000006000000}" name="Column6" dataDxfId="69">
      <calculatedColumnFormula>IFERROR(IF(VLOOKUP(H40,ActivityList[],3,0)="","",VLOOKUP(H40,ActivityList[],3,0)),"")</calculatedColumnFormula>
    </tableColumn>
    <tableColumn id="7" xr3:uid="{00000000-0010-0000-0400-000007000000}" name="Column7" dataDxfId="68"/>
    <tableColumn id="8" xr3:uid="{00000000-0010-0000-0400-000008000000}" name="Column8" dataDxfId="67">
      <calculatedColumnFormula array="1">IFERROR(
 INDEX(ActivityList[],
  SMALL(
   IF(
   INDEX(ActivityList[],,6)=$F$37,
    ROW(ActivityList[])-MIN(ROW(ActivityList[]))+1,""
   ),
   ROWS($H$40:H40)
  ),1,1
 ),"End of activities for this day")</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73:H103" totalsRowShown="0" headerRowDxfId="66" dataDxfId="65">
  <autoFilter ref="A73:H103" xr:uid="{00000000-0009-0000-0100-000007000000}"/>
  <tableColumns count="8">
    <tableColumn id="1" xr3:uid="{00000000-0010-0000-0500-000001000000}" name="Column1" dataDxfId="64">
      <calculatedColumnFormula>IFERROR(IF(VLOOKUP(H74,ActivityList[],13,0)="Yes"," "&amp;Map,"")&amp;IF(VLOOKUP(H74,ActivityList[],14,0)="Yes"," "&amp;Timeline,IF(VLOOKUP(H74,ActivityList[],14,0)="Figure"," "&amp;Timeline&amp;Figure,"")),"")</calculatedColumnFormula>
    </tableColumn>
    <tableColumn id="2" xr3:uid="{00000000-0010-0000-0500-000002000000}" name="Column2" dataDxfId="63">
      <calculatedColumnFormula>IFERROR(VLOOKUP(H74,ActivityList[],9,0),"")</calculatedColumnFormula>
    </tableColumn>
    <tableColumn id="3" xr3:uid="{00000000-0010-0000-0500-000003000000}" name="Column3" dataDxfId="62"/>
    <tableColumn id="4" xr3:uid="{00000000-0010-0000-0500-000004000000}" name="Column4" dataDxfId="61">
      <calculatedColumnFormula>IFERROR(VLOOKUP(H74,ActivityList[],4,0),"")</calculatedColumnFormula>
    </tableColumn>
    <tableColumn id="5" xr3:uid="{00000000-0010-0000-0500-000005000000}" name="Column5" dataDxfId="60">
      <calculatedColumnFormula>IFERROR(VLOOKUP(H74,ActivityList[],2,0),"")</calculatedColumnFormula>
    </tableColumn>
    <tableColumn id="6" xr3:uid="{00000000-0010-0000-0500-000006000000}" name="Column6" dataDxfId="59">
      <calculatedColumnFormula>IFERROR(IF(VLOOKUP(H74,ActivityList[],3,0)="","",VLOOKUP(H74,ActivityList[],3,0)),"")</calculatedColumnFormula>
    </tableColumn>
    <tableColumn id="7" xr3:uid="{00000000-0010-0000-0500-000007000000}" name="Column7" dataDxfId="58"/>
    <tableColumn id="8" xr3:uid="{00000000-0010-0000-0500-000008000000}" name="Column8" dataDxfId="57">
      <calculatedColumnFormula array="1">IFERROR(
 INDEX(ActivityList[],
  SMALL(
   IF(
   INDEX(ActivityList[],,6)=$F$71,
    ROW(ActivityList[])-MIN(ROW(ActivityList[]))+1,""
   ),
   ROWS($H$74:H74)
  ),1,1
 ),"End of activities for this day")</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A112:H141" totalsRowShown="0" headerRowDxfId="56" dataDxfId="55">
  <autoFilter ref="A112:H141" xr:uid="{00000000-0009-0000-0100-000008000000}"/>
  <tableColumns count="8">
    <tableColumn id="1" xr3:uid="{00000000-0010-0000-0600-000001000000}" name="Column1" dataDxfId="54">
      <calculatedColumnFormula>IFERROR(IF(VLOOKUP(H113,ActivityList[],13,0)="Yes"," "&amp;Map,"")&amp;IF(VLOOKUP(H113,ActivityList[],14,0)="Yes"," "&amp;Timeline,IF(VLOOKUP(H113,ActivityList[],14,0)="Figure"," "&amp;Timeline&amp;Figure,"")),"")</calculatedColumnFormula>
    </tableColumn>
    <tableColumn id="2" xr3:uid="{00000000-0010-0000-0600-000002000000}" name="Column2" dataDxfId="53">
      <calculatedColumnFormula>IFERROR(VLOOKUP(H113,ActivityList[],9,0),"")</calculatedColumnFormula>
    </tableColumn>
    <tableColumn id="3" xr3:uid="{00000000-0010-0000-0600-000003000000}" name="Column3" dataDxfId="52"/>
    <tableColumn id="4" xr3:uid="{00000000-0010-0000-0600-000004000000}" name="Column4" dataDxfId="51">
      <calculatedColumnFormula>IFERROR(VLOOKUP(H113,ActivityList[],4,0),"")</calculatedColumnFormula>
    </tableColumn>
    <tableColumn id="5" xr3:uid="{00000000-0010-0000-0600-000005000000}" name="Column5" dataDxfId="50">
      <calculatedColumnFormula>IFERROR(VLOOKUP(H113,ActivityList[],2,0),"")</calculatedColumnFormula>
    </tableColumn>
    <tableColumn id="6" xr3:uid="{00000000-0010-0000-0600-000006000000}" name="Column6" dataDxfId="49">
      <calculatedColumnFormula>IFERROR(IF(VLOOKUP(H113,ActivityList[],3,0)="","",VLOOKUP(H113,ActivityList[],3,0)),"")</calculatedColumnFormula>
    </tableColumn>
    <tableColumn id="7" xr3:uid="{00000000-0010-0000-0600-000007000000}" name="Column7" dataDxfId="48"/>
    <tableColumn id="8" xr3:uid="{00000000-0010-0000-0600-000008000000}" name="Column8" dataDxfId="47">
      <calculatedColumnFormula array="1">IFERROR(
 INDEX(ActivityList[],
  SMALL(
   IF(
   INDEX(ActivityList[],,6)=$F$110,
    ROW(ActivityList[])-MIN(ROW(ActivityList[]))+1,""
   ),
   ROWS($H$113:H113)
  ),1,1
 ),"End of activities for this day")</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5E7C3F4-DE5C-4B16-BA99-F782FE28A4A1}" name="Table410" displayName="Table410" ref="J1:V42" totalsRowShown="0" headerRowDxfId="46" dataDxfId="45">
  <autoFilter ref="J1:V42" xr:uid="{00000000-0009-0000-0100-000004000000}"/>
  <tableColumns count="13">
    <tableColumn id="1" xr3:uid="{B6218965-9542-4387-993E-347C0E2793E0}" name="Working Grid" dataDxfId="44">
      <calculatedColumnFormula>IF(ISBLANK(A2),J1,A2)</calculatedColumnFormula>
    </tableColumn>
    <tableColumn id="2" xr3:uid="{D7A330FA-B44C-4DF6-9581-DAB8B7C36D03}" name="Column1" dataDxfId="43">
      <calculatedColumnFormula>C2</calculatedColumnFormula>
    </tableColumn>
    <tableColumn id="3" xr3:uid="{C2FB8FF4-5375-483C-A5D2-2412B2266F68}" name="Column2" dataDxfId="42">
      <calculatedColumnFormula>$J2&amp;$K2&amp;L$4</calculatedColumnFormula>
    </tableColumn>
    <tableColumn id="4" xr3:uid="{397AFBB4-50A8-43AE-8662-736F8A021C7D}" name="Column3" dataDxfId="41">
      <calculatedColumnFormula>$J2&amp;$K2&amp;M$4</calculatedColumnFormula>
    </tableColumn>
    <tableColumn id="5" xr3:uid="{B5B3679E-60AA-4E17-842E-0572C330DD35}" name="Column4" dataDxfId="40">
      <calculatedColumnFormula>$J2&amp;$K2&amp;N$4</calculatedColumnFormula>
    </tableColumn>
    <tableColumn id="6" xr3:uid="{10DB16B9-DF05-43E9-B47A-88995B334938}" name="Column5" dataDxfId="39">
      <calculatedColumnFormula>$J2&amp;$K2&amp;O$4</calculatedColumnFormula>
    </tableColumn>
    <tableColumn id="7" xr3:uid="{D4764690-CAF1-4523-B158-01333E4CD1B7}" name="Column6" dataDxfId="38">
      <calculatedColumnFormula>$J2&amp;$K2&amp;P$4</calculatedColumnFormula>
    </tableColumn>
    <tableColumn id="8" xr3:uid="{40EBFD12-45F1-4BA2-9375-EA7C78A577C1}" name="Column7" dataDxfId="37"/>
    <tableColumn id="9" xr3:uid="{4A45AE2E-E7DC-4B63-92FD-068DC9658125}" name="Column8" dataDxfId="36">
      <calculatedColumnFormula>IF(ISNA(VLOOKUP(L2,ActivityList[],10,0)),"",IF(ISBLANK(VLOOKUP(L2,ActivityList[],10,0)),"",VLOOKUP(L2,ActivityList[],10,0)))</calculatedColumnFormula>
    </tableColumn>
    <tableColumn id="10" xr3:uid="{514D024F-ADAF-448F-86B0-3CAF2DD7460B}" name="Column9" dataDxfId="35">
      <calculatedColumnFormula>IF(ISNA(VLOOKUP(M2,ActivityList[],10,0)),"",IF(ISBLANK(VLOOKUP(M2,ActivityList[],10,0)),"",VLOOKUP(M2,ActivityList[],10,0)))</calculatedColumnFormula>
    </tableColumn>
    <tableColumn id="11" xr3:uid="{4346E5E8-F9D0-46FF-BDDF-F19F3EB5B95D}" name="Column10" dataDxfId="34">
      <calculatedColumnFormula>IF(ISNA(VLOOKUP(N2,ActivityList[],10,0)),"",IF(ISBLANK(VLOOKUP(N2,ActivityList[],10,0)),"",VLOOKUP(N2,ActivityList[],10,0)))</calculatedColumnFormula>
    </tableColumn>
    <tableColumn id="12" xr3:uid="{DA7F3221-68A4-4666-8938-E11DB2BAE7AC}" name="Column11" dataDxfId="33">
      <calculatedColumnFormula>IF(ISNA(VLOOKUP(O2,ActivityList[],10,0)),"",IF(ISBLANK(VLOOKUP(O2,ActivityList[],10,0)),"",VLOOKUP(O2,ActivityList[],10,0)))</calculatedColumnFormula>
    </tableColumn>
    <tableColumn id="13" xr3:uid="{96FA837E-F5E7-476D-85B0-8FFAD29EA46B}" name="Column12" dataDxfId="32">
      <calculatedColumnFormula>IF(ISNA(VLOOKUP(P2,ActivityList[],10,0)),"",IF(ISBLANK(VLOOKUP(P2,ActivityList[],10,0)),"",VLOOKUP(P2,ActivityList[],10,0)))</calculatedColumnFormula>
    </tableColumn>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53D21F-6C02-40E9-8625-89701A9A84F6}" name="Table43" displayName="Table43" ref="J1:V42" totalsRowShown="0" headerRowDxfId="31" dataDxfId="30">
  <autoFilter ref="J1:V42" xr:uid="{00000000-0009-0000-0100-000004000000}"/>
  <tableColumns count="13">
    <tableColumn id="1" xr3:uid="{59AA113E-42E2-4C5D-9EA5-0CF69243E3C9}" name="Working Grid" dataDxfId="29">
      <calculatedColumnFormula>IF(ISBLANK(A2),J1,A2)</calculatedColumnFormula>
    </tableColumn>
    <tableColumn id="2" xr3:uid="{C7AD5B94-27B8-4459-B84E-23B0E7D23CA8}" name="Column1" dataDxfId="28">
      <calculatedColumnFormula>C2</calculatedColumnFormula>
    </tableColumn>
    <tableColumn id="3" xr3:uid="{1E61B82D-16E9-436B-90A3-7FE8BDF21E53}" name="Column2" dataDxfId="27">
      <calculatedColumnFormula>$J2&amp;$K2&amp;L$4</calculatedColumnFormula>
    </tableColumn>
    <tableColumn id="4" xr3:uid="{043C6FA6-1EC2-49E1-9B50-112373FDE144}" name="Column3" dataDxfId="26">
      <calculatedColumnFormula>$J2&amp;$K2&amp;M$4</calculatedColumnFormula>
    </tableColumn>
    <tableColumn id="5" xr3:uid="{3D4631CB-226F-4742-B1C6-1A89A7FA852B}" name="Column4" dataDxfId="25">
      <calculatedColumnFormula>$J2&amp;$K2&amp;N$4</calculatedColumnFormula>
    </tableColumn>
    <tableColumn id="6" xr3:uid="{20FFCD71-9220-4791-8989-795D4E797005}" name="Column5" dataDxfId="24">
      <calculatedColumnFormula>$J2&amp;$K2&amp;O$4</calculatedColumnFormula>
    </tableColumn>
    <tableColumn id="7" xr3:uid="{DDCB3BD4-3E77-4297-BF2D-FF92F219E463}" name="Column6" dataDxfId="23">
      <calculatedColumnFormula>$J2&amp;$K2&amp;P$4</calculatedColumnFormula>
    </tableColumn>
    <tableColumn id="8" xr3:uid="{AAB61904-092E-4111-9538-62BEDF2AA67A}" name="Column7" dataDxfId="22"/>
    <tableColumn id="9" xr3:uid="{3D98628D-E1E8-4F1A-9587-5727520185FA}" name="Column8" dataDxfId="21">
      <calculatedColumnFormula>IF(ISNA(VLOOKUP(L2,ActivityList[],10,0)),"",IF(ISBLANK(VLOOKUP(L2,ActivityList[],10,0)),"",VLOOKUP(L2,ActivityList[],10,0)))</calculatedColumnFormula>
    </tableColumn>
    <tableColumn id="10" xr3:uid="{925F2375-C3E9-4DCF-8A62-35B40A980454}" name="Column9" dataDxfId="20">
      <calculatedColumnFormula>IF(ISNA(VLOOKUP(M2,ActivityList[],10,0)),"",IF(ISBLANK(VLOOKUP(M2,ActivityList[],10,0)),"",VLOOKUP(M2,ActivityList[],10,0)))</calculatedColumnFormula>
    </tableColumn>
    <tableColumn id="11" xr3:uid="{F6A5AADE-2D73-43FF-8864-137416BC74C5}" name="Column10" dataDxfId="19">
      <calculatedColumnFormula>IF(ISNA(VLOOKUP(N2,ActivityList[],10,0)),"",IF(ISBLANK(VLOOKUP(N2,ActivityList[],10,0)),"",VLOOKUP(N2,ActivityList[],10,0)))</calculatedColumnFormula>
    </tableColumn>
    <tableColumn id="12" xr3:uid="{4267315B-91AB-430A-90E6-B85C56349DDB}" name="Column11" dataDxfId="18">
      <calculatedColumnFormula>IF(ISNA(VLOOKUP(O2,ActivityList[],10,0)),"",IF(ISBLANK(VLOOKUP(O2,ActivityList[],10,0)),"",VLOOKUP(O2,ActivityList[],10,0)))</calculatedColumnFormula>
    </tableColumn>
    <tableColumn id="13" xr3:uid="{F5D00544-E8F6-4AB3-993F-DB4681C503C9}" name="Column12" dataDxfId="17">
      <calculatedColumnFormula>IF(ISNA(VLOOKUP(P2,ActivityList[],10,0)),"",IF(ISBLANK(VLOOKUP(P2,ActivityList[],10,0)),"",VLOOKUP(P2,ActivityList[],10,0)))</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699DB-8246-4AF5-8489-8A480C801E56}">
  <sheetPr>
    <tabColor rgb="FF0070C0"/>
  </sheetPr>
  <dimension ref="A1:B25"/>
  <sheetViews>
    <sheetView tabSelected="1" workbookViewId="0"/>
  </sheetViews>
  <sheetFormatPr defaultRowHeight="26.25" x14ac:dyDescent="0.25"/>
  <cols>
    <col min="1" max="1" width="9.140625" style="212"/>
    <col min="2" max="2" width="118.85546875" style="85" customWidth="1"/>
  </cols>
  <sheetData>
    <row r="1" spans="1:2" ht="30" customHeight="1" x14ac:dyDescent="0.25">
      <c r="B1" s="254" t="s">
        <v>4505</v>
      </c>
    </row>
    <row r="2" spans="1:2" ht="84" customHeight="1" x14ac:dyDescent="0.25">
      <c r="B2" s="85" t="s">
        <v>4528</v>
      </c>
    </row>
    <row r="3" spans="1:2" ht="38.25" customHeight="1" x14ac:dyDescent="0.25">
      <c r="B3" s="85" t="s">
        <v>4506</v>
      </c>
    </row>
    <row r="4" spans="1:2" ht="70.5" customHeight="1" x14ac:dyDescent="0.25">
      <c r="B4" s="85" t="s">
        <v>4507</v>
      </c>
    </row>
    <row r="5" spans="1:2" ht="68.25" customHeight="1" x14ac:dyDescent="0.25">
      <c r="B5" s="85" t="s">
        <v>4508</v>
      </c>
    </row>
    <row r="6" spans="1:2" ht="30" customHeight="1" x14ac:dyDescent="0.25">
      <c r="B6" s="253" t="s">
        <v>4509</v>
      </c>
    </row>
    <row r="7" spans="1:2" x14ac:dyDescent="0.25">
      <c r="A7" s="212">
        <v>1</v>
      </c>
      <c r="B7" s="85" t="s">
        <v>4514</v>
      </c>
    </row>
    <row r="8" spans="1:2" ht="157.5" customHeight="1" x14ac:dyDescent="0.25">
      <c r="A8" s="212">
        <v>2</v>
      </c>
      <c r="B8" s="85" t="s">
        <v>4529</v>
      </c>
    </row>
    <row r="9" spans="1:2" ht="54" customHeight="1" x14ac:dyDescent="0.25">
      <c r="A9" s="212">
        <v>3</v>
      </c>
      <c r="B9" s="85" t="s">
        <v>4530</v>
      </c>
    </row>
    <row r="10" spans="1:2" ht="30" customHeight="1" x14ac:dyDescent="0.25">
      <c r="B10" s="253" t="s">
        <v>4510</v>
      </c>
    </row>
    <row r="11" spans="1:2" ht="45.75" customHeight="1" x14ac:dyDescent="0.25">
      <c r="A11" s="212">
        <v>4</v>
      </c>
      <c r="B11" s="85" t="s">
        <v>4517</v>
      </c>
    </row>
    <row r="12" spans="1:2" ht="62.25" customHeight="1" x14ac:dyDescent="0.25">
      <c r="A12" s="212">
        <v>5</v>
      </c>
      <c r="B12" s="85" t="s">
        <v>4531</v>
      </c>
    </row>
    <row r="13" spans="1:2" ht="146.25" customHeight="1" x14ac:dyDescent="0.25">
      <c r="A13" s="212">
        <v>6</v>
      </c>
      <c r="B13" s="85" t="s">
        <v>4533</v>
      </c>
    </row>
    <row r="14" spans="1:2" ht="35.25" customHeight="1" x14ac:dyDescent="0.25">
      <c r="A14" s="212">
        <v>7</v>
      </c>
      <c r="B14" s="85" t="s">
        <v>4532</v>
      </c>
    </row>
    <row r="15" spans="1:2" ht="30" customHeight="1" x14ac:dyDescent="0.25">
      <c r="B15" s="253" t="s">
        <v>4511</v>
      </c>
    </row>
    <row r="16" spans="1:2" ht="35.25" customHeight="1" x14ac:dyDescent="0.25">
      <c r="A16" s="212">
        <v>8</v>
      </c>
      <c r="B16" s="85" t="s">
        <v>4534</v>
      </c>
    </row>
    <row r="17" spans="1:2" ht="34.5" customHeight="1" x14ac:dyDescent="0.25">
      <c r="A17" s="212">
        <v>9</v>
      </c>
      <c r="B17" s="85" t="s">
        <v>4535</v>
      </c>
    </row>
    <row r="18" spans="1:2" ht="48.75" customHeight="1" x14ac:dyDescent="0.25">
      <c r="A18" s="212">
        <v>10</v>
      </c>
      <c r="B18" s="85" t="s">
        <v>4536</v>
      </c>
    </row>
    <row r="19" spans="1:2" ht="30" customHeight="1" x14ac:dyDescent="0.25">
      <c r="B19" s="253" t="s">
        <v>4512</v>
      </c>
    </row>
    <row r="20" spans="1:2" ht="34.5" customHeight="1" x14ac:dyDescent="0.25">
      <c r="A20" s="212" t="s">
        <v>4515</v>
      </c>
      <c r="B20" s="85" t="s">
        <v>4513</v>
      </c>
    </row>
    <row r="21" spans="1:2" ht="67.5" customHeight="1" x14ac:dyDescent="0.25">
      <c r="A21" s="212" t="s">
        <v>4515</v>
      </c>
      <c r="B21" s="85" t="s">
        <v>4537</v>
      </c>
    </row>
    <row r="22" spans="1:2" ht="36" customHeight="1" x14ac:dyDescent="0.25">
      <c r="A22" s="212" t="s">
        <v>4515</v>
      </c>
      <c r="B22" s="85" t="s">
        <v>4516</v>
      </c>
    </row>
    <row r="23" spans="1:2" ht="36.75" customHeight="1" x14ac:dyDescent="0.25">
      <c r="A23" s="212" t="s">
        <v>4515</v>
      </c>
      <c r="B23" s="85" t="s">
        <v>4538</v>
      </c>
    </row>
    <row r="24" spans="1:2" ht="68.25" customHeight="1" x14ac:dyDescent="0.25">
      <c r="A24" s="212" t="s">
        <v>4515</v>
      </c>
      <c r="B24" s="85" t="s">
        <v>4527</v>
      </c>
    </row>
    <row r="25" spans="1:2" ht="65.25" customHeight="1" x14ac:dyDescent="0.25">
      <c r="A25" s="212" t="s">
        <v>4515</v>
      </c>
      <c r="B25" s="85" t="s">
        <v>4539</v>
      </c>
    </row>
  </sheetData>
  <pageMargins left="0.70866141732283472" right="0.70866141732283472" top="0.74803149606299213" bottom="0.74803149606299213" header="0.31496062992125984" footer="0.31496062992125984"/>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N3775"/>
  <sheetViews>
    <sheetView zoomScale="80" zoomScaleNormal="80" workbookViewId="0">
      <pane ySplit="1" topLeftCell="A2" activePane="bottomLeft" state="frozen"/>
      <selection pane="bottomLeft" activeCell="D3008" sqref="D3008"/>
    </sheetView>
  </sheetViews>
  <sheetFormatPr defaultRowHeight="15" x14ac:dyDescent="0.25"/>
  <cols>
    <col min="1" max="1" width="28.140625" style="75" customWidth="1"/>
    <col min="2" max="2" width="11.85546875" style="74" bestFit="1" customWidth="1"/>
    <col min="3" max="3" width="11.5703125" style="73" bestFit="1" customWidth="1"/>
    <col min="4" max="4" width="37.42578125" style="73" bestFit="1" customWidth="1"/>
    <col min="5" max="5" width="13.140625" style="73" bestFit="1" customWidth="1"/>
    <col min="6" max="6" width="15" style="42" customWidth="1"/>
    <col min="7" max="7" width="25" style="43" customWidth="1"/>
    <col min="8" max="8" width="19.85546875" style="41" bestFit="1" customWidth="1"/>
    <col min="9" max="9" width="51.42578125" style="41" customWidth="1"/>
    <col min="10" max="10" width="10.85546875" style="41" bestFit="1" customWidth="1"/>
    <col min="11" max="11" width="14.28515625" style="107" customWidth="1"/>
    <col min="12" max="12" width="9.42578125" style="54" customWidth="1"/>
    <col min="13" max="13" width="7.140625" style="54" customWidth="1"/>
    <col min="14" max="14" width="11" style="54" customWidth="1"/>
  </cols>
  <sheetData>
    <row r="1" spans="1:14" s="27" customFormat="1" x14ac:dyDescent="0.25">
      <c r="A1" s="27" t="s">
        <v>54</v>
      </c>
      <c r="B1" s="27" t="s">
        <v>77</v>
      </c>
      <c r="C1" s="41" t="s">
        <v>43</v>
      </c>
      <c r="D1" s="41" t="s">
        <v>106</v>
      </c>
      <c r="E1" s="41" t="s">
        <v>127</v>
      </c>
      <c r="F1" s="102" t="s">
        <v>49</v>
      </c>
      <c r="G1" s="27" t="s">
        <v>47</v>
      </c>
      <c r="H1" s="40" t="s">
        <v>44</v>
      </c>
      <c r="I1" s="40" t="s">
        <v>45</v>
      </c>
      <c r="J1" s="40" t="s">
        <v>46</v>
      </c>
      <c r="K1" s="106" t="s">
        <v>48</v>
      </c>
      <c r="L1" s="40" t="s">
        <v>32</v>
      </c>
      <c r="M1" s="40" t="s">
        <v>33</v>
      </c>
      <c r="N1" s="40" t="s">
        <v>34</v>
      </c>
    </row>
    <row r="2" spans="1:14" x14ac:dyDescent="0.25">
      <c r="A2" s="75" t="str">
        <f t="shared" ref="A2:A65" si="0">B2&amp;D2&amp;F2</f>
        <v>FoundationScripture1</v>
      </c>
      <c r="B2" s="74" t="s">
        <v>123</v>
      </c>
      <c r="C2" s="73" t="s">
        <v>0</v>
      </c>
      <c r="D2" s="73" t="s">
        <v>104</v>
      </c>
      <c r="E2" s="73" t="s">
        <v>128</v>
      </c>
      <c r="F2" s="42">
        <v>1</v>
      </c>
      <c r="G2" s="43" t="str">
        <f t="shared" ref="G2:G65" si="1">IF(ISBLANK(F2),"",TEXT(VLOOKUP(F2,Calendar,2,0),"dd mmm")&amp;" (Week "&amp;VLOOKUP(F2,Calendar,3,FALSE)&amp;":  "&amp;TEXT(VLOOKUP(F2,Calendar,2,FALSE),"ddd")&amp;")")</f>
        <v>03 Sep (Week 1:  Mon)</v>
      </c>
      <c r="H2" s="41" t="s">
        <v>163</v>
      </c>
      <c r="I2" s="41" t="s">
        <v>477</v>
      </c>
      <c r="J2" s="41" t="str">
        <f t="shared" ref="J2:J65" si="2">IF(ISBLANK(K2),"Planned",IF(K2="-","Revoked","Completed"))</f>
        <v>Completed</v>
      </c>
      <c r="K2" s="107">
        <v>43346</v>
      </c>
    </row>
    <row r="3" spans="1:14" x14ac:dyDescent="0.25">
      <c r="A3" s="77" t="str">
        <f t="shared" si="0"/>
        <v>FoundationScripture2</v>
      </c>
      <c r="B3" s="74" t="s">
        <v>123</v>
      </c>
      <c r="C3" s="73" t="s">
        <v>0</v>
      </c>
      <c r="D3" s="73" t="s">
        <v>104</v>
      </c>
      <c r="E3" s="73" t="s">
        <v>128</v>
      </c>
      <c r="F3" s="42">
        <v>2</v>
      </c>
      <c r="G3" s="43" t="str">
        <f t="shared" si="1"/>
        <v>04 Sep (Week 1:  Tue)</v>
      </c>
      <c r="H3" s="41" t="s">
        <v>162</v>
      </c>
      <c r="I3" s="41" t="s">
        <v>478</v>
      </c>
      <c r="J3" s="41" t="str">
        <f t="shared" si="2"/>
        <v>Completed</v>
      </c>
      <c r="K3" s="107">
        <v>43347</v>
      </c>
    </row>
    <row r="4" spans="1:14" x14ac:dyDescent="0.25">
      <c r="A4" s="103" t="str">
        <f t="shared" si="0"/>
        <v>FoundationScripture3</v>
      </c>
      <c r="B4" s="74" t="s">
        <v>123</v>
      </c>
      <c r="C4" s="73" t="s">
        <v>0</v>
      </c>
      <c r="D4" s="73" t="s">
        <v>104</v>
      </c>
      <c r="E4" s="73" t="s">
        <v>128</v>
      </c>
      <c r="F4" s="42">
        <v>3</v>
      </c>
      <c r="G4" s="43" t="str">
        <f t="shared" si="1"/>
        <v>05 Sep (Week 1:  Wed)</v>
      </c>
      <c r="H4" s="41" t="s">
        <v>480</v>
      </c>
      <c r="I4" s="41" t="s">
        <v>481</v>
      </c>
      <c r="J4" s="41" t="str">
        <f t="shared" si="2"/>
        <v>Completed</v>
      </c>
      <c r="K4" s="107">
        <v>43348</v>
      </c>
    </row>
    <row r="5" spans="1:14" x14ac:dyDescent="0.25">
      <c r="A5" s="103" t="str">
        <f t="shared" si="0"/>
        <v>FoundationScripture4</v>
      </c>
      <c r="B5" s="74" t="s">
        <v>123</v>
      </c>
      <c r="C5" s="73" t="s">
        <v>0</v>
      </c>
      <c r="D5" s="73" t="s">
        <v>104</v>
      </c>
      <c r="E5" s="73" t="s">
        <v>128</v>
      </c>
      <c r="F5" s="42">
        <v>4</v>
      </c>
      <c r="G5" s="43" t="str">
        <f t="shared" si="1"/>
        <v>06 Sep (Week 1:  Thu)</v>
      </c>
      <c r="H5" s="41" t="s">
        <v>168</v>
      </c>
      <c r="I5" s="41" t="s">
        <v>479</v>
      </c>
      <c r="J5" s="41" t="str">
        <f t="shared" si="2"/>
        <v>Completed</v>
      </c>
      <c r="K5" s="107">
        <v>43349</v>
      </c>
    </row>
    <row r="6" spans="1:14" x14ac:dyDescent="0.25">
      <c r="A6" s="103" t="str">
        <f t="shared" si="0"/>
        <v>FoundationScripture5</v>
      </c>
      <c r="B6" s="74" t="s">
        <v>123</v>
      </c>
      <c r="C6" s="73" t="s">
        <v>0</v>
      </c>
      <c r="D6" s="73" t="s">
        <v>104</v>
      </c>
      <c r="E6" s="73" t="s">
        <v>128</v>
      </c>
      <c r="F6" s="42">
        <v>5</v>
      </c>
      <c r="G6" s="43" t="str">
        <f t="shared" si="1"/>
        <v>07 Sep (Week 1:  Fri)</v>
      </c>
      <c r="H6" s="41" t="s">
        <v>169</v>
      </c>
      <c r="I6" s="41" t="s">
        <v>482</v>
      </c>
      <c r="J6" s="41" t="str">
        <f t="shared" si="2"/>
        <v>Completed</v>
      </c>
      <c r="K6" s="107">
        <v>43350</v>
      </c>
    </row>
    <row r="7" spans="1:14" x14ac:dyDescent="0.25">
      <c r="A7" s="103" t="str">
        <f t="shared" si="0"/>
        <v>FoundationScripture6</v>
      </c>
      <c r="B7" s="74" t="s">
        <v>123</v>
      </c>
      <c r="C7" s="73" t="s">
        <v>0</v>
      </c>
      <c r="D7" s="73" t="s">
        <v>104</v>
      </c>
      <c r="E7" s="73" t="s">
        <v>128</v>
      </c>
      <c r="F7" s="42">
        <v>6</v>
      </c>
      <c r="G7" s="43" t="str">
        <f t="shared" si="1"/>
        <v>10 Sep (Week 2:  Mon)</v>
      </c>
      <c r="H7" s="41" t="s">
        <v>170</v>
      </c>
      <c r="I7" s="41" t="s">
        <v>483</v>
      </c>
      <c r="J7" s="41" t="str">
        <f t="shared" si="2"/>
        <v>Completed</v>
      </c>
      <c r="K7" s="107">
        <v>43353</v>
      </c>
    </row>
    <row r="8" spans="1:14" x14ac:dyDescent="0.25">
      <c r="A8" s="103" t="str">
        <f t="shared" si="0"/>
        <v>FoundationScripture7</v>
      </c>
      <c r="B8" s="74" t="s">
        <v>123</v>
      </c>
      <c r="C8" s="73" t="s">
        <v>0</v>
      </c>
      <c r="D8" s="73" t="s">
        <v>104</v>
      </c>
      <c r="E8" s="73" t="s">
        <v>128</v>
      </c>
      <c r="F8" s="42">
        <v>7</v>
      </c>
      <c r="G8" s="43" t="str">
        <f t="shared" si="1"/>
        <v>11 Sep (Week 2:  Tue)</v>
      </c>
      <c r="H8" s="41" t="s">
        <v>164</v>
      </c>
      <c r="I8" s="41" t="s">
        <v>484</v>
      </c>
      <c r="J8" s="41" t="str">
        <f t="shared" si="2"/>
        <v>Completed</v>
      </c>
      <c r="K8" s="107">
        <v>43354</v>
      </c>
    </row>
    <row r="9" spans="1:14" x14ac:dyDescent="0.25">
      <c r="A9" s="103" t="str">
        <f t="shared" si="0"/>
        <v>FoundationScripture8</v>
      </c>
      <c r="B9" s="74" t="s">
        <v>123</v>
      </c>
      <c r="C9" s="73" t="s">
        <v>0</v>
      </c>
      <c r="D9" s="73" t="s">
        <v>104</v>
      </c>
      <c r="E9" s="73" t="s">
        <v>128</v>
      </c>
      <c r="F9" s="42">
        <v>8</v>
      </c>
      <c r="G9" s="43" t="str">
        <f t="shared" si="1"/>
        <v>12 Sep (Week 2:  Wed)</v>
      </c>
      <c r="H9" s="41" t="s">
        <v>165</v>
      </c>
      <c r="I9" s="41" t="s">
        <v>485</v>
      </c>
      <c r="J9" s="41" t="str">
        <f t="shared" si="2"/>
        <v>Completed</v>
      </c>
      <c r="K9" s="107">
        <v>43355</v>
      </c>
    </row>
    <row r="10" spans="1:14" x14ac:dyDescent="0.25">
      <c r="A10" s="103" t="str">
        <f t="shared" si="0"/>
        <v>FoundationScripture9</v>
      </c>
      <c r="B10" s="74" t="s">
        <v>123</v>
      </c>
      <c r="C10" s="73" t="s">
        <v>0</v>
      </c>
      <c r="D10" s="73" t="s">
        <v>104</v>
      </c>
      <c r="E10" s="73" t="s">
        <v>128</v>
      </c>
      <c r="F10" s="42">
        <v>9</v>
      </c>
      <c r="G10" s="43" t="str">
        <f t="shared" si="1"/>
        <v>13 Sep (Week 2:  Thu)</v>
      </c>
      <c r="H10" s="41" t="s">
        <v>166</v>
      </c>
      <c r="I10" s="41" t="s">
        <v>486</v>
      </c>
      <c r="J10" s="41" t="str">
        <f t="shared" si="2"/>
        <v>Completed</v>
      </c>
      <c r="K10" s="107">
        <v>43356</v>
      </c>
    </row>
    <row r="11" spans="1:14" x14ac:dyDescent="0.25">
      <c r="A11" s="103" t="str">
        <f t="shared" si="0"/>
        <v>FoundationScripture10</v>
      </c>
      <c r="B11" s="74" t="s">
        <v>123</v>
      </c>
      <c r="C11" s="73" t="s">
        <v>0</v>
      </c>
      <c r="D11" s="73" t="s">
        <v>104</v>
      </c>
      <c r="E11" s="73" t="s">
        <v>128</v>
      </c>
      <c r="F11" s="42">
        <v>10</v>
      </c>
      <c r="G11" s="43" t="str">
        <f t="shared" si="1"/>
        <v>14 Sep (Week 2:  Fri)</v>
      </c>
      <c r="H11" s="41" t="s">
        <v>167</v>
      </c>
      <c r="I11" s="41" t="s">
        <v>487</v>
      </c>
      <c r="J11" s="41" t="str">
        <f t="shared" si="2"/>
        <v>Completed</v>
      </c>
      <c r="K11" s="107">
        <v>43356</v>
      </c>
    </row>
    <row r="12" spans="1:14" x14ac:dyDescent="0.25">
      <c r="A12" s="103" t="str">
        <f t="shared" si="0"/>
        <v>FoundationScripture11</v>
      </c>
      <c r="B12" s="74" t="s">
        <v>123</v>
      </c>
      <c r="C12" s="73" t="s">
        <v>0</v>
      </c>
      <c r="D12" s="73" t="s">
        <v>104</v>
      </c>
      <c r="E12" s="73" t="s">
        <v>128</v>
      </c>
      <c r="F12" s="42">
        <v>11</v>
      </c>
      <c r="G12" s="43" t="str">
        <f t="shared" si="1"/>
        <v>17 Sep (Week 3:  Mon)</v>
      </c>
      <c r="H12" s="41" t="s">
        <v>488</v>
      </c>
      <c r="I12" s="41" t="s">
        <v>489</v>
      </c>
      <c r="J12" s="41" t="str">
        <f t="shared" si="2"/>
        <v>Completed</v>
      </c>
      <c r="K12" s="107">
        <v>43360</v>
      </c>
    </row>
    <row r="13" spans="1:14" x14ac:dyDescent="0.25">
      <c r="A13" s="103" t="str">
        <f t="shared" si="0"/>
        <v>FoundationScripture12</v>
      </c>
      <c r="B13" s="74" t="s">
        <v>123</v>
      </c>
      <c r="C13" s="73" t="s">
        <v>0</v>
      </c>
      <c r="D13" s="73" t="s">
        <v>104</v>
      </c>
      <c r="E13" s="73" t="s">
        <v>128</v>
      </c>
      <c r="F13" s="42">
        <v>12</v>
      </c>
      <c r="G13" s="43" t="str">
        <f t="shared" si="1"/>
        <v>18 Sep (Week 3:  Tue)</v>
      </c>
      <c r="H13" s="41" t="s">
        <v>197</v>
      </c>
      <c r="I13" s="41" t="s">
        <v>490</v>
      </c>
      <c r="J13" s="41" t="str">
        <f t="shared" si="2"/>
        <v>Completed</v>
      </c>
      <c r="K13" s="107">
        <v>43361</v>
      </c>
    </row>
    <row r="14" spans="1:14" x14ac:dyDescent="0.25">
      <c r="A14" s="103" t="str">
        <f t="shared" si="0"/>
        <v>FoundationScripture13</v>
      </c>
      <c r="B14" s="74" t="s">
        <v>123</v>
      </c>
      <c r="C14" s="73" t="s">
        <v>0</v>
      </c>
      <c r="D14" s="73" t="s">
        <v>104</v>
      </c>
      <c r="E14" s="73" t="s">
        <v>128</v>
      </c>
      <c r="F14" s="42">
        <v>13</v>
      </c>
      <c r="G14" s="43" t="str">
        <f t="shared" si="1"/>
        <v>19 Sep (Week 3:  Wed)</v>
      </c>
      <c r="H14" s="41" t="s">
        <v>198</v>
      </c>
      <c r="I14" s="41" t="s">
        <v>491</v>
      </c>
      <c r="J14" s="41" t="str">
        <f t="shared" si="2"/>
        <v>Completed</v>
      </c>
      <c r="K14" s="107">
        <v>43362</v>
      </c>
    </row>
    <row r="15" spans="1:14" x14ac:dyDescent="0.25">
      <c r="A15" s="103" t="str">
        <f t="shared" si="0"/>
        <v>FoundationScripture14</v>
      </c>
      <c r="B15" s="74" t="s">
        <v>123</v>
      </c>
      <c r="C15" s="73" t="s">
        <v>0</v>
      </c>
      <c r="D15" s="73" t="s">
        <v>104</v>
      </c>
      <c r="E15" s="73" t="s">
        <v>128</v>
      </c>
      <c r="F15" s="42">
        <v>14</v>
      </c>
      <c r="G15" s="43" t="str">
        <f t="shared" si="1"/>
        <v>20 Sep (Week 3:  Thu)</v>
      </c>
      <c r="H15" s="41" t="s">
        <v>191</v>
      </c>
      <c r="I15" s="41" t="s">
        <v>195</v>
      </c>
      <c r="J15" s="41" t="str">
        <f t="shared" si="2"/>
        <v>Completed</v>
      </c>
      <c r="K15" s="107">
        <v>43363</v>
      </c>
    </row>
    <row r="16" spans="1:14" x14ac:dyDescent="0.25">
      <c r="A16" s="103" t="str">
        <f t="shared" si="0"/>
        <v>FoundationScripture15</v>
      </c>
      <c r="B16" s="74" t="s">
        <v>123</v>
      </c>
      <c r="C16" s="73" t="s">
        <v>0</v>
      </c>
      <c r="D16" s="73" t="s">
        <v>104</v>
      </c>
      <c r="E16" s="73" t="s">
        <v>128</v>
      </c>
      <c r="F16" s="42">
        <v>15</v>
      </c>
      <c r="G16" s="43" t="str">
        <f t="shared" si="1"/>
        <v>21 Sep (Week 3:  Fri)</v>
      </c>
      <c r="H16" s="41" t="s">
        <v>192</v>
      </c>
      <c r="I16" s="41" t="s">
        <v>492</v>
      </c>
      <c r="J16" s="41" t="str">
        <f t="shared" si="2"/>
        <v>Completed</v>
      </c>
      <c r="K16" s="107">
        <v>43363</v>
      </c>
    </row>
    <row r="17" spans="1:11" x14ac:dyDescent="0.25">
      <c r="A17" s="103" t="str">
        <f t="shared" si="0"/>
        <v>FoundationScripture16</v>
      </c>
      <c r="B17" s="74" t="s">
        <v>123</v>
      </c>
      <c r="C17" s="73" t="s">
        <v>0</v>
      </c>
      <c r="D17" s="73" t="s">
        <v>104</v>
      </c>
      <c r="E17" s="73" t="s">
        <v>128</v>
      </c>
      <c r="F17" s="42">
        <v>16</v>
      </c>
      <c r="G17" s="43" t="str">
        <f t="shared" si="1"/>
        <v>24 Sep (Week 4:  Mon)</v>
      </c>
      <c r="H17" s="41" t="s">
        <v>193</v>
      </c>
      <c r="I17" s="41" t="s">
        <v>493</v>
      </c>
      <c r="J17" s="41" t="str">
        <f t="shared" si="2"/>
        <v>Completed</v>
      </c>
      <c r="K17" s="107">
        <v>43367</v>
      </c>
    </row>
    <row r="18" spans="1:11" x14ac:dyDescent="0.25">
      <c r="A18" s="103" t="str">
        <f t="shared" si="0"/>
        <v>FoundationScripture17</v>
      </c>
      <c r="B18" s="74" t="s">
        <v>123</v>
      </c>
      <c r="C18" s="73" t="s">
        <v>0</v>
      </c>
      <c r="D18" s="73" t="s">
        <v>104</v>
      </c>
      <c r="E18" s="73" t="s">
        <v>128</v>
      </c>
      <c r="F18" s="42">
        <v>17</v>
      </c>
      <c r="G18" s="43" t="str">
        <f t="shared" si="1"/>
        <v>25 Sep (Week 4:  Tue)</v>
      </c>
      <c r="H18" s="41" t="s">
        <v>194</v>
      </c>
      <c r="I18" s="41" t="s">
        <v>494</v>
      </c>
      <c r="J18" s="41" t="str">
        <f t="shared" si="2"/>
        <v>Completed</v>
      </c>
      <c r="K18" s="107">
        <v>43368</v>
      </c>
    </row>
    <row r="19" spans="1:11" x14ac:dyDescent="0.25">
      <c r="A19" s="103" t="str">
        <f t="shared" si="0"/>
        <v>FoundationScripture18</v>
      </c>
      <c r="B19" s="74" t="s">
        <v>123</v>
      </c>
      <c r="C19" s="73" t="s">
        <v>0</v>
      </c>
      <c r="D19" s="73" t="s">
        <v>104</v>
      </c>
      <c r="E19" s="73" t="s">
        <v>128</v>
      </c>
      <c r="F19" s="42">
        <v>18</v>
      </c>
      <c r="G19" s="43" t="str">
        <f t="shared" si="1"/>
        <v>26 Sep (Week 4:  Wed)</v>
      </c>
      <c r="H19" s="41" t="s">
        <v>207</v>
      </c>
      <c r="I19" s="41" t="s">
        <v>495</v>
      </c>
      <c r="J19" s="41" t="str">
        <f t="shared" si="2"/>
        <v>Completed</v>
      </c>
      <c r="K19" s="107">
        <v>43369</v>
      </c>
    </row>
    <row r="20" spans="1:11" x14ac:dyDescent="0.25">
      <c r="A20" s="103" t="str">
        <f t="shared" si="0"/>
        <v>FoundationScripture19</v>
      </c>
      <c r="B20" s="74" t="s">
        <v>123</v>
      </c>
      <c r="C20" s="73" t="s">
        <v>0</v>
      </c>
      <c r="D20" s="73" t="s">
        <v>104</v>
      </c>
      <c r="E20" s="73" t="s">
        <v>128</v>
      </c>
      <c r="F20" s="42">
        <v>19</v>
      </c>
      <c r="G20" s="43" t="str">
        <f t="shared" si="1"/>
        <v>27 Sep (Week 4:  Thu)</v>
      </c>
      <c r="H20" s="41" t="s">
        <v>208</v>
      </c>
      <c r="I20" s="41" t="s">
        <v>496</v>
      </c>
      <c r="J20" s="41" t="str">
        <f t="shared" si="2"/>
        <v>Completed</v>
      </c>
      <c r="K20" s="107">
        <v>43369</v>
      </c>
    </row>
    <row r="21" spans="1:11" x14ac:dyDescent="0.25">
      <c r="A21" s="103" t="str">
        <f t="shared" si="0"/>
        <v>FoundationScripture20</v>
      </c>
      <c r="B21" s="74" t="s">
        <v>123</v>
      </c>
      <c r="C21" s="73" t="s">
        <v>0</v>
      </c>
      <c r="D21" s="73" t="s">
        <v>104</v>
      </c>
      <c r="E21" s="73" t="s">
        <v>128</v>
      </c>
      <c r="F21" s="42">
        <v>20</v>
      </c>
      <c r="G21" s="43" t="str">
        <f t="shared" si="1"/>
        <v>28 Sep (Week 4:  Fri)</v>
      </c>
      <c r="H21" s="41" t="s">
        <v>196</v>
      </c>
      <c r="I21" s="41" t="s">
        <v>497</v>
      </c>
      <c r="J21" s="41" t="str">
        <f t="shared" si="2"/>
        <v>Completed</v>
      </c>
      <c r="K21" s="107">
        <v>43370</v>
      </c>
    </row>
    <row r="22" spans="1:11" x14ac:dyDescent="0.25">
      <c r="A22" s="103" t="str">
        <f t="shared" si="0"/>
        <v>FoundationScripture21</v>
      </c>
      <c r="B22" s="74" t="s">
        <v>123</v>
      </c>
      <c r="C22" s="73" t="s">
        <v>0</v>
      </c>
      <c r="D22" s="73" t="s">
        <v>104</v>
      </c>
      <c r="E22" s="73" t="s">
        <v>128</v>
      </c>
      <c r="F22" s="42">
        <v>21</v>
      </c>
      <c r="G22" s="43" t="str">
        <f t="shared" si="1"/>
        <v>01 Oct (Week 5:  Mon)</v>
      </c>
      <c r="H22" s="41" t="s">
        <v>209</v>
      </c>
      <c r="I22" s="41" t="s">
        <v>498</v>
      </c>
      <c r="J22" s="41" t="str">
        <f t="shared" si="2"/>
        <v>Completed</v>
      </c>
      <c r="K22" s="107">
        <v>43374</v>
      </c>
    </row>
    <row r="23" spans="1:11" x14ac:dyDescent="0.25">
      <c r="A23" s="103" t="str">
        <f t="shared" si="0"/>
        <v>FoundationScripture22</v>
      </c>
      <c r="B23" s="74" t="s">
        <v>123</v>
      </c>
      <c r="C23" s="73" t="s">
        <v>0</v>
      </c>
      <c r="D23" s="73" t="s">
        <v>104</v>
      </c>
      <c r="E23" s="73" t="s">
        <v>128</v>
      </c>
      <c r="F23" s="42">
        <v>22</v>
      </c>
      <c r="G23" s="43" t="str">
        <f t="shared" si="1"/>
        <v>02 Oct (Week 5:  Tue)</v>
      </c>
      <c r="H23" s="41" t="s">
        <v>499</v>
      </c>
      <c r="I23" s="41" t="s">
        <v>500</v>
      </c>
      <c r="J23" s="41" t="str">
        <f t="shared" si="2"/>
        <v>Completed</v>
      </c>
      <c r="K23" s="107">
        <v>43375</v>
      </c>
    </row>
    <row r="24" spans="1:11" x14ac:dyDescent="0.25">
      <c r="A24" s="103" t="str">
        <f t="shared" si="0"/>
        <v>FoundationScripture23</v>
      </c>
      <c r="B24" s="74" t="s">
        <v>123</v>
      </c>
      <c r="C24" s="73" t="s">
        <v>0</v>
      </c>
      <c r="D24" s="73" t="s">
        <v>104</v>
      </c>
      <c r="E24" s="73" t="s">
        <v>128</v>
      </c>
      <c r="F24" s="42">
        <v>23</v>
      </c>
      <c r="G24" s="43" t="str">
        <f t="shared" si="1"/>
        <v>03 Oct (Week 5:  Wed)</v>
      </c>
      <c r="H24" s="41" t="s">
        <v>501</v>
      </c>
      <c r="I24" s="41" t="s">
        <v>502</v>
      </c>
      <c r="J24" s="41" t="str">
        <f t="shared" si="2"/>
        <v>Completed</v>
      </c>
      <c r="K24" s="107">
        <v>43376</v>
      </c>
    </row>
    <row r="25" spans="1:11" x14ac:dyDescent="0.25">
      <c r="A25" s="103" t="str">
        <f t="shared" si="0"/>
        <v>FoundationScripture24</v>
      </c>
      <c r="B25" s="74" t="s">
        <v>123</v>
      </c>
      <c r="C25" s="73" t="s">
        <v>0</v>
      </c>
      <c r="D25" s="73" t="s">
        <v>104</v>
      </c>
      <c r="E25" s="73" t="s">
        <v>128</v>
      </c>
      <c r="F25" s="42">
        <v>24</v>
      </c>
      <c r="G25" s="43" t="str">
        <f t="shared" si="1"/>
        <v>04 Oct (Week 5:  Thu)</v>
      </c>
      <c r="H25" s="41" t="s">
        <v>503</v>
      </c>
      <c r="I25" s="41" t="s">
        <v>504</v>
      </c>
      <c r="J25" s="41" t="str">
        <f t="shared" si="2"/>
        <v>Planned</v>
      </c>
    </row>
    <row r="26" spans="1:11" x14ac:dyDescent="0.25">
      <c r="A26" s="103" t="str">
        <f t="shared" si="0"/>
        <v>FoundationScripture25</v>
      </c>
      <c r="B26" s="74" t="s">
        <v>123</v>
      </c>
      <c r="C26" s="73" t="s">
        <v>0</v>
      </c>
      <c r="D26" s="73" t="s">
        <v>104</v>
      </c>
      <c r="E26" s="73" t="s">
        <v>128</v>
      </c>
      <c r="F26" s="42">
        <v>25</v>
      </c>
      <c r="G26" s="43" t="str">
        <f t="shared" si="1"/>
        <v>05 Oct (Week 5:  Fri)</v>
      </c>
      <c r="H26" s="41" t="s">
        <v>505</v>
      </c>
      <c r="I26" s="41" t="s">
        <v>506</v>
      </c>
      <c r="J26" s="41" t="str">
        <f t="shared" si="2"/>
        <v>Planned</v>
      </c>
    </row>
    <row r="27" spans="1:11" x14ac:dyDescent="0.25">
      <c r="A27" s="103" t="str">
        <f t="shared" si="0"/>
        <v>FoundationScripture26</v>
      </c>
      <c r="B27" s="74" t="s">
        <v>123</v>
      </c>
      <c r="C27" s="73" t="s">
        <v>0</v>
      </c>
      <c r="D27" s="73" t="s">
        <v>104</v>
      </c>
      <c r="E27" s="73" t="s">
        <v>128</v>
      </c>
      <c r="F27" s="42">
        <v>26</v>
      </c>
      <c r="G27" s="43" t="str">
        <f t="shared" si="1"/>
        <v>08 Oct (Week 6:  Mon)</v>
      </c>
      <c r="H27" s="41" t="s">
        <v>507</v>
      </c>
      <c r="I27" s="41" t="s">
        <v>508</v>
      </c>
      <c r="J27" s="41" t="str">
        <f t="shared" si="2"/>
        <v>Planned</v>
      </c>
    </row>
    <row r="28" spans="1:11" x14ac:dyDescent="0.25">
      <c r="A28" s="103" t="str">
        <f t="shared" si="0"/>
        <v>FoundationScripture27</v>
      </c>
      <c r="B28" s="74" t="s">
        <v>123</v>
      </c>
      <c r="C28" s="73" t="s">
        <v>0</v>
      </c>
      <c r="D28" s="73" t="s">
        <v>104</v>
      </c>
      <c r="E28" s="73" t="s">
        <v>128</v>
      </c>
      <c r="F28" s="42">
        <v>27</v>
      </c>
      <c r="G28" s="43" t="str">
        <f t="shared" si="1"/>
        <v>09 Oct (Week 6:  Tue)</v>
      </c>
      <c r="H28" s="41" t="s">
        <v>509</v>
      </c>
      <c r="I28" s="41" t="s">
        <v>510</v>
      </c>
      <c r="J28" s="41" t="str">
        <f t="shared" si="2"/>
        <v>Planned</v>
      </c>
    </row>
    <row r="29" spans="1:11" x14ac:dyDescent="0.25">
      <c r="A29" s="103" t="str">
        <f t="shared" si="0"/>
        <v>FoundationScripture28</v>
      </c>
      <c r="B29" s="74" t="s">
        <v>123</v>
      </c>
      <c r="C29" s="73" t="s">
        <v>0</v>
      </c>
      <c r="D29" s="73" t="s">
        <v>104</v>
      </c>
      <c r="E29" s="73" t="s">
        <v>128</v>
      </c>
      <c r="F29" s="42">
        <v>28</v>
      </c>
      <c r="G29" s="43" t="str">
        <f t="shared" si="1"/>
        <v>10 Oct (Week 6:  Wed)</v>
      </c>
      <c r="H29" s="41" t="s">
        <v>511</v>
      </c>
      <c r="I29" s="41" t="s">
        <v>512</v>
      </c>
      <c r="J29" s="41" t="str">
        <f t="shared" si="2"/>
        <v>Planned</v>
      </c>
    </row>
    <row r="30" spans="1:11" x14ac:dyDescent="0.25">
      <c r="A30" s="103" t="str">
        <f t="shared" si="0"/>
        <v>FoundationScripture29</v>
      </c>
      <c r="B30" s="74" t="s">
        <v>123</v>
      </c>
      <c r="C30" s="73" t="s">
        <v>0</v>
      </c>
      <c r="D30" s="73" t="s">
        <v>104</v>
      </c>
      <c r="E30" s="73" t="s">
        <v>128</v>
      </c>
      <c r="F30" s="42">
        <v>29</v>
      </c>
      <c r="G30" s="43" t="str">
        <f t="shared" si="1"/>
        <v>11 Oct (Week 6:  Thu)</v>
      </c>
      <c r="H30" s="41" t="s">
        <v>513</v>
      </c>
      <c r="I30" s="41" t="s">
        <v>514</v>
      </c>
      <c r="J30" s="41" t="str">
        <f t="shared" si="2"/>
        <v>Planned</v>
      </c>
    </row>
    <row r="31" spans="1:11" x14ac:dyDescent="0.25">
      <c r="A31" s="103" t="str">
        <f t="shared" si="0"/>
        <v>FoundationScripture30</v>
      </c>
      <c r="B31" s="74" t="s">
        <v>123</v>
      </c>
      <c r="C31" s="73" t="s">
        <v>0</v>
      </c>
      <c r="D31" s="73" t="s">
        <v>104</v>
      </c>
      <c r="E31" s="73" t="s">
        <v>128</v>
      </c>
      <c r="F31" s="42">
        <v>30</v>
      </c>
      <c r="G31" s="43" t="str">
        <f t="shared" si="1"/>
        <v>12 Oct (Week 6:  Fri)</v>
      </c>
      <c r="H31" s="41" t="s">
        <v>515</v>
      </c>
      <c r="I31" s="41" t="s">
        <v>516</v>
      </c>
      <c r="J31" s="41" t="str">
        <f t="shared" si="2"/>
        <v>Planned</v>
      </c>
    </row>
    <row r="32" spans="1:11" x14ac:dyDescent="0.25">
      <c r="A32" s="103" t="str">
        <f t="shared" si="0"/>
        <v>FoundationScripture31</v>
      </c>
      <c r="B32" s="74" t="s">
        <v>123</v>
      </c>
      <c r="C32" s="73" t="s">
        <v>0</v>
      </c>
      <c r="D32" s="73" t="s">
        <v>104</v>
      </c>
      <c r="E32" s="73" t="s">
        <v>128</v>
      </c>
      <c r="F32" s="42">
        <v>31</v>
      </c>
      <c r="G32" s="43" t="str">
        <f t="shared" si="1"/>
        <v>15 Oct (Week 7:  Mon)</v>
      </c>
      <c r="H32" s="41" t="s">
        <v>517</v>
      </c>
      <c r="I32" s="41" t="s">
        <v>518</v>
      </c>
      <c r="J32" s="41" t="str">
        <f t="shared" si="2"/>
        <v>Planned</v>
      </c>
    </row>
    <row r="33" spans="1:10" x14ac:dyDescent="0.25">
      <c r="A33" s="103" t="str">
        <f t="shared" si="0"/>
        <v>FoundationScripture32</v>
      </c>
      <c r="B33" s="74" t="s">
        <v>123</v>
      </c>
      <c r="C33" s="73" t="s">
        <v>0</v>
      </c>
      <c r="D33" s="73" t="s">
        <v>104</v>
      </c>
      <c r="E33" s="73" t="s">
        <v>128</v>
      </c>
      <c r="F33" s="42">
        <v>32</v>
      </c>
      <c r="G33" s="43" t="str">
        <f t="shared" si="1"/>
        <v>16 Oct (Week 7:  Tue)</v>
      </c>
      <c r="H33" s="41" t="s">
        <v>519</v>
      </c>
      <c r="I33" s="41" t="s">
        <v>520</v>
      </c>
      <c r="J33" s="41" t="str">
        <f t="shared" si="2"/>
        <v>Planned</v>
      </c>
    </row>
    <row r="34" spans="1:10" x14ac:dyDescent="0.25">
      <c r="A34" s="103" t="str">
        <f t="shared" si="0"/>
        <v>FoundationScripture33</v>
      </c>
      <c r="B34" s="74" t="s">
        <v>123</v>
      </c>
      <c r="C34" s="73" t="s">
        <v>0</v>
      </c>
      <c r="D34" s="73" t="s">
        <v>104</v>
      </c>
      <c r="E34" s="73" t="s">
        <v>128</v>
      </c>
      <c r="F34" s="42">
        <v>33</v>
      </c>
      <c r="G34" s="43" t="str">
        <f t="shared" si="1"/>
        <v>17 Oct (Week 7:  Wed)</v>
      </c>
      <c r="H34" s="41" t="s">
        <v>521</v>
      </c>
      <c r="I34" s="41" t="s">
        <v>522</v>
      </c>
      <c r="J34" s="41" t="str">
        <f t="shared" si="2"/>
        <v>Planned</v>
      </c>
    </row>
    <row r="35" spans="1:10" x14ac:dyDescent="0.25">
      <c r="A35" s="103" t="str">
        <f t="shared" si="0"/>
        <v>FoundationScripture34</v>
      </c>
      <c r="B35" s="74" t="s">
        <v>123</v>
      </c>
      <c r="C35" s="73" t="s">
        <v>0</v>
      </c>
      <c r="D35" s="73" t="s">
        <v>104</v>
      </c>
      <c r="E35" s="73" t="s">
        <v>128</v>
      </c>
      <c r="F35" s="42">
        <v>34</v>
      </c>
      <c r="G35" s="43" t="str">
        <f t="shared" si="1"/>
        <v>18 Oct (Week 7:  Thu)</v>
      </c>
      <c r="H35" s="41" t="s">
        <v>523</v>
      </c>
      <c r="I35" s="41" t="s">
        <v>524</v>
      </c>
      <c r="J35" s="41" t="str">
        <f t="shared" si="2"/>
        <v>Planned</v>
      </c>
    </row>
    <row r="36" spans="1:10" x14ac:dyDescent="0.25">
      <c r="A36" s="103" t="str">
        <f t="shared" si="0"/>
        <v>FoundationScripture35</v>
      </c>
      <c r="B36" s="74" t="s">
        <v>123</v>
      </c>
      <c r="C36" s="73" t="s">
        <v>0</v>
      </c>
      <c r="D36" s="73" t="s">
        <v>104</v>
      </c>
      <c r="E36" s="73" t="s">
        <v>128</v>
      </c>
      <c r="F36" s="42">
        <v>35</v>
      </c>
      <c r="G36" s="43" t="str">
        <f t="shared" si="1"/>
        <v>19 Oct (Week 7:  Fri)</v>
      </c>
      <c r="H36" s="41" t="s">
        <v>525</v>
      </c>
      <c r="I36" s="41" t="s">
        <v>526</v>
      </c>
      <c r="J36" s="41" t="str">
        <f t="shared" si="2"/>
        <v>Planned</v>
      </c>
    </row>
    <row r="37" spans="1:10" x14ac:dyDescent="0.25">
      <c r="A37" s="103" t="str">
        <f t="shared" si="0"/>
        <v>FoundationScripture36</v>
      </c>
      <c r="B37" s="74" t="s">
        <v>123</v>
      </c>
      <c r="C37" s="73" t="s">
        <v>0</v>
      </c>
      <c r="D37" s="73" t="s">
        <v>104</v>
      </c>
      <c r="E37" s="73" t="s">
        <v>128</v>
      </c>
      <c r="F37" s="42">
        <v>36</v>
      </c>
      <c r="G37" s="43" t="str">
        <f t="shared" si="1"/>
        <v>22 Oct (Week 8:  Mon)</v>
      </c>
      <c r="H37" s="41" t="s">
        <v>527</v>
      </c>
      <c r="I37" s="41" t="s">
        <v>528</v>
      </c>
      <c r="J37" s="41" t="str">
        <f t="shared" si="2"/>
        <v>Planned</v>
      </c>
    </row>
    <row r="38" spans="1:10" x14ac:dyDescent="0.25">
      <c r="A38" s="103" t="str">
        <f t="shared" si="0"/>
        <v>FoundationScripture37</v>
      </c>
      <c r="B38" s="74" t="s">
        <v>123</v>
      </c>
      <c r="C38" s="73" t="s">
        <v>0</v>
      </c>
      <c r="D38" s="73" t="s">
        <v>104</v>
      </c>
      <c r="E38" s="73" t="s">
        <v>128</v>
      </c>
      <c r="F38" s="42">
        <v>37</v>
      </c>
      <c r="G38" s="43" t="str">
        <f t="shared" si="1"/>
        <v>23 Oct (Week 8:  Tue)</v>
      </c>
      <c r="H38" s="41" t="s">
        <v>529</v>
      </c>
      <c r="I38" s="41" t="s">
        <v>530</v>
      </c>
      <c r="J38" s="41" t="str">
        <f t="shared" si="2"/>
        <v>Planned</v>
      </c>
    </row>
    <row r="39" spans="1:10" x14ac:dyDescent="0.25">
      <c r="A39" s="103" t="str">
        <f t="shared" si="0"/>
        <v>FoundationScripture38</v>
      </c>
      <c r="B39" s="74" t="s">
        <v>123</v>
      </c>
      <c r="C39" s="73" t="s">
        <v>0</v>
      </c>
      <c r="D39" s="73" t="s">
        <v>104</v>
      </c>
      <c r="E39" s="73" t="s">
        <v>128</v>
      </c>
      <c r="F39" s="42">
        <v>38</v>
      </c>
      <c r="G39" s="43" t="str">
        <f t="shared" si="1"/>
        <v>24 Oct (Week 8:  Wed)</v>
      </c>
      <c r="H39" s="41" t="s">
        <v>531</v>
      </c>
      <c r="I39" s="41" t="s">
        <v>532</v>
      </c>
      <c r="J39" s="41" t="str">
        <f t="shared" si="2"/>
        <v>Planned</v>
      </c>
    </row>
    <row r="40" spans="1:10" x14ac:dyDescent="0.25">
      <c r="A40" s="103" t="str">
        <f t="shared" si="0"/>
        <v>FoundationScripture39</v>
      </c>
      <c r="B40" s="74" t="s">
        <v>123</v>
      </c>
      <c r="C40" s="73" t="s">
        <v>0</v>
      </c>
      <c r="D40" s="73" t="s">
        <v>104</v>
      </c>
      <c r="E40" s="73" t="s">
        <v>128</v>
      </c>
      <c r="F40" s="42">
        <v>39</v>
      </c>
      <c r="G40" s="43" t="str">
        <f t="shared" si="1"/>
        <v>25 Oct (Week 8:  Thu)</v>
      </c>
      <c r="H40" s="41" t="s">
        <v>533</v>
      </c>
      <c r="I40" s="41" t="s">
        <v>534</v>
      </c>
      <c r="J40" s="41" t="str">
        <f t="shared" si="2"/>
        <v>Planned</v>
      </c>
    </row>
    <row r="41" spans="1:10" x14ac:dyDescent="0.25">
      <c r="A41" s="103" t="str">
        <f t="shared" si="0"/>
        <v>FoundationScripture40</v>
      </c>
      <c r="B41" s="74" t="s">
        <v>123</v>
      </c>
      <c r="C41" s="73" t="s">
        <v>0</v>
      </c>
      <c r="D41" s="73" t="s">
        <v>104</v>
      </c>
      <c r="E41" s="73" t="s">
        <v>128</v>
      </c>
      <c r="F41" s="42">
        <v>40</v>
      </c>
      <c r="G41" s="43" t="str">
        <f t="shared" si="1"/>
        <v>26 Oct (Week 8:  Fri)</v>
      </c>
      <c r="H41" s="41" t="s">
        <v>535</v>
      </c>
      <c r="I41" s="41" t="s">
        <v>536</v>
      </c>
      <c r="J41" s="41" t="str">
        <f t="shared" si="2"/>
        <v>Planned</v>
      </c>
    </row>
    <row r="42" spans="1:10" x14ac:dyDescent="0.25">
      <c r="A42" s="103" t="str">
        <f t="shared" si="0"/>
        <v>FoundationScripture41</v>
      </c>
      <c r="B42" s="74" t="s">
        <v>123</v>
      </c>
      <c r="C42" s="73" t="s">
        <v>0</v>
      </c>
      <c r="D42" s="73" t="s">
        <v>104</v>
      </c>
      <c r="E42" s="73" t="s">
        <v>128</v>
      </c>
      <c r="F42" s="42">
        <v>41</v>
      </c>
      <c r="G42" s="43" t="str">
        <f t="shared" si="1"/>
        <v>29 Oct (Week 9:  Mon)</v>
      </c>
      <c r="H42" s="41" t="s">
        <v>537</v>
      </c>
      <c r="I42" s="41" t="s">
        <v>538</v>
      </c>
      <c r="J42" s="41" t="str">
        <f t="shared" si="2"/>
        <v>Planned</v>
      </c>
    </row>
    <row r="43" spans="1:10" x14ac:dyDescent="0.25">
      <c r="A43" s="103" t="str">
        <f t="shared" si="0"/>
        <v>FoundationScripture42</v>
      </c>
      <c r="B43" s="74" t="s">
        <v>123</v>
      </c>
      <c r="C43" s="73" t="s">
        <v>0</v>
      </c>
      <c r="D43" s="73" t="s">
        <v>104</v>
      </c>
      <c r="E43" s="73" t="s">
        <v>128</v>
      </c>
      <c r="F43" s="42">
        <v>42</v>
      </c>
      <c r="G43" s="43" t="str">
        <f t="shared" si="1"/>
        <v>30 Oct (Week 9:  Tue)</v>
      </c>
      <c r="H43" s="41" t="s">
        <v>539</v>
      </c>
      <c r="I43" s="41" t="s">
        <v>540</v>
      </c>
      <c r="J43" s="41" t="str">
        <f t="shared" si="2"/>
        <v>Planned</v>
      </c>
    </row>
    <row r="44" spans="1:10" x14ac:dyDescent="0.25">
      <c r="A44" s="103" t="str">
        <f t="shared" si="0"/>
        <v>FoundationScripture43</v>
      </c>
      <c r="B44" s="74" t="s">
        <v>123</v>
      </c>
      <c r="C44" s="73" t="s">
        <v>0</v>
      </c>
      <c r="D44" s="73" t="s">
        <v>104</v>
      </c>
      <c r="E44" s="73" t="s">
        <v>128</v>
      </c>
      <c r="F44" s="42">
        <v>43</v>
      </c>
      <c r="G44" s="43" t="str">
        <f t="shared" si="1"/>
        <v>31 Oct (Week 9:  Wed)</v>
      </c>
      <c r="H44" s="41" t="s">
        <v>541</v>
      </c>
      <c r="I44" s="41" t="s">
        <v>542</v>
      </c>
      <c r="J44" s="41" t="str">
        <f t="shared" si="2"/>
        <v>Planned</v>
      </c>
    </row>
    <row r="45" spans="1:10" x14ac:dyDescent="0.25">
      <c r="A45" s="103" t="str">
        <f t="shared" si="0"/>
        <v>FoundationScripture44</v>
      </c>
      <c r="B45" s="74" t="s">
        <v>123</v>
      </c>
      <c r="C45" s="73" t="s">
        <v>0</v>
      </c>
      <c r="D45" s="73" t="s">
        <v>104</v>
      </c>
      <c r="E45" s="73" t="s">
        <v>128</v>
      </c>
      <c r="F45" s="42">
        <v>44</v>
      </c>
      <c r="G45" s="43" t="str">
        <f t="shared" si="1"/>
        <v>01 Nov (Week 9:  Thu)</v>
      </c>
      <c r="H45" s="41" t="s">
        <v>543</v>
      </c>
      <c r="I45" s="41" t="s">
        <v>544</v>
      </c>
      <c r="J45" s="41" t="str">
        <f t="shared" si="2"/>
        <v>Planned</v>
      </c>
    </row>
    <row r="46" spans="1:10" x14ac:dyDescent="0.25">
      <c r="A46" s="103" t="str">
        <f t="shared" si="0"/>
        <v>FoundationScripture45</v>
      </c>
      <c r="B46" s="74" t="s">
        <v>123</v>
      </c>
      <c r="C46" s="73" t="s">
        <v>0</v>
      </c>
      <c r="D46" s="73" t="s">
        <v>104</v>
      </c>
      <c r="E46" s="73" t="s">
        <v>128</v>
      </c>
      <c r="F46" s="42">
        <v>45</v>
      </c>
      <c r="G46" s="43" t="str">
        <f t="shared" si="1"/>
        <v>02 Nov (Week 9:  Fri)</v>
      </c>
      <c r="H46" s="41" t="s">
        <v>545</v>
      </c>
      <c r="I46" s="41" t="s">
        <v>546</v>
      </c>
      <c r="J46" s="41" t="str">
        <f t="shared" si="2"/>
        <v>Planned</v>
      </c>
    </row>
    <row r="47" spans="1:10" x14ac:dyDescent="0.25">
      <c r="A47" s="103" t="str">
        <f t="shared" si="0"/>
        <v>FoundationScripture46</v>
      </c>
      <c r="B47" s="74" t="s">
        <v>123</v>
      </c>
      <c r="C47" s="73" t="s">
        <v>0</v>
      </c>
      <c r="D47" s="73" t="s">
        <v>104</v>
      </c>
      <c r="E47" s="73" t="s">
        <v>128</v>
      </c>
      <c r="F47" s="42">
        <v>46</v>
      </c>
      <c r="G47" s="43" t="str">
        <f t="shared" si="1"/>
        <v>05 Nov (Week 10:  Mon)</v>
      </c>
      <c r="H47" s="41" t="s">
        <v>547</v>
      </c>
      <c r="I47" s="41" t="s">
        <v>548</v>
      </c>
      <c r="J47" s="41" t="str">
        <f t="shared" si="2"/>
        <v>Planned</v>
      </c>
    </row>
    <row r="48" spans="1:10" x14ac:dyDescent="0.25">
      <c r="A48" s="103" t="str">
        <f t="shared" si="0"/>
        <v>FoundationScripture47</v>
      </c>
      <c r="B48" s="74" t="s">
        <v>123</v>
      </c>
      <c r="C48" s="73" t="s">
        <v>0</v>
      </c>
      <c r="D48" s="73" t="s">
        <v>104</v>
      </c>
      <c r="E48" s="73" t="s">
        <v>128</v>
      </c>
      <c r="F48" s="42">
        <v>47</v>
      </c>
      <c r="G48" s="43" t="str">
        <f t="shared" si="1"/>
        <v>06 Nov (Week 10:  Tue)</v>
      </c>
      <c r="H48" s="41" t="s">
        <v>549</v>
      </c>
      <c r="I48" s="41" t="s">
        <v>550</v>
      </c>
      <c r="J48" s="41" t="str">
        <f t="shared" si="2"/>
        <v>Planned</v>
      </c>
    </row>
    <row r="49" spans="1:10" x14ac:dyDescent="0.25">
      <c r="A49" s="103" t="str">
        <f t="shared" si="0"/>
        <v>FoundationScripture48</v>
      </c>
      <c r="B49" s="74" t="s">
        <v>123</v>
      </c>
      <c r="C49" s="73" t="s">
        <v>0</v>
      </c>
      <c r="D49" s="73" t="s">
        <v>104</v>
      </c>
      <c r="E49" s="73" t="s">
        <v>128</v>
      </c>
      <c r="F49" s="42">
        <v>48</v>
      </c>
      <c r="G49" s="43" t="str">
        <f t="shared" si="1"/>
        <v>07 Nov (Week 10:  Wed)</v>
      </c>
      <c r="H49" s="41" t="s">
        <v>551</v>
      </c>
      <c r="I49" s="41" t="s">
        <v>552</v>
      </c>
      <c r="J49" s="41" t="str">
        <f t="shared" si="2"/>
        <v>Planned</v>
      </c>
    </row>
    <row r="50" spans="1:10" x14ac:dyDescent="0.25">
      <c r="A50" s="103" t="str">
        <f t="shared" si="0"/>
        <v>FoundationScripture49</v>
      </c>
      <c r="B50" s="74" t="s">
        <v>123</v>
      </c>
      <c r="C50" s="73" t="s">
        <v>0</v>
      </c>
      <c r="D50" s="73" t="s">
        <v>104</v>
      </c>
      <c r="E50" s="73" t="s">
        <v>128</v>
      </c>
      <c r="F50" s="42">
        <v>49</v>
      </c>
      <c r="G50" s="43" t="str">
        <f t="shared" si="1"/>
        <v>08 Nov (Week 10:  Thu)</v>
      </c>
      <c r="H50" s="41" t="s">
        <v>553</v>
      </c>
      <c r="I50" s="41" t="s">
        <v>554</v>
      </c>
      <c r="J50" s="41" t="str">
        <f t="shared" si="2"/>
        <v>Planned</v>
      </c>
    </row>
    <row r="51" spans="1:10" x14ac:dyDescent="0.25">
      <c r="A51" s="103" t="str">
        <f t="shared" si="0"/>
        <v>FoundationScripture50</v>
      </c>
      <c r="B51" s="74" t="s">
        <v>123</v>
      </c>
      <c r="C51" s="73" t="s">
        <v>0</v>
      </c>
      <c r="D51" s="73" t="s">
        <v>104</v>
      </c>
      <c r="E51" s="73" t="s">
        <v>128</v>
      </c>
      <c r="F51" s="42">
        <v>50</v>
      </c>
      <c r="G51" s="43" t="str">
        <f t="shared" si="1"/>
        <v>09 Nov (Week 10:  Fri)</v>
      </c>
      <c r="H51" s="41" t="s">
        <v>555</v>
      </c>
      <c r="I51" s="41" t="s">
        <v>556</v>
      </c>
      <c r="J51" s="41" t="str">
        <f t="shared" si="2"/>
        <v>Planned</v>
      </c>
    </row>
    <row r="52" spans="1:10" x14ac:dyDescent="0.25">
      <c r="A52" s="103" t="str">
        <f t="shared" si="0"/>
        <v>FoundationScripture51</v>
      </c>
      <c r="B52" s="74" t="s">
        <v>123</v>
      </c>
      <c r="C52" s="73" t="s">
        <v>0</v>
      </c>
      <c r="D52" s="73" t="s">
        <v>104</v>
      </c>
      <c r="E52" s="73" t="s">
        <v>128</v>
      </c>
      <c r="F52" s="42">
        <v>51</v>
      </c>
      <c r="G52" s="43" t="str">
        <f t="shared" si="1"/>
        <v>12 Nov (Week 11:  Mon)</v>
      </c>
      <c r="H52" s="41" t="s">
        <v>557</v>
      </c>
      <c r="I52" s="41" t="s">
        <v>558</v>
      </c>
      <c r="J52" s="41" t="str">
        <f t="shared" si="2"/>
        <v>Planned</v>
      </c>
    </row>
    <row r="53" spans="1:10" x14ac:dyDescent="0.25">
      <c r="A53" s="103" t="str">
        <f t="shared" si="0"/>
        <v>FoundationScripture52</v>
      </c>
      <c r="B53" s="74" t="s">
        <v>123</v>
      </c>
      <c r="C53" s="73" t="s">
        <v>0</v>
      </c>
      <c r="D53" s="73" t="s">
        <v>104</v>
      </c>
      <c r="E53" s="73" t="s">
        <v>128</v>
      </c>
      <c r="F53" s="42">
        <v>52</v>
      </c>
      <c r="G53" s="43" t="str">
        <f t="shared" si="1"/>
        <v>13 Nov (Week 11:  Tue)</v>
      </c>
      <c r="H53" s="41" t="s">
        <v>559</v>
      </c>
      <c r="I53" s="41" t="s">
        <v>560</v>
      </c>
      <c r="J53" s="41" t="str">
        <f t="shared" si="2"/>
        <v>Planned</v>
      </c>
    </row>
    <row r="54" spans="1:10" x14ac:dyDescent="0.25">
      <c r="A54" s="103" t="str">
        <f t="shared" si="0"/>
        <v>FoundationScripture53</v>
      </c>
      <c r="B54" s="74" t="s">
        <v>123</v>
      </c>
      <c r="C54" s="73" t="s">
        <v>0</v>
      </c>
      <c r="D54" s="73" t="s">
        <v>104</v>
      </c>
      <c r="E54" s="73" t="s">
        <v>128</v>
      </c>
      <c r="F54" s="42">
        <v>53</v>
      </c>
      <c r="G54" s="43" t="str">
        <f t="shared" si="1"/>
        <v>14 Nov (Week 11:  Wed)</v>
      </c>
      <c r="H54" s="41" t="s">
        <v>561</v>
      </c>
      <c r="I54" s="41" t="s">
        <v>562</v>
      </c>
      <c r="J54" s="41" t="str">
        <f t="shared" si="2"/>
        <v>Planned</v>
      </c>
    </row>
    <row r="55" spans="1:10" x14ac:dyDescent="0.25">
      <c r="A55" s="103" t="str">
        <f t="shared" si="0"/>
        <v>FoundationScripture54</v>
      </c>
      <c r="B55" s="74" t="s">
        <v>123</v>
      </c>
      <c r="C55" s="73" t="s">
        <v>0</v>
      </c>
      <c r="D55" s="73" t="s">
        <v>104</v>
      </c>
      <c r="E55" s="73" t="s">
        <v>128</v>
      </c>
      <c r="F55" s="42">
        <v>54</v>
      </c>
      <c r="G55" s="43" t="str">
        <f t="shared" si="1"/>
        <v>15 Nov (Week 11:  Thu)</v>
      </c>
      <c r="H55" s="41" t="s">
        <v>563</v>
      </c>
      <c r="I55" s="41" t="s">
        <v>564</v>
      </c>
      <c r="J55" s="41" t="str">
        <f t="shared" si="2"/>
        <v>Planned</v>
      </c>
    </row>
    <row r="56" spans="1:10" x14ac:dyDescent="0.25">
      <c r="A56" s="103" t="str">
        <f t="shared" si="0"/>
        <v>FoundationScripture55</v>
      </c>
      <c r="B56" s="74" t="s">
        <v>123</v>
      </c>
      <c r="C56" s="73" t="s">
        <v>0</v>
      </c>
      <c r="D56" s="73" t="s">
        <v>104</v>
      </c>
      <c r="E56" s="73" t="s">
        <v>128</v>
      </c>
      <c r="F56" s="42">
        <v>55</v>
      </c>
      <c r="G56" s="43" t="str">
        <f t="shared" si="1"/>
        <v>16 Nov (Week 11:  Fri)</v>
      </c>
      <c r="H56" s="41" t="s">
        <v>565</v>
      </c>
      <c r="I56" s="41" t="s">
        <v>566</v>
      </c>
      <c r="J56" s="41" t="str">
        <f t="shared" si="2"/>
        <v>Planned</v>
      </c>
    </row>
    <row r="57" spans="1:10" x14ac:dyDescent="0.25">
      <c r="A57" s="103" t="str">
        <f t="shared" si="0"/>
        <v>FoundationScripture56</v>
      </c>
      <c r="B57" s="74" t="s">
        <v>123</v>
      </c>
      <c r="C57" s="73" t="s">
        <v>0</v>
      </c>
      <c r="D57" s="73" t="s">
        <v>104</v>
      </c>
      <c r="E57" s="73" t="s">
        <v>128</v>
      </c>
      <c r="F57" s="42">
        <v>56</v>
      </c>
      <c r="G57" s="43" t="str">
        <f t="shared" si="1"/>
        <v>19 Nov (Week 12:  Mon)</v>
      </c>
      <c r="H57" s="41" t="s">
        <v>567</v>
      </c>
      <c r="I57" s="41" t="s">
        <v>568</v>
      </c>
      <c r="J57" s="41" t="str">
        <f t="shared" si="2"/>
        <v>Planned</v>
      </c>
    </row>
    <row r="58" spans="1:10" x14ac:dyDescent="0.25">
      <c r="A58" s="103" t="str">
        <f t="shared" si="0"/>
        <v>FoundationScripture57</v>
      </c>
      <c r="B58" s="74" t="s">
        <v>123</v>
      </c>
      <c r="C58" s="73" t="s">
        <v>0</v>
      </c>
      <c r="D58" s="73" t="s">
        <v>104</v>
      </c>
      <c r="E58" s="73" t="s">
        <v>128</v>
      </c>
      <c r="F58" s="42">
        <v>57</v>
      </c>
      <c r="G58" s="43" t="str">
        <f t="shared" si="1"/>
        <v>20 Nov (Week 12:  Tue)</v>
      </c>
      <c r="H58" s="41" t="s">
        <v>569</v>
      </c>
      <c r="I58" s="41" t="s">
        <v>570</v>
      </c>
      <c r="J58" s="41" t="str">
        <f t="shared" si="2"/>
        <v>Planned</v>
      </c>
    </row>
    <row r="59" spans="1:10" x14ac:dyDescent="0.25">
      <c r="A59" s="103" t="str">
        <f t="shared" si="0"/>
        <v>FoundationScripture58</v>
      </c>
      <c r="B59" s="74" t="s">
        <v>123</v>
      </c>
      <c r="C59" s="73" t="s">
        <v>0</v>
      </c>
      <c r="D59" s="73" t="s">
        <v>104</v>
      </c>
      <c r="E59" s="73" t="s">
        <v>128</v>
      </c>
      <c r="F59" s="42">
        <v>58</v>
      </c>
      <c r="G59" s="43" t="str">
        <f t="shared" si="1"/>
        <v>21 Nov (Week 12:  Wed)</v>
      </c>
      <c r="H59" s="41" t="s">
        <v>571</v>
      </c>
      <c r="I59" s="41" t="s">
        <v>572</v>
      </c>
      <c r="J59" s="41" t="str">
        <f t="shared" si="2"/>
        <v>Planned</v>
      </c>
    </row>
    <row r="60" spans="1:10" x14ac:dyDescent="0.25">
      <c r="A60" s="103" t="str">
        <f t="shared" si="0"/>
        <v>FoundationScripture59</v>
      </c>
      <c r="B60" s="74" t="s">
        <v>123</v>
      </c>
      <c r="C60" s="73" t="s">
        <v>0</v>
      </c>
      <c r="D60" s="73" t="s">
        <v>104</v>
      </c>
      <c r="E60" s="73" t="s">
        <v>128</v>
      </c>
      <c r="F60" s="42">
        <v>59</v>
      </c>
      <c r="G60" s="43" t="str">
        <f t="shared" si="1"/>
        <v>22 Nov (Week 12:  Thu)</v>
      </c>
      <c r="H60" s="41" t="s">
        <v>573</v>
      </c>
      <c r="I60" s="41" t="s">
        <v>574</v>
      </c>
      <c r="J60" s="41" t="str">
        <f t="shared" si="2"/>
        <v>Planned</v>
      </c>
    </row>
    <row r="61" spans="1:10" x14ac:dyDescent="0.25">
      <c r="A61" s="103" t="str">
        <f t="shared" si="0"/>
        <v>FoundationScripture60</v>
      </c>
      <c r="B61" s="74" t="s">
        <v>123</v>
      </c>
      <c r="C61" s="73" t="s">
        <v>0</v>
      </c>
      <c r="D61" s="73" t="s">
        <v>104</v>
      </c>
      <c r="E61" s="73" t="s">
        <v>128</v>
      </c>
      <c r="F61" s="42">
        <v>60</v>
      </c>
      <c r="G61" s="43" t="str">
        <f t="shared" si="1"/>
        <v>23 Nov (Week 12:  Fri)</v>
      </c>
      <c r="H61" s="41" t="s">
        <v>575</v>
      </c>
      <c r="I61" s="41" t="s">
        <v>576</v>
      </c>
      <c r="J61" s="41" t="str">
        <f t="shared" si="2"/>
        <v>Planned</v>
      </c>
    </row>
    <row r="62" spans="1:10" x14ac:dyDescent="0.25">
      <c r="A62" s="103" t="str">
        <f t="shared" si="0"/>
        <v>FoundationScripture61</v>
      </c>
      <c r="B62" s="74" t="s">
        <v>123</v>
      </c>
      <c r="C62" s="73" t="s">
        <v>0</v>
      </c>
      <c r="D62" s="73" t="s">
        <v>104</v>
      </c>
      <c r="E62" s="73" t="s">
        <v>128</v>
      </c>
      <c r="F62" s="42">
        <v>61</v>
      </c>
      <c r="G62" s="43" t="str">
        <f t="shared" si="1"/>
        <v>26 Nov (Week 13:  Mon)</v>
      </c>
      <c r="H62" s="41" t="s">
        <v>577</v>
      </c>
      <c r="I62" s="41" t="s">
        <v>578</v>
      </c>
      <c r="J62" s="41" t="str">
        <f t="shared" si="2"/>
        <v>Planned</v>
      </c>
    </row>
    <row r="63" spans="1:10" x14ac:dyDescent="0.25">
      <c r="A63" s="103" t="str">
        <f t="shared" si="0"/>
        <v>FoundationScripture62</v>
      </c>
      <c r="B63" s="74" t="s">
        <v>123</v>
      </c>
      <c r="C63" s="73" t="s">
        <v>0</v>
      </c>
      <c r="D63" s="73" t="s">
        <v>104</v>
      </c>
      <c r="E63" s="73" t="s">
        <v>128</v>
      </c>
      <c r="F63" s="42">
        <v>62</v>
      </c>
      <c r="G63" s="43" t="str">
        <f t="shared" si="1"/>
        <v>27 Nov (Week 13:  Tue)</v>
      </c>
      <c r="H63" s="41" t="s">
        <v>579</v>
      </c>
      <c r="I63" s="41" t="s">
        <v>580</v>
      </c>
      <c r="J63" s="41" t="str">
        <f t="shared" si="2"/>
        <v>Planned</v>
      </c>
    </row>
    <row r="64" spans="1:10" x14ac:dyDescent="0.25">
      <c r="A64" s="103" t="str">
        <f t="shared" si="0"/>
        <v>FoundationScripture63</v>
      </c>
      <c r="B64" s="74" t="s">
        <v>123</v>
      </c>
      <c r="C64" s="73" t="s">
        <v>0</v>
      </c>
      <c r="D64" s="73" t="s">
        <v>104</v>
      </c>
      <c r="E64" s="73" t="s">
        <v>128</v>
      </c>
      <c r="F64" s="42">
        <v>63</v>
      </c>
      <c r="G64" s="43" t="str">
        <f t="shared" si="1"/>
        <v>28 Nov (Week 13:  Wed)</v>
      </c>
      <c r="H64" s="41" t="s">
        <v>581</v>
      </c>
      <c r="I64" s="41" t="s">
        <v>582</v>
      </c>
      <c r="J64" s="41" t="str">
        <f t="shared" si="2"/>
        <v>Planned</v>
      </c>
    </row>
    <row r="65" spans="1:10" x14ac:dyDescent="0.25">
      <c r="A65" s="103" t="str">
        <f t="shared" si="0"/>
        <v>FoundationScripture64</v>
      </c>
      <c r="B65" s="74" t="s">
        <v>123</v>
      </c>
      <c r="C65" s="73" t="s">
        <v>0</v>
      </c>
      <c r="D65" s="73" t="s">
        <v>104</v>
      </c>
      <c r="E65" s="73" t="s">
        <v>128</v>
      </c>
      <c r="F65" s="42">
        <v>64</v>
      </c>
      <c r="G65" s="43" t="str">
        <f t="shared" si="1"/>
        <v>29 Nov (Week 13:  Thu)</v>
      </c>
      <c r="H65" s="41" t="s">
        <v>583</v>
      </c>
      <c r="I65" s="41" t="s">
        <v>584</v>
      </c>
      <c r="J65" s="41" t="str">
        <f t="shared" si="2"/>
        <v>Planned</v>
      </c>
    </row>
    <row r="66" spans="1:10" x14ac:dyDescent="0.25">
      <c r="A66" s="103" t="str">
        <f t="shared" ref="A66:A129" si="3">B66&amp;D66&amp;F66</f>
        <v>FoundationScripture65</v>
      </c>
      <c r="B66" s="74" t="s">
        <v>123</v>
      </c>
      <c r="C66" s="73" t="s">
        <v>0</v>
      </c>
      <c r="D66" s="73" t="s">
        <v>104</v>
      </c>
      <c r="E66" s="73" t="s">
        <v>128</v>
      </c>
      <c r="F66" s="42">
        <v>65</v>
      </c>
      <c r="G66" s="43" t="str">
        <f t="shared" ref="G66:G129" si="4">IF(ISBLANK(F66),"",TEXT(VLOOKUP(F66,Calendar,2,0),"dd mmm")&amp;" (Week "&amp;VLOOKUP(F66,Calendar,3,FALSE)&amp;":  "&amp;TEXT(VLOOKUP(F66,Calendar,2,FALSE),"ddd")&amp;")")</f>
        <v>30 Nov (Week 13:  Fri)</v>
      </c>
      <c r="H66" s="41" t="s">
        <v>585</v>
      </c>
      <c r="I66" s="41" t="s">
        <v>586</v>
      </c>
      <c r="J66" s="41" t="str">
        <f t="shared" ref="J66:J129" si="5">IF(ISBLANK(K66),"Planned",IF(K66="-","Revoked","Completed"))</f>
        <v>Planned</v>
      </c>
    </row>
    <row r="67" spans="1:10" x14ac:dyDescent="0.25">
      <c r="A67" s="103" t="str">
        <f t="shared" si="3"/>
        <v>FoundationScripture66</v>
      </c>
      <c r="B67" s="74" t="s">
        <v>123</v>
      </c>
      <c r="C67" s="73" t="s">
        <v>0</v>
      </c>
      <c r="D67" s="73" t="s">
        <v>104</v>
      </c>
      <c r="E67" s="73" t="s">
        <v>128</v>
      </c>
      <c r="F67" s="42">
        <v>66</v>
      </c>
      <c r="G67" s="43" t="str">
        <f t="shared" si="4"/>
        <v>03 Dec (Week 14:  Mon)</v>
      </c>
      <c r="H67" s="41" t="s">
        <v>587</v>
      </c>
      <c r="I67" s="41" t="s">
        <v>588</v>
      </c>
      <c r="J67" s="41" t="str">
        <f t="shared" si="5"/>
        <v>Planned</v>
      </c>
    </row>
    <row r="68" spans="1:10" x14ac:dyDescent="0.25">
      <c r="A68" s="103" t="str">
        <f t="shared" si="3"/>
        <v>FoundationScripture67</v>
      </c>
      <c r="B68" s="74" t="s">
        <v>123</v>
      </c>
      <c r="C68" s="73" t="s">
        <v>0</v>
      </c>
      <c r="D68" s="73" t="s">
        <v>104</v>
      </c>
      <c r="E68" s="73" t="s">
        <v>128</v>
      </c>
      <c r="F68" s="42">
        <v>67</v>
      </c>
      <c r="G68" s="43" t="str">
        <f t="shared" si="4"/>
        <v>04 Dec (Week 14:  Tue)</v>
      </c>
      <c r="H68" s="41" t="s">
        <v>589</v>
      </c>
      <c r="I68" s="41" t="s">
        <v>590</v>
      </c>
      <c r="J68" s="41" t="str">
        <f t="shared" si="5"/>
        <v>Planned</v>
      </c>
    </row>
    <row r="69" spans="1:10" x14ac:dyDescent="0.25">
      <c r="A69" s="103" t="str">
        <f t="shared" si="3"/>
        <v>FoundationScripture68</v>
      </c>
      <c r="B69" s="74" t="s">
        <v>123</v>
      </c>
      <c r="C69" s="73" t="s">
        <v>0</v>
      </c>
      <c r="D69" s="73" t="s">
        <v>104</v>
      </c>
      <c r="E69" s="73" t="s">
        <v>128</v>
      </c>
      <c r="F69" s="42">
        <v>68</v>
      </c>
      <c r="G69" s="43" t="str">
        <f t="shared" si="4"/>
        <v>05 Dec (Week 14:  Wed)</v>
      </c>
      <c r="H69" s="41" t="s">
        <v>591</v>
      </c>
      <c r="I69" s="41" t="s">
        <v>592</v>
      </c>
      <c r="J69" s="41" t="str">
        <f t="shared" si="5"/>
        <v>Planned</v>
      </c>
    </row>
    <row r="70" spans="1:10" x14ac:dyDescent="0.25">
      <c r="A70" s="103" t="str">
        <f t="shared" si="3"/>
        <v>FoundationScripture69</v>
      </c>
      <c r="B70" s="74" t="s">
        <v>123</v>
      </c>
      <c r="C70" s="73" t="s">
        <v>0</v>
      </c>
      <c r="D70" s="73" t="s">
        <v>104</v>
      </c>
      <c r="E70" s="73" t="s">
        <v>128</v>
      </c>
      <c r="F70" s="42">
        <v>69</v>
      </c>
      <c r="G70" s="43" t="str">
        <f t="shared" si="4"/>
        <v>06 Dec (Week 14:  Thu)</v>
      </c>
      <c r="H70" s="41" t="s">
        <v>593</v>
      </c>
      <c r="I70" s="41" t="s">
        <v>594</v>
      </c>
      <c r="J70" s="41" t="str">
        <f t="shared" si="5"/>
        <v>Planned</v>
      </c>
    </row>
    <row r="71" spans="1:10" x14ac:dyDescent="0.25">
      <c r="A71" s="103" t="str">
        <f t="shared" si="3"/>
        <v>FoundationScripture70</v>
      </c>
      <c r="B71" s="74" t="s">
        <v>123</v>
      </c>
      <c r="C71" s="73" t="s">
        <v>0</v>
      </c>
      <c r="D71" s="73" t="s">
        <v>104</v>
      </c>
      <c r="E71" s="73" t="s">
        <v>128</v>
      </c>
      <c r="F71" s="42">
        <v>70</v>
      </c>
      <c r="G71" s="43" t="str">
        <f t="shared" si="4"/>
        <v>07 Dec (Week 14:  Fri)</v>
      </c>
      <c r="H71" s="41" t="s">
        <v>595</v>
      </c>
      <c r="I71" s="41" t="s">
        <v>596</v>
      </c>
      <c r="J71" s="41" t="str">
        <f t="shared" si="5"/>
        <v>Planned</v>
      </c>
    </row>
    <row r="72" spans="1:10" x14ac:dyDescent="0.25">
      <c r="A72" s="103" t="str">
        <f t="shared" si="3"/>
        <v>FoundationScripture71</v>
      </c>
      <c r="B72" s="74" t="s">
        <v>123</v>
      </c>
      <c r="C72" s="73" t="s">
        <v>0</v>
      </c>
      <c r="D72" s="73" t="s">
        <v>104</v>
      </c>
      <c r="E72" s="73" t="s">
        <v>128</v>
      </c>
      <c r="F72" s="42">
        <v>71</v>
      </c>
      <c r="G72" s="43" t="str">
        <f t="shared" si="4"/>
        <v>10 Dec (Week 15:  Mon)</v>
      </c>
      <c r="H72" s="41" t="s">
        <v>597</v>
      </c>
      <c r="I72" s="41" t="s">
        <v>598</v>
      </c>
      <c r="J72" s="41" t="str">
        <f t="shared" si="5"/>
        <v>Planned</v>
      </c>
    </row>
    <row r="73" spans="1:10" x14ac:dyDescent="0.25">
      <c r="A73" s="103" t="str">
        <f t="shared" si="3"/>
        <v>FoundationScripture72</v>
      </c>
      <c r="B73" s="74" t="s">
        <v>123</v>
      </c>
      <c r="C73" s="73" t="s">
        <v>0</v>
      </c>
      <c r="D73" s="73" t="s">
        <v>104</v>
      </c>
      <c r="E73" s="73" t="s">
        <v>128</v>
      </c>
      <c r="F73" s="42">
        <v>72</v>
      </c>
      <c r="G73" s="43" t="str">
        <f t="shared" si="4"/>
        <v>11 Dec (Week 15:  Tue)</v>
      </c>
      <c r="H73" s="41" t="s">
        <v>599</v>
      </c>
      <c r="I73" s="41" t="s">
        <v>600</v>
      </c>
      <c r="J73" s="41" t="str">
        <f t="shared" si="5"/>
        <v>Planned</v>
      </c>
    </row>
    <row r="74" spans="1:10" x14ac:dyDescent="0.25">
      <c r="A74" s="103" t="str">
        <f t="shared" si="3"/>
        <v>FoundationScripture73</v>
      </c>
      <c r="B74" s="74" t="s">
        <v>123</v>
      </c>
      <c r="C74" s="73" t="s">
        <v>0</v>
      </c>
      <c r="D74" s="73" t="s">
        <v>104</v>
      </c>
      <c r="E74" s="73" t="s">
        <v>128</v>
      </c>
      <c r="F74" s="42">
        <v>73</v>
      </c>
      <c r="G74" s="43" t="str">
        <f t="shared" si="4"/>
        <v>12 Dec (Week 15:  Wed)</v>
      </c>
      <c r="H74" s="41" t="s">
        <v>601</v>
      </c>
      <c r="I74" s="41" t="s">
        <v>602</v>
      </c>
      <c r="J74" s="41" t="str">
        <f t="shared" si="5"/>
        <v>Planned</v>
      </c>
    </row>
    <row r="75" spans="1:10" x14ac:dyDescent="0.25">
      <c r="A75" s="103" t="str">
        <f t="shared" si="3"/>
        <v>FoundationScripture74</v>
      </c>
      <c r="B75" s="74" t="s">
        <v>123</v>
      </c>
      <c r="C75" s="73" t="s">
        <v>0</v>
      </c>
      <c r="D75" s="73" t="s">
        <v>104</v>
      </c>
      <c r="E75" s="73" t="s">
        <v>128</v>
      </c>
      <c r="F75" s="42">
        <v>74</v>
      </c>
      <c r="G75" s="43" t="str">
        <f t="shared" si="4"/>
        <v>13 Dec (Week 15:  Thu)</v>
      </c>
      <c r="H75" s="41" t="s">
        <v>603</v>
      </c>
      <c r="I75" s="41" t="s">
        <v>604</v>
      </c>
      <c r="J75" s="41" t="str">
        <f t="shared" si="5"/>
        <v>Planned</v>
      </c>
    </row>
    <row r="76" spans="1:10" x14ac:dyDescent="0.25">
      <c r="A76" s="103" t="str">
        <f t="shared" si="3"/>
        <v>FoundationScripture75</v>
      </c>
      <c r="B76" s="74" t="s">
        <v>123</v>
      </c>
      <c r="C76" s="73" t="s">
        <v>0</v>
      </c>
      <c r="D76" s="73" t="s">
        <v>104</v>
      </c>
      <c r="E76" s="73" t="s">
        <v>128</v>
      </c>
      <c r="F76" s="42">
        <v>75</v>
      </c>
      <c r="G76" s="43" t="str">
        <f t="shared" si="4"/>
        <v>14 Dec (Week 15:  Fri)</v>
      </c>
      <c r="H76" s="41" t="s">
        <v>605</v>
      </c>
      <c r="I76" s="41" t="s">
        <v>606</v>
      </c>
      <c r="J76" s="41" t="str">
        <f t="shared" si="5"/>
        <v>Planned</v>
      </c>
    </row>
    <row r="77" spans="1:10" x14ac:dyDescent="0.25">
      <c r="A77" s="103" t="str">
        <f t="shared" si="3"/>
        <v>FoundationScripture76</v>
      </c>
      <c r="B77" s="74" t="s">
        <v>123</v>
      </c>
      <c r="C77" s="73" t="s">
        <v>0</v>
      </c>
      <c r="D77" s="73" t="s">
        <v>104</v>
      </c>
      <c r="E77" s="73" t="s">
        <v>128</v>
      </c>
      <c r="F77" s="42">
        <v>76</v>
      </c>
      <c r="G77" s="43" t="str">
        <f t="shared" si="4"/>
        <v>17 Dec (Week 16:  Mon)</v>
      </c>
      <c r="H77" s="41" t="s">
        <v>607</v>
      </c>
      <c r="I77" s="41" t="s">
        <v>608</v>
      </c>
      <c r="J77" s="41" t="str">
        <f t="shared" si="5"/>
        <v>Planned</v>
      </c>
    </row>
    <row r="78" spans="1:10" x14ac:dyDescent="0.25">
      <c r="A78" s="103" t="str">
        <f t="shared" si="3"/>
        <v>FoundationScripture77</v>
      </c>
      <c r="B78" s="74" t="s">
        <v>123</v>
      </c>
      <c r="C78" s="73" t="s">
        <v>0</v>
      </c>
      <c r="D78" s="73" t="s">
        <v>104</v>
      </c>
      <c r="E78" s="73" t="s">
        <v>128</v>
      </c>
      <c r="F78" s="42">
        <v>77</v>
      </c>
      <c r="G78" s="43" t="str">
        <f t="shared" si="4"/>
        <v>18 Dec (Week 16:  Tue)</v>
      </c>
      <c r="H78" s="41" t="s">
        <v>609</v>
      </c>
      <c r="I78" s="41" t="s">
        <v>610</v>
      </c>
      <c r="J78" s="41" t="str">
        <f t="shared" si="5"/>
        <v>Planned</v>
      </c>
    </row>
    <row r="79" spans="1:10" x14ac:dyDescent="0.25">
      <c r="A79" s="103" t="str">
        <f t="shared" si="3"/>
        <v>FoundationScripture78</v>
      </c>
      <c r="B79" s="74" t="s">
        <v>123</v>
      </c>
      <c r="C79" s="73" t="s">
        <v>0</v>
      </c>
      <c r="D79" s="73" t="s">
        <v>104</v>
      </c>
      <c r="E79" s="73" t="s">
        <v>128</v>
      </c>
      <c r="F79" s="42">
        <v>78</v>
      </c>
      <c r="G79" s="43" t="str">
        <f t="shared" si="4"/>
        <v>19 Dec (Week 16:  Wed)</v>
      </c>
      <c r="H79" s="41" t="s">
        <v>611</v>
      </c>
      <c r="I79" s="41" t="s">
        <v>612</v>
      </c>
      <c r="J79" s="41" t="str">
        <f t="shared" si="5"/>
        <v>Planned</v>
      </c>
    </row>
    <row r="80" spans="1:10" x14ac:dyDescent="0.25">
      <c r="A80" s="103" t="str">
        <f t="shared" si="3"/>
        <v>FoundationScripture79</v>
      </c>
      <c r="B80" s="74" t="s">
        <v>123</v>
      </c>
      <c r="C80" s="73" t="s">
        <v>0</v>
      </c>
      <c r="D80" s="73" t="s">
        <v>104</v>
      </c>
      <c r="E80" s="73" t="s">
        <v>128</v>
      </c>
      <c r="F80" s="42">
        <v>79</v>
      </c>
      <c r="G80" s="43" t="str">
        <f t="shared" si="4"/>
        <v>20 Dec (Week 16:  Thu)</v>
      </c>
      <c r="H80" s="41" t="s">
        <v>613</v>
      </c>
      <c r="I80" s="41" t="s">
        <v>614</v>
      </c>
      <c r="J80" s="41" t="str">
        <f t="shared" si="5"/>
        <v>Planned</v>
      </c>
    </row>
    <row r="81" spans="1:10" x14ac:dyDescent="0.25">
      <c r="A81" s="103" t="str">
        <f t="shared" si="3"/>
        <v>FoundationScripture80</v>
      </c>
      <c r="B81" s="74" t="s">
        <v>123</v>
      </c>
      <c r="C81" s="73" t="s">
        <v>0</v>
      </c>
      <c r="D81" s="73" t="s">
        <v>104</v>
      </c>
      <c r="E81" s="73" t="s">
        <v>128</v>
      </c>
      <c r="F81" s="42">
        <v>80</v>
      </c>
      <c r="G81" s="43" t="str">
        <f t="shared" si="4"/>
        <v>21 Dec (Week 16:  Fri)</v>
      </c>
      <c r="H81" s="41" t="s">
        <v>615</v>
      </c>
      <c r="I81" s="41" t="s">
        <v>616</v>
      </c>
      <c r="J81" s="41" t="str">
        <f t="shared" si="5"/>
        <v>Planned</v>
      </c>
    </row>
    <row r="82" spans="1:10" x14ac:dyDescent="0.25">
      <c r="A82" s="103" t="str">
        <f t="shared" si="3"/>
        <v>FoundationScripture81</v>
      </c>
      <c r="B82" s="74" t="s">
        <v>123</v>
      </c>
      <c r="C82" s="73" t="s">
        <v>0</v>
      </c>
      <c r="D82" s="73" t="s">
        <v>104</v>
      </c>
      <c r="E82" s="73" t="s">
        <v>128</v>
      </c>
      <c r="F82" s="42">
        <v>81</v>
      </c>
      <c r="G82" s="43" t="str">
        <f t="shared" si="4"/>
        <v>27 Dec (Week 17:  Thu)</v>
      </c>
      <c r="H82" s="41" t="s">
        <v>617</v>
      </c>
      <c r="I82" s="41" t="s">
        <v>618</v>
      </c>
      <c r="J82" s="41" t="str">
        <f t="shared" si="5"/>
        <v>Planned</v>
      </c>
    </row>
    <row r="83" spans="1:10" x14ac:dyDescent="0.25">
      <c r="A83" s="103" t="str">
        <f t="shared" si="3"/>
        <v>FoundationScripture82</v>
      </c>
      <c r="B83" s="74" t="s">
        <v>123</v>
      </c>
      <c r="C83" s="73" t="s">
        <v>0</v>
      </c>
      <c r="D83" s="73" t="s">
        <v>104</v>
      </c>
      <c r="E83" s="73" t="s">
        <v>128</v>
      </c>
      <c r="F83" s="42">
        <v>82</v>
      </c>
      <c r="G83" s="43" t="str">
        <f t="shared" si="4"/>
        <v>28 Dec (Week 17:  Fri)</v>
      </c>
      <c r="H83" s="41" t="s">
        <v>619</v>
      </c>
      <c r="I83" s="41" t="s">
        <v>620</v>
      </c>
      <c r="J83" s="41" t="str">
        <f t="shared" si="5"/>
        <v>Planned</v>
      </c>
    </row>
    <row r="84" spans="1:10" x14ac:dyDescent="0.25">
      <c r="A84" s="103" t="str">
        <f t="shared" si="3"/>
        <v>FoundationScripture83</v>
      </c>
      <c r="B84" s="74" t="s">
        <v>123</v>
      </c>
      <c r="C84" s="73" t="s">
        <v>0</v>
      </c>
      <c r="D84" s="73" t="s">
        <v>104</v>
      </c>
      <c r="E84" s="73" t="s">
        <v>128</v>
      </c>
      <c r="F84" s="42">
        <v>83</v>
      </c>
      <c r="G84" s="43" t="str">
        <f t="shared" si="4"/>
        <v>02 Jan (Week 17:  Wed)</v>
      </c>
      <c r="H84" s="41" t="s">
        <v>621</v>
      </c>
      <c r="I84" s="41" t="s">
        <v>622</v>
      </c>
      <c r="J84" s="41" t="str">
        <f t="shared" si="5"/>
        <v>Planned</v>
      </c>
    </row>
    <row r="85" spans="1:10" x14ac:dyDescent="0.25">
      <c r="A85" s="103" t="str">
        <f t="shared" si="3"/>
        <v>FoundationScripture84</v>
      </c>
      <c r="B85" s="74" t="s">
        <v>123</v>
      </c>
      <c r="C85" s="73" t="s">
        <v>0</v>
      </c>
      <c r="D85" s="73" t="s">
        <v>104</v>
      </c>
      <c r="E85" s="73" t="s">
        <v>128</v>
      </c>
      <c r="F85" s="42">
        <v>84</v>
      </c>
      <c r="G85" s="43" t="str">
        <f t="shared" si="4"/>
        <v>03 Jan (Week 17:  Thu)</v>
      </c>
      <c r="H85" s="41" t="s">
        <v>623</v>
      </c>
      <c r="I85" s="41" t="s">
        <v>624</v>
      </c>
      <c r="J85" s="41" t="str">
        <f t="shared" si="5"/>
        <v>Planned</v>
      </c>
    </row>
    <row r="86" spans="1:10" x14ac:dyDescent="0.25">
      <c r="A86" s="103" t="str">
        <f t="shared" si="3"/>
        <v>FoundationScripture85</v>
      </c>
      <c r="B86" s="74" t="s">
        <v>123</v>
      </c>
      <c r="C86" s="73" t="s">
        <v>0</v>
      </c>
      <c r="D86" s="73" t="s">
        <v>104</v>
      </c>
      <c r="E86" s="73" t="s">
        <v>128</v>
      </c>
      <c r="F86" s="42">
        <v>85</v>
      </c>
      <c r="G86" s="43" t="str">
        <f t="shared" si="4"/>
        <v>04 Jan (Week 17:  Fri)</v>
      </c>
      <c r="H86" s="41" t="s">
        <v>625</v>
      </c>
      <c r="I86" s="41" t="s">
        <v>626</v>
      </c>
      <c r="J86" s="41" t="str">
        <f t="shared" si="5"/>
        <v>Planned</v>
      </c>
    </row>
    <row r="87" spans="1:10" x14ac:dyDescent="0.25">
      <c r="A87" s="103" t="str">
        <f t="shared" si="3"/>
        <v>FoundationScripture86</v>
      </c>
      <c r="B87" s="74" t="s">
        <v>123</v>
      </c>
      <c r="C87" s="73" t="s">
        <v>0</v>
      </c>
      <c r="D87" s="73" t="s">
        <v>104</v>
      </c>
      <c r="E87" s="73" t="s">
        <v>128</v>
      </c>
      <c r="F87" s="42">
        <v>86</v>
      </c>
      <c r="G87" s="43" t="str">
        <f t="shared" si="4"/>
        <v>07 Jan (Week 18:  Mon)</v>
      </c>
      <c r="H87" s="41" t="s">
        <v>627</v>
      </c>
      <c r="I87" s="41" t="s">
        <v>628</v>
      </c>
      <c r="J87" s="41" t="str">
        <f t="shared" si="5"/>
        <v>Planned</v>
      </c>
    </row>
    <row r="88" spans="1:10" x14ac:dyDescent="0.25">
      <c r="A88" s="103" t="str">
        <f t="shared" si="3"/>
        <v>FoundationScripture87</v>
      </c>
      <c r="B88" s="74" t="s">
        <v>123</v>
      </c>
      <c r="C88" s="73" t="s">
        <v>0</v>
      </c>
      <c r="D88" s="73" t="s">
        <v>104</v>
      </c>
      <c r="E88" s="73" t="s">
        <v>128</v>
      </c>
      <c r="F88" s="42">
        <v>87</v>
      </c>
      <c r="G88" s="43" t="str">
        <f t="shared" si="4"/>
        <v>08 Jan (Week 18:  Tue)</v>
      </c>
      <c r="H88" s="41" t="s">
        <v>629</v>
      </c>
      <c r="I88" s="41" t="s">
        <v>630</v>
      </c>
      <c r="J88" s="41" t="str">
        <f t="shared" si="5"/>
        <v>Planned</v>
      </c>
    </row>
    <row r="89" spans="1:10" x14ac:dyDescent="0.25">
      <c r="A89" s="103" t="str">
        <f t="shared" si="3"/>
        <v>FoundationScripture88</v>
      </c>
      <c r="B89" s="74" t="s">
        <v>123</v>
      </c>
      <c r="C89" s="73" t="s">
        <v>0</v>
      </c>
      <c r="D89" s="73" t="s">
        <v>104</v>
      </c>
      <c r="E89" s="73" t="s">
        <v>128</v>
      </c>
      <c r="F89" s="42">
        <v>88</v>
      </c>
      <c r="G89" s="43" t="str">
        <f t="shared" si="4"/>
        <v>09 Jan (Week 18:  Wed)</v>
      </c>
      <c r="H89" s="41" t="s">
        <v>631</v>
      </c>
      <c r="I89" s="41" t="s">
        <v>632</v>
      </c>
      <c r="J89" s="41" t="str">
        <f t="shared" si="5"/>
        <v>Planned</v>
      </c>
    </row>
    <row r="90" spans="1:10" x14ac:dyDescent="0.25">
      <c r="A90" s="103" t="str">
        <f t="shared" si="3"/>
        <v>FoundationScripture89</v>
      </c>
      <c r="B90" s="74" t="s">
        <v>123</v>
      </c>
      <c r="C90" s="73" t="s">
        <v>0</v>
      </c>
      <c r="D90" s="73" t="s">
        <v>104</v>
      </c>
      <c r="E90" s="73" t="s">
        <v>128</v>
      </c>
      <c r="F90" s="42">
        <v>89</v>
      </c>
      <c r="G90" s="43" t="str">
        <f t="shared" si="4"/>
        <v>10 Jan (Week 18:  Thu)</v>
      </c>
      <c r="H90" s="41" t="s">
        <v>633</v>
      </c>
      <c r="I90" s="41" t="s">
        <v>634</v>
      </c>
      <c r="J90" s="41" t="str">
        <f t="shared" si="5"/>
        <v>Planned</v>
      </c>
    </row>
    <row r="91" spans="1:10" x14ac:dyDescent="0.25">
      <c r="A91" s="103" t="str">
        <f t="shared" si="3"/>
        <v>FoundationScripture90</v>
      </c>
      <c r="B91" s="74" t="s">
        <v>123</v>
      </c>
      <c r="C91" s="73" t="s">
        <v>0</v>
      </c>
      <c r="D91" s="73" t="s">
        <v>104</v>
      </c>
      <c r="E91" s="73" t="s">
        <v>128</v>
      </c>
      <c r="F91" s="42">
        <v>90</v>
      </c>
      <c r="G91" s="43" t="str">
        <f t="shared" si="4"/>
        <v>11 Jan (Week 18:  Fri)</v>
      </c>
      <c r="H91" s="41" t="s">
        <v>635</v>
      </c>
      <c r="I91" s="41" t="s">
        <v>636</v>
      </c>
      <c r="J91" s="41" t="str">
        <f t="shared" si="5"/>
        <v>Planned</v>
      </c>
    </row>
    <row r="92" spans="1:10" x14ac:dyDescent="0.25">
      <c r="A92" s="103" t="str">
        <f t="shared" si="3"/>
        <v>FoundationScripture91</v>
      </c>
      <c r="B92" s="74" t="s">
        <v>123</v>
      </c>
      <c r="C92" s="73" t="s">
        <v>0</v>
      </c>
      <c r="D92" s="73" t="s">
        <v>104</v>
      </c>
      <c r="E92" s="73" t="s">
        <v>128</v>
      </c>
      <c r="F92" s="42">
        <v>91</v>
      </c>
      <c r="G92" s="43" t="str">
        <f t="shared" si="4"/>
        <v>14 Jan (Week 19:  Mon)</v>
      </c>
      <c r="H92" s="41" t="s">
        <v>637</v>
      </c>
      <c r="I92" s="41" t="s">
        <v>638</v>
      </c>
      <c r="J92" s="41" t="str">
        <f t="shared" si="5"/>
        <v>Planned</v>
      </c>
    </row>
    <row r="93" spans="1:10" x14ac:dyDescent="0.25">
      <c r="A93" s="103" t="str">
        <f t="shared" si="3"/>
        <v>FoundationScripture92</v>
      </c>
      <c r="B93" s="74" t="s">
        <v>123</v>
      </c>
      <c r="C93" s="73" t="s">
        <v>0</v>
      </c>
      <c r="D93" s="73" t="s">
        <v>104</v>
      </c>
      <c r="E93" s="73" t="s">
        <v>128</v>
      </c>
      <c r="F93" s="42">
        <v>92</v>
      </c>
      <c r="G93" s="43" t="str">
        <f t="shared" si="4"/>
        <v>15 Jan (Week 19:  Tue)</v>
      </c>
      <c r="H93" s="41" t="s">
        <v>639</v>
      </c>
      <c r="I93" s="41" t="s">
        <v>640</v>
      </c>
      <c r="J93" s="41" t="str">
        <f t="shared" si="5"/>
        <v>Planned</v>
      </c>
    </row>
    <row r="94" spans="1:10" x14ac:dyDescent="0.25">
      <c r="A94" s="103" t="str">
        <f t="shared" si="3"/>
        <v>FoundationScripture93</v>
      </c>
      <c r="B94" s="74" t="s">
        <v>123</v>
      </c>
      <c r="C94" s="73" t="s">
        <v>0</v>
      </c>
      <c r="D94" s="73" t="s">
        <v>104</v>
      </c>
      <c r="E94" s="73" t="s">
        <v>128</v>
      </c>
      <c r="F94" s="42">
        <v>93</v>
      </c>
      <c r="G94" s="43" t="str">
        <f t="shared" si="4"/>
        <v>16 Jan (Week 19:  Wed)</v>
      </c>
      <c r="H94" s="41" t="s">
        <v>641</v>
      </c>
      <c r="I94" s="41" t="s">
        <v>642</v>
      </c>
      <c r="J94" s="41" t="str">
        <f t="shared" si="5"/>
        <v>Planned</v>
      </c>
    </row>
    <row r="95" spans="1:10" x14ac:dyDescent="0.25">
      <c r="A95" s="103" t="str">
        <f t="shared" si="3"/>
        <v>FoundationScripture94</v>
      </c>
      <c r="B95" s="74" t="s">
        <v>123</v>
      </c>
      <c r="C95" s="73" t="s">
        <v>0</v>
      </c>
      <c r="D95" s="73" t="s">
        <v>104</v>
      </c>
      <c r="E95" s="73" t="s">
        <v>128</v>
      </c>
      <c r="F95" s="42">
        <v>94</v>
      </c>
      <c r="G95" s="43" t="str">
        <f t="shared" si="4"/>
        <v>17 Jan (Week 19:  Thu)</v>
      </c>
      <c r="H95" s="41" t="s">
        <v>643</v>
      </c>
      <c r="I95" s="41" t="s">
        <v>644</v>
      </c>
      <c r="J95" s="41" t="str">
        <f t="shared" si="5"/>
        <v>Planned</v>
      </c>
    </row>
    <row r="96" spans="1:10" x14ac:dyDescent="0.25">
      <c r="A96" s="103" t="str">
        <f t="shared" si="3"/>
        <v>FoundationScripture95</v>
      </c>
      <c r="B96" s="74" t="s">
        <v>123</v>
      </c>
      <c r="C96" s="73" t="s">
        <v>0</v>
      </c>
      <c r="D96" s="73" t="s">
        <v>104</v>
      </c>
      <c r="E96" s="73" t="s">
        <v>128</v>
      </c>
      <c r="F96" s="42">
        <v>95</v>
      </c>
      <c r="G96" s="43" t="str">
        <f t="shared" si="4"/>
        <v>18 Jan (Week 19:  Fri)</v>
      </c>
      <c r="H96" s="41" t="s">
        <v>645</v>
      </c>
      <c r="I96" s="41" t="s">
        <v>646</v>
      </c>
      <c r="J96" s="41" t="str">
        <f t="shared" si="5"/>
        <v>Planned</v>
      </c>
    </row>
    <row r="97" spans="1:10" x14ac:dyDescent="0.25">
      <c r="A97" s="103" t="str">
        <f t="shared" si="3"/>
        <v>FoundationScripture96</v>
      </c>
      <c r="B97" s="74" t="s">
        <v>123</v>
      </c>
      <c r="C97" s="73" t="s">
        <v>0</v>
      </c>
      <c r="D97" s="73" t="s">
        <v>104</v>
      </c>
      <c r="E97" s="73" t="s">
        <v>128</v>
      </c>
      <c r="F97" s="42">
        <v>96</v>
      </c>
      <c r="G97" s="43" t="str">
        <f t="shared" si="4"/>
        <v>21 Jan (Week 20:  Mon)</v>
      </c>
      <c r="H97" s="41" t="s">
        <v>647</v>
      </c>
      <c r="I97" s="41" t="s">
        <v>648</v>
      </c>
      <c r="J97" s="41" t="str">
        <f t="shared" si="5"/>
        <v>Planned</v>
      </c>
    </row>
    <row r="98" spans="1:10" x14ac:dyDescent="0.25">
      <c r="A98" s="103" t="str">
        <f t="shared" si="3"/>
        <v>FoundationScripture97</v>
      </c>
      <c r="B98" s="74" t="s">
        <v>123</v>
      </c>
      <c r="C98" s="73" t="s">
        <v>0</v>
      </c>
      <c r="D98" s="73" t="s">
        <v>104</v>
      </c>
      <c r="E98" s="73" t="s">
        <v>128</v>
      </c>
      <c r="F98" s="42">
        <v>97</v>
      </c>
      <c r="G98" s="43" t="str">
        <f t="shared" si="4"/>
        <v>22 Jan (Week 20:  Tue)</v>
      </c>
      <c r="H98" s="41" t="s">
        <v>649</v>
      </c>
      <c r="I98" s="41" t="s">
        <v>650</v>
      </c>
      <c r="J98" s="41" t="str">
        <f t="shared" si="5"/>
        <v>Planned</v>
      </c>
    </row>
    <row r="99" spans="1:10" x14ac:dyDescent="0.25">
      <c r="A99" s="103" t="str">
        <f t="shared" si="3"/>
        <v>FoundationScripture98</v>
      </c>
      <c r="B99" s="74" t="s">
        <v>123</v>
      </c>
      <c r="C99" s="73" t="s">
        <v>0</v>
      </c>
      <c r="D99" s="73" t="s">
        <v>104</v>
      </c>
      <c r="E99" s="73" t="s">
        <v>128</v>
      </c>
      <c r="F99" s="42">
        <v>98</v>
      </c>
      <c r="G99" s="43" t="str">
        <f t="shared" si="4"/>
        <v>23 Jan (Week 20:  Wed)</v>
      </c>
      <c r="H99" s="41" t="s">
        <v>651</v>
      </c>
      <c r="I99" s="41" t="s">
        <v>652</v>
      </c>
      <c r="J99" s="41" t="str">
        <f t="shared" si="5"/>
        <v>Planned</v>
      </c>
    </row>
    <row r="100" spans="1:10" x14ac:dyDescent="0.25">
      <c r="A100" s="103" t="str">
        <f t="shared" si="3"/>
        <v>FoundationScripture99</v>
      </c>
      <c r="B100" s="74" t="s">
        <v>123</v>
      </c>
      <c r="C100" s="73" t="s">
        <v>0</v>
      </c>
      <c r="D100" s="73" t="s">
        <v>104</v>
      </c>
      <c r="E100" s="73" t="s">
        <v>128</v>
      </c>
      <c r="F100" s="42">
        <v>99</v>
      </c>
      <c r="G100" s="43" t="str">
        <f t="shared" si="4"/>
        <v>24 Jan (Week 20:  Thu)</v>
      </c>
      <c r="H100" s="41" t="s">
        <v>653</v>
      </c>
      <c r="I100" s="41" t="s">
        <v>654</v>
      </c>
      <c r="J100" s="41" t="str">
        <f t="shared" si="5"/>
        <v>Planned</v>
      </c>
    </row>
    <row r="101" spans="1:10" x14ac:dyDescent="0.25">
      <c r="A101" s="103" t="str">
        <f t="shared" si="3"/>
        <v>FoundationScripture100</v>
      </c>
      <c r="B101" s="74" t="s">
        <v>123</v>
      </c>
      <c r="C101" s="73" t="s">
        <v>0</v>
      </c>
      <c r="D101" s="73" t="s">
        <v>104</v>
      </c>
      <c r="E101" s="73" t="s">
        <v>128</v>
      </c>
      <c r="F101" s="42">
        <v>100</v>
      </c>
      <c r="G101" s="43" t="str">
        <f t="shared" si="4"/>
        <v>25 Jan (Week 20:  Fri)</v>
      </c>
      <c r="H101" s="41" t="s">
        <v>655</v>
      </c>
      <c r="I101" s="41" t="s">
        <v>656</v>
      </c>
      <c r="J101" s="41" t="str">
        <f t="shared" si="5"/>
        <v>Planned</v>
      </c>
    </row>
    <row r="102" spans="1:10" x14ac:dyDescent="0.25">
      <c r="A102" s="103" t="str">
        <f t="shared" si="3"/>
        <v>FoundationScripture101</v>
      </c>
      <c r="B102" s="74" t="s">
        <v>123</v>
      </c>
      <c r="C102" s="73" t="s">
        <v>0</v>
      </c>
      <c r="D102" s="73" t="s">
        <v>104</v>
      </c>
      <c r="E102" s="73" t="s">
        <v>128</v>
      </c>
      <c r="F102" s="42">
        <v>101</v>
      </c>
      <c r="G102" s="43" t="str">
        <f t="shared" si="4"/>
        <v>28 Jan (Week 21:  Mon)</v>
      </c>
      <c r="H102" s="41" t="s">
        <v>657</v>
      </c>
      <c r="I102" s="41" t="s">
        <v>658</v>
      </c>
      <c r="J102" s="41" t="str">
        <f t="shared" si="5"/>
        <v>Planned</v>
      </c>
    </row>
    <row r="103" spans="1:10" x14ac:dyDescent="0.25">
      <c r="A103" s="103" t="str">
        <f t="shared" si="3"/>
        <v>FoundationScripture102</v>
      </c>
      <c r="B103" s="74" t="s">
        <v>123</v>
      </c>
      <c r="C103" s="73" t="s">
        <v>0</v>
      </c>
      <c r="D103" s="73" t="s">
        <v>104</v>
      </c>
      <c r="E103" s="73" t="s">
        <v>128</v>
      </c>
      <c r="F103" s="42">
        <v>102</v>
      </c>
      <c r="G103" s="43" t="str">
        <f t="shared" si="4"/>
        <v>29 Jan (Week 21:  Tue)</v>
      </c>
      <c r="H103" s="41" t="s">
        <v>659</v>
      </c>
      <c r="I103" s="41" t="s">
        <v>660</v>
      </c>
      <c r="J103" s="41" t="str">
        <f t="shared" si="5"/>
        <v>Planned</v>
      </c>
    </row>
    <row r="104" spans="1:10" x14ac:dyDescent="0.25">
      <c r="A104" s="103" t="str">
        <f t="shared" si="3"/>
        <v>FoundationScripture103</v>
      </c>
      <c r="B104" s="74" t="s">
        <v>123</v>
      </c>
      <c r="C104" s="73" t="s">
        <v>0</v>
      </c>
      <c r="D104" s="73" t="s">
        <v>104</v>
      </c>
      <c r="E104" s="73" t="s">
        <v>128</v>
      </c>
      <c r="F104" s="42">
        <v>103</v>
      </c>
      <c r="G104" s="43" t="str">
        <f t="shared" si="4"/>
        <v>30 Jan (Week 21:  Wed)</v>
      </c>
      <c r="H104" s="41" t="s">
        <v>661</v>
      </c>
      <c r="I104" s="41" t="s">
        <v>662</v>
      </c>
      <c r="J104" s="41" t="str">
        <f t="shared" si="5"/>
        <v>Planned</v>
      </c>
    </row>
    <row r="105" spans="1:10" x14ac:dyDescent="0.25">
      <c r="A105" s="103" t="str">
        <f t="shared" si="3"/>
        <v>FoundationScripture104</v>
      </c>
      <c r="B105" s="74" t="s">
        <v>123</v>
      </c>
      <c r="C105" s="73" t="s">
        <v>0</v>
      </c>
      <c r="D105" s="73" t="s">
        <v>104</v>
      </c>
      <c r="E105" s="73" t="s">
        <v>128</v>
      </c>
      <c r="F105" s="42">
        <v>104</v>
      </c>
      <c r="G105" s="43" t="str">
        <f t="shared" si="4"/>
        <v>31 Jan (Week 21:  Thu)</v>
      </c>
      <c r="H105" s="41" t="s">
        <v>663</v>
      </c>
      <c r="I105" s="41" t="s">
        <v>664</v>
      </c>
      <c r="J105" s="41" t="str">
        <f t="shared" si="5"/>
        <v>Planned</v>
      </c>
    </row>
    <row r="106" spans="1:10" x14ac:dyDescent="0.25">
      <c r="A106" s="103" t="str">
        <f t="shared" si="3"/>
        <v>FoundationScripture105</v>
      </c>
      <c r="B106" s="74" t="s">
        <v>123</v>
      </c>
      <c r="C106" s="73" t="s">
        <v>0</v>
      </c>
      <c r="D106" s="73" t="s">
        <v>104</v>
      </c>
      <c r="E106" s="73" t="s">
        <v>128</v>
      </c>
      <c r="F106" s="42">
        <v>105</v>
      </c>
      <c r="G106" s="43" t="str">
        <f t="shared" si="4"/>
        <v>01 Feb (Week 21:  Fri)</v>
      </c>
      <c r="H106" s="41" t="s">
        <v>665</v>
      </c>
      <c r="I106" s="41" t="s">
        <v>666</v>
      </c>
      <c r="J106" s="41" t="str">
        <f t="shared" si="5"/>
        <v>Planned</v>
      </c>
    </row>
    <row r="107" spans="1:10" x14ac:dyDescent="0.25">
      <c r="A107" s="103" t="str">
        <f t="shared" si="3"/>
        <v>FoundationScripture106</v>
      </c>
      <c r="B107" s="74" t="s">
        <v>123</v>
      </c>
      <c r="C107" s="73" t="s">
        <v>0</v>
      </c>
      <c r="D107" s="73" t="s">
        <v>104</v>
      </c>
      <c r="E107" s="73" t="s">
        <v>128</v>
      </c>
      <c r="F107" s="42">
        <v>106</v>
      </c>
      <c r="G107" s="43" t="str">
        <f t="shared" si="4"/>
        <v>04 Feb (Week 22:  Mon)</v>
      </c>
      <c r="H107" s="41" t="s">
        <v>667</v>
      </c>
      <c r="I107" s="41" t="s">
        <v>668</v>
      </c>
      <c r="J107" s="41" t="str">
        <f t="shared" si="5"/>
        <v>Planned</v>
      </c>
    </row>
    <row r="108" spans="1:10" x14ac:dyDescent="0.25">
      <c r="A108" s="103" t="str">
        <f t="shared" si="3"/>
        <v>FoundationScripture107</v>
      </c>
      <c r="B108" s="74" t="s">
        <v>123</v>
      </c>
      <c r="C108" s="73" t="s">
        <v>0</v>
      </c>
      <c r="D108" s="73" t="s">
        <v>104</v>
      </c>
      <c r="E108" s="73" t="s">
        <v>128</v>
      </c>
      <c r="F108" s="42">
        <v>107</v>
      </c>
      <c r="G108" s="43" t="str">
        <f t="shared" si="4"/>
        <v>05 Feb (Week 22:  Tue)</v>
      </c>
      <c r="H108" s="41" t="s">
        <v>669</v>
      </c>
      <c r="I108" s="41" t="s">
        <v>670</v>
      </c>
      <c r="J108" s="41" t="str">
        <f t="shared" si="5"/>
        <v>Planned</v>
      </c>
    </row>
    <row r="109" spans="1:10" x14ac:dyDescent="0.25">
      <c r="A109" s="103" t="str">
        <f t="shared" si="3"/>
        <v>FoundationScripture108</v>
      </c>
      <c r="B109" s="74" t="s">
        <v>123</v>
      </c>
      <c r="C109" s="73" t="s">
        <v>0</v>
      </c>
      <c r="D109" s="73" t="s">
        <v>104</v>
      </c>
      <c r="E109" s="73" t="s">
        <v>128</v>
      </c>
      <c r="F109" s="42">
        <v>108</v>
      </c>
      <c r="G109" s="43" t="str">
        <f t="shared" si="4"/>
        <v>06 Feb (Week 22:  Wed)</v>
      </c>
      <c r="H109" s="41" t="s">
        <v>671</v>
      </c>
      <c r="I109" s="41" t="s">
        <v>672</v>
      </c>
      <c r="J109" s="41" t="str">
        <f t="shared" si="5"/>
        <v>Planned</v>
      </c>
    </row>
    <row r="110" spans="1:10" x14ac:dyDescent="0.25">
      <c r="A110" s="103" t="str">
        <f t="shared" si="3"/>
        <v>FoundationScripture109</v>
      </c>
      <c r="B110" s="74" t="s">
        <v>123</v>
      </c>
      <c r="C110" s="73" t="s">
        <v>0</v>
      </c>
      <c r="D110" s="73" t="s">
        <v>104</v>
      </c>
      <c r="E110" s="73" t="s">
        <v>128</v>
      </c>
      <c r="F110" s="42">
        <v>109</v>
      </c>
      <c r="G110" s="43" t="str">
        <f t="shared" si="4"/>
        <v>07 Feb (Week 22:  Thu)</v>
      </c>
      <c r="H110" s="41" t="s">
        <v>673</v>
      </c>
      <c r="I110" s="41" t="s">
        <v>674</v>
      </c>
      <c r="J110" s="41" t="str">
        <f t="shared" si="5"/>
        <v>Planned</v>
      </c>
    </row>
    <row r="111" spans="1:10" x14ac:dyDescent="0.25">
      <c r="A111" s="103" t="str">
        <f t="shared" si="3"/>
        <v>FoundationScripture110</v>
      </c>
      <c r="B111" s="74" t="s">
        <v>123</v>
      </c>
      <c r="C111" s="73" t="s">
        <v>0</v>
      </c>
      <c r="D111" s="73" t="s">
        <v>104</v>
      </c>
      <c r="E111" s="73" t="s">
        <v>128</v>
      </c>
      <c r="F111" s="42">
        <v>110</v>
      </c>
      <c r="G111" s="43" t="str">
        <f t="shared" si="4"/>
        <v>08 Feb (Week 22:  Fri)</v>
      </c>
      <c r="H111" s="41" t="s">
        <v>675</v>
      </c>
      <c r="I111" s="41" t="s">
        <v>676</v>
      </c>
      <c r="J111" s="41" t="str">
        <f t="shared" si="5"/>
        <v>Planned</v>
      </c>
    </row>
    <row r="112" spans="1:10" x14ac:dyDescent="0.25">
      <c r="A112" s="103" t="str">
        <f t="shared" si="3"/>
        <v>FoundationScripture111</v>
      </c>
      <c r="B112" s="74" t="s">
        <v>123</v>
      </c>
      <c r="C112" s="73" t="s">
        <v>0</v>
      </c>
      <c r="D112" s="73" t="s">
        <v>104</v>
      </c>
      <c r="E112" s="73" t="s">
        <v>128</v>
      </c>
      <c r="F112" s="42">
        <v>111</v>
      </c>
      <c r="G112" s="43" t="str">
        <f t="shared" si="4"/>
        <v>11 Feb (Week 23:  Mon)</v>
      </c>
      <c r="H112" s="41" t="s">
        <v>677</v>
      </c>
      <c r="I112" s="41" t="s">
        <v>678</v>
      </c>
      <c r="J112" s="41" t="str">
        <f t="shared" si="5"/>
        <v>Planned</v>
      </c>
    </row>
    <row r="113" spans="1:10" x14ac:dyDescent="0.25">
      <c r="A113" s="103" t="str">
        <f t="shared" si="3"/>
        <v>FoundationScripture112</v>
      </c>
      <c r="B113" s="74" t="s">
        <v>123</v>
      </c>
      <c r="C113" s="73" t="s">
        <v>0</v>
      </c>
      <c r="D113" s="73" t="s">
        <v>104</v>
      </c>
      <c r="E113" s="73" t="s">
        <v>128</v>
      </c>
      <c r="F113" s="42">
        <v>112</v>
      </c>
      <c r="G113" s="43" t="str">
        <f t="shared" si="4"/>
        <v>12 Feb (Week 23:  Tue)</v>
      </c>
      <c r="H113" s="41" t="s">
        <v>679</v>
      </c>
      <c r="I113" s="41" t="s">
        <v>680</v>
      </c>
      <c r="J113" s="41" t="str">
        <f t="shared" si="5"/>
        <v>Planned</v>
      </c>
    </row>
    <row r="114" spans="1:10" x14ac:dyDescent="0.25">
      <c r="A114" s="103" t="str">
        <f t="shared" si="3"/>
        <v>FoundationScripture113</v>
      </c>
      <c r="B114" s="74" t="s">
        <v>123</v>
      </c>
      <c r="C114" s="73" t="s">
        <v>0</v>
      </c>
      <c r="D114" s="73" t="s">
        <v>104</v>
      </c>
      <c r="E114" s="73" t="s">
        <v>128</v>
      </c>
      <c r="F114" s="42">
        <v>113</v>
      </c>
      <c r="G114" s="43" t="str">
        <f t="shared" si="4"/>
        <v>13 Feb (Week 23:  Wed)</v>
      </c>
      <c r="H114" s="41" t="s">
        <v>681</v>
      </c>
      <c r="I114" s="41" t="s">
        <v>682</v>
      </c>
      <c r="J114" s="41" t="str">
        <f t="shared" si="5"/>
        <v>Planned</v>
      </c>
    </row>
    <row r="115" spans="1:10" x14ac:dyDescent="0.25">
      <c r="A115" s="103" t="str">
        <f t="shared" si="3"/>
        <v>FoundationScripture114</v>
      </c>
      <c r="B115" s="74" t="s">
        <v>123</v>
      </c>
      <c r="C115" s="73" t="s">
        <v>0</v>
      </c>
      <c r="D115" s="73" t="s">
        <v>104</v>
      </c>
      <c r="E115" s="73" t="s">
        <v>128</v>
      </c>
      <c r="F115" s="42">
        <v>114</v>
      </c>
      <c r="G115" s="43" t="str">
        <f t="shared" si="4"/>
        <v>14 Feb (Week 23:  Thu)</v>
      </c>
      <c r="H115" s="41" t="s">
        <v>683</v>
      </c>
      <c r="I115" s="41" t="s">
        <v>684</v>
      </c>
      <c r="J115" s="41" t="str">
        <f t="shared" si="5"/>
        <v>Planned</v>
      </c>
    </row>
    <row r="116" spans="1:10" x14ac:dyDescent="0.25">
      <c r="A116" s="103" t="str">
        <f t="shared" si="3"/>
        <v>FoundationScripture115</v>
      </c>
      <c r="B116" s="74" t="s">
        <v>123</v>
      </c>
      <c r="C116" s="73" t="s">
        <v>0</v>
      </c>
      <c r="D116" s="73" t="s">
        <v>104</v>
      </c>
      <c r="E116" s="73" t="s">
        <v>128</v>
      </c>
      <c r="F116" s="42">
        <v>115</v>
      </c>
      <c r="G116" s="43" t="str">
        <f t="shared" si="4"/>
        <v>15 Feb (Week 23:  Fri)</v>
      </c>
      <c r="H116" s="41" t="s">
        <v>685</v>
      </c>
      <c r="I116" s="41" t="s">
        <v>686</v>
      </c>
      <c r="J116" s="41" t="str">
        <f t="shared" si="5"/>
        <v>Planned</v>
      </c>
    </row>
    <row r="117" spans="1:10" x14ac:dyDescent="0.25">
      <c r="A117" s="103" t="str">
        <f t="shared" si="3"/>
        <v>FoundationScripture116</v>
      </c>
      <c r="B117" s="74" t="s">
        <v>123</v>
      </c>
      <c r="C117" s="73" t="s">
        <v>0</v>
      </c>
      <c r="D117" s="73" t="s">
        <v>104</v>
      </c>
      <c r="E117" s="73" t="s">
        <v>128</v>
      </c>
      <c r="F117" s="42">
        <v>116</v>
      </c>
      <c r="G117" s="43" t="str">
        <f t="shared" si="4"/>
        <v>18 Feb (Week 24:  Mon)</v>
      </c>
      <c r="H117" s="41" t="s">
        <v>689</v>
      </c>
      <c r="I117" s="41" t="s">
        <v>690</v>
      </c>
      <c r="J117" s="41" t="str">
        <f t="shared" si="5"/>
        <v>Planned</v>
      </c>
    </row>
    <row r="118" spans="1:10" x14ac:dyDescent="0.25">
      <c r="A118" s="103" t="str">
        <f t="shared" si="3"/>
        <v>FoundationScripture117</v>
      </c>
      <c r="B118" s="74" t="s">
        <v>123</v>
      </c>
      <c r="C118" s="73" t="s">
        <v>0</v>
      </c>
      <c r="D118" s="73" t="s">
        <v>104</v>
      </c>
      <c r="E118" s="73" t="s">
        <v>128</v>
      </c>
      <c r="F118" s="42">
        <v>117</v>
      </c>
      <c r="G118" s="43" t="str">
        <f t="shared" si="4"/>
        <v>19 Feb (Week 24:  Tue)</v>
      </c>
      <c r="H118" s="41" t="s">
        <v>691</v>
      </c>
      <c r="I118" s="41" t="s">
        <v>692</v>
      </c>
      <c r="J118" s="41" t="str">
        <f t="shared" si="5"/>
        <v>Planned</v>
      </c>
    </row>
    <row r="119" spans="1:10" x14ac:dyDescent="0.25">
      <c r="A119" s="103" t="str">
        <f t="shared" si="3"/>
        <v>FoundationScripture118</v>
      </c>
      <c r="B119" s="74" t="s">
        <v>123</v>
      </c>
      <c r="C119" s="73" t="s">
        <v>0</v>
      </c>
      <c r="D119" s="73" t="s">
        <v>104</v>
      </c>
      <c r="E119" s="73" t="s">
        <v>128</v>
      </c>
      <c r="F119" s="42">
        <v>118</v>
      </c>
      <c r="G119" s="43" t="str">
        <f t="shared" si="4"/>
        <v>20 Feb (Week 24:  Wed)</v>
      </c>
      <c r="H119" s="41" t="s">
        <v>693</v>
      </c>
      <c r="I119" s="41" t="s">
        <v>694</v>
      </c>
      <c r="J119" s="41" t="str">
        <f t="shared" si="5"/>
        <v>Planned</v>
      </c>
    </row>
    <row r="120" spans="1:10" x14ac:dyDescent="0.25">
      <c r="A120" s="103" t="str">
        <f t="shared" si="3"/>
        <v>FoundationScripture119</v>
      </c>
      <c r="B120" s="74" t="s">
        <v>123</v>
      </c>
      <c r="C120" s="73" t="s">
        <v>0</v>
      </c>
      <c r="D120" s="73" t="s">
        <v>104</v>
      </c>
      <c r="E120" s="73" t="s">
        <v>128</v>
      </c>
      <c r="F120" s="42">
        <v>119</v>
      </c>
      <c r="G120" s="43" t="str">
        <f t="shared" si="4"/>
        <v>21 Feb (Week 24:  Thu)</v>
      </c>
      <c r="H120" s="41" t="s">
        <v>695</v>
      </c>
      <c r="I120" s="41" t="s">
        <v>696</v>
      </c>
      <c r="J120" s="41" t="str">
        <f t="shared" si="5"/>
        <v>Planned</v>
      </c>
    </row>
    <row r="121" spans="1:10" x14ac:dyDescent="0.25">
      <c r="A121" s="103" t="str">
        <f t="shared" si="3"/>
        <v>FoundationScripture120</v>
      </c>
      <c r="B121" s="74" t="s">
        <v>123</v>
      </c>
      <c r="C121" s="73" t="s">
        <v>0</v>
      </c>
      <c r="D121" s="73" t="s">
        <v>104</v>
      </c>
      <c r="E121" s="73" t="s">
        <v>128</v>
      </c>
      <c r="F121" s="42">
        <v>120</v>
      </c>
      <c r="G121" s="43" t="str">
        <f t="shared" si="4"/>
        <v>22 Feb (Week 24:  Fri)</v>
      </c>
      <c r="H121" s="41" t="s">
        <v>687</v>
      </c>
      <c r="I121" s="41" t="s">
        <v>688</v>
      </c>
      <c r="J121" s="41" t="str">
        <f t="shared" si="5"/>
        <v>Planned</v>
      </c>
    </row>
    <row r="122" spans="1:10" x14ac:dyDescent="0.25">
      <c r="A122" s="103" t="str">
        <f t="shared" si="3"/>
        <v>FoundationScripture121</v>
      </c>
      <c r="B122" s="74" t="s">
        <v>123</v>
      </c>
      <c r="C122" s="73" t="s">
        <v>0</v>
      </c>
      <c r="D122" s="73" t="s">
        <v>104</v>
      </c>
      <c r="E122" s="73" t="s">
        <v>128</v>
      </c>
      <c r="F122" s="42">
        <v>121</v>
      </c>
      <c r="G122" s="43" t="str">
        <f t="shared" si="4"/>
        <v>25 Feb (Week 25:  Mon)</v>
      </c>
      <c r="H122" s="41" t="s">
        <v>697</v>
      </c>
      <c r="I122" s="41" t="s">
        <v>698</v>
      </c>
      <c r="J122" s="41" t="str">
        <f t="shared" si="5"/>
        <v>Planned</v>
      </c>
    </row>
    <row r="123" spans="1:10" x14ac:dyDescent="0.25">
      <c r="A123" s="103" t="str">
        <f t="shared" si="3"/>
        <v>FoundationScripture122</v>
      </c>
      <c r="B123" s="74" t="s">
        <v>123</v>
      </c>
      <c r="C123" s="73" t="s">
        <v>0</v>
      </c>
      <c r="D123" s="73" t="s">
        <v>104</v>
      </c>
      <c r="E123" s="73" t="s">
        <v>128</v>
      </c>
      <c r="F123" s="42">
        <v>122</v>
      </c>
      <c r="G123" s="43" t="str">
        <f t="shared" si="4"/>
        <v>26 Feb (Week 25:  Tue)</v>
      </c>
      <c r="H123" s="41" t="s">
        <v>699</v>
      </c>
      <c r="I123" s="41" t="s">
        <v>700</v>
      </c>
      <c r="J123" s="41" t="str">
        <f t="shared" si="5"/>
        <v>Planned</v>
      </c>
    </row>
    <row r="124" spans="1:10" x14ac:dyDescent="0.25">
      <c r="A124" s="103" t="str">
        <f t="shared" si="3"/>
        <v>FoundationScripture123</v>
      </c>
      <c r="B124" s="74" t="s">
        <v>123</v>
      </c>
      <c r="C124" s="73" t="s">
        <v>0</v>
      </c>
      <c r="D124" s="73" t="s">
        <v>104</v>
      </c>
      <c r="E124" s="73" t="s">
        <v>128</v>
      </c>
      <c r="F124" s="42">
        <v>123</v>
      </c>
      <c r="G124" s="43" t="str">
        <f t="shared" si="4"/>
        <v>27 Feb (Week 25:  Wed)</v>
      </c>
      <c r="H124" s="41" t="s">
        <v>701</v>
      </c>
      <c r="I124" s="41" t="s">
        <v>702</v>
      </c>
      <c r="J124" s="41" t="str">
        <f t="shared" si="5"/>
        <v>Planned</v>
      </c>
    </row>
    <row r="125" spans="1:10" x14ac:dyDescent="0.25">
      <c r="A125" s="103" t="str">
        <f t="shared" si="3"/>
        <v>FoundationScripture124</v>
      </c>
      <c r="B125" s="74" t="s">
        <v>123</v>
      </c>
      <c r="C125" s="73" t="s">
        <v>0</v>
      </c>
      <c r="D125" s="73" t="s">
        <v>104</v>
      </c>
      <c r="E125" s="73" t="s">
        <v>128</v>
      </c>
      <c r="F125" s="42">
        <v>124</v>
      </c>
      <c r="G125" s="43" t="str">
        <f t="shared" si="4"/>
        <v>28 Feb (Week 25:  Thu)</v>
      </c>
      <c r="H125" s="41" t="s">
        <v>703</v>
      </c>
      <c r="I125" s="41" t="s">
        <v>704</v>
      </c>
      <c r="J125" s="41" t="str">
        <f t="shared" si="5"/>
        <v>Planned</v>
      </c>
    </row>
    <row r="126" spans="1:10" x14ac:dyDescent="0.25">
      <c r="A126" s="103" t="str">
        <f t="shared" si="3"/>
        <v>FoundationScripture125</v>
      </c>
      <c r="B126" s="74" t="s">
        <v>123</v>
      </c>
      <c r="C126" s="73" t="s">
        <v>0</v>
      </c>
      <c r="D126" s="73" t="s">
        <v>104</v>
      </c>
      <c r="E126" s="73" t="s">
        <v>128</v>
      </c>
      <c r="F126" s="42">
        <v>125</v>
      </c>
      <c r="G126" s="43" t="str">
        <f t="shared" si="4"/>
        <v>01 Mar (Week 25:  Fri)</v>
      </c>
      <c r="H126" s="41" t="s">
        <v>705</v>
      </c>
      <c r="I126" s="41" t="s">
        <v>706</v>
      </c>
      <c r="J126" s="41" t="str">
        <f t="shared" si="5"/>
        <v>Planned</v>
      </c>
    </row>
    <row r="127" spans="1:10" x14ac:dyDescent="0.25">
      <c r="A127" s="103" t="str">
        <f t="shared" si="3"/>
        <v>FoundationScripture126</v>
      </c>
      <c r="B127" s="74" t="s">
        <v>123</v>
      </c>
      <c r="C127" s="73" t="s">
        <v>0</v>
      </c>
      <c r="D127" s="73" t="s">
        <v>104</v>
      </c>
      <c r="E127" s="73" t="s">
        <v>128</v>
      </c>
      <c r="F127" s="42">
        <v>126</v>
      </c>
      <c r="G127" s="43" t="str">
        <f t="shared" si="4"/>
        <v>04 Mar (Week 26:  Mon)</v>
      </c>
      <c r="H127" s="41" t="s">
        <v>707</v>
      </c>
      <c r="I127" s="41" t="s">
        <v>708</v>
      </c>
      <c r="J127" s="41" t="str">
        <f t="shared" si="5"/>
        <v>Planned</v>
      </c>
    </row>
    <row r="128" spans="1:10" x14ac:dyDescent="0.25">
      <c r="A128" s="103" t="str">
        <f t="shared" si="3"/>
        <v>FoundationScripture127</v>
      </c>
      <c r="B128" s="74" t="s">
        <v>123</v>
      </c>
      <c r="C128" s="73" t="s">
        <v>0</v>
      </c>
      <c r="D128" s="73" t="s">
        <v>104</v>
      </c>
      <c r="E128" s="73" t="s">
        <v>128</v>
      </c>
      <c r="F128" s="42">
        <v>127</v>
      </c>
      <c r="G128" s="43" t="str">
        <f t="shared" si="4"/>
        <v>05 Mar (Week 26:  Tue)</v>
      </c>
      <c r="H128" s="41" t="s">
        <v>709</v>
      </c>
      <c r="I128" s="41" t="s">
        <v>710</v>
      </c>
      <c r="J128" s="41" t="str">
        <f t="shared" si="5"/>
        <v>Planned</v>
      </c>
    </row>
    <row r="129" spans="1:10" x14ac:dyDescent="0.25">
      <c r="A129" s="103" t="str">
        <f t="shared" si="3"/>
        <v>FoundationScripture128</v>
      </c>
      <c r="B129" s="74" t="s">
        <v>123</v>
      </c>
      <c r="C129" s="73" t="s">
        <v>0</v>
      </c>
      <c r="D129" s="73" t="s">
        <v>104</v>
      </c>
      <c r="E129" s="73" t="s">
        <v>128</v>
      </c>
      <c r="F129" s="42">
        <v>128</v>
      </c>
      <c r="G129" s="43" t="str">
        <f t="shared" si="4"/>
        <v>06 Mar (Week 26:  Wed)</v>
      </c>
      <c r="H129" s="41" t="s">
        <v>711</v>
      </c>
      <c r="I129" s="41" t="s">
        <v>712</v>
      </c>
      <c r="J129" s="41" t="str">
        <f t="shared" si="5"/>
        <v>Planned</v>
      </c>
    </row>
    <row r="130" spans="1:10" x14ac:dyDescent="0.25">
      <c r="A130" s="103" t="str">
        <f t="shared" ref="A130:A193" si="6">B130&amp;D130&amp;F130</f>
        <v>FoundationScripture129</v>
      </c>
      <c r="B130" s="74" t="s">
        <v>123</v>
      </c>
      <c r="C130" s="73" t="s">
        <v>0</v>
      </c>
      <c r="D130" s="73" t="s">
        <v>104</v>
      </c>
      <c r="E130" s="73" t="s">
        <v>128</v>
      </c>
      <c r="F130" s="42">
        <v>129</v>
      </c>
      <c r="G130" s="43" t="str">
        <f t="shared" ref="G130:G193" si="7">IF(ISBLANK(F130),"",TEXT(VLOOKUP(F130,Calendar,2,0),"dd mmm")&amp;" (Week "&amp;VLOOKUP(F130,Calendar,3,FALSE)&amp;":  "&amp;TEXT(VLOOKUP(F130,Calendar,2,FALSE),"ddd")&amp;")")</f>
        <v>07 Mar (Week 26:  Thu)</v>
      </c>
      <c r="H130" s="41" t="s">
        <v>713</v>
      </c>
      <c r="I130" s="41" t="s">
        <v>714</v>
      </c>
      <c r="J130" s="41" t="str">
        <f t="shared" ref="J130:J193" si="8">IF(ISBLANK(K130),"Planned",IF(K130="-","Revoked","Completed"))</f>
        <v>Planned</v>
      </c>
    </row>
    <row r="131" spans="1:10" x14ac:dyDescent="0.25">
      <c r="A131" s="103" t="str">
        <f t="shared" si="6"/>
        <v>FoundationScripture130</v>
      </c>
      <c r="B131" s="74" t="s">
        <v>123</v>
      </c>
      <c r="C131" s="73" t="s">
        <v>0</v>
      </c>
      <c r="D131" s="73" t="s">
        <v>104</v>
      </c>
      <c r="E131" s="73" t="s">
        <v>128</v>
      </c>
      <c r="F131" s="42">
        <v>130</v>
      </c>
      <c r="G131" s="43" t="str">
        <f t="shared" si="7"/>
        <v>08 Mar (Week 26:  Fri)</v>
      </c>
      <c r="H131" s="41" t="s">
        <v>715</v>
      </c>
      <c r="I131" s="41" t="s">
        <v>716</v>
      </c>
      <c r="J131" s="41" t="str">
        <f t="shared" si="8"/>
        <v>Planned</v>
      </c>
    </row>
    <row r="132" spans="1:10" x14ac:dyDescent="0.25">
      <c r="A132" s="103" t="str">
        <f t="shared" si="6"/>
        <v>FoundationScripture131</v>
      </c>
      <c r="B132" s="74" t="s">
        <v>123</v>
      </c>
      <c r="C132" s="73" t="s">
        <v>0</v>
      </c>
      <c r="D132" s="73" t="s">
        <v>104</v>
      </c>
      <c r="E132" s="73" t="s">
        <v>128</v>
      </c>
      <c r="F132" s="42">
        <v>131</v>
      </c>
      <c r="G132" s="43" t="str">
        <f t="shared" si="7"/>
        <v>11 Mar (Week 27:  Mon)</v>
      </c>
      <c r="H132" s="41" t="s">
        <v>717</v>
      </c>
      <c r="I132" s="41" t="s">
        <v>718</v>
      </c>
      <c r="J132" s="41" t="str">
        <f t="shared" si="8"/>
        <v>Planned</v>
      </c>
    </row>
    <row r="133" spans="1:10" x14ac:dyDescent="0.25">
      <c r="A133" s="103" t="str">
        <f t="shared" si="6"/>
        <v>FoundationScripture132</v>
      </c>
      <c r="B133" s="74" t="s">
        <v>123</v>
      </c>
      <c r="C133" s="73" t="s">
        <v>0</v>
      </c>
      <c r="D133" s="73" t="s">
        <v>104</v>
      </c>
      <c r="E133" s="73" t="s">
        <v>128</v>
      </c>
      <c r="F133" s="42">
        <v>132</v>
      </c>
      <c r="G133" s="43" t="str">
        <f t="shared" si="7"/>
        <v>12 Mar (Week 27:  Tue)</v>
      </c>
      <c r="H133" s="41" t="s">
        <v>719</v>
      </c>
      <c r="I133" s="41" t="s">
        <v>720</v>
      </c>
      <c r="J133" s="41" t="str">
        <f t="shared" si="8"/>
        <v>Planned</v>
      </c>
    </row>
    <row r="134" spans="1:10" x14ac:dyDescent="0.25">
      <c r="A134" s="103" t="str">
        <f t="shared" si="6"/>
        <v>FoundationScripture133</v>
      </c>
      <c r="B134" s="74" t="s">
        <v>123</v>
      </c>
      <c r="C134" s="73" t="s">
        <v>0</v>
      </c>
      <c r="D134" s="73" t="s">
        <v>104</v>
      </c>
      <c r="E134" s="73" t="s">
        <v>128</v>
      </c>
      <c r="F134" s="42">
        <v>133</v>
      </c>
      <c r="G134" s="43" t="str">
        <f t="shared" si="7"/>
        <v>13 Mar (Week 27:  Wed)</v>
      </c>
      <c r="H134" s="41" t="s">
        <v>721</v>
      </c>
      <c r="I134" s="41" t="s">
        <v>722</v>
      </c>
      <c r="J134" s="41" t="str">
        <f t="shared" si="8"/>
        <v>Planned</v>
      </c>
    </row>
    <row r="135" spans="1:10" x14ac:dyDescent="0.25">
      <c r="A135" s="103" t="str">
        <f t="shared" si="6"/>
        <v>FoundationScripture134</v>
      </c>
      <c r="B135" s="74" t="s">
        <v>123</v>
      </c>
      <c r="C135" s="73" t="s">
        <v>0</v>
      </c>
      <c r="D135" s="73" t="s">
        <v>104</v>
      </c>
      <c r="E135" s="73" t="s">
        <v>128</v>
      </c>
      <c r="F135" s="42">
        <v>134</v>
      </c>
      <c r="G135" s="43" t="str">
        <f t="shared" si="7"/>
        <v>14 Mar (Week 27:  Thu)</v>
      </c>
      <c r="H135" s="41" t="s">
        <v>723</v>
      </c>
      <c r="I135" s="41" t="s">
        <v>724</v>
      </c>
      <c r="J135" s="41" t="str">
        <f t="shared" si="8"/>
        <v>Planned</v>
      </c>
    </row>
    <row r="136" spans="1:10" x14ac:dyDescent="0.25">
      <c r="A136" s="103" t="str">
        <f t="shared" si="6"/>
        <v>FoundationScripture135</v>
      </c>
      <c r="B136" s="74" t="s">
        <v>123</v>
      </c>
      <c r="C136" s="73" t="s">
        <v>0</v>
      </c>
      <c r="D136" s="73" t="s">
        <v>104</v>
      </c>
      <c r="E136" s="73" t="s">
        <v>128</v>
      </c>
      <c r="F136" s="42">
        <v>135</v>
      </c>
      <c r="G136" s="43" t="str">
        <f t="shared" si="7"/>
        <v>15 Mar (Week 27:  Fri)</v>
      </c>
      <c r="H136" s="41" t="s">
        <v>725</v>
      </c>
      <c r="I136" s="41" t="s">
        <v>726</v>
      </c>
      <c r="J136" s="41" t="str">
        <f t="shared" si="8"/>
        <v>Planned</v>
      </c>
    </row>
    <row r="137" spans="1:10" x14ac:dyDescent="0.25">
      <c r="A137" s="103" t="str">
        <f t="shared" si="6"/>
        <v>FoundationScripture136</v>
      </c>
      <c r="B137" s="74" t="s">
        <v>123</v>
      </c>
      <c r="C137" s="73" t="s">
        <v>0</v>
      </c>
      <c r="D137" s="73" t="s">
        <v>104</v>
      </c>
      <c r="E137" s="73" t="s">
        <v>128</v>
      </c>
      <c r="F137" s="42">
        <v>136</v>
      </c>
      <c r="G137" s="43" t="str">
        <f t="shared" si="7"/>
        <v>18 Mar (Week 28:  Mon)</v>
      </c>
      <c r="H137" s="41" t="s">
        <v>727</v>
      </c>
      <c r="I137" s="41" t="s">
        <v>728</v>
      </c>
      <c r="J137" s="41" t="str">
        <f t="shared" si="8"/>
        <v>Planned</v>
      </c>
    </row>
    <row r="138" spans="1:10" x14ac:dyDescent="0.25">
      <c r="A138" s="103" t="str">
        <f t="shared" si="6"/>
        <v>FoundationScripture137</v>
      </c>
      <c r="B138" s="74" t="s">
        <v>123</v>
      </c>
      <c r="C138" s="73" t="s">
        <v>0</v>
      </c>
      <c r="D138" s="73" t="s">
        <v>104</v>
      </c>
      <c r="E138" s="73" t="s">
        <v>128</v>
      </c>
      <c r="F138" s="42">
        <v>137</v>
      </c>
      <c r="G138" s="43" t="str">
        <f t="shared" si="7"/>
        <v>19 Mar (Week 28:  Tue)</v>
      </c>
      <c r="H138" s="41" t="s">
        <v>729</v>
      </c>
      <c r="I138" s="41" t="s">
        <v>730</v>
      </c>
      <c r="J138" s="41" t="str">
        <f t="shared" si="8"/>
        <v>Planned</v>
      </c>
    </row>
    <row r="139" spans="1:10" x14ac:dyDescent="0.25">
      <c r="A139" s="103" t="str">
        <f t="shared" si="6"/>
        <v>FoundationScripture138</v>
      </c>
      <c r="B139" s="74" t="s">
        <v>123</v>
      </c>
      <c r="C139" s="73" t="s">
        <v>0</v>
      </c>
      <c r="D139" s="73" t="s">
        <v>104</v>
      </c>
      <c r="E139" s="73" t="s">
        <v>128</v>
      </c>
      <c r="F139" s="42">
        <v>138</v>
      </c>
      <c r="G139" s="43" t="str">
        <f t="shared" si="7"/>
        <v>20 Mar (Week 28:  Wed)</v>
      </c>
      <c r="H139" s="41" t="s">
        <v>731</v>
      </c>
      <c r="I139" s="41" t="s">
        <v>732</v>
      </c>
      <c r="J139" s="41" t="str">
        <f t="shared" si="8"/>
        <v>Planned</v>
      </c>
    </row>
    <row r="140" spans="1:10" x14ac:dyDescent="0.25">
      <c r="A140" s="103" t="str">
        <f t="shared" si="6"/>
        <v>FoundationScripture139</v>
      </c>
      <c r="B140" s="74" t="s">
        <v>123</v>
      </c>
      <c r="C140" s="73" t="s">
        <v>0</v>
      </c>
      <c r="D140" s="73" t="s">
        <v>104</v>
      </c>
      <c r="E140" s="73" t="s">
        <v>128</v>
      </c>
      <c r="F140" s="42">
        <v>139</v>
      </c>
      <c r="G140" s="43" t="str">
        <f t="shared" si="7"/>
        <v>21 Mar (Week 28:  Thu)</v>
      </c>
      <c r="H140" s="41" t="s">
        <v>733</v>
      </c>
      <c r="I140" s="41" t="s">
        <v>734</v>
      </c>
      <c r="J140" s="41" t="str">
        <f t="shared" si="8"/>
        <v>Planned</v>
      </c>
    </row>
    <row r="141" spans="1:10" x14ac:dyDescent="0.25">
      <c r="A141" s="103" t="str">
        <f t="shared" si="6"/>
        <v>FoundationScripture140</v>
      </c>
      <c r="B141" s="74" t="s">
        <v>123</v>
      </c>
      <c r="C141" s="73" t="s">
        <v>0</v>
      </c>
      <c r="D141" s="73" t="s">
        <v>104</v>
      </c>
      <c r="E141" s="73" t="s">
        <v>128</v>
      </c>
      <c r="F141" s="42">
        <v>140</v>
      </c>
      <c r="G141" s="43" t="str">
        <f t="shared" si="7"/>
        <v>22 Mar (Week 28:  Fri)</v>
      </c>
      <c r="H141" s="41" t="s">
        <v>735</v>
      </c>
      <c r="I141" s="41" t="s">
        <v>736</v>
      </c>
      <c r="J141" s="41" t="str">
        <f t="shared" si="8"/>
        <v>Planned</v>
      </c>
    </row>
    <row r="142" spans="1:10" x14ac:dyDescent="0.25">
      <c r="A142" s="103" t="str">
        <f t="shared" si="6"/>
        <v>FoundationScripture141</v>
      </c>
      <c r="B142" s="74" t="s">
        <v>123</v>
      </c>
      <c r="C142" s="73" t="s">
        <v>0</v>
      </c>
      <c r="D142" s="73" t="s">
        <v>104</v>
      </c>
      <c r="E142" s="73" t="s">
        <v>128</v>
      </c>
      <c r="F142" s="42">
        <v>141</v>
      </c>
      <c r="G142" s="43" t="str">
        <f t="shared" si="7"/>
        <v>25 Mar (Week 29:  Mon)</v>
      </c>
      <c r="H142" s="41" t="s">
        <v>737</v>
      </c>
      <c r="I142" s="41" t="s">
        <v>738</v>
      </c>
      <c r="J142" s="41" t="str">
        <f t="shared" si="8"/>
        <v>Planned</v>
      </c>
    </row>
    <row r="143" spans="1:10" x14ac:dyDescent="0.25">
      <c r="A143" s="103" t="str">
        <f t="shared" si="6"/>
        <v>FoundationScripture142</v>
      </c>
      <c r="B143" s="74" t="s">
        <v>123</v>
      </c>
      <c r="C143" s="73" t="s">
        <v>0</v>
      </c>
      <c r="D143" s="73" t="s">
        <v>104</v>
      </c>
      <c r="E143" s="73" t="s">
        <v>128</v>
      </c>
      <c r="F143" s="42">
        <v>142</v>
      </c>
      <c r="G143" s="43" t="str">
        <f t="shared" si="7"/>
        <v>26 Mar (Week 29:  Tue)</v>
      </c>
      <c r="H143" s="41" t="s">
        <v>739</v>
      </c>
      <c r="I143" s="41" t="s">
        <v>740</v>
      </c>
      <c r="J143" s="41" t="str">
        <f t="shared" si="8"/>
        <v>Planned</v>
      </c>
    </row>
    <row r="144" spans="1:10" x14ac:dyDescent="0.25">
      <c r="A144" s="103" t="str">
        <f t="shared" si="6"/>
        <v>FoundationScripture143</v>
      </c>
      <c r="B144" s="74" t="s">
        <v>123</v>
      </c>
      <c r="C144" s="73" t="s">
        <v>0</v>
      </c>
      <c r="D144" s="73" t="s">
        <v>104</v>
      </c>
      <c r="E144" s="73" t="s">
        <v>128</v>
      </c>
      <c r="F144" s="42">
        <v>143</v>
      </c>
      <c r="G144" s="43" t="str">
        <f t="shared" si="7"/>
        <v>27 Mar (Week 29:  Wed)</v>
      </c>
      <c r="H144" s="41" t="s">
        <v>741</v>
      </c>
      <c r="I144" s="41" t="s">
        <v>742</v>
      </c>
      <c r="J144" s="41" t="str">
        <f t="shared" si="8"/>
        <v>Planned</v>
      </c>
    </row>
    <row r="145" spans="1:10" x14ac:dyDescent="0.25">
      <c r="A145" s="103" t="str">
        <f t="shared" si="6"/>
        <v>FoundationScripture144</v>
      </c>
      <c r="B145" s="74" t="s">
        <v>123</v>
      </c>
      <c r="C145" s="73" t="s">
        <v>0</v>
      </c>
      <c r="D145" s="73" t="s">
        <v>104</v>
      </c>
      <c r="E145" s="73" t="s">
        <v>128</v>
      </c>
      <c r="F145" s="42">
        <v>144</v>
      </c>
      <c r="G145" s="43" t="str">
        <f t="shared" si="7"/>
        <v>28 Mar (Week 29:  Thu)</v>
      </c>
      <c r="H145" s="41" t="s">
        <v>743</v>
      </c>
      <c r="I145" s="41" t="s">
        <v>744</v>
      </c>
      <c r="J145" s="41" t="str">
        <f t="shared" si="8"/>
        <v>Planned</v>
      </c>
    </row>
    <row r="146" spans="1:10" x14ac:dyDescent="0.25">
      <c r="A146" s="103" t="str">
        <f t="shared" si="6"/>
        <v>FoundationScripture145</v>
      </c>
      <c r="B146" s="74" t="s">
        <v>123</v>
      </c>
      <c r="C146" s="73" t="s">
        <v>0</v>
      </c>
      <c r="D146" s="73" t="s">
        <v>104</v>
      </c>
      <c r="E146" s="73" t="s">
        <v>128</v>
      </c>
      <c r="F146" s="42">
        <v>145</v>
      </c>
      <c r="G146" s="43" t="str">
        <f t="shared" si="7"/>
        <v>29 Mar (Week 29:  Fri)</v>
      </c>
      <c r="H146" s="41" t="s">
        <v>745</v>
      </c>
      <c r="I146" s="41" t="s">
        <v>746</v>
      </c>
      <c r="J146" s="41" t="str">
        <f t="shared" si="8"/>
        <v>Planned</v>
      </c>
    </row>
    <row r="147" spans="1:10" x14ac:dyDescent="0.25">
      <c r="A147" s="103" t="str">
        <f t="shared" si="6"/>
        <v>FoundationScripture146</v>
      </c>
      <c r="B147" s="74" t="s">
        <v>123</v>
      </c>
      <c r="C147" s="73" t="s">
        <v>0</v>
      </c>
      <c r="D147" s="73" t="s">
        <v>104</v>
      </c>
      <c r="E147" s="73" t="s">
        <v>128</v>
      </c>
      <c r="F147" s="42">
        <v>146</v>
      </c>
      <c r="G147" s="43" t="str">
        <f t="shared" si="7"/>
        <v>01 Apr (Week 30:  Mon)</v>
      </c>
      <c r="H147" s="41" t="s">
        <v>747</v>
      </c>
      <c r="I147" s="41" t="s">
        <v>748</v>
      </c>
      <c r="J147" s="41" t="str">
        <f t="shared" si="8"/>
        <v>Planned</v>
      </c>
    </row>
    <row r="148" spans="1:10" x14ac:dyDescent="0.25">
      <c r="A148" s="103" t="str">
        <f t="shared" si="6"/>
        <v>FoundationScripture147</v>
      </c>
      <c r="B148" s="74" t="s">
        <v>123</v>
      </c>
      <c r="C148" s="73" t="s">
        <v>0</v>
      </c>
      <c r="D148" s="73" t="s">
        <v>104</v>
      </c>
      <c r="E148" s="73" t="s">
        <v>128</v>
      </c>
      <c r="F148" s="42">
        <v>147</v>
      </c>
      <c r="G148" s="43" t="str">
        <f t="shared" si="7"/>
        <v>02 Apr (Week 30:  Tue)</v>
      </c>
      <c r="H148" s="41" t="s">
        <v>749</v>
      </c>
      <c r="I148" s="41" t="s">
        <v>750</v>
      </c>
      <c r="J148" s="41" t="str">
        <f t="shared" si="8"/>
        <v>Planned</v>
      </c>
    </row>
    <row r="149" spans="1:10" x14ac:dyDescent="0.25">
      <c r="A149" s="103" t="str">
        <f t="shared" si="6"/>
        <v>FoundationScripture148</v>
      </c>
      <c r="B149" s="74" t="s">
        <v>123</v>
      </c>
      <c r="C149" s="73" t="s">
        <v>0</v>
      </c>
      <c r="D149" s="73" t="s">
        <v>104</v>
      </c>
      <c r="E149" s="73" t="s">
        <v>128</v>
      </c>
      <c r="F149" s="42">
        <v>148</v>
      </c>
      <c r="G149" s="43" t="str">
        <f t="shared" si="7"/>
        <v>03 Apr (Week 30:  Wed)</v>
      </c>
      <c r="H149" s="41" t="s">
        <v>751</v>
      </c>
      <c r="I149" s="41" t="s">
        <v>752</v>
      </c>
      <c r="J149" s="41" t="str">
        <f t="shared" si="8"/>
        <v>Planned</v>
      </c>
    </row>
    <row r="150" spans="1:10" x14ac:dyDescent="0.25">
      <c r="A150" s="103" t="str">
        <f t="shared" si="6"/>
        <v>FoundationScripture149</v>
      </c>
      <c r="B150" s="74" t="s">
        <v>123</v>
      </c>
      <c r="C150" s="73" t="s">
        <v>0</v>
      </c>
      <c r="D150" s="73" t="s">
        <v>104</v>
      </c>
      <c r="E150" s="73" t="s">
        <v>128</v>
      </c>
      <c r="F150" s="42">
        <v>149</v>
      </c>
      <c r="G150" s="43" t="str">
        <f t="shared" si="7"/>
        <v>04 Apr (Week 30:  Thu)</v>
      </c>
      <c r="H150" s="41" t="s">
        <v>753</v>
      </c>
      <c r="I150" s="41" t="s">
        <v>754</v>
      </c>
      <c r="J150" s="41" t="str">
        <f t="shared" si="8"/>
        <v>Planned</v>
      </c>
    </row>
    <row r="151" spans="1:10" x14ac:dyDescent="0.25">
      <c r="A151" s="103" t="str">
        <f t="shared" si="6"/>
        <v>FoundationScripture150</v>
      </c>
      <c r="B151" s="74" t="s">
        <v>123</v>
      </c>
      <c r="C151" s="73" t="s">
        <v>0</v>
      </c>
      <c r="D151" s="73" t="s">
        <v>104</v>
      </c>
      <c r="E151" s="73" t="s">
        <v>128</v>
      </c>
      <c r="F151" s="42">
        <v>150</v>
      </c>
      <c r="G151" s="43" t="str">
        <f t="shared" si="7"/>
        <v>05 Apr (Week 30:  Fri)</v>
      </c>
      <c r="H151" s="41" t="s">
        <v>755</v>
      </c>
      <c r="I151" s="41" t="s">
        <v>756</v>
      </c>
      <c r="J151" s="41" t="str">
        <f t="shared" si="8"/>
        <v>Planned</v>
      </c>
    </row>
    <row r="152" spans="1:10" x14ac:dyDescent="0.25">
      <c r="A152" s="103" t="str">
        <f t="shared" si="6"/>
        <v>FoundationScripture151</v>
      </c>
      <c r="B152" s="74" t="s">
        <v>123</v>
      </c>
      <c r="C152" s="73" t="s">
        <v>0</v>
      </c>
      <c r="D152" s="73" t="s">
        <v>104</v>
      </c>
      <c r="E152" s="73" t="s">
        <v>128</v>
      </c>
      <c r="F152" s="42">
        <v>151</v>
      </c>
      <c r="G152" s="43" t="str">
        <f t="shared" si="7"/>
        <v>08 Apr (Week 31:  Mon)</v>
      </c>
      <c r="H152" s="41" t="s">
        <v>134</v>
      </c>
      <c r="I152" s="41" t="s">
        <v>757</v>
      </c>
      <c r="J152" s="41" t="str">
        <f t="shared" si="8"/>
        <v>Planned</v>
      </c>
    </row>
    <row r="153" spans="1:10" x14ac:dyDescent="0.25">
      <c r="A153" s="103" t="str">
        <f t="shared" si="6"/>
        <v>FoundationScripture152</v>
      </c>
      <c r="B153" s="74" t="s">
        <v>123</v>
      </c>
      <c r="C153" s="73" t="s">
        <v>0</v>
      </c>
      <c r="D153" s="73" t="s">
        <v>104</v>
      </c>
      <c r="E153" s="73" t="s">
        <v>128</v>
      </c>
      <c r="F153" s="42">
        <v>152</v>
      </c>
      <c r="G153" s="43" t="str">
        <f t="shared" si="7"/>
        <v>09 Apr (Week 31:  Tue)</v>
      </c>
      <c r="H153" s="41" t="s">
        <v>135</v>
      </c>
      <c r="I153" s="41" t="s">
        <v>758</v>
      </c>
      <c r="J153" s="41" t="str">
        <f t="shared" si="8"/>
        <v>Planned</v>
      </c>
    </row>
    <row r="154" spans="1:10" x14ac:dyDescent="0.25">
      <c r="A154" s="103" t="str">
        <f t="shared" si="6"/>
        <v>FoundationScripture153</v>
      </c>
      <c r="B154" s="74" t="s">
        <v>123</v>
      </c>
      <c r="C154" s="73" t="s">
        <v>0</v>
      </c>
      <c r="D154" s="73" t="s">
        <v>104</v>
      </c>
      <c r="E154" s="73" t="s">
        <v>128</v>
      </c>
      <c r="F154" s="42">
        <v>153</v>
      </c>
      <c r="G154" s="43" t="str">
        <f t="shared" si="7"/>
        <v>10 Apr (Week 31:  Wed)</v>
      </c>
      <c r="H154" s="41" t="s">
        <v>136</v>
      </c>
      <c r="I154" s="41" t="s">
        <v>759</v>
      </c>
      <c r="J154" s="41" t="str">
        <f t="shared" si="8"/>
        <v>Planned</v>
      </c>
    </row>
    <row r="155" spans="1:10" x14ac:dyDescent="0.25">
      <c r="A155" s="103" t="str">
        <f t="shared" si="6"/>
        <v>FoundationScripture154</v>
      </c>
      <c r="B155" s="74" t="s">
        <v>123</v>
      </c>
      <c r="C155" s="73" t="s">
        <v>0</v>
      </c>
      <c r="D155" s="73" t="s">
        <v>104</v>
      </c>
      <c r="E155" s="73" t="s">
        <v>128</v>
      </c>
      <c r="F155" s="42">
        <v>154</v>
      </c>
      <c r="G155" s="43" t="str">
        <f t="shared" si="7"/>
        <v>11 Apr (Week 31:  Thu)</v>
      </c>
      <c r="H155" s="41" t="s">
        <v>137</v>
      </c>
      <c r="I155" s="41" t="s">
        <v>760</v>
      </c>
      <c r="J155" s="41" t="str">
        <f t="shared" si="8"/>
        <v>Planned</v>
      </c>
    </row>
    <row r="156" spans="1:10" x14ac:dyDescent="0.25">
      <c r="A156" s="103" t="str">
        <f t="shared" si="6"/>
        <v>FoundationScripture155</v>
      </c>
      <c r="B156" s="74" t="s">
        <v>123</v>
      </c>
      <c r="C156" s="73" t="s">
        <v>0</v>
      </c>
      <c r="D156" s="73" t="s">
        <v>104</v>
      </c>
      <c r="E156" s="73" t="s">
        <v>128</v>
      </c>
      <c r="F156" s="42">
        <v>155</v>
      </c>
      <c r="G156" s="43" t="str">
        <f t="shared" si="7"/>
        <v>12 Apr (Week 31:  Fri)</v>
      </c>
      <c r="H156" s="41" t="s">
        <v>138</v>
      </c>
      <c r="I156" s="41" t="s">
        <v>761</v>
      </c>
      <c r="J156" s="41" t="str">
        <f t="shared" si="8"/>
        <v>Planned</v>
      </c>
    </row>
    <row r="157" spans="1:10" x14ac:dyDescent="0.25">
      <c r="A157" s="103" t="str">
        <f t="shared" si="6"/>
        <v>FoundationScripture156</v>
      </c>
      <c r="B157" s="74" t="s">
        <v>123</v>
      </c>
      <c r="C157" s="73" t="s">
        <v>0</v>
      </c>
      <c r="D157" s="73" t="s">
        <v>104</v>
      </c>
      <c r="E157" s="73" t="s">
        <v>128</v>
      </c>
      <c r="F157" s="42">
        <v>156</v>
      </c>
      <c r="G157" s="43" t="str">
        <f t="shared" si="7"/>
        <v>15 Apr (Week 32:  Mon)</v>
      </c>
      <c r="H157" s="41" t="s">
        <v>141</v>
      </c>
      <c r="I157" s="41" t="s">
        <v>762</v>
      </c>
      <c r="J157" s="41" t="str">
        <f t="shared" si="8"/>
        <v>Planned</v>
      </c>
    </row>
    <row r="158" spans="1:10" x14ac:dyDescent="0.25">
      <c r="A158" s="103" t="str">
        <f t="shared" si="6"/>
        <v>FoundationScripture157</v>
      </c>
      <c r="B158" s="74" t="s">
        <v>123</v>
      </c>
      <c r="C158" s="73" t="s">
        <v>0</v>
      </c>
      <c r="D158" s="73" t="s">
        <v>104</v>
      </c>
      <c r="E158" s="73" t="s">
        <v>128</v>
      </c>
      <c r="F158" s="42">
        <v>157</v>
      </c>
      <c r="G158" s="43" t="str">
        <f t="shared" si="7"/>
        <v>16 Apr (Week 32:  Tue)</v>
      </c>
      <c r="H158" s="41" t="s">
        <v>142</v>
      </c>
      <c r="I158" s="41" t="s">
        <v>763</v>
      </c>
      <c r="J158" s="41" t="str">
        <f t="shared" si="8"/>
        <v>Planned</v>
      </c>
    </row>
    <row r="159" spans="1:10" x14ac:dyDescent="0.25">
      <c r="A159" s="103" t="str">
        <f t="shared" si="6"/>
        <v>FoundationScripture158</v>
      </c>
      <c r="B159" s="74" t="s">
        <v>123</v>
      </c>
      <c r="C159" s="73" t="s">
        <v>0</v>
      </c>
      <c r="D159" s="73" t="s">
        <v>104</v>
      </c>
      <c r="E159" s="73" t="s">
        <v>128</v>
      </c>
      <c r="F159" s="42">
        <v>158</v>
      </c>
      <c r="G159" s="43" t="str">
        <f t="shared" si="7"/>
        <v>17 Apr (Week 32:  Wed)</v>
      </c>
      <c r="H159" s="41" t="s">
        <v>143</v>
      </c>
      <c r="I159" s="41" t="s">
        <v>764</v>
      </c>
      <c r="J159" s="41" t="str">
        <f t="shared" si="8"/>
        <v>Planned</v>
      </c>
    </row>
    <row r="160" spans="1:10" x14ac:dyDescent="0.25">
      <c r="A160" s="103" t="str">
        <f t="shared" si="6"/>
        <v>FoundationScripture159</v>
      </c>
      <c r="B160" s="74" t="s">
        <v>123</v>
      </c>
      <c r="C160" s="73" t="s">
        <v>0</v>
      </c>
      <c r="D160" s="73" t="s">
        <v>104</v>
      </c>
      <c r="E160" s="73" t="s">
        <v>128</v>
      </c>
      <c r="F160" s="42">
        <v>159</v>
      </c>
      <c r="G160" s="43" t="str">
        <f t="shared" si="7"/>
        <v>18 Apr (Week 32:  Thu)</v>
      </c>
      <c r="H160" s="41" t="s">
        <v>144</v>
      </c>
      <c r="I160" s="41" t="s">
        <v>765</v>
      </c>
      <c r="J160" s="41" t="str">
        <f t="shared" si="8"/>
        <v>Planned</v>
      </c>
    </row>
    <row r="161" spans="1:10" x14ac:dyDescent="0.25">
      <c r="A161" s="103" t="str">
        <f t="shared" si="6"/>
        <v>FoundationScripture160</v>
      </c>
      <c r="B161" s="74" t="s">
        <v>123</v>
      </c>
      <c r="C161" s="73" t="s">
        <v>0</v>
      </c>
      <c r="D161" s="73" t="s">
        <v>104</v>
      </c>
      <c r="E161" s="73" t="s">
        <v>128</v>
      </c>
      <c r="F161" s="42">
        <v>160</v>
      </c>
      <c r="G161" s="43" t="str">
        <f t="shared" si="7"/>
        <v>19 Apr (Week 32:  Fri)</v>
      </c>
      <c r="H161" s="41" t="s">
        <v>145</v>
      </c>
      <c r="I161" s="41" t="s">
        <v>766</v>
      </c>
      <c r="J161" s="41" t="str">
        <f t="shared" si="8"/>
        <v>Planned</v>
      </c>
    </row>
    <row r="162" spans="1:10" x14ac:dyDescent="0.25">
      <c r="A162" s="103" t="str">
        <f t="shared" si="6"/>
        <v>FoundationScripture161</v>
      </c>
      <c r="B162" s="74" t="s">
        <v>123</v>
      </c>
      <c r="C162" s="73" t="s">
        <v>0</v>
      </c>
      <c r="D162" s="73" t="s">
        <v>104</v>
      </c>
      <c r="E162" s="73" t="s">
        <v>128</v>
      </c>
      <c r="F162" s="42">
        <v>161</v>
      </c>
      <c r="G162" s="43" t="str">
        <f t="shared" si="7"/>
        <v>22 Apr (Week 33:  Mon)</v>
      </c>
      <c r="H162" s="41" t="s">
        <v>146</v>
      </c>
      <c r="I162" s="41" t="s">
        <v>767</v>
      </c>
      <c r="J162" s="41" t="str">
        <f t="shared" si="8"/>
        <v>Planned</v>
      </c>
    </row>
    <row r="163" spans="1:10" x14ac:dyDescent="0.25">
      <c r="A163" s="103" t="str">
        <f t="shared" si="6"/>
        <v>FoundationScripture162</v>
      </c>
      <c r="B163" s="74" t="s">
        <v>123</v>
      </c>
      <c r="C163" s="73" t="s">
        <v>0</v>
      </c>
      <c r="D163" s="73" t="s">
        <v>104</v>
      </c>
      <c r="E163" s="73" t="s">
        <v>128</v>
      </c>
      <c r="F163" s="42">
        <v>162</v>
      </c>
      <c r="G163" s="43" t="str">
        <f t="shared" si="7"/>
        <v>23 Apr (Week 33:  Tue)</v>
      </c>
      <c r="H163" s="41" t="s">
        <v>147</v>
      </c>
      <c r="I163" s="41" t="s">
        <v>768</v>
      </c>
      <c r="J163" s="41" t="str">
        <f t="shared" si="8"/>
        <v>Planned</v>
      </c>
    </row>
    <row r="164" spans="1:10" x14ac:dyDescent="0.25">
      <c r="A164" s="103" t="str">
        <f t="shared" si="6"/>
        <v>FoundationScripture163</v>
      </c>
      <c r="B164" s="74" t="s">
        <v>123</v>
      </c>
      <c r="C164" s="73" t="s">
        <v>0</v>
      </c>
      <c r="D164" s="73" t="s">
        <v>104</v>
      </c>
      <c r="E164" s="73" t="s">
        <v>128</v>
      </c>
      <c r="F164" s="42">
        <v>163</v>
      </c>
      <c r="G164" s="43" t="str">
        <f t="shared" si="7"/>
        <v>24 Apr (Week 33:  Wed)</v>
      </c>
      <c r="H164" s="41" t="s">
        <v>148</v>
      </c>
      <c r="I164" s="41" t="s">
        <v>769</v>
      </c>
      <c r="J164" s="41" t="str">
        <f t="shared" si="8"/>
        <v>Planned</v>
      </c>
    </row>
    <row r="165" spans="1:10" x14ac:dyDescent="0.25">
      <c r="A165" s="103" t="str">
        <f t="shared" si="6"/>
        <v>FoundationScripture164</v>
      </c>
      <c r="B165" s="74" t="s">
        <v>123</v>
      </c>
      <c r="C165" s="73" t="s">
        <v>0</v>
      </c>
      <c r="D165" s="73" t="s">
        <v>104</v>
      </c>
      <c r="E165" s="73" t="s">
        <v>128</v>
      </c>
      <c r="F165" s="42">
        <v>164</v>
      </c>
      <c r="G165" s="43" t="str">
        <f t="shared" si="7"/>
        <v>25 Apr (Week 33:  Thu)</v>
      </c>
      <c r="H165" s="41" t="s">
        <v>149</v>
      </c>
      <c r="I165" s="41" t="s">
        <v>770</v>
      </c>
      <c r="J165" s="41" t="str">
        <f t="shared" si="8"/>
        <v>Planned</v>
      </c>
    </row>
    <row r="166" spans="1:10" x14ac:dyDescent="0.25">
      <c r="A166" s="103" t="str">
        <f t="shared" si="6"/>
        <v>FoundationScripture165</v>
      </c>
      <c r="B166" s="74" t="s">
        <v>123</v>
      </c>
      <c r="C166" s="73" t="s">
        <v>0</v>
      </c>
      <c r="D166" s="73" t="s">
        <v>104</v>
      </c>
      <c r="E166" s="73" t="s">
        <v>128</v>
      </c>
      <c r="F166" s="42">
        <v>165</v>
      </c>
      <c r="G166" s="43" t="str">
        <f t="shared" si="7"/>
        <v>26 Apr (Week 33:  Fri)</v>
      </c>
      <c r="H166" s="41" t="s">
        <v>151</v>
      </c>
      <c r="I166" s="41" t="s">
        <v>771</v>
      </c>
      <c r="J166" s="41" t="str">
        <f t="shared" si="8"/>
        <v>Planned</v>
      </c>
    </row>
    <row r="167" spans="1:10" x14ac:dyDescent="0.25">
      <c r="A167" s="103" t="str">
        <f t="shared" si="6"/>
        <v>FoundationScripture166</v>
      </c>
      <c r="B167" s="74" t="s">
        <v>123</v>
      </c>
      <c r="C167" s="73" t="s">
        <v>0</v>
      </c>
      <c r="D167" s="73" t="s">
        <v>104</v>
      </c>
      <c r="E167" s="73" t="s">
        <v>128</v>
      </c>
      <c r="F167" s="42">
        <v>166</v>
      </c>
      <c r="G167" s="43" t="str">
        <f t="shared" si="7"/>
        <v>29 Apr (Week 34:  Mon)</v>
      </c>
      <c r="H167" s="41" t="s">
        <v>152</v>
      </c>
      <c r="I167" s="41" t="s">
        <v>772</v>
      </c>
      <c r="J167" s="41" t="str">
        <f t="shared" si="8"/>
        <v>Planned</v>
      </c>
    </row>
    <row r="168" spans="1:10" x14ac:dyDescent="0.25">
      <c r="A168" s="103" t="str">
        <f t="shared" si="6"/>
        <v>FoundationScripture167</v>
      </c>
      <c r="B168" s="74" t="s">
        <v>123</v>
      </c>
      <c r="C168" s="73" t="s">
        <v>0</v>
      </c>
      <c r="D168" s="73" t="s">
        <v>104</v>
      </c>
      <c r="E168" s="73" t="s">
        <v>128</v>
      </c>
      <c r="F168" s="42">
        <v>167</v>
      </c>
      <c r="G168" s="43" t="str">
        <f t="shared" si="7"/>
        <v>30 Apr (Week 34:  Tue)</v>
      </c>
      <c r="H168" s="41" t="s">
        <v>153</v>
      </c>
      <c r="I168" s="41" t="s">
        <v>773</v>
      </c>
      <c r="J168" s="41" t="str">
        <f t="shared" si="8"/>
        <v>Planned</v>
      </c>
    </row>
    <row r="169" spans="1:10" x14ac:dyDescent="0.25">
      <c r="A169" s="103" t="str">
        <f t="shared" si="6"/>
        <v>FoundationScripture168</v>
      </c>
      <c r="B169" s="74" t="s">
        <v>123</v>
      </c>
      <c r="C169" s="73" t="s">
        <v>0</v>
      </c>
      <c r="D169" s="73" t="s">
        <v>104</v>
      </c>
      <c r="E169" s="73" t="s">
        <v>128</v>
      </c>
      <c r="F169" s="42">
        <v>168</v>
      </c>
      <c r="G169" s="43" t="str">
        <f t="shared" si="7"/>
        <v>01 May (Week 34:  Wed)</v>
      </c>
      <c r="H169" s="41" t="s">
        <v>154</v>
      </c>
      <c r="I169" s="41" t="s">
        <v>774</v>
      </c>
      <c r="J169" s="41" t="str">
        <f t="shared" si="8"/>
        <v>Planned</v>
      </c>
    </row>
    <row r="170" spans="1:10" x14ac:dyDescent="0.25">
      <c r="A170" s="103" t="str">
        <f t="shared" si="6"/>
        <v>FoundationScripture169</v>
      </c>
      <c r="B170" s="74" t="s">
        <v>123</v>
      </c>
      <c r="C170" s="73" t="s">
        <v>0</v>
      </c>
      <c r="D170" s="73" t="s">
        <v>104</v>
      </c>
      <c r="E170" s="73" t="s">
        <v>128</v>
      </c>
      <c r="F170" s="42">
        <v>169</v>
      </c>
      <c r="G170" s="43" t="str">
        <f t="shared" si="7"/>
        <v>02 May (Week 34:  Thu)</v>
      </c>
      <c r="H170" s="41" t="s">
        <v>155</v>
      </c>
      <c r="I170" s="41" t="s">
        <v>775</v>
      </c>
      <c r="J170" s="41" t="str">
        <f t="shared" si="8"/>
        <v>Planned</v>
      </c>
    </row>
    <row r="171" spans="1:10" x14ac:dyDescent="0.25">
      <c r="A171" s="103" t="str">
        <f t="shared" si="6"/>
        <v>FoundationScripture170</v>
      </c>
      <c r="B171" s="74" t="s">
        <v>123</v>
      </c>
      <c r="C171" s="73" t="s">
        <v>0</v>
      </c>
      <c r="D171" s="73" t="s">
        <v>104</v>
      </c>
      <c r="E171" s="73" t="s">
        <v>128</v>
      </c>
      <c r="F171" s="42">
        <v>170</v>
      </c>
      <c r="G171" s="43" t="str">
        <f t="shared" si="7"/>
        <v>03 May (Week 34:  Fri)</v>
      </c>
      <c r="H171" s="41" t="s">
        <v>156</v>
      </c>
      <c r="I171" s="41" t="s">
        <v>776</v>
      </c>
      <c r="J171" s="41" t="str">
        <f t="shared" si="8"/>
        <v>Planned</v>
      </c>
    </row>
    <row r="172" spans="1:10" x14ac:dyDescent="0.25">
      <c r="A172" s="103" t="str">
        <f t="shared" si="6"/>
        <v>FoundationScripture171</v>
      </c>
      <c r="B172" s="74" t="s">
        <v>123</v>
      </c>
      <c r="C172" s="73" t="s">
        <v>0</v>
      </c>
      <c r="D172" s="73" t="s">
        <v>104</v>
      </c>
      <c r="E172" s="73" t="s">
        <v>128</v>
      </c>
      <c r="F172" s="42">
        <v>171</v>
      </c>
      <c r="G172" s="43" t="str">
        <f t="shared" si="7"/>
        <v>06 May (Week 35:  Mon)</v>
      </c>
      <c r="H172" s="41" t="s">
        <v>157</v>
      </c>
      <c r="I172" s="41" t="s">
        <v>777</v>
      </c>
      <c r="J172" s="41" t="str">
        <f t="shared" si="8"/>
        <v>Planned</v>
      </c>
    </row>
    <row r="173" spans="1:10" x14ac:dyDescent="0.25">
      <c r="A173" s="103" t="str">
        <f t="shared" si="6"/>
        <v>FoundationScripture172</v>
      </c>
      <c r="B173" s="74" t="s">
        <v>123</v>
      </c>
      <c r="C173" s="73" t="s">
        <v>0</v>
      </c>
      <c r="D173" s="73" t="s">
        <v>104</v>
      </c>
      <c r="E173" s="73" t="s">
        <v>128</v>
      </c>
      <c r="F173" s="42">
        <v>172</v>
      </c>
      <c r="G173" s="43" t="str">
        <f t="shared" si="7"/>
        <v>07 May (Week 35:  Tue)</v>
      </c>
      <c r="H173" s="41" t="s">
        <v>158</v>
      </c>
      <c r="I173" s="41" t="s">
        <v>778</v>
      </c>
      <c r="J173" s="41" t="str">
        <f t="shared" si="8"/>
        <v>Planned</v>
      </c>
    </row>
    <row r="174" spans="1:10" x14ac:dyDescent="0.25">
      <c r="A174" s="103" t="str">
        <f t="shared" si="6"/>
        <v>FoundationScripture173</v>
      </c>
      <c r="B174" s="74" t="s">
        <v>123</v>
      </c>
      <c r="C174" s="73" t="s">
        <v>0</v>
      </c>
      <c r="D174" s="73" t="s">
        <v>104</v>
      </c>
      <c r="E174" s="73" t="s">
        <v>128</v>
      </c>
      <c r="F174" s="42">
        <v>173</v>
      </c>
      <c r="G174" s="43" t="str">
        <f t="shared" si="7"/>
        <v>08 May (Week 35:  Wed)</v>
      </c>
      <c r="H174" s="41" t="s">
        <v>159</v>
      </c>
      <c r="I174" s="41" t="s">
        <v>779</v>
      </c>
      <c r="J174" s="41" t="str">
        <f t="shared" si="8"/>
        <v>Planned</v>
      </c>
    </row>
    <row r="175" spans="1:10" x14ac:dyDescent="0.25">
      <c r="A175" s="103" t="str">
        <f t="shared" si="6"/>
        <v>FoundationScripture174</v>
      </c>
      <c r="B175" s="74" t="s">
        <v>123</v>
      </c>
      <c r="C175" s="73" t="s">
        <v>0</v>
      </c>
      <c r="D175" s="73" t="s">
        <v>104</v>
      </c>
      <c r="E175" s="73" t="s">
        <v>128</v>
      </c>
      <c r="F175" s="42">
        <v>174</v>
      </c>
      <c r="G175" s="43" t="str">
        <f t="shared" si="7"/>
        <v>09 May (Week 35:  Thu)</v>
      </c>
      <c r="H175" s="41" t="s">
        <v>160</v>
      </c>
      <c r="I175" s="41" t="s">
        <v>780</v>
      </c>
      <c r="J175" s="41" t="str">
        <f t="shared" si="8"/>
        <v>Planned</v>
      </c>
    </row>
    <row r="176" spans="1:10" x14ac:dyDescent="0.25">
      <c r="A176" s="103" t="str">
        <f t="shared" si="6"/>
        <v>FoundationScripture175</v>
      </c>
      <c r="B176" s="74" t="s">
        <v>123</v>
      </c>
      <c r="C176" s="73" t="s">
        <v>0</v>
      </c>
      <c r="D176" s="73" t="s">
        <v>104</v>
      </c>
      <c r="E176" s="73" t="s">
        <v>128</v>
      </c>
      <c r="F176" s="42">
        <v>175</v>
      </c>
      <c r="G176" s="43" t="str">
        <f t="shared" si="7"/>
        <v>10 May (Week 35:  Fri)</v>
      </c>
      <c r="H176" s="41" t="s">
        <v>150</v>
      </c>
      <c r="I176" s="41" t="s">
        <v>781</v>
      </c>
      <c r="J176" s="41" t="str">
        <f t="shared" si="8"/>
        <v>Planned</v>
      </c>
    </row>
    <row r="177" spans="1:11" x14ac:dyDescent="0.25">
      <c r="A177" s="103" t="str">
        <f t="shared" si="6"/>
        <v>FoundationScripture176</v>
      </c>
      <c r="B177" s="74" t="s">
        <v>123</v>
      </c>
      <c r="C177" s="73" t="s">
        <v>0</v>
      </c>
      <c r="D177" s="73" t="s">
        <v>104</v>
      </c>
      <c r="E177" s="73" t="s">
        <v>128</v>
      </c>
      <c r="F177" s="42">
        <v>176</v>
      </c>
      <c r="G177" s="43" t="str">
        <f t="shared" si="7"/>
        <v>13 May (Week 36:  Mon)</v>
      </c>
      <c r="H177" s="41" t="s">
        <v>783</v>
      </c>
      <c r="I177" s="41" t="s">
        <v>784</v>
      </c>
      <c r="J177" s="41" t="str">
        <f t="shared" si="8"/>
        <v>Planned</v>
      </c>
    </row>
    <row r="178" spans="1:11" x14ac:dyDescent="0.25">
      <c r="A178" s="103" t="str">
        <f t="shared" si="6"/>
        <v>FoundationScripture177</v>
      </c>
      <c r="B178" s="74" t="s">
        <v>123</v>
      </c>
      <c r="C178" s="73" t="s">
        <v>0</v>
      </c>
      <c r="D178" s="73" t="s">
        <v>104</v>
      </c>
      <c r="E178" s="73" t="s">
        <v>128</v>
      </c>
      <c r="F178" s="42">
        <v>177</v>
      </c>
      <c r="G178" s="43" t="str">
        <f t="shared" si="7"/>
        <v>14 May (Week 36:  Tue)</v>
      </c>
      <c r="H178" s="41" t="s">
        <v>785</v>
      </c>
      <c r="I178" s="41" t="s">
        <v>786</v>
      </c>
      <c r="J178" s="41" t="str">
        <f t="shared" si="8"/>
        <v>Planned</v>
      </c>
    </row>
    <row r="179" spans="1:11" x14ac:dyDescent="0.25">
      <c r="A179" s="103" t="str">
        <f t="shared" si="6"/>
        <v>FoundationScripture178</v>
      </c>
      <c r="B179" s="74" t="s">
        <v>123</v>
      </c>
      <c r="C179" s="73" t="s">
        <v>0</v>
      </c>
      <c r="D179" s="73" t="s">
        <v>104</v>
      </c>
      <c r="E179" s="73" t="s">
        <v>128</v>
      </c>
      <c r="F179" s="42">
        <v>178</v>
      </c>
      <c r="G179" s="43" t="str">
        <f t="shared" si="7"/>
        <v>15 May (Week 36:  Wed)</v>
      </c>
      <c r="H179" s="41" t="s">
        <v>787</v>
      </c>
      <c r="I179" s="41" t="s">
        <v>788</v>
      </c>
      <c r="J179" s="41" t="str">
        <f t="shared" si="8"/>
        <v>Planned</v>
      </c>
    </row>
    <row r="180" spans="1:11" x14ac:dyDescent="0.25">
      <c r="A180" s="103" t="str">
        <f t="shared" si="6"/>
        <v>FoundationScripture179</v>
      </c>
      <c r="B180" s="74" t="s">
        <v>123</v>
      </c>
      <c r="C180" s="73" t="s">
        <v>0</v>
      </c>
      <c r="D180" s="73" t="s">
        <v>104</v>
      </c>
      <c r="E180" s="73" t="s">
        <v>128</v>
      </c>
      <c r="F180" s="42">
        <v>179</v>
      </c>
      <c r="G180" s="43" t="str">
        <f t="shared" si="7"/>
        <v>16 May (Week 36:  Thu)</v>
      </c>
      <c r="H180" s="41" t="s">
        <v>789</v>
      </c>
      <c r="I180" s="41" t="s">
        <v>790</v>
      </c>
      <c r="J180" s="41" t="str">
        <f t="shared" si="8"/>
        <v>Planned</v>
      </c>
    </row>
    <row r="181" spans="1:11" x14ac:dyDescent="0.25">
      <c r="A181" s="103" t="str">
        <f t="shared" si="6"/>
        <v>FoundationScripture180</v>
      </c>
      <c r="B181" s="74" t="s">
        <v>123</v>
      </c>
      <c r="C181" s="73" t="s">
        <v>0</v>
      </c>
      <c r="D181" s="73" t="s">
        <v>104</v>
      </c>
      <c r="E181" s="73" t="s">
        <v>128</v>
      </c>
      <c r="F181" s="42">
        <v>180</v>
      </c>
      <c r="G181" s="43" t="str">
        <f t="shared" si="7"/>
        <v>17 May (Week 36:  Fri)</v>
      </c>
      <c r="H181" s="41" t="s">
        <v>161</v>
      </c>
      <c r="I181" s="41" t="s">
        <v>782</v>
      </c>
      <c r="J181" s="41" t="str">
        <f t="shared" si="8"/>
        <v>Planned</v>
      </c>
    </row>
    <row r="182" spans="1:11" x14ac:dyDescent="0.25">
      <c r="A182" s="103" t="str">
        <f t="shared" si="6"/>
        <v>FoundationCase for a Creator3</v>
      </c>
      <c r="B182" s="74" t="s">
        <v>123</v>
      </c>
      <c r="C182" s="73" t="s">
        <v>0</v>
      </c>
      <c r="D182" s="73" t="s">
        <v>791</v>
      </c>
      <c r="E182" s="105" t="s">
        <v>128</v>
      </c>
      <c r="F182" s="42">
        <v>3</v>
      </c>
      <c r="G182" s="43" t="str">
        <f t="shared" si="7"/>
        <v>05 Sep (Week 1:  Wed)</v>
      </c>
      <c r="H182" s="41" t="s">
        <v>792</v>
      </c>
      <c r="I182" s="41" t="s">
        <v>793</v>
      </c>
      <c r="J182" s="41" t="str">
        <f t="shared" si="8"/>
        <v>Completed</v>
      </c>
      <c r="K182" s="107">
        <v>43346</v>
      </c>
    </row>
    <row r="183" spans="1:11" x14ac:dyDescent="0.25">
      <c r="A183" s="103" t="str">
        <f t="shared" si="6"/>
        <v>FoundationCase for a Creator8</v>
      </c>
      <c r="B183" s="74" t="s">
        <v>123</v>
      </c>
      <c r="C183" s="73" t="s">
        <v>0</v>
      </c>
      <c r="D183" s="73" t="s">
        <v>791</v>
      </c>
      <c r="E183" s="105" t="s">
        <v>128</v>
      </c>
      <c r="F183" s="42">
        <v>8</v>
      </c>
      <c r="G183" s="43" t="str">
        <f t="shared" si="7"/>
        <v>12 Sep (Week 2:  Wed)</v>
      </c>
      <c r="H183" s="41" t="s">
        <v>211</v>
      </c>
      <c r="I183" s="41" t="s">
        <v>794</v>
      </c>
      <c r="J183" s="41" t="str">
        <f t="shared" si="8"/>
        <v>Completed</v>
      </c>
      <c r="K183" s="107">
        <v>43354</v>
      </c>
    </row>
    <row r="184" spans="1:11" x14ac:dyDescent="0.25">
      <c r="A184" s="103" t="str">
        <f t="shared" si="6"/>
        <v>FoundationCase for a Creator13</v>
      </c>
      <c r="B184" s="74" t="s">
        <v>123</v>
      </c>
      <c r="C184" s="73" t="s">
        <v>0</v>
      </c>
      <c r="D184" s="73" t="s">
        <v>791</v>
      </c>
      <c r="E184" s="105" t="s">
        <v>128</v>
      </c>
      <c r="F184" s="42">
        <v>13</v>
      </c>
      <c r="G184" s="43" t="str">
        <f t="shared" si="7"/>
        <v>19 Sep (Week 3:  Wed)</v>
      </c>
      <c r="H184" s="41" t="s">
        <v>212</v>
      </c>
      <c r="I184" s="41" t="s">
        <v>795</v>
      </c>
      <c r="J184" s="41" t="str">
        <f t="shared" si="8"/>
        <v>Completed</v>
      </c>
      <c r="K184" s="107">
        <v>43360</v>
      </c>
    </row>
    <row r="185" spans="1:11" x14ac:dyDescent="0.25">
      <c r="A185" s="103" t="str">
        <f t="shared" si="6"/>
        <v>FoundationCase for a Creator18</v>
      </c>
      <c r="B185" s="74" t="s">
        <v>123</v>
      </c>
      <c r="C185" s="73" t="s">
        <v>0</v>
      </c>
      <c r="D185" s="73" t="s">
        <v>791</v>
      </c>
      <c r="E185" s="105" t="s">
        <v>128</v>
      </c>
      <c r="F185" s="42">
        <v>18</v>
      </c>
      <c r="G185" s="43" t="str">
        <f t="shared" si="7"/>
        <v>26 Sep (Week 4:  Wed)</v>
      </c>
      <c r="H185" s="41" t="s">
        <v>213</v>
      </c>
      <c r="I185" s="41" t="s">
        <v>796</v>
      </c>
      <c r="J185" s="41" t="str">
        <f t="shared" si="8"/>
        <v>Completed</v>
      </c>
      <c r="K185" s="107">
        <v>43367</v>
      </c>
    </row>
    <row r="186" spans="1:11" x14ac:dyDescent="0.25">
      <c r="A186" s="103" t="str">
        <f t="shared" si="6"/>
        <v>FoundationCase for a Creator23</v>
      </c>
      <c r="B186" s="74" t="s">
        <v>123</v>
      </c>
      <c r="C186" s="73" t="s">
        <v>0</v>
      </c>
      <c r="D186" s="73" t="s">
        <v>791</v>
      </c>
      <c r="E186" s="105" t="s">
        <v>128</v>
      </c>
      <c r="F186" s="42">
        <v>23</v>
      </c>
      <c r="G186" s="43" t="str">
        <f t="shared" si="7"/>
        <v>03 Oct (Week 5:  Wed)</v>
      </c>
      <c r="H186" s="41" t="s">
        <v>214</v>
      </c>
      <c r="I186" s="41" t="s">
        <v>797</v>
      </c>
      <c r="J186" s="41" t="str">
        <f t="shared" si="8"/>
        <v>Completed</v>
      </c>
      <c r="K186" s="107">
        <v>43376</v>
      </c>
    </row>
    <row r="187" spans="1:11" x14ac:dyDescent="0.25">
      <c r="A187" s="103" t="str">
        <f t="shared" si="6"/>
        <v>FoundationCase for a Creator28</v>
      </c>
      <c r="B187" s="74" t="s">
        <v>123</v>
      </c>
      <c r="C187" s="73" t="s">
        <v>0</v>
      </c>
      <c r="D187" s="73" t="s">
        <v>791</v>
      </c>
      <c r="E187" s="105" t="s">
        <v>128</v>
      </c>
      <c r="F187" s="42">
        <v>28</v>
      </c>
      <c r="G187" s="43" t="str">
        <f t="shared" si="7"/>
        <v>10 Oct (Week 6:  Wed)</v>
      </c>
      <c r="H187" s="41" t="s">
        <v>215</v>
      </c>
      <c r="I187" s="41" t="s">
        <v>798</v>
      </c>
      <c r="J187" s="41" t="str">
        <f t="shared" si="8"/>
        <v>Planned</v>
      </c>
    </row>
    <row r="188" spans="1:11" x14ac:dyDescent="0.25">
      <c r="A188" s="103" t="str">
        <f t="shared" si="6"/>
        <v>FoundationCase for a Creator33</v>
      </c>
      <c r="B188" s="74" t="s">
        <v>123</v>
      </c>
      <c r="C188" s="73" t="s">
        <v>0</v>
      </c>
      <c r="D188" s="73" t="s">
        <v>791</v>
      </c>
      <c r="E188" s="105" t="s">
        <v>128</v>
      </c>
      <c r="F188" s="42">
        <v>33</v>
      </c>
      <c r="G188" s="43" t="str">
        <f t="shared" si="7"/>
        <v>17 Oct (Week 7:  Wed)</v>
      </c>
      <c r="H188" s="41" t="s">
        <v>223</v>
      </c>
      <c r="I188" s="41" t="s">
        <v>799</v>
      </c>
      <c r="J188" s="41" t="str">
        <f t="shared" si="8"/>
        <v>Planned</v>
      </c>
    </row>
    <row r="189" spans="1:11" x14ac:dyDescent="0.25">
      <c r="A189" s="103" t="str">
        <f t="shared" si="6"/>
        <v>FoundationCase for a Creator38</v>
      </c>
      <c r="B189" s="74" t="s">
        <v>123</v>
      </c>
      <c r="C189" s="73" t="s">
        <v>0</v>
      </c>
      <c r="D189" s="73" t="s">
        <v>791</v>
      </c>
      <c r="E189" s="105" t="s">
        <v>128</v>
      </c>
      <c r="F189" s="42">
        <v>38</v>
      </c>
      <c r="G189" s="43" t="str">
        <f t="shared" si="7"/>
        <v>24 Oct (Week 8:  Wed)</v>
      </c>
      <c r="H189" s="41" t="s">
        <v>216</v>
      </c>
      <c r="I189" s="41" t="s">
        <v>800</v>
      </c>
      <c r="J189" s="41" t="str">
        <f t="shared" si="8"/>
        <v>Planned</v>
      </c>
    </row>
    <row r="190" spans="1:11" x14ac:dyDescent="0.25">
      <c r="A190" s="103" t="str">
        <f t="shared" si="6"/>
        <v>FoundationCase for a Creator43</v>
      </c>
      <c r="B190" s="74" t="s">
        <v>123</v>
      </c>
      <c r="C190" s="73" t="s">
        <v>0</v>
      </c>
      <c r="D190" s="73" t="s">
        <v>791</v>
      </c>
      <c r="E190" s="105" t="s">
        <v>128</v>
      </c>
      <c r="F190" s="42">
        <v>43</v>
      </c>
      <c r="G190" s="43" t="str">
        <f t="shared" si="7"/>
        <v>31 Oct (Week 9:  Wed)</v>
      </c>
      <c r="H190" s="41" t="s">
        <v>217</v>
      </c>
      <c r="I190" s="41" t="s">
        <v>801</v>
      </c>
      <c r="J190" s="41" t="str">
        <f t="shared" si="8"/>
        <v>Planned</v>
      </c>
    </row>
    <row r="191" spans="1:11" x14ac:dyDescent="0.25">
      <c r="A191" s="103" t="str">
        <f t="shared" si="6"/>
        <v>FoundationCase for a Creator48</v>
      </c>
      <c r="B191" s="74" t="s">
        <v>123</v>
      </c>
      <c r="C191" s="73" t="s">
        <v>0</v>
      </c>
      <c r="D191" s="73" t="s">
        <v>791</v>
      </c>
      <c r="E191" s="105" t="s">
        <v>128</v>
      </c>
      <c r="F191" s="42">
        <v>48</v>
      </c>
      <c r="G191" s="43" t="str">
        <f t="shared" si="7"/>
        <v>07 Nov (Week 10:  Wed)</v>
      </c>
      <c r="H191" s="41" t="s">
        <v>218</v>
      </c>
      <c r="I191" s="41" t="s">
        <v>802</v>
      </c>
      <c r="J191" s="41" t="str">
        <f t="shared" si="8"/>
        <v>Planned</v>
      </c>
    </row>
    <row r="192" spans="1:11" x14ac:dyDescent="0.25">
      <c r="A192" s="103" t="str">
        <f t="shared" si="6"/>
        <v>FoundationCase for a Creator53</v>
      </c>
      <c r="B192" s="74" t="s">
        <v>123</v>
      </c>
      <c r="C192" s="73" t="s">
        <v>0</v>
      </c>
      <c r="D192" s="73" t="s">
        <v>791</v>
      </c>
      <c r="E192" s="105" t="s">
        <v>128</v>
      </c>
      <c r="F192" s="42">
        <v>53</v>
      </c>
      <c r="G192" s="43" t="str">
        <f t="shared" si="7"/>
        <v>14 Nov (Week 11:  Wed)</v>
      </c>
      <c r="H192" s="41" t="s">
        <v>219</v>
      </c>
      <c r="I192" s="41" t="s">
        <v>803</v>
      </c>
      <c r="J192" s="41" t="str">
        <f t="shared" si="8"/>
        <v>Planned</v>
      </c>
    </row>
    <row r="193" spans="1:10" x14ac:dyDescent="0.25">
      <c r="A193" s="103" t="str">
        <f t="shared" si="6"/>
        <v>FoundationCase for Christ63</v>
      </c>
      <c r="B193" s="74" t="s">
        <v>123</v>
      </c>
      <c r="C193" s="73" t="s">
        <v>0</v>
      </c>
      <c r="D193" s="73" t="s">
        <v>3485</v>
      </c>
      <c r="E193" s="105" t="s">
        <v>128</v>
      </c>
      <c r="F193" s="42">
        <v>63</v>
      </c>
      <c r="G193" s="43" t="str">
        <f t="shared" si="7"/>
        <v>28 Nov (Week 13:  Wed)</v>
      </c>
      <c r="H193" s="41" t="s">
        <v>792</v>
      </c>
      <c r="I193" s="41" t="s">
        <v>804</v>
      </c>
      <c r="J193" s="41" t="str">
        <f t="shared" si="8"/>
        <v>Planned</v>
      </c>
    </row>
    <row r="194" spans="1:10" x14ac:dyDescent="0.25">
      <c r="A194" s="103" t="str">
        <f t="shared" ref="A194:A274" si="9">B194&amp;D194&amp;F194</f>
        <v>FoundationCase for Christ68</v>
      </c>
      <c r="B194" s="74" t="s">
        <v>123</v>
      </c>
      <c r="C194" s="73" t="s">
        <v>0</v>
      </c>
      <c r="D194" s="73" t="s">
        <v>3485</v>
      </c>
      <c r="E194" s="105" t="s">
        <v>128</v>
      </c>
      <c r="F194" s="42">
        <v>68</v>
      </c>
      <c r="G194" s="43" t="str">
        <f t="shared" ref="G194:G274" si="10">IF(ISBLANK(F194),"",TEXT(VLOOKUP(F194,Calendar,2,0),"dd mmm")&amp;" (Week "&amp;VLOOKUP(F194,Calendar,3,FALSE)&amp;":  "&amp;TEXT(VLOOKUP(F194,Calendar,2,FALSE),"ddd")&amp;")")</f>
        <v>05 Dec (Week 14:  Wed)</v>
      </c>
      <c r="H194" s="41" t="s">
        <v>211</v>
      </c>
      <c r="I194" s="41" t="s">
        <v>805</v>
      </c>
      <c r="J194" s="41" t="str">
        <f t="shared" ref="J194:J274" si="11">IF(ISBLANK(K194),"Planned",IF(K194="-","Revoked","Completed"))</f>
        <v>Planned</v>
      </c>
    </row>
    <row r="195" spans="1:10" x14ac:dyDescent="0.25">
      <c r="A195" s="103" t="str">
        <f t="shared" si="9"/>
        <v>FoundationCase for Christ73</v>
      </c>
      <c r="B195" s="74" t="s">
        <v>123</v>
      </c>
      <c r="C195" s="73" t="s">
        <v>0</v>
      </c>
      <c r="D195" s="73" t="s">
        <v>3485</v>
      </c>
      <c r="E195" s="105" t="s">
        <v>128</v>
      </c>
      <c r="F195" s="42">
        <v>73</v>
      </c>
      <c r="G195" s="43" t="str">
        <f t="shared" si="10"/>
        <v>12 Dec (Week 15:  Wed)</v>
      </c>
      <c r="H195" s="41" t="s">
        <v>212</v>
      </c>
      <c r="I195" s="41" t="s">
        <v>806</v>
      </c>
      <c r="J195" s="41" t="str">
        <f t="shared" si="11"/>
        <v>Planned</v>
      </c>
    </row>
    <row r="196" spans="1:10" x14ac:dyDescent="0.25">
      <c r="A196" s="103" t="str">
        <f t="shared" si="9"/>
        <v>FoundationCase for Christ78</v>
      </c>
      <c r="B196" s="74" t="s">
        <v>123</v>
      </c>
      <c r="C196" s="73" t="s">
        <v>0</v>
      </c>
      <c r="D196" s="73" t="s">
        <v>3485</v>
      </c>
      <c r="E196" s="105" t="s">
        <v>128</v>
      </c>
      <c r="F196" s="42">
        <v>78</v>
      </c>
      <c r="G196" s="43" t="str">
        <f t="shared" si="10"/>
        <v>19 Dec (Week 16:  Wed)</v>
      </c>
      <c r="H196" s="41" t="s">
        <v>213</v>
      </c>
      <c r="I196" s="41" t="s">
        <v>807</v>
      </c>
      <c r="J196" s="41" t="str">
        <f t="shared" si="11"/>
        <v>Planned</v>
      </c>
    </row>
    <row r="197" spans="1:10" x14ac:dyDescent="0.25">
      <c r="A197" s="103" t="str">
        <f t="shared" si="9"/>
        <v>FoundationCase for Christ83</v>
      </c>
      <c r="B197" s="74" t="s">
        <v>123</v>
      </c>
      <c r="C197" s="73" t="s">
        <v>0</v>
      </c>
      <c r="D197" s="73" t="s">
        <v>3485</v>
      </c>
      <c r="E197" s="105" t="s">
        <v>128</v>
      </c>
      <c r="F197" s="42">
        <v>83</v>
      </c>
      <c r="G197" s="43" t="str">
        <f t="shared" si="10"/>
        <v>02 Jan (Week 17:  Wed)</v>
      </c>
      <c r="H197" s="41" t="s">
        <v>214</v>
      </c>
      <c r="I197" s="41" t="s">
        <v>808</v>
      </c>
      <c r="J197" s="41" t="str">
        <f t="shared" si="11"/>
        <v>Planned</v>
      </c>
    </row>
    <row r="198" spans="1:10" x14ac:dyDescent="0.25">
      <c r="A198" s="103" t="str">
        <f t="shared" si="9"/>
        <v>FoundationCase for Christ88</v>
      </c>
      <c r="B198" s="74" t="s">
        <v>123</v>
      </c>
      <c r="C198" s="73" t="s">
        <v>0</v>
      </c>
      <c r="D198" s="73" t="s">
        <v>3485</v>
      </c>
      <c r="E198" s="105" t="s">
        <v>128</v>
      </c>
      <c r="F198" s="42">
        <v>88</v>
      </c>
      <c r="G198" s="43" t="str">
        <f t="shared" si="10"/>
        <v>09 Jan (Week 18:  Wed)</v>
      </c>
      <c r="H198" s="41" t="s">
        <v>215</v>
      </c>
      <c r="I198" s="41" t="s">
        <v>809</v>
      </c>
      <c r="J198" s="41" t="str">
        <f t="shared" si="11"/>
        <v>Planned</v>
      </c>
    </row>
    <row r="199" spans="1:10" x14ac:dyDescent="0.25">
      <c r="A199" s="103" t="str">
        <f t="shared" si="9"/>
        <v>FoundationCase for Christ93</v>
      </c>
      <c r="B199" s="74" t="s">
        <v>123</v>
      </c>
      <c r="C199" s="73" t="s">
        <v>0</v>
      </c>
      <c r="D199" s="73" t="s">
        <v>3485</v>
      </c>
      <c r="E199" s="105" t="s">
        <v>128</v>
      </c>
      <c r="F199" s="42">
        <v>93</v>
      </c>
      <c r="G199" s="43" t="str">
        <f t="shared" si="10"/>
        <v>16 Jan (Week 19:  Wed)</v>
      </c>
      <c r="H199" s="41" t="s">
        <v>223</v>
      </c>
      <c r="I199" s="41" t="s">
        <v>810</v>
      </c>
      <c r="J199" s="41" t="str">
        <f t="shared" si="11"/>
        <v>Planned</v>
      </c>
    </row>
    <row r="200" spans="1:10" x14ac:dyDescent="0.25">
      <c r="A200" s="173" t="str">
        <f t="shared" ref="A200:A214" si="12">B200&amp;D200&amp;F200</f>
        <v>FoundationCase for Christ98</v>
      </c>
      <c r="B200" s="74" t="s">
        <v>123</v>
      </c>
      <c r="C200" s="73" t="s">
        <v>0</v>
      </c>
      <c r="D200" s="73" t="s">
        <v>3485</v>
      </c>
      <c r="E200" s="105" t="s">
        <v>128</v>
      </c>
      <c r="F200" s="42">
        <v>98</v>
      </c>
      <c r="G200" s="43" t="str">
        <f t="shared" ref="G200:G216" si="13">IF(ISBLANK(F200),"",TEXT(VLOOKUP(F200,Calendar,2,0),"dd mmm")&amp;" (Week "&amp;VLOOKUP(F200,Calendar,3,FALSE)&amp;":  "&amp;TEXT(VLOOKUP(F200,Calendar,2,FALSE),"ddd")&amp;")")</f>
        <v>23 Jan (Week 20:  Wed)</v>
      </c>
      <c r="H200" s="41" t="s">
        <v>216</v>
      </c>
      <c r="I200" s="41" t="s">
        <v>811</v>
      </c>
      <c r="J200" s="41" t="str">
        <f t="shared" ref="J200:J214" si="14">IF(ISBLANK(K200),"Planned",IF(K200="-","Revoked","Completed"))</f>
        <v>Planned</v>
      </c>
    </row>
    <row r="201" spans="1:10" x14ac:dyDescent="0.25">
      <c r="A201" s="173" t="str">
        <f t="shared" si="12"/>
        <v>FoundationCase for Christ103</v>
      </c>
      <c r="B201" s="74" t="s">
        <v>123</v>
      </c>
      <c r="C201" s="73" t="s">
        <v>0</v>
      </c>
      <c r="D201" s="73" t="s">
        <v>3485</v>
      </c>
      <c r="E201" s="105" t="s">
        <v>128</v>
      </c>
      <c r="F201" s="42">
        <v>103</v>
      </c>
      <c r="G201" s="43" t="str">
        <f t="shared" si="13"/>
        <v>30 Jan (Week 21:  Wed)</v>
      </c>
      <c r="H201" s="41" t="s">
        <v>217</v>
      </c>
      <c r="I201" s="41" t="s">
        <v>812</v>
      </c>
      <c r="J201" s="41" t="str">
        <f t="shared" si="14"/>
        <v>Planned</v>
      </c>
    </row>
    <row r="202" spans="1:10" x14ac:dyDescent="0.25">
      <c r="A202" s="173" t="str">
        <f t="shared" si="12"/>
        <v>FoundationCase for Christ108</v>
      </c>
      <c r="B202" s="74" t="s">
        <v>123</v>
      </c>
      <c r="C202" s="73" t="s">
        <v>0</v>
      </c>
      <c r="D202" s="73" t="s">
        <v>3485</v>
      </c>
      <c r="E202" s="105" t="s">
        <v>128</v>
      </c>
      <c r="F202" s="42">
        <v>108</v>
      </c>
      <c r="G202" s="43" t="str">
        <f t="shared" si="13"/>
        <v>06 Feb (Week 22:  Wed)</v>
      </c>
      <c r="H202" s="41" t="s">
        <v>218</v>
      </c>
      <c r="I202" s="41" t="s">
        <v>813</v>
      </c>
      <c r="J202" s="41" t="str">
        <f t="shared" si="14"/>
        <v>Planned</v>
      </c>
    </row>
    <row r="203" spans="1:10" x14ac:dyDescent="0.25">
      <c r="A203" s="173" t="str">
        <f t="shared" si="12"/>
        <v>FoundationCase for Christ113</v>
      </c>
      <c r="B203" s="74" t="s">
        <v>123</v>
      </c>
      <c r="C203" s="73" t="s">
        <v>0</v>
      </c>
      <c r="D203" s="73" t="s">
        <v>3485</v>
      </c>
      <c r="E203" s="105" t="s">
        <v>128</v>
      </c>
      <c r="F203" s="42">
        <v>113</v>
      </c>
      <c r="G203" s="43" t="str">
        <f t="shared" si="13"/>
        <v>13 Feb (Week 23:  Wed)</v>
      </c>
      <c r="H203" s="41" t="s">
        <v>219</v>
      </c>
      <c r="I203" s="41" t="s">
        <v>814</v>
      </c>
      <c r="J203" s="41" t="str">
        <f t="shared" si="14"/>
        <v>Planned</v>
      </c>
    </row>
    <row r="204" spans="1:10" x14ac:dyDescent="0.25">
      <c r="A204" s="173" t="str">
        <f t="shared" si="12"/>
        <v>FoundationCase for Christ118</v>
      </c>
      <c r="B204" s="74" t="s">
        <v>123</v>
      </c>
      <c r="C204" s="73" t="s">
        <v>0</v>
      </c>
      <c r="D204" s="73" t="s">
        <v>3485</v>
      </c>
      <c r="E204" s="105" t="s">
        <v>128</v>
      </c>
      <c r="F204" s="42">
        <v>118</v>
      </c>
      <c r="G204" s="43" t="str">
        <f t="shared" si="13"/>
        <v>20 Feb (Week 24:  Wed)</v>
      </c>
      <c r="H204" s="41" t="s">
        <v>220</v>
      </c>
      <c r="I204" s="41" t="s">
        <v>815</v>
      </c>
      <c r="J204" s="41" t="str">
        <f t="shared" si="14"/>
        <v>Planned</v>
      </c>
    </row>
    <row r="205" spans="1:10" x14ac:dyDescent="0.25">
      <c r="A205" s="173" t="str">
        <f t="shared" si="12"/>
        <v>FoundationCase for Christ123</v>
      </c>
      <c r="B205" s="74" t="s">
        <v>123</v>
      </c>
      <c r="C205" s="73" t="s">
        <v>0</v>
      </c>
      <c r="D205" s="73" t="s">
        <v>3485</v>
      </c>
      <c r="E205" s="105" t="s">
        <v>128</v>
      </c>
      <c r="F205" s="42">
        <v>123</v>
      </c>
      <c r="G205" s="43" t="str">
        <f t="shared" si="13"/>
        <v>27 Feb (Week 25:  Wed)</v>
      </c>
      <c r="H205" s="41" t="s">
        <v>221</v>
      </c>
      <c r="I205" s="41" t="s">
        <v>816</v>
      </c>
      <c r="J205" s="41" t="str">
        <f t="shared" si="14"/>
        <v>Planned</v>
      </c>
    </row>
    <row r="206" spans="1:10" x14ac:dyDescent="0.25">
      <c r="A206" s="173" t="str">
        <f t="shared" si="12"/>
        <v>FoundationCase for Faith128</v>
      </c>
      <c r="B206" s="74" t="s">
        <v>123</v>
      </c>
      <c r="C206" s="73" t="s">
        <v>0</v>
      </c>
      <c r="D206" s="73" t="s">
        <v>3486</v>
      </c>
      <c r="E206" s="105" t="s">
        <v>128</v>
      </c>
      <c r="F206" s="42">
        <v>128</v>
      </c>
      <c r="G206" s="43" t="str">
        <f t="shared" si="13"/>
        <v>06 Mar (Week 26:  Wed)</v>
      </c>
      <c r="H206" s="41" t="s">
        <v>792</v>
      </c>
      <c r="I206" s="41" t="s">
        <v>817</v>
      </c>
      <c r="J206" s="41" t="str">
        <f t="shared" si="14"/>
        <v>Planned</v>
      </c>
    </row>
    <row r="207" spans="1:10" x14ac:dyDescent="0.25">
      <c r="A207" s="173" t="str">
        <f t="shared" si="12"/>
        <v>FoundationCase for Faith133</v>
      </c>
      <c r="B207" s="74" t="s">
        <v>123</v>
      </c>
      <c r="C207" s="73" t="s">
        <v>0</v>
      </c>
      <c r="D207" s="73" t="s">
        <v>3486</v>
      </c>
      <c r="E207" s="105" t="s">
        <v>128</v>
      </c>
      <c r="F207" s="42">
        <v>133</v>
      </c>
      <c r="G207" s="43" t="str">
        <f t="shared" si="13"/>
        <v>13 Mar (Week 27:  Wed)</v>
      </c>
      <c r="H207" s="41" t="s">
        <v>211</v>
      </c>
      <c r="I207" s="41" t="s">
        <v>818</v>
      </c>
      <c r="J207" s="41" t="str">
        <f t="shared" si="14"/>
        <v>Planned</v>
      </c>
    </row>
    <row r="208" spans="1:10" x14ac:dyDescent="0.25">
      <c r="A208" s="173" t="str">
        <f t="shared" si="12"/>
        <v>FoundationCase for Faith138</v>
      </c>
      <c r="B208" s="74" t="s">
        <v>123</v>
      </c>
      <c r="C208" s="73" t="s">
        <v>0</v>
      </c>
      <c r="D208" s="73" t="s">
        <v>3486</v>
      </c>
      <c r="E208" s="105" t="s">
        <v>128</v>
      </c>
      <c r="F208" s="42">
        <v>138</v>
      </c>
      <c r="G208" s="43" t="str">
        <f t="shared" si="13"/>
        <v>20 Mar (Week 28:  Wed)</v>
      </c>
      <c r="H208" s="41" t="s">
        <v>212</v>
      </c>
      <c r="I208" s="41" t="s">
        <v>819</v>
      </c>
      <c r="J208" s="41" t="str">
        <f t="shared" si="14"/>
        <v>Planned</v>
      </c>
    </row>
    <row r="209" spans="1:11" x14ac:dyDescent="0.25">
      <c r="A209" s="173" t="str">
        <f t="shared" si="12"/>
        <v>FoundationCase for Faith143</v>
      </c>
      <c r="B209" s="74" t="s">
        <v>123</v>
      </c>
      <c r="C209" s="73" t="s">
        <v>0</v>
      </c>
      <c r="D209" s="73" t="s">
        <v>3486</v>
      </c>
      <c r="E209" s="105" t="s">
        <v>128</v>
      </c>
      <c r="F209" s="42">
        <v>143</v>
      </c>
      <c r="G209" s="43" t="str">
        <f t="shared" si="13"/>
        <v>27 Mar (Week 29:  Wed)</v>
      </c>
      <c r="H209" s="41" t="s">
        <v>213</v>
      </c>
      <c r="I209" s="41" t="s">
        <v>820</v>
      </c>
      <c r="J209" s="41" t="str">
        <f t="shared" si="14"/>
        <v>Planned</v>
      </c>
    </row>
    <row r="210" spans="1:11" x14ac:dyDescent="0.25">
      <c r="A210" s="173" t="str">
        <f t="shared" si="12"/>
        <v>FoundationCase for Faith148</v>
      </c>
      <c r="B210" s="74" t="s">
        <v>123</v>
      </c>
      <c r="C210" s="73" t="s">
        <v>0</v>
      </c>
      <c r="D210" s="73" t="s">
        <v>3486</v>
      </c>
      <c r="E210" s="105" t="s">
        <v>128</v>
      </c>
      <c r="F210" s="42">
        <v>148</v>
      </c>
      <c r="G210" s="43" t="str">
        <f t="shared" si="13"/>
        <v>03 Apr (Week 30:  Wed)</v>
      </c>
      <c r="H210" s="41" t="s">
        <v>214</v>
      </c>
      <c r="I210" s="41" t="s">
        <v>821</v>
      </c>
      <c r="J210" s="41" t="str">
        <f t="shared" si="14"/>
        <v>Planned</v>
      </c>
    </row>
    <row r="211" spans="1:11" x14ac:dyDescent="0.25">
      <c r="A211" s="173" t="str">
        <f t="shared" si="12"/>
        <v>FoundationCase for Faith153</v>
      </c>
      <c r="B211" s="74" t="s">
        <v>123</v>
      </c>
      <c r="C211" s="73" t="s">
        <v>0</v>
      </c>
      <c r="D211" s="73" t="s">
        <v>3486</v>
      </c>
      <c r="E211" s="105" t="s">
        <v>128</v>
      </c>
      <c r="F211" s="42">
        <v>153</v>
      </c>
      <c r="G211" s="43" t="str">
        <f t="shared" si="13"/>
        <v>10 Apr (Week 31:  Wed)</v>
      </c>
      <c r="H211" s="41" t="s">
        <v>215</v>
      </c>
      <c r="I211" s="41" t="s">
        <v>822</v>
      </c>
      <c r="J211" s="41" t="str">
        <f t="shared" si="14"/>
        <v>Planned</v>
      </c>
    </row>
    <row r="212" spans="1:11" x14ac:dyDescent="0.25">
      <c r="A212" s="173" t="str">
        <f t="shared" si="12"/>
        <v>FoundationCase for Faith158</v>
      </c>
      <c r="B212" s="74" t="s">
        <v>123</v>
      </c>
      <c r="C212" s="73" t="s">
        <v>0</v>
      </c>
      <c r="D212" s="73" t="s">
        <v>3486</v>
      </c>
      <c r="E212" s="105" t="s">
        <v>128</v>
      </c>
      <c r="F212" s="42">
        <v>158</v>
      </c>
      <c r="G212" s="43" t="str">
        <f t="shared" si="13"/>
        <v>17 Apr (Week 32:  Wed)</v>
      </c>
      <c r="H212" s="41" t="s">
        <v>223</v>
      </c>
      <c r="I212" s="41" t="s">
        <v>823</v>
      </c>
      <c r="J212" s="41" t="str">
        <f t="shared" si="14"/>
        <v>Planned</v>
      </c>
    </row>
    <row r="213" spans="1:11" x14ac:dyDescent="0.25">
      <c r="A213" s="173" t="str">
        <f t="shared" si="12"/>
        <v>FoundationCase for Faith163</v>
      </c>
      <c r="B213" s="74" t="s">
        <v>123</v>
      </c>
      <c r="C213" s="73" t="s">
        <v>0</v>
      </c>
      <c r="D213" s="73" t="s">
        <v>3486</v>
      </c>
      <c r="E213" s="105" t="s">
        <v>128</v>
      </c>
      <c r="F213" s="42">
        <v>163</v>
      </c>
      <c r="G213" s="43" t="str">
        <f t="shared" si="13"/>
        <v>24 Apr (Week 33:  Wed)</v>
      </c>
      <c r="H213" s="41" t="s">
        <v>216</v>
      </c>
      <c r="I213" s="41" t="s">
        <v>824</v>
      </c>
      <c r="J213" s="41" t="str">
        <f t="shared" si="14"/>
        <v>Planned</v>
      </c>
    </row>
    <row r="214" spans="1:11" x14ac:dyDescent="0.25">
      <c r="A214" s="173" t="str">
        <f t="shared" si="12"/>
        <v>FoundationCase for Faith168</v>
      </c>
      <c r="B214" s="74" t="s">
        <v>123</v>
      </c>
      <c r="C214" s="73" t="s">
        <v>0</v>
      </c>
      <c r="D214" s="73" t="s">
        <v>3486</v>
      </c>
      <c r="E214" s="105" t="s">
        <v>128</v>
      </c>
      <c r="F214" s="42">
        <v>168</v>
      </c>
      <c r="G214" s="43" t="str">
        <f t="shared" si="13"/>
        <v>01 May (Week 34:  Wed)</v>
      </c>
      <c r="H214" s="41" t="s">
        <v>217</v>
      </c>
      <c r="I214" s="41" t="s">
        <v>825</v>
      </c>
      <c r="J214" s="41" t="str">
        <f t="shared" si="14"/>
        <v>Planned</v>
      </c>
    </row>
    <row r="215" spans="1:11" x14ac:dyDescent="0.25">
      <c r="A215" s="173" t="str">
        <f t="shared" ref="A215:A216" si="15">B215&amp;D215&amp;F215</f>
        <v>FoundationCase for Faith173</v>
      </c>
      <c r="B215" s="74" t="s">
        <v>123</v>
      </c>
      <c r="C215" s="73" t="s">
        <v>0</v>
      </c>
      <c r="D215" s="73" t="s">
        <v>3486</v>
      </c>
      <c r="E215" s="105" t="s">
        <v>128</v>
      </c>
      <c r="F215" s="42">
        <v>173</v>
      </c>
      <c r="G215" s="43" t="str">
        <f t="shared" si="13"/>
        <v>08 May (Week 35:  Wed)</v>
      </c>
      <c r="H215" s="41" t="s">
        <v>218</v>
      </c>
      <c r="I215" s="41" t="s">
        <v>826</v>
      </c>
      <c r="J215" s="41" t="str">
        <f t="shared" ref="J215:J216" si="16">IF(ISBLANK(K215),"Planned",IF(K215="-","Revoked","Completed"))</f>
        <v>Planned</v>
      </c>
    </row>
    <row r="216" spans="1:11" x14ac:dyDescent="0.25">
      <c r="A216" s="173" t="str">
        <f t="shared" si="15"/>
        <v>FoundationCase for Faith178</v>
      </c>
      <c r="B216" s="74" t="s">
        <v>123</v>
      </c>
      <c r="C216" s="73" t="s">
        <v>0</v>
      </c>
      <c r="D216" s="73" t="s">
        <v>3486</v>
      </c>
      <c r="E216" s="105" t="s">
        <v>128</v>
      </c>
      <c r="F216" s="42">
        <v>178</v>
      </c>
      <c r="G216" s="43" t="str">
        <f t="shared" si="13"/>
        <v>15 May (Week 36:  Wed)</v>
      </c>
      <c r="H216" s="41" t="s">
        <v>222</v>
      </c>
      <c r="I216" s="41" t="s">
        <v>827</v>
      </c>
      <c r="J216" s="41" t="str">
        <f t="shared" si="16"/>
        <v>Planned</v>
      </c>
    </row>
    <row r="217" spans="1:11" x14ac:dyDescent="0.25">
      <c r="A217" s="103" t="str">
        <f t="shared" si="9"/>
        <v>FoundationReading1</v>
      </c>
      <c r="B217" s="74" t="s">
        <v>123</v>
      </c>
      <c r="C217" s="73" t="s">
        <v>0</v>
      </c>
      <c r="D217" s="73" t="s">
        <v>1</v>
      </c>
      <c r="E217" s="73" t="s">
        <v>128</v>
      </c>
      <c r="F217" s="42">
        <v>1</v>
      </c>
      <c r="G217" s="43" t="str">
        <f t="shared" si="10"/>
        <v>03 Sep (Week 1:  Mon)</v>
      </c>
      <c r="H217" s="41" t="s">
        <v>828</v>
      </c>
      <c r="I217" s="41" t="s">
        <v>849</v>
      </c>
      <c r="J217" s="41" t="str">
        <f t="shared" si="11"/>
        <v>Completed</v>
      </c>
      <c r="K217" s="107">
        <v>43346</v>
      </c>
    </row>
    <row r="218" spans="1:11" x14ac:dyDescent="0.25">
      <c r="A218" s="103" t="str">
        <f t="shared" si="9"/>
        <v>FoundationReading2</v>
      </c>
      <c r="B218" s="74" t="s">
        <v>123</v>
      </c>
      <c r="C218" s="73" t="s">
        <v>0</v>
      </c>
      <c r="D218" s="73" t="s">
        <v>1</v>
      </c>
      <c r="E218" s="73" t="s">
        <v>128</v>
      </c>
      <c r="F218" s="42">
        <v>2</v>
      </c>
      <c r="G218" s="43" t="str">
        <f t="shared" si="10"/>
        <v>04 Sep (Week 1:  Tue)</v>
      </c>
      <c r="H218" s="41" t="s">
        <v>829</v>
      </c>
      <c r="I218" s="41" t="s">
        <v>850</v>
      </c>
      <c r="J218" s="41" t="str">
        <f t="shared" si="11"/>
        <v>Completed</v>
      </c>
      <c r="K218" s="107">
        <v>43347</v>
      </c>
    </row>
    <row r="219" spans="1:11" x14ac:dyDescent="0.25">
      <c r="A219" s="103" t="str">
        <f t="shared" si="9"/>
        <v>FoundationReading3</v>
      </c>
      <c r="B219" s="74" t="s">
        <v>123</v>
      </c>
      <c r="C219" s="73" t="s">
        <v>0</v>
      </c>
      <c r="D219" s="73" t="s">
        <v>1</v>
      </c>
      <c r="E219" s="73" t="s">
        <v>128</v>
      </c>
      <c r="F219" s="42">
        <v>3</v>
      </c>
      <c r="G219" s="43" t="str">
        <f t="shared" si="10"/>
        <v>05 Sep (Week 1:  Wed)</v>
      </c>
      <c r="H219" s="41" t="s">
        <v>830</v>
      </c>
      <c r="I219" s="41" t="s">
        <v>851</v>
      </c>
      <c r="J219" s="41" t="str">
        <f t="shared" si="11"/>
        <v>Completed</v>
      </c>
      <c r="K219" s="107">
        <v>43349</v>
      </c>
    </row>
    <row r="220" spans="1:11" x14ac:dyDescent="0.25">
      <c r="A220" s="103" t="str">
        <f t="shared" si="9"/>
        <v>FoundationReading4</v>
      </c>
      <c r="B220" s="74" t="s">
        <v>123</v>
      </c>
      <c r="C220" s="73" t="s">
        <v>0</v>
      </c>
      <c r="D220" s="73" t="s">
        <v>1</v>
      </c>
      <c r="E220" s="73" t="s">
        <v>128</v>
      </c>
      <c r="F220" s="42">
        <v>4</v>
      </c>
      <c r="G220" s="43" t="str">
        <f t="shared" si="10"/>
        <v>06 Sep (Week 1:  Thu)</v>
      </c>
      <c r="H220" s="41" t="s">
        <v>175</v>
      </c>
      <c r="I220" s="41" t="s">
        <v>852</v>
      </c>
      <c r="J220" s="41" t="str">
        <f t="shared" si="11"/>
        <v>Completed</v>
      </c>
      <c r="K220" s="107">
        <v>43351</v>
      </c>
    </row>
    <row r="221" spans="1:11" x14ac:dyDescent="0.25">
      <c r="A221" s="103" t="str">
        <f t="shared" si="9"/>
        <v>FoundationReading5</v>
      </c>
      <c r="B221" s="74" t="s">
        <v>123</v>
      </c>
      <c r="C221" s="73" t="s">
        <v>0</v>
      </c>
      <c r="D221" s="73" t="s">
        <v>1</v>
      </c>
      <c r="E221" s="73" t="s">
        <v>128</v>
      </c>
      <c r="F221" s="42">
        <v>5</v>
      </c>
      <c r="G221" s="43" t="str">
        <f t="shared" si="10"/>
        <v>07 Sep (Week 1:  Fri)</v>
      </c>
      <c r="H221" s="41" t="s">
        <v>176</v>
      </c>
      <c r="I221" s="41" t="s">
        <v>853</v>
      </c>
      <c r="J221" s="41" t="str">
        <f t="shared" si="11"/>
        <v>Completed</v>
      </c>
      <c r="K221" s="107">
        <v>43351</v>
      </c>
    </row>
    <row r="222" spans="1:11" x14ac:dyDescent="0.25">
      <c r="A222" s="103" t="str">
        <f t="shared" si="9"/>
        <v>FoundationReading6</v>
      </c>
      <c r="B222" s="74" t="s">
        <v>123</v>
      </c>
      <c r="C222" s="73" t="s">
        <v>0</v>
      </c>
      <c r="D222" s="73" t="s">
        <v>1</v>
      </c>
      <c r="E222" s="73" t="s">
        <v>128</v>
      </c>
      <c r="F222" s="42">
        <v>6</v>
      </c>
      <c r="G222" s="43" t="str">
        <f t="shared" si="10"/>
        <v>10 Sep (Week 2:  Mon)</v>
      </c>
      <c r="H222" s="41" t="s">
        <v>831</v>
      </c>
      <c r="I222" s="41" t="s">
        <v>854</v>
      </c>
      <c r="J222" s="41" t="str">
        <f t="shared" si="11"/>
        <v>Completed</v>
      </c>
      <c r="K222" s="107">
        <v>43354</v>
      </c>
    </row>
    <row r="223" spans="1:11" x14ac:dyDescent="0.25">
      <c r="A223" s="103" t="str">
        <f t="shared" si="9"/>
        <v>FoundationReading7</v>
      </c>
      <c r="B223" s="74" t="s">
        <v>123</v>
      </c>
      <c r="C223" s="73" t="s">
        <v>0</v>
      </c>
      <c r="D223" s="73" t="s">
        <v>1</v>
      </c>
      <c r="E223" s="73" t="s">
        <v>128</v>
      </c>
      <c r="F223" s="42">
        <v>7</v>
      </c>
      <c r="G223" s="43" t="str">
        <f t="shared" si="10"/>
        <v>11 Sep (Week 2:  Tue)</v>
      </c>
      <c r="H223" s="41" t="s">
        <v>832</v>
      </c>
      <c r="I223" s="41" t="s">
        <v>855</v>
      </c>
      <c r="J223" s="41" t="str">
        <f t="shared" si="11"/>
        <v>Completed</v>
      </c>
      <c r="K223" s="107">
        <v>43355</v>
      </c>
    </row>
    <row r="224" spans="1:11" x14ac:dyDescent="0.25">
      <c r="A224" s="103" t="str">
        <f t="shared" si="9"/>
        <v>FoundationReading8</v>
      </c>
      <c r="B224" s="74" t="s">
        <v>123</v>
      </c>
      <c r="C224" s="73" t="s">
        <v>0</v>
      </c>
      <c r="D224" s="73" t="s">
        <v>1</v>
      </c>
      <c r="E224" s="73" t="s">
        <v>128</v>
      </c>
      <c r="F224" s="42">
        <v>8</v>
      </c>
      <c r="G224" s="43" t="str">
        <f t="shared" si="10"/>
        <v>12 Sep (Week 2:  Wed)</v>
      </c>
      <c r="H224" s="41" t="s">
        <v>833</v>
      </c>
      <c r="I224" s="41" t="s">
        <v>856</v>
      </c>
      <c r="J224" s="41" t="str">
        <f t="shared" si="11"/>
        <v>Completed</v>
      </c>
      <c r="K224" s="107">
        <v>43356</v>
      </c>
    </row>
    <row r="225" spans="1:11" x14ac:dyDescent="0.25">
      <c r="A225" s="103" t="str">
        <f t="shared" si="9"/>
        <v>FoundationReading9</v>
      </c>
      <c r="B225" s="74" t="s">
        <v>123</v>
      </c>
      <c r="C225" s="73" t="s">
        <v>0</v>
      </c>
      <c r="D225" s="73" t="s">
        <v>1</v>
      </c>
      <c r="E225" s="73" t="s">
        <v>128</v>
      </c>
      <c r="F225" s="42">
        <v>9</v>
      </c>
      <c r="G225" s="43" t="str">
        <f t="shared" si="10"/>
        <v>13 Sep (Week 2:  Thu)</v>
      </c>
      <c r="H225" s="41" t="s">
        <v>177</v>
      </c>
      <c r="I225" s="41" t="s">
        <v>857</v>
      </c>
      <c r="J225" s="41" t="str">
        <f t="shared" si="11"/>
        <v>Completed</v>
      </c>
      <c r="K225" s="107">
        <v>43356</v>
      </c>
    </row>
    <row r="226" spans="1:11" x14ac:dyDescent="0.25">
      <c r="A226" s="103" t="str">
        <f t="shared" si="9"/>
        <v>FoundationReading10</v>
      </c>
      <c r="B226" s="74" t="s">
        <v>123</v>
      </c>
      <c r="C226" s="73" t="s">
        <v>0</v>
      </c>
      <c r="D226" s="73" t="s">
        <v>1</v>
      </c>
      <c r="E226" s="73" t="s">
        <v>128</v>
      </c>
      <c r="F226" s="42">
        <v>10</v>
      </c>
      <c r="G226" s="43" t="str">
        <f t="shared" si="10"/>
        <v>14 Sep (Week 2:  Fri)</v>
      </c>
      <c r="H226" s="41" t="s">
        <v>178</v>
      </c>
      <c r="I226" s="41" t="s">
        <v>858</v>
      </c>
      <c r="J226" s="41" t="str">
        <f t="shared" si="11"/>
        <v>Completed</v>
      </c>
      <c r="K226" s="107">
        <v>43356</v>
      </c>
    </row>
    <row r="227" spans="1:11" x14ac:dyDescent="0.25">
      <c r="A227" s="103" t="str">
        <f t="shared" si="9"/>
        <v>FoundationReading11</v>
      </c>
      <c r="B227" s="74" t="s">
        <v>123</v>
      </c>
      <c r="C227" s="73" t="s">
        <v>0</v>
      </c>
      <c r="D227" s="73" t="s">
        <v>1</v>
      </c>
      <c r="E227" s="73" t="s">
        <v>128</v>
      </c>
      <c r="F227" s="42">
        <v>11</v>
      </c>
      <c r="G227" s="43" t="str">
        <f t="shared" si="10"/>
        <v>17 Sep (Week 3:  Mon)</v>
      </c>
      <c r="H227" s="41" t="s">
        <v>834</v>
      </c>
      <c r="I227" s="41" t="s">
        <v>859</v>
      </c>
      <c r="J227" s="41" t="str">
        <f t="shared" si="11"/>
        <v>Completed</v>
      </c>
      <c r="K227" s="107">
        <v>43360</v>
      </c>
    </row>
    <row r="228" spans="1:11" x14ac:dyDescent="0.25">
      <c r="A228" s="103" t="str">
        <f t="shared" si="9"/>
        <v>FoundationReading12</v>
      </c>
      <c r="B228" s="74" t="s">
        <v>123</v>
      </c>
      <c r="C228" s="73" t="s">
        <v>0</v>
      </c>
      <c r="D228" s="73" t="s">
        <v>1</v>
      </c>
      <c r="E228" s="73" t="s">
        <v>128</v>
      </c>
      <c r="F228" s="42">
        <v>12</v>
      </c>
      <c r="G228" s="43" t="str">
        <f t="shared" si="10"/>
        <v>18 Sep (Week 3:  Tue)</v>
      </c>
      <c r="H228" s="41" t="s">
        <v>835</v>
      </c>
      <c r="I228" s="41" t="s">
        <v>860</v>
      </c>
      <c r="J228" s="41" t="str">
        <f t="shared" si="11"/>
        <v>Completed</v>
      </c>
      <c r="K228" s="107">
        <v>43361</v>
      </c>
    </row>
    <row r="229" spans="1:11" x14ac:dyDescent="0.25">
      <c r="A229" s="103" t="str">
        <f t="shared" si="9"/>
        <v>FoundationReading13</v>
      </c>
      <c r="B229" s="74" t="s">
        <v>123</v>
      </c>
      <c r="C229" s="73" t="s">
        <v>0</v>
      </c>
      <c r="D229" s="73" t="s">
        <v>1</v>
      </c>
      <c r="E229" s="73" t="s">
        <v>128</v>
      </c>
      <c r="F229" s="42">
        <v>13</v>
      </c>
      <c r="G229" s="43" t="str">
        <f t="shared" si="10"/>
        <v>19 Sep (Week 3:  Wed)</v>
      </c>
      <c r="H229" s="41" t="s">
        <v>179</v>
      </c>
      <c r="I229" s="41" t="s">
        <v>861</v>
      </c>
      <c r="J229" s="41" t="str">
        <f t="shared" si="11"/>
        <v>Revoked</v>
      </c>
      <c r="K229" s="107" t="s">
        <v>4007</v>
      </c>
    </row>
    <row r="230" spans="1:11" x14ac:dyDescent="0.25">
      <c r="A230" s="103" t="str">
        <f t="shared" si="9"/>
        <v>FoundationReading14</v>
      </c>
      <c r="B230" s="74" t="s">
        <v>123</v>
      </c>
      <c r="C230" s="73" t="s">
        <v>0</v>
      </c>
      <c r="D230" s="73" t="s">
        <v>1</v>
      </c>
      <c r="E230" s="73" t="s">
        <v>128</v>
      </c>
      <c r="F230" s="42">
        <v>14</v>
      </c>
      <c r="G230" s="43" t="str">
        <f t="shared" si="10"/>
        <v>20 Sep (Week 3:  Thu)</v>
      </c>
      <c r="H230" s="41" t="s">
        <v>180</v>
      </c>
      <c r="I230" s="41" t="s">
        <v>862</v>
      </c>
      <c r="J230" s="41" t="str">
        <f t="shared" si="11"/>
        <v>Completed</v>
      </c>
      <c r="K230" s="107">
        <v>43363</v>
      </c>
    </row>
    <row r="231" spans="1:11" x14ac:dyDescent="0.25">
      <c r="A231" s="103" t="str">
        <f t="shared" si="9"/>
        <v>FoundationReading15</v>
      </c>
      <c r="B231" s="74" t="s">
        <v>123</v>
      </c>
      <c r="C231" s="73" t="s">
        <v>0</v>
      </c>
      <c r="D231" s="73" t="s">
        <v>1</v>
      </c>
      <c r="E231" s="73" t="s">
        <v>128</v>
      </c>
      <c r="F231" s="42">
        <v>15</v>
      </c>
      <c r="G231" s="43" t="str">
        <f t="shared" si="10"/>
        <v>21 Sep (Week 3:  Fri)</v>
      </c>
      <c r="H231" s="41" t="s">
        <v>181</v>
      </c>
      <c r="I231" s="41" t="s">
        <v>863</v>
      </c>
      <c r="J231" s="41" t="str">
        <f t="shared" si="11"/>
        <v>Completed</v>
      </c>
      <c r="K231" s="107">
        <v>43364</v>
      </c>
    </row>
    <row r="232" spans="1:11" x14ac:dyDescent="0.25">
      <c r="A232" s="103" t="str">
        <f t="shared" si="9"/>
        <v>FoundationReading16</v>
      </c>
      <c r="B232" s="74" t="s">
        <v>123</v>
      </c>
      <c r="C232" s="73" t="s">
        <v>0</v>
      </c>
      <c r="D232" s="73" t="s">
        <v>1</v>
      </c>
      <c r="E232" s="73" t="s">
        <v>128</v>
      </c>
      <c r="F232" s="42">
        <v>16</v>
      </c>
      <c r="G232" s="43" t="str">
        <f t="shared" si="10"/>
        <v>24 Sep (Week 4:  Mon)</v>
      </c>
      <c r="H232" s="41" t="s">
        <v>836</v>
      </c>
      <c r="I232" s="41" t="s">
        <v>864</v>
      </c>
      <c r="J232" s="41" t="str">
        <f t="shared" si="11"/>
        <v>Completed</v>
      </c>
      <c r="K232" s="107">
        <v>43367</v>
      </c>
    </row>
    <row r="233" spans="1:11" x14ac:dyDescent="0.25">
      <c r="A233" s="103" t="str">
        <f t="shared" si="9"/>
        <v>FoundationReading17</v>
      </c>
      <c r="B233" s="74" t="s">
        <v>123</v>
      </c>
      <c r="C233" s="73" t="s">
        <v>0</v>
      </c>
      <c r="D233" s="73" t="s">
        <v>1</v>
      </c>
      <c r="E233" s="73" t="s">
        <v>128</v>
      </c>
      <c r="F233" s="42">
        <v>17</v>
      </c>
      <c r="G233" s="43" t="str">
        <f t="shared" si="10"/>
        <v>25 Sep (Week 4:  Tue)</v>
      </c>
      <c r="H233" s="41" t="s">
        <v>837</v>
      </c>
      <c r="I233" s="41" t="s">
        <v>865</v>
      </c>
      <c r="J233" s="41" t="str">
        <f t="shared" si="11"/>
        <v>Completed</v>
      </c>
      <c r="K233" s="107">
        <v>43368</v>
      </c>
    </row>
    <row r="234" spans="1:11" x14ac:dyDescent="0.25">
      <c r="A234" s="103" t="str">
        <f t="shared" si="9"/>
        <v>FoundationReading18</v>
      </c>
      <c r="B234" s="74" t="s">
        <v>123</v>
      </c>
      <c r="C234" s="73" t="s">
        <v>0</v>
      </c>
      <c r="D234" s="73" t="s">
        <v>1</v>
      </c>
      <c r="E234" s="73" t="s">
        <v>128</v>
      </c>
      <c r="F234" s="42">
        <v>18</v>
      </c>
      <c r="G234" s="43" t="str">
        <f t="shared" si="10"/>
        <v>26 Sep (Week 4:  Wed)</v>
      </c>
      <c r="H234" s="41" t="s">
        <v>838</v>
      </c>
      <c r="I234" s="41" t="s">
        <v>866</v>
      </c>
      <c r="J234" s="41" t="str">
        <f t="shared" si="11"/>
        <v>Completed</v>
      </c>
      <c r="K234" s="107">
        <v>43369</v>
      </c>
    </row>
    <row r="235" spans="1:11" x14ac:dyDescent="0.25">
      <c r="A235" s="103" t="str">
        <f t="shared" si="9"/>
        <v>FoundationReading19</v>
      </c>
      <c r="B235" s="74" t="s">
        <v>123</v>
      </c>
      <c r="C235" s="73" t="s">
        <v>0</v>
      </c>
      <c r="D235" s="73" t="s">
        <v>1</v>
      </c>
      <c r="E235" s="73" t="s">
        <v>128</v>
      </c>
      <c r="F235" s="42">
        <v>19</v>
      </c>
      <c r="G235" s="43" t="str">
        <f t="shared" si="10"/>
        <v>27 Sep (Week 4:  Thu)</v>
      </c>
      <c r="H235" s="41" t="s">
        <v>182</v>
      </c>
      <c r="I235" s="41" t="s">
        <v>867</v>
      </c>
      <c r="J235" s="41" t="str">
        <f t="shared" si="11"/>
        <v>Completed</v>
      </c>
      <c r="K235" s="107">
        <v>43372</v>
      </c>
    </row>
    <row r="236" spans="1:11" x14ac:dyDescent="0.25">
      <c r="A236" s="103" t="str">
        <f t="shared" si="9"/>
        <v>FoundationReading20</v>
      </c>
      <c r="B236" s="74" t="s">
        <v>123</v>
      </c>
      <c r="C236" s="73" t="s">
        <v>0</v>
      </c>
      <c r="D236" s="73" t="s">
        <v>1</v>
      </c>
      <c r="E236" s="73" t="s">
        <v>128</v>
      </c>
      <c r="F236" s="42">
        <v>20</v>
      </c>
      <c r="G236" s="43" t="str">
        <f t="shared" si="10"/>
        <v>28 Sep (Week 4:  Fri)</v>
      </c>
      <c r="H236" s="41" t="s">
        <v>183</v>
      </c>
      <c r="I236" s="41" t="s">
        <v>868</v>
      </c>
      <c r="J236" s="41" t="str">
        <f t="shared" si="11"/>
        <v>Completed</v>
      </c>
      <c r="K236" s="107">
        <v>43372</v>
      </c>
    </row>
    <row r="237" spans="1:11" x14ac:dyDescent="0.25">
      <c r="A237" s="103" t="str">
        <f t="shared" si="9"/>
        <v>FoundationReading21</v>
      </c>
      <c r="B237" s="74" t="s">
        <v>123</v>
      </c>
      <c r="C237" s="73" t="s">
        <v>0</v>
      </c>
      <c r="D237" s="73" t="s">
        <v>1</v>
      </c>
      <c r="E237" s="73" t="s">
        <v>128</v>
      </c>
      <c r="F237" s="42">
        <v>21</v>
      </c>
      <c r="G237" s="43" t="str">
        <f t="shared" si="10"/>
        <v>01 Oct (Week 5:  Mon)</v>
      </c>
      <c r="H237" s="41" t="s">
        <v>839</v>
      </c>
      <c r="I237" s="41" t="s">
        <v>869</v>
      </c>
      <c r="J237" s="41" t="str">
        <f t="shared" si="11"/>
        <v>Completed</v>
      </c>
      <c r="K237" s="107">
        <v>43374</v>
      </c>
    </row>
    <row r="238" spans="1:11" x14ac:dyDescent="0.25">
      <c r="A238" s="103" t="str">
        <f t="shared" si="9"/>
        <v>FoundationReading22</v>
      </c>
      <c r="B238" s="74" t="s">
        <v>123</v>
      </c>
      <c r="C238" s="73" t="s">
        <v>0</v>
      </c>
      <c r="D238" s="73" t="s">
        <v>1</v>
      </c>
      <c r="E238" s="73" t="s">
        <v>128</v>
      </c>
      <c r="F238" s="42">
        <v>22</v>
      </c>
      <c r="G238" s="43" t="str">
        <f t="shared" si="10"/>
        <v>02 Oct (Week 5:  Tue)</v>
      </c>
      <c r="H238" s="41" t="s">
        <v>840</v>
      </c>
      <c r="I238" s="41" t="s">
        <v>870</v>
      </c>
      <c r="J238" s="41" t="str">
        <f t="shared" si="11"/>
        <v>Completed</v>
      </c>
      <c r="K238" s="107">
        <v>43375</v>
      </c>
    </row>
    <row r="239" spans="1:11" x14ac:dyDescent="0.25">
      <c r="A239" s="103" t="str">
        <f t="shared" si="9"/>
        <v>FoundationReading23</v>
      </c>
      <c r="B239" s="74" t="s">
        <v>123</v>
      </c>
      <c r="C239" s="73" t="s">
        <v>0</v>
      </c>
      <c r="D239" s="73" t="s">
        <v>1</v>
      </c>
      <c r="E239" s="73" t="s">
        <v>128</v>
      </c>
      <c r="F239" s="42">
        <v>23</v>
      </c>
      <c r="G239" s="43" t="str">
        <f t="shared" si="10"/>
        <v>03 Oct (Week 5:  Wed)</v>
      </c>
      <c r="H239" s="41" t="s">
        <v>184</v>
      </c>
      <c r="I239" s="41" t="s">
        <v>871</v>
      </c>
      <c r="J239" s="41" t="str">
        <f t="shared" si="11"/>
        <v>Planned</v>
      </c>
    </row>
    <row r="240" spans="1:11" x14ac:dyDescent="0.25">
      <c r="A240" s="103" t="str">
        <f t="shared" si="9"/>
        <v>FoundationReading24</v>
      </c>
      <c r="B240" s="74" t="s">
        <v>123</v>
      </c>
      <c r="C240" s="73" t="s">
        <v>0</v>
      </c>
      <c r="D240" s="73" t="s">
        <v>1</v>
      </c>
      <c r="E240" s="73" t="s">
        <v>128</v>
      </c>
      <c r="F240" s="42">
        <v>24</v>
      </c>
      <c r="G240" s="43" t="str">
        <f t="shared" si="10"/>
        <v>04 Oct (Week 5:  Thu)</v>
      </c>
      <c r="H240" s="41" t="s">
        <v>185</v>
      </c>
      <c r="I240" s="41" t="s">
        <v>872</v>
      </c>
      <c r="J240" s="41" t="str">
        <f t="shared" si="11"/>
        <v>Planned</v>
      </c>
    </row>
    <row r="241" spans="1:10" x14ac:dyDescent="0.25">
      <c r="A241" s="103" t="str">
        <f t="shared" si="9"/>
        <v>FoundationReading25</v>
      </c>
      <c r="B241" s="74" t="s">
        <v>123</v>
      </c>
      <c r="C241" s="73" t="s">
        <v>0</v>
      </c>
      <c r="D241" s="73" t="s">
        <v>1</v>
      </c>
      <c r="E241" s="73" t="s">
        <v>128</v>
      </c>
      <c r="F241" s="42">
        <v>25</v>
      </c>
      <c r="G241" s="43" t="str">
        <f t="shared" si="10"/>
        <v>05 Oct (Week 5:  Fri)</v>
      </c>
      <c r="H241" s="41" t="s">
        <v>186</v>
      </c>
      <c r="I241" s="41" t="s">
        <v>873</v>
      </c>
      <c r="J241" s="41" t="str">
        <f t="shared" si="11"/>
        <v>Planned</v>
      </c>
    </row>
    <row r="242" spans="1:10" x14ac:dyDescent="0.25">
      <c r="A242" s="103" t="str">
        <f t="shared" si="9"/>
        <v>FoundationReading26</v>
      </c>
      <c r="B242" s="74" t="s">
        <v>123</v>
      </c>
      <c r="C242" s="73" t="s">
        <v>0</v>
      </c>
      <c r="D242" s="73" t="s">
        <v>1</v>
      </c>
      <c r="E242" s="73" t="s">
        <v>128</v>
      </c>
      <c r="F242" s="42">
        <v>26</v>
      </c>
      <c r="G242" s="43" t="str">
        <f t="shared" si="10"/>
        <v>08 Oct (Week 6:  Mon)</v>
      </c>
      <c r="H242" s="41" t="s">
        <v>841</v>
      </c>
      <c r="I242" s="41" t="s">
        <v>874</v>
      </c>
      <c r="J242" s="41" t="str">
        <f t="shared" si="11"/>
        <v>Planned</v>
      </c>
    </row>
    <row r="243" spans="1:10" x14ac:dyDescent="0.25">
      <c r="A243" s="103" t="str">
        <f t="shared" si="9"/>
        <v>FoundationReading27</v>
      </c>
      <c r="B243" s="74" t="s">
        <v>123</v>
      </c>
      <c r="C243" s="73" t="s">
        <v>0</v>
      </c>
      <c r="D243" s="73" t="s">
        <v>1</v>
      </c>
      <c r="E243" s="73" t="s">
        <v>128</v>
      </c>
      <c r="F243" s="42">
        <v>27</v>
      </c>
      <c r="G243" s="43" t="str">
        <f t="shared" si="10"/>
        <v>09 Oct (Week 6:  Tue)</v>
      </c>
      <c r="H243" s="41" t="s">
        <v>842</v>
      </c>
      <c r="I243" s="41" t="s">
        <v>875</v>
      </c>
      <c r="J243" s="41" t="str">
        <f t="shared" si="11"/>
        <v>Planned</v>
      </c>
    </row>
    <row r="244" spans="1:10" x14ac:dyDescent="0.25">
      <c r="A244" s="103" t="str">
        <f t="shared" si="9"/>
        <v>FoundationReading28</v>
      </c>
      <c r="B244" s="74" t="s">
        <v>123</v>
      </c>
      <c r="C244" s="73" t="s">
        <v>0</v>
      </c>
      <c r="D244" s="73" t="s">
        <v>1</v>
      </c>
      <c r="E244" s="73" t="s">
        <v>128</v>
      </c>
      <c r="F244" s="42">
        <v>28</v>
      </c>
      <c r="G244" s="43" t="str">
        <f t="shared" si="10"/>
        <v>10 Oct (Week 6:  Wed)</v>
      </c>
      <c r="H244" s="41" t="s">
        <v>843</v>
      </c>
      <c r="I244" s="41" t="s">
        <v>876</v>
      </c>
      <c r="J244" s="41" t="str">
        <f t="shared" si="11"/>
        <v>Planned</v>
      </c>
    </row>
    <row r="245" spans="1:10" x14ac:dyDescent="0.25">
      <c r="A245" s="103" t="str">
        <f t="shared" si="9"/>
        <v>FoundationReading29</v>
      </c>
      <c r="B245" s="74" t="s">
        <v>123</v>
      </c>
      <c r="C245" s="73" t="s">
        <v>0</v>
      </c>
      <c r="D245" s="73" t="s">
        <v>1</v>
      </c>
      <c r="E245" s="73" t="s">
        <v>128</v>
      </c>
      <c r="F245" s="42">
        <v>29</v>
      </c>
      <c r="G245" s="43" t="str">
        <f t="shared" si="10"/>
        <v>11 Oct (Week 6:  Thu)</v>
      </c>
      <c r="H245" s="41" t="s">
        <v>844</v>
      </c>
      <c r="I245" s="41" t="s">
        <v>877</v>
      </c>
      <c r="J245" s="41" t="str">
        <f t="shared" si="11"/>
        <v>Planned</v>
      </c>
    </row>
    <row r="246" spans="1:10" x14ac:dyDescent="0.25">
      <c r="A246" s="103" t="str">
        <f t="shared" si="9"/>
        <v>FoundationReading30</v>
      </c>
      <c r="B246" s="74" t="s">
        <v>123</v>
      </c>
      <c r="C246" s="73" t="s">
        <v>0</v>
      </c>
      <c r="D246" s="73" t="s">
        <v>1</v>
      </c>
      <c r="E246" s="73" t="s">
        <v>128</v>
      </c>
      <c r="F246" s="42">
        <v>30</v>
      </c>
      <c r="G246" s="43" t="str">
        <f t="shared" si="10"/>
        <v>12 Oct (Week 6:  Fri)</v>
      </c>
      <c r="H246" s="41" t="s">
        <v>845</v>
      </c>
      <c r="I246" s="41" t="s">
        <v>878</v>
      </c>
      <c r="J246" s="41" t="str">
        <f t="shared" si="11"/>
        <v>Planned</v>
      </c>
    </row>
    <row r="247" spans="1:10" x14ac:dyDescent="0.25">
      <c r="A247" s="103" t="str">
        <f t="shared" si="9"/>
        <v>FoundationReading31</v>
      </c>
      <c r="B247" s="74" t="s">
        <v>123</v>
      </c>
      <c r="C247" s="73" t="s">
        <v>0</v>
      </c>
      <c r="D247" s="73" t="s">
        <v>1</v>
      </c>
      <c r="E247" s="73" t="s">
        <v>128</v>
      </c>
      <c r="F247" s="42">
        <v>31</v>
      </c>
      <c r="G247" s="43" t="str">
        <f t="shared" si="10"/>
        <v>15 Oct (Week 7:  Mon)</v>
      </c>
      <c r="H247" s="41" t="s">
        <v>846</v>
      </c>
      <c r="I247" s="41" t="s">
        <v>879</v>
      </c>
      <c r="J247" s="41" t="str">
        <f t="shared" si="11"/>
        <v>Planned</v>
      </c>
    </row>
    <row r="248" spans="1:10" x14ac:dyDescent="0.25">
      <c r="A248" s="103" t="str">
        <f t="shared" si="9"/>
        <v>FoundationReading32</v>
      </c>
      <c r="B248" s="74" t="s">
        <v>123</v>
      </c>
      <c r="C248" s="73" t="s">
        <v>0</v>
      </c>
      <c r="D248" s="73" t="s">
        <v>1</v>
      </c>
      <c r="E248" s="73" t="s">
        <v>128</v>
      </c>
      <c r="F248" s="42">
        <v>32</v>
      </c>
      <c r="G248" s="43" t="str">
        <f t="shared" si="10"/>
        <v>16 Oct (Week 7:  Tue)</v>
      </c>
      <c r="H248" s="41" t="s">
        <v>847</v>
      </c>
      <c r="I248" s="41" t="s">
        <v>880</v>
      </c>
      <c r="J248" s="41" t="str">
        <f t="shared" si="11"/>
        <v>Planned</v>
      </c>
    </row>
    <row r="249" spans="1:10" x14ac:dyDescent="0.25">
      <c r="A249" s="103" t="str">
        <f t="shared" si="9"/>
        <v>FoundationReading33</v>
      </c>
      <c r="B249" s="74" t="s">
        <v>123</v>
      </c>
      <c r="C249" s="73" t="s">
        <v>0</v>
      </c>
      <c r="D249" s="73" t="s">
        <v>1</v>
      </c>
      <c r="E249" s="73" t="s">
        <v>128</v>
      </c>
      <c r="F249" s="42">
        <v>33</v>
      </c>
      <c r="G249" s="43" t="str">
        <f t="shared" si="10"/>
        <v>17 Oct (Week 7:  Wed)</v>
      </c>
      <c r="H249" s="41" t="s">
        <v>848</v>
      </c>
      <c r="I249" s="41" t="s">
        <v>881</v>
      </c>
      <c r="J249" s="41" t="str">
        <f t="shared" si="11"/>
        <v>Planned</v>
      </c>
    </row>
    <row r="250" spans="1:10" x14ac:dyDescent="0.25">
      <c r="A250" s="103" t="str">
        <f t="shared" si="9"/>
        <v>FoundationReading34</v>
      </c>
      <c r="B250" s="74" t="s">
        <v>123</v>
      </c>
      <c r="C250" s="73" t="s">
        <v>0</v>
      </c>
      <c r="D250" s="73" t="s">
        <v>1</v>
      </c>
      <c r="E250" s="73" t="s">
        <v>128</v>
      </c>
      <c r="F250" s="42">
        <v>34</v>
      </c>
      <c r="G250" s="43" t="str">
        <f t="shared" si="10"/>
        <v>18 Oct (Week 7:  Thu)</v>
      </c>
      <c r="H250" s="41" t="s">
        <v>187</v>
      </c>
      <c r="I250" s="41" t="s">
        <v>882</v>
      </c>
      <c r="J250" s="41" t="str">
        <f t="shared" si="11"/>
        <v>Planned</v>
      </c>
    </row>
    <row r="251" spans="1:10" x14ac:dyDescent="0.25">
      <c r="A251" s="103" t="str">
        <f t="shared" si="9"/>
        <v>FoundationReading35</v>
      </c>
      <c r="B251" s="74" t="s">
        <v>123</v>
      </c>
      <c r="C251" s="73" t="s">
        <v>0</v>
      </c>
      <c r="D251" s="73" t="s">
        <v>1</v>
      </c>
      <c r="E251" s="73" t="s">
        <v>128</v>
      </c>
      <c r="F251" s="42">
        <v>35</v>
      </c>
      <c r="G251" s="43" t="str">
        <f t="shared" si="10"/>
        <v>19 Oct (Week 7:  Fri)</v>
      </c>
      <c r="H251" s="41" t="s">
        <v>188</v>
      </c>
      <c r="I251" s="41" t="s">
        <v>883</v>
      </c>
      <c r="J251" s="41" t="str">
        <f t="shared" si="11"/>
        <v>Planned</v>
      </c>
    </row>
    <row r="252" spans="1:10" x14ac:dyDescent="0.25">
      <c r="A252" s="103" t="str">
        <f t="shared" si="9"/>
        <v>FoundationReading36</v>
      </c>
      <c r="B252" s="74" t="s">
        <v>123</v>
      </c>
      <c r="C252" s="73" t="s">
        <v>0</v>
      </c>
      <c r="D252" s="73" t="s">
        <v>1</v>
      </c>
      <c r="E252" s="73" t="s">
        <v>128</v>
      </c>
      <c r="F252" s="42">
        <v>36</v>
      </c>
      <c r="G252" s="43" t="str">
        <f t="shared" si="10"/>
        <v>22 Oct (Week 8:  Mon)</v>
      </c>
      <c r="H252" s="41" t="s">
        <v>199</v>
      </c>
      <c r="I252" s="41" t="s">
        <v>200</v>
      </c>
      <c r="J252" s="41" t="str">
        <f t="shared" si="11"/>
        <v>Planned</v>
      </c>
    </row>
    <row r="253" spans="1:10" x14ac:dyDescent="0.25">
      <c r="A253" s="103" t="str">
        <f t="shared" si="9"/>
        <v>FoundationReading37</v>
      </c>
      <c r="B253" s="74" t="s">
        <v>123</v>
      </c>
      <c r="C253" s="73" t="s">
        <v>0</v>
      </c>
      <c r="D253" s="73" t="s">
        <v>1</v>
      </c>
      <c r="E253" s="73" t="s">
        <v>128</v>
      </c>
      <c r="F253" s="42">
        <v>37</v>
      </c>
      <c r="G253" s="43" t="str">
        <f t="shared" si="10"/>
        <v>23 Oct (Week 8:  Tue)</v>
      </c>
      <c r="H253" s="41" t="s">
        <v>201</v>
      </c>
      <c r="I253" s="41" t="s">
        <v>202</v>
      </c>
      <c r="J253" s="41" t="str">
        <f t="shared" si="11"/>
        <v>Planned</v>
      </c>
    </row>
    <row r="254" spans="1:10" x14ac:dyDescent="0.25">
      <c r="A254" s="103" t="str">
        <f t="shared" si="9"/>
        <v>FoundationReading38</v>
      </c>
      <c r="B254" s="74" t="s">
        <v>123</v>
      </c>
      <c r="C254" s="73" t="s">
        <v>0</v>
      </c>
      <c r="D254" s="73" t="s">
        <v>1</v>
      </c>
      <c r="E254" s="73" t="s">
        <v>128</v>
      </c>
      <c r="F254" s="42">
        <v>38</v>
      </c>
      <c r="G254" s="43" t="str">
        <f t="shared" si="10"/>
        <v>24 Oct (Week 8:  Wed)</v>
      </c>
      <c r="H254" s="41" t="s">
        <v>203</v>
      </c>
      <c r="I254" s="41" t="s">
        <v>204</v>
      </c>
      <c r="J254" s="41" t="str">
        <f t="shared" si="11"/>
        <v>Planned</v>
      </c>
    </row>
    <row r="255" spans="1:10" x14ac:dyDescent="0.25">
      <c r="A255" s="103" t="str">
        <f t="shared" si="9"/>
        <v>FoundationReading39</v>
      </c>
      <c r="B255" s="74" t="s">
        <v>123</v>
      </c>
      <c r="C255" s="73" t="s">
        <v>0</v>
      </c>
      <c r="D255" s="73" t="s">
        <v>1</v>
      </c>
      <c r="E255" s="73" t="s">
        <v>128</v>
      </c>
      <c r="F255" s="42">
        <v>39</v>
      </c>
      <c r="G255" s="43" t="str">
        <f t="shared" si="10"/>
        <v>25 Oct (Week 8:  Thu)</v>
      </c>
      <c r="H255" s="41" t="s">
        <v>205</v>
      </c>
      <c r="I255" s="41" t="s">
        <v>206</v>
      </c>
      <c r="J255" s="41" t="str">
        <f t="shared" si="11"/>
        <v>Planned</v>
      </c>
    </row>
    <row r="256" spans="1:10" x14ac:dyDescent="0.25">
      <c r="A256" s="103" t="str">
        <f t="shared" si="9"/>
        <v>FoundationReading40</v>
      </c>
      <c r="B256" s="74" t="s">
        <v>123</v>
      </c>
      <c r="C256" s="73" t="s">
        <v>0</v>
      </c>
      <c r="D256" s="73" t="s">
        <v>1</v>
      </c>
      <c r="E256" s="73" t="s">
        <v>128</v>
      </c>
      <c r="F256" s="42">
        <v>40</v>
      </c>
      <c r="G256" s="43" t="str">
        <f t="shared" si="10"/>
        <v>26 Oct (Week 8:  Fri)</v>
      </c>
      <c r="H256" s="41" t="s">
        <v>884</v>
      </c>
      <c r="I256" s="41" t="s">
        <v>885</v>
      </c>
      <c r="J256" s="41" t="str">
        <f t="shared" si="11"/>
        <v>Planned</v>
      </c>
    </row>
    <row r="257" spans="1:10" x14ac:dyDescent="0.25">
      <c r="A257" s="103" t="str">
        <f t="shared" si="9"/>
        <v>FoundationReading41</v>
      </c>
      <c r="B257" s="74" t="s">
        <v>123</v>
      </c>
      <c r="C257" s="73" t="s">
        <v>0</v>
      </c>
      <c r="D257" s="73" t="s">
        <v>1</v>
      </c>
      <c r="E257" s="73" t="s">
        <v>128</v>
      </c>
      <c r="F257" s="42">
        <v>41</v>
      </c>
      <c r="G257" s="43" t="str">
        <f t="shared" si="10"/>
        <v>29 Oct (Week 9:  Mon)</v>
      </c>
      <c r="H257" s="41" t="s">
        <v>886</v>
      </c>
      <c r="I257" s="41" t="s">
        <v>889</v>
      </c>
      <c r="J257" s="41" t="str">
        <f t="shared" si="11"/>
        <v>Planned</v>
      </c>
    </row>
    <row r="258" spans="1:10" x14ac:dyDescent="0.25">
      <c r="A258" s="103" t="str">
        <f t="shared" si="9"/>
        <v>FoundationReading42</v>
      </c>
      <c r="B258" s="74" t="s">
        <v>123</v>
      </c>
      <c r="C258" s="73" t="s">
        <v>0</v>
      </c>
      <c r="D258" s="73" t="s">
        <v>1</v>
      </c>
      <c r="E258" s="73" t="s">
        <v>128</v>
      </c>
      <c r="F258" s="42">
        <v>42</v>
      </c>
      <c r="G258" s="43" t="str">
        <f t="shared" si="10"/>
        <v>30 Oct (Week 9:  Tue)</v>
      </c>
      <c r="H258" s="41" t="s">
        <v>887</v>
      </c>
      <c r="I258" s="41" t="s">
        <v>890</v>
      </c>
      <c r="J258" s="41" t="str">
        <f t="shared" si="11"/>
        <v>Planned</v>
      </c>
    </row>
    <row r="259" spans="1:10" x14ac:dyDescent="0.25">
      <c r="A259" s="103" t="str">
        <f t="shared" si="9"/>
        <v>FoundationReading43</v>
      </c>
      <c r="B259" s="74" t="s">
        <v>123</v>
      </c>
      <c r="C259" s="73" t="s">
        <v>0</v>
      </c>
      <c r="D259" s="73" t="s">
        <v>1</v>
      </c>
      <c r="E259" s="73" t="s">
        <v>128</v>
      </c>
      <c r="F259" s="42">
        <v>43</v>
      </c>
      <c r="G259" s="43" t="str">
        <f t="shared" si="10"/>
        <v>31 Oct (Week 9:  Wed)</v>
      </c>
      <c r="H259" s="41" t="s">
        <v>888</v>
      </c>
      <c r="I259" s="41" t="s">
        <v>891</v>
      </c>
      <c r="J259" s="41" t="str">
        <f t="shared" si="11"/>
        <v>Planned</v>
      </c>
    </row>
    <row r="260" spans="1:10" x14ac:dyDescent="0.25">
      <c r="A260" s="103" t="str">
        <f t="shared" si="9"/>
        <v>FoundationReading44</v>
      </c>
      <c r="B260" s="74" t="s">
        <v>123</v>
      </c>
      <c r="C260" s="73" t="s">
        <v>0</v>
      </c>
      <c r="D260" s="73" t="s">
        <v>1</v>
      </c>
      <c r="E260" s="73" t="s">
        <v>128</v>
      </c>
      <c r="F260" s="42">
        <v>44</v>
      </c>
      <c r="G260" s="43" t="str">
        <f t="shared" si="10"/>
        <v>01 Nov (Week 9:  Thu)</v>
      </c>
      <c r="H260" s="41" t="s">
        <v>892</v>
      </c>
      <c r="I260" s="41" t="s">
        <v>893</v>
      </c>
      <c r="J260" s="41" t="str">
        <f t="shared" si="11"/>
        <v>Planned</v>
      </c>
    </row>
    <row r="261" spans="1:10" x14ac:dyDescent="0.25">
      <c r="A261" s="103" t="str">
        <f t="shared" si="9"/>
        <v>FoundationReading45</v>
      </c>
      <c r="B261" s="74" t="s">
        <v>123</v>
      </c>
      <c r="C261" s="73" t="s">
        <v>0</v>
      </c>
      <c r="D261" s="73" t="s">
        <v>1</v>
      </c>
      <c r="E261" s="73" t="s">
        <v>128</v>
      </c>
      <c r="F261" s="42">
        <v>45</v>
      </c>
      <c r="G261" s="43" t="str">
        <f t="shared" si="10"/>
        <v>02 Nov (Week 9:  Fri)</v>
      </c>
      <c r="H261" s="41" t="s">
        <v>894</v>
      </c>
      <c r="I261" s="41" t="s">
        <v>895</v>
      </c>
      <c r="J261" s="41" t="str">
        <f t="shared" si="11"/>
        <v>Planned</v>
      </c>
    </row>
    <row r="262" spans="1:10" x14ac:dyDescent="0.25">
      <c r="A262" s="103" t="str">
        <f t="shared" si="9"/>
        <v>FoundationReading46</v>
      </c>
      <c r="B262" s="74" t="s">
        <v>123</v>
      </c>
      <c r="C262" s="73" t="s">
        <v>0</v>
      </c>
      <c r="D262" s="73" t="s">
        <v>1</v>
      </c>
      <c r="E262" s="73" t="s">
        <v>128</v>
      </c>
      <c r="F262" s="42">
        <v>46</v>
      </c>
      <c r="G262" s="43" t="str">
        <f t="shared" si="10"/>
        <v>05 Nov (Week 10:  Mon)</v>
      </c>
      <c r="H262" s="41" t="s">
        <v>896</v>
      </c>
      <c r="I262" s="41" t="s">
        <v>897</v>
      </c>
      <c r="J262" s="41" t="str">
        <f t="shared" si="11"/>
        <v>Planned</v>
      </c>
    </row>
    <row r="263" spans="1:10" x14ac:dyDescent="0.25">
      <c r="A263" s="103" t="str">
        <f t="shared" si="9"/>
        <v>FoundationReading47</v>
      </c>
      <c r="B263" s="74" t="s">
        <v>123</v>
      </c>
      <c r="C263" s="73" t="s">
        <v>0</v>
      </c>
      <c r="D263" s="73" t="s">
        <v>1</v>
      </c>
      <c r="E263" s="73" t="s">
        <v>128</v>
      </c>
      <c r="F263" s="42">
        <v>47</v>
      </c>
      <c r="G263" s="43" t="str">
        <f t="shared" si="10"/>
        <v>06 Nov (Week 10:  Tue)</v>
      </c>
      <c r="H263" s="41" t="s">
        <v>898</v>
      </c>
      <c r="I263" s="41" t="s">
        <v>899</v>
      </c>
      <c r="J263" s="41" t="str">
        <f t="shared" si="11"/>
        <v>Planned</v>
      </c>
    </row>
    <row r="264" spans="1:10" x14ac:dyDescent="0.25">
      <c r="A264" s="103" t="str">
        <f t="shared" si="9"/>
        <v>FoundationReading48</v>
      </c>
      <c r="B264" s="74" t="s">
        <v>123</v>
      </c>
      <c r="C264" s="73" t="s">
        <v>0</v>
      </c>
      <c r="D264" s="73" t="s">
        <v>1</v>
      </c>
      <c r="E264" s="73" t="s">
        <v>128</v>
      </c>
      <c r="F264" s="42">
        <v>48</v>
      </c>
      <c r="G264" s="43" t="str">
        <f t="shared" si="10"/>
        <v>07 Nov (Week 10:  Wed)</v>
      </c>
      <c r="H264" s="41" t="s">
        <v>900</v>
      </c>
      <c r="I264" s="41" t="s">
        <v>901</v>
      </c>
      <c r="J264" s="41" t="str">
        <f t="shared" si="11"/>
        <v>Planned</v>
      </c>
    </row>
    <row r="265" spans="1:10" x14ac:dyDescent="0.25">
      <c r="A265" s="103" t="str">
        <f t="shared" si="9"/>
        <v>FoundationReading49</v>
      </c>
      <c r="B265" s="74" t="s">
        <v>123</v>
      </c>
      <c r="C265" s="73" t="s">
        <v>0</v>
      </c>
      <c r="D265" s="73" t="s">
        <v>1</v>
      </c>
      <c r="E265" s="73" t="s">
        <v>128</v>
      </c>
      <c r="F265" s="42">
        <v>49</v>
      </c>
      <c r="G265" s="43" t="str">
        <f t="shared" si="10"/>
        <v>08 Nov (Week 10:  Thu)</v>
      </c>
      <c r="H265" s="41" t="s">
        <v>902</v>
      </c>
      <c r="I265" s="41" t="s">
        <v>903</v>
      </c>
      <c r="J265" s="41" t="str">
        <f t="shared" si="11"/>
        <v>Planned</v>
      </c>
    </row>
    <row r="266" spans="1:10" x14ac:dyDescent="0.25">
      <c r="A266" s="103" t="str">
        <f t="shared" si="9"/>
        <v>FoundationReading50</v>
      </c>
      <c r="B266" s="74" t="s">
        <v>123</v>
      </c>
      <c r="C266" s="73" t="s">
        <v>0</v>
      </c>
      <c r="D266" s="73" t="s">
        <v>1</v>
      </c>
      <c r="E266" s="73" t="s">
        <v>128</v>
      </c>
      <c r="F266" s="42">
        <v>50</v>
      </c>
      <c r="G266" s="43" t="str">
        <f t="shared" si="10"/>
        <v>09 Nov (Week 10:  Fri)</v>
      </c>
      <c r="H266" s="41" t="s">
        <v>904</v>
      </c>
      <c r="I266" s="41" t="s">
        <v>905</v>
      </c>
      <c r="J266" s="41" t="str">
        <f t="shared" si="11"/>
        <v>Planned</v>
      </c>
    </row>
    <row r="267" spans="1:10" x14ac:dyDescent="0.25">
      <c r="A267" s="103" t="str">
        <f t="shared" si="9"/>
        <v>FoundationReading51</v>
      </c>
      <c r="B267" s="74" t="s">
        <v>123</v>
      </c>
      <c r="C267" s="73" t="s">
        <v>0</v>
      </c>
      <c r="D267" s="73" t="s">
        <v>1</v>
      </c>
      <c r="E267" s="73" t="s">
        <v>128</v>
      </c>
      <c r="F267" s="42">
        <v>51</v>
      </c>
      <c r="G267" s="43" t="str">
        <f t="shared" si="10"/>
        <v>12 Nov (Week 11:  Mon)</v>
      </c>
      <c r="H267" s="41" t="s">
        <v>906</v>
      </c>
      <c r="I267" s="41" t="s">
        <v>907</v>
      </c>
      <c r="J267" s="41" t="str">
        <f t="shared" si="11"/>
        <v>Planned</v>
      </c>
    </row>
    <row r="268" spans="1:10" x14ac:dyDescent="0.25">
      <c r="A268" s="103" t="str">
        <f t="shared" si="9"/>
        <v>FoundationReading52</v>
      </c>
      <c r="B268" s="74" t="s">
        <v>123</v>
      </c>
      <c r="C268" s="73" t="s">
        <v>0</v>
      </c>
      <c r="D268" s="73" t="s">
        <v>1</v>
      </c>
      <c r="E268" s="73" t="s">
        <v>128</v>
      </c>
      <c r="F268" s="42">
        <v>52</v>
      </c>
      <c r="G268" s="43" t="str">
        <f t="shared" si="10"/>
        <v>13 Nov (Week 11:  Tue)</v>
      </c>
      <c r="H268" s="41" t="s">
        <v>908</v>
      </c>
      <c r="I268" s="41" t="s">
        <v>909</v>
      </c>
      <c r="J268" s="41" t="str">
        <f t="shared" si="11"/>
        <v>Planned</v>
      </c>
    </row>
    <row r="269" spans="1:10" x14ac:dyDescent="0.25">
      <c r="A269" s="103" t="str">
        <f t="shared" si="9"/>
        <v>FoundationReading53</v>
      </c>
      <c r="B269" s="74" t="s">
        <v>123</v>
      </c>
      <c r="C269" s="73" t="s">
        <v>0</v>
      </c>
      <c r="D269" s="73" t="s">
        <v>1</v>
      </c>
      <c r="E269" s="73" t="s">
        <v>128</v>
      </c>
      <c r="F269" s="42">
        <v>53</v>
      </c>
      <c r="G269" s="43" t="str">
        <f t="shared" si="10"/>
        <v>14 Nov (Week 11:  Wed)</v>
      </c>
      <c r="H269" s="41" t="s">
        <v>910</v>
      </c>
      <c r="I269" s="41" t="s">
        <v>911</v>
      </c>
      <c r="J269" s="41" t="str">
        <f t="shared" si="11"/>
        <v>Planned</v>
      </c>
    </row>
    <row r="270" spans="1:10" x14ac:dyDescent="0.25">
      <c r="A270" s="103" t="str">
        <f t="shared" si="9"/>
        <v>FoundationReading54</v>
      </c>
      <c r="B270" s="74" t="s">
        <v>123</v>
      </c>
      <c r="C270" s="73" t="s">
        <v>0</v>
      </c>
      <c r="D270" s="73" t="s">
        <v>1</v>
      </c>
      <c r="E270" s="73" t="s">
        <v>128</v>
      </c>
      <c r="F270" s="42">
        <v>54</v>
      </c>
      <c r="G270" s="43" t="str">
        <f t="shared" si="10"/>
        <v>15 Nov (Week 11:  Thu)</v>
      </c>
      <c r="H270" s="41" t="s">
        <v>912</v>
      </c>
      <c r="I270" s="41" t="s">
        <v>913</v>
      </c>
      <c r="J270" s="41" t="str">
        <f t="shared" si="11"/>
        <v>Planned</v>
      </c>
    </row>
    <row r="271" spans="1:10" x14ac:dyDescent="0.25">
      <c r="A271" s="103" t="str">
        <f t="shared" si="9"/>
        <v>FoundationReading55</v>
      </c>
      <c r="B271" s="74" t="s">
        <v>123</v>
      </c>
      <c r="C271" s="73" t="s">
        <v>0</v>
      </c>
      <c r="D271" s="73" t="s">
        <v>1</v>
      </c>
      <c r="E271" s="73" t="s">
        <v>128</v>
      </c>
      <c r="F271" s="42">
        <v>55</v>
      </c>
      <c r="G271" s="43" t="str">
        <f t="shared" si="10"/>
        <v>16 Nov (Week 11:  Fri)</v>
      </c>
      <c r="H271" s="41" t="s">
        <v>914</v>
      </c>
      <c r="I271" s="41" t="s">
        <v>915</v>
      </c>
      <c r="J271" s="41" t="str">
        <f t="shared" si="11"/>
        <v>Planned</v>
      </c>
    </row>
    <row r="272" spans="1:10" x14ac:dyDescent="0.25">
      <c r="A272" s="103" t="str">
        <f t="shared" si="9"/>
        <v>FoundationReading56</v>
      </c>
      <c r="B272" s="74" t="s">
        <v>123</v>
      </c>
      <c r="C272" s="73" t="s">
        <v>0</v>
      </c>
      <c r="D272" s="73" t="s">
        <v>1</v>
      </c>
      <c r="E272" s="73" t="s">
        <v>128</v>
      </c>
      <c r="F272" s="42">
        <v>56</v>
      </c>
      <c r="G272" s="43" t="str">
        <f t="shared" si="10"/>
        <v>19 Nov (Week 12:  Mon)</v>
      </c>
      <c r="H272" s="41" t="s">
        <v>916</v>
      </c>
      <c r="I272" s="41" t="s">
        <v>918</v>
      </c>
      <c r="J272" s="41" t="str">
        <f t="shared" si="11"/>
        <v>Planned</v>
      </c>
    </row>
    <row r="273" spans="1:10" x14ac:dyDescent="0.25">
      <c r="A273" s="103" t="str">
        <f t="shared" si="9"/>
        <v>FoundationReading57</v>
      </c>
      <c r="B273" s="74" t="s">
        <v>123</v>
      </c>
      <c r="C273" s="73" t="s">
        <v>0</v>
      </c>
      <c r="D273" s="73" t="s">
        <v>1</v>
      </c>
      <c r="E273" s="73" t="s">
        <v>128</v>
      </c>
      <c r="F273" s="42">
        <v>57</v>
      </c>
      <c r="G273" s="43" t="str">
        <f t="shared" si="10"/>
        <v>20 Nov (Week 12:  Tue)</v>
      </c>
      <c r="H273" s="41" t="s">
        <v>171</v>
      </c>
      <c r="I273" s="41" t="s">
        <v>919</v>
      </c>
      <c r="J273" s="41" t="str">
        <f t="shared" si="11"/>
        <v>Planned</v>
      </c>
    </row>
    <row r="274" spans="1:10" x14ac:dyDescent="0.25">
      <c r="A274" s="103" t="str">
        <f t="shared" si="9"/>
        <v>FoundationReading58</v>
      </c>
      <c r="B274" s="74" t="s">
        <v>123</v>
      </c>
      <c r="C274" s="73" t="s">
        <v>0</v>
      </c>
      <c r="D274" s="73" t="s">
        <v>1</v>
      </c>
      <c r="E274" s="73" t="s">
        <v>128</v>
      </c>
      <c r="F274" s="42">
        <v>58</v>
      </c>
      <c r="G274" s="43" t="str">
        <f t="shared" si="10"/>
        <v>21 Nov (Week 12:  Wed)</v>
      </c>
      <c r="H274" s="41" t="s">
        <v>917</v>
      </c>
      <c r="I274" s="41" t="s">
        <v>920</v>
      </c>
      <c r="J274" s="41" t="str">
        <f t="shared" si="11"/>
        <v>Planned</v>
      </c>
    </row>
    <row r="275" spans="1:10" x14ac:dyDescent="0.25">
      <c r="A275" s="103" t="str">
        <f t="shared" ref="A275:A338" si="17">B275&amp;D275&amp;F275</f>
        <v>FoundationReading59</v>
      </c>
      <c r="B275" s="74" t="s">
        <v>123</v>
      </c>
      <c r="C275" s="73" t="s">
        <v>0</v>
      </c>
      <c r="D275" s="73" t="s">
        <v>1</v>
      </c>
      <c r="E275" s="73" t="s">
        <v>128</v>
      </c>
      <c r="F275" s="42">
        <v>59</v>
      </c>
      <c r="G275" s="43" t="str">
        <f t="shared" ref="G275:G338" si="18">IF(ISBLANK(F275),"",TEXT(VLOOKUP(F275,Calendar,2,0),"dd mmm")&amp;" (Week "&amp;VLOOKUP(F275,Calendar,3,FALSE)&amp;":  "&amp;TEXT(VLOOKUP(F275,Calendar,2,FALSE),"ddd")&amp;")")</f>
        <v>22 Nov (Week 12:  Thu)</v>
      </c>
      <c r="H275" s="41" t="s">
        <v>172</v>
      </c>
      <c r="I275" s="41" t="s">
        <v>921</v>
      </c>
      <c r="J275" s="41" t="str">
        <f t="shared" ref="J275:J338" si="19">IF(ISBLANK(K275),"Planned",IF(K275="-","Revoked","Completed"))</f>
        <v>Planned</v>
      </c>
    </row>
    <row r="276" spans="1:10" x14ac:dyDescent="0.25">
      <c r="A276" s="103" t="str">
        <f t="shared" si="17"/>
        <v>FoundationReading60</v>
      </c>
      <c r="B276" s="74" t="s">
        <v>123</v>
      </c>
      <c r="C276" s="73" t="s">
        <v>0</v>
      </c>
      <c r="D276" s="73" t="s">
        <v>1</v>
      </c>
      <c r="E276" s="73" t="s">
        <v>128</v>
      </c>
      <c r="F276" s="42">
        <v>60</v>
      </c>
      <c r="G276" s="43" t="str">
        <f t="shared" si="18"/>
        <v>23 Nov (Week 12:  Fri)</v>
      </c>
      <c r="H276" s="41" t="s">
        <v>922</v>
      </c>
      <c r="I276" s="41" t="s">
        <v>923</v>
      </c>
      <c r="J276" s="41" t="str">
        <f t="shared" si="19"/>
        <v>Planned</v>
      </c>
    </row>
    <row r="277" spans="1:10" x14ac:dyDescent="0.25">
      <c r="A277" s="103" t="str">
        <f t="shared" si="17"/>
        <v>FoundationReading61</v>
      </c>
      <c r="B277" s="74" t="s">
        <v>123</v>
      </c>
      <c r="C277" s="73" t="s">
        <v>0</v>
      </c>
      <c r="D277" s="73" t="s">
        <v>1</v>
      </c>
      <c r="E277" s="73" t="s">
        <v>128</v>
      </c>
      <c r="F277" s="42">
        <v>61</v>
      </c>
      <c r="G277" s="43" t="str">
        <f t="shared" si="18"/>
        <v>26 Nov (Week 13:  Mon)</v>
      </c>
      <c r="H277" s="41" t="s">
        <v>924</v>
      </c>
      <c r="I277" s="41" t="s">
        <v>925</v>
      </c>
      <c r="J277" s="41" t="str">
        <f t="shared" si="19"/>
        <v>Planned</v>
      </c>
    </row>
    <row r="278" spans="1:10" x14ac:dyDescent="0.25">
      <c r="A278" s="103" t="str">
        <f t="shared" si="17"/>
        <v>FoundationReading62</v>
      </c>
      <c r="B278" s="74" t="s">
        <v>123</v>
      </c>
      <c r="C278" s="73" t="s">
        <v>0</v>
      </c>
      <c r="D278" s="73" t="s">
        <v>1</v>
      </c>
      <c r="E278" s="73" t="s">
        <v>128</v>
      </c>
      <c r="F278" s="42">
        <v>62</v>
      </c>
      <c r="G278" s="43" t="str">
        <f t="shared" si="18"/>
        <v>27 Nov (Week 13:  Tue)</v>
      </c>
      <c r="H278" s="41" t="s">
        <v>926</v>
      </c>
      <c r="I278" s="41" t="s">
        <v>927</v>
      </c>
      <c r="J278" s="41" t="str">
        <f t="shared" si="19"/>
        <v>Planned</v>
      </c>
    </row>
    <row r="279" spans="1:10" x14ac:dyDescent="0.25">
      <c r="A279" s="103" t="str">
        <f t="shared" si="17"/>
        <v>FoundationReading63</v>
      </c>
      <c r="B279" s="74" t="s">
        <v>123</v>
      </c>
      <c r="C279" s="73" t="s">
        <v>0</v>
      </c>
      <c r="D279" s="73" t="s">
        <v>1</v>
      </c>
      <c r="E279" s="73" t="s">
        <v>128</v>
      </c>
      <c r="F279" s="42">
        <v>63</v>
      </c>
      <c r="G279" s="43" t="str">
        <f t="shared" si="18"/>
        <v>28 Nov (Week 13:  Wed)</v>
      </c>
      <c r="H279" s="41" t="s">
        <v>928</v>
      </c>
      <c r="I279" s="41" t="s">
        <v>929</v>
      </c>
      <c r="J279" s="41" t="str">
        <f t="shared" si="19"/>
        <v>Planned</v>
      </c>
    </row>
    <row r="280" spans="1:10" x14ac:dyDescent="0.25">
      <c r="A280" s="103" t="str">
        <f t="shared" si="17"/>
        <v>FoundationReading64</v>
      </c>
      <c r="B280" s="74" t="s">
        <v>123</v>
      </c>
      <c r="C280" s="73" t="s">
        <v>0</v>
      </c>
      <c r="D280" s="73" t="s">
        <v>1</v>
      </c>
      <c r="E280" s="73" t="s">
        <v>128</v>
      </c>
      <c r="F280" s="42">
        <v>64</v>
      </c>
      <c r="G280" s="43" t="str">
        <f t="shared" si="18"/>
        <v>29 Nov (Week 13:  Thu)</v>
      </c>
      <c r="H280" s="41" t="s">
        <v>930</v>
      </c>
      <c r="I280" s="41" t="s">
        <v>931</v>
      </c>
      <c r="J280" s="41" t="str">
        <f t="shared" si="19"/>
        <v>Planned</v>
      </c>
    </row>
    <row r="281" spans="1:10" x14ac:dyDescent="0.25">
      <c r="A281" s="103" t="str">
        <f t="shared" si="17"/>
        <v>FoundationReading65</v>
      </c>
      <c r="B281" s="74" t="s">
        <v>123</v>
      </c>
      <c r="C281" s="73" t="s">
        <v>0</v>
      </c>
      <c r="D281" s="73" t="s">
        <v>1</v>
      </c>
      <c r="E281" s="73" t="s">
        <v>128</v>
      </c>
      <c r="F281" s="42">
        <v>65</v>
      </c>
      <c r="G281" s="43" t="str">
        <f t="shared" si="18"/>
        <v>30 Nov (Week 13:  Fri)</v>
      </c>
      <c r="H281" s="41" t="s">
        <v>932</v>
      </c>
      <c r="I281" s="41" t="s">
        <v>933</v>
      </c>
      <c r="J281" s="41" t="str">
        <f t="shared" si="19"/>
        <v>Planned</v>
      </c>
    </row>
    <row r="282" spans="1:10" x14ac:dyDescent="0.25">
      <c r="A282" s="103" t="str">
        <f t="shared" si="17"/>
        <v>FoundationReading66</v>
      </c>
      <c r="B282" s="74" t="s">
        <v>123</v>
      </c>
      <c r="C282" s="73" t="s">
        <v>0</v>
      </c>
      <c r="D282" s="73" t="s">
        <v>1</v>
      </c>
      <c r="E282" s="73" t="s">
        <v>128</v>
      </c>
      <c r="F282" s="42">
        <v>66</v>
      </c>
      <c r="G282" s="43" t="str">
        <f t="shared" si="18"/>
        <v>03 Dec (Week 14:  Mon)</v>
      </c>
      <c r="H282" s="41" t="s">
        <v>934</v>
      </c>
      <c r="I282" s="41" t="s">
        <v>935</v>
      </c>
      <c r="J282" s="41" t="str">
        <f t="shared" si="19"/>
        <v>Planned</v>
      </c>
    </row>
    <row r="283" spans="1:10" x14ac:dyDescent="0.25">
      <c r="A283" s="103" t="str">
        <f t="shared" si="17"/>
        <v>FoundationReading67</v>
      </c>
      <c r="B283" s="74" t="s">
        <v>123</v>
      </c>
      <c r="C283" s="73" t="s">
        <v>0</v>
      </c>
      <c r="D283" s="73" t="s">
        <v>1</v>
      </c>
      <c r="E283" s="73" t="s">
        <v>128</v>
      </c>
      <c r="F283" s="42">
        <v>67</v>
      </c>
      <c r="G283" s="43" t="str">
        <f t="shared" si="18"/>
        <v>04 Dec (Week 14:  Tue)</v>
      </c>
      <c r="H283" s="41" t="s">
        <v>936</v>
      </c>
      <c r="I283" s="41" t="s">
        <v>937</v>
      </c>
      <c r="J283" s="41" t="str">
        <f t="shared" si="19"/>
        <v>Planned</v>
      </c>
    </row>
    <row r="284" spans="1:10" x14ac:dyDescent="0.25">
      <c r="A284" s="103" t="str">
        <f t="shared" si="17"/>
        <v>FoundationReading68</v>
      </c>
      <c r="B284" s="74" t="s">
        <v>123</v>
      </c>
      <c r="C284" s="73" t="s">
        <v>0</v>
      </c>
      <c r="D284" s="73" t="s">
        <v>1</v>
      </c>
      <c r="E284" s="73" t="s">
        <v>128</v>
      </c>
      <c r="F284" s="42">
        <v>68</v>
      </c>
      <c r="G284" s="43" t="str">
        <f t="shared" si="18"/>
        <v>05 Dec (Week 14:  Wed)</v>
      </c>
      <c r="H284" s="41" t="s">
        <v>938</v>
      </c>
      <c r="I284" s="41" t="s">
        <v>939</v>
      </c>
      <c r="J284" s="41" t="str">
        <f t="shared" si="19"/>
        <v>Planned</v>
      </c>
    </row>
    <row r="285" spans="1:10" x14ac:dyDescent="0.25">
      <c r="A285" s="103" t="str">
        <f t="shared" si="17"/>
        <v>FoundationReading69</v>
      </c>
      <c r="B285" s="74" t="s">
        <v>123</v>
      </c>
      <c r="C285" s="73" t="s">
        <v>0</v>
      </c>
      <c r="D285" s="73" t="s">
        <v>1</v>
      </c>
      <c r="E285" s="73" t="s">
        <v>128</v>
      </c>
      <c r="F285" s="42">
        <v>69</v>
      </c>
      <c r="G285" s="43" t="str">
        <f t="shared" si="18"/>
        <v>06 Dec (Week 14:  Thu)</v>
      </c>
      <c r="H285" s="41" t="s">
        <v>940</v>
      </c>
      <c r="I285" s="41" t="s">
        <v>941</v>
      </c>
      <c r="J285" s="41" t="str">
        <f t="shared" si="19"/>
        <v>Planned</v>
      </c>
    </row>
    <row r="286" spans="1:10" x14ac:dyDescent="0.25">
      <c r="A286" s="103" t="str">
        <f t="shared" si="17"/>
        <v>FoundationReading70</v>
      </c>
      <c r="B286" s="74" t="s">
        <v>123</v>
      </c>
      <c r="C286" s="73" t="s">
        <v>0</v>
      </c>
      <c r="D286" s="73" t="s">
        <v>1</v>
      </c>
      <c r="E286" s="73" t="s">
        <v>128</v>
      </c>
      <c r="F286" s="42">
        <v>70</v>
      </c>
      <c r="G286" s="43" t="str">
        <f t="shared" si="18"/>
        <v>07 Dec (Week 14:  Fri)</v>
      </c>
      <c r="H286" s="41" t="s">
        <v>942</v>
      </c>
      <c r="I286" s="41" t="s">
        <v>943</v>
      </c>
      <c r="J286" s="41" t="str">
        <f t="shared" si="19"/>
        <v>Planned</v>
      </c>
    </row>
    <row r="287" spans="1:10" x14ac:dyDescent="0.25">
      <c r="A287" s="103" t="str">
        <f t="shared" si="17"/>
        <v>FoundationReading71</v>
      </c>
      <c r="B287" s="74" t="s">
        <v>123</v>
      </c>
      <c r="C287" s="73" t="s">
        <v>0</v>
      </c>
      <c r="D287" s="73" t="s">
        <v>1</v>
      </c>
      <c r="E287" s="73" t="s">
        <v>128</v>
      </c>
      <c r="F287" s="42">
        <v>71</v>
      </c>
      <c r="G287" s="43" t="str">
        <f t="shared" si="18"/>
        <v>10 Dec (Week 15:  Mon)</v>
      </c>
      <c r="H287" s="41" t="s">
        <v>944</v>
      </c>
      <c r="I287" s="41" t="s">
        <v>945</v>
      </c>
      <c r="J287" s="41" t="str">
        <f t="shared" si="19"/>
        <v>Planned</v>
      </c>
    </row>
    <row r="288" spans="1:10" x14ac:dyDescent="0.25">
      <c r="A288" s="103" t="str">
        <f t="shared" si="17"/>
        <v>FoundationReading72</v>
      </c>
      <c r="B288" s="74" t="s">
        <v>123</v>
      </c>
      <c r="C288" s="73" t="s">
        <v>0</v>
      </c>
      <c r="D288" s="73" t="s">
        <v>1</v>
      </c>
      <c r="E288" s="73" t="s">
        <v>128</v>
      </c>
      <c r="F288" s="42">
        <v>72</v>
      </c>
      <c r="G288" s="43" t="str">
        <f t="shared" si="18"/>
        <v>11 Dec (Week 15:  Tue)</v>
      </c>
      <c r="H288" s="41" t="s">
        <v>946</v>
      </c>
      <c r="I288" s="41" t="s">
        <v>947</v>
      </c>
      <c r="J288" s="41" t="str">
        <f t="shared" si="19"/>
        <v>Planned</v>
      </c>
    </row>
    <row r="289" spans="1:10" x14ac:dyDescent="0.25">
      <c r="A289" s="103" t="str">
        <f t="shared" si="17"/>
        <v>FoundationReading73</v>
      </c>
      <c r="B289" s="74" t="s">
        <v>123</v>
      </c>
      <c r="C289" s="73" t="s">
        <v>0</v>
      </c>
      <c r="D289" s="73" t="s">
        <v>1</v>
      </c>
      <c r="E289" s="73" t="s">
        <v>128</v>
      </c>
      <c r="F289" s="42">
        <v>73</v>
      </c>
      <c r="G289" s="43" t="str">
        <f t="shared" si="18"/>
        <v>12 Dec (Week 15:  Wed)</v>
      </c>
      <c r="H289" s="41" t="s">
        <v>173</v>
      </c>
      <c r="I289" s="41" t="s">
        <v>948</v>
      </c>
      <c r="J289" s="41" t="str">
        <f t="shared" si="19"/>
        <v>Planned</v>
      </c>
    </row>
    <row r="290" spans="1:10" x14ac:dyDescent="0.25">
      <c r="A290" s="103" t="str">
        <f t="shared" si="17"/>
        <v>FoundationReading74</v>
      </c>
      <c r="B290" s="74" t="s">
        <v>123</v>
      </c>
      <c r="C290" s="73" t="s">
        <v>0</v>
      </c>
      <c r="D290" s="73" t="s">
        <v>1</v>
      </c>
      <c r="E290" s="73" t="s">
        <v>128</v>
      </c>
      <c r="F290" s="42">
        <v>74</v>
      </c>
      <c r="G290" s="43" t="str">
        <f t="shared" si="18"/>
        <v>13 Dec (Week 15:  Thu)</v>
      </c>
      <c r="H290" s="41" t="s">
        <v>949</v>
      </c>
      <c r="I290" s="41" t="s">
        <v>950</v>
      </c>
      <c r="J290" s="41" t="str">
        <f t="shared" si="19"/>
        <v>Planned</v>
      </c>
    </row>
    <row r="291" spans="1:10" x14ac:dyDescent="0.25">
      <c r="A291" s="103" t="str">
        <f t="shared" si="17"/>
        <v>FoundationReading75</v>
      </c>
      <c r="B291" s="74" t="s">
        <v>123</v>
      </c>
      <c r="C291" s="73" t="s">
        <v>0</v>
      </c>
      <c r="D291" s="73" t="s">
        <v>1</v>
      </c>
      <c r="E291" s="73" t="s">
        <v>128</v>
      </c>
      <c r="F291" s="42">
        <v>75</v>
      </c>
      <c r="G291" s="43" t="str">
        <f t="shared" si="18"/>
        <v>14 Dec (Week 15:  Fri)</v>
      </c>
      <c r="H291" s="41" t="s">
        <v>951</v>
      </c>
      <c r="I291" s="41" t="s">
        <v>952</v>
      </c>
      <c r="J291" s="41" t="str">
        <f t="shared" si="19"/>
        <v>Planned</v>
      </c>
    </row>
    <row r="292" spans="1:10" x14ac:dyDescent="0.25">
      <c r="A292" s="103" t="str">
        <f t="shared" si="17"/>
        <v>FoundationReading76</v>
      </c>
      <c r="B292" s="74" t="s">
        <v>123</v>
      </c>
      <c r="C292" s="73" t="s">
        <v>0</v>
      </c>
      <c r="D292" s="73" t="s">
        <v>1</v>
      </c>
      <c r="E292" s="73" t="s">
        <v>128</v>
      </c>
      <c r="F292" s="42">
        <v>76</v>
      </c>
      <c r="G292" s="43" t="str">
        <f t="shared" si="18"/>
        <v>17 Dec (Week 16:  Mon)</v>
      </c>
      <c r="H292" s="41" t="s">
        <v>953</v>
      </c>
      <c r="I292" s="41" t="s">
        <v>954</v>
      </c>
      <c r="J292" s="41" t="str">
        <f t="shared" si="19"/>
        <v>Planned</v>
      </c>
    </row>
    <row r="293" spans="1:10" x14ac:dyDescent="0.25">
      <c r="A293" s="103" t="str">
        <f t="shared" si="17"/>
        <v>FoundationReading77</v>
      </c>
      <c r="B293" s="74" t="s">
        <v>123</v>
      </c>
      <c r="C293" s="73" t="s">
        <v>0</v>
      </c>
      <c r="D293" s="73" t="s">
        <v>1</v>
      </c>
      <c r="E293" s="73" t="s">
        <v>128</v>
      </c>
      <c r="F293" s="42">
        <v>77</v>
      </c>
      <c r="G293" s="43" t="str">
        <f t="shared" si="18"/>
        <v>18 Dec (Week 16:  Tue)</v>
      </c>
      <c r="H293" s="41" t="s">
        <v>955</v>
      </c>
      <c r="I293" s="41" t="s">
        <v>956</v>
      </c>
      <c r="J293" s="41" t="str">
        <f t="shared" si="19"/>
        <v>Planned</v>
      </c>
    </row>
    <row r="294" spans="1:10" x14ac:dyDescent="0.25">
      <c r="A294" s="103" t="str">
        <f t="shared" si="17"/>
        <v>FoundationReading78</v>
      </c>
      <c r="B294" s="74" t="s">
        <v>123</v>
      </c>
      <c r="C294" s="73" t="s">
        <v>0</v>
      </c>
      <c r="D294" s="73" t="s">
        <v>1</v>
      </c>
      <c r="E294" s="73" t="s">
        <v>128</v>
      </c>
      <c r="F294" s="42">
        <v>78</v>
      </c>
      <c r="G294" s="43" t="str">
        <f t="shared" si="18"/>
        <v>19 Dec (Week 16:  Wed)</v>
      </c>
      <c r="H294" s="41" t="s">
        <v>957</v>
      </c>
      <c r="I294" s="41" t="s">
        <v>958</v>
      </c>
      <c r="J294" s="41" t="str">
        <f t="shared" si="19"/>
        <v>Planned</v>
      </c>
    </row>
    <row r="295" spans="1:10" x14ac:dyDescent="0.25">
      <c r="A295" s="103" t="str">
        <f t="shared" si="17"/>
        <v>FoundationReading79</v>
      </c>
      <c r="B295" s="74" t="s">
        <v>123</v>
      </c>
      <c r="C295" s="73" t="s">
        <v>0</v>
      </c>
      <c r="D295" s="73" t="s">
        <v>1</v>
      </c>
      <c r="E295" s="73" t="s">
        <v>128</v>
      </c>
      <c r="F295" s="42">
        <v>79</v>
      </c>
      <c r="G295" s="43" t="str">
        <f t="shared" si="18"/>
        <v>20 Dec (Week 16:  Thu)</v>
      </c>
      <c r="H295" s="41" t="s">
        <v>959</v>
      </c>
      <c r="I295" s="41" t="s">
        <v>960</v>
      </c>
      <c r="J295" s="41" t="str">
        <f t="shared" si="19"/>
        <v>Planned</v>
      </c>
    </row>
    <row r="296" spans="1:10" x14ac:dyDescent="0.25">
      <c r="A296" s="103" t="str">
        <f t="shared" si="17"/>
        <v>FoundationReading80</v>
      </c>
      <c r="B296" s="74" t="s">
        <v>123</v>
      </c>
      <c r="C296" s="73" t="s">
        <v>0</v>
      </c>
      <c r="D296" s="73" t="s">
        <v>1</v>
      </c>
      <c r="E296" s="73" t="s">
        <v>128</v>
      </c>
      <c r="F296" s="42">
        <v>80</v>
      </c>
      <c r="G296" s="43" t="str">
        <f t="shared" si="18"/>
        <v>21 Dec (Week 16:  Fri)</v>
      </c>
      <c r="H296" s="41" t="s">
        <v>961</v>
      </c>
      <c r="I296" s="41" t="s">
        <v>962</v>
      </c>
      <c r="J296" s="41" t="str">
        <f t="shared" si="19"/>
        <v>Planned</v>
      </c>
    </row>
    <row r="297" spans="1:10" x14ac:dyDescent="0.25">
      <c r="A297" s="103" t="str">
        <f t="shared" si="17"/>
        <v>FoundationReading81</v>
      </c>
      <c r="B297" s="74" t="s">
        <v>123</v>
      </c>
      <c r="C297" s="73" t="s">
        <v>0</v>
      </c>
      <c r="D297" s="73" t="s">
        <v>1</v>
      </c>
      <c r="E297" s="73" t="s">
        <v>128</v>
      </c>
      <c r="F297" s="42">
        <v>81</v>
      </c>
      <c r="G297" s="43" t="str">
        <f t="shared" si="18"/>
        <v>27 Dec (Week 17:  Thu)</v>
      </c>
      <c r="H297" s="41" t="s">
        <v>963</v>
      </c>
      <c r="I297" s="41" t="s">
        <v>964</v>
      </c>
      <c r="J297" s="41" t="str">
        <f t="shared" si="19"/>
        <v>Planned</v>
      </c>
    </row>
    <row r="298" spans="1:10" x14ac:dyDescent="0.25">
      <c r="A298" s="103" t="str">
        <f t="shared" si="17"/>
        <v>FoundationReading82</v>
      </c>
      <c r="B298" s="74" t="s">
        <v>123</v>
      </c>
      <c r="C298" s="73" t="s">
        <v>0</v>
      </c>
      <c r="D298" s="73" t="s">
        <v>1</v>
      </c>
      <c r="E298" s="73" t="s">
        <v>128</v>
      </c>
      <c r="F298" s="42">
        <v>82</v>
      </c>
      <c r="G298" s="43" t="str">
        <f t="shared" si="18"/>
        <v>28 Dec (Week 17:  Fri)</v>
      </c>
      <c r="H298" s="41" t="s">
        <v>965</v>
      </c>
      <c r="I298" s="41" t="s">
        <v>966</v>
      </c>
      <c r="J298" s="41" t="str">
        <f t="shared" si="19"/>
        <v>Planned</v>
      </c>
    </row>
    <row r="299" spans="1:10" x14ac:dyDescent="0.25">
      <c r="A299" s="103" t="str">
        <f t="shared" si="17"/>
        <v>FoundationReading83</v>
      </c>
      <c r="B299" s="74" t="s">
        <v>123</v>
      </c>
      <c r="C299" s="73" t="s">
        <v>0</v>
      </c>
      <c r="D299" s="73" t="s">
        <v>1</v>
      </c>
      <c r="E299" s="73" t="s">
        <v>128</v>
      </c>
      <c r="F299" s="42">
        <v>83</v>
      </c>
      <c r="G299" s="43" t="str">
        <f t="shared" si="18"/>
        <v>02 Jan (Week 17:  Wed)</v>
      </c>
      <c r="H299" s="41" t="s">
        <v>967</v>
      </c>
      <c r="I299" s="41" t="s">
        <v>968</v>
      </c>
      <c r="J299" s="41" t="str">
        <f t="shared" si="19"/>
        <v>Planned</v>
      </c>
    </row>
    <row r="300" spans="1:10" x14ac:dyDescent="0.25">
      <c r="A300" s="103" t="str">
        <f t="shared" si="17"/>
        <v>FoundationReading84</v>
      </c>
      <c r="B300" s="74" t="s">
        <v>123</v>
      </c>
      <c r="C300" s="73" t="s">
        <v>0</v>
      </c>
      <c r="D300" s="73" t="s">
        <v>1</v>
      </c>
      <c r="E300" s="73" t="s">
        <v>128</v>
      </c>
      <c r="F300" s="42">
        <v>84</v>
      </c>
      <c r="G300" s="43" t="str">
        <f t="shared" si="18"/>
        <v>03 Jan (Week 17:  Thu)</v>
      </c>
      <c r="H300" s="41" t="s">
        <v>969</v>
      </c>
      <c r="I300" s="41" t="s">
        <v>970</v>
      </c>
      <c r="J300" s="41" t="str">
        <f t="shared" si="19"/>
        <v>Planned</v>
      </c>
    </row>
    <row r="301" spans="1:10" x14ac:dyDescent="0.25">
      <c r="A301" s="103" t="str">
        <f t="shared" si="17"/>
        <v>FoundationReading85</v>
      </c>
      <c r="B301" s="74" t="s">
        <v>123</v>
      </c>
      <c r="C301" s="73" t="s">
        <v>0</v>
      </c>
      <c r="D301" s="73" t="s">
        <v>1</v>
      </c>
      <c r="E301" s="73" t="s">
        <v>128</v>
      </c>
      <c r="F301" s="42">
        <v>85</v>
      </c>
      <c r="G301" s="43" t="str">
        <f t="shared" si="18"/>
        <v>04 Jan (Week 17:  Fri)</v>
      </c>
      <c r="H301" s="41" t="s">
        <v>971</v>
      </c>
      <c r="I301" s="41" t="s">
        <v>972</v>
      </c>
      <c r="J301" s="41" t="str">
        <f t="shared" si="19"/>
        <v>Planned</v>
      </c>
    </row>
    <row r="302" spans="1:10" x14ac:dyDescent="0.25">
      <c r="A302" s="103" t="str">
        <f t="shared" si="17"/>
        <v>FoundationReading86</v>
      </c>
      <c r="B302" s="74" t="s">
        <v>123</v>
      </c>
      <c r="C302" s="73" t="s">
        <v>0</v>
      </c>
      <c r="D302" s="73" t="s">
        <v>1</v>
      </c>
      <c r="E302" s="73" t="s">
        <v>128</v>
      </c>
      <c r="F302" s="42">
        <v>86</v>
      </c>
      <c r="G302" s="43" t="str">
        <f t="shared" si="18"/>
        <v>07 Jan (Week 18:  Mon)</v>
      </c>
      <c r="H302" s="41" t="s">
        <v>174</v>
      </c>
      <c r="I302" s="41" t="s">
        <v>973</v>
      </c>
      <c r="J302" s="41" t="str">
        <f t="shared" si="19"/>
        <v>Planned</v>
      </c>
    </row>
    <row r="303" spans="1:10" x14ac:dyDescent="0.25">
      <c r="A303" s="103" t="str">
        <f t="shared" si="17"/>
        <v>FoundationReading87</v>
      </c>
      <c r="B303" s="74" t="s">
        <v>123</v>
      </c>
      <c r="C303" s="73" t="s">
        <v>0</v>
      </c>
      <c r="D303" s="73" t="s">
        <v>1</v>
      </c>
      <c r="E303" s="73" t="s">
        <v>128</v>
      </c>
      <c r="F303" s="42">
        <v>87</v>
      </c>
      <c r="G303" s="43" t="str">
        <f t="shared" si="18"/>
        <v>08 Jan (Week 18:  Tue)</v>
      </c>
      <c r="H303" s="41" t="s">
        <v>974</v>
      </c>
      <c r="I303" s="41" t="s">
        <v>975</v>
      </c>
      <c r="J303" s="41" t="str">
        <f t="shared" si="19"/>
        <v>Planned</v>
      </c>
    </row>
    <row r="304" spans="1:10" x14ac:dyDescent="0.25">
      <c r="A304" s="103" t="str">
        <f t="shared" si="17"/>
        <v>FoundationReading88</v>
      </c>
      <c r="B304" s="74" t="s">
        <v>123</v>
      </c>
      <c r="C304" s="73" t="s">
        <v>0</v>
      </c>
      <c r="D304" s="73" t="s">
        <v>1</v>
      </c>
      <c r="E304" s="73" t="s">
        <v>128</v>
      </c>
      <c r="F304" s="42">
        <v>88</v>
      </c>
      <c r="G304" s="43" t="str">
        <f t="shared" si="18"/>
        <v>09 Jan (Week 18:  Wed)</v>
      </c>
      <c r="H304" s="41" t="s">
        <v>976</v>
      </c>
      <c r="I304" s="41" t="s">
        <v>977</v>
      </c>
      <c r="J304" s="41" t="str">
        <f t="shared" si="19"/>
        <v>Planned</v>
      </c>
    </row>
    <row r="305" spans="1:10" x14ac:dyDescent="0.25">
      <c r="A305" s="103" t="str">
        <f t="shared" si="17"/>
        <v>FoundationReading89</v>
      </c>
      <c r="B305" s="74" t="s">
        <v>123</v>
      </c>
      <c r="C305" s="73" t="s">
        <v>0</v>
      </c>
      <c r="D305" s="73" t="s">
        <v>1</v>
      </c>
      <c r="E305" s="73" t="s">
        <v>128</v>
      </c>
      <c r="F305" s="42">
        <v>89</v>
      </c>
      <c r="G305" s="43" t="str">
        <f t="shared" si="18"/>
        <v>10 Jan (Week 18:  Thu)</v>
      </c>
      <c r="H305" s="41" t="s">
        <v>978</v>
      </c>
      <c r="I305" s="41" t="s">
        <v>979</v>
      </c>
      <c r="J305" s="41" t="str">
        <f t="shared" si="19"/>
        <v>Planned</v>
      </c>
    </row>
    <row r="306" spans="1:10" x14ac:dyDescent="0.25">
      <c r="A306" s="103" t="str">
        <f t="shared" si="17"/>
        <v>FoundationReading90</v>
      </c>
      <c r="B306" s="74" t="s">
        <v>123</v>
      </c>
      <c r="C306" s="73" t="s">
        <v>0</v>
      </c>
      <c r="D306" s="73" t="s">
        <v>1</v>
      </c>
      <c r="E306" s="73" t="s">
        <v>128</v>
      </c>
      <c r="F306" s="42">
        <v>90</v>
      </c>
      <c r="G306" s="43" t="str">
        <f t="shared" si="18"/>
        <v>11 Jan (Week 18:  Fri)</v>
      </c>
      <c r="H306" s="41" t="s">
        <v>980</v>
      </c>
      <c r="I306" s="41" t="s">
        <v>981</v>
      </c>
      <c r="J306" s="41" t="str">
        <f t="shared" si="19"/>
        <v>Planned</v>
      </c>
    </row>
    <row r="307" spans="1:10" x14ac:dyDescent="0.25">
      <c r="A307" s="103" t="str">
        <f t="shared" si="17"/>
        <v>FoundationReading91</v>
      </c>
      <c r="B307" s="74" t="s">
        <v>123</v>
      </c>
      <c r="C307" s="73" t="s">
        <v>0</v>
      </c>
      <c r="D307" s="73" t="s">
        <v>1</v>
      </c>
      <c r="E307" s="73" t="s">
        <v>128</v>
      </c>
      <c r="F307" s="42">
        <v>91</v>
      </c>
      <c r="G307" s="43" t="str">
        <f t="shared" si="18"/>
        <v>14 Jan (Week 19:  Mon)</v>
      </c>
      <c r="H307" s="41" t="s">
        <v>982</v>
      </c>
      <c r="I307" s="41" t="s">
        <v>983</v>
      </c>
      <c r="J307" s="41" t="str">
        <f t="shared" si="19"/>
        <v>Planned</v>
      </c>
    </row>
    <row r="308" spans="1:10" x14ac:dyDescent="0.25">
      <c r="A308" s="103" t="str">
        <f t="shared" si="17"/>
        <v>FoundationReading92</v>
      </c>
      <c r="B308" s="74" t="s">
        <v>123</v>
      </c>
      <c r="C308" s="73" t="s">
        <v>0</v>
      </c>
      <c r="D308" s="73" t="s">
        <v>1</v>
      </c>
      <c r="E308" s="73" t="s">
        <v>128</v>
      </c>
      <c r="F308" s="42">
        <v>92</v>
      </c>
      <c r="G308" s="43" t="str">
        <f t="shared" si="18"/>
        <v>15 Jan (Week 19:  Tue)</v>
      </c>
      <c r="H308" s="41" t="s">
        <v>984</v>
      </c>
      <c r="I308" s="41" t="s">
        <v>985</v>
      </c>
      <c r="J308" s="41" t="str">
        <f t="shared" si="19"/>
        <v>Planned</v>
      </c>
    </row>
    <row r="309" spans="1:10" x14ac:dyDescent="0.25">
      <c r="A309" s="103" t="str">
        <f t="shared" si="17"/>
        <v>FoundationReading93</v>
      </c>
      <c r="B309" s="74" t="s">
        <v>123</v>
      </c>
      <c r="C309" s="73" t="s">
        <v>0</v>
      </c>
      <c r="D309" s="73" t="s">
        <v>1</v>
      </c>
      <c r="E309" s="73" t="s">
        <v>128</v>
      </c>
      <c r="F309" s="42">
        <v>93</v>
      </c>
      <c r="G309" s="43" t="str">
        <f t="shared" si="18"/>
        <v>16 Jan (Week 19:  Wed)</v>
      </c>
      <c r="H309" s="41" t="s">
        <v>986</v>
      </c>
      <c r="I309" s="41" t="s">
        <v>987</v>
      </c>
      <c r="J309" s="41" t="str">
        <f t="shared" si="19"/>
        <v>Planned</v>
      </c>
    </row>
    <row r="310" spans="1:10" x14ac:dyDescent="0.25">
      <c r="A310" s="103" t="str">
        <f t="shared" si="17"/>
        <v>FoundationReading94</v>
      </c>
      <c r="B310" s="74" t="s">
        <v>123</v>
      </c>
      <c r="C310" s="73" t="s">
        <v>0</v>
      </c>
      <c r="D310" s="73" t="s">
        <v>1</v>
      </c>
      <c r="E310" s="73" t="s">
        <v>128</v>
      </c>
      <c r="F310" s="42">
        <v>94</v>
      </c>
      <c r="G310" s="43" t="str">
        <f t="shared" si="18"/>
        <v>17 Jan (Week 19:  Thu)</v>
      </c>
      <c r="H310" s="41" t="s">
        <v>988</v>
      </c>
      <c r="I310" s="41" t="s">
        <v>989</v>
      </c>
      <c r="J310" s="41" t="str">
        <f t="shared" si="19"/>
        <v>Planned</v>
      </c>
    </row>
    <row r="311" spans="1:10" x14ac:dyDescent="0.25">
      <c r="A311" s="103" t="str">
        <f t="shared" si="17"/>
        <v>FoundationReading95</v>
      </c>
      <c r="B311" s="74" t="s">
        <v>123</v>
      </c>
      <c r="C311" s="73" t="s">
        <v>0</v>
      </c>
      <c r="D311" s="73" t="s">
        <v>1</v>
      </c>
      <c r="E311" s="73" t="s">
        <v>128</v>
      </c>
      <c r="F311" s="42">
        <v>95</v>
      </c>
      <c r="G311" s="43" t="str">
        <f t="shared" si="18"/>
        <v>18 Jan (Week 19:  Fri)</v>
      </c>
      <c r="H311" s="41" t="s">
        <v>990</v>
      </c>
      <c r="I311" s="41" t="s">
        <v>991</v>
      </c>
      <c r="J311" s="41" t="str">
        <f t="shared" si="19"/>
        <v>Planned</v>
      </c>
    </row>
    <row r="312" spans="1:10" x14ac:dyDescent="0.25">
      <c r="A312" s="103" t="str">
        <f t="shared" si="17"/>
        <v>FoundationReading96</v>
      </c>
      <c r="B312" s="74" t="s">
        <v>123</v>
      </c>
      <c r="C312" s="73" t="s">
        <v>0</v>
      </c>
      <c r="D312" s="73" t="s">
        <v>1</v>
      </c>
      <c r="E312" s="73" t="s">
        <v>128</v>
      </c>
      <c r="F312" s="42">
        <v>96</v>
      </c>
      <c r="G312" s="43" t="str">
        <f t="shared" si="18"/>
        <v>21 Jan (Week 20:  Mon)</v>
      </c>
      <c r="H312" s="41" t="s">
        <v>992</v>
      </c>
      <c r="I312" s="41" t="s">
        <v>994</v>
      </c>
      <c r="J312" s="41" t="str">
        <f t="shared" si="19"/>
        <v>Planned</v>
      </c>
    </row>
    <row r="313" spans="1:10" x14ac:dyDescent="0.25">
      <c r="A313" s="103" t="str">
        <f t="shared" si="17"/>
        <v>FoundationReading97</v>
      </c>
      <c r="B313" s="74" t="s">
        <v>123</v>
      </c>
      <c r="C313" s="73" t="s">
        <v>0</v>
      </c>
      <c r="D313" s="73" t="s">
        <v>1</v>
      </c>
      <c r="E313" s="73" t="s">
        <v>128</v>
      </c>
      <c r="F313" s="42">
        <v>97</v>
      </c>
      <c r="G313" s="43" t="str">
        <f t="shared" si="18"/>
        <v>22 Jan (Week 20:  Tue)</v>
      </c>
      <c r="H313" s="41" t="s">
        <v>995</v>
      </c>
      <c r="I313" s="41" t="s">
        <v>996</v>
      </c>
      <c r="J313" s="41" t="str">
        <f t="shared" si="19"/>
        <v>Planned</v>
      </c>
    </row>
    <row r="314" spans="1:10" x14ac:dyDescent="0.25">
      <c r="A314" s="103" t="str">
        <f t="shared" si="17"/>
        <v>FoundationReading98</v>
      </c>
      <c r="B314" s="74" t="s">
        <v>123</v>
      </c>
      <c r="C314" s="73" t="s">
        <v>0</v>
      </c>
      <c r="D314" s="73" t="s">
        <v>1</v>
      </c>
      <c r="E314" s="73" t="s">
        <v>128</v>
      </c>
      <c r="F314" s="42">
        <v>98</v>
      </c>
      <c r="G314" s="43" t="str">
        <f t="shared" si="18"/>
        <v>23 Jan (Week 20:  Wed)</v>
      </c>
      <c r="H314" s="41" t="s">
        <v>997</v>
      </c>
      <c r="I314" s="41" t="s">
        <v>998</v>
      </c>
      <c r="J314" s="41" t="str">
        <f t="shared" si="19"/>
        <v>Planned</v>
      </c>
    </row>
    <row r="315" spans="1:10" x14ac:dyDescent="0.25">
      <c r="A315" s="103" t="str">
        <f t="shared" si="17"/>
        <v>FoundationReading99</v>
      </c>
      <c r="B315" s="74" t="s">
        <v>123</v>
      </c>
      <c r="C315" s="73" t="s">
        <v>0</v>
      </c>
      <c r="D315" s="73" t="s">
        <v>1</v>
      </c>
      <c r="E315" s="73" t="s">
        <v>128</v>
      </c>
      <c r="F315" s="42">
        <v>99</v>
      </c>
      <c r="G315" s="43" t="str">
        <f t="shared" si="18"/>
        <v>24 Jan (Week 20:  Thu)</v>
      </c>
      <c r="H315" s="41" t="s">
        <v>999</v>
      </c>
      <c r="I315" s="41" t="s">
        <v>1000</v>
      </c>
      <c r="J315" s="41" t="str">
        <f t="shared" si="19"/>
        <v>Planned</v>
      </c>
    </row>
    <row r="316" spans="1:10" x14ac:dyDescent="0.25">
      <c r="A316" s="103" t="str">
        <f t="shared" si="17"/>
        <v>FoundationReading100</v>
      </c>
      <c r="B316" s="74" t="s">
        <v>123</v>
      </c>
      <c r="C316" s="73" t="s">
        <v>0</v>
      </c>
      <c r="D316" s="73" t="s">
        <v>1</v>
      </c>
      <c r="E316" s="73" t="s">
        <v>128</v>
      </c>
      <c r="F316" s="42">
        <v>100</v>
      </c>
      <c r="G316" s="43" t="str">
        <f t="shared" si="18"/>
        <v>25 Jan (Week 20:  Fri)</v>
      </c>
      <c r="H316" s="41" t="s">
        <v>1001</v>
      </c>
      <c r="I316" s="41" t="s">
        <v>1002</v>
      </c>
      <c r="J316" s="41" t="str">
        <f t="shared" si="19"/>
        <v>Planned</v>
      </c>
    </row>
    <row r="317" spans="1:10" x14ac:dyDescent="0.25">
      <c r="A317" s="103" t="str">
        <f t="shared" si="17"/>
        <v>FoundationReading101</v>
      </c>
      <c r="B317" s="74" t="s">
        <v>123</v>
      </c>
      <c r="C317" s="73" t="s">
        <v>0</v>
      </c>
      <c r="D317" s="73" t="s">
        <v>1</v>
      </c>
      <c r="E317" s="73" t="s">
        <v>128</v>
      </c>
      <c r="F317" s="42">
        <v>101</v>
      </c>
      <c r="G317" s="43" t="str">
        <f t="shared" si="18"/>
        <v>28 Jan (Week 21:  Mon)</v>
      </c>
      <c r="H317" s="41" t="s">
        <v>1003</v>
      </c>
      <c r="I317" s="41" t="s">
        <v>1004</v>
      </c>
      <c r="J317" s="41" t="str">
        <f t="shared" si="19"/>
        <v>Planned</v>
      </c>
    </row>
    <row r="318" spans="1:10" x14ac:dyDescent="0.25">
      <c r="A318" s="103" t="str">
        <f t="shared" si="17"/>
        <v>FoundationReading102</v>
      </c>
      <c r="B318" s="74" t="s">
        <v>123</v>
      </c>
      <c r="C318" s="73" t="s">
        <v>0</v>
      </c>
      <c r="D318" s="73" t="s">
        <v>1</v>
      </c>
      <c r="E318" s="73" t="s">
        <v>128</v>
      </c>
      <c r="F318" s="42">
        <v>102</v>
      </c>
      <c r="G318" s="43" t="str">
        <f t="shared" si="18"/>
        <v>29 Jan (Week 21:  Tue)</v>
      </c>
      <c r="H318" s="41" t="s">
        <v>1005</v>
      </c>
      <c r="I318" s="41" t="s">
        <v>1006</v>
      </c>
      <c r="J318" s="41" t="str">
        <f t="shared" si="19"/>
        <v>Planned</v>
      </c>
    </row>
    <row r="319" spans="1:10" x14ac:dyDescent="0.25">
      <c r="A319" s="103" t="str">
        <f t="shared" si="17"/>
        <v>FoundationReading103</v>
      </c>
      <c r="B319" s="74" t="s">
        <v>123</v>
      </c>
      <c r="C319" s="73" t="s">
        <v>0</v>
      </c>
      <c r="D319" s="73" t="s">
        <v>1</v>
      </c>
      <c r="E319" s="73" t="s">
        <v>128</v>
      </c>
      <c r="F319" s="42">
        <v>103</v>
      </c>
      <c r="G319" s="43" t="str">
        <f t="shared" si="18"/>
        <v>30 Jan (Week 21:  Wed)</v>
      </c>
      <c r="H319" s="41" t="s">
        <v>993</v>
      </c>
      <c r="I319" s="41" t="s">
        <v>1007</v>
      </c>
      <c r="J319" s="41" t="str">
        <f t="shared" si="19"/>
        <v>Planned</v>
      </c>
    </row>
    <row r="320" spans="1:10" x14ac:dyDescent="0.25">
      <c r="A320" s="103" t="str">
        <f t="shared" si="17"/>
        <v>FoundationReading104</v>
      </c>
      <c r="B320" s="74" t="s">
        <v>123</v>
      </c>
      <c r="C320" s="73" t="s">
        <v>0</v>
      </c>
      <c r="D320" s="73" t="s">
        <v>1</v>
      </c>
      <c r="E320" s="73" t="s">
        <v>128</v>
      </c>
      <c r="F320" s="42">
        <v>104</v>
      </c>
      <c r="G320" s="43" t="str">
        <f t="shared" si="18"/>
        <v>31 Jan (Week 21:  Thu)</v>
      </c>
      <c r="H320" s="41" t="s">
        <v>1008</v>
      </c>
      <c r="I320" s="41" t="s">
        <v>1009</v>
      </c>
      <c r="J320" s="41" t="str">
        <f t="shared" si="19"/>
        <v>Planned</v>
      </c>
    </row>
    <row r="321" spans="1:10" x14ac:dyDescent="0.25">
      <c r="A321" s="103" t="str">
        <f t="shared" si="17"/>
        <v>FoundationReading105</v>
      </c>
      <c r="B321" s="74" t="s">
        <v>123</v>
      </c>
      <c r="C321" s="73" t="s">
        <v>0</v>
      </c>
      <c r="D321" s="73" t="s">
        <v>1</v>
      </c>
      <c r="E321" s="73" t="s">
        <v>128</v>
      </c>
      <c r="F321" s="42">
        <v>105</v>
      </c>
      <c r="G321" s="43" t="str">
        <f t="shared" si="18"/>
        <v>01 Feb (Week 21:  Fri)</v>
      </c>
      <c r="H321" s="41" t="s">
        <v>1010</v>
      </c>
      <c r="I321" s="41" t="s">
        <v>1011</v>
      </c>
      <c r="J321" s="41" t="str">
        <f t="shared" si="19"/>
        <v>Planned</v>
      </c>
    </row>
    <row r="322" spans="1:10" x14ac:dyDescent="0.25">
      <c r="A322" s="103" t="str">
        <f t="shared" si="17"/>
        <v>FoundationReading106</v>
      </c>
      <c r="B322" s="74" t="s">
        <v>123</v>
      </c>
      <c r="C322" s="73" t="s">
        <v>0</v>
      </c>
      <c r="D322" s="73" t="s">
        <v>1</v>
      </c>
      <c r="E322" s="73" t="s">
        <v>128</v>
      </c>
      <c r="F322" s="42">
        <v>106</v>
      </c>
      <c r="G322" s="43" t="str">
        <f t="shared" si="18"/>
        <v>04 Feb (Week 22:  Mon)</v>
      </c>
      <c r="H322" s="41" t="s">
        <v>1012</v>
      </c>
      <c r="I322" s="41" t="s">
        <v>1013</v>
      </c>
      <c r="J322" s="41" t="str">
        <f t="shared" si="19"/>
        <v>Planned</v>
      </c>
    </row>
    <row r="323" spans="1:10" x14ac:dyDescent="0.25">
      <c r="A323" s="103" t="str">
        <f t="shared" si="17"/>
        <v>FoundationReading107</v>
      </c>
      <c r="B323" s="74" t="s">
        <v>123</v>
      </c>
      <c r="C323" s="73" t="s">
        <v>0</v>
      </c>
      <c r="D323" s="73" t="s">
        <v>1</v>
      </c>
      <c r="E323" s="73" t="s">
        <v>128</v>
      </c>
      <c r="F323" s="42">
        <v>107</v>
      </c>
      <c r="G323" s="43" t="str">
        <f t="shared" si="18"/>
        <v>05 Feb (Week 22:  Tue)</v>
      </c>
      <c r="H323" s="41" t="s">
        <v>1014</v>
      </c>
      <c r="I323" s="41" t="s">
        <v>1015</v>
      </c>
      <c r="J323" s="41" t="str">
        <f t="shared" si="19"/>
        <v>Planned</v>
      </c>
    </row>
    <row r="324" spans="1:10" x14ac:dyDescent="0.25">
      <c r="A324" s="103" t="str">
        <f t="shared" si="17"/>
        <v>FoundationReading108</v>
      </c>
      <c r="B324" s="74" t="s">
        <v>123</v>
      </c>
      <c r="C324" s="73" t="s">
        <v>0</v>
      </c>
      <c r="D324" s="73" t="s">
        <v>1</v>
      </c>
      <c r="E324" s="73" t="s">
        <v>128</v>
      </c>
      <c r="F324" s="42">
        <v>108</v>
      </c>
      <c r="G324" s="43" t="str">
        <f t="shared" si="18"/>
        <v>06 Feb (Week 22:  Wed)</v>
      </c>
      <c r="H324" s="41" t="s">
        <v>1016</v>
      </c>
      <c r="I324" s="41" t="s">
        <v>1017</v>
      </c>
      <c r="J324" s="41" t="str">
        <f t="shared" si="19"/>
        <v>Planned</v>
      </c>
    </row>
    <row r="325" spans="1:10" x14ac:dyDescent="0.25">
      <c r="A325" s="103" t="str">
        <f t="shared" si="17"/>
        <v>FoundationReading109</v>
      </c>
      <c r="B325" s="74" t="s">
        <v>123</v>
      </c>
      <c r="C325" s="73" t="s">
        <v>0</v>
      </c>
      <c r="D325" s="73" t="s">
        <v>1</v>
      </c>
      <c r="E325" s="73" t="s">
        <v>128</v>
      </c>
      <c r="F325" s="42">
        <v>109</v>
      </c>
      <c r="G325" s="43" t="str">
        <f t="shared" si="18"/>
        <v>07 Feb (Week 22:  Thu)</v>
      </c>
      <c r="H325" s="41" t="s">
        <v>1018</v>
      </c>
      <c r="I325" s="41" t="s">
        <v>1019</v>
      </c>
      <c r="J325" s="41" t="str">
        <f t="shared" si="19"/>
        <v>Planned</v>
      </c>
    </row>
    <row r="326" spans="1:10" x14ac:dyDescent="0.25">
      <c r="A326" s="103" t="str">
        <f t="shared" si="17"/>
        <v>FoundationReading110</v>
      </c>
      <c r="B326" s="74" t="s">
        <v>123</v>
      </c>
      <c r="C326" s="73" t="s">
        <v>0</v>
      </c>
      <c r="D326" s="73" t="s">
        <v>1</v>
      </c>
      <c r="E326" s="73" t="s">
        <v>128</v>
      </c>
      <c r="F326" s="42">
        <v>110</v>
      </c>
      <c r="G326" s="43" t="str">
        <f t="shared" si="18"/>
        <v>08 Feb (Week 22:  Fri)</v>
      </c>
      <c r="H326" s="41" t="s">
        <v>1020</v>
      </c>
      <c r="I326" s="41" t="s">
        <v>1021</v>
      </c>
      <c r="J326" s="41" t="str">
        <f t="shared" si="19"/>
        <v>Planned</v>
      </c>
    </row>
    <row r="327" spans="1:10" x14ac:dyDescent="0.25">
      <c r="A327" s="103" t="str">
        <f t="shared" si="17"/>
        <v>FoundationReading111</v>
      </c>
      <c r="B327" s="74" t="s">
        <v>123</v>
      </c>
      <c r="C327" s="73" t="s">
        <v>0</v>
      </c>
      <c r="D327" s="73" t="s">
        <v>1</v>
      </c>
      <c r="E327" s="73" t="s">
        <v>128</v>
      </c>
      <c r="F327" s="42">
        <v>111</v>
      </c>
      <c r="G327" s="43" t="str">
        <f t="shared" si="18"/>
        <v>11 Feb (Week 23:  Mon)</v>
      </c>
      <c r="H327" s="41" t="s">
        <v>1022</v>
      </c>
      <c r="I327" s="41" t="s">
        <v>1023</v>
      </c>
      <c r="J327" s="41" t="str">
        <f t="shared" si="19"/>
        <v>Planned</v>
      </c>
    </row>
    <row r="328" spans="1:10" x14ac:dyDescent="0.25">
      <c r="A328" s="103" t="str">
        <f t="shared" si="17"/>
        <v>FoundationReading112</v>
      </c>
      <c r="B328" s="74" t="s">
        <v>123</v>
      </c>
      <c r="C328" s="73" t="s">
        <v>0</v>
      </c>
      <c r="D328" s="73" t="s">
        <v>1</v>
      </c>
      <c r="E328" s="73" t="s">
        <v>128</v>
      </c>
      <c r="F328" s="42">
        <v>112</v>
      </c>
      <c r="G328" s="43" t="str">
        <f t="shared" si="18"/>
        <v>12 Feb (Week 23:  Tue)</v>
      </c>
      <c r="H328" s="41" t="s">
        <v>1024</v>
      </c>
      <c r="I328" s="41" t="s">
        <v>1025</v>
      </c>
      <c r="J328" s="41" t="str">
        <f t="shared" si="19"/>
        <v>Planned</v>
      </c>
    </row>
    <row r="329" spans="1:10" x14ac:dyDescent="0.25">
      <c r="A329" s="103" t="str">
        <f t="shared" si="17"/>
        <v>FoundationReading113</v>
      </c>
      <c r="B329" s="74" t="s">
        <v>123</v>
      </c>
      <c r="C329" s="73" t="s">
        <v>0</v>
      </c>
      <c r="D329" s="73" t="s">
        <v>1</v>
      </c>
      <c r="E329" s="73" t="s">
        <v>128</v>
      </c>
      <c r="F329" s="42">
        <v>113</v>
      </c>
      <c r="G329" s="43" t="str">
        <f t="shared" si="18"/>
        <v>13 Feb (Week 23:  Wed)</v>
      </c>
      <c r="H329" s="41" t="s">
        <v>1026</v>
      </c>
      <c r="I329" s="41" t="s">
        <v>1027</v>
      </c>
      <c r="J329" s="41" t="str">
        <f t="shared" si="19"/>
        <v>Planned</v>
      </c>
    </row>
    <row r="330" spans="1:10" x14ac:dyDescent="0.25">
      <c r="A330" s="103" t="str">
        <f t="shared" si="17"/>
        <v>FoundationReading114</v>
      </c>
      <c r="B330" s="74" t="s">
        <v>123</v>
      </c>
      <c r="C330" s="73" t="s">
        <v>0</v>
      </c>
      <c r="D330" s="73" t="s">
        <v>1</v>
      </c>
      <c r="E330" s="73" t="s">
        <v>128</v>
      </c>
      <c r="F330" s="42">
        <v>114</v>
      </c>
      <c r="G330" s="43" t="str">
        <f t="shared" si="18"/>
        <v>14 Feb (Week 23:  Thu)</v>
      </c>
      <c r="H330" s="41" t="s">
        <v>1028</v>
      </c>
      <c r="I330" s="41" t="s">
        <v>1029</v>
      </c>
      <c r="J330" s="41" t="str">
        <f t="shared" si="19"/>
        <v>Planned</v>
      </c>
    </row>
    <row r="331" spans="1:10" x14ac:dyDescent="0.25">
      <c r="A331" s="103" t="str">
        <f t="shared" si="17"/>
        <v>FoundationReading115</v>
      </c>
      <c r="B331" s="74" t="s">
        <v>123</v>
      </c>
      <c r="C331" s="73" t="s">
        <v>0</v>
      </c>
      <c r="D331" s="73" t="s">
        <v>1</v>
      </c>
      <c r="E331" s="73" t="s">
        <v>128</v>
      </c>
      <c r="F331" s="42">
        <v>115</v>
      </c>
      <c r="G331" s="43" t="str">
        <f t="shared" si="18"/>
        <v>15 Feb (Week 23:  Fri)</v>
      </c>
      <c r="H331" s="41" t="s">
        <v>1030</v>
      </c>
      <c r="I331" s="41" t="s">
        <v>1031</v>
      </c>
      <c r="J331" s="41" t="str">
        <f t="shared" si="19"/>
        <v>Planned</v>
      </c>
    </row>
    <row r="332" spans="1:10" x14ac:dyDescent="0.25">
      <c r="A332" s="103" t="str">
        <f t="shared" si="17"/>
        <v>FoundationReading116</v>
      </c>
      <c r="B332" s="74" t="s">
        <v>123</v>
      </c>
      <c r="C332" s="73" t="s">
        <v>0</v>
      </c>
      <c r="D332" s="73" t="s">
        <v>1</v>
      </c>
      <c r="E332" s="73" t="s">
        <v>128</v>
      </c>
      <c r="F332" s="42">
        <v>116</v>
      </c>
      <c r="G332" s="43" t="str">
        <f t="shared" si="18"/>
        <v>18 Feb (Week 24:  Mon)</v>
      </c>
      <c r="H332" s="41" t="s">
        <v>1032</v>
      </c>
      <c r="I332" s="41" t="s">
        <v>1033</v>
      </c>
      <c r="J332" s="41" t="str">
        <f t="shared" si="19"/>
        <v>Planned</v>
      </c>
    </row>
    <row r="333" spans="1:10" x14ac:dyDescent="0.25">
      <c r="A333" s="103" t="str">
        <f t="shared" si="17"/>
        <v>FoundationReading117</v>
      </c>
      <c r="B333" s="74" t="s">
        <v>123</v>
      </c>
      <c r="C333" s="73" t="s">
        <v>0</v>
      </c>
      <c r="D333" s="73" t="s">
        <v>1</v>
      </c>
      <c r="E333" s="73" t="s">
        <v>128</v>
      </c>
      <c r="F333" s="42">
        <v>117</v>
      </c>
      <c r="G333" s="43" t="str">
        <f t="shared" si="18"/>
        <v>19 Feb (Week 24:  Tue)</v>
      </c>
      <c r="H333" s="41" t="s">
        <v>1034</v>
      </c>
      <c r="I333" s="41" t="s">
        <v>1035</v>
      </c>
      <c r="J333" s="41" t="str">
        <f t="shared" si="19"/>
        <v>Planned</v>
      </c>
    </row>
    <row r="334" spans="1:10" x14ac:dyDescent="0.25">
      <c r="A334" s="103" t="str">
        <f t="shared" si="17"/>
        <v>FoundationReading118</v>
      </c>
      <c r="B334" s="74" t="s">
        <v>123</v>
      </c>
      <c r="C334" s="73" t="s">
        <v>0</v>
      </c>
      <c r="D334" s="73" t="s">
        <v>1</v>
      </c>
      <c r="E334" s="73" t="s">
        <v>128</v>
      </c>
      <c r="F334" s="42">
        <v>118</v>
      </c>
      <c r="G334" s="43" t="str">
        <f t="shared" si="18"/>
        <v>20 Feb (Week 24:  Wed)</v>
      </c>
      <c r="H334" s="41" t="s">
        <v>1036</v>
      </c>
      <c r="I334" s="41" t="s">
        <v>1037</v>
      </c>
      <c r="J334" s="41" t="str">
        <f t="shared" si="19"/>
        <v>Planned</v>
      </c>
    </row>
    <row r="335" spans="1:10" x14ac:dyDescent="0.25">
      <c r="A335" s="103" t="str">
        <f t="shared" si="17"/>
        <v>FoundationReading119</v>
      </c>
      <c r="B335" s="74" t="s">
        <v>123</v>
      </c>
      <c r="C335" s="73" t="s">
        <v>0</v>
      </c>
      <c r="D335" s="73" t="s">
        <v>1</v>
      </c>
      <c r="E335" s="73" t="s">
        <v>128</v>
      </c>
      <c r="F335" s="42">
        <v>119</v>
      </c>
      <c r="G335" s="43" t="str">
        <f t="shared" si="18"/>
        <v>21 Feb (Week 24:  Thu)</v>
      </c>
      <c r="H335" s="41" t="s">
        <v>189</v>
      </c>
      <c r="I335" s="41" t="s">
        <v>1038</v>
      </c>
      <c r="J335" s="41" t="str">
        <f t="shared" si="19"/>
        <v>Planned</v>
      </c>
    </row>
    <row r="336" spans="1:10" x14ac:dyDescent="0.25">
      <c r="A336" s="103" t="str">
        <f t="shared" si="17"/>
        <v>FoundationReading120</v>
      </c>
      <c r="B336" s="74" t="s">
        <v>123</v>
      </c>
      <c r="C336" s="73" t="s">
        <v>0</v>
      </c>
      <c r="D336" s="73" t="s">
        <v>1</v>
      </c>
      <c r="E336" s="73" t="s">
        <v>128</v>
      </c>
      <c r="F336" s="42">
        <v>120</v>
      </c>
      <c r="G336" s="43" t="str">
        <f t="shared" si="18"/>
        <v>22 Feb (Week 24:  Fri)</v>
      </c>
      <c r="H336" s="41" t="s">
        <v>190</v>
      </c>
      <c r="I336" s="41" t="s">
        <v>1039</v>
      </c>
      <c r="J336" s="41" t="str">
        <f t="shared" si="19"/>
        <v>Planned</v>
      </c>
    </row>
    <row r="337" spans="1:10" x14ac:dyDescent="0.25">
      <c r="A337" s="103" t="str">
        <f t="shared" si="17"/>
        <v>FoundationReading121</v>
      </c>
      <c r="B337" s="74" t="s">
        <v>123</v>
      </c>
      <c r="C337" s="73" t="s">
        <v>0</v>
      </c>
      <c r="D337" s="73" t="s">
        <v>1</v>
      </c>
      <c r="E337" s="73" t="s">
        <v>128</v>
      </c>
      <c r="F337" s="42">
        <v>121</v>
      </c>
      <c r="G337" s="43" t="str">
        <f t="shared" si="18"/>
        <v>25 Feb (Week 25:  Mon)</v>
      </c>
      <c r="H337" s="41" t="s">
        <v>1040</v>
      </c>
      <c r="I337" s="41" t="s">
        <v>1041</v>
      </c>
      <c r="J337" s="41" t="str">
        <f t="shared" si="19"/>
        <v>Planned</v>
      </c>
    </row>
    <row r="338" spans="1:10" x14ac:dyDescent="0.25">
      <c r="A338" s="103" t="str">
        <f t="shared" si="17"/>
        <v>FoundationReading122</v>
      </c>
      <c r="B338" s="74" t="s">
        <v>123</v>
      </c>
      <c r="C338" s="73" t="s">
        <v>0</v>
      </c>
      <c r="D338" s="73" t="s">
        <v>1</v>
      </c>
      <c r="E338" s="73" t="s">
        <v>128</v>
      </c>
      <c r="F338" s="42">
        <v>122</v>
      </c>
      <c r="G338" s="43" t="str">
        <f t="shared" si="18"/>
        <v>26 Feb (Week 25:  Tue)</v>
      </c>
      <c r="H338" s="41" t="s">
        <v>1042</v>
      </c>
      <c r="I338" s="41" t="s">
        <v>1043</v>
      </c>
      <c r="J338" s="41" t="str">
        <f t="shared" si="19"/>
        <v>Planned</v>
      </c>
    </row>
    <row r="339" spans="1:10" x14ac:dyDescent="0.25">
      <c r="A339" s="103" t="str">
        <f t="shared" ref="A339:A400" si="20">B339&amp;D339&amp;F339</f>
        <v>FoundationReading123</v>
      </c>
      <c r="B339" s="74" t="s">
        <v>123</v>
      </c>
      <c r="C339" s="73" t="s">
        <v>0</v>
      </c>
      <c r="D339" s="73" t="s">
        <v>1</v>
      </c>
      <c r="E339" s="73" t="s">
        <v>128</v>
      </c>
      <c r="F339" s="42">
        <v>123</v>
      </c>
      <c r="G339" s="43" t="str">
        <f t="shared" ref="G339:G400" si="21">IF(ISBLANK(F339),"",TEXT(VLOOKUP(F339,Calendar,2,0),"dd mmm")&amp;" (Week "&amp;VLOOKUP(F339,Calendar,3,FALSE)&amp;":  "&amp;TEXT(VLOOKUP(F339,Calendar,2,FALSE),"ddd")&amp;")")</f>
        <v>27 Feb (Week 25:  Wed)</v>
      </c>
      <c r="H339" s="41" t="s">
        <v>1044</v>
      </c>
      <c r="I339" s="41" t="s">
        <v>1045</v>
      </c>
      <c r="J339" s="41" t="str">
        <f t="shared" ref="J339:J400" si="22">IF(ISBLANK(K339),"Planned",IF(K339="-","Revoked","Completed"))</f>
        <v>Planned</v>
      </c>
    </row>
    <row r="340" spans="1:10" x14ac:dyDescent="0.25">
      <c r="A340" s="103" t="str">
        <f t="shared" si="20"/>
        <v>FoundationReading124</v>
      </c>
      <c r="B340" s="74" t="s">
        <v>123</v>
      </c>
      <c r="C340" s="73" t="s">
        <v>0</v>
      </c>
      <c r="D340" s="73" t="s">
        <v>1</v>
      </c>
      <c r="E340" s="73" t="s">
        <v>128</v>
      </c>
      <c r="F340" s="42">
        <v>124</v>
      </c>
      <c r="G340" s="43" t="str">
        <f t="shared" si="21"/>
        <v>28 Feb (Week 25:  Thu)</v>
      </c>
      <c r="H340" s="41" t="s">
        <v>1046</v>
      </c>
      <c r="I340" s="41" t="s">
        <v>1047</v>
      </c>
      <c r="J340" s="41" t="str">
        <f t="shared" si="22"/>
        <v>Planned</v>
      </c>
    </row>
    <row r="341" spans="1:10" x14ac:dyDescent="0.25">
      <c r="A341" s="103" t="str">
        <f t="shared" si="20"/>
        <v>FoundationReading125</v>
      </c>
      <c r="B341" s="74" t="s">
        <v>123</v>
      </c>
      <c r="C341" s="73" t="s">
        <v>0</v>
      </c>
      <c r="D341" s="73" t="s">
        <v>1</v>
      </c>
      <c r="E341" s="73" t="s">
        <v>128</v>
      </c>
      <c r="F341" s="42">
        <v>125</v>
      </c>
      <c r="G341" s="43" t="str">
        <f t="shared" si="21"/>
        <v>01 Mar (Week 25:  Fri)</v>
      </c>
      <c r="H341" s="41" t="s">
        <v>1048</v>
      </c>
      <c r="I341" s="41" t="s">
        <v>1049</v>
      </c>
      <c r="J341" s="41" t="str">
        <f t="shared" si="22"/>
        <v>Planned</v>
      </c>
    </row>
    <row r="342" spans="1:10" x14ac:dyDescent="0.25">
      <c r="A342" s="103" t="str">
        <f t="shared" si="20"/>
        <v>FoundationReading126</v>
      </c>
      <c r="B342" s="74" t="s">
        <v>123</v>
      </c>
      <c r="C342" s="73" t="s">
        <v>0</v>
      </c>
      <c r="D342" s="73" t="s">
        <v>1</v>
      </c>
      <c r="E342" s="73" t="s">
        <v>128</v>
      </c>
      <c r="F342" s="42">
        <v>126</v>
      </c>
      <c r="G342" s="43" t="str">
        <f t="shared" si="21"/>
        <v>04 Mar (Week 26:  Mon)</v>
      </c>
      <c r="H342" s="41" t="s">
        <v>1050</v>
      </c>
      <c r="I342" s="41" t="s">
        <v>1051</v>
      </c>
      <c r="J342" s="41" t="str">
        <f t="shared" si="22"/>
        <v>Planned</v>
      </c>
    </row>
    <row r="343" spans="1:10" x14ac:dyDescent="0.25">
      <c r="A343" s="103" t="str">
        <f t="shared" si="20"/>
        <v>FoundationReading127</v>
      </c>
      <c r="B343" s="74" t="s">
        <v>123</v>
      </c>
      <c r="C343" s="73" t="s">
        <v>0</v>
      </c>
      <c r="D343" s="73" t="s">
        <v>1</v>
      </c>
      <c r="E343" s="73" t="s">
        <v>128</v>
      </c>
      <c r="F343" s="42">
        <v>127</v>
      </c>
      <c r="G343" s="43" t="str">
        <f t="shared" si="21"/>
        <v>05 Mar (Week 26:  Tue)</v>
      </c>
      <c r="H343" s="41" t="s">
        <v>1052</v>
      </c>
      <c r="I343" s="41" t="s">
        <v>1053</v>
      </c>
      <c r="J343" s="41" t="str">
        <f t="shared" si="22"/>
        <v>Planned</v>
      </c>
    </row>
    <row r="344" spans="1:10" x14ac:dyDescent="0.25">
      <c r="A344" s="103" t="str">
        <f t="shared" si="20"/>
        <v>FoundationReading128</v>
      </c>
      <c r="B344" s="74" t="s">
        <v>123</v>
      </c>
      <c r="C344" s="73" t="s">
        <v>0</v>
      </c>
      <c r="D344" s="73" t="s">
        <v>1</v>
      </c>
      <c r="E344" s="73" t="s">
        <v>128</v>
      </c>
      <c r="F344" s="42">
        <v>128</v>
      </c>
      <c r="G344" s="43" t="str">
        <f t="shared" si="21"/>
        <v>06 Mar (Week 26:  Wed)</v>
      </c>
      <c r="H344" s="41" t="s">
        <v>1054</v>
      </c>
      <c r="I344" s="41" t="s">
        <v>1055</v>
      </c>
      <c r="J344" s="41" t="str">
        <f t="shared" si="22"/>
        <v>Planned</v>
      </c>
    </row>
    <row r="345" spans="1:10" x14ac:dyDescent="0.25">
      <c r="A345" s="103" t="str">
        <f t="shared" si="20"/>
        <v>FoundationReading129</v>
      </c>
      <c r="B345" s="74" t="s">
        <v>123</v>
      </c>
      <c r="C345" s="73" t="s">
        <v>0</v>
      </c>
      <c r="D345" s="73" t="s">
        <v>1</v>
      </c>
      <c r="E345" s="73" t="s">
        <v>128</v>
      </c>
      <c r="F345" s="42">
        <v>129</v>
      </c>
      <c r="G345" s="43" t="str">
        <f t="shared" si="21"/>
        <v>07 Mar (Week 26:  Thu)</v>
      </c>
      <c r="H345" s="41" t="s">
        <v>1056</v>
      </c>
      <c r="I345" s="41" t="s">
        <v>1057</v>
      </c>
      <c r="J345" s="41" t="str">
        <f t="shared" si="22"/>
        <v>Planned</v>
      </c>
    </row>
    <row r="346" spans="1:10" x14ac:dyDescent="0.25">
      <c r="A346" s="103" t="str">
        <f t="shared" si="20"/>
        <v>FoundationReading130</v>
      </c>
      <c r="B346" s="74" t="s">
        <v>123</v>
      </c>
      <c r="C346" s="73" t="s">
        <v>0</v>
      </c>
      <c r="D346" s="73" t="s">
        <v>1</v>
      </c>
      <c r="E346" s="73" t="s">
        <v>128</v>
      </c>
      <c r="F346" s="42">
        <v>130</v>
      </c>
      <c r="G346" s="43" t="str">
        <f t="shared" si="21"/>
        <v>08 Mar (Week 26:  Fri)</v>
      </c>
      <c r="H346" s="41" t="s">
        <v>1058</v>
      </c>
      <c r="I346" s="41" t="s">
        <v>1059</v>
      </c>
      <c r="J346" s="41" t="str">
        <f t="shared" si="22"/>
        <v>Planned</v>
      </c>
    </row>
    <row r="347" spans="1:10" x14ac:dyDescent="0.25">
      <c r="A347" s="103" t="str">
        <f t="shared" si="20"/>
        <v>FoundationReading131</v>
      </c>
      <c r="B347" s="74" t="s">
        <v>123</v>
      </c>
      <c r="C347" s="73" t="s">
        <v>0</v>
      </c>
      <c r="D347" s="73" t="s">
        <v>1</v>
      </c>
      <c r="E347" s="73" t="s">
        <v>128</v>
      </c>
      <c r="F347" s="42">
        <v>131</v>
      </c>
      <c r="G347" s="43" t="str">
        <f t="shared" si="21"/>
        <v>11 Mar (Week 27:  Mon)</v>
      </c>
      <c r="H347" s="41" t="s">
        <v>1060</v>
      </c>
      <c r="I347" s="41" t="s">
        <v>1061</v>
      </c>
      <c r="J347" s="41" t="str">
        <f t="shared" si="22"/>
        <v>Planned</v>
      </c>
    </row>
    <row r="348" spans="1:10" x14ac:dyDescent="0.25">
      <c r="A348" s="103" t="str">
        <f t="shared" si="20"/>
        <v>FoundationReading132</v>
      </c>
      <c r="B348" s="74" t="s">
        <v>123</v>
      </c>
      <c r="C348" s="73" t="s">
        <v>0</v>
      </c>
      <c r="D348" s="73" t="s">
        <v>1</v>
      </c>
      <c r="E348" s="73" t="s">
        <v>128</v>
      </c>
      <c r="F348" s="42">
        <v>132</v>
      </c>
      <c r="G348" s="43" t="str">
        <f t="shared" si="21"/>
        <v>12 Mar (Week 27:  Tue)</v>
      </c>
      <c r="H348" s="41" t="s">
        <v>1062</v>
      </c>
      <c r="I348" s="41" t="s">
        <v>1063</v>
      </c>
      <c r="J348" s="41" t="str">
        <f t="shared" si="22"/>
        <v>Planned</v>
      </c>
    </row>
    <row r="349" spans="1:10" x14ac:dyDescent="0.25">
      <c r="A349" s="103" t="str">
        <f t="shared" si="20"/>
        <v>FoundationReading133</v>
      </c>
      <c r="B349" s="74" t="s">
        <v>123</v>
      </c>
      <c r="C349" s="73" t="s">
        <v>0</v>
      </c>
      <c r="D349" s="73" t="s">
        <v>1</v>
      </c>
      <c r="E349" s="73" t="s">
        <v>128</v>
      </c>
      <c r="F349" s="42">
        <v>133</v>
      </c>
      <c r="G349" s="43" t="str">
        <f t="shared" si="21"/>
        <v>13 Mar (Week 27:  Wed)</v>
      </c>
      <c r="H349" s="41" t="s">
        <v>1064</v>
      </c>
      <c r="I349" s="41" t="s">
        <v>1065</v>
      </c>
      <c r="J349" s="41" t="str">
        <f t="shared" si="22"/>
        <v>Planned</v>
      </c>
    </row>
    <row r="350" spans="1:10" x14ac:dyDescent="0.25">
      <c r="A350" s="103" t="str">
        <f t="shared" si="20"/>
        <v>FoundationReading134</v>
      </c>
      <c r="B350" s="74" t="s">
        <v>123</v>
      </c>
      <c r="C350" s="73" t="s">
        <v>0</v>
      </c>
      <c r="D350" s="73" t="s">
        <v>1</v>
      </c>
      <c r="E350" s="73" t="s">
        <v>128</v>
      </c>
      <c r="F350" s="42">
        <v>134</v>
      </c>
      <c r="G350" s="43" t="str">
        <f t="shared" si="21"/>
        <v>14 Mar (Week 27:  Thu)</v>
      </c>
      <c r="H350" s="41" t="s">
        <v>1066</v>
      </c>
      <c r="I350" s="41" t="s">
        <v>1067</v>
      </c>
      <c r="J350" s="41" t="str">
        <f t="shared" si="22"/>
        <v>Planned</v>
      </c>
    </row>
    <row r="351" spans="1:10" x14ac:dyDescent="0.25">
      <c r="A351" s="103" t="str">
        <f t="shared" si="20"/>
        <v>FoundationReading135</v>
      </c>
      <c r="B351" s="74" t="s">
        <v>123</v>
      </c>
      <c r="C351" s="73" t="s">
        <v>0</v>
      </c>
      <c r="D351" s="73" t="s">
        <v>1</v>
      </c>
      <c r="E351" s="73" t="s">
        <v>128</v>
      </c>
      <c r="F351" s="42">
        <v>135</v>
      </c>
      <c r="G351" s="43" t="str">
        <f t="shared" si="21"/>
        <v>15 Mar (Week 27:  Fri)</v>
      </c>
      <c r="H351" s="41" t="s">
        <v>1068</v>
      </c>
      <c r="I351" s="41" t="s">
        <v>1069</v>
      </c>
      <c r="J351" s="41" t="str">
        <f t="shared" si="22"/>
        <v>Planned</v>
      </c>
    </row>
    <row r="352" spans="1:10" x14ac:dyDescent="0.25">
      <c r="A352" s="103" t="str">
        <f t="shared" si="20"/>
        <v>FoundationReading136</v>
      </c>
      <c r="B352" s="74" t="s">
        <v>123</v>
      </c>
      <c r="C352" s="73" t="s">
        <v>0</v>
      </c>
      <c r="D352" s="73" t="s">
        <v>1</v>
      </c>
      <c r="E352" s="73" t="s">
        <v>128</v>
      </c>
      <c r="F352" s="42">
        <v>136</v>
      </c>
      <c r="G352" s="43" t="str">
        <f t="shared" si="21"/>
        <v>18 Mar (Week 28:  Mon)</v>
      </c>
      <c r="H352" s="41" t="s">
        <v>1070</v>
      </c>
      <c r="I352" s="41" t="s">
        <v>1071</v>
      </c>
      <c r="J352" s="41" t="str">
        <f t="shared" si="22"/>
        <v>Planned</v>
      </c>
    </row>
    <row r="353" spans="1:10" x14ac:dyDescent="0.25">
      <c r="A353" s="103" t="str">
        <f t="shared" si="20"/>
        <v>FoundationReading137</v>
      </c>
      <c r="B353" s="74" t="s">
        <v>123</v>
      </c>
      <c r="C353" s="73" t="s">
        <v>0</v>
      </c>
      <c r="D353" s="73" t="s">
        <v>1</v>
      </c>
      <c r="E353" s="73" t="s">
        <v>128</v>
      </c>
      <c r="F353" s="42">
        <v>137</v>
      </c>
      <c r="G353" s="43" t="str">
        <f t="shared" si="21"/>
        <v>19 Mar (Week 28:  Tue)</v>
      </c>
      <c r="H353" s="41" t="s">
        <v>1072</v>
      </c>
      <c r="I353" s="41" t="s">
        <v>1073</v>
      </c>
      <c r="J353" s="41" t="str">
        <f t="shared" si="22"/>
        <v>Planned</v>
      </c>
    </row>
    <row r="354" spans="1:10" x14ac:dyDescent="0.25">
      <c r="A354" s="103" t="str">
        <f t="shared" si="20"/>
        <v>FoundationReading138</v>
      </c>
      <c r="B354" s="74" t="s">
        <v>123</v>
      </c>
      <c r="C354" s="73" t="s">
        <v>0</v>
      </c>
      <c r="D354" s="73" t="s">
        <v>1</v>
      </c>
      <c r="E354" s="73" t="s">
        <v>128</v>
      </c>
      <c r="F354" s="42">
        <v>138</v>
      </c>
      <c r="G354" s="43" t="str">
        <f t="shared" si="21"/>
        <v>20 Mar (Week 28:  Wed)</v>
      </c>
      <c r="H354" s="41" t="s">
        <v>1074</v>
      </c>
      <c r="I354" s="41" t="s">
        <v>1075</v>
      </c>
      <c r="J354" s="41" t="str">
        <f t="shared" si="22"/>
        <v>Planned</v>
      </c>
    </row>
    <row r="355" spans="1:10" x14ac:dyDescent="0.25">
      <c r="A355" s="103" t="str">
        <f t="shared" si="20"/>
        <v>FoundationReading139</v>
      </c>
      <c r="B355" s="74" t="s">
        <v>123</v>
      </c>
      <c r="C355" s="73" t="s">
        <v>0</v>
      </c>
      <c r="D355" s="73" t="s">
        <v>1</v>
      </c>
      <c r="E355" s="73" t="s">
        <v>128</v>
      </c>
      <c r="F355" s="42">
        <v>139</v>
      </c>
      <c r="G355" s="43" t="str">
        <f t="shared" si="21"/>
        <v>21 Mar (Week 28:  Thu)</v>
      </c>
      <c r="H355" s="41" t="s">
        <v>1076</v>
      </c>
      <c r="I355" s="41" t="s">
        <v>1077</v>
      </c>
      <c r="J355" s="41" t="str">
        <f t="shared" si="22"/>
        <v>Planned</v>
      </c>
    </row>
    <row r="356" spans="1:10" x14ac:dyDescent="0.25">
      <c r="A356" s="103" t="str">
        <f t="shared" si="20"/>
        <v>FoundationReading140</v>
      </c>
      <c r="B356" s="74" t="s">
        <v>123</v>
      </c>
      <c r="C356" s="73" t="s">
        <v>0</v>
      </c>
      <c r="D356" s="73" t="s">
        <v>1</v>
      </c>
      <c r="E356" s="73" t="s">
        <v>128</v>
      </c>
      <c r="F356" s="42">
        <v>140</v>
      </c>
      <c r="G356" s="43" t="str">
        <f t="shared" si="21"/>
        <v>22 Mar (Week 28:  Fri)</v>
      </c>
      <c r="H356" s="41" t="s">
        <v>1078</v>
      </c>
      <c r="I356" s="41" t="s">
        <v>1079</v>
      </c>
      <c r="J356" s="41" t="str">
        <f t="shared" si="22"/>
        <v>Planned</v>
      </c>
    </row>
    <row r="357" spans="1:10" x14ac:dyDescent="0.25">
      <c r="A357" s="103" t="str">
        <f t="shared" si="20"/>
        <v>FoundationReading141</v>
      </c>
      <c r="B357" s="74" t="s">
        <v>123</v>
      </c>
      <c r="C357" s="73" t="s">
        <v>0</v>
      </c>
      <c r="D357" s="73" t="s">
        <v>1</v>
      </c>
      <c r="E357" s="73" t="s">
        <v>128</v>
      </c>
      <c r="F357" s="42">
        <v>141</v>
      </c>
      <c r="G357" s="43" t="str">
        <f t="shared" si="21"/>
        <v>25 Mar (Week 29:  Mon)</v>
      </c>
      <c r="H357" s="41" t="s">
        <v>1080</v>
      </c>
      <c r="I357" s="41" t="s">
        <v>1081</v>
      </c>
      <c r="J357" s="41" t="str">
        <f t="shared" si="22"/>
        <v>Planned</v>
      </c>
    </row>
    <row r="358" spans="1:10" x14ac:dyDescent="0.25">
      <c r="A358" s="103" t="str">
        <f t="shared" si="20"/>
        <v>FoundationReading142</v>
      </c>
      <c r="B358" s="74" t="s">
        <v>123</v>
      </c>
      <c r="C358" s="73" t="s">
        <v>0</v>
      </c>
      <c r="D358" s="73" t="s">
        <v>1</v>
      </c>
      <c r="E358" s="73" t="s">
        <v>128</v>
      </c>
      <c r="F358" s="42">
        <v>142</v>
      </c>
      <c r="G358" s="43" t="str">
        <f t="shared" si="21"/>
        <v>26 Mar (Week 29:  Tue)</v>
      </c>
      <c r="H358" s="41" t="s">
        <v>1082</v>
      </c>
      <c r="I358" s="41" t="s">
        <v>1083</v>
      </c>
      <c r="J358" s="41" t="str">
        <f t="shared" si="22"/>
        <v>Planned</v>
      </c>
    </row>
    <row r="359" spans="1:10" x14ac:dyDescent="0.25">
      <c r="A359" s="103" t="str">
        <f t="shared" si="20"/>
        <v>FoundationReading143</v>
      </c>
      <c r="B359" s="74" t="s">
        <v>123</v>
      </c>
      <c r="C359" s="73" t="s">
        <v>0</v>
      </c>
      <c r="D359" s="73" t="s">
        <v>1</v>
      </c>
      <c r="E359" s="73" t="s">
        <v>128</v>
      </c>
      <c r="F359" s="42">
        <v>143</v>
      </c>
      <c r="G359" s="43" t="str">
        <f t="shared" si="21"/>
        <v>27 Mar (Week 29:  Wed)</v>
      </c>
      <c r="H359" s="41" t="s">
        <v>1084</v>
      </c>
      <c r="I359" s="41" t="s">
        <v>1085</v>
      </c>
      <c r="J359" s="41" t="str">
        <f t="shared" si="22"/>
        <v>Planned</v>
      </c>
    </row>
    <row r="360" spans="1:10" x14ac:dyDescent="0.25">
      <c r="A360" s="103" t="str">
        <f t="shared" si="20"/>
        <v>FoundationReading144</v>
      </c>
      <c r="B360" s="74" t="s">
        <v>123</v>
      </c>
      <c r="C360" s="73" t="s">
        <v>0</v>
      </c>
      <c r="D360" s="73" t="s">
        <v>1</v>
      </c>
      <c r="E360" s="73" t="s">
        <v>128</v>
      </c>
      <c r="F360" s="42">
        <v>144</v>
      </c>
      <c r="G360" s="43" t="str">
        <f t="shared" si="21"/>
        <v>28 Mar (Week 29:  Thu)</v>
      </c>
      <c r="H360" s="41" t="s">
        <v>1086</v>
      </c>
      <c r="I360" s="41" t="s">
        <v>1087</v>
      </c>
      <c r="J360" s="41" t="str">
        <f t="shared" si="22"/>
        <v>Planned</v>
      </c>
    </row>
    <row r="361" spans="1:10" x14ac:dyDescent="0.25">
      <c r="A361" s="103" t="str">
        <f t="shared" si="20"/>
        <v>FoundationReading145</v>
      </c>
      <c r="B361" s="74" t="s">
        <v>123</v>
      </c>
      <c r="C361" s="73" t="s">
        <v>0</v>
      </c>
      <c r="D361" s="73" t="s">
        <v>1</v>
      </c>
      <c r="E361" s="73" t="s">
        <v>128</v>
      </c>
      <c r="F361" s="42">
        <v>145</v>
      </c>
      <c r="G361" s="43" t="str">
        <f t="shared" si="21"/>
        <v>29 Mar (Week 29:  Fri)</v>
      </c>
      <c r="H361" s="41" t="s">
        <v>1088</v>
      </c>
      <c r="I361" s="41" t="s">
        <v>1089</v>
      </c>
      <c r="J361" s="41" t="str">
        <f t="shared" si="22"/>
        <v>Planned</v>
      </c>
    </row>
    <row r="362" spans="1:10" x14ac:dyDescent="0.25">
      <c r="A362" s="103" t="str">
        <f t="shared" si="20"/>
        <v>FoundationReading146</v>
      </c>
      <c r="B362" s="74" t="s">
        <v>123</v>
      </c>
      <c r="C362" s="73" t="s">
        <v>0</v>
      </c>
      <c r="D362" s="73" t="s">
        <v>1</v>
      </c>
      <c r="E362" s="73" t="s">
        <v>128</v>
      </c>
      <c r="F362" s="42">
        <v>146</v>
      </c>
      <c r="G362" s="43" t="str">
        <f t="shared" si="21"/>
        <v>01 Apr (Week 30:  Mon)</v>
      </c>
      <c r="H362" s="41" t="s">
        <v>1090</v>
      </c>
      <c r="I362" s="41" t="s">
        <v>1091</v>
      </c>
      <c r="J362" s="41" t="str">
        <f t="shared" si="22"/>
        <v>Planned</v>
      </c>
    </row>
    <row r="363" spans="1:10" x14ac:dyDescent="0.25">
      <c r="A363" s="103" t="str">
        <f t="shared" si="20"/>
        <v>FoundationReading147</v>
      </c>
      <c r="B363" s="74" t="s">
        <v>123</v>
      </c>
      <c r="C363" s="73" t="s">
        <v>0</v>
      </c>
      <c r="D363" s="73" t="s">
        <v>1</v>
      </c>
      <c r="E363" s="73" t="s">
        <v>128</v>
      </c>
      <c r="F363" s="42">
        <v>147</v>
      </c>
      <c r="G363" s="43" t="str">
        <f t="shared" si="21"/>
        <v>02 Apr (Week 30:  Tue)</v>
      </c>
      <c r="H363" s="41" t="s">
        <v>1092</v>
      </c>
      <c r="I363" s="41" t="s">
        <v>1093</v>
      </c>
      <c r="J363" s="41" t="str">
        <f t="shared" si="22"/>
        <v>Planned</v>
      </c>
    </row>
    <row r="364" spans="1:10" x14ac:dyDescent="0.25">
      <c r="A364" s="103" t="str">
        <f t="shared" si="20"/>
        <v>FoundationReading148</v>
      </c>
      <c r="B364" s="74" t="s">
        <v>123</v>
      </c>
      <c r="C364" s="73" t="s">
        <v>0</v>
      </c>
      <c r="D364" s="73" t="s">
        <v>1</v>
      </c>
      <c r="E364" s="73" t="s">
        <v>128</v>
      </c>
      <c r="F364" s="42">
        <v>148</v>
      </c>
      <c r="G364" s="43" t="str">
        <f t="shared" si="21"/>
        <v>03 Apr (Week 30:  Wed)</v>
      </c>
      <c r="H364" s="41" t="s">
        <v>1094</v>
      </c>
      <c r="I364" s="41" t="s">
        <v>1095</v>
      </c>
      <c r="J364" s="41" t="str">
        <f t="shared" si="22"/>
        <v>Planned</v>
      </c>
    </row>
    <row r="365" spans="1:10" x14ac:dyDescent="0.25">
      <c r="A365" s="103" t="str">
        <f t="shared" si="20"/>
        <v>FoundationReading149</v>
      </c>
      <c r="B365" s="74" t="s">
        <v>123</v>
      </c>
      <c r="C365" s="73" t="s">
        <v>0</v>
      </c>
      <c r="D365" s="73" t="s">
        <v>1</v>
      </c>
      <c r="E365" s="73" t="s">
        <v>128</v>
      </c>
      <c r="F365" s="42">
        <v>149</v>
      </c>
      <c r="G365" s="43" t="str">
        <f t="shared" si="21"/>
        <v>04 Apr (Week 30:  Thu)</v>
      </c>
      <c r="H365" s="41" t="s">
        <v>1096</v>
      </c>
      <c r="I365" s="41" t="s">
        <v>1097</v>
      </c>
      <c r="J365" s="41" t="str">
        <f t="shared" si="22"/>
        <v>Planned</v>
      </c>
    </row>
    <row r="366" spans="1:10" x14ac:dyDescent="0.25">
      <c r="A366" s="103" t="str">
        <f t="shared" si="20"/>
        <v>FoundationReading150</v>
      </c>
      <c r="B366" s="74" t="s">
        <v>123</v>
      </c>
      <c r="C366" s="73" t="s">
        <v>0</v>
      </c>
      <c r="D366" s="73" t="s">
        <v>1</v>
      </c>
      <c r="E366" s="73" t="s">
        <v>128</v>
      </c>
      <c r="F366" s="42">
        <v>150</v>
      </c>
      <c r="G366" s="43" t="str">
        <f t="shared" si="21"/>
        <v>05 Apr (Week 30:  Fri)</v>
      </c>
      <c r="H366" s="41" t="s">
        <v>1098</v>
      </c>
      <c r="I366" s="41" t="s">
        <v>1099</v>
      </c>
      <c r="J366" s="41" t="str">
        <f t="shared" si="22"/>
        <v>Planned</v>
      </c>
    </row>
    <row r="367" spans="1:10" x14ac:dyDescent="0.25">
      <c r="A367" s="103" t="str">
        <f t="shared" si="20"/>
        <v>FoundationReading151</v>
      </c>
      <c r="B367" s="74" t="s">
        <v>123</v>
      </c>
      <c r="C367" s="73" t="s">
        <v>0</v>
      </c>
      <c r="D367" s="73" t="s">
        <v>1</v>
      </c>
      <c r="E367" s="73" t="s">
        <v>128</v>
      </c>
      <c r="F367" s="42">
        <v>151</v>
      </c>
      <c r="G367" s="43" t="str">
        <f t="shared" si="21"/>
        <v>08 Apr (Week 31:  Mon)</v>
      </c>
      <c r="H367" s="41" t="s">
        <v>1100</v>
      </c>
      <c r="I367" s="41" t="s">
        <v>1101</v>
      </c>
      <c r="J367" s="41" t="str">
        <f t="shared" si="22"/>
        <v>Planned</v>
      </c>
    </row>
    <row r="368" spans="1:10" x14ac:dyDescent="0.25">
      <c r="A368" s="103" t="str">
        <f t="shared" si="20"/>
        <v>FoundationReading152</v>
      </c>
      <c r="B368" s="74" t="s">
        <v>123</v>
      </c>
      <c r="C368" s="73" t="s">
        <v>0</v>
      </c>
      <c r="D368" s="73" t="s">
        <v>1</v>
      </c>
      <c r="E368" s="73" t="s">
        <v>128</v>
      </c>
      <c r="F368" s="42">
        <v>152</v>
      </c>
      <c r="G368" s="43" t="str">
        <f t="shared" si="21"/>
        <v>09 Apr (Week 31:  Tue)</v>
      </c>
      <c r="H368" s="41" t="s">
        <v>1102</v>
      </c>
      <c r="I368" s="41" t="s">
        <v>1103</v>
      </c>
      <c r="J368" s="41" t="str">
        <f t="shared" si="22"/>
        <v>Planned</v>
      </c>
    </row>
    <row r="369" spans="1:10" x14ac:dyDescent="0.25">
      <c r="A369" s="103" t="str">
        <f t="shared" si="20"/>
        <v>FoundationReading153</v>
      </c>
      <c r="B369" s="74" t="s">
        <v>123</v>
      </c>
      <c r="C369" s="73" t="s">
        <v>0</v>
      </c>
      <c r="D369" s="73" t="s">
        <v>1</v>
      </c>
      <c r="E369" s="73" t="s">
        <v>128</v>
      </c>
      <c r="F369" s="42">
        <v>153</v>
      </c>
      <c r="G369" s="43" t="str">
        <f t="shared" si="21"/>
        <v>10 Apr (Week 31:  Wed)</v>
      </c>
      <c r="H369" s="41" t="s">
        <v>1104</v>
      </c>
      <c r="I369" s="41" t="s">
        <v>1105</v>
      </c>
      <c r="J369" s="41" t="str">
        <f t="shared" si="22"/>
        <v>Planned</v>
      </c>
    </row>
    <row r="370" spans="1:10" x14ac:dyDescent="0.25">
      <c r="A370" s="103" t="str">
        <f t="shared" si="20"/>
        <v>FoundationReading154</v>
      </c>
      <c r="B370" s="74" t="s">
        <v>123</v>
      </c>
      <c r="C370" s="73" t="s">
        <v>0</v>
      </c>
      <c r="D370" s="73" t="s">
        <v>1</v>
      </c>
      <c r="E370" s="73" t="s">
        <v>128</v>
      </c>
      <c r="F370" s="42">
        <v>154</v>
      </c>
      <c r="G370" s="43" t="str">
        <f t="shared" si="21"/>
        <v>11 Apr (Week 31:  Thu)</v>
      </c>
      <c r="H370" s="41" t="s">
        <v>1106</v>
      </c>
      <c r="I370" s="41" t="s">
        <v>1107</v>
      </c>
      <c r="J370" s="41" t="str">
        <f t="shared" si="22"/>
        <v>Planned</v>
      </c>
    </row>
    <row r="371" spans="1:10" x14ac:dyDescent="0.25">
      <c r="A371" s="103" t="str">
        <f t="shared" si="20"/>
        <v>FoundationReading155</v>
      </c>
      <c r="B371" s="74" t="s">
        <v>123</v>
      </c>
      <c r="C371" s="73" t="s">
        <v>0</v>
      </c>
      <c r="D371" s="73" t="s">
        <v>1</v>
      </c>
      <c r="E371" s="73" t="s">
        <v>128</v>
      </c>
      <c r="F371" s="42">
        <v>155</v>
      </c>
      <c r="G371" s="43" t="str">
        <f t="shared" si="21"/>
        <v>12 Apr (Week 31:  Fri)</v>
      </c>
      <c r="H371" s="41" t="s">
        <v>1108</v>
      </c>
      <c r="I371" s="41" t="s">
        <v>1109</v>
      </c>
      <c r="J371" s="41" t="str">
        <f t="shared" si="22"/>
        <v>Planned</v>
      </c>
    </row>
    <row r="372" spans="1:10" x14ac:dyDescent="0.25">
      <c r="A372" s="103" t="str">
        <f t="shared" si="20"/>
        <v>FoundationReading156</v>
      </c>
      <c r="B372" s="74" t="s">
        <v>123</v>
      </c>
      <c r="C372" s="73" t="s">
        <v>0</v>
      </c>
      <c r="D372" s="73" t="s">
        <v>1</v>
      </c>
      <c r="E372" s="73" t="s">
        <v>128</v>
      </c>
      <c r="F372" s="42">
        <v>156</v>
      </c>
      <c r="G372" s="43" t="str">
        <f t="shared" si="21"/>
        <v>15 Apr (Week 32:  Mon)</v>
      </c>
      <c r="H372" s="41" t="s">
        <v>1110</v>
      </c>
      <c r="I372" s="41" t="s">
        <v>1112</v>
      </c>
      <c r="J372" s="41" t="str">
        <f t="shared" si="22"/>
        <v>Planned</v>
      </c>
    </row>
    <row r="373" spans="1:10" x14ac:dyDescent="0.25">
      <c r="A373" s="103" t="str">
        <f t="shared" si="20"/>
        <v>FoundationReading157</v>
      </c>
      <c r="B373" s="74" t="s">
        <v>123</v>
      </c>
      <c r="C373" s="73" t="s">
        <v>0</v>
      </c>
      <c r="D373" s="73" t="s">
        <v>1</v>
      </c>
      <c r="E373" s="73" t="s">
        <v>128</v>
      </c>
      <c r="F373" s="42">
        <v>157</v>
      </c>
      <c r="G373" s="43" t="str">
        <f t="shared" si="21"/>
        <v>16 Apr (Week 32:  Tue)</v>
      </c>
      <c r="H373" s="41" t="s">
        <v>1111</v>
      </c>
      <c r="I373" s="41" t="s">
        <v>1113</v>
      </c>
      <c r="J373" s="41" t="str">
        <f t="shared" si="22"/>
        <v>Planned</v>
      </c>
    </row>
    <row r="374" spans="1:10" x14ac:dyDescent="0.25">
      <c r="A374" s="103" t="str">
        <f t="shared" si="20"/>
        <v>FoundationReading158</v>
      </c>
      <c r="B374" s="74" t="s">
        <v>123</v>
      </c>
      <c r="C374" s="73" t="s">
        <v>0</v>
      </c>
      <c r="D374" s="73" t="s">
        <v>1</v>
      </c>
      <c r="E374" s="73" t="s">
        <v>128</v>
      </c>
      <c r="F374" s="42">
        <v>158</v>
      </c>
      <c r="G374" s="43" t="str">
        <f t="shared" si="21"/>
        <v>17 Apr (Week 32:  Wed)</v>
      </c>
      <c r="H374" s="41" t="s">
        <v>894</v>
      </c>
      <c r="I374" s="41" t="s">
        <v>895</v>
      </c>
      <c r="J374" s="41" t="str">
        <f t="shared" si="22"/>
        <v>Planned</v>
      </c>
    </row>
    <row r="375" spans="1:10" x14ac:dyDescent="0.25">
      <c r="A375" s="103" t="str">
        <f t="shared" si="20"/>
        <v>FoundationReading159</v>
      </c>
      <c r="B375" s="74" t="s">
        <v>123</v>
      </c>
      <c r="C375" s="73" t="s">
        <v>0</v>
      </c>
      <c r="D375" s="73" t="s">
        <v>1</v>
      </c>
      <c r="E375" s="73" t="s">
        <v>128</v>
      </c>
      <c r="F375" s="42">
        <v>159</v>
      </c>
      <c r="G375" s="43" t="str">
        <f t="shared" si="21"/>
        <v>18 Apr (Week 32:  Thu)</v>
      </c>
      <c r="H375" s="41" t="s">
        <v>1114</v>
      </c>
      <c r="I375" s="41" t="s">
        <v>1115</v>
      </c>
      <c r="J375" s="41" t="str">
        <f t="shared" si="22"/>
        <v>Planned</v>
      </c>
    </row>
    <row r="376" spans="1:10" x14ac:dyDescent="0.25">
      <c r="A376" s="103" t="str">
        <f t="shared" si="20"/>
        <v>FoundationReading160</v>
      </c>
      <c r="B376" s="74" t="s">
        <v>123</v>
      </c>
      <c r="C376" s="73" t="s">
        <v>0</v>
      </c>
      <c r="D376" s="73" t="s">
        <v>1</v>
      </c>
      <c r="E376" s="73" t="s">
        <v>128</v>
      </c>
      <c r="F376" s="42">
        <v>160</v>
      </c>
      <c r="G376" s="43" t="str">
        <f t="shared" si="21"/>
        <v>19 Apr (Week 32:  Fri)</v>
      </c>
      <c r="H376" s="41" t="s">
        <v>1116</v>
      </c>
      <c r="I376" s="41" t="s">
        <v>1117</v>
      </c>
      <c r="J376" s="41" t="str">
        <f t="shared" si="22"/>
        <v>Planned</v>
      </c>
    </row>
    <row r="377" spans="1:10" x14ac:dyDescent="0.25">
      <c r="A377" s="103" t="str">
        <f t="shared" si="20"/>
        <v>FoundationReading161</v>
      </c>
      <c r="B377" s="74" t="s">
        <v>123</v>
      </c>
      <c r="C377" s="73" t="s">
        <v>0</v>
      </c>
      <c r="D377" s="73" t="s">
        <v>1</v>
      </c>
      <c r="E377" s="73" t="s">
        <v>128</v>
      </c>
      <c r="F377" s="42">
        <v>161</v>
      </c>
      <c r="G377" s="43" t="str">
        <f t="shared" si="21"/>
        <v>22 Apr (Week 33:  Mon)</v>
      </c>
      <c r="H377" s="41" t="s">
        <v>1118</v>
      </c>
      <c r="I377" s="41" t="s">
        <v>1119</v>
      </c>
      <c r="J377" s="41" t="str">
        <f t="shared" si="22"/>
        <v>Planned</v>
      </c>
    </row>
    <row r="378" spans="1:10" x14ac:dyDescent="0.25">
      <c r="A378" s="103" t="str">
        <f t="shared" si="20"/>
        <v>FoundationReading162</v>
      </c>
      <c r="B378" s="74" t="s">
        <v>123</v>
      </c>
      <c r="C378" s="73" t="s">
        <v>0</v>
      </c>
      <c r="D378" s="73" t="s">
        <v>1</v>
      </c>
      <c r="E378" s="73" t="s">
        <v>128</v>
      </c>
      <c r="F378" s="42">
        <v>162</v>
      </c>
      <c r="G378" s="43" t="str">
        <f t="shared" si="21"/>
        <v>23 Apr (Week 33:  Tue)</v>
      </c>
      <c r="H378" s="41" t="s">
        <v>1120</v>
      </c>
      <c r="I378" s="41" t="s">
        <v>1121</v>
      </c>
      <c r="J378" s="41" t="str">
        <f t="shared" si="22"/>
        <v>Planned</v>
      </c>
    </row>
    <row r="379" spans="1:10" x14ac:dyDescent="0.25">
      <c r="A379" s="103" t="str">
        <f t="shared" si="20"/>
        <v>FoundationReading163</v>
      </c>
      <c r="B379" s="74" t="s">
        <v>123</v>
      </c>
      <c r="C379" s="73" t="s">
        <v>0</v>
      </c>
      <c r="D379" s="73" t="s">
        <v>1</v>
      </c>
      <c r="E379" s="73" t="s">
        <v>128</v>
      </c>
      <c r="F379" s="42">
        <v>163</v>
      </c>
      <c r="G379" s="43" t="str">
        <f t="shared" si="21"/>
        <v>24 Apr (Week 33:  Wed)</v>
      </c>
      <c r="H379" s="41" t="s">
        <v>1122</v>
      </c>
      <c r="I379" s="41" t="s">
        <v>1123</v>
      </c>
      <c r="J379" s="41" t="str">
        <f t="shared" si="22"/>
        <v>Planned</v>
      </c>
    </row>
    <row r="380" spans="1:10" x14ac:dyDescent="0.25">
      <c r="A380" s="103" t="str">
        <f t="shared" si="20"/>
        <v>FoundationReading164</v>
      </c>
      <c r="B380" s="74" t="s">
        <v>123</v>
      </c>
      <c r="C380" s="73" t="s">
        <v>0</v>
      </c>
      <c r="D380" s="73" t="s">
        <v>1</v>
      </c>
      <c r="E380" s="73" t="s">
        <v>128</v>
      </c>
      <c r="F380" s="42">
        <v>164</v>
      </c>
      <c r="G380" s="43" t="str">
        <f t="shared" si="21"/>
        <v>25 Apr (Week 33:  Thu)</v>
      </c>
      <c r="H380" s="41" t="s">
        <v>1124</v>
      </c>
      <c r="I380" s="41" t="s">
        <v>1125</v>
      </c>
      <c r="J380" s="41" t="str">
        <f t="shared" si="22"/>
        <v>Planned</v>
      </c>
    </row>
    <row r="381" spans="1:10" x14ac:dyDescent="0.25">
      <c r="A381" s="103" t="str">
        <f t="shared" si="20"/>
        <v>FoundationReading165</v>
      </c>
      <c r="B381" s="74" t="s">
        <v>123</v>
      </c>
      <c r="C381" s="73" t="s">
        <v>0</v>
      </c>
      <c r="D381" s="73" t="s">
        <v>1</v>
      </c>
      <c r="E381" s="73" t="s">
        <v>128</v>
      </c>
      <c r="F381" s="42">
        <v>165</v>
      </c>
      <c r="G381" s="43" t="str">
        <f t="shared" si="21"/>
        <v>26 Apr (Week 33:  Fri)</v>
      </c>
      <c r="H381" s="41" t="s">
        <v>1126</v>
      </c>
      <c r="I381" s="41" t="s">
        <v>1127</v>
      </c>
      <c r="J381" s="41" t="str">
        <f t="shared" si="22"/>
        <v>Planned</v>
      </c>
    </row>
    <row r="382" spans="1:10" x14ac:dyDescent="0.25">
      <c r="A382" s="103" t="str">
        <f t="shared" si="20"/>
        <v>FoundationReading166</v>
      </c>
      <c r="B382" s="74" t="s">
        <v>123</v>
      </c>
      <c r="C382" s="73" t="s">
        <v>0</v>
      </c>
      <c r="D382" s="73" t="s">
        <v>1</v>
      </c>
      <c r="E382" s="73" t="s">
        <v>128</v>
      </c>
      <c r="F382" s="42">
        <v>166</v>
      </c>
      <c r="G382" s="43" t="str">
        <f t="shared" si="21"/>
        <v>29 Apr (Week 34:  Mon)</v>
      </c>
      <c r="H382" s="41" t="s">
        <v>1128</v>
      </c>
      <c r="I382" s="41" t="s">
        <v>1129</v>
      </c>
      <c r="J382" s="41" t="str">
        <f t="shared" si="22"/>
        <v>Planned</v>
      </c>
    </row>
    <row r="383" spans="1:10" x14ac:dyDescent="0.25">
      <c r="A383" s="103" t="str">
        <f t="shared" si="20"/>
        <v>FoundationReading167</v>
      </c>
      <c r="B383" s="74" t="s">
        <v>123</v>
      </c>
      <c r="C383" s="73" t="s">
        <v>0</v>
      </c>
      <c r="D383" s="73" t="s">
        <v>1</v>
      </c>
      <c r="E383" s="73" t="s">
        <v>128</v>
      </c>
      <c r="F383" s="42">
        <v>167</v>
      </c>
      <c r="G383" s="43" t="str">
        <f t="shared" si="21"/>
        <v>30 Apr (Week 34:  Tue)</v>
      </c>
      <c r="H383" s="41" t="s">
        <v>1130</v>
      </c>
      <c r="I383" s="41" t="s">
        <v>1131</v>
      </c>
      <c r="J383" s="41" t="str">
        <f t="shared" si="22"/>
        <v>Planned</v>
      </c>
    </row>
    <row r="384" spans="1:10" x14ac:dyDescent="0.25">
      <c r="A384" s="103" t="str">
        <f t="shared" si="20"/>
        <v>FoundationReading168</v>
      </c>
      <c r="B384" s="74" t="s">
        <v>123</v>
      </c>
      <c r="C384" s="73" t="s">
        <v>0</v>
      </c>
      <c r="D384" s="73" t="s">
        <v>1</v>
      </c>
      <c r="E384" s="73" t="s">
        <v>128</v>
      </c>
      <c r="F384" s="42">
        <v>168</v>
      </c>
      <c r="G384" s="43" t="str">
        <f t="shared" si="21"/>
        <v>01 May (Week 34:  Wed)</v>
      </c>
      <c r="H384" s="41" t="s">
        <v>1132</v>
      </c>
      <c r="I384" s="41" t="s">
        <v>1133</v>
      </c>
      <c r="J384" s="41" t="str">
        <f t="shared" si="22"/>
        <v>Planned</v>
      </c>
    </row>
    <row r="385" spans="1:14" x14ac:dyDescent="0.25">
      <c r="A385" s="103" t="str">
        <f t="shared" si="20"/>
        <v>FoundationReading169</v>
      </c>
      <c r="B385" s="74" t="s">
        <v>123</v>
      </c>
      <c r="C385" s="73" t="s">
        <v>0</v>
      </c>
      <c r="D385" s="73" t="s">
        <v>1</v>
      </c>
      <c r="E385" s="73" t="s">
        <v>128</v>
      </c>
      <c r="F385" s="42">
        <v>169</v>
      </c>
      <c r="G385" s="43" t="str">
        <f t="shared" si="21"/>
        <v>02 May (Week 34:  Thu)</v>
      </c>
      <c r="H385" s="41" t="s">
        <v>1134</v>
      </c>
      <c r="I385" s="41" t="s">
        <v>1135</v>
      </c>
      <c r="J385" s="41" t="str">
        <f t="shared" si="22"/>
        <v>Planned</v>
      </c>
    </row>
    <row r="386" spans="1:14" x14ac:dyDescent="0.25">
      <c r="A386" s="103" t="str">
        <f t="shared" si="20"/>
        <v>FoundationReading170</v>
      </c>
      <c r="B386" s="74" t="s">
        <v>123</v>
      </c>
      <c r="C386" s="73" t="s">
        <v>0</v>
      </c>
      <c r="D386" s="73" t="s">
        <v>1</v>
      </c>
      <c r="E386" s="73" t="s">
        <v>128</v>
      </c>
      <c r="F386" s="42">
        <v>170</v>
      </c>
      <c r="G386" s="43" t="str">
        <f t="shared" si="21"/>
        <v>03 May (Week 34:  Fri)</v>
      </c>
      <c r="H386" s="41" t="s">
        <v>1136</v>
      </c>
      <c r="I386" s="41" t="s">
        <v>1137</v>
      </c>
      <c r="J386" s="41" t="str">
        <f t="shared" si="22"/>
        <v>Planned</v>
      </c>
    </row>
    <row r="387" spans="1:14" x14ac:dyDescent="0.25">
      <c r="A387" s="103" t="str">
        <f t="shared" si="20"/>
        <v>FoundationReading171</v>
      </c>
      <c r="B387" s="74" t="s">
        <v>123</v>
      </c>
      <c r="C387" s="73" t="s">
        <v>0</v>
      </c>
      <c r="D387" s="73" t="s">
        <v>1</v>
      </c>
      <c r="E387" s="73" t="s">
        <v>128</v>
      </c>
      <c r="F387" s="42">
        <v>171</v>
      </c>
      <c r="G387" s="43" t="str">
        <f t="shared" si="21"/>
        <v>06 May (Week 35:  Mon)</v>
      </c>
      <c r="H387" s="41" t="s">
        <v>1138</v>
      </c>
      <c r="I387" s="41" t="s">
        <v>1139</v>
      </c>
      <c r="J387" s="41" t="str">
        <f t="shared" si="22"/>
        <v>Planned</v>
      </c>
    </row>
    <row r="388" spans="1:14" x14ac:dyDescent="0.25">
      <c r="A388" s="103" t="str">
        <f t="shared" si="20"/>
        <v>FoundationReading172</v>
      </c>
      <c r="B388" s="74" t="s">
        <v>123</v>
      </c>
      <c r="C388" s="73" t="s">
        <v>0</v>
      </c>
      <c r="D388" s="73" t="s">
        <v>1</v>
      </c>
      <c r="E388" s="73" t="s">
        <v>128</v>
      </c>
      <c r="F388" s="42">
        <v>172</v>
      </c>
      <c r="G388" s="43" t="str">
        <f t="shared" si="21"/>
        <v>07 May (Week 35:  Tue)</v>
      </c>
      <c r="H388" s="41" t="s">
        <v>1140</v>
      </c>
      <c r="I388" s="41" t="s">
        <v>1141</v>
      </c>
      <c r="J388" s="41" t="str">
        <f t="shared" si="22"/>
        <v>Planned</v>
      </c>
    </row>
    <row r="389" spans="1:14" x14ac:dyDescent="0.25">
      <c r="A389" s="103" t="str">
        <f t="shared" si="20"/>
        <v>FoundationReading173</v>
      </c>
      <c r="B389" s="74" t="s">
        <v>123</v>
      </c>
      <c r="C389" s="73" t="s">
        <v>0</v>
      </c>
      <c r="D389" s="73" t="s">
        <v>1</v>
      </c>
      <c r="E389" s="73" t="s">
        <v>128</v>
      </c>
      <c r="F389" s="42">
        <v>173</v>
      </c>
      <c r="G389" s="43" t="str">
        <f t="shared" si="21"/>
        <v>08 May (Week 35:  Wed)</v>
      </c>
      <c r="H389" s="41" t="s">
        <v>1142</v>
      </c>
      <c r="I389" s="41" t="s">
        <v>1143</v>
      </c>
      <c r="J389" s="41" t="str">
        <f t="shared" si="22"/>
        <v>Planned</v>
      </c>
    </row>
    <row r="390" spans="1:14" x14ac:dyDescent="0.25">
      <c r="A390" s="103" t="str">
        <f t="shared" si="20"/>
        <v>FoundationReading174</v>
      </c>
      <c r="B390" s="74" t="s">
        <v>123</v>
      </c>
      <c r="C390" s="73" t="s">
        <v>0</v>
      </c>
      <c r="D390" s="73" t="s">
        <v>1</v>
      </c>
      <c r="E390" s="73" t="s">
        <v>128</v>
      </c>
      <c r="F390" s="42">
        <v>174</v>
      </c>
      <c r="G390" s="43" t="str">
        <f t="shared" si="21"/>
        <v>09 May (Week 35:  Thu)</v>
      </c>
      <c r="H390" s="41" t="s">
        <v>1144</v>
      </c>
      <c r="I390" s="41" t="s">
        <v>1145</v>
      </c>
      <c r="J390" s="41" t="str">
        <f t="shared" si="22"/>
        <v>Planned</v>
      </c>
    </row>
    <row r="391" spans="1:14" x14ac:dyDescent="0.25">
      <c r="A391" s="103" t="str">
        <f t="shared" si="20"/>
        <v>FoundationReading175</v>
      </c>
      <c r="B391" s="74" t="s">
        <v>123</v>
      </c>
      <c r="C391" s="73" t="s">
        <v>0</v>
      </c>
      <c r="D391" s="73" t="s">
        <v>1</v>
      </c>
      <c r="E391" s="73" t="s">
        <v>128</v>
      </c>
      <c r="F391" s="42">
        <v>175</v>
      </c>
      <c r="G391" s="43" t="str">
        <f t="shared" si="21"/>
        <v>10 May (Week 35:  Fri)</v>
      </c>
      <c r="H391" s="41" t="s">
        <v>1146</v>
      </c>
      <c r="I391" s="41" t="s">
        <v>1147</v>
      </c>
      <c r="J391" s="41" t="str">
        <f t="shared" si="22"/>
        <v>Planned</v>
      </c>
    </row>
    <row r="392" spans="1:14" x14ac:dyDescent="0.25">
      <c r="A392" s="103" t="str">
        <f t="shared" si="20"/>
        <v>FoundationReading176</v>
      </c>
      <c r="B392" s="74" t="s">
        <v>123</v>
      </c>
      <c r="C392" s="73" t="s">
        <v>0</v>
      </c>
      <c r="D392" s="73" t="s">
        <v>1</v>
      </c>
      <c r="E392" s="73" t="s">
        <v>128</v>
      </c>
      <c r="F392" s="42">
        <v>176</v>
      </c>
      <c r="G392" s="43" t="str">
        <f t="shared" si="21"/>
        <v>13 May (Week 36:  Mon)</v>
      </c>
      <c r="H392" s="41" t="s">
        <v>1148</v>
      </c>
      <c r="I392" s="41" t="s">
        <v>1149</v>
      </c>
      <c r="J392" s="41" t="str">
        <f t="shared" si="22"/>
        <v>Planned</v>
      </c>
    </row>
    <row r="393" spans="1:14" x14ac:dyDescent="0.25">
      <c r="A393" s="103" t="str">
        <f t="shared" si="20"/>
        <v>FoundationReading177</v>
      </c>
      <c r="B393" s="74" t="s">
        <v>123</v>
      </c>
      <c r="C393" s="73" t="s">
        <v>0</v>
      </c>
      <c r="D393" s="73" t="s">
        <v>1</v>
      </c>
      <c r="E393" s="73" t="s">
        <v>128</v>
      </c>
      <c r="F393" s="42">
        <v>177</v>
      </c>
      <c r="G393" s="43" t="str">
        <f t="shared" si="21"/>
        <v>14 May (Week 36:  Tue)</v>
      </c>
      <c r="H393" s="41" t="s">
        <v>1150</v>
      </c>
      <c r="I393" s="41" t="s">
        <v>1151</v>
      </c>
      <c r="J393" s="41" t="str">
        <f t="shared" si="22"/>
        <v>Planned</v>
      </c>
    </row>
    <row r="394" spans="1:14" x14ac:dyDescent="0.25">
      <c r="A394" s="103" t="str">
        <f t="shared" si="20"/>
        <v>FoundationReading178</v>
      </c>
      <c r="B394" s="74" t="s">
        <v>123</v>
      </c>
      <c r="C394" s="73" t="s">
        <v>0</v>
      </c>
      <c r="D394" s="73" t="s">
        <v>1</v>
      </c>
      <c r="E394" s="73" t="s">
        <v>128</v>
      </c>
      <c r="F394" s="42">
        <v>178</v>
      </c>
      <c r="G394" s="43" t="str">
        <f t="shared" si="21"/>
        <v>15 May (Week 36:  Wed)</v>
      </c>
      <c r="H394" s="41" t="s">
        <v>1152</v>
      </c>
      <c r="I394" s="41" t="s">
        <v>1153</v>
      </c>
      <c r="J394" s="41" t="str">
        <f t="shared" si="22"/>
        <v>Planned</v>
      </c>
    </row>
    <row r="395" spans="1:14" x14ac:dyDescent="0.25">
      <c r="A395" s="103" t="str">
        <f t="shared" si="20"/>
        <v>FoundationReading179</v>
      </c>
      <c r="B395" s="74" t="s">
        <v>123</v>
      </c>
      <c r="C395" s="73" t="s">
        <v>0</v>
      </c>
      <c r="D395" s="73" t="s">
        <v>1</v>
      </c>
      <c r="E395" s="73" t="s">
        <v>128</v>
      </c>
      <c r="F395" s="42">
        <v>179</v>
      </c>
      <c r="G395" s="43" t="str">
        <f t="shared" si="21"/>
        <v>16 May (Week 36:  Thu)</v>
      </c>
      <c r="H395" s="41" t="s">
        <v>1154</v>
      </c>
      <c r="I395" s="41" t="s">
        <v>1155</v>
      </c>
      <c r="J395" s="41" t="str">
        <f t="shared" si="22"/>
        <v>Planned</v>
      </c>
    </row>
    <row r="396" spans="1:14" x14ac:dyDescent="0.25">
      <c r="A396" s="103" t="str">
        <f t="shared" si="20"/>
        <v>FoundationReading180</v>
      </c>
      <c r="B396" s="74" t="s">
        <v>123</v>
      </c>
      <c r="C396" s="73" t="s">
        <v>0</v>
      </c>
      <c r="D396" s="73" t="s">
        <v>1</v>
      </c>
      <c r="E396" s="73" t="s">
        <v>128</v>
      </c>
      <c r="F396" s="42">
        <v>180</v>
      </c>
      <c r="G396" s="43" t="str">
        <f t="shared" si="21"/>
        <v>17 May (Week 36:  Fri)</v>
      </c>
      <c r="H396" s="41" t="s">
        <v>1156</v>
      </c>
      <c r="I396" s="41" t="s">
        <v>1157</v>
      </c>
      <c r="J396" s="41" t="str">
        <f t="shared" si="22"/>
        <v>Planned</v>
      </c>
    </row>
    <row r="397" spans="1:14" x14ac:dyDescent="0.25">
      <c r="A397" s="75" t="str">
        <f t="shared" si="20"/>
        <v>FoundationJourney, Eastern Hemisphere1</v>
      </c>
      <c r="B397" s="74" t="s">
        <v>123</v>
      </c>
      <c r="C397" s="73" t="s">
        <v>78</v>
      </c>
      <c r="D397" s="73" t="s">
        <v>3487</v>
      </c>
      <c r="E397" s="73" t="s">
        <v>128</v>
      </c>
      <c r="F397" s="42">
        <v>1</v>
      </c>
      <c r="G397" s="43" t="str">
        <f t="shared" si="21"/>
        <v>03 Sep (Week 1:  Mon)</v>
      </c>
      <c r="H397" s="41" t="s">
        <v>1343</v>
      </c>
      <c r="I397" s="41" t="s">
        <v>1344</v>
      </c>
      <c r="J397" s="41" t="str">
        <f t="shared" si="22"/>
        <v>Completed</v>
      </c>
      <c r="K397" s="107">
        <v>43346</v>
      </c>
      <c r="M397" s="54" t="s">
        <v>110</v>
      </c>
    </row>
    <row r="398" spans="1:14" x14ac:dyDescent="0.25">
      <c r="A398" s="75" t="str">
        <f t="shared" si="20"/>
        <v>FoundationJourney, Eastern Hemisphere2</v>
      </c>
      <c r="B398" s="74" t="s">
        <v>123</v>
      </c>
      <c r="C398" s="73" t="s">
        <v>78</v>
      </c>
      <c r="D398" s="73" t="s">
        <v>3487</v>
      </c>
      <c r="E398" s="73" t="s">
        <v>128</v>
      </c>
      <c r="F398" s="42">
        <v>2</v>
      </c>
      <c r="G398" s="43" t="str">
        <f t="shared" si="21"/>
        <v>04 Sep (Week 1:  Tue)</v>
      </c>
      <c r="H398" s="41" t="s">
        <v>1345</v>
      </c>
      <c r="I398" s="41" t="s">
        <v>1346</v>
      </c>
      <c r="J398" s="41" t="str">
        <f t="shared" si="22"/>
        <v>Completed</v>
      </c>
      <c r="K398" s="107">
        <v>43347</v>
      </c>
    </row>
    <row r="399" spans="1:14" x14ac:dyDescent="0.25">
      <c r="A399" s="103" t="str">
        <f t="shared" si="20"/>
        <v>FoundationJourney, Eastern Hemisphere3</v>
      </c>
      <c r="B399" s="74" t="s">
        <v>123</v>
      </c>
      <c r="C399" s="73" t="s">
        <v>78</v>
      </c>
      <c r="D399" s="73" t="s">
        <v>3487</v>
      </c>
      <c r="E399" s="73" t="s">
        <v>128</v>
      </c>
      <c r="F399" s="42">
        <v>3</v>
      </c>
      <c r="G399" s="43" t="str">
        <f t="shared" si="21"/>
        <v>05 Sep (Week 1:  Wed)</v>
      </c>
      <c r="H399" s="41" t="s">
        <v>1347</v>
      </c>
      <c r="I399" s="41" t="s">
        <v>1348</v>
      </c>
      <c r="J399" s="41" t="str">
        <f t="shared" si="22"/>
        <v>Completed</v>
      </c>
      <c r="K399" s="107">
        <v>43348</v>
      </c>
    </row>
    <row r="400" spans="1:14" x14ac:dyDescent="0.25">
      <c r="A400" s="103" t="str">
        <f t="shared" si="20"/>
        <v>FoundationJourney, Eastern Hemisphere4</v>
      </c>
      <c r="B400" s="74" t="s">
        <v>123</v>
      </c>
      <c r="C400" s="73" t="s">
        <v>78</v>
      </c>
      <c r="D400" s="73" t="s">
        <v>3487</v>
      </c>
      <c r="E400" s="73" t="s">
        <v>128</v>
      </c>
      <c r="F400" s="42">
        <v>4</v>
      </c>
      <c r="G400" s="43" t="str">
        <f t="shared" si="21"/>
        <v>06 Sep (Week 1:  Thu)</v>
      </c>
      <c r="H400" s="41" t="s">
        <v>1349</v>
      </c>
      <c r="I400" s="41" t="s">
        <v>1350</v>
      </c>
      <c r="J400" s="41" t="str">
        <f t="shared" si="22"/>
        <v>Completed</v>
      </c>
      <c r="K400" s="107">
        <v>43349</v>
      </c>
      <c r="N400" s="54" t="s">
        <v>1878</v>
      </c>
    </row>
    <row r="401" spans="1:14" x14ac:dyDescent="0.25">
      <c r="A401" s="173" t="str">
        <f t="shared" ref="A401:A432" si="23">B401&amp;D401&amp;F401</f>
        <v>FoundationJourney, Eastern Hemisphere6</v>
      </c>
      <c r="B401" s="74" t="s">
        <v>123</v>
      </c>
      <c r="C401" s="73" t="s">
        <v>78</v>
      </c>
      <c r="D401" s="73" t="s">
        <v>3487</v>
      </c>
      <c r="E401" s="73" t="s">
        <v>128</v>
      </c>
      <c r="F401" s="42">
        <v>6</v>
      </c>
      <c r="G401" s="43" t="str">
        <f t="shared" ref="G401:G432" si="24">IF(ISBLANK(F401),"",TEXT(VLOOKUP(F401,Calendar,2,0),"dd mmm")&amp;" (Week "&amp;VLOOKUP(F401,Calendar,3,FALSE)&amp;":  "&amp;TEXT(VLOOKUP(F401,Calendar,2,FALSE),"ddd")&amp;")")</f>
        <v>10 Sep (Week 2:  Mon)</v>
      </c>
      <c r="H401" s="41" t="s">
        <v>105</v>
      </c>
      <c r="I401" s="41" t="s">
        <v>1540</v>
      </c>
      <c r="J401" s="41" t="str">
        <f t="shared" ref="J401:J432" si="25">IF(ISBLANK(K401),"Planned",IF(K401="-","Revoked","Completed"))</f>
        <v>Completed</v>
      </c>
      <c r="K401" s="107">
        <v>43353</v>
      </c>
    </row>
    <row r="402" spans="1:14" x14ac:dyDescent="0.25">
      <c r="A402" s="173" t="str">
        <f t="shared" si="23"/>
        <v>FoundationJourney, Eastern Hemisphere7</v>
      </c>
      <c r="B402" s="74" t="s">
        <v>123</v>
      </c>
      <c r="C402" s="73" t="s">
        <v>78</v>
      </c>
      <c r="D402" s="73" t="s">
        <v>3487</v>
      </c>
      <c r="E402" s="73" t="s">
        <v>128</v>
      </c>
      <c r="F402" s="42">
        <v>7</v>
      </c>
      <c r="G402" s="43" t="str">
        <f t="shared" si="24"/>
        <v>11 Sep (Week 2:  Tue)</v>
      </c>
      <c r="H402" s="41" t="s">
        <v>1541</v>
      </c>
      <c r="I402" s="41" t="s">
        <v>1542</v>
      </c>
      <c r="J402" s="41" t="str">
        <f t="shared" si="25"/>
        <v>Completed</v>
      </c>
      <c r="K402" s="107">
        <v>43353</v>
      </c>
    </row>
    <row r="403" spans="1:14" x14ac:dyDescent="0.25">
      <c r="A403" s="173" t="str">
        <f t="shared" si="23"/>
        <v>FoundationJourney, Eastern Hemisphere8</v>
      </c>
      <c r="B403" s="74" t="s">
        <v>123</v>
      </c>
      <c r="C403" s="73" t="s">
        <v>78</v>
      </c>
      <c r="D403" s="73" t="s">
        <v>3487</v>
      </c>
      <c r="E403" s="73" t="s">
        <v>128</v>
      </c>
      <c r="F403" s="42">
        <v>8</v>
      </c>
      <c r="G403" s="43" t="str">
        <f t="shared" si="24"/>
        <v>12 Sep (Week 2:  Wed)</v>
      </c>
      <c r="H403" s="41" t="s">
        <v>1543</v>
      </c>
      <c r="I403" s="41" t="s">
        <v>1544</v>
      </c>
      <c r="J403" s="41" t="str">
        <f t="shared" si="25"/>
        <v>Completed</v>
      </c>
      <c r="K403" s="107">
        <v>43354</v>
      </c>
    </row>
    <row r="404" spans="1:14" x14ac:dyDescent="0.25">
      <c r="A404" s="173" t="str">
        <f t="shared" si="23"/>
        <v>FoundationJourney, Eastern Hemisphere10</v>
      </c>
      <c r="B404" s="74" t="s">
        <v>123</v>
      </c>
      <c r="C404" s="73" t="s">
        <v>78</v>
      </c>
      <c r="D404" s="73" t="s">
        <v>3487</v>
      </c>
      <c r="E404" s="73" t="s">
        <v>128</v>
      </c>
      <c r="F404" s="42">
        <v>10</v>
      </c>
      <c r="G404" s="43" t="str">
        <f t="shared" si="24"/>
        <v>14 Sep (Week 2:  Fri)</v>
      </c>
      <c r="H404" s="41" t="s">
        <v>1545</v>
      </c>
      <c r="I404" s="41" t="s">
        <v>1546</v>
      </c>
      <c r="J404" s="41" t="str">
        <f t="shared" si="25"/>
        <v>Completed</v>
      </c>
      <c r="K404" s="107">
        <v>43354</v>
      </c>
    </row>
    <row r="405" spans="1:14" x14ac:dyDescent="0.25">
      <c r="A405" s="173" t="str">
        <f t="shared" si="23"/>
        <v>FoundationJourney, Eastern Hemisphere11</v>
      </c>
      <c r="B405" s="74" t="s">
        <v>123</v>
      </c>
      <c r="C405" s="73" t="s">
        <v>78</v>
      </c>
      <c r="D405" s="73" t="s">
        <v>3487</v>
      </c>
      <c r="E405" s="73" t="s">
        <v>128</v>
      </c>
      <c r="F405" s="42">
        <v>11</v>
      </c>
      <c r="G405" s="43" t="str">
        <f t="shared" si="24"/>
        <v>17 Sep (Week 3:  Mon)</v>
      </c>
      <c r="H405" s="41" t="s">
        <v>1547</v>
      </c>
      <c r="I405" s="41" t="s">
        <v>1548</v>
      </c>
      <c r="J405" s="41" t="str">
        <f t="shared" si="25"/>
        <v>Completed</v>
      </c>
      <c r="K405" s="107">
        <v>43360</v>
      </c>
    </row>
    <row r="406" spans="1:14" x14ac:dyDescent="0.25">
      <c r="A406" s="173" t="str">
        <f t="shared" si="23"/>
        <v>FoundationJourney, Eastern Hemisphere12</v>
      </c>
      <c r="B406" s="74" t="s">
        <v>123</v>
      </c>
      <c r="C406" s="73" t="s">
        <v>78</v>
      </c>
      <c r="D406" s="73" t="s">
        <v>3487</v>
      </c>
      <c r="E406" s="73" t="s">
        <v>128</v>
      </c>
      <c r="F406" s="42">
        <v>12</v>
      </c>
      <c r="G406" s="43" t="str">
        <f t="shared" si="24"/>
        <v>18 Sep (Week 3:  Tue)</v>
      </c>
      <c r="H406" s="41" t="s">
        <v>1549</v>
      </c>
      <c r="I406" s="41" t="s">
        <v>1550</v>
      </c>
      <c r="J406" s="41" t="str">
        <f t="shared" si="25"/>
        <v>Completed</v>
      </c>
      <c r="K406" s="107">
        <v>43360</v>
      </c>
    </row>
    <row r="407" spans="1:14" x14ac:dyDescent="0.25">
      <c r="A407" s="173" t="str">
        <f t="shared" si="23"/>
        <v>FoundationJourney, Eastern Hemisphere13</v>
      </c>
      <c r="B407" s="74" t="s">
        <v>123</v>
      </c>
      <c r="C407" s="73" t="s">
        <v>78</v>
      </c>
      <c r="D407" s="73" t="s">
        <v>3487</v>
      </c>
      <c r="E407" s="73" t="s">
        <v>128</v>
      </c>
      <c r="F407" s="42">
        <v>13</v>
      </c>
      <c r="G407" s="43" t="str">
        <f t="shared" si="24"/>
        <v>19 Sep (Week 3:  Wed)</v>
      </c>
      <c r="H407" s="41" t="s">
        <v>1551</v>
      </c>
      <c r="I407" s="41" t="s">
        <v>1552</v>
      </c>
      <c r="J407" s="41" t="str">
        <f t="shared" si="25"/>
        <v>Completed</v>
      </c>
      <c r="K407" s="107">
        <v>43361</v>
      </c>
    </row>
    <row r="408" spans="1:14" x14ac:dyDescent="0.25">
      <c r="A408" s="173" t="str">
        <f t="shared" si="23"/>
        <v>FoundationJourney, Eastern Hemisphere14</v>
      </c>
      <c r="B408" s="74" t="s">
        <v>123</v>
      </c>
      <c r="C408" s="73" t="s">
        <v>78</v>
      </c>
      <c r="D408" s="73" t="s">
        <v>3487</v>
      </c>
      <c r="E408" s="73" t="s">
        <v>128</v>
      </c>
      <c r="F408" s="42">
        <v>14</v>
      </c>
      <c r="G408" s="43" t="str">
        <f t="shared" si="24"/>
        <v>20 Sep (Week 3:  Thu)</v>
      </c>
      <c r="H408" s="41" t="s">
        <v>1553</v>
      </c>
      <c r="I408" s="41" t="s">
        <v>1554</v>
      </c>
      <c r="J408" s="41" t="str">
        <f t="shared" si="25"/>
        <v>Completed</v>
      </c>
      <c r="K408" s="107">
        <v>43361</v>
      </c>
    </row>
    <row r="409" spans="1:14" x14ac:dyDescent="0.25">
      <c r="A409" s="173" t="str">
        <f t="shared" si="23"/>
        <v>FoundationJourney, Eastern Hemisphere26</v>
      </c>
      <c r="B409" s="74" t="s">
        <v>123</v>
      </c>
      <c r="C409" s="73" t="s">
        <v>78</v>
      </c>
      <c r="D409" s="73" t="s">
        <v>3487</v>
      </c>
      <c r="E409" s="73" t="s">
        <v>128</v>
      </c>
      <c r="F409" s="42">
        <v>26</v>
      </c>
      <c r="G409" s="43" t="str">
        <f t="shared" si="24"/>
        <v>08 Oct (Week 6:  Mon)</v>
      </c>
      <c r="H409" s="41" t="s">
        <v>253</v>
      </c>
      <c r="I409" s="41" t="s">
        <v>1555</v>
      </c>
      <c r="J409" s="41" t="str">
        <f t="shared" si="25"/>
        <v>Planned</v>
      </c>
      <c r="M409" s="54" t="s">
        <v>110</v>
      </c>
    </row>
    <row r="410" spans="1:14" x14ac:dyDescent="0.25">
      <c r="A410" s="173" t="str">
        <f t="shared" si="23"/>
        <v>FoundationJourney, Eastern Hemisphere27</v>
      </c>
      <c r="B410" s="74" t="s">
        <v>123</v>
      </c>
      <c r="C410" s="73" t="s">
        <v>78</v>
      </c>
      <c r="D410" s="73" t="s">
        <v>3487</v>
      </c>
      <c r="E410" s="73" t="s">
        <v>128</v>
      </c>
      <c r="F410" s="42">
        <v>27</v>
      </c>
      <c r="G410" s="43" t="str">
        <f t="shared" si="24"/>
        <v>09 Oct (Week 6:  Tue)</v>
      </c>
      <c r="H410" s="41" t="s">
        <v>289</v>
      </c>
      <c r="I410" s="41" t="s">
        <v>1556</v>
      </c>
      <c r="J410" s="41" t="str">
        <f t="shared" si="25"/>
        <v>Planned</v>
      </c>
    </row>
    <row r="411" spans="1:14" x14ac:dyDescent="0.25">
      <c r="A411" s="173" t="str">
        <f t="shared" si="23"/>
        <v>FoundationJourney, Eastern Hemisphere28</v>
      </c>
      <c r="B411" s="74" t="s">
        <v>123</v>
      </c>
      <c r="C411" s="73" t="s">
        <v>78</v>
      </c>
      <c r="D411" s="73" t="s">
        <v>3487</v>
      </c>
      <c r="E411" s="73" t="s">
        <v>128</v>
      </c>
      <c r="F411" s="42">
        <v>28</v>
      </c>
      <c r="G411" s="43" t="str">
        <f t="shared" si="24"/>
        <v>10 Oct (Week 6:  Wed)</v>
      </c>
      <c r="H411" s="41" t="s">
        <v>1557</v>
      </c>
      <c r="I411" s="41" t="s">
        <v>1558</v>
      </c>
      <c r="J411" s="41" t="str">
        <f t="shared" si="25"/>
        <v>Planned</v>
      </c>
    </row>
    <row r="412" spans="1:14" x14ac:dyDescent="0.25">
      <c r="A412" s="173" t="str">
        <f t="shared" si="23"/>
        <v>FoundationJourney, Eastern Hemisphere29</v>
      </c>
      <c r="B412" s="74" t="s">
        <v>123</v>
      </c>
      <c r="C412" s="73" t="s">
        <v>78</v>
      </c>
      <c r="D412" s="73" t="s">
        <v>3487</v>
      </c>
      <c r="E412" s="73" t="s">
        <v>128</v>
      </c>
      <c r="F412" s="42">
        <v>29</v>
      </c>
      <c r="G412" s="43" t="str">
        <f t="shared" si="24"/>
        <v>11 Oct (Week 6:  Thu)</v>
      </c>
      <c r="H412" s="41" t="s">
        <v>1559</v>
      </c>
      <c r="I412" s="41" t="s">
        <v>1560</v>
      </c>
      <c r="J412" s="41" t="str">
        <f t="shared" si="25"/>
        <v>Planned</v>
      </c>
    </row>
    <row r="413" spans="1:14" x14ac:dyDescent="0.25">
      <c r="A413" s="173" t="str">
        <f t="shared" si="23"/>
        <v>FoundationJourney, Eastern Hemisphere30</v>
      </c>
      <c r="B413" s="74" t="s">
        <v>123</v>
      </c>
      <c r="C413" s="73" t="s">
        <v>78</v>
      </c>
      <c r="D413" s="73" t="s">
        <v>3487</v>
      </c>
      <c r="E413" s="73" t="s">
        <v>128</v>
      </c>
      <c r="F413" s="42">
        <v>30</v>
      </c>
      <c r="G413" s="43" t="str">
        <f t="shared" si="24"/>
        <v>12 Oct (Week 6:  Fri)</v>
      </c>
      <c r="H413" s="41" t="s">
        <v>1561</v>
      </c>
      <c r="I413" s="41" t="s">
        <v>1562</v>
      </c>
      <c r="J413" s="41" t="str">
        <f t="shared" si="25"/>
        <v>Planned</v>
      </c>
      <c r="N413" s="54" t="s">
        <v>1878</v>
      </c>
    </row>
    <row r="414" spans="1:14" x14ac:dyDescent="0.25">
      <c r="A414" s="173" t="str">
        <f t="shared" si="23"/>
        <v>FoundationJourney, Eastern Hemisphere31</v>
      </c>
      <c r="B414" s="74" t="s">
        <v>123</v>
      </c>
      <c r="C414" s="73" t="s">
        <v>78</v>
      </c>
      <c r="D414" s="73" t="s">
        <v>3487</v>
      </c>
      <c r="E414" s="73" t="s">
        <v>128</v>
      </c>
      <c r="F414" s="42">
        <v>31</v>
      </c>
      <c r="G414" s="43" t="str">
        <f t="shared" si="24"/>
        <v>15 Oct (Week 7:  Mon)</v>
      </c>
      <c r="H414" s="41" t="s">
        <v>1563</v>
      </c>
      <c r="I414" s="41" t="s">
        <v>1564</v>
      </c>
      <c r="J414" s="41" t="str">
        <f t="shared" si="25"/>
        <v>Planned</v>
      </c>
    </row>
    <row r="415" spans="1:14" x14ac:dyDescent="0.25">
      <c r="A415" s="173" t="str">
        <f t="shared" si="23"/>
        <v>FoundationJourney, Eastern Hemisphere32</v>
      </c>
      <c r="B415" s="74" t="s">
        <v>123</v>
      </c>
      <c r="C415" s="73" t="s">
        <v>78</v>
      </c>
      <c r="D415" s="73" t="s">
        <v>3487</v>
      </c>
      <c r="E415" s="73" t="s">
        <v>128</v>
      </c>
      <c r="F415" s="42">
        <v>32</v>
      </c>
      <c r="G415" s="43" t="str">
        <f t="shared" si="24"/>
        <v>16 Oct (Week 7:  Tue)</v>
      </c>
      <c r="H415" s="41" t="s">
        <v>1565</v>
      </c>
      <c r="I415" s="41" t="s">
        <v>1566</v>
      </c>
      <c r="J415" s="41" t="str">
        <f t="shared" si="25"/>
        <v>Planned</v>
      </c>
      <c r="M415" s="54" t="s">
        <v>110</v>
      </c>
    </row>
    <row r="416" spans="1:14" x14ac:dyDescent="0.25">
      <c r="A416" s="173" t="str">
        <f t="shared" si="23"/>
        <v>FoundationJourney, Eastern Hemisphere33</v>
      </c>
      <c r="B416" s="74" t="s">
        <v>123</v>
      </c>
      <c r="C416" s="73" t="s">
        <v>78</v>
      </c>
      <c r="D416" s="73" t="s">
        <v>3487</v>
      </c>
      <c r="E416" s="73" t="s">
        <v>128</v>
      </c>
      <c r="F416" s="42">
        <v>33</v>
      </c>
      <c r="G416" s="43" t="str">
        <f t="shared" si="24"/>
        <v>17 Oct (Week 7:  Wed)</v>
      </c>
      <c r="H416" s="41" t="s">
        <v>1567</v>
      </c>
      <c r="I416" s="41" t="s">
        <v>1568</v>
      </c>
      <c r="J416" s="41" t="str">
        <f t="shared" si="25"/>
        <v>Planned</v>
      </c>
    </row>
    <row r="417" spans="1:14" x14ac:dyDescent="0.25">
      <c r="A417" s="173" t="str">
        <f t="shared" si="23"/>
        <v>FoundationJourney, Eastern Hemisphere34</v>
      </c>
      <c r="B417" s="74" t="s">
        <v>123</v>
      </c>
      <c r="C417" s="73" t="s">
        <v>78</v>
      </c>
      <c r="D417" s="73" t="s">
        <v>3487</v>
      </c>
      <c r="E417" s="73" t="s">
        <v>128</v>
      </c>
      <c r="F417" s="42">
        <v>34</v>
      </c>
      <c r="G417" s="43" t="str">
        <f t="shared" si="24"/>
        <v>18 Oct (Week 7:  Thu)</v>
      </c>
      <c r="H417" s="41" t="s">
        <v>1569</v>
      </c>
      <c r="I417" s="41" t="s">
        <v>1570</v>
      </c>
      <c r="J417" s="41" t="str">
        <f t="shared" si="25"/>
        <v>Planned</v>
      </c>
    </row>
    <row r="418" spans="1:14" x14ac:dyDescent="0.25">
      <c r="A418" s="173" t="str">
        <f t="shared" si="23"/>
        <v>FoundationJourney, Eastern Hemisphere36</v>
      </c>
      <c r="B418" s="74" t="s">
        <v>123</v>
      </c>
      <c r="C418" s="73" t="s">
        <v>78</v>
      </c>
      <c r="D418" s="73" t="s">
        <v>3487</v>
      </c>
      <c r="E418" s="73" t="s">
        <v>128</v>
      </c>
      <c r="F418" s="42">
        <v>36</v>
      </c>
      <c r="G418" s="43" t="str">
        <f t="shared" si="24"/>
        <v>22 Oct (Week 8:  Mon)</v>
      </c>
      <c r="H418" s="41" t="s">
        <v>1571</v>
      </c>
      <c r="I418" s="41" t="s">
        <v>1572</v>
      </c>
      <c r="J418" s="41" t="str">
        <f t="shared" si="25"/>
        <v>Planned</v>
      </c>
      <c r="M418" s="54" t="s">
        <v>110</v>
      </c>
    </row>
    <row r="419" spans="1:14" x14ac:dyDescent="0.25">
      <c r="A419" s="173" t="str">
        <f t="shared" si="23"/>
        <v>FoundationJourney, Eastern Hemisphere37</v>
      </c>
      <c r="B419" s="74" t="s">
        <v>123</v>
      </c>
      <c r="C419" s="73" t="s">
        <v>78</v>
      </c>
      <c r="D419" s="73" t="s">
        <v>3487</v>
      </c>
      <c r="E419" s="73" t="s">
        <v>128</v>
      </c>
      <c r="F419" s="42">
        <v>37</v>
      </c>
      <c r="G419" s="43" t="str">
        <f t="shared" si="24"/>
        <v>23 Oct (Week 8:  Tue)</v>
      </c>
      <c r="H419" s="41" t="s">
        <v>1573</v>
      </c>
      <c r="I419" s="41" t="s">
        <v>1574</v>
      </c>
      <c r="J419" s="41" t="str">
        <f t="shared" si="25"/>
        <v>Planned</v>
      </c>
    </row>
    <row r="420" spans="1:14" x14ac:dyDescent="0.25">
      <c r="A420" s="173" t="str">
        <f t="shared" si="23"/>
        <v>FoundationJourney, Eastern Hemisphere38</v>
      </c>
      <c r="B420" s="74" t="s">
        <v>123</v>
      </c>
      <c r="C420" s="73" t="s">
        <v>78</v>
      </c>
      <c r="D420" s="73" t="s">
        <v>3487</v>
      </c>
      <c r="E420" s="73" t="s">
        <v>128</v>
      </c>
      <c r="F420" s="42">
        <v>38</v>
      </c>
      <c r="G420" s="43" t="str">
        <f t="shared" si="24"/>
        <v>24 Oct (Week 8:  Wed)</v>
      </c>
      <c r="H420" s="41" t="s">
        <v>1575</v>
      </c>
      <c r="I420" s="41" t="s">
        <v>1576</v>
      </c>
      <c r="J420" s="41" t="str">
        <f t="shared" si="25"/>
        <v>Planned</v>
      </c>
    </row>
    <row r="421" spans="1:14" x14ac:dyDescent="0.25">
      <c r="A421" s="173" t="str">
        <f t="shared" si="23"/>
        <v>FoundationJourney, Eastern Hemisphere39</v>
      </c>
      <c r="B421" s="74" t="s">
        <v>123</v>
      </c>
      <c r="C421" s="73" t="s">
        <v>78</v>
      </c>
      <c r="D421" s="73" t="s">
        <v>3487</v>
      </c>
      <c r="E421" s="73" t="s">
        <v>128</v>
      </c>
      <c r="F421" s="42">
        <v>39</v>
      </c>
      <c r="G421" s="43" t="str">
        <f t="shared" si="24"/>
        <v>25 Oct (Week 8:  Thu)</v>
      </c>
      <c r="H421" s="41" t="s">
        <v>1577</v>
      </c>
      <c r="I421" s="41" t="s">
        <v>1578</v>
      </c>
      <c r="J421" s="41" t="str">
        <f t="shared" si="25"/>
        <v>Planned</v>
      </c>
    </row>
    <row r="422" spans="1:14" x14ac:dyDescent="0.25">
      <c r="A422" s="173" t="str">
        <f t="shared" si="23"/>
        <v>FoundationJourney, Eastern Hemisphere40</v>
      </c>
      <c r="B422" s="74" t="s">
        <v>123</v>
      </c>
      <c r="C422" s="73" t="s">
        <v>78</v>
      </c>
      <c r="D422" s="73" t="s">
        <v>3487</v>
      </c>
      <c r="E422" s="73" t="s">
        <v>128</v>
      </c>
      <c r="F422" s="42">
        <v>40</v>
      </c>
      <c r="G422" s="43" t="str">
        <f t="shared" si="24"/>
        <v>26 Oct (Week 8:  Fri)</v>
      </c>
      <c r="H422" s="41" t="s">
        <v>1579</v>
      </c>
      <c r="I422" s="41" t="s">
        <v>1580</v>
      </c>
      <c r="J422" s="41" t="str">
        <f t="shared" si="25"/>
        <v>Planned</v>
      </c>
    </row>
    <row r="423" spans="1:14" x14ac:dyDescent="0.25">
      <c r="A423" s="173" t="str">
        <f t="shared" si="23"/>
        <v>FoundationJourney, Eastern Hemisphere41</v>
      </c>
      <c r="B423" s="74" t="s">
        <v>123</v>
      </c>
      <c r="C423" s="73" t="s">
        <v>78</v>
      </c>
      <c r="D423" s="73" t="s">
        <v>3487</v>
      </c>
      <c r="E423" s="73" t="s">
        <v>128</v>
      </c>
      <c r="F423" s="42">
        <v>41</v>
      </c>
      <c r="G423" s="43" t="str">
        <f t="shared" si="24"/>
        <v>29 Oct (Week 9:  Mon)</v>
      </c>
      <c r="H423" s="41" t="s">
        <v>1583</v>
      </c>
      <c r="I423" s="41" t="s">
        <v>1584</v>
      </c>
      <c r="J423" s="41" t="str">
        <f t="shared" si="25"/>
        <v>Planned</v>
      </c>
    </row>
    <row r="424" spans="1:14" x14ac:dyDescent="0.25">
      <c r="A424" s="173" t="str">
        <f t="shared" si="23"/>
        <v>FoundationJourney, Eastern Hemisphere42</v>
      </c>
      <c r="B424" s="74" t="s">
        <v>123</v>
      </c>
      <c r="C424" s="73" t="s">
        <v>78</v>
      </c>
      <c r="D424" s="73" t="s">
        <v>3487</v>
      </c>
      <c r="E424" s="73" t="s">
        <v>128</v>
      </c>
      <c r="F424" s="42">
        <v>42</v>
      </c>
      <c r="G424" s="43" t="str">
        <f t="shared" si="24"/>
        <v>30 Oct (Week 9:  Tue)</v>
      </c>
      <c r="H424" s="41" t="s">
        <v>1581</v>
      </c>
      <c r="I424" s="41" t="s">
        <v>1582</v>
      </c>
      <c r="J424" s="41" t="str">
        <f t="shared" si="25"/>
        <v>Planned</v>
      </c>
      <c r="N424" s="54" t="s">
        <v>1878</v>
      </c>
    </row>
    <row r="425" spans="1:14" x14ac:dyDescent="0.25">
      <c r="A425" s="173" t="str">
        <f t="shared" si="23"/>
        <v>FoundationJourney, Eastern Hemisphere46</v>
      </c>
      <c r="B425" s="74" t="s">
        <v>123</v>
      </c>
      <c r="C425" s="73" t="s">
        <v>78</v>
      </c>
      <c r="D425" s="73" t="s">
        <v>3487</v>
      </c>
      <c r="E425" s="73" t="s">
        <v>128</v>
      </c>
      <c r="F425" s="42">
        <v>46</v>
      </c>
      <c r="G425" s="43" t="str">
        <f t="shared" si="24"/>
        <v>05 Nov (Week 10:  Mon)</v>
      </c>
      <c r="H425" s="41" t="s">
        <v>1585</v>
      </c>
      <c r="I425" s="41" t="s">
        <v>1586</v>
      </c>
      <c r="J425" s="41" t="str">
        <f t="shared" si="25"/>
        <v>Planned</v>
      </c>
      <c r="M425" s="54" t="s">
        <v>110</v>
      </c>
    </row>
    <row r="426" spans="1:14" x14ac:dyDescent="0.25">
      <c r="A426" s="173" t="str">
        <f t="shared" si="23"/>
        <v>FoundationJourney, Eastern Hemisphere48</v>
      </c>
      <c r="B426" s="74" t="s">
        <v>123</v>
      </c>
      <c r="C426" s="73" t="s">
        <v>78</v>
      </c>
      <c r="D426" s="73" t="s">
        <v>3487</v>
      </c>
      <c r="E426" s="73" t="s">
        <v>128</v>
      </c>
      <c r="F426" s="42">
        <v>48</v>
      </c>
      <c r="G426" s="43" t="str">
        <f t="shared" si="24"/>
        <v>07 Nov (Week 10:  Wed)</v>
      </c>
      <c r="H426" s="41" t="s">
        <v>1587</v>
      </c>
      <c r="I426" s="41" t="s">
        <v>1588</v>
      </c>
      <c r="J426" s="41" t="str">
        <f t="shared" si="25"/>
        <v>Planned</v>
      </c>
    </row>
    <row r="427" spans="1:14" x14ac:dyDescent="0.25">
      <c r="A427" s="173" t="str">
        <f t="shared" si="23"/>
        <v>FoundationJourney, Eastern Hemisphere49</v>
      </c>
      <c r="B427" s="74" t="s">
        <v>123</v>
      </c>
      <c r="C427" s="73" t="s">
        <v>78</v>
      </c>
      <c r="D427" s="73" t="s">
        <v>3487</v>
      </c>
      <c r="E427" s="73" t="s">
        <v>128</v>
      </c>
      <c r="F427" s="42">
        <v>49</v>
      </c>
      <c r="G427" s="43" t="str">
        <f t="shared" si="24"/>
        <v>08 Nov (Week 10:  Thu)</v>
      </c>
      <c r="H427" s="41" t="s">
        <v>1589</v>
      </c>
      <c r="I427" s="41" t="s">
        <v>1590</v>
      </c>
      <c r="J427" s="41" t="str">
        <f t="shared" si="25"/>
        <v>Planned</v>
      </c>
    </row>
    <row r="428" spans="1:14" x14ac:dyDescent="0.25">
      <c r="A428" s="173" t="str">
        <f t="shared" si="23"/>
        <v>FoundationJourney, Eastern Hemisphere50</v>
      </c>
      <c r="B428" s="74" t="s">
        <v>123</v>
      </c>
      <c r="C428" s="73" t="s">
        <v>78</v>
      </c>
      <c r="D428" s="73" t="s">
        <v>3487</v>
      </c>
      <c r="E428" s="73" t="s">
        <v>128</v>
      </c>
      <c r="F428" s="42">
        <v>50</v>
      </c>
      <c r="G428" s="43" t="str">
        <f t="shared" si="24"/>
        <v>09 Nov (Week 10:  Fri)</v>
      </c>
      <c r="H428" s="41" t="s">
        <v>1710</v>
      </c>
      <c r="I428" s="41" t="s">
        <v>1711</v>
      </c>
      <c r="J428" s="41" t="str">
        <f t="shared" si="25"/>
        <v>Planned</v>
      </c>
    </row>
    <row r="429" spans="1:14" x14ac:dyDescent="0.25">
      <c r="A429" s="173" t="str">
        <f t="shared" si="23"/>
        <v>FoundationJourney, Eastern Hemisphere51</v>
      </c>
      <c r="B429" s="74" t="s">
        <v>123</v>
      </c>
      <c r="C429" s="73" t="s">
        <v>78</v>
      </c>
      <c r="D429" s="73" t="s">
        <v>3487</v>
      </c>
      <c r="E429" s="73" t="s">
        <v>128</v>
      </c>
      <c r="F429" s="42">
        <v>51</v>
      </c>
      <c r="G429" s="43" t="str">
        <f t="shared" si="24"/>
        <v>12 Nov (Week 11:  Mon)</v>
      </c>
      <c r="H429" s="41" t="s">
        <v>1712</v>
      </c>
      <c r="I429" s="41" t="s">
        <v>1713</v>
      </c>
      <c r="J429" s="41" t="str">
        <f t="shared" si="25"/>
        <v>Planned</v>
      </c>
    </row>
    <row r="430" spans="1:14" x14ac:dyDescent="0.25">
      <c r="A430" s="173" t="str">
        <f t="shared" si="23"/>
        <v>FoundationJourney, Eastern Hemisphere52</v>
      </c>
      <c r="B430" s="74" t="s">
        <v>123</v>
      </c>
      <c r="C430" s="73" t="s">
        <v>78</v>
      </c>
      <c r="D430" s="73" t="s">
        <v>3487</v>
      </c>
      <c r="E430" s="73" t="s">
        <v>128</v>
      </c>
      <c r="F430" s="42">
        <v>52</v>
      </c>
      <c r="G430" s="43" t="str">
        <f t="shared" si="24"/>
        <v>13 Nov (Week 11:  Tue)</v>
      </c>
      <c r="H430" s="41" t="s">
        <v>1591</v>
      </c>
      <c r="I430" s="41" t="s">
        <v>1592</v>
      </c>
      <c r="J430" s="41" t="str">
        <f t="shared" si="25"/>
        <v>Planned</v>
      </c>
    </row>
    <row r="431" spans="1:14" x14ac:dyDescent="0.25">
      <c r="A431" s="173" t="str">
        <f t="shared" si="23"/>
        <v>FoundationJourney, Eastern Hemisphere53</v>
      </c>
      <c r="B431" s="74" t="s">
        <v>123</v>
      </c>
      <c r="C431" s="73" t="s">
        <v>78</v>
      </c>
      <c r="D431" s="73" t="s">
        <v>3487</v>
      </c>
      <c r="E431" s="73" t="s">
        <v>128</v>
      </c>
      <c r="F431" s="42">
        <v>53</v>
      </c>
      <c r="G431" s="43" t="str">
        <f t="shared" si="24"/>
        <v>14 Nov (Week 11:  Wed)</v>
      </c>
      <c r="H431" s="41" t="s">
        <v>1593</v>
      </c>
      <c r="I431" s="41" t="s">
        <v>1594</v>
      </c>
      <c r="J431" s="41" t="str">
        <f t="shared" si="25"/>
        <v>Planned</v>
      </c>
    </row>
    <row r="432" spans="1:14" x14ac:dyDescent="0.25">
      <c r="A432" s="173" t="str">
        <f t="shared" si="23"/>
        <v>FoundationJourney, Eastern Hemisphere54</v>
      </c>
      <c r="B432" s="74" t="s">
        <v>123</v>
      </c>
      <c r="C432" s="73" t="s">
        <v>78</v>
      </c>
      <c r="D432" s="73" t="s">
        <v>3487</v>
      </c>
      <c r="E432" s="73" t="s">
        <v>128</v>
      </c>
      <c r="F432" s="42">
        <v>54</v>
      </c>
      <c r="G432" s="43" t="str">
        <f t="shared" si="24"/>
        <v>15 Nov (Week 11:  Thu)</v>
      </c>
      <c r="H432" s="41" t="s">
        <v>1595</v>
      </c>
      <c r="I432" s="41" t="s">
        <v>1596</v>
      </c>
      <c r="J432" s="41" t="str">
        <f t="shared" si="25"/>
        <v>Planned</v>
      </c>
      <c r="N432" s="54" t="s">
        <v>1878</v>
      </c>
    </row>
    <row r="433" spans="1:14" x14ac:dyDescent="0.25">
      <c r="A433" s="173" t="str">
        <f t="shared" ref="A433:A464" si="26">B433&amp;D433&amp;F433</f>
        <v>FoundationJourney, Eastern Hemisphere66</v>
      </c>
      <c r="B433" s="74" t="s">
        <v>123</v>
      </c>
      <c r="C433" s="73" t="s">
        <v>78</v>
      </c>
      <c r="D433" s="73" t="s">
        <v>3487</v>
      </c>
      <c r="E433" s="73" t="s">
        <v>128</v>
      </c>
      <c r="F433" s="42">
        <v>66</v>
      </c>
      <c r="G433" s="43" t="str">
        <f t="shared" ref="G433:G464" si="27">IF(ISBLANK(F433),"",TEXT(VLOOKUP(F433,Calendar,2,0),"dd mmm")&amp;" (Week "&amp;VLOOKUP(F433,Calendar,3,FALSE)&amp;":  "&amp;TEXT(VLOOKUP(F433,Calendar,2,FALSE),"ddd")&amp;")")</f>
        <v>03 Dec (Week 14:  Mon)</v>
      </c>
      <c r="H433" s="41" t="s">
        <v>1597</v>
      </c>
      <c r="I433" s="41" t="s">
        <v>1598</v>
      </c>
      <c r="J433" s="41" t="str">
        <f t="shared" ref="J433:J464" si="28">IF(ISBLANK(K433),"Planned",IF(K433="-","Revoked","Completed"))</f>
        <v>Planned</v>
      </c>
    </row>
    <row r="434" spans="1:14" x14ac:dyDescent="0.25">
      <c r="A434" s="173" t="str">
        <f t="shared" si="26"/>
        <v>FoundationJourney, Eastern Hemisphere69</v>
      </c>
      <c r="B434" s="74" t="s">
        <v>123</v>
      </c>
      <c r="C434" s="73" t="s">
        <v>78</v>
      </c>
      <c r="D434" s="73" t="s">
        <v>3487</v>
      </c>
      <c r="E434" s="73" t="s">
        <v>128</v>
      </c>
      <c r="F434" s="42">
        <v>69</v>
      </c>
      <c r="G434" s="43" t="str">
        <f t="shared" si="27"/>
        <v>06 Dec (Week 14:  Thu)</v>
      </c>
      <c r="H434" s="41" t="s">
        <v>1599</v>
      </c>
      <c r="I434" s="41" t="s">
        <v>1602</v>
      </c>
      <c r="J434" s="41" t="str">
        <f t="shared" si="28"/>
        <v>Planned</v>
      </c>
      <c r="M434" s="54" t="s">
        <v>110</v>
      </c>
    </row>
    <row r="435" spans="1:14" x14ac:dyDescent="0.25">
      <c r="A435" s="173" t="str">
        <f t="shared" si="26"/>
        <v>FoundationJourney, Eastern Hemisphere70</v>
      </c>
      <c r="B435" s="74" t="s">
        <v>123</v>
      </c>
      <c r="C435" s="73" t="s">
        <v>78</v>
      </c>
      <c r="D435" s="73" t="s">
        <v>3487</v>
      </c>
      <c r="E435" s="73" t="s">
        <v>128</v>
      </c>
      <c r="F435" s="42">
        <v>70</v>
      </c>
      <c r="G435" s="43" t="str">
        <f t="shared" si="27"/>
        <v>07 Dec (Week 14:  Fri)</v>
      </c>
      <c r="H435" s="41" t="s">
        <v>1600</v>
      </c>
      <c r="I435" s="41" t="s">
        <v>1601</v>
      </c>
      <c r="J435" s="41" t="str">
        <f t="shared" si="28"/>
        <v>Planned</v>
      </c>
    </row>
    <row r="436" spans="1:14" x14ac:dyDescent="0.25">
      <c r="A436" s="173" t="str">
        <f t="shared" si="26"/>
        <v>FoundationJourney, Eastern Hemisphere71</v>
      </c>
      <c r="B436" s="74" t="s">
        <v>123</v>
      </c>
      <c r="C436" s="73" t="s">
        <v>78</v>
      </c>
      <c r="D436" s="73" t="s">
        <v>3487</v>
      </c>
      <c r="E436" s="73" t="s">
        <v>128</v>
      </c>
      <c r="F436" s="42">
        <v>71</v>
      </c>
      <c r="G436" s="43" t="str">
        <f t="shared" si="27"/>
        <v>10 Dec (Week 15:  Mon)</v>
      </c>
      <c r="H436" s="41" t="s">
        <v>1603</v>
      </c>
      <c r="I436" s="41" t="s">
        <v>1604</v>
      </c>
      <c r="J436" s="41" t="str">
        <f t="shared" si="28"/>
        <v>Planned</v>
      </c>
    </row>
    <row r="437" spans="1:14" x14ac:dyDescent="0.25">
      <c r="A437" s="173" t="str">
        <f t="shared" si="26"/>
        <v>FoundationJourney, Eastern Hemisphere72</v>
      </c>
      <c r="B437" s="74" t="s">
        <v>123</v>
      </c>
      <c r="C437" s="73" t="s">
        <v>78</v>
      </c>
      <c r="D437" s="73" t="s">
        <v>3487</v>
      </c>
      <c r="E437" s="73" t="s">
        <v>128</v>
      </c>
      <c r="F437" s="42">
        <v>72</v>
      </c>
      <c r="G437" s="43" t="str">
        <f t="shared" si="27"/>
        <v>11 Dec (Week 15:  Tue)</v>
      </c>
      <c r="H437" s="41" t="s">
        <v>1605</v>
      </c>
      <c r="I437" s="41" t="s">
        <v>1606</v>
      </c>
      <c r="J437" s="41" t="str">
        <f t="shared" si="28"/>
        <v>Planned</v>
      </c>
    </row>
    <row r="438" spans="1:14" x14ac:dyDescent="0.25">
      <c r="A438" s="173" t="str">
        <f t="shared" si="26"/>
        <v>FoundationJourney, Eastern Hemisphere73</v>
      </c>
      <c r="B438" s="74" t="s">
        <v>123</v>
      </c>
      <c r="C438" s="73" t="s">
        <v>78</v>
      </c>
      <c r="D438" s="73" t="s">
        <v>3487</v>
      </c>
      <c r="E438" s="73" t="s">
        <v>128</v>
      </c>
      <c r="F438" s="42">
        <v>73</v>
      </c>
      <c r="G438" s="43" t="str">
        <f t="shared" si="27"/>
        <v>12 Dec (Week 15:  Wed)</v>
      </c>
      <c r="H438" s="41" t="s">
        <v>1607</v>
      </c>
      <c r="I438" s="41" t="s">
        <v>1608</v>
      </c>
      <c r="J438" s="41" t="str">
        <f t="shared" si="28"/>
        <v>Planned</v>
      </c>
    </row>
    <row r="439" spans="1:14" x14ac:dyDescent="0.25">
      <c r="A439" s="173" t="str">
        <f t="shared" si="26"/>
        <v>FoundationJourney, Eastern Hemisphere76</v>
      </c>
      <c r="B439" s="74" t="s">
        <v>123</v>
      </c>
      <c r="C439" s="73" t="s">
        <v>78</v>
      </c>
      <c r="D439" s="73" t="s">
        <v>3487</v>
      </c>
      <c r="E439" s="73" t="s">
        <v>128</v>
      </c>
      <c r="F439" s="42">
        <v>76</v>
      </c>
      <c r="G439" s="43" t="str">
        <f t="shared" si="27"/>
        <v>17 Dec (Week 16:  Mon)</v>
      </c>
      <c r="H439" s="41" t="s">
        <v>1609</v>
      </c>
      <c r="I439" s="41" t="s">
        <v>1610</v>
      </c>
      <c r="J439" s="41" t="str">
        <f t="shared" si="28"/>
        <v>Planned</v>
      </c>
      <c r="M439" s="54" t="s">
        <v>110</v>
      </c>
    </row>
    <row r="440" spans="1:14" x14ac:dyDescent="0.25">
      <c r="A440" s="173" t="str">
        <f t="shared" si="26"/>
        <v>FoundationJourney, Eastern Hemisphere77</v>
      </c>
      <c r="B440" s="74" t="s">
        <v>123</v>
      </c>
      <c r="C440" s="73" t="s">
        <v>78</v>
      </c>
      <c r="D440" s="73" t="s">
        <v>3487</v>
      </c>
      <c r="E440" s="73" t="s">
        <v>128</v>
      </c>
      <c r="F440" s="42">
        <v>77</v>
      </c>
      <c r="G440" s="43" t="str">
        <f t="shared" si="27"/>
        <v>18 Dec (Week 16:  Tue)</v>
      </c>
      <c r="H440" s="41" t="s">
        <v>1611</v>
      </c>
      <c r="I440" s="41" t="s">
        <v>1612</v>
      </c>
      <c r="J440" s="41" t="str">
        <f t="shared" si="28"/>
        <v>Planned</v>
      </c>
    </row>
    <row r="441" spans="1:14" x14ac:dyDescent="0.25">
      <c r="A441" s="173" t="str">
        <f t="shared" si="26"/>
        <v>FoundationJourney, Eastern Hemisphere78</v>
      </c>
      <c r="B441" s="74" t="s">
        <v>123</v>
      </c>
      <c r="C441" s="73" t="s">
        <v>78</v>
      </c>
      <c r="D441" s="73" t="s">
        <v>3487</v>
      </c>
      <c r="E441" s="73" t="s">
        <v>128</v>
      </c>
      <c r="F441" s="42">
        <v>78</v>
      </c>
      <c r="G441" s="43" t="str">
        <f t="shared" si="27"/>
        <v>19 Dec (Week 16:  Wed)</v>
      </c>
      <c r="H441" s="41" t="s">
        <v>310</v>
      </c>
      <c r="I441" s="41" t="s">
        <v>1613</v>
      </c>
      <c r="J441" s="41" t="str">
        <f t="shared" si="28"/>
        <v>Planned</v>
      </c>
    </row>
    <row r="442" spans="1:14" x14ac:dyDescent="0.25">
      <c r="A442" s="173" t="str">
        <f t="shared" si="26"/>
        <v>FoundationJourney, Eastern Hemisphere79</v>
      </c>
      <c r="B442" s="74" t="s">
        <v>123</v>
      </c>
      <c r="C442" s="73" t="s">
        <v>78</v>
      </c>
      <c r="D442" s="73" t="s">
        <v>3487</v>
      </c>
      <c r="E442" s="73" t="s">
        <v>128</v>
      </c>
      <c r="F442" s="42">
        <v>79</v>
      </c>
      <c r="G442" s="43" t="str">
        <f t="shared" si="27"/>
        <v>20 Dec (Week 16:  Thu)</v>
      </c>
      <c r="H442" s="41" t="s">
        <v>1614</v>
      </c>
      <c r="I442" s="41" t="s">
        <v>1615</v>
      </c>
      <c r="J442" s="41" t="str">
        <f t="shared" si="28"/>
        <v>Planned</v>
      </c>
    </row>
    <row r="443" spans="1:14" x14ac:dyDescent="0.25">
      <c r="A443" s="173" t="str">
        <f t="shared" si="26"/>
        <v>FoundationJourney, Eastern Hemisphere82</v>
      </c>
      <c r="B443" s="74" t="s">
        <v>123</v>
      </c>
      <c r="C443" s="73" t="s">
        <v>78</v>
      </c>
      <c r="D443" s="73" t="s">
        <v>3487</v>
      </c>
      <c r="E443" s="73" t="s">
        <v>128</v>
      </c>
      <c r="F443" s="42">
        <v>82</v>
      </c>
      <c r="G443" s="43" t="str">
        <f t="shared" si="27"/>
        <v>28 Dec (Week 17:  Fri)</v>
      </c>
      <c r="H443" s="41" t="s">
        <v>1616</v>
      </c>
      <c r="I443" s="41" t="s">
        <v>1617</v>
      </c>
      <c r="J443" s="41" t="str">
        <f t="shared" si="28"/>
        <v>Planned</v>
      </c>
    </row>
    <row r="444" spans="1:14" x14ac:dyDescent="0.25">
      <c r="A444" s="173" t="str">
        <f t="shared" si="26"/>
        <v>FoundationJourney, Eastern Hemisphere85</v>
      </c>
      <c r="B444" s="74" t="s">
        <v>123</v>
      </c>
      <c r="C444" s="73" t="s">
        <v>78</v>
      </c>
      <c r="D444" s="73" t="s">
        <v>3487</v>
      </c>
      <c r="E444" s="73" t="s">
        <v>128</v>
      </c>
      <c r="F444" s="42">
        <v>85</v>
      </c>
      <c r="G444" s="43" t="str">
        <f t="shared" si="27"/>
        <v>04 Jan (Week 17:  Fri)</v>
      </c>
      <c r="H444" s="41" t="s">
        <v>1618</v>
      </c>
      <c r="I444" s="41" t="s">
        <v>1619</v>
      </c>
      <c r="J444" s="41" t="str">
        <f t="shared" si="28"/>
        <v>Planned</v>
      </c>
    </row>
    <row r="445" spans="1:14" x14ac:dyDescent="0.25">
      <c r="A445" s="173" t="str">
        <f t="shared" si="26"/>
        <v>FoundationJourney, Eastern Hemisphere86</v>
      </c>
      <c r="B445" s="74" t="s">
        <v>123</v>
      </c>
      <c r="C445" s="73" t="s">
        <v>78</v>
      </c>
      <c r="D445" s="73" t="s">
        <v>3487</v>
      </c>
      <c r="E445" s="73" t="s">
        <v>128</v>
      </c>
      <c r="F445" s="42">
        <v>86</v>
      </c>
      <c r="G445" s="43" t="str">
        <f t="shared" si="27"/>
        <v>07 Jan (Week 18:  Mon)</v>
      </c>
      <c r="H445" s="41" t="s">
        <v>1620</v>
      </c>
      <c r="I445" s="41" t="s">
        <v>1621</v>
      </c>
      <c r="J445" s="41" t="str">
        <f t="shared" si="28"/>
        <v>Planned</v>
      </c>
    </row>
    <row r="446" spans="1:14" x14ac:dyDescent="0.25">
      <c r="A446" s="173" t="str">
        <f t="shared" si="26"/>
        <v>FoundationJourney, Eastern Hemisphere87</v>
      </c>
      <c r="B446" s="74" t="s">
        <v>123</v>
      </c>
      <c r="C446" s="73" t="s">
        <v>78</v>
      </c>
      <c r="D446" s="73" t="s">
        <v>3487</v>
      </c>
      <c r="E446" s="73" t="s">
        <v>128</v>
      </c>
      <c r="F446" s="42">
        <v>87</v>
      </c>
      <c r="G446" s="43" t="str">
        <f t="shared" si="27"/>
        <v>08 Jan (Week 18:  Tue)</v>
      </c>
      <c r="H446" s="41" t="s">
        <v>1622</v>
      </c>
      <c r="I446" s="41" t="s">
        <v>1623</v>
      </c>
      <c r="J446" s="41" t="str">
        <f t="shared" si="28"/>
        <v>Planned</v>
      </c>
    </row>
    <row r="447" spans="1:14" x14ac:dyDescent="0.25">
      <c r="A447" s="173" t="str">
        <f t="shared" si="26"/>
        <v>FoundationJourney, Eastern Hemisphere88</v>
      </c>
      <c r="B447" s="74" t="s">
        <v>123</v>
      </c>
      <c r="C447" s="73" t="s">
        <v>78</v>
      </c>
      <c r="D447" s="73" t="s">
        <v>3487</v>
      </c>
      <c r="E447" s="73" t="s">
        <v>128</v>
      </c>
      <c r="F447" s="42">
        <v>88</v>
      </c>
      <c r="G447" s="43" t="str">
        <f t="shared" si="27"/>
        <v>09 Jan (Week 18:  Wed)</v>
      </c>
      <c r="H447" s="41" t="s">
        <v>1624</v>
      </c>
      <c r="I447" s="41" t="s">
        <v>1625</v>
      </c>
      <c r="J447" s="41" t="str">
        <f t="shared" si="28"/>
        <v>Planned</v>
      </c>
    </row>
    <row r="448" spans="1:14" x14ac:dyDescent="0.25">
      <c r="A448" s="173" t="str">
        <f t="shared" si="26"/>
        <v>FoundationJourney, Eastern Hemisphere89</v>
      </c>
      <c r="B448" s="74" t="s">
        <v>123</v>
      </c>
      <c r="C448" s="73" t="s">
        <v>78</v>
      </c>
      <c r="D448" s="73" t="s">
        <v>3487</v>
      </c>
      <c r="E448" s="73" t="s">
        <v>128</v>
      </c>
      <c r="F448" s="42">
        <v>89</v>
      </c>
      <c r="G448" s="43" t="str">
        <f t="shared" si="27"/>
        <v>10 Jan (Week 18:  Thu)</v>
      </c>
      <c r="H448" s="41" t="s">
        <v>1626</v>
      </c>
      <c r="I448" s="41" t="s">
        <v>1627</v>
      </c>
      <c r="J448" s="41" t="str">
        <f t="shared" si="28"/>
        <v>Planned</v>
      </c>
      <c r="N448" s="54" t="s">
        <v>1878</v>
      </c>
    </row>
    <row r="449" spans="1:14" x14ac:dyDescent="0.25">
      <c r="A449" s="173" t="str">
        <f t="shared" si="26"/>
        <v>FoundationJourney, Eastern Hemisphere106</v>
      </c>
      <c r="B449" s="74" t="s">
        <v>123</v>
      </c>
      <c r="C449" s="73" t="s">
        <v>78</v>
      </c>
      <c r="D449" s="73" t="s">
        <v>3487</v>
      </c>
      <c r="E449" s="73" t="s">
        <v>128</v>
      </c>
      <c r="F449" s="42">
        <v>106</v>
      </c>
      <c r="G449" s="43" t="str">
        <f t="shared" si="27"/>
        <v>04 Feb (Week 22:  Mon)</v>
      </c>
      <c r="H449" s="41" t="s">
        <v>1628</v>
      </c>
      <c r="I449" s="41" t="s">
        <v>1629</v>
      </c>
      <c r="J449" s="41" t="str">
        <f t="shared" si="28"/>
        <v>Planned</v>
      </c>
    </row>
    <row r="450" spans="1:14" x14ac:dyDescent="0.25">
      <c r="A450" s="173" t="str">
        <f t="shared" si="26"/>
        <v>FoundationJourney, Eastern Hemisphere107</v>
      </c>
      <c r="B450" s="74" t="s">
        <v>123</v>
      </c>
      <c r="C450" s="73" t="s">
        <v>78</v>
      </c>
      <c r="D450" s="73" t="s">
        <v>3487</v>
      </c>
      <c r="E450" s="73" t="s">
        <v>128</v>
      </c>
      <c r="F450" s="42">
        <v>107</v>
      </c>
      <c r="G450" s="43" t="str">
        <f t="shared" si="27"/>
        <v>05 Feb (Week 22:  Tue)</v>
      </c>
      <c r="H450" s="41" t="s">
        <v>1630</v>
      </c>
      <c r="I450" s="41" t="s">
        <v>1631</v>
      </c>
      <c r="J450" s="41" t="str">
        <f t="shared" si="28"/>
        <v>Planned</v>
      </c>
    </row>
    <row r="451" spans="1:14" x14ac:dyDescent="0.25">
      <c r="A451" s="173" t="str">
        <f t="shared" si="26"/>
        <v>FoundationJourney, Eastern Hemisphere108</v>
      </c>
      <c r="B451" s="74" t="s">
        <v>123</v>
      </c>
      <c r="C451" s="73" t="s">
        <v>78</v>
      </c>
      <c r="D451" s="73" t="s">
        <v>3487</v>
      </c>
      <c r="E451" s="73" t="s">
        <v>128</v>
      </c>
      <c r="F451" s="42">
        <v>108</v>
      </c>
      <c r="G451" s="43" t="str">
        <f t="shared" si="27"/>
        <v>06 Feb (Week 22:  Wed)</v>
      </c>
      <c r="H451" s="41" t="s">
        <v>1632</v>
      </c>
      <c r="I451" s="41" t="s">
        <v>1633</v>
      </c>
      <c r="J451" s="41" t="str">
        <f t="shared" si="28"/>
        <v>Planned</v>
      </c>
    </row>
    <row r="452" spans="1:14" x14ac:dyDescent="0.25">
      <c r="A452" s="173" t="str">
        <f t="shared" si="26"/>
        <v>FoundationJourney, Eastern Hemisphere109</v>
      </c>
      <c r="B452" s="74" t="s">
        <v>123</v>
      </c>
      <c r="C452" s="73" t="s">
        <v>78</v>
      </c>
      <c r="D452" s="73" t="s">
        <v>3487</v>
      </c>
      <c r="E452" s="73" t="s">
        <v>128</v>
      </c>
      <c r="F452" s="42">
        <v>109</v>
      </c>
      <c r="G452" s="43" t="str">
        <f t="shared" si="27"/>
        <v>07 Feb (Week 22:  Thu)</v>
      </c>
      <c r="H452" s="41" t="s">
        <v>1634</v>
      </c>
      <c r="I452" s="41" t="s">
        <v>1635</v>
      </c>
      <c r="J452" s="41" t="str">
        <f t="shared" si="28"/>
        <v>Planned</v>
      </c>
      <c r="N452" s="54" t="s">
        <v>1878</v>
      </c>
    </row>
    <row r="453" spans="1:14" x14ac:dyDescent="0.25">
      <c r="A453" s="173" t="str">
        <f t="shared" si="26"/>
        <v>FoundationJourney, Eastern Hemisphere110</v>
      </c>
      <c r="B453" s="74" t="s">
        <v>123</v>
      </c>
      <c r="C453" s="73" t="s">
        <v>78</v>
      </c>
      <c r="D453" s="73" t="s">
        <v>3487</v>
      </c>
      <c r="E453" s="73" t="s">
        <v>128</v>
      </c>
      <c r="F453" s="42">
        <v>110</v>
      </c>
      <c r="G453" s="43" t="str">
        <f t="shared" si="27"/>
        <v>08 Feb (Week 22:  Fri)</v>
      </c>
      <c r="H453" s="41" t="s">
        <v>1636</v>
      </c>
      <c r="I453" s="41" t="s">
        <v>1637</v>
      </c>
      <c r="J453" s="41" t="str">
        <f t="shared" si="28"/>
        <v>Planned</v>
      </c>
      <c r="M453" s="54" t="s">
        <v>110</v>
      </c>
    </row>
    <row r="454" spans="1:14" x14ac:dyDescent="0.25">
      <c r="A454" s="173" t="str">
        <f t="shared" si="26"/>
        <v>FoundationJourney, Eastern Hemisphere112</v>
      </c>
      <c r="B454" s="74" t="s">
        <v>123</v>
      </c>
      <c r="C454" s="73" t="s">
        <v>78</v>
      </c>
      <c r="D454" s="73" t="s">
        <v>3487</v>
      </c>
      <c r="E454" s="73" t="s">
        <v>128</v>
      </c>
      <c r="F454" s="42">
        <v>112</v>
      </c>
      <c r="G454" s="43" t="str">
        <f t="shared" si="27"/>
        <v>12 Feb (Week 23:  Tue)</v>
      </c>
      <c r="H454" s="41" t="s">
        <v>1638</v>
      </c>
      <c r="I454" s="41" t="s">
        <v>1639</v>
      </c>
      <c r="J454" s="41" t="str">
        <f t="shared" si="28"/>
        <v>Planned</v>
      </c>
      <c r="N454" s="54" t="s">
        <v>110</v>
      </c>
    </row>
    <row r="455" spans="1:14" x14ac:dyDescent="0.25">
      <c r="A455" s="173" t="str">
        <f t="shared" si="26"/>
        <v>FoundationJourney, Eastern Hemisphere113</v>
      </c>
      <c r="B455" s="74" t="s">
        <v>123</v>
      </c>
      <c r="C455" s="73" t="s">
        <v>78</v>
      </c>
      <c r="D455" s="73" t="s">
        <v>3487</v>
      </c>
      <c r="E455" s="73" t="s">
        <v>128</v>
      </c>
      <c r="F455" s="42">
        <v>113</v>
      </c>
      <c r="G455" s="43" t="str">
        <f t="shared" si="27"/>
        <v>13 Feb (Week 23:  Wed)</v>
      </c>
      <c r="H455" s="41" t="s">
        <v>1640</v>
      </c>
      <c r="I455" s="41" t="s">
        <v>1641</v>
      </c>
      <c r="J455" s="41" t="str">
        <f t="shared" si="28"/>
        <v>Planned</v>
      </c>
    </row>
    <row r="456" spans="1:14" x14ac:dyDescent="0.25">
      <c r="A456" s="173" t="str">
        <f t="shared" si="26"/>
        <v>FoundationJourney, Eastern Hemisphere114</v>
      </c>
      <c r="B456" s="74" t="s">
        <v>123</v>
      </c>
      <c r="C456" s="73" t="s">
        <v>78</v>
      </c>
      <c r="D456" s="73" t="s">
        <v>3487</v>
      </c>
      <c r="E456" s="73" t="s">
        <v>128</v>
      </c>
      <c r="F456" s="42">
        <v>114</v>
      </c>
      <c r="G456" s="43" t="str">
        <f t="shared" si="27"/>
        <v>14 Feb (Week 23:  Thu)</v>
      </c>
      <c r="H456" s="41" t="s">
        <v>1642</v>
      </c>
      <c r="I456" s="41" t="s">
        <v>1643</v>
      </c>
      <c r="J456" s="41" t="str">
        <f t="shared" si="28"/>
        <v>Planned</v>
      </c>
    </row>
    <row r="457" spans="1:14" x14ac:dyDescent="0.25">
      <c r="A457" s="173" t="str">
        <f t="shared" si="26"/>
        <v>FoundationJourney, Eastern Hemisphere115</v>
      </c>
      <c r="B457" s="74" t="s">
        <v>123</v>
      </c>
      <c r="C457" s="73" t="s">
        <v>78</v>
      </c>
      <c r="D457" s="73" t="s">
        <v>3487</v>
      </c>
      <c r="E457" s="73" t="s">
        <v>128</v>
      </c>
      <c r="F457" s="42">
        <v>115</v>
      </c>
      <c r="G457" s="43" t="str">
        <f t="shared" si="27"/>
        <v>15 Feb (Week 23:  Fri)</v>
      </c>
      <c r="H457" s="41" t="s">
        <v>1644</v>
      </c>
      <c r="I457" s="41" t="s">
        <v>1645</v>
      </c>
      <c r="J457" s="41" t="str">
        <f t="shared" si="28"/>
        <v>Planned</v>
      </c>
      <c r="M457" s="54" t="s">
        <v>110</v>
      </c>
    </row>
    <row r="458" spans="1:14" x14ac:dyDescent="0.25">
      <c r="A458" s="173" t="str">
        <f t="shared" si="26"/>
        <v>FoundationJourney, Eastern Hemisphere116</v>
      </c>
      <c r="B458" s="74" t="s">
        <v>123</v>
      </c>
      <c r="C458" s="73" t="s">
        <v>78</v>
      </c>
      <c r="D458" s="73" t="s">
        <v>3487</v>
      </c>
      <c r="E458" s="73" t="s">
        <v>128</v>
      </c>
      <c r="F458" s="42">
        <v>116</v>
      </c>
      <c r="G458" s="43" t="str">
        <f t="shared" si="27"/>
        <v>18 Feb (Week 24:  Mon)</v>
      </c>
      <c r="H458" s="41" t="s">
        <v>1646</v>
      </c>
      <c r="I458" s="41" t="s">
        <v>1647</v>
      </c>
      <c r="J458" s="41" t="str">
        <f t="shared" si="28"/>
        <v>Planned</v>
      </c>
    </row>
    <row r="459" spans="1:14" x14ac:dyDescent="0.25">
      <c r="A459" s="173" t="str">
        <f t="shared" si="26"/>
        <v>FoundationJourney, Eastern Hemisphere117</v>
      </c>
      <c r="B459" s="74" t="s">
        <v>123</v>
      </c>
      <c r="C459" s="73" t="s">
        <v>78</v>
      </c>
      <c r="D459" s="73" t="s">
        <v>3487</v>
      </c>
      <c r="E459" s="73" t="s">
        <v>128</v>
      </c>
      <c r="F459" s="42">
        <v>117</v>
      </c>
      <c r="G459" s="43" t="str">
        <f t="shared" si="27"/>
        <v>19 Feb (Week 24:  Tue)</v>
      </c>
      <c r="H459" s="41" t="s">
        <v>1648</v>
      </c>
      <c r="I459" s="41" t="s">
        <v>1649</v>
      </c>
      <c r="J459" s="41" t="str">
        <f t="shared" si="28"/>
        <v>Planned</v>
      </c>
    </row>
    <row r="460" spans="1:14" x14ac:dyDescent="0.25">
      <c r="A460" s="173" t="str">
        <f t="shared" si="26"/>
        <v>FoundationJourney, Eastern Hemisphere131</v>
      </c>
      <c r="B460" s="74" t="s">
        <v>123</v>
      </c>
      <c r="C460" s="73" t="s">
        <v>78</v>
      </c>
      <c r="D460" s="73" t="s">
        <v>3487</v>
      </c>
      <c r="E460" s="73" t="s">
        <v>128</v>
      </c>
      <c r="F460" s="42">
        <v>131</v>
      </c>
      <c r="G460" s="43" t="str">
        <f t="shared" si="27"/>
        <v>11 Mar (Week 27:  Mon)</v>
      </c>
      <c r="H460" s="41" t="s">
        <v>1650</v>
      </c>
      <c r="I460" s="41" t="s">
        <v>1651</v>
      </c>
      <c r="J460" s="41" t="str">
        <f t="shared" si="28"/>
        <v>Planned</v>
      </c>
      <c r="M460" s="54" t="s">
        <v>110</v>
      </c>
    </row>
    <row r="461" spans="1:14" x14ac:dyDescent="0.25">
      <c r="A461" s="173" t="str">
        <f t="shared" si="26"/>
        <v>FoundationJourney, Eastern Hemisphere132</v>
      </c>
      <c r="B461" s="74" t="s">
        <v>123</v>
      </c>
      <c r="C461" s="73" t="s">
        <v>78</v>
      </c>
      <c r="D461" s="73" t="s">
        <v>3487</v>
      </c>
      <c r="E461" s="73" t="s">
        <v>128</v>
      </c>
      <c r="F461" s="42">
        <v>132</v>
      </c>
      <c r="G461" s="43" t="str">
        <f t="shared" si="27"/>
        <v>12 Mar (Week 27:  Tue)</v>
      </c>
      <c r="H461" s="41" t="s">
        <v>1652</v>
      </c>
      <c r="I461" s="41" t="s">
        <v>1653</v>
      </c>
      <c r="J461" s="41" t="str">
        <f t="shared" si="28"/>
        <v>Planned</v>
      </c>
    </row>
    <row r="462" spans="1:14" x14ac:dyDescent="0.25">
      <c r="A462" s="173" t="str">
        <f t="shared" si="26"/>
        <v>FoundationJourney, Eastern Hemisphere133</v>
      </c>
      <c r="B462" s="74" t="s">
        <v>123</v>
      </c>
      <c r="C462" s="73" t="s">
        <v>78</v>
      </c>
      <c r="D462" s="73" t="s">
        <v>3487</v>
      </c>
      <c r="E462" s="73" t="s">
        <v>128</v>
      </c>
      <c r="F462" s="42">
        <v>133</v>
      </c>
      <c r="G462" s="43" t="str">
        <f t="shared" si="27"/>
        <v>13 Mar (Week 27:  Wed)</v>
      </c>
      <c r="H462" s="41" t="s">
        <v>1654</v>
      </c>
      <c r="I462" s="41" t="s">
        <v>1655</v>
      </c>
      <c r="J462" s="41" t="str">
        <f t="shared" si="28"/>
        <v>Planned</v>
      </c>
    </row>
    <row r="463" spans="1:14" x14ac:dyDescent="0.25">
      <c r="A463" s="173" t="str">
        <f t="shared" si="26"/>
        <v>FoundationJourney, Eastern Hemisphere134</v>
      </c>
      <c r="B463" s="74" t="s">
        <v>123</v>
      </c>
      <c r="C463" s="73" t="s">
        <v>78</v>
      </c>
      <c r="D463" s="73" t="s">
        <v>3487</v>
      </c>
      <c r="E463" s="73" t="s">
        <v>128</v>
      </c>
      <c r="F463" s="42">
        <v>134</v>
      </c>
      <c r="G463" s="43" t="str">
        <f t="shared" si="27"/>
        <v>14 Mar (Week 27:  Thu)</v>
      </c>
      <c r="H463" s="41" t="s">
        <v>1656</v>
      </c>
      <c r="I463" s="41" t="s">
        <v>1657</v>
      </c>
      <c r="J463" s="41" t="str">
        <f t="shared" si="28"/>
        <v>Planned</v>
      </c>
    </row>
    <row r="464" spans="1:14" x14ac:dyDescent="0.25">
      <c r="A464" s="173" t="str">
        <f t="shared" si="26"/>
        <v>FoundationJourney, Eastern Hemisphere135</v>
      </c>
      <c r="B464" s="74" t="s">
        <v>123</v>
      </c>
      <c r="C464" s="73" t="s">
        <v>78</v>
      </c>
      <c r="D464" s="73" t="s">
        <v>3487</v>
      </c>
      <c r="E464" s="73" t="s">
        <v>128</v>
      </c>
      <c r="F464" s="42">
        <v>135</v>
      </c>
      <c r="G464" s="43" t="str">
        <f t="shared" si="27"/>
        <v>15 Mar (Week 27:  Fri)</v>
      </c>
      <c r="H464" s="41" t="s">
        <v>1658</v>
      </c>
      <c r="I464" s="41" t="s">
        <v>1659</v>
      </c>
      <c r="J464" s="41" t="str">
        <f t="shared" si="28"/>
        <v>Planned</v>
      </c>
    </row>
    <row r="465" spans="1:14" x14ac:dyDescent="0.25">
      <c r="A465" s="173" t="str">
        <f t="shared" ref="A465:A480" si="29">B465&amp;D465&amp;F465</f>
        <v>FoundationJourney, Eastern Hemisphere136</v>
      </c>
      <c r="B465" s="74" t="s">
        <v>123</v>
      </c>
      <c r="C465" s="73" t="s">
        <v>78</v>
      </c>
      <c r="D465" s="73" t="s">
        <v>3487</v>
      </c>
      <c r="E465" s="73" t="s">
        <v>128</v>
      </c>
      <c r="F465" s="42">
        <v>136</v>
      </c>
      <c r="G465" s="43" t="str">
        <f t="shared" ref="G465:G480" si="30">IF(ISBLANK(F465),"",TEXT(VLOOKUP(F465,Calendar,2,0),"dd mmm")&amp;" (Week "&amp;VLOOKUP(F465,Calendar,3,FALSE)&amp;":  "&amp;TEXT(VLOOKUP(F465,Calendar,2,FALSE),"ddd")&amp;")")</f>
        <v>18 Mar (Week 28:  Mon)</v>
      </c>
      <c r="H465" s="41" t="s">
        <v>1660</v>
      </c>
      <c r="I465" s="41" t="s">
        <v>1661</v>
      </c>
      <c r="J465" s="41" t="str">
        <f t="shared" ref="J465:J480" si="31">IF(ISBLANK(K465),"Planned",IF(K465="-","Revoked","Completed"))</f>
        <v>Planned</v>
      </c>
    </row>
    <row r="466" spans="1:14" x14ac:dyDescent="0.25">
      <c r="A466" s="173" t="str">
        <f t="shared" si="29"/>
        <v>FoundationJourney, Eastern Hemisphere137</v>
      </c>
      <c r="B466" s="74" t="s">
        <v>123</v>
      </c>
      <c r="C466" s="73" t="s">
        <v>78</v>
      </c>
      <c r="D466" s="73" t="s">
        <v>3487</v>
      </c>
      <c r="E466" s="73" t="s">
        <v>128</v>
      </c>
      <c r="F466" s="42">
        <v>137</v>
      </c>
      <c r="G466" s="43" t="str">
        <f t="shared" si="30"/>
        <v>19 Mar (Week 28:  Tue)</v>
      </c>
      <c r="H466" s="41" t="s">
        <v>1662</v>
      </c>
      <c r="I466" s="41" t="s">
        <v>1663</v>
      </c>
      <c r="J466" s="41" t="str">
        <f t="shared" si="31"/>
        <v>Planned</v>
      </c>
    </row>
    <row r="467" spans="1:14" x14ac:dyDescent="0.25">
      <c r="A467" s="173" t="str">
        <f t="shared" si="29"/>
        <v>FoundationJourney, Eastern Hemisphere138</v>
      </c>
      <c r="B467" s="74" t="s">
        <v>123</v>
      </c>
      <c r="C467" s="73" t="s">
        <v>78</v>
      </c>
      <c r="D467" s="73" t="s">
        <v>3487</v>
      </c>
      <c r="E467" s="73" t="s">
        <v>128</v>
      </c>
      <c r="F467" s="42">
        <v>138</v>
      </c>
      <c r="G467" s="43" t="str">
        <f t="shared" si="30"/>
        <v>20 Mar (Week 28:  Wed)</v>
      </c>
      <c r="H467" s="41" t="s">
        <v>1664</v>
      </c>
      <c r="I467" s="41" t="s">
        <v>1665</v>
      </c>
      <c r="J467" s="41" t="str">
        <f t="shared" si="31"/>
        <v>Planned</v>
      </c>
    </row>
    <row r="468" spans="1:14" x14ac:dyDescent="0.25">
      <c r="A468" s="173" t="str">
        <f t="shared" si="29"/>
        <v>FoundationJourney, Eastern Hemisphere139</v>
      </c>
      <c r="B468" s="74" t="s">
        <v>123</v>
      </c>
      <c r="C468" s="73" t="s">
        <v>78</v>
      </c>
      <c r="D468" s="73" t="s">
        <v>3487</v>
      </c>
      <c r="E468" s="73" t="s">
        <v>128</v>
      </c>
      <c r="F468" s="42">
        <v>139</v>
      </c>
      <c r="G468" s="43" t="str">
        <f t="shared" si="30"/>
        <v>21 Mar (Week 28:  Thu)</v>
      </c>
      <c r="H468" s="41" t="s">
        <v>1666</v>
      </c>
      <c r="I468" s="41" t="s">
        <v>1667</v>
      </c>
      <c r="J468" s="41" t="str">
        <f t="shared" si="31"/>
        <v>Planned</v>
      </c>
    </row>
    <row r="469" spans="1:14" x14ac:dyDescent="0.25">
      <c r="A469" s="173" t="str">
        <f t="shared" si="29"/>
        <v>FoundationJourney, Eastern Hemisphere140</v>
      </c>
      <c r="B469" s="74" t="s">
        <v>123</v>
      </c>
      <c r="C469" s="73" t="s">
        <v>78</v>
      </c>
      <c r="D469" s="73" t="s">
        <v>3487</v>
      </c>
      <c r="E469" s="73" t="s">
        <v>128</v>
      </c>
      <c r="F469" s="42">
        <v>140</v>
      </c>
      <c r="G469" s="43" t="str">
        <f t="shared" si="30"/>
        <v>22 Mar (Week 28:  Fri)</v>
      </c>
      <c r="H469" s="41" t="s">
        <v>1668</v>
      </c>
      <c r="I469" s="41" t="s">
        <v>1669</v>
      </c>
      <c r="J469" s="41" t="str">
        <f t="shared" si="31"/>
        <v>Planned</v>
      </c>
    </row>
    <row r="470" spans="1:14" x14ac:dyDescent="0.25">
      <c r="A470" s="173" t="str">
        <f t="shared" si="29"/>
        <v>FoundationJourney, Eastern Hemisphere141</v>
      </c>
      <c r="B470" s="74" t="s">
        <v>123</v>
      </c>
      <c r="C470" s="73" t="s">
        <v>78</v>
      </c>
      <c r="D470" s="73" t="s">
        <v>3487</v>
      </c>
      <c r="E470" s="73" t="s">
        <v>128</v>
      </c>
      <c r="F470" s="42">
        <v>141</v>
      </c>
      <c r="G470" s="43" t="str">
        <f t="shared" si="30"/>
        <v>25 Mar (Week 29:  Mon)</v>
      </c>
      <c r="H470" s="41" t="s">
        <v>1670</v>
      </c>
      <c r="I470" s="41" t="s">
        <v>1671</v>
      </c>
      <c r="J470" s="41" t="str">
        <f t="shared" si="31"/>
        <v>Planned</v>
      </c>
      <c r="M470" s="54" t="s">
        <v>110</v>
      </c>
    </row>
    <row r="471" spans="1:14" x14ac:dyDescent="0.25">
      <c r="A471" s="173" t="str">
        <f t="shared" si="29"/>
        <v>FoundationJourney, Eastern Hemisphere143</v>
      </c>
      <c r="B471" s="74" t="s">
        <v>123</v>
      </c>
      <c r="C471" s="73" t="s">
        <v>78</v>
      </c>
      <c r="D471" s="73" t="s">
        <v>3487</v>
      </c>
      <c r="E471" s="73" t="s">
        <v>128</v>
      </c>
      <c r="F471" s="42">
        <v>143</v>
      </c>
      <c r="G471" s="43" t="str">
        <f t="shared" si="30"/>
        <v>27 Mar (Week 29:  Wed)</v>
      </c>
      <c r="H471" s="41" t="s">
        <v>1672</v>
      </c>
      <c r="I471" s="41" t="s">
        <v>1673</v>
      </c>
      <c r="J471" s="41" t="str">
        <f t="shared" si="31"/>
        <v>Planned</v>
      </c>
      <c r="M471" s="54" t="s">
        <v>110</v>
      </c>
    </row>
    <row r="472" spans="1:14" x14ac:dyDescent="0.25">
      <c r="A472" s="173" t="str">
        <f t="shared" si="29"/>
        <v>FoundationJourney, Eastern Hemisphere144</v>
      </c>
      <c r="B472" s="74" t="s">
        <v>123</v>
      </c>
      <c r="C472" s="73" t="s">
        <v>78</v>
      </c>
      <c r="D472" s="73" t="s">
        <v>3487</v>
      </c>
      <c r="E472" s="73" t="s">
        <v>128</v>
      </c>
      <c r="F472" s="42">
        <v>144</v>
      </c>
      <c r="G472" s="43" t="str">
        <f t="shared" si="30"/>
        <v>28 Mar (Week 29:  Thu)</v>
      </c>
      <c r="H472" s="41" t="s">
        <v>1674</v>
      </c>
      <c r="I472" s="41" t="s">
        <v>1675</v>
      </c>
      <c r="J472" s="41" t="str">
        <f t="shared" si="31"/>
        <v>Planned</v>
      </c>
      <c r="M472" s="54" t="s">
        <v>110</v>
      </c>
    </row>
    <row r="473" spans="1:14" x14ac:dyDescent="0.25">
      <c r="A473" s="173" t="str">
        <f t="shared" si="29"/>
        <v>FoundationJourney, Eastern Hemisphere161</v>
      </c>
      <c r="B473" s="74" t="s">
        <v>123</v>
      </c>
      <c r="C473" s="73" t="s">
        <v>78</v>
      </c>
      <c r="D473" s="73" t="s">
        <v>3487</v>
      </c>
      <c r="E473" s="73" t="s">
        <v>128</v>
      </c>
      <c r="F473" s="42">
        <v>161</v>
      </c>
      <c r="G473" s="43" t="str">
        <f t="shared" si="30"/>
        <v>22 Apr (Week 33:  Mon)</v>
      </c>
      <c r="H473" s="41" t="s">
        <v>1676</v>
      </c>
      <c r="I473" s="41" t="s">
        <v>1677</v>
      </c>
      <c r="J473" s="41" t="str">
        <f t="shared" si="31"/>
        <v>Planned</v>
      </c>
      <c r="M473" s="54" t="s">
        <v>110</v>
      </c>
    </row>
    <row r="474" spans="1:14" x14ac:dyDescent="0.25">
      <c r="A474" s="173" t="str">
        <f t="shared" si="29"/>
        <v>FoundationJourney, Eastern Hemisphere162</v>
      </c>
      <c r="B474" s="74" t="s">
        <v>123</v>
      </c>
      <c r="C474" s="73" t="s">
        <v>78</v>
      </c>
      <c r="D474" s="73" t="s">
        <v>3487</v>
      </c>
      <c r="E474" s="73" t="s">
        <v>128</v>
      </c>
      <c r="F474" s="42">
        <v>162</v>
      </c>
      <c r="G474" s="43" t="str">
        <f t="shared" si="30"/>
        <v>23 Apr (Week 33:  Tue)</v>
      </c>
      <c r="H474" s="41" t="s">
        <v>1678</v>
      </c>
      <c r="I474" s="41" t="s">
        <v>1679</v>
      </c>
      <c r="J474" s="41" t="str">
        <f t="shared" si="31"/>
        <v>Planned</v>
      </c>
    </row>
    <row r="475" spans="1:14" x14ac:dyDescent="0.25">
      <c r="A475" s="173" t="str">
        <f t="shared" si="29"/>
        <v>FoundationJourney, Eastern Hemisphere163</v>
      </c>
      <c r="B475" s="74" t="s">
        <v>123</v>
      </c>
      <c r="C475" s="73" t="s">
        <v>78</v>
      </c>
      <c r="D475" s="73" t="s">
        <v>3487</v>
      </c>
      <c r="E475" s="73" t="s">
        <v>128</v>
      </c>
      <c r="F475" s="42">
        <v>163</v>
      </c>
      <c r="G475" s="43" t="str">
        <f t="shared" si="30"/>
        <v>24 Apr (Week 33:  Wed)</v>
      </c>
      <c r="H475" s="41" t="s">
        <v>1680</v>
      </c>
      <c r="I475" s="41" t="s">
        <v>1681</v>
      </c>
      <c r="J475" s="41" t="str">
        <f t="shared" si="31"/>
        <v>Planned</v>
      </c>
    </row>
    <row r="476" spans="1:14" x14ac:dyDescent="0.25">
      <c r="A476" s="173" t="str">
        <f t="shared" si="29"/>
        <v>FoundationJourney, Eastern Hemisphere164</v>
      </c>
      <c r="B476" s="74" t="s">
        <v>123</v>
      </c>
      <c r="C476" s="73" t="s">
        <v>78</v>
      </c>
      <c r="D476" s="73" t="s">
        <v>3487</v>
      </c>
      <c r="E476" s="73" t="s">
        <v>128</v>
      </c>
      <c r="F476" s="42">
        <v>164</v>
      </c>
      <c r="G476" s="43" t="str">
        <f t="shared" si="30"/>
        <v>25 Apr (Week 33:  Thu)</v>
      </c>
      <c r="H476" s="41" t="s">
        <v>1682</v>
      </c>
      <c r="I476" s="41" t="s">
        <v>1683</v>
      </c>
      <c r="J476" s="41" t="str">
        <f t="shared" si="31"/>
        <v>Planned</v>
      </c>
      <c r="N476" s="54" t="s">
        <v>1878</v>
      </c>
    </row>
    <row r="477" spans="1:14" x14ac:dyDescent="0.25">
      <c r="A477" s="173" t="str">
        <f t="shared" si="29"/>
        <v>FoundationJourney, Eastern Hemisphere166</v>
      </c>
      <c r="B477" s="74" t="s">
        <v>123</v>
      </c>
      <c r="C477" s="73" t="s">
        <v>78</v>
      </c>
      <c r="D477" s="73" t="s">
        <v>3487</v>
      </c>
      <c r="E477" s="73" t="s">
        <v>128</v>
      </c>
      <c r="F477" s="42">
        <v>166</v>
      </c>
      <c r="G477" s="43" t="str">
        <f t="shared" si="30"/>
        <v>29 Apr (Week 34:  Mon)</v>
      </c>
      <c r="H477" s="41" t="s">
        <v>1684</v>
      </c>
      <c r="I477" s="41" t="s">
        <v>1685</v>
      </c>
      <c r="J477" s="41" t="str">
        <f t="shared" si="31"/>
        <v>Planned</v>
      </c>
      <c r="M477" s="54" t="s">
        <v>110</v>
      </c>
    </row>
    <row r="478" spans="1:14" x14ac:dyDescent="0.25">
      <c r="A478" s="173" t="str">
        <f t="shared" si="29"/>
        <v>FoundationJourney, Eastern Hemisphere167</v>
      </c>
      <c r="B478" s="74" t="s">
        <v>123</v>
      </c>
      <c r="C478" s="73" t="s">
        <v>78</v>
      </c>
      <c r="D478" s="73" t="s">
        <v>3487</v>
      </c>
      <c r="E478" s="73" t="s">
        <v>128</v>
      </c>
      <c r="F478" s="42">
        <v>167</v>
      </c>
      <c r="G478" s="43" t="str">
        <f t="shared" si="30"/>
        <v>30 Apr (Week 34:  Tue)</v>
      </c>
      <c r="H478" s="41" t="s">
        <v>1686</v>
      </c>
      <c r="I478" s="41" t="s">
        <v>1687</v>
      </c>
      <c r="J478" s="41" t="str">
        <f t="shared" si="31"/>
        <v>Planned</v>
      </c>
    </row>
    <row r="479" spans="1:14" x14ac:dyDescent="0.25">
      <c r="A479" s="173" t="str">
        <f t="shared" si="29"/>
        <v>FoundationJourney, Eastern Hemisphere168</v>
      </c>
      <c r="B479" s="74" t="s">
        <v>123</v>
      </c>
      <c r="C479" s="73" t="s">
        <v>78</v>
      </c>
      <c r="D479" s="73" t="s">
        <v>3487</v>
      </c>
      <c r="E479" s="73" t="s">
        <v>128</v>
      </c>
      <c r="F479" s="42">
        <v>168</v>
      </c>
      <c r="G479" s="43" t="str">
        <f t="shared" si="30"/>
        <v>01 May (Week 34:  Wed)</v>
      </c>
      <c r="H479" s="41" t="s">
        <v>1688</v>
      </c>
      <c r="I479" s="41" t="s">
        <v>1689</v>
      </c>
      <c r="J479" s="41" t="str">
        <f t="shared" si="31"/>
        <v>Planned</v>
      </c>
    </row>
    <row r="480" spans="1:14" x14ac:dyDescent="0.25">
      <c r="A480" s="173" t="str">
        <f t="shared" si="29"/>
        <v>FoundationJourney, Eastern Hemisphere169</v>
      </c>
      <c r="B480" s="74" t="s">
        <v>123</v>
      </c>
      <c r="C480" s="73" t="s">
        <v>78</v>
      </c>
      <c r="D480" s="73" t="s">
        <v>3487</v>
      </c>
      <c r="E480" s="73" t="s">
        <v>128</v>
      </c>
      <c r="F480" s="42">
        <v>169</v>
      </c>
      <c r="G480" s="43" t="str">
        <f t="shared" si="30"/>
        <v>02 May (Week 34:  Thu)</v>
      </c>
      <c r="H480" s="41" t="s">
        <v>1690</v>
      </c>
      <c r="I480" s="41" t="s">
        <v>1691</v>
      </c>
      <c r="J480" s="41" t="str">
        <f t="shared" si="31"/>
        <v>Planned</v>
      </c>
    </row>
    <row r="481" spans="1:14" x14ac:dyDescent="0.25">
      <c r="A481" s="173" t="str">
        <f t="shared" ref="A481:A486" si="32">B481&amp;D481&amp;F481</f>
        <v>FoundationJourney, Eastern Hemisphere170</v>
      </c>
      <c r="B481" s="74" t="s">
        <v>123</v>
      </c>
      <c r="C481" s="73" t="s">
        <v>78</v>
      </c>
      <c r="D481" s="73" t="s">
        <v>3487</v>
      </c>
      <c r="E481" s="73" t="s">
        <v>128</v>
      </c>
      <c r="F481" s="42">
        <v>170</v>
      </c>
      <c r="G481" s="43" t="str">
        <f t="shared" ref="G481:G489" si="33">IF(ISBLANK(F481),"",TEXT(VLOOKUP(F481,Calendar,2,0),"dd mmm")&amp;" (Week "&amp;VLOOKUP(F481,Calendar,3,FALSE)&amp;":  "&amp;TEXT(VLOOKUP(F481,Calendar,2,FALSE),"ddd")&amp;")")</f>
        <v>03 May (Week 34:  Fri)</v>
      </c>
      <c r="H481" s="41" t="s">
        <v>1692</v>
      </c>
      <c r="I481" s="41" t="s">
        <v>1693</v>
      </c>
      <c r="J481" s="41" t="str">
        <f t="shared" ref="J481:J486" si="34">IF(ISBLANK(K481),"Planned",IF(K481="-","Revoked","Completed"))</f>
        <v>Planned</v>
      </c>
      <c r="N481" s="54" t="s">
        <v>1878</v>
      </c>
    </row>
    <row r="482" spans="1:14" x14ac:dyDescent="0.25">
      <c r="A482" s="173" t="str">
        <f t="shared" si="32"/>
        <v>FoundationJourney, Eastern Hemisphere171</v>
      </c>
      <c r="B482" s="74" t="s">
        <v>123</v>
      </c>
      <c r="C482" s="73" t="s">
        <v>78</v>
      </c>
      <c r="D482" s="73" t="s">
        <v>3487</v>
      </c>
      <c r="E482" s="73" t="s">
        <v>128</v>
      </c>
      <c r="F482" s="42">
        <v>171</v>
      </c>
      <c r="G482" s="43" t="str">
        <f t="shared" si="33"/>
        <v>06 May (Week 35:  Mon)</v>
      </c>
      <c r="H482" s="41" t="s">
        <v>1694</v>
      </c>
      <c r="I482" s="41" t="s">
        <v>1695</v>
      </c>
      <c r="J482" s="41" t="str">
        <f t="shared" si="34"/>
        <v>Planned</v>
      </c>
      <c r="M482" s="54" t="s">
        <v>110</v>
      </c>
    </row>
    <row r="483" spans="1:14" x14ac:dyDescent="0.25">
      <c r="A483" s="173" t="str">
        <f t="shared" si="32"/>
        <v>FoundationJourney, Eastern Hemisphere172</v>
      </c>
      <c r="B483" s="74" t="s">
        <v>123</v>
      </c>
      <c r="C483" s="73" t="s">
        <v>78</v>
      </c>
      <c r="D483" s="73" t="s">
        <v>3487</v>
      </c>
      <c r="E483" s="73" t="s">
        <v>128</v>
      </c>
      <c r="F483" s="42">
        <v>172</v>
      </c>
      <c r="G483" s="43" t="str">
        <f t="shared" si="33"/>
        <v>07 May (Week 35:  Tue)</v>
      </c>
      <c r="H483" s="41" t="s">
        <v>1696</v>
      </c>
      <c r="I483" s="41" t="s">
        <v>1697</v>
      </c>
      <c r="J483" s="41" t="str">
        <f t="shared" si="34"/>
        <v>Planned</v>
      </c>
    </row>
    <row r="484" spans="1:14" x14ac:dyDescent="0.25">
      <c r="A484" s="173" t="str">
        <f t="shared" si="32"/>
        <v>FoundationJourney, Eastern Hemisphere173</v>
      </c>
      <c r="B484" s="74" t="s">
        <v>123</v>
      </c>
      <c r="C484" s="73" t="s">
        <v>78</v>
      </c>
      <c r="D484" s="73" t="s">
        <v>3487</v>
      </c>
      <c r="E484" s="73" t="s">
        <v>128</v>
      </c>
      <c r="F484" s="42">
        <v>173</v>
      </c>
      <c r="G484" s="43" t="str">
        <f t="shared" si="33"/>
        <v>08 May (Week 35:  Wed)</v>
      </c>
      <c r="H484" s="41" t="s">
        <v>1698</v>
      </c>
      <c r="I484" s="41" t="s">
        <v>1699</v>
      </c>
      <c r="J484" s="41" t="str">
        <f t="shared" si="34"/>
        <v>Planned</v>
      </c>
    </row>
    <row r="485" spans="1:14" x14ac:dyDescent="0.25">
      <c r="A485" s="173" t="str">
        <f t="shared" si="32"/>
        <v>FoundationJourney, Eastern Hemisphere174</v>
      </c>
      <c r="B485" s="74" t="s">
        <v>123</v>
      </c>
      <c r="C485" s="73" t="s">
        <v>78</v>
      </c>
      <c r="D485" s="73" t="s">
        <v>3487</v>
      </c>
      <c r="E485" s="73" t="s">
        <v>128</v>
      </c>
      <c r="F485" s="42">
        <v>174</v>
      </c>
      <c r="G485" s="43" t="str">
        <f t="shared" si="33"/>
        <v>09 May (Week 35:  Thu)</v>
      </c>
      <c r="H485" s="41" t="s">
        <v>1700</v>
      </c>
      <c r="I485" s="41" t="s">
        <v>1701</v>
      </c>
      <c r="J485" s="41" t="str">
        <f t="shared" si="34"/>
        <v>Planned</v>
      </c>
    </row>
    <row r="486" spans="1:14" x14ac:dyDescent="0.25">
      <c r="A486" s="173" t="str">
        <f t="shared" si="32"/>
        <v>FoundationJourney, Eastern Hemisphere176</v>
      </c>
      <c r="B486" s="74" t="s">
        <v>123</v>
      </c>
      <c r="C486" s="73" t="s">
        <v>78</v>
      </c>
      <c r="D486" s="73" t="s">
        <v>3487</v>
      </c>
      <c r="E486" s="73" t="s">
        <v>128</v>
      </c>
      <c r="F486" s="42">
        <v>176</v>
      </c>
      <c r="G486" s="43" t="str">
        <f t="shared" si="33"/>
        <v>13 May (Week 36:  Mon)</v>
      </c>
      <c r="H486" s="41" t="s">
        <v>1702</v>
      </c>
      <c r="I486" s="41" t="s">
        <v>1703</v>
      </c>
      <c r="J486" s="41" t="str">
        <f t="shared" si="34"/>
        <v>Planned</v>
      </c>
    </row>
    <row r="487" spans="1:14" x14ac:dyDescent="0.25">
      <c r="A487" s="173" t="str">
        <f t="shared" ref="A487:A489" si="35">B487&amp;D487&amp;F487</f>
        <v>FoundationJourney, Eastern Hemisphere177</v>
      </c>
      <c r="B487" s="74" t="s">
        <v>123</v>
      </c>
      <c r="C487" s="73" t="s">
        <v>78</v>
      </c>
      <c r="D487" s="73" t="s">
        <v>3487</v>
      </c>
      <c r="E487" s="73" t="s">
        <v>128</v>
      </c>
      <c r="F487" s="42">
        <v>177</v>
      </c>
      <c r="G487" s="43" t="str">
        <f t="shared" si="33"/>
        <v>14 May (Week 36:  Tue)</v>
      </c>
      <c r="H487" s="41" t="s">
        <v>1704</v>
      </c>
      <c r="I487" s="41" t="s">
        <v>1705</v>
      </c>
      <c r="J487" s="41" t="str">
        <f t="shared" ref="J487:J489" si="36">IF(ISBLANK(K487),"Planned",IF(K487="-","Revoked","Completed"))</f>
        <v>Planned</v>
      </c>
    </row>
    <row r="488" spans="1:14" x14ac:dyDescent="0.25">
      <c r="A488" s="173" t="str">
        <f t="shared" si="35"/>
        <v>FoundationJourney, Eastern Hemisphere178</v>
      </c>
      <c r="B488" s="74" t="s">
        <v>123</v>
      </c>
      <c r="C488" s="73" t="s">
        <v>78</v>
      </c>
      <c r="D488" s="73" t="s">
        <v>3487</v>
      </c>
      <c r="E488" s="73" t="s">
        <v>128</v>
      </c>
      <c r="F488" s="42">
        <v>178</v>
      </c>
      <c r="G488" s="43" t="str">
        <f t="shared" si="33"/>
        <v>15 May (Week 36:  Wed)</v>
      </c>
      <c r="H488" s="41" t="s">
        <v>1706</v>
      </c>
      <c r="I488" s="41" t="s">
        <v>1707</v>
      </c>
      <c r="J488" s="41" t="str">
        <f t="shared" si="36"/>
        <v>Planned</v>
      </c>
      <c r="M488" s="54" t="s">
        <v>110</v>
      </c>
    </row>
    <row r="489" spans="1:14" x14ac:dyDescent="0.25">
      <c r="A489" s="173" t="str">
        <f t="shared" si="35"/>
        <v>FoundationJourney, Eastern Hemisphere179</v>
      </c>
      <c r="B489" s="74" t="s">
        <v>123</v>
      </c>
      <c r="C489" s="73" t="s">
        <v>78</v>
      </c>
      <c r="D489" s="73" t="s">
        <v>3487</v>
      </c>
      <c r="E489" s="73" t="s">
        <v>128</v>
      </c>
      <c r="F489" s="42">
        <v>179</v>
      </c>
      <c r="G489" s="43" t="str">
        <f t="shared" si="33"/>
        <v>16 May (Week 36:  Thu)</v>
      </c>
      <c r="H489" s="41" t="s">
        <v>1708</v>
      </c>
      <c r="I489" s="41" t="s">
        <v>1709</v>
      </c>
      <c r="J489" s="41" t="str">
        <f t="shared" si="36"/>
        <v>Planned</v>
      </c>
    </row>
    <row r="490" spans="1:14" x14ac:dyDescent="0.25">
      <c r="A490" s="173" t="str">
        <f t="shared" ref="A490:A499" si="37">B490&amp;D490&amp;F490</f>
        <v>FoundationGod's Adventurer16</v>
      </c>
      <c r="B490" s="74" t="s">
        <v>123</v>
      </c>
      <c r="C490" s="73" t="s">
        <v>78</v>
      </c>
      <c r="D490" s="73" t="s">
        <v>2048</v>
      </c>
      <c r="E490" s="176" t="s">
        <v>128</v>
      </c>
      <c r="F490" s="42">
        <v>16</v>
      </c>
      <c r="G490" s="43" t="str">
        <f t="shared" ref="G490:G511" si="38">IF(ISBLANK(F490),"",TEXT(VLOOKUP(F490,Calendar,2,0),"dd mmm")&amp;" (Week "&amp;VLOOKUP(F490,Calendar,3,FALSE)&amp;":  "&amp;TEXT(VLOOKUP(F490,Calendar,2,FALSE),"ddd")&amp;")")</f>
        <v>24 Sep (Week 4:  Mon)</v>
      </c>
      <c r="H490" s="41" t="s">
        <v>211</v>
      </c>
      <c r="I490" s="41" t="s">
        <v>1897</v>
      </c>
      <c r="J490" s="41" t="str">
        <f t="shared" ref="J490:J499" si="39">IF(ISBLANK(K490),"Planned",IF(K490="-","Revoked","Completed"))</f>
        <v>Completed</v>
      </c>
      <c r="K490" s="107">
        <v>43367</v>
      </c>
      <c r="N490" s="54" t="s">
        <v>1878</v>
      </c>
    </row>
    <row r="491" spans="1:14" x14ac:dyDescent="0.25">
      <c r="A491" s="173" t="str">
        <f t="shared" si="37"/>
        <v>FoundationGod's Adventurer17</v>
      </c>
      <c r="B491" s="74" t="s">
        <v>123</v>
      </c>
      <c r="C491" s="73" t="s">
        <v>78</v>
      </c>
      <c r="D491" s="73" t="s">
        <v>2048</v>
      </c>
      <c r="E491" s="176" t="s">
        <v>128</v>
      </c>
      <c r="F491" s="42">
        <v>17</v>
      </c>
      <c r="G491" s="43" t="str">
        <f t="shared" si="38"/>
        <v>25 Sep (Week 4:  Tue)</v>
      </c>
      <c r="H491" s="41" t="s">
        <v>2049</v>
      </c>
      <c r="I491" s="41" t="s">
        <v>2050</v>
      </c>
      <c r="J491" s="41" t="str">
        <f t="shared" si="39"/>
        <v>Completed</v>
      </c>
      <c r="K491" s="107">
        <v>43368</v>
      </c>
      <c r="M491" s="54" t="s">
        <v>110</v>
      </c>
    </row>
    <row r="492" spans="1:14" x14ac:dyDescent="0.25">
      <c r="A492" s="173" t="str">
        <f t="shared" si="37"/>
        <v>FoundationGod's Adventurer18</v>
      </c>
      <c r="B492" s="74" t="s">
        <v>123</v>
      </c>
      <c r="C492" s="73" t="s">
        <v>78</v>
      </c>
      <c r="D492" s="73" t="s">
        <v>2048</v>
      </c>
      <c r="E492" s="176" t="s">
        <v>128</v>
      </c>
      <c r="F492" s="42">
        <v>18</v>
      </c>
      <c r="G492" s="43" t="str">
        <f t="shared" si="38"/>
        <v>26 Sep (Week 4:  Wed)</v>
      </c>
      <c r="H492" s="41" t="s">
        <v>214</v>
      </c>
      <c r="I492" s="41" t="s">
        <v>1900</v>
      </c>
      <c r="J492" s="41" t="str">
        <f t="shared" si="39"/>
        <v>Completed</v>
      </c>
      <c r="K492" s="107">
        <v>43369</v>
      </c>
    </row>
    <row r="493" spans="1:14" x14ac:dyDescent="0.25">
      <c r="A493" s="173" t="str">
        <f t="shared" si="37"/>
        <v>FoundationGod's Adventurer19</v>
      </c>
      <c r="B493" s="74" t="s">
        <v>123</v>
      </c>
      <c r="C493" s="73" t="s">
        <v>78</v>
      </c>
      <c r="D493" s="73" t="s">
        <v>2048</v>
      </c>
      <c r="E493" s="176" t="s">
        <v>128</v>
      </c>
      <c r="F493" s="42">
        <v>19</v>
      </c>
      <c r="G493" s="43" t="str">
        <f t="shared" si="38"/>
        <v>27 Sep (Week 4:  Thu)</v>
      </c>
      <c r="H493" s="41" t="s">
        <v>215</v>
      </c>
      <c r="I493" s="41" t="s">
        <v>1901</v>
      </c>
      <c r="J493" s="41" t="str">
        <f t="shared" si="39"/>
        <v>Completed</v>
      </c>
      <c r="K493" s="107">
        <v>43370</v>
      </c>
    </row>
    <row r="494" spans="1:14" x14ac:dyDescent="0.25">
      <c r="A494" s="173" t="str">
        <f t="shared" si="37"/>
        <v>FoundationGod's Adventurer20</v>
      </c>
      <c r="B494" s="74" t="s">
        <v>123</v>
      </c>
      <c r="C494" s="73" t="s">
        <v>78</v>
      </c>
      <c r="D494" s="73" t="s">
        <v>2048</v>
      </c>
      <c r="E494" s="176" t="s">
        <v>128</v>
      </c>
      <c r="F494" s="42">
        <v>20</v>
      </c>
      <c r="G494" s="43" t="str">
        <f t="shared" si="38"/>
        <v>28 Sep (Week 4:  Fri)</v>
      </c>
      <c r="H494" s="41" t="s">
        <v>1911</v>
      </c>
      <c r="I494" s="41" t="s">
        <v>1912</v>
      </c>
      <c r="J494" s="41" t="str">
        <f t="shared" si="39"/>
        <v>Completed</v>
      </c>
      <c r="K494" s="107">
        <v>43371</v>
      </c>
      <c r="M494" s="54" t="s">
        <v>110</v>
      </c>
    </row>
    <row r="495" spans="1:14" x14ac:dyDescent="0.25">
      <c r="A495" s="173" t="str">
        <f t="shared" si="37"/>
        <v>FoundationGod's Adventurer21</v>
      </c>
      <c r="B495" s="74" t="s">
        <v>123</v>
      </c>
      <c r="C495" s="73" t="s">
        <v>78</v>
      </c>
      <c r="D495" s="73" t="s">
        <v>2048</v>
      </c>
      <c r="E495" s="176" t="s">
        <v>128</v>
      </c>
      <c r="F495" s="42">
        <v>21</v>
      </c>
      <c r="G495" s="43" t="str">
        <f t="shared" si="38"/>
        <v>01 Oct (Week 5:  Mon)</v>
      </c>
      <c r="H495" s="41" t="s">
        <v>1915</v>
      </c>
      <c r="I495" s="41" t="s">
        <v>1916</v>
      </c>
      <c r="J495" s="41" t="str">
        <f t="shared" si="39"/>
        <v>Completed</v>
      </c>
      <c r="K495" s="107">
        <v>43374</v>
      </c>
    </row>
    <row r="496" spans="1:14" x14ac:dyDescent="0.25">
      <c r="A496" s="173" t="str">
        <f t="shared" si="37"/>
        <v>FoundationGod's Adventurer22</v>
      </c>
      <c r="B496" s="74" t="s">
        <v>123</v>
      </c>
      <c r="C496" s="73" t="s">
        <v>78</v>
      </c>
      <c r="D496" s="73" t="s">
        <v>2048</v>
      </c>
      <c r="E496" s="176" t="s">
        <v>128</v>
      </c>
      <c r="F496" s="42">
        <v>22</v>
      </c>
      <c r="G496" s="43" t="str">
        <f t="shared" si="38"/>
        <v>02 Oct (Week 5:  Tue)</v>
      </c>
      <c r="H496" s="41" t="s">
        <v>2051</v>
      </c>
      <c r="I496" s="41" t="s">
        <v>2052</v>
      </c>
      <c r="J496" s="41" t="str">
        <f t="shared" si="39"/>
        <v>Completed</v>
      </c>
      <c r="K496" s="107">
        <v>43375</v>
      </c>
      <c r="M496" s="54" t="s">
        <v>110</v>
      </c>
    </row>
    <row r="497" spans="1:14" x14ac:dyDescent="0.25">
      <c r="A497" s="173" t="str">
        <f t="shared" si="37"/>
        <v>FoundationGod's Adventurer23</v>
      </c>
      <c r="B497" s="74" t="s">
        <v>123</v>
      </c>
      <c r="C497" s="73" t="s">
        <v>78</v>
      </c>
      <c r="D497" s="73" t="s">
        <v>2048</v>
      </c>
      <c r="E497" s="176" t="s">
        <v>128</v>
      </c>
      <c r="F497" s="42">
        <v>23</v>
      </c>
      <c r="G497" s="43" t="str">
        <f t="shared" si="38"/>
        <v>03 Oct (Week 5:  Wed)</v>
      </c>
      <c r="H497" s="41" t="s">
        <v>221</v>
      </c>
      <c r="I497" s="41" t="s">
        <v>1877</v>
      </c>
      <c r="J497" s="41" t="str">
        <f t="shared" si="39"/>
        <v>Completed</v>
      </c>
      <c r="K497" s="107">
        <v>43376</v>
      </c>
    </row>
    <row r="498" spans="1:14" x14ac:dyDescent="0.25">
      <c r="A498" s="173" t="str">
        <f t="shared" si="37"/>
        <v>FoundationGod's Adventurer24</v>
      </c>
      <c r="B498" s="74" t="s">
        <v>123</v>
      </c>
      <c r="C498" s="73" t="s">
        <v>78</v>
      </c>
      <c r="D498" s="73" t="s">
        <v>2048</v>
      </c>
      <c r="E498" s="176" t="s">
        <v>128</v>
      </c>
      <c r="F498" s="42">
        <v>24</v>
      </c>
      <c r="G498" s="43" t="str">
        <f t="shared" si="38"/>
        <v>04 Oct (Week 5:  Thu)</v>
      </c>
      <c r="H498" s="41" t="s">
        <v>1908</v>
      </c>
      <c r="I498" s="41" t="s">
        <v>1894</v>
      </c>
      <c r="J498" s="41" t="str">
        <f t="shared" si="39"/>
        <v>Planned</v>
      </c>
    </row>
    <row r="499" spans="1:14" x14ac:dyDescent="0.25">
      <c r="A499" s="173" t="str">
        <f t="shared" si="37"/>
        <v>FoundationGod's Adventurer25</v>
      </c>
      <c r="B499" s="74" t="s">
        <v>123</v>
      </c>
      <c r="C499" s="73" t="s">
        <v>78</v>
      </c>
      <c r="D499" s="73" t="s">
        <v>2048</v>
      </c>
      <c r="E499" s="176" t="s">
        <v>128</v>
      </c>
      <c r="F499" s="42">
        <v>25</v>
      </c>
      <c r="G499" s="43" t="str">
        <f t="shared" si="38"/>
        <v>05 Oct (Week 5:  Fri)</v>
      </c>
      <c r="H499" s="41" t="s">
        <v>2053</v>
      </c>
      <c r="I499" s="41" t="s">
        <v>2054</v>
      </c>
      <c r="J499" s="41" t="str">
        <f t="shared" si="39"/>
        <v>Planned</v>
      </c>
    </row>
    <row r="500" spans="1:14" x14ac:dyDescent="0.25">
      <c r="A500" s="173" t="str">
        <f t="shared" ref="A500:A501" si="40">B500&amp;D500&amp;F500</f>
        <v>FoundationSadako &amp; the Thousand Paper Cranes43</v>
      </c>
      <c r="B500" s="74" t="s">
        <v>123</v>
      </c>
      <c r="C500" s="73" t="s">
        <v>78</v>
      </c>
      <c r="D500" s="73" t="s">
        <v>2058</v>
      </c>
      <c r="E500" s="176" t="s">
        <v>128</v>
      </c>
      <c r="F500" s="42">
        <v>43</v>
      </c>
      <c r="G500" s="43" t="str">
        <f t="shared" si="38"/>
        <v>31 Oct (Week 9:  Wed)</v>
      </c>
      <c r="H500" s="41" t="s">
        <v>2059</v>
      </c>
      <c r="I500" s="41" t="s">
        <v>2060</v>
      </c>
      <c r="J500" s="41" t="str">
        <f t="shared" ref="J500:J501" si="41">IF(ISBLANK(K500),"Planned",IF(K500="-","Revoked","Completed"))</f>
        <v>Planned</v>
      </c>
      <c r="M500" s="54" t="s">
        <v>110</v>
      </c>
      <c r="N500" s="54" t="s">
        <v>1878</v>
      </c>
    </row>
    <row r="501" spans="1:14" x14ac:dyDescent="0.25">
      <c r="A501" s="173" t="str">
        <f t="shared" si="40"/>
        <v>FoundationSadako &amp; the Thousand Paper Cranes44</v>
      </c>
      <c r="B501" s="74" t="s">
        <v>123</v>
      </c>
      <c r="C501" s="73" t="s">
        <v>78</v>
      </c>
      <c r="D501" s="73" t="s">
        <v>2058</v>
      </c>
      <c r="E501" s="73" t="s">
        <v>128</v>
      </c>
      <c r="F501" s="42">
        <v>44</v>
      </c>
      <c r="G501" s="43" t="str">
        <f t="shared" si="38"/>
        <v>01 Nov (Week 9:  Thu)</v>
      </c>
      <c r="H501" s="41" t="s">
        <v>2061</v>
      </c>
      <c r="I501" s="41" t="s">
        <v>2062</v>
      </c>
      <c r="J501" s="41" t="str">
        <f t="shared" si="41"/>
        <v>Planned</v>
      </c>
    </row>
    <row r="502" spans="1:14" x14ac:dyDescent="0.25">
      <c r="A502" s="173" t="str">
        <f t="shared" ref="A502:A511" si="42">B502&amp;D502&amp;F502</f>
        <v>FoundationWilliam Carey91</v>
      </c>
      <c r="B502" s="74" t="s">
        <v>123</v>
      </c>
      <c r="C502" s="73" t="s">
        <v>78</v>
      </c>
      <c r="D502" s="73" t="s">
        <v>2171</v>
      </c>
      <c r="E502" s="176" t="s">
        <v>128</v>
      </c>
      <c r="F502" s="42">
        <v>91</v>
      </c>
      <c r="G502" s="43" t="str">
        <f t="shared" si="38"/>
        <v>14 Jan (Week 19:  Mon)</v>
      </c>
      <c r="H502" s="41" t="s">
        <v>1525</v>
      </c>
      <c r="I502" s="41" t="s">
        <v>1879</v>
      </c>
      <c r="J502" s="41" t="str">
        <f t="shared" ref="J502:J511" si="43">IF(ISBLANK(K502),"Planned",IF(K502="-","Revoked","Completed"))</f>
        <v>Planned</v>
      </c>
      <c r="N502" s="54" t="s">
        <v>1878</v>
      </c>
    </row>
    <row r="503" spans="1:14" x14ac:dyDescent="0.25">
      <c r="A503" s="173" t="str">
        <f t="shared" si="42"/>
        <v>FoundationWilliam Carey92</v>
      </c>
      <c r="B503" s="74" t="s">
        <v>123</v>
      </c>
      <c r="C503" s="73" t="s">
        <v>78</v>
      </c>
      <c r="D503" s="73" t="s">
        <v>2171</v>
      </c>
      <c r="E503" s="176" t="s">
        <v>128</v>
      </c>
      <c r="F503" s="42">
        <v>92</v>
      </c>
      <c r="G503" s="43" t="str">
        <f t="shared" si="38"/>
        <v>15 Jan (Week 19:  Tue)</v>
      </c>
      <c r="H503" s="41" t="s">
        <v>213</v>
      </c>
      <c r="I503" s="41" t="s">
        <v>1899</v>
      </c>
      <c r="J503" s="41" t="str">
        <f t="shared" si="43"/>
        <v>Planned</v>
      </c>
    </row>
    <row r="504" spans="1:14" x14ac:dyDescent="0.25">
      <c r="A504" s="173" t="str">
        <f t="shared" si="42"/>
        <v>FoundationWilliam Carey93</v>
      </c>
      <c r="B504" s="74" t="s">
        <v>123</v>
      </c>
      <c r="C504" s="73" t="s">
        <v>78</v>
      </c>
      <c r="D504" s="73" t="s">
        <v>2171</v>
      </c>
      <c r="E504" s="176" t="s">
        <v>128</v>
      </c>
      <c r="F504" s="42">
        <v>93</v>
      </c>
      <c r="G504" s="43" t="str">
        <f t="shared" si="38"/>
        <v>16 Jan (Week 19:  Wed)</v>
      </c>
      <c r="H504" s="41" t="s">
        <v>214</v>
      </c>
      <c r="I504" s="41" t="s">
        <v>1900</v>
      </c>
      <c r="J504" s="41" t="str">
        <f t="shared" si="43"/>
        <v>Planned</v>
      </c>
    </row>
    <row r="505" spans="1:14" x14ac:dyDescent="0.25">
      <c r="A505" s="173" t="str">
        <f t="shared" si="42"/>
        <v>FoundationWilliam Carey94</v>
      </c>
      <c r="B505" s="74" t="s">
        <v>123</v>
      </c>
      <c r="C505" s="73" t="s">
        <v>78</v>
      </c>
      <c r="D505" s="73" t="s">
        <v>2171</v>
      </c>
      <c r="E505" s="176" t="s">
        <v>128</v>
      </c>
      <c r="F505" s="42">
        <v>94</v>
      </c>
      <c r="G505" s="43" t="str">
        <f t="shared" si="38"/>
        <v>17 Jan (Week 19:  Thu)</v>
      </c>
      <c r="H505" s="41" t="s">
        <v>215</v>
      </c>
      <c r="I505" s="41" t="s">
        <v>1901</v>
      </c>
      <c r="J505" s="41" t="str">
        <f t="shared" si="43"/>
        <v>Planned</v>
      </c>
    </row>
    <row r="506" spans="1:14" x14ac:dyDescent="0.25">
      <c r="A506" s="173" t="str">
        <f t="shared" si="42"/>
        <v>FoundationWilliam Carey95</v>
      </c>
      <c r="B506" s="74" t="s">
        <v>123</v>
      </c>
      <c r="C506" s="73" t="s">
        <v>78</v>
      </c>
      <c r="D506" s="73" t="s">
        <v>2171</v>
      </c>
      <c r="E506" s="176" t="s">
        <v>128</v>
      </c>
      <c r="F506" s="42">
        <v>95</v>
      </c>
      <c r="G506" s="43" t="str">
        <f t="shared" si="38"/>
        <v>18 Jan (Week 19:  Fri)</v>
      </c>
      <c r="H506" s="41" t="s">
        <v>223</v>
      </c>
      <c r="I506" s="41" t="s">
        <v>1902</v>
      </c>
      <c r="J506" s="41" t="str">
        <f t="shared" si="43"/>
        <v>Planned</v>
      </c>
    </row>
    <row r="507" spans="1:14" x14ac:dyDescent="0.25">
      <c r="A507" s="173" t="str">
        <f t="shared" si="42"/>
        <v>FoundationWilliam Carey96</v>
      </c>
      <c r="B507" s="74" t="s">
        <v>123</v>
      </c>
      <c r="C507" s="73" t="s">
        <v>78</v>
      </c>
      <c r="D507" s="73" t="s">
        <v>2171</v>
      </c>
      <c r="E507" s="176" t="s">
        <v>128</v>
      </c>
      <c r="F507" s="42">
        <v>96</v>
      </c>
      <c r="G507" s="43" t="str">
        <f t="shared" si="38"/>
        <v>21 Jan (Week 20:  Mon)</v>
      </c>
      <c r="H507" s="41" t="s">
        <v>216</v>
      </c>
      <c r="I507" s="41" t="s">
        <v>1903</v>
      </c>
      <c r="J507" s="41" t="str">
        <f t="shared" si="43"/>
        <v>Planned</v>
      </c>
      <c r="M507" s="54" t="s">
        <v>110</v>
      </c>
    </row>
    <row r="508" spans="1:14" x14ac:dyDescent="0.25">
      <c r="A508" s="173" t="str">
        <f t="shared" si="42"/>
        <v>FoundationWilliam Carey97</v>
      </c>
      <c r="B508" s="74" t="s">
        <v>123</v>
      </c>
      <c r="C508" s="73" t="s">
        <v>78</v>
      </c>
      <c r="D508" s="73" t="s">
        <v>2171</v>
      </c>
      <c r="E508" s="176" t="s">
        <v>128</v>
      </c>
      <c r="F508" s="42">
        <v>97</v>
      </c>
      <c r="G508" s="43" t="str">
        <f t="shared" si="38"/>
        <v>22 Jan (Week 20:  Tue)</v>
      </c>
      <c r="H508" s="41" t="s">
        <v>217</v>
      </c>
      <c r="I508" s="41" t="s">
        <v>1904</v>
      </c>
      <c r="J508" s="41" t="str">
        <f t="shared" si="43"/>
        <v>Planned</v>
      </c>
      <c r="M508" s="54" t="s">
        <v>110</v>
      </c>
    </row>
    <row r="509" spans="1:14" x14ac:dyDescent="0.25">
      <c r="A509" s="173" t="str">
        <f t="shared" si="42"/>
        <v>FoundationWilliam Carey98</v>
      </c>
      <c r="B509" s="74" t="s">
        <v>123</v>
      </c>
      <c r="C509" s="73" t="s">
        <v>78</v>
      </c>
      <c r="D509" s="73" t="s">
        <v>2171</v>
      </c>
      <c r="E509" s="176" t="s">
        <v>128</v>
      </c>
      <c r="F509" s="42">
        <v>98</v>
      </c>
      <c r="G509" s="43" t="str">
        <f t="shared" si="38"/>
        <v>23 Jan (Week 20:  Wed)</v>
      </c>
      <c r="H509" s="41" t="s">
        <v>218</v>
      </c>
      <c r="I509" s="41" t="s">
        <v>1905</v>
      </c>
      <c r="J509" s="41" t="str">
        <f t="shared" si="43"/>
        <v>Planned</v>
      </c>
    </row>
    <row r="510" spans="1:14" x14ac:dyDescent="0.25">
      <c r="A510" s="173" t="str">
        <f t="shared" si="42"/>
        <v>FoundationWilliam Carey99</v>
      </c>
      <c r="B510" s="74" t="s">
        <v>123</v>
      </c>
      <c r="C510" s="73" t="s">
        <v>78</v>
      </c>
      <c r="D510" s="73" t="s">
        <v>2171</v>
      </c>
      <c r="E510" s="176" t="s">
        <v>128</v>
      </c>
      <c r="F510" s="42">
        <v>99</v>
      </c>
      <c r="G510" s="43" t="str">
        <f t="shared" si="38"/>
        <v>24 Jan (Week 20:  Thu)</v>
      </c>
      <c r="H510" s="41" t="s">
        <v>219</v>
      </c>
      <c r="I510" s="41" t="s">
        <v>1906</v>
      </c>
      <c r="J510" s="41" t="str">
        <f t="shared" si="43"/>
        <v>Planned</v>
      </c>
      <c r="M510" s="54" t="s">
        <v>110</v>
      </c>
    </row>
    <row r="511" spans="1:14" x14ac:dyDescent="0.25">
      <c r="A511" s="173" t="str">
        <f t="shared" si="42"/>
        <v>FoundationWilliam Carey100</v>
      </c>
      <c r="B511" s="74" t="s">
        <v>123</v>
      </c>
      <c r="C511" s="73" t="s">
        <v>78</v>
      </c>
      <c r="D511" s="73" t="s">
        <v>2171</v>
      </c>
      <c r="E511" s="176" t="s">
        <v>128</v>
      </c>
      <c r="F511" s="42">
        <v>100</v>
      </c>
      <c r="G511" s="43" t="str">
        <f t="shared" si="38"/>
        <v>25 Jan (Week 20:  Fri)</v>
      </c>
      <c r="H511" s="41" t="s">
        <v>220</v>
      </c>
      <c r="I511" s="41" t="s">
        <v>1907</v>
      </c>
      <c r="J511" s="41" t="str">
        <f t="shared" si="43"/>
        <v>Planned</v>
      </c>
    </row>
    <row r="512" spans="1:14" x14ac:dyDescent="0.25">
      <c r="A512" s="173" t="str">
        <f t="shared" ref="A512:A516" si="44">B512&amp;D512&amp;F512</f>
        <v>FoundationWilliam Carey101</v>
      </c>
      <c r="B512" s="74" t="s">
        <v>123</v>
      </c>
      <c r="C512" s="73" t="s">
        <v>78</v>
      </c>
      <c r="D512" s="73" t="s">
        <v>2171</v>
      </c>
      <c r="E512" s="176" t="s">
        <v>128</v>
      </c>
      <c r="F512" s="42">
        <v>101</v>
      </c>
      <c r="G512" s="43" t="str">
        <f t="shared" ref="G512:G526" si="45">IF(ISBLANK(F512),"",TEXT(VLOOKUP(F512,Calendar,2,0),"dd mmm")&amp;" (Week "&amp;VLOOKUP(F512,Calendar,3,FALSE)&amp;":  "&amp;TEXT(VLOOKUP(F512,Calendar,2,FALSE),"ddd")&amp;")")</f>
        <v>28 Jan (Week 21:  Mon)</v>
      </c>
      <c r="H512" s="41" t="s">
        <v>221</v>
      </c>
      <c r="I512" s="41" t="s">
        <v>1877</v>
      </c>
      <c r="J512" s="41" t="str">
        <f t="shared" ref="J512:J516" si="46">IF(ISBLANK(K512),"Planned",IF(K512="-","Revoked","Completed"))</f>
        <v>Planned</v>
      </c>
    </row>
    <row r="513" spans="1:14" x14ac:dyDescent="0.25">
      <c r="A513" s="173" t="str">
        <f t="shared" si="44"/>
        <v>FoundationWilliam Carey102</v>
      </c>
      <c r="B513" s="74" t="s">
        <v>123</v>
      </c>
      <c r="C513" s="73" t="s">
        <v>78</v>
      </c>
      <c r="D513" s="73" t="s">
        <v>2171</v>
      </c>
      <c r="E513" s="176" t="s">
        <v>128</v>
      </c>
      <c r="F513" s="42">
        <v>102</v>
      </c>
      <c r="G513" s="43" t="str">
        <f t="shared" si="45"/>
        <v>29 Jan (Week 21:  Tue)</v>
      </c>
      <c r="H513" s="41" t="s">
        <v>1908</v>
      </c>
      <c r="I513" s="41" t="s">
        <v>1894</v>
      </c>
      <c r="J513" s="41" t="str">
        <f t="shared" si="46"/>
        <v>Planned</v>
      </c>
    </row>
    <row r="514" spans="1:14" x14ac:dyDescent="0.25">
      <c r="A514" s="173" t="str">
        <f t="shared" si="44"/>
        <v>FoundationWilliam Carey103</v>
      </c>
      <c r="B514" s="74" t="s">
        <v>123</v>
      </c>
      <c r="C514" s="73" t="s">
        <v>78</v>
      </c>
      <c r="D514" s="73" t="s">
        <v>2171</v>
      </c>
      <c r="E514" s="176" t="s">
        <v>128</v>
      </c>
      <c r="F514" s="42">
        <v>103</v>
      </c>
      <c r="G514" s="43" t="str">
        <f t="shared" si="45"/>
        <v>30 Jan (Week 21:  Wed)</v>
      </c>
      <c r="H514" s="41" t="s">
        <v>1909</v>
      </c>
      <c r="I514" s="41" t="s">
        <v>1895</v>
      </c>
      <c r="J514" s="41" t="str">
        <f t="shared" si="46"/>
        <v>Planned</v>
      </c>
      <c r="N514" s="54" t="s">
        <v>110</v>
      </c>
    </row>
    <row r="515" spans="1:14" x14ac:dyDescent="0.25">
      <c r="A515" s="173" t="str">
        <f t="shared" si="44"/>
        <v>FoundationWilliam Carey104</v>
      </c>
      <c r="B515" s="74" t="s">
        <v>123</v>
      </c>
      <c r="C515" s="73" t="s">
        <v>78</v>
      </c>
      <c r="D515" s="73" t="s">
        <v>2171</v>
      </c>
      <c r="E515" s="176" t="s">
        <v>128</v>
      </c>
      <c r="F515" s="42">
        <v>104</v>
      </c>
      <c r="G515" s="43" t="str">
        <f t="shared" si="45"/>
        <v>31 Jan (Week 21:  Thu)</v>
      </c>
      <c r="H515" s="41" t="s">
        <v>2172</v>
      </c>
      <c r="I515" s="41" t="s">
        <v>2173</v>
      </c>
      <c r="J515" s="41" t="str">
        <f t="shared" si="46"/>
        <v>Planned</v>
      </c>
    </row>
    <row r="516" spans="1:14" x14ac:dyDescent="0.25">
      <c r="A516" s="173" t="str">
        <f t="shared" si="44"/>
        <v>FoundationWilliam Carey105</v>
      </c>
      <c r="B516" s="74" t="s">
        <v>123</v>
      </c>
      <c r="C516" s="73" t="s">
        <v>78</v>
      </c>
      <c r="D516" s="73" t="s">
        <v>2171</v>
      </c>
      <c r="E516" s="176" t="s">
        <v>128</v>
      </c>
      <c r="F516" s="42">
        <v>105</v>
      </c>
      <c r="G516" s="43" t="str">
        <f t="shared" si="45"/>
        <v>01 Feb (Week 21:  Fri)</v>
      </c>
      <c r="H516" s="41" t="s">
        <v>2174</v>
      </c>
      <c r="I516" s="41" t="s">
        <v>2175</v>
      </c>
      <c r="J516" s="41" t="str">
        <f t="shared" si="46"/>
        <v>Planned</v>
      </c>
    </row>
    <row r="517" spans="1:14" x14ac:dyDescent="0.25">
      <c r="A517" s="173" t="str">
        <f t="shared" ref="A517:A526" si="47">B517&amp;D517&amp;F517</f>
        <v>FoundationLiving Water in the Desert121</v>
      </c>
      <c r="B517" s="74" t="s">
        <v>123</v>
      </c>
      <c r="C517" s="73" t="s">
        <v>78</v>
      </c>
      <c r="D517" s="73" t="s">
        <v>2267</v>
      </c>
      <c r="E517" s="176" t="s">
        <v>128</v>
      </c>
      <c r="F517" s="42">
        <v>121</v>
      </c>
      <c r="G517" s="43" t="str">
        <f t="shared" si="45"/>
        <v>25 Feb (Week 25:  Mon)</v>
      </c>
      <c r="H517" s="41" t="s">
        <v>1525</v>
      </c>
      <c r="I517" s="41" t="s">
        <v>1879</v>
      </c>
      <c r="J517" s="41" t="str">
        <f t="shared" ref="J517:J526" si="48">IF(ISBLANK(K517),"Planned",IF(K517="-","Revoked","Completed"))</f>
        <v>Planned</v>
      </c>
      <c r="M517" s="54" t="s">
        <v>110</v>
      </c>
      <c r="N517" s="54" t="s">
        <v>110</v>
      </c>
    </row>
    <row r="518" spans="1:14" x14ac:dyDescent="0.25">
      <c r="A518" s="173" t="str">
        <f t="shared" si="47"/>
        <v>FoundationLiving Water in the Desert122</v>
      </c>
      <c r="B518" s="74" t="s">
        <v>123</v>
      </c>
      <c r="C518" s="73" t="s">
        <v>78</v>
      </c>
      <c r="D518" s="73" t="s">
        <v>2267</v>
      </c>
      <c r="E518" s="176" t="s">
        <v>128</v>
      </c>
      <c r="F518" s="42">
        <v>122</v>
      </c>
      <c r="G518" s="43" t="str">
        <f t="shared" si="45"/>
        <v>26 Feb (Week 25:  Tue)</v>
      </c>
      <c r="H518" s="41" t="s">
        <v>213</v>
      </c>
      <c r="I518" s="41" t="s">
        <v>1899</v>
      </c>
      <c r="J518" s="41" t="str">
        <f t="shared" si="48"/>
        <v>Planned</v>
      </c>
      <c r="N518" s="54" t="s">
        <v>110</v>
      </c>
    </row>
    <row r="519" spans="1:14" x14ac:dyDescent="0.25">
      <c r="A519" s="173" t="str">
        <f t="shared" si="47"/>
        <v>FoundationLiving Water in the Desert123</v>
      </c>
      <c r="B519" s="74" t="s">
        <v>123</v>
      </c>
      <c r="C519" s="73" t="s">
        <v>78</v>
      </c>
      <c r="D519" s="73" t="s">
        <v>2267</v>
      </c>
      <c r="E519" s="176" t="s">
        <v>128</v>
      </c>
      <c r="F519" s="42">
        <v>123</v>
      </c>
      <c r="G519" s="43" t="str">
        <f t="shared" si="45"/>
        <v>27 Feb (Week 25:  Wed)</v>
      </c>
      <c r="H519" s="41" t="s">
        <v>214</v>
      </c>
      <c r="I519" s="41" t="s">
        <v>1900</v>
      </c>
      <c r="J519" s="41" t="str">
        <f t="shared" si="48"/>
        <v>Planned</v>
      </c>
    </row>
    <row r="520" spans="1:14" x14ac:dyDescent="0.25">
      <c r="A520" s="173" t="str">
        <f t="shared" si="47"/>
        <v>FoundationLiving Water in the Desert124</v>
      </c>
      <c r="B520" s="74" t="s">
        <v>123</v>
      </c>
      <c r="C520" s="73" t="s">
        <v>78</v>
      </c>
      <c r="D520" s="73" t="s">
        <v>2267</v>
      </c>
      <c r="E520" s="176" t="s">
        <v>128</v>
      </c>
      <c r="F520" s="42">
        <v>124</v>
      </c>
      <c r="G520" s="43" t="str">
        <f t="shared" si="45"/>
        <v>28 Feb (Week 25:  Thu)</v>
      </c>
      <c r="H520" s="41" t="s">
        <v>2066</v>
      </c>
      <c r="I520" s="41" t="s">
        <v>2198</v>
      </c>
      <c r="J520" s="41" t="str">
        <f t="shared" si="48"/>
        <v>Planned</v>
      </c>
    </row>
    <row r="521" spans="1:14" x14ac:dyDescent="0.25">
      <c r="A521" s="173" t="str">
        <f t="shared" si="47"/>
        <v>FoundationLiving Water in the Desert125</v>
      </c>
      <c r="B521" s="74" t="s">
        <v>123</v>
      </c>
      <c r="C521" s="73" t="s">
        <v>78</v>
      </c>
      <c r="D521" s="73" t="s">
        <v>2267</v>
      </c>
      <c r="E521" s="176" t="s">
        <v>128</v>
      </c>
      <c r="F521" s="42">
        <v>125</v>
      </c>
      <c r="G521" s="43" t="str">
        <f t="shared" si="45"/>
        <v>01 Mar (Week 25:  Fri)</v>
      </c>
      <c r="H521" s="41" t="s">
        <v>2068</v>
      </c>
      <c r="I521" s="41" t="s">
        <v>2069</v>
      </c>
      <c r="J521" s="41" t="str">
        <f t="shared" si="48"/>
        <v>Planned</v>
      </c>
    </row>
    <row r="522" spans="1:14" x14ac:dyDescent="0.25">
      <c r="A522" s="173" t="str">
        <f t="shared" si="47"/>
        <v>FoundationLiving Water in the Desert126</v>
      </c>
      <c r="B522" s="74" t="s">
        <v>123</v>
      </c>
      <c r="C522" s="73" t="s">
        <v>78</v>
      </c>
      <c r="D522" s="73" t="s">
        <v>2267</v>
      </c>
      <c r="E522" s="176" t="s">
        <v>128</v>
      </c>
      <c r="F522" s="42">
        <v>126</v>
      </c>
      <c r="G522" s="43" t="str">
        <f t="shared" si="45"/>
        <v>04 Mar (Week 26:  Mon)</v>
      </c>
      <c r="H522" s="41" t="s">
        <v>1935</v>
      </c>
      <c r="I522" s="41" t="s">
        <v>1952</v>
      </c>
      <c r="J522" s="41" t="str">
        <f t="shared" si="48"/>
        <v>Planned</v>
      </c>
      <c r="M522" s="54" t="s">
        <v>110</v>
      </c>
    </row>
    <row r="523" spans="1:14" x14ac:dyDescent="0.25">
      <c r="A523" s="173" t="str">
        <f t="shared" si="47"/>
        <v>FoundationLiving Water in the Desert127</v>
      </c>
      <c r="B523" s="74" t="s">
        <v>123</v>
      </c>
      <c r="C523" s="73" t="s">
        <v>78</v>
      </c>
      <c r="D523" s="73" t="s">
        <v>2267</v>
      </c>
      <c r="E523" s="176" t="s">
        <v>128</v>
      </c>
      <c r="F523" s="42">
        <v>127</v>
      </c>
      <c r="G523" s="43" t="str">
        <f t="shared" si="45"/>
        <v>05 Mar (Week 26:  Tue)</v>
      </c>
      <c r="H523" s="41" t="s">
        <v>1953</v>
      </c>
      <c r="I523" s="41" t="s">
        <v>1954</v>
      </c>
      <c r="J523" s="41" t="str">
        <f t="shared" si="48"/>
        <v>Planned</v>
      </c>
      <c r="M523" s="54" t="s">
        <v>110</v>
      </c>
    </row>
    <row r="524" spans="1:14" x14ac:dyDescent="0.25">
      <c r="A524" s="173" t="str">
        <f t="shared" si="47"/>
        <v>FoundationLiving Water in the Desert128</v>
      </c>
      <c r="B524" s="74" t="s">
        <v>123</v>
      </c>
      <c r="C524" s="73" t="s">
        <v>78</v>
      </c>
      <c r="D524" s="73" t="s">
        <v>2267</v>
      </c>
      <c r="E524" s="176" t="s">
        <v>128</v>
      </c>
      <c r="F524" s="42">
        <v>128</v>
      </c>
      <c r="G524" s="43" t="str">
        <f t="shared" si="45"/>
        <v>06 Mar (Week 26:  Wed)</v>
      </c>
      <c r="H524" s="41" t="s">
        <v>1908</v>
      </c>
      <c r="I524" s="41" t="s">
        <v>1894</v>
      </c>
      <c r="J524" s="41" t="str">
        <f t="shared" si="48"/>
        <v>Planned</v>
      </c>
    </row>
    <row r="525" spans="1:14" x14ac:dyDescent="0.25">
      <c r="A525" s="173" t="str">
        <f t="shared" si="47"/>
        <v>FoundationLiving Water in the Desert129</v>
      </c>
      <c r="B525" s="74" t="s">
        <v>123</v>
      </c>
      <c r="C525" s="73" t="s">
        <v>78</v>
      </c>
      <c r="D525" s="73" t="s">
        <v>2267</v>
      </c>
      <c r="E525" s="176" t="s">
        <v>128</v>
      </c>
      <c r="F525" s="42">
        <v>129</v>
      </c>
      <c r="G525" s="43" t="str">
        <f t="shared" si="45"/>
        <v>07 Mar (Week 26:  Thu)</v>
      </c>
      <c r="H525" s="41" t="s">
        <v>2053</v>
      </c>
      <c r="I525" s="41" t="s">
        <v>2054</v>
      </c>
      <c r="J525" s="41" t="str">
        <f t="shared" si="48"/>
        <v>Planned</v>
      </c>
    </row>
    <row r="526" spans="1:14" x14ac:dyDescent="0.25">
      <c r="A526" s="173" t="str">
        <f t="shared" si="47"/>
        <v>FoundationLiving Water in the Desert130</v>
      </c>
      <c r="B526" s="74" t="s">
        <v>123</v>
      </c>
      <c r="C526" s="73" t="s">
        <v>78</v>
      </c>
      <c r="D526" s="73" t="s">
        <v>2267</v>
      </c>
      <c r="E526" s="176" t="s">
        <v>128</v>
      </c>
      <c r="F526" s="42">
        <v>130</v>
      </c>
      <c r="G526" s="43" t="str">
        <f t="shared" si="45"/>
        <v>08 Mar (Week 26:  Fri)</v>
      </c>
      <c r="H526" s="41" t="s">
        <v>2174</v>
      </c>
      <c r="I526" s="41" t="s">
        <v>2175</v>
      </c>
      <c r="J526" s="41" t="str">
        <f t="shared" si="48"/>
        <v>Planned</v>
      </c>
    </row>
    <row r="527" spans="1:14" x14ac:dyDescent="0.25">
      <c r="A527" s="173" t="str">
        <f t="shared" ref="A527:A541" si="49">B527&amp;D527&amp;F527</f>
        <v>FoundationMary Slessor146</v>
      </c>
      <c r="B527" s="74" t="s">
        <v>123</v>
      </c>
      <c r="C527" s="73" t="s">
        <v>78</v>
      </c>
      <c r="D527" s="73" t="s">
        <v>2282</v>
      </c>
      <c r="E527" s="176" t="s">
        <v>128</v>
      </c>
      <c r="F527" s="42">
        <v>146</v>
      </c>
      <c r="G527" s="43" t="str">
        <f t="shared" ref="G527:G541" si="50">IF(ISBLANK(F527),"",TEXT(VLOOKUP(F527,Calendar,2,0),"dd mmm")&amp;" (Week "&amp;VLOOKUP(F527,Calendar,3,FALSE)&amp;":  "&amp;TEXT(VLOOKUP(F527,Calendar,2,FALSE),"ddd")&amp;")")</f>
        <v>01 Apr (Week 30:  Mon)</v>
      </c>
      <c r="H527" s="41" t="s">
        <v>1525</v>
      </c>
      <c r="I527" s="41" t="s">
        <v>1879</v>
      </c>
      <c r="J527" s="41" t="str">
        <f t="shared" ref="J527:J541" si="51">IF(ISBLANK(K527),"Planned",IF(K527="-","Revoked","Completed"))</f>
        <v>Planned</v>
      </c>
      <c r="M527" s="54" t="s">
        <v>110</v>
      </c>
      <c r="N527" s="54" t="s">
        <v>1878</v>
      </c>
    </row>
    <row r="528" spans="1:14" x14ac:dyDescent="0.25">
      <c r="A528" s="173" t="str">
        <f t="shared" si="49"/>
        <v>FoundationMary Slessor147</v>
      </c>
      <c r="B528" s="74" t="s">
        <v>123</v>
      </c>
      <c r="C528" s="73" t="s">
        <v>78</v>
      </c>
      <c r="D528" s="73" t="s">
        <v>2282</v>
      </c>
      <c r="E528" s="176" t="s">
        <v>128</v>
      </c>
      <c r="F528" s="42">
        <v>147</v>
      </c>
      <c r="G528" s="43" t="str">
        <f t="shared" si="50"/>
        <v>02 Apr (Week 30:  Tue)</v>
      </c>
      <c r="H528" s="41" t="s">
        <v>213</v>
      </c>
      <c r="I528" s="41" t="s">
        <v>1899</v>
      </c>
      <c r="J528" s="41" t="str">
        <f t="shared" si="51"/>
        <v>Planned</v>
      </c>
    </row>
    <row r="529" spans="1:14" x14ac:dyDescent="0.25">
      <c r="A529" s="173" t="str">
        <f t="shared" si="49"/>
        <v>FoundationMary Slessor148</v>
      </c>
      <c r="B529" s="74" t="s">
        <v>123</v>
      </c>
      <c r="C529" s="73" t="s">
        <v>78</v>
      </c>
      <c r="D529" s="73" t="s">
        <v>2282</v>
      </c>
      <c r="E529" s="176" t="s">
        <v>128</v>
      </c>
      <c r="F529" s="42">
        <v>148</v>
      </c>
      <c r="G529" s="43" t="str">
        <f t="shared" si="50"/>
        <v>03 Apr (Week 30:  Wed)</v>
      </c>
      <c r="H529" s="41" t="s">
        <v>214</v>
      </c>
      <c r="I529" s="41" t="s">
        <v>1900</v>
      </c>
      <c r="J529" s="41" t="str">
        <f t="shared" si="51"/>
        <v>Planned</v>
      </c>
      <c r="M529" s="54" t="s">
        <v>110</v>
      </c>
      <c r="N529" s="54" t="s">
        <v>1878</v>
      </c>
    </row>
    <row r="530" spans="1:14" x14ac:dyDescent="0.25">
      <c r="A530" s="173" t="str">
        <f t="shared" si="49"/>
        <v>FoundationMary Slessor149</v>
      </c>
      <c r="B530" s="74" t="s">
        <v>123</v>
      </c>
      <c r="C530" s="73" t="s">
        <v>78</v>
      </c>
      <c r="D530" s="73" t="s">
        <v>2282</v>
      </c>
      <c r="E530" s="176" t="s">
        <v>128</v>
      </c>
      <c r="F530" s="42">
        <v>149</v>
      </c>
      <c r="G530" s="43" t="str">
        <f t="shared" si="50"/>
        <v>04 Apr (Week 30:  Thu)</v>
      </c>
      <c r="H530" s="41" t="s">
        <v>215</v>
      </c>
      <c r="I530" s="41" t="s">
        <v>1901</v>
      </c>
      <c r="J530" s="41" t="str">
        <f t="shared" si="51"/>
        <v>Planned</v>
      </c>
    </row>
    <row r="531" spans="1:14" x14ac:dyDescent="0.25">
      <c r="A531" s="173" t="str">
        <f t="shared" si="49"/>
        <v>FoundationMary Slessor150</v>
      </c>
      <c r="B531" s="74" t="s">
        <v>123</v>
      </c>
      <c r="C531" s="73" t="s">
        <v>78</v>
      </c>
      <c r="D531" s="73" t="s">
        <v>2282</v>
      </c>
      <c r="E531" s="176" t="s">
        <v>128</v>
      </c>
      <c r="F531" s="42">
        <v>150</v>
      </c>
      <c r="G531" s="43" t="str">
        <f t="shared" si="50"/>
        <v>05 Apr (Week 30:  Fri)</v>
      </c>
      <c r="H531" s="41" t="s">
        <v>223</v>
      </c>
      <c r="I531" s="41" t="s">
        <v>1902</v>
      </c>
      <c r="J531" s="41" t="str">
        <f t="shared" si="51"/>
        <v>Planned</v>
      </c>
    </row>
    <row r="532" spans="1:14" x14ac:dyDescent="0.25">
      <c r="A532" s="173" t="str">
        <f t="shared" si="49"/>
        <v>FoundationMary Slessor151</v>
      </c>
      <c r="B532" s="74" t="s">
        <v>123</v>
      </c>
      <c r="C532" s="73" t="s">
        <v>78</v>
      </c>
      <c r="D532" s="73" t="s">
        <v>2282</v>
      </c>
      <c r="E532" s="176" t="s">
        <v>128</v>
      </c>
      <c r="F532" s="42">
        <v>151</v>
      </c>
      <c r="G532" s="43" t="str">
        <f t="shared" si="50"/>
        <v>08 Apr (Week 31:  Mon)</v>
      </c>
      <c r="H532" s="41" t="s">
        <v>216</v>
      </c>
      <c r="I532" s="41" t="s">
        <v>1903</v>
      </c>
      <c r="J532" s="41" t="str">
        <f t="shared" si="51"/>
        <v>Planned</v>
      </c>
    </row>
    <row r="533" spans="1:14" x14ac:dyDescent="0.25">
      <c r="A533" s="173" t="str">
        <f t="shared" si="49"/>
        <v>FoundationMary Slessor152</v>
      </c>
      <c r="B533" s="74" t="s">
        <v>123</v>
      </c>
      <c r="C533" s="73" t="s">
        <v>78</v>
      </c>
      <c r="D533" s="73" t="s">
        <v>2282</v>
      </c>
      <c r="E533" s="176" t="s">
        <v>128</v>
      </c>
      <c r="F533" s="42">
        <v>152</v>
      </c>
      <c r="G533" s="43" t="str">
        <f t="shared" si="50"/>
        <v>09 Apr (Week 31:  Tue)</v>
      </c>
      <c r="H533" s="41" t="s">
        <v>217</v>
      </c>
      <c r="I533" s="41" t="s">
        <v>1904</v>
      </c>
      <c r="J533" s="41" t="str">
        <f t="shared" si="51"/>
        <v>Planned</v>
      </c>
    </row>
    <row r="534" spans="1:14" x14ac:dyDescent="0.25">
      <c r="A534" s="173" t="str">
        <f t="shared" si="49"/>
        <v>FoundationMary Slessor153</v>
      </c>
      <c r="B534" s="74" t="s">
        <v>123</v>
      </c>
      <c r="C534" s="73" t="s">
        <v>78</v>
      </c>
      <c r="D534" s="73" t="s">
        <v>2282</v>
      </c>
      <c r="E534" s="176" t="s">
        <v>128</v>
      </c>
      <c r="F534" s="42">
        <v>153</v>
      </c>
      <c r="G534" s="43" t="str">
        <f t="shared" si="50"/>
        <v>10 Apr (Week 31:  Wed)</v>
      </c>
      <c r="H534" s="41" t="s">
        <v>218</v>
      </c>
      <c r="I534" s="41" t="s">
        <v>1905</v>
      </c>
      <c r="J534" s="41" t="str">
        <f t="shared" si="51"/>
        <v>Planned</v>
      </c>
    </row>
    <row r="535" spans="1:14" x14ac:dyDescent="0.25">
      <c r="A535" s="173" t="str">
        <f t="shared" si="49"/>
        <v>FoundationMary Slessor154</v>
      </c>
      <c r="B535" s="74" t="s">
        <v>123</v>
      </c>
      <c r="C535" s="73" t="s">
        <v>78</v>
      </c>
      <c r="D535" s="73" t="s">
        <v>2282</v>
      </c>
      <c r="E535" s="176" t="s">
        <v>128</v>
      </c>
      <c r="F535" s="42">
        <v>154</v>
      </c>
      <c r="G535" s="43" t="str">
        <f t="shared" si="50"/>
        <v>11 Apr (Week 31:  Thu)</v>
      </c>
      <c r="H535" s="41" t="s">
        <v>2051</v>
      </c>
      <c r="I535" s="41" t="s">
        <v>2052</v>
      </c>
      <c r="J535" s="41" t="str">
        <f t="shared" si="51"/>
        <v>Planned</v>
      </c>
    </row>
    <row r="536" spans="1:14" x14ac:dyDescent="0.25">
      <c r="A536" s="173" t="str">
        <f t="shared" si="49"/>
        <v>FoundationMary Slessor155</v>
      </c>
      <c r="B536" s="74" t="s">
        <v>123</v>
      </c>
      <c r="C536" s="73" t="s">
        <v>78</v>
      </c>
      <c r="D536" s="73" t="s">
        <v>2282</v>
      </c>
      <c r="E536" s="176" t="s">
        <v>128</v>
      </c>
      <c r="F536" s="42">
        <v>155</v>
      </c>
      <c r="G536" s="43" t="str">
        <f t="shared" si="50"/>
        <v>12 Apr (Week 31:  Fri)</v>
      </c>
      <c r="H536" s="41" t="s">
        <v>221</v>
      </c>
      <c r="I536" s="41" t="s">
        <v>1877</v>
      </c>
      <c r="J536" s="41" t="str">
        <f t="shared" si="51"/>
        <v>Planned</v>
      </c>
    </row>
    <row r="537" spans="1:14" x14ac:dyDescent="0.25">
      <c r="A537" s="173" t="str">
        <f t="shared" si="49"/>
        <v>FoundationMary Slessor156</v>
      </c>
      <c r="B537" s="74" t="s">
        <v>123</v>
      </c>
      <c r="C537" s="73" t="s">
        <v>78</v>
      </c>
      <c r="D537" s="73" t="s">
        <v>2282</v>
      </c>
      <c r="E537" s="176" t="s">
        <v>128</v>
      </c>
      <c r="F537" s="42">
        <v>156</v>
      </c>
      <c r="G537" s="43" t="str">
        <f t="shared" si="50"/>
        <v>15 Apr (Week 32:  Mon)</v>
      </c>
      <c r="H537" s="41" t="s">
        <v>1908</v>
      </c>
      <c r="I537" s="41" t="s">
        <v>1894</v>
      </c>
      <c r="J537" s="41" t="str">
        <f t="shared" si="51"/>
        <v>Planned</v>
      </c>
    </row>
    <row r="538" spans="1:14" x14ac:dyDescent="0.25">
      <c r="A538" s="173" t="str">
        <f t="shared" si="49"/>
        <v>FoundationMary Slessor157</v>
      </c>
      <c r="B538" s="74" t="s">
        <v>123</v>
      </c>
      <c r="C538" s="73" t="s">
        <v>78</v>
      </c>
      <c r="D538" s="73" t="s">
        <v>2282</v>
      </c>
      <c r="E538" s="176" t="s">
        <v>128</v>
      </c>
      <c r="F538" s="42">
        <v>157</v>
      </c>
      <c r="G538" s="43" t="str">
        <f t="shared" si="50"/>
        <v>16 Apr (Week 32:  Tue)</v>
      </c>
      <c r="H538" s="41" t="s">
        <v>1909</v>
      </c>
      <c r="I538" s="41" t="s">
        <v>1895</v>
      </c>
      <c r="J538" s="41" t="str">
        <f t="shared" si="51"/>
        <v>Planned</v>
      </c>
    </row>
    <row r="539" spans="1:14" x14ac:dyDescent="0.25">
      <c r="A539" s="173" t="str">
        <f t="shared" si="49"/>
        <v>FoundationMary Slessor158</v>
      </c>
      <c r="B539" s="74" t="s">
        <v>123</v>
      </c>
      <c r="C539" s="73" t="s">
        <v>78</v>
      </c>
      <c r="D539" s="73" t="s">
        <v>2282</v>
      </c>
      <c r="E539" s="176" t="s">
        <v>128</v>
      </c>
      <c r="F539" s="42">
        <v>158</v>
      </c>
      <c r="G539" s="43" t="str">
        <f t="shared" si="50"/>
        <v>17 Apr (Week 32:  Wed)</v>
      </c>
      <c r="H539" s="41" t="s">
        <v>2172</v>
      </c>
      <c r="I539" s="41" t="s">
        <v>2173</v>
      </c>
      <c r="J539" s="41" t="str">
        <f t="shared" si="51"/>
        <v>Planned</v>
      </c>
    </row>
    <row r="540" spans="1:14" x14ac:dyDescent="0.25">
      <c r="A540" s="173" t="str">
        <f t="shared" si="49"/>
        <v>FoundationMary Slessor159</v>
      </c>
      <c r="B540" s="74" t="s">
        <v>123</v>
      </c>
      <c r="C540" s="73" t="s">
        <v>78</v>
      </c>
      <c r="D540" s="73" t="s">
        <v>2282</v>
      </c>
      <c r="E540" s="176" t="s">
        <v>128</v>
      </c>
      <c r="F540" s="42">
        <v>159</v>
      </c>
      <c r="G540" s="43" t="str">
        <f t="shared" si="50"/>
        <v>18 Apr (Week 32:  Thu)</v>
      </c>
      <c r="H540" s="41" t="s">
        <v>2056</v>
      </c>
      <c r="I540" s="41" t="s">
        <v>2057</v>
      </c>
      <c r="J540" s="41" t="str">
        <f t="shared" si="51"/>
        <v>Planned</v>
      </c>
    </row>
    <row r="541" spans="1:14" x14ac:dyDescent="0.25">
      <c r="A541" s="173" t="str">
        <f t="shared" si="49"/>
        <v>FoundationMary Slessor160</v>
      </c>
      <c r="B541" s="74" t="s">
        <v>123</v>
      </c>
      <c r="C541" s="73" t="s">
        <v>78</v>
      </c>
      <c r="D541" s="73" t="s">
        <v>2282</v>
      </c>
      <c r="E541" s="176" t="s">
        <v>128</v>
      </c>
      <c r="F541" s="42">
        <v>160</v>
      </c>
      <c r="G541" s="43" t="str">
        <f t="shared" si="50"/>
        <v>19 Apr (Week 32:  Fri)</v>
      </c>
      <c r="H541" s="41" t="s">
        <v>2283</v>
      </c>
      <c r="I541" s="41" t="s">
        <v>2284</v>
      </c>
      <c r="J541" s="41" t="str">
        <f t="shared" si="51"/>
        <v>Planned</v>
      </c>
    </row>
    <row r="542" spans="1:14" x14ac:dyDescent="0.25">
      <c r="A542" s="173" t="str">
        <f t="shared" ref="A542:A545" si="52">B542&amp;D542&amp;F542</f>
        <v>FoundationThe Mongols66</v>
      </c>
      <c r="B542" s="74" t="s">
        <v>123</v>
      </c>
      <c r="C542" s="73" t="s">
        <v>78</v>
      </c>
      <c r="D542" s="73" t="s">
        <v>4277</v>
      </c>
      <c r="E542" s="176" t="s">
        <v>128</v>
      </c>
      <c r="F542" s="42">
        <v>66</v>
      </c>
      <c r="G542" s="43" t="str">
        <f>IF(ISBLANK(F542),"",TEXT(VLOOKUP(F542,Calendar,2,0),"dd mmm")&amp;" (Week "&amp;VLOOKUP(F542,Calendar,3,FALSE)&amp;":  "&amp;TEXT(VLOOKUP(F542,Calendar,2,FALSE),"ddd")&amp;")")</f>
        <v>03 Dec (Week 14:  Mon)</v>
      </c>
      <c r="H542" s="41" t="s">
        <v>4279</v>
      </c>
      <c r="I542" s="41" t="s">
        <v>4280</v>
      </c>
      <c r="J542" s="41" t="str">
        <f t="shared" ref="J542:J545" si="53">IF(ISBLANK(K542),"Planned",IF(K542="-","Revoked","Completed"))</f>
        <v>Planned</v>
      </c>
    </row>
    <row r="543" spans="1:14" x14ac:dyDescent="0.25">
      <c r="A543" s="173" t="str">
        <f t="shared" si="52"/>
        <v>FoundationThe Mongols67</v>
      </c>
      <c r="B543" s="74" t="s">
        <v>123</v>
      </c>
      <c r="C543" s="73" t="s">
        <v>78</v>
      </c>
      <c r="D543" s="73" t="s">
        <v>4277</v>
      </c>
      <c r="E543" s="176" t="s">
        <v>128</v>
      </c>
      <c r="F543" s="42">
        <v>67</v>
      </c>
      <c r="G543" s="43" t="str">
        <f>IF(ISBLANK(F543),"",TEXT(VLOOKUP(F543,Calendar,2,0),"dd mmm")&amp;" (Week "&amp;VLOOKUP(F543,Calendar,3,FALSE)&amp;":  "&amp;TEXT(VLOOKUP(F543,Calendar,2,FALSE),"ddd")&amp;")")</f>
        <v>04 Dec (Week 14:  Tue)</v>
      </c>
      <c r="H543" s="41" t="s">
        <v>4281</v>
      </c>
      <c r="I543" s="41" t="s">
        <v>4282</v>
      </c>
      <c r="J543" s="41" t="str">
        <f t="shared" si="53"/>
        <v>Planned</v>
      </c>
    </row>
    <row r="544" spans="1:14" x14ac:dyDescent="0.25">
      <c r="A544" s="173" t="str">
        <f t="shared" si="52"/>
        <v>FoundationGandhi86</v>
      </c>
      <c r="B544" s="74" t="s">
        <v>123</v>
      </c>
      <c r="C544" s="73" t="s">
        <v>78</v>
      </c>
      <c r="D544" s="73" t="s">
        <v>4278</v>
      </c>
      <c r="E544" s="176" t="s">
        <v>128</v>
      </c>
      <c r="F544" s="42">
        <v>86</v>
      </c>
      <c r="G544" s="43" t="str">
        <f>IF(ISBLANK(F544),"",TEXT(VLOOKUP(F544,Calendar,2,0),"dd mmm")&amp;" (Week "&amp;VLOOKUP(F544,Calendar,3,FALSE)&amp;":  "&amp;TEXT(VLOOKUP(F544,Calendar,2,FALSE),"ddd")&amp;")")</f>
        <v>07 Jan (Week 18:  Mon)</v>
      </c>
      <c r="H544" s="41" t="s">
        <v>4283</v>
      </c>
      <c r="I544" s="41" t="s">
        <v>4285</v>
      </c>
      <c r="J544" s="41" t="str">
        <f t="shared" si="53"/>
        <v>Planned</v>
      </c>
    </row>
    <row r="545" spans="1:11" x14ac:dyDescent="0.25">
      <c r="A545" s="173" t="str">
        <f t="shared" si="52"/>
        <v>FoundationGandhi87</v>
      </c>
      <c r="B545" s="74" t="s">
        <v>123</v>
      </c>
      <c r="C545" s="73" t="s">
        <v>78</v>
      </c>
      <c r="D545" s="73" t="s">
        <v>4278</v>
      </c>
      <c r="E545" s="176" t="s">
        <v>128</v>
      </c>
      <c r="F545" s="42">
        <v>87</v>
      </c>
      <c r="G545" s="43" t="str">
        <f>IF(ISBLANK(F545),"",TEXT(VLOOKUP(F545,Calendar,2,0),"dd mmm")&amp;" (Week "&amp;VLOOKUP(F545,Calendar,3,FALSE)&amp;":  "&amp;TEXT(VLOOKUP(F545,Calendar,2,FALSE),"ddd")&amp;")")</f>
        <v>08 Jan (Week 18:  Tue)</v>
      </c>
      <c r="H545" s="41" t="s">
        <v>4284</v>
      </c>
      <c r="I545" s="41" t="s">
        <v>4286</v>
      </c>
      <c r="J545" s="41" t="str">
        <f t="shared" si="53"/>
        <v>Planned</v>
      </c>
    </row>
    <row r="546" spans="1:11" x14ac:dyDescent="0.25">
      <c r="A546" s="173" t="str">
        <f t="shared" ref="A546:A577" si="54">B546&amp;D546&amp;F546</f>
        <v>FoundationEastern Hemisphere Notebook1</v>
      </c>
      <c r="B546" s="74" t="s">
        <v>123</v>
      </c>
      <c r="C546" s="73" t="s">
        <v>78</v>
      </c>
      <c r="D546" s="73" t="s">
        <v>1955</v>
      </c>
      <c r="E546" s="73" t="s">
        <v>107</v>
      </c>
      <c r="F546" s="42">
        <v>1</v>
      </c>
      <c r="G546" s="43" t="str">
        <f t="shared" ref="G546:G577" si="55">IF(ISBLANK(F546),"",TEXT(VLOOKUP(F546,Calendar,2,0),"dd mmm")&amp;" (Week "&amp;VLOOKUP(F546,Calendar,3,FALSE)&amp;":  "&amp;TEXT(VLOOKUP(F546,Calendar,2,FALSE),"ddd")&amp;")")</f>
        <v>03 Sep (Week 1:  Mon)</v>
      </c>
      <c r="H546" s="41" t="s">
        <v>279</v>
      </c>
      <c r="I546" s="41" t="s">
        <v>1957</v>
      </c>
      <c r="J546" s="41" t="str">
        <f t="shared" ref="J546:J577" si="56">IF(ISBLANK(K546),"Planned",IF(K546="-","Revoked","Completed"))</f>
        <v>Completed</v>
      </c>
      <c r="K546" s="107">
        <v>43347</v>
      </c>
    </row>
    <row r="547" spans="1:11" x14ac:dyDescent="0.25">
      <c r="A547" s="173" t="str">
        <f t="shared" si="54"/>
        <v>FoundationEastern Hemisphere Notebook2</v>
      </c>
      <c r="B547" s="74" t="s">
        <v>123</v>
      </c>
      <c r="C547" s="73" t="s">
        <v>78</v>
      </c>
      <c r="D547" s="73" t="s">
        <v>1955</v>
      </c>
      <c r="E547" s="73" t="s">
        <v>107</v>
      </c>
      <c r="F547" s="42">
        <v>2</v>
      </c>
      <c r="G547" s="43" t="str">
        <f t="shared" si="55"/>
        <v>04 Sep (Week 1:  Tue)</v>
      </c>
      <c r="H547" s="41" t="s">
        <v>360</v>
      </c>
      <c r="I547" s="41" t="s">
        <v>1956</v>
      </c>
      <c r="J547" s="41" t="str">
        <f t="shared" si="56"/>
        <v>Completed</v>
      </c>
      <c r="K547" s="107">
        <v>43347</v>
      </c>
    </row>
    <row r="548" spans="1:11" x14ac:dyDescent="0.25">
      <c r="A548" s="173" t="str">
        <f t="shared" si="54"/>
        <v>FoundationEastern Hemisphere Notebook3</v>
      </c>
      <c r="B548" s="74" t="s">
        <v>123</v>
      </c>
      <c r="C548" s="73" t="s">
        <v>78</v>
      </c>
      <c r="D548" s="73" t="s">
        <v>1955</v>
      </c>
      <c r="E548" s="73" t="s">
        <v>107</v>
      </c>
      <c r="F548" s="42">
        <v>3</v>
      </c>
      <c r="G548" s="43" t="str">
        <f t="shared" si="55"/>
        <v>05 Sep (Week 1:  Wed)</v>
      </c>
      <c r="H548" s="41" t="s">
        <v>362</v>
      </c>
      <c r="I548" s="41" t="s">
        <v>1958</v>
      </c>
      <c r="J548" s="41" t="str">
        <f t="shared" si="56"/>
        <v>Completed</v>
      </c>
      <c r="K548" s="107">
        <v>43349</v>
      </c>
    </row>
    <row r="549" spans="1:11" x14ac:dyDescent="0.25">
      <c r="A549" s="173" t="str">
        <f t="shared" si="54"/>
        <v>FoundationEastern Hemisphere Notebook4</v>
      </c>
      <c r="B549" s="74" t="s">
        <v>123</v>
      </c>
      <c r="C549" s="73" t="s">
        <v>78</v>
      </c>
      <c r="D549" s="73" t="s">
        <v>1955</v>
      </c>
      <c r="E549" s="73" t="s">
        <v>107</v>
      </c>
      <c r="F549" s="42">
        <v>4</v>
      </c>
      <c r="G549" s="43" t="str">
        <f t="shared" si="55"/>
        <v>06 Sep (Week 1:  Thu)</v>
      </c>
      <c r="H549" s="41" t="s">
        <v>363</v>
      </c>
      <c r="I549" s="41" t="s">
        <v>1959</v>
      </c>
      <c r="J549" s="41" t="str">
        <f t="shared" si="56"/>
        <v>Completed</v>
      </c>
      <c r="K549" s="107">
        <v>43349</v>
      </c>
    </row>
    <row r="550" spans="1:11" x14ac:dyDescent="0.25">
      <c r="A550" s="173" t="str">
        <f t="shared" si="54"/>
        <v>FoundationEastern Hemisphere Notebook8</v>
      </c>
      <c r="B550" s="74" t="s">
        <v>123</v>
      </c>
      <c r="C550" s="73" t="s">
        <v>78</v>
      </c>
      <c r="D550" s="73" t="s">
        <v>1955</v>
      </c>
      <c r="E550" s="73" t="s">
        <v>107</v>
      </c>
      <c r="F550" s="42">
        <v>8</v>
      </c>
      <c r="G550" s="43" t="str">
        <f t="shared" si="55"/>
        <v>12 Sep (Week 2:  Wed)</v>
      </c>
      <c r="H550" s="41" t="s">
        <v>365</v>
      </c>
      <c r="I550" s="41" t="s">
        <v>1960</v>
      </c>
      <c r="J550" s="41" t="str">
        <f t="shared" si="56"/>
        <v>Completed</v>
      </c>
      <c r="K550" s="107">
        <v>43355</v>
      </c>
    </row>
    <row r="551" spans="1:11" x14ac:dyDescent="0.25">
      <c r="A551" s="173" t="str">
        <f t="shared" si="54"/>
        <v>FoundationEastern Hemisphere Notebook10</v>
      </c>
      <c r="B551" s="74" t="s">
        <v>123</v>
      </c>
      <c r="C551" s="73" t="s">
        <v>78</v>
      </c>
      <c r="D551" s="73" t="s">
        <v>1955</v>
      </c>
      <c r="E551" s="73" t="s">
        <v>107</v>
      </c>
      <c r="F551" s="42">
        <v>10</v>
      </c>
      <c r="G551" s="43" t="str">
        <f t="shared" si="55"/>
        <v>14 Sep (Week 2:  Fri)</v>
      </c>
      <c r="H551" s="41" t="s">
        <v>224</v>
      </c>
      <c r="I551" s="41" t="s">
        <v>1961</v>
      </c>
      <c r="J551" s="41" t="str">
        <f t="shared" si="56"/>
        <v>Completed</v>
      </c>
      <c r="K551" s="107">
        <v>43355</v>
      </c>
    </row>
    <row r="552" spans="1:11" x14ac:dyDescent="0.25">
      <c r="A552" s="173" t="str">
        <f t="shared" si="54"/>
        <v>FoundationEastern Hemisphere Notebook14</v>
      </c>
      <c r="B552" s="74" t="s">
        <v>123</v>
      </c>
      <c r="C552" s="73" t="s">
        <v>78</v>
      </c>
      <c r="D552" s="73" t="s">
        <v>1955</v>
      </c>
      <c r="E552" s="73" t="s">
        <v>107</v>
      </c>
      <c r="F552" s="42">
        <v>14</v>
      </c>
      <c r="G552" s="43" t="str">
        <f t="shared" si="55"/>
        <v>20 Sep (Week 3:  Thu)</v>
      </c>
      <c r="H552" s="41" t="s">
        <v>226</v>
      </c>
      <c r="I552" s="41" t="s">
        <v>1962</v>
      </c>
      <c r="J552" s="41" t="str">
        <f t="shared" si="56"/>
        <v>Completed</v>
      </c>
      <c r="K552" s="107">
        <v>43364</v>
      </c>
    </row>
    <row r="553" spans="1:11" x14ac:dyDescent="0.25">
      <c r="A553" s="173" t="str">
        <f t="shared" si="54"/>
        <v>FoundationEastern Hemisphere Notebook15</v>
      </c>
      <c r="B553" s="74" t="s">
        <v>123</v>
      </c>
      <c r="C553" s="73" t="s">
        <v>78</v>
      </c>
      <c r="D553" s="73" t="s">
        <v>1955</v>
      </c>
      <c r="E553" s="73" t="s">
        <v>107</v>
      </c>
      <c r="F553" s="42">
        <v>15</v>
      </c>
      <c r="G553" s="43" t="str">
        <f t="shared" si="55"/>
        <v>21 Sep (Week 3:  Fri)</v>
      </c>
      <c r="H553" s="41" t="s">
        <v>227</v>
      </c>
      <c r="I553" s="41" t="s">
        <v>1963</v>
      </c>
      <c r="J553" s="41" t="str">
        <f t="shared" si="56"/>
        <v>Completed</v>
      </c>
      <c r="K553" s="107">
        <v>43374</v>
      </c>
    </row>
    <row r="554" spans="1:11" x14ac:dyDescent="0.25">
      <c r="A554" s="173" t="str">
        <f t="shared" si="54"/>
        <v>FoundationEastern Hemisphere Notebook26</v>
      </c>
      <c r="B554" s="74" t="s">
        <v>123</v>
      </c>
      <c r="C554" s="73" t="s">
        <v>78</v>
      </c>
      <c r="D554" s="73" t="s">
        <v>1955</v>
      </c>
      <c r="E554" s="73" t="s">
        <v>107</v>
      </c>
      <c r="F554" s="42">
        <v>26</v>
      </c>
      <c r="G554" s="43" t="str">
        <f t="shared" si="55"/>
        <v>08 Oct (Week 6:  Mon)</v>
      </c>
      <c r="H554" s="41" t="s">
        <v>373</v>
      </c>
      <c r="I554" s="41" t="s">
        <v>1964</v>
      </c>
      <c r="J554" s="41" t="str">
        <f t="shared" si="56"/>
        <v>Planned</v>
      </c>
    </row>
    <row r="555" spans="1:11" x14ac:dyDescent="0.25">
      <c r="A555" s="173" t="str">
        <f t="shared" si="54"/>
        <v>FoundationEastern Hemisphere Notebook27</v>
      </c>
      <c r="B555" s="74" t="s">
        <v>123</v>
      </c>
      <c r="C555" s="73" t="s">
        <v>78</v>
      </c>
      <c r="D555" s="73" t="s">
        <v>1955</v>
      </c>
      <c r="E555" s="73" t="s">
        <v>107</v>
      </c>
      <c r="F555" s="42">
        <v>27</v>
      </c>
      <c r="G555" s="43" t="str">
        <f t="shared" si="55"/>
        <v>09 Oct (Week 6:  Tue)</v>
      </c>
      <c r="H555" s="41" t="s">
        <v>1965</v>
      </c>
      <c r="I555" s="41" t="s">
        <v>1966</v>
      </c>
      <c r="J555" s="41" t="str">
        <f t="shared" si="56"/>
        <v>Planned</v>
      </c>
    </row>
    <row r="556" spans="1:11" x14ac:dyDescent="0.25">
      <c r="A556" s="173" t="str">
        <f t="shared" si="54"/>
        <v>FoundationEastern Hemisphere Notebook28</v>
      </c>
      <c r="B556" s="74" t="s">
        <v>123</v>
      </c>
      <c r="C556" s="73" t="s">
        <v>78</v>
      </c>
      <c r="D556" s="73" t="s">
        <v>1955</v>
      </c>
      <c r="E556" s="73" t="s">
        <v>107</v>
      </c>
      <c r="F556" s="42">
        <v>28</v>
      </c>
      <c r="G556" s="43" t="str">
        <f t="shared" si="55"/>
        <v>10 Oct (Week 6:  Wed)</v>
      </c>
      <c r="H556" s="41" t="s">
        <v>377</v>
      </c>
      <c r="I556" s="41" t="s">
        <v>1967</v>
      </c>
      <c r="J556" s="41" t="str">
        <f t="shared" si="56"/>
        <v>Planned</v>
      </c>
    </row>
    <row r="557" spans="1:11" x14ac:dyDescent="0.25">
      <c r="A557" s="173" t="str">
        <f t="shared" si="54"/>
        <v>FoundationEastern Hemisphere Notebook29</v>
      </c>
      <c r="B557" s="74" t="s">
        <v>123</v>
      </c>
      <c r="C557" s="73" t="s">
        <v>78</v>
      </c>
      <c r="D557" s="73" t="s">
        <v>1955</v>
      </c>
      <c r="E557" s="73" t="s">
        <v>107</v>
      </c>
      <c r="F557" s="42">
        <v>29</v>
      </c>
      <c r="G557" s="43" t="str">
        <f t="shared" si="55"/>
        <v>11 Oct (Week 6:  Thu)</v>
      </c>
      <c r="H557" s="41" t="s">
        <v>379</v>
      </c>
      <c r="I557" s="41" t="s">
        <v>1968</v>
      </c>
      <c r="J557" s="41" t="str">
        <f t="shared" si="56"/>
        <v>Planned</v>
      </c>
    </row>
    <row r="558" spans="1:11" x14ac:dyDescent="0.25">
      <c r="A558" s="173" t="str">
        <f t="shared" si="54"/>
        <v>FoundationEastern Hemisphere Notebook31</v>
      </c>
      <c r="B558" s="74" t="s">
        <v>123</v>
      </c>
      <c r="C558" s="73" t="s">
        <v>78</v>
      </c>
      <c r="D558" s="73" t="s">
        <v>1955</v>
      </c>
      <c r="E558" s="73" t="s">
        <v>107</v>
      </c>
      <c r="F558" s="42">
        <v>31</v>
      </c>
      <c r="G558" s="43" t="str">
        <f t="shared" si="55"/>
        <v>15 Oct (Week 7:  Mon)</v>
      </c>
      <c r="H558" s="41" t="s">
        <v>230</v>
      </c>
      <c r="I558" s="41" t="s">
        <v>1969</v>
      </c>
      <c r="J558" s="41" t="str">
        <f t="shared" si="56"/>
        <v>Planned</v>
      </c>
    </row>
    <row r="559" spans="1:11" x14ac:dyDescent="0.25">
      <c r="A559" s="173" t="str">
        <f t="shared" si="54"/>
        <v>FoundationEastern Hemisphere Notebook36</v>
      </c>
      <c r="B559" s="74" t="s">
        <v>123</v>
      </c>
      <c r="C559" s="73" t="s">
        <v>78</v>
      </c>
      <c r="D559" s="73" t="s">
        <v>1955</v>
      </c>
      <c r="E559" s="73" t="s">
        <v>107</v>
      </c>
      <c r="F559" s="42">
        <v>36</v>
      </c>
      <c r="G559" s="43" t="str">
        <f t="shared" si="55"/>
        <v>22 Oct (Week 8:  Mon)</v>
      </c>
      <c r="H559" s="41" t="s">
        <v>231</v>
      </c>
      <c r="I559" s="41" t="s">
        <v>1970</v>
      </c>
      <c r="J559" s="41" t="str">
        <f t="shared" si="56"/>
        <v>Planned</v>
      </c>
    </row>
    <row r="560" spans="1:11" x14ac:dyDescent="0.25">
      <c r="A560" s="173" t="str">
        <f t="shared" si="54"/>
        <v>FoundationEastern Hemisphere Notebook38</v>
      </c>
      <c r="B560" s="74" t="s">
        <v>123</v>
      </c>
      <c r="C560" s="73" t="s">
        <v>78</v>
      </c>
      <c r="D560" s="73" t="s">
        <v>1955</v>
      </c>
      <c r="E560" s="73" t="s">
        <v>107</v>
      </c>
      <c r="F560" s="42">
        <v>38</v>
      </c>
      <c r="G560" s="43" t="str">
        <f t="shared" si="55"/>
        <v>24 Oct (Week 8:  Wed)</v>
      </c>
      <c r="H560" s="41" t="s">
        <v>105</v>
      </c>
      <c r="I560" s="41" t="s">
        <v>1971</v>
      </c>
      <c r="J560" s="41" t="str">
        <f t="shared" si="56"/>
        <v>Planned</v>
      </c>
    </row>
    <row r="561" spans="1:10" x14ac:dyDescent="0.25">
      <c r="A561" s="173" t="str">
        <f t="shared" si="54"/>
        <v>FoundationEastern Hemisphere Notebook40</v>
      </c>
      <c r="B561" s="74" t="s">
        <v>123</v>
      </c>
      <c r="C561" s="73" t="s">
        <v>78</v>
      </c>
      <c r="D561" s="73" t="s">
        <v>1955</v>
      </c>
      <c r="E561" s="73" t="s">
        <v>107</v>
      </c>
      <c r="F561" s="42">
        <v>40</v>
      </c>
      <c r="G561" s="43" t="str">
        <f t="shared" si="55"/>
        <v>26 Oct (Week 8:  Fri)</v>
      </c>
      <c r="H561" s="41" t="s">
        <v>387</v>
      </c>
      <c r="I561" s="41" t="s">
        <v>1972</v>
      </c>
      <c r="J561" s="41" t="str">
        <f t="shared" si="56"/>
        <v>Planned</v>
      </c>
    </row>
    <row r="562" spans="1:10" x14ac:dyDescent="0.25">
      <c r="A562" s="173" t="str">
        <f t="shared" si="54"/>
        <v>FoundationEastern Hemisphere Notebook41</v>
      </c>
      <c r="B562" s="74" t="s">
        <v>123</v>
      </c>
      <c r="C562" s="73" t="s">
        <v>78</v>
      </c>
      <c r="D562" s="73" t="s">
        <v>1955</v>
      </c>
      <c r="E562" s="73" t="s">
        <v>107</v>
      </c>
      <c r="F562" s="42">
        <v>41</v>
      </c>
      <c r="G562" s="43" t="str">
        <f t="shared" si="55"/>
        <v>29 Oct (Week 9:  Mon)</v>
      </c>
      <c r="H562" s="41" t="s">
        <v>389</v>
      </c>
      <c r="I562" s="41" t="s">
        <v>1973</v>
      </c>
      <c r="J562" s="41" t="str">
        <f t="shared" si="56"/>
        <v>Planned</v>
      </c>
    </row>
    <row r="563" spans="1:10" x14ac:dyDescent="0.25">
      <c r="A563" s="173" t="str">
        <f t="shared" si="54"/>
        <v>FoundationEastern Hemisphere Notebook42</v>
      </c>
      <c r="B563" s="74" t="s">
        <v>123</v>
      </c>
      <c r="C563" s="73" t="s">
        <v>78</v>
      </c>
      <c r="D563" s="73" t="s">
        <v>1955</v>
      </c>
      <c r="E563" s="73" t="s">
        <v>107</v>
      </c>
      <c r="F563" s="42">
        <v>42</v>
      </c>
      <c r="G563" s="43" t="str">
        <f t="shared" si="55"/>
        <v>30 Oct (Week 9:  Tue)</v>
      </c>
      <c r="H563" s="41" t="s">
        <v>233</v>
      </c>
      <c r="I563" s="41" t="s">
        <v>1974</v>
      </c>
      <c r="J563" s="41" t="str">
        <f t="shared" si="56"/>
        <v>Planned</v>
      </c>
    </row>
    <row r="564" spans="1:10" x14ac:dyDescent="0.25">
      <c r="A564" s="173" t="str">
        <f t="shared" si="54"/>
        <v>FoundationEastern Hemisphere Notebook45</v>
      </c>
      <c r="B564" s="74" t="s">
        <v>123</v>
      </c>
      <c r="C564" s="73" t="s">
        <v>78</v>
      </c>
      <c r="D564" s="73" t="s">
        <v>1955</v>
      </c>
      <c r="E564" s="73" t="s">
        <v>107</v>
      </c>
      <c r="F564" s="42">
        <v>45</v>
      </c>
      <c r="G564" s="43" t="str">
        <f t="shared" si="55"/>
        <v>02 Nov (Week 9:  Fri)</v>
      </c>
      <c r="H564" s="41" t="s">
        <v>1975</v>
      </c>
      <c r="I564" s="41" t="s">
        <v>1976</v>
      </c>
      <c r="J564" s="41" t="str">
        <f t="shared" si="56"/>
        <v>Planned</v>
      </c>
    </row>
    <row r="565" spans="1:10" x14ac:dyDescent="0.25">
      <c r="A565" s="173" t="str">
        <f t="shared" si="54"/>
        <v>FoundationEastern Hemisphere Notebook46</v>
      </c>
      <c r="B565" s="74" t="s">
        <v>123</v>
      </c>
      <c r="C565" s="73" t="s">
        <v>78</v>
      </c>
      <c r="D565" s="73" t="s">
        <v>1955</v>
      </c>
      <c r="E565" s="73" t="s">
        <v>107</v>
      </c>
      <c r="F565" s="42">
        <v>46</v>
      </c>
      <c r="G565" s="43" t="str">
        <f t="shared" si="55"/>
        <v>05 Nov (Week 10:  Mon)</v>
      </c>
      <c r="H565" s="41" t="s">
        <v>1543</v>
      </c>
      <c r="I565" s="41" t="s">
        <v>1977</v>
      </c>
      <c r="J565" s="41" t="str">
        <f t="shared" si="56"/>
        <v>Planned</v>
      </c>
    </row>
    <row r="566" spans="1:10" x14ac:dyDescent="0.25">
      <c r="A566" s="173" t="str">
        <f t="shared" si="54"/>
        <v>FoundationEastern Hemisphere Notebook50</v>
      </c>
      <c r="B566" s="74" t="s">
        <v>123</v>
      </c>
      <c r="C566" s="73" t="s">
        <v>78</v>
      </c>
      <c r="D566" s="73" t="s">
        <v>1955</v>
      </c>
      <c r="E566" s="73" t="s">
        <v>107</v>
      </c>
      <c r="F566" s="42">
        <v>50</v>
      </c>
      <c r="G566" s="43" t="str">
        <f t="shared" si="55"/>
        <v>09 Nov (Week 10:  Fri)</v>
      </c>
      <c r="H566" s="41" t="s">
        <v>238</v>
      </c>
      <c r="I566" s="41" t="s">
        <v>1978</v>
      </c>
      <c r="J566" s="41" t="str">
        <f t="shared" si="56"/>
        <v>Planned</v>
      </c>
    </row>
    <row r="567" spans="1:10" x14ac:dyDescent="0.25">
      <c r="A567" s="173" t="str">
        <f t="shared" si="54"/>
        <v>FoundationEastern Hemisphere Notebook52</v>
      </c>
      <c r="B567" s="74" t="s">
        <v>123</v>
      </c>
      <c r="C567" s="73" t="s">
        <v>78</v>
      </c>
      <c r="D567" s="73" t="s">
        <v>1955</v>
      </c>
      <c r="E567" s="73" t="s">
        <v>107</v>
      </c>
      <c r="F567" s="42">
        <v>52</v>
      </c>
      <c r="G567" s="43" t="str">
        <f t="shared" si="55"/>
        <v>13 Nov (Week 11:  Tue)</v>
      </c>
      <c r="H567" s="41" t="s">
        <v>399</v>
      </c>
      <c r="I567" s="41" t="s">
        <v>1979</v>
      </c>
      <c r="J567" s="41" t="str">
        <f t="shared" si="56"/>
        <v>Planned</v>
      </c>
    </row>
    <row r="568" spans="1:10" x14ac:dyDescent="0.25">
      <c r="A568" s="173" t="str">
        <f t="shared" si="54"/>
        <v>FoundationEastern Hemisphere Notebook53</v>
      </c>
      <c r="B568" s="74" t="s">
        <v>123</v>
      </c>
      <c r="C568" s="73" t="s">
        <v>78</v>
      </c>
      <c r="D568" s="73" t="s">
        <v>1955</v>
      </c>
      <c r="E568" s="73" t="s">
        <v>107</v>
      </c>
      <c r="F568" s="42">
        <v>53</v>
      </c>
      <c r="G568" s="43" t="str">
        <f t="shared" si="55"/>
        <v>14 Nov (Week 11:  Wed)</v>
      </c>
      <c r="H568" s="41" t="s">
        <v>401</v>
      </c>
      <c r="I568" s="41" t="s">
        <v>1980</v>
      </c>
      <c r="J568" s="41" t="str">
        <f t="shared" si="56"/>
        <v>Planned</v>
      </c>
    </row>
    <row r="569" spans="1:10" x14ac:dyDescent="0.25">
      <c r="A569" s="173" t="str">
        <f t="shared" si="54"/>
        <v>FoundationEastern Hemisphere Notebook54</v>
      </c>
      <c r="B569" s="74" t="s">
        <v>123</v>
      </c>
      <c r="C569" s="73" t="s">
        <v>78</v>
      </c>
      <c r="D569" s="73" t="s">
        <v>1955</v>
      </c>
      <c r="E569" s="73" t="s">
        <v>107</v>
      </c>
      <c r="F569" s="42">
        <v>54</v>
      </c>
      <c r="G569" s="43" t="str">
        <f t="shared" si="55"/>
        <v>15 Nov (Week 11:  Thu)</v>
      </c>
      <c r="H569" s="41" t="s">
        <v>240</v>
      </c>
      <c r="I569" s="41" t="s">
        <v>1981</v>
      </c>
      <c r="J569" s="41" t="str">
        <f t="shared" si="56"/>
        <v>Planned</v>
      </c>
    </row>
    <row r="570" spans="1:10" x14ac:dyDescent="0.25">
      <c r="A570" s="173" t="str">
        <f t="shared" si="54"/>
        <v>FoundationEastern Hemisphere Notebook55</v>
      </c>
      <c r="B570" s="74" t="s">
        <v>123</v>
      </c>
      <c r="C570" s="73" t="s">
        <v>78</v>
      </c>
      <c r="D570" s="73" t="s">
        <v>1955</v>
      </c>
      <c r="E570" s="73" t="s">
        <v>107</v>
      </c>
      <c r="F570" s="42">
        <v>55</v>
      </c>
      <c r="G570" s="43" t="str">
        <f t="shared" si="55"/>
        <v>16 Nov (Week 11:  Fri)</v>
      </c>
      <c r="H570" s="41" t="s">
        <v>1982</v>
      </c>
      <c r="I570" s="41" t="s">
        <v>1983</v>
      </c>
      <c r="J570" s="41" t="str">
        <f t="shared" si="56"/>
        <v>Planned</v>
      </c>
    </row>
    <row r="571" spans="1:10" x14ac:dyDescent="0.25">
      <c r="A571" s="173" t="str">
        <f t="shared" si="54"/>
        <v>FoundationEastern Hemisphere Notebook66</v>
      </c>
      <c r="B571" s="74" t="s">
        <v>123</v>
      </c>
      <c r="C571" s="73" t="s">
        <v>78</v>
      </c>
      <c r="D571" s="73" t="s">
        <v>1955</v>
      </c>
      <c r="E571" s="73" t="s">
        <v>107</v>
      </c>
      <c r="F571" s="42">
        <v>66</v>
      </c>
      <c r="G571" s="43" t="str">
        <f t="shared" si="55"/>
        <v>03 Dec (Week 14:  Mon)</v>
      </c>
      <c r="H571" s="41" t="s">
        <v>406</v>
      </c>
      <c r="I571" s="41" t="s">
        <v>1984</v>
      </c>
      <c r="J571" s="41" t="str">
        <f t="shared" si="56"/>
        <v>Planned</v>
      </c>
    </row>
    <row r="572" spans="1:10" x14ac:dyDescent="0.25">
      <c r="A572" s="173" t="str">
        <f t="shared" si="54"/>
        <v>FoundationEastern Hemisphere Notebook67</v>
      </c>
      <c r="B572" s="74" t="s">
        <v>123</v>
      </c>
      <c r="C572" s="73" t="s">
        <v>78</v>
      </c>
      <c r="D572" s="73" t="s">
        <v>1955</v>
      </c>
      <c r="E572" s="73" t="s">
        <v>107</v>
      </c>
      <c r="F572" s="42">
        <v>67</v>
      </c>
      <c r="G572" s="43" t="str">
        <f t="shared" si="55"/>
        <v>04 Dec (Week 14:  Tue)</v>
      </c>
      <c r="H572" s="41" t="s">
        <v>1985</v>
      </c>
      <c r="I572" s="41" t="s">
        <v>1986</v>
      </c>
      <c r="J572" s="41" t="str">
        <f t="shared" si="56"/>
        <v>Planned</v>
      </c>
    </row>
    <row r="573" spans="1:10" x14ac:dyDescent="0.25">
      <c r="A573" s="173" t="str">
        <f t="shared" si="54"/>
        <v>FoundationEastern Hemisphere Notebook68</v>
      </c>
      <c r="B573" s="74" t="s">
        <v>123</v>
      </c>
      <c r="C573" s="73" t="s">
        <v>78</v>
      </c>
      <c r="D573" s="73" t="s">
        <v>1955</v>
      </c>
      <c r="E573" s="73" t="s">
        <v>107</v>
      </c>
      <c r="F573" s="42">
        <v>68</v>
      </c>
      <c r="G573" s="43" t="str">
        <f t="shared" si="55"/>
        <v>05 Dec (Week 14:  Wed)</v>
      </c>
      <c r="H573" s="41" t="s">
        <v>1987</v>
      </c>
      <c r="I573" s="41" t="s">
        <v>1988</v>
      </c>
      <c r="J573" s="41" t="str">
        <f t="shared" si="56"/>
        <v>Planned</v>
      </c>
    </row>
    <row r="574" spans="1:10" x14ac:dyDescent="0.25">
      <c r="A574" s="173" t="str">
        <f t="shared" si="54"/>
        <v>FoundationEastern Hemisphere Notebook69</v>
      </c>
      <c r="B574" s="74" t="s">
        <v>123</v>
      </c>
      <c r="C574" s="73" t="s">
        <v>78</v>
      </c>
      <c r="D574" s="73" t="s">
        <v>1955</v>
      </c>
      <c r="E574" s="73" t="s">
        <v>107</v>
      </c>
      <c r="F574" s="42">
        <v>69</v>
      </c>
      <c r="G574" s="43" t="str">
        <f t="shared" si="55"/>
        <v>06 Dec (Week 14:  Thu)</v>
      </c>
      <c r="H574" s="41" t="s">
        <v>246</v>
      </c>
      <c r="I574" s="41" t="s">
        <v>1989</v>
      </c>
      <c r="J574" s="41" t="str">
        <f t="shared" si="56"/>
        <v>Planned</v>
      </c>
    </row>
    <row r="575" spans="1:10" x14ac:dyDescent="0.25">
      <c r="A575" s="173" t="str">
        <f t="shared" si="54"/>
        <v>FoundationEastern Hemisphere Notebook71</v>
      </c>
      <c r="B575" s="74" t="s">
        <v>123</v>
      </c>
      <c r="C575" s="73" t="s">
        <v>78</v>
      </c>
      <c r="D575" s="73" t="s">
        <v>1955</v>
      </c>
      <c r="E575" s="73" t="s">
        <v>107</v>
      </c>
      <c r="F575" s="42">
        <v>71</v>
      </c>
      <c r="G575" s="43" t="str">
        <f t="shared" si="55"/>
        <v>10 Dec (Week 15:  Mon)</v>
      </c>
      <c r="H575" s="41" t="s">
        <v>247</v>
      </c>
      <c r="I575" s="41" t="s">
        <v>1990</v>
      </c>
      <c r="J575" s="41" t="str">
        <f t="shared" si="56"/>
        <v>Planned</v>
      </c>
    </row>
    <row r="576" spans="1:10" x14ac:dyDescent="0.25">
      <c r="A576" s="173" t="str">
        <f t="shared" si="54"/>
        <v>FoundationEastern Hemisphere Notebook74</v>
      </c>
      <c r="B576" s="74" t="s">
        <v>123</v>
      </c>
      <c r="C576" s="73" t="s">
        <v>78</v>
      </c>
      <c r="D576" s="73" t="s">
        <v>1955</v>
      </c>
      <c r="E576" s="73" t="s">
        <v>107</v>
      </c>
      <c r="F576" s="42">
        <v>74</v>
      </c>
      <c r="G576" s="43" t="str">
        <f t="shared" si="55"/>
        <v>13 Dec (Week 15:  Thu)</v>
      </c>
      <c r="H576" s="41" t="s">
        <v>248</v>
      </c>
      <c r="I576" s="41" t="s">
        <v>1991</v>
      </c>
      <c r="J576" s="41" t="str">
        <f t="shared" si="56"/>
        <v>Planned</v>
      </c>
    </row>
    <row r="577" spans="1:10" x14ac:dyDescent="0.25">
      <c r="A577" s="173" t="str">
        <f t="shared" si="54"/>
        <v>FoundationEastern Hemisphere Notebook75</v>
      </c>
      <c r="B577" s="74" t="s">
        <v>123</v>
      </c>
      <c r="C577" s="73" t="s">
        <v>78</v>
      </c>
      <c r="D577" s="73" t="s">
        <v>1955</v>
      </c>
      <c r="E577" s="73" t="s">
        <v>107</v>
      </c>
      <c r="F577" s="42">
        <v>75</v>
      </c>
      <c r="G577" s="43" t="str">
        <f t="shared" si="55"/>
        <v>14 Dec (Week 15:  Fri)</v>
      </c>
      <c r="H577" s="41" t="s">
        <v>249</v>
      </c>
      <c r="I577" s="41" t="s">
        <v>1992</v>
      </c>
      <c r="J577" s="41" t="str">
        <f t="shared" si="56"/>
        <v>Planned</v>
      </c>
    </row>
    <row r="578" spans="1:10" x14ac:dyDescent="0.25">
      <c r="A578" s="173" t="str">
        <f t="shared" ref="A578:A609" si="57">B578&amp;D578&amp;F578</f>
        <v>FoundationEastern Hemisphere Notebook77</v>
      </c>
      <c r="B578" s="74" t="s">
        <v>123</v>
      </c>
      <c r="C578" s="73" t="s">
        <v>78</v>
      </c>
      <c r="D578" s="73" t="s">
        <v>1955</v>
      </c>
      <c r="E578" s="73" t="s">
        <v>107</v>
      </c>
      <c r="F578" s="42">
        <v>77</v>
      </c>
      <c r="G578" s="43" t="str">
        <f t="shared" ref="G578:G609" si="58">IF(ISBLANK(F578),"",TEXT(VLOOKUP(F578,Calendar,2,0),"dd mmm")&amp;" (Week "&amp;VLOOKUP(F578,Calendar,3,FALSE)&amp;":  "&amp;TEXT(VLOOKUP(F578,Calendar,2,FALSE),"ddd")&amp;")")</f>
        <v>18 Dec (Week 16:  Tue)</v>
      </c>
      <c r="H578" s="41" t="s">
        <v>419</v>
      </c>
      <c r="I578" s="41" t="s">
        <v>1993</v>
      </c>
      <c r="J578" s="41" t="str">
        <f t="shared" ref="J578:J609" si="59">IF(ISBLANK(K578),"Planned",IF(K578="-","Revoked","Completed"))</f>
        <v>Planned</v>
      </c>
    </row>
    <row r="579" spans="1:10" x14ac:dyDescent="0.25">
      <c r="A579" s="173" t="str">
        <f t="shared" si="57"/>
        <v>FoundationEastern Hemisphere Notebook78</v>
      </c>
      <c r="B579" s="74" t="s">
        <v>123</v>
      </c>
      <c r="C579" s="73" t="s">
        <v>78</v>
      </c>
      <c r="D579" s="73" t="s">
        <v>1955</v>
      </c>
      <c r="E579" s="73" t="s">
        <v>107</v>
      </c>
      <c r="F579" s="42">
        <v>78</v>
      </c>
      <c r="G579" s="43" t="str">
        <f t="shared" si="58"/>
        <v>19 Dec (Week 16:  Wed)</v>
      </c>
      <c r="H579" s="41" t="s">
        <v>1994</v>
      </c>
      <c r="I579" s="41" t="s">
        <v>1995</v>
      </c>
      <c r="J579" s="41" t="str">
        <f t="shared" si="59"/>
        <v>Planned</v>
      </c>
    </row>
    <row r="580" spans="1:10" x14ac:dyDescent="0.25">
      <c r="A580" s="173" t="str">
        <f t="shared" si="57"/>
        <v>FoundationEastern Hemisphere Notebook79</v>
      </c>
      <c r="B580" s="74" t="s">
        <v>123</v>
      </c>
      <c r="C580" s="73" t="s">
        <v>78</v>
      </c>
      <c r="D580" s="73" t="s">
        <v>1955</v>
      </c>
      <c r="E580" s="73" t="s">
        <v>107</v>
      </c>
      <c r="F580" s="42">
        <v>79</v>
      </c>
      <c r="G580" s="43" t="str">
        <f t="shared" si="58"/>
        <v>20 Dec (Week 16:  Thu)</v>
      </c>
      <c r="H580" s="41" t="s">
        <v>1996</v>
      </c>
      <c r="I580" s="41" t="s">
        <v>1997</v>
      </c>
      <c r="J580" s="41" t="str">
        <f t="shared" si="59"/>
        <v>Planned</v>
      </c>
    </row>
    <row r="581" spans="1:10" x14ac:dyDescent="0.25">
      <c r="A581" s="173" t="str">
        <f t="shared" si="57"/>
        <v>FoundationEastern Hemisphere Notebook80</v>
      </c>
      <c r="B581" s="74" t="s">
        <v>123</v>
      </c>
      <c r="C581" s="73" t="s">
        <v>78</v>
      </c>
      <c r="D581" s="73" t="s">
        <v>1955</v>
      </c>
      <c r="E581" s="73" t="s">
        <v>107</v>
      </c>
      <c r="F581" s="42">
        <v>80</v>
      </c>
      <c r="G581" s="43" t="str">
        <f t="shared" si="58"/>
        <v>21 Dec (Week 16:  Fri)</v>
      </c>
      <c r="H581" s="41" t="s">
        <v>1746</v>
      </c>
      <c r="I581" s="41" t="s">
        <v>1998</v>
      </c>
      <c r="J581" s="41" t="str">
        <f t="shared" si="59"/>
        <v>Planned</v>
      </c>
    </row>
    <row r="582" spans="1:10" x14ac:dyDescent="0.25">
      <c r="A582" s="173" t="str">
        <f t="shared" si="57"/>
        <v>FoundationEastern Hemisphere Notebook81</v>
      </c>
      <c r="B582" s="74" t="s">
        <v>123</v>
      </c>
      <c r="C582" s="73" t="s">
        <v>78</v>
      </c>
      <c r="D582" s="73" t="s">
        <v>1955</v>
      </c>
      <c r="E582" s="73" t="s">
        <v>107</v>
      </c>
      <c r="F582" s="42">
        <v>81</v>
      </c>
      <c r="G582" s="43" t="str">
        <f t="shared" si="58"/>
        <v>27 Dec (Week 17:  Thu)</v>
      </c>
      <c r="H582" s="41" t="s">
        <v>257</v>
      </c>
      <c r="I582" s="41" t="s">
        <v>1999</v>
      </c>
      <c r="J582" s="41" t="str">
        <f t="shared" si="59"/>
        <v>Planned</v>
      </c>
    </row>
    <row r="583" spans="1:10" x14ac:dyDescent="0.25">
      <c r="A583" s="173" t="str">
        <f t="shared" si="57"/>
        <v>FoundationEastern Hemisphere Notebook82</v>
      </c>
      <c r="B583" s="74" t="s">
        <v>123</v>
      </c>
      <c r="C583" s="73" t="s">
        <v>78</v>
      </c>
      <c r="D583" s="73" t="s">
        <v>1955</v>
      </c>
      <c r="E583" s="73" t="s">
        <v>107</v>
      </c>
      <c r="F583" s="42">
        <v>82</v>
      </c>
      <c r="G583" s="43" t="str">
        <f t="shared" si="58"/>
        <v>28 Dec (Week 17:  Fri)</v>
      </c>
      <c r="H583" s="41" t="s">
        <v>258</v>
      </c>
      <c r="I583" s="41" t="s">
        <v>2000</v>
      </c>
      <c r="J583" s="41" t="str">
        <f t="shared" si="59"/>
        <v>Planned</v>
      </c>
    </row>
    <row r="584" spans="1:10" x14ac:dyDescent="0.25">
      <c r="A584" s="173" t="str">
        <f t="shared" si="57"/>
        <v>FoundationEastern Hemisphere Notebook83</v>
      </c>
      <c r="B584" s="74" t="s">
        <v>123</v>
      </c>
      <c r="C584" s="73" t="s">
        <v>78</v>
      </c>
      <c r="D584" s="73" t="s">
        <v>1955</v>
      </c>
      <c r="E584" s="73" t="s">
        <v>107</v>
      </c>
      <c r="F584" s="42">
        <v>83</v>
      </c>
      <c r="G584" s="43" t="str">
        <f t="shared" si="58"/>
        <v>02 Jan (Week 17:  Wed)</v>
      </c>
      <c r="H584" s="41" t="s">
        <v>429</v>
      </c>
      <c r="I584" s="41" t="s">
        <v>2001</v>
      </c>
      <c r="J584" s="41" t="str">
        <f t="shared" si="59"/>
        <v>Planned</v>
      </c>
    </row>
    <row r="585" spans="1:10" x14ac:dyDescent="0.25">
      <c r="A585" s="173" t="str">
        <f t="shared" si="57"/>
        <v>FoundationEastern Hemisphere Notebook84</v>
      </c>
      <c r="B585" s="74" t="s">
        <v>123</v>
      </c>
      <c r="C585" s="73" t="s">
        <v>78</v>
      </c>
      <c r="D585" s="73" t="s">
        <v>1955</v>
      </c>
      <c r="E585" s="73" t="s">
        <v>107</v>
      </c>
      <c r="F585" s="42">
        <v>84</v>
      </c>
      <c r="G585" s="43" t="str">
        <f t="shared" si="58"/>
        <v>03 Jan (Week 17:  Thu)</v>
      </c>
      <c r="H585" s="41" t="s">
        <v>1557</v>
      </c>
      <c r="I585" s="41" t="s">
        <v>2002</v>
      </c>
      <c r="J585" s="41" t="str">
        <f t="shared" si="59"/>
        <v>Planned</v>
      </c>
    </row>
    <row r="586" spans="1:10" x14ac:dyDescent="0.25">
      <c r="A586" s="173" t="str">
        <f t="shared" si="57"/>
        <v>FoundationEastern Hemisphere Notebook86</v>
      </c>
      <c r="B586" s="74" t="s">
        <v>123</v>
      </c>
      <c r="C586" s="73" t="s">
        <v>78</v>
      </c>
      <c r="D586" s="73" t="s">
        <v>1955</v>
      </c>
      <c r="E586" s="73" t="s">
        <v>107</v>
      </c>
      <c r="F586" s="42">
        <v>86</v>
      </c>
      <c r="G586" s="43" t="str">
        <f t="shared" si="58"/>
        <v>07 Jan (Week 18:  Mon)</v>
      </c>
      <c r="H586" s="41" t="s">
        <v>263</v>
      </c>
      <c r="I586" s="41" t="s">
        <v>2003</v>
      </c>
      <c r="J586" s="41" t="str">
        <f t="shared" si="59"/>
        <v>Planned</v>
      </c>
    </row>
    <row r="587" spans="1:10" x14ac:dyDescent="0.25">
      <c r="A587" s="173" t="str">
        <f t="shared" si="57"/>
        <v>FoundationEastern Hemisphere Notebook87</v>
      </c>
      <c r="B587" s="74" t="s">
        <v>123</v>
      </c>
      <c r="C587" s="73" t="s">
        <v>78</v>
      </c>
      <c r="D587" s="73" t="s">
        <v>1955</v>
      </c>
      <c r="E587" s="73" t="s">
        <v>107</v>
      </c>
      <c r="F587" s="42">
        <v>87</v>
      </c>
      <c r="G587" s="43" t="str">
        <f t="shared" si="58"/>
        <v>08 Jan (Week 18:  Tue)</v>
      </c>
      <c r="H587" s="41" t="s">
        <v>264</v>
      </c>
      <c r="I587" s="41" t="s">
        <v>2004</v>
      </c>
      <c r="J587" s="41" t="str">
        <f t="shared" si="59"/>
        <v>Planned</v>
      </c>
    </row>
    <row r="588" spans="1:10" x14ac:dyDescent="0.25">
      <c r="A588" s="173" t="str">
        <f t="shared" si="57"/>
        <v>FoundationEastern Hemisphere Notebook88</v>
      </c>
      <c r="B588" s="74" t="s">
        <v>123</v>
      </c>
      <c r="C588" s="73" t="s">
        <v>78</v>
      </c>
      <c r="D588" s="73" t="s">
        <v>1955</v>
      </c>
      <c r="E588" s="73" t="s">
        <v>107</v>
      </c>
      <c r="F588" s="42">
        <v>88</v>
      </c>
      <c r="G588" s="43" t="str">
        <f t="shared" si="58"/>
        <v>09 Jan (Week 18:  Wed)</v>
      </c>
      <c r="H588" s="41" t="s">
        <v>265</v>
      </c>
      <c r="I588" s="41" t="s">
        <v>2005</v>
      </c>
      <c r="J588" s="41" t="str">
        <f t="shared" si="59"/>
        <v>Planned</v>
      </c>
    </row>
    <row r="589" spans="1:10" x14ac:dyDescent="0.25">
      <c r="A589" s="173" t="str">
        <f t="shared" si="57"/>
        <v>FoundationEastern Hemisphere Notebook89</v>
      </c>
      <c r="B589" s="74" t="s">
        <v>123</v>
      </c>
      <c r="C589" s="73" t="s">
        <v>78</v>
      </c>
      <c r="D589" s="73" t="s">
        <v>1955</v>
      </c>
      <c r="E589" s="73" t="s">
        <v>107</v>
      </c>
      <c r="F589" s="42">
        <v>89</v>
      </c>
      <c r="G589" s="43" t="str">
        <f t="shared" si="58"/>
        <v>10 Jan (Week 18:  Thu)</v>
      </c>
      <c r="H589" s="41" t="s">
        <v>266</v>
      </c>
      <c r="I589" s="41" t="s">
        <v>2006</v>
      </c>
      <c r="J589" s="41" t="str">
        <f t="shared" si="59"/>
        <v>Planned</v>
      </c>
    </row>
    <row r="590" spans="1:10" x14ac:dyDescent="0.25">
      <c r="A590" s="173" t="str">
        <f t="shared" si="57"/>
        <v>FoundationEastern Hemisphere Notebook90</v>
      </c>
      <c r="B590" s="74" t="s">
        <v>123</v>
      </c>
      <c r="C590" s="73" t="s">
        <v>78</v>
      </c>
      <c r="D590" s="73" t="s">
        <v>1955</v>
      </c>
      <c r="E590" s="73" t="s">
        <v>107</v>
      </c>
      <c r="F590" s="42">
        <v>90</v>
      </c>
      <c r="G590" s="43" t="str">
        <f t="shared" si="58"/>
        <v>11 Jan (Week 18:  Fri)</v>
      </c>
      <c r="H590" s="41" t="s">
        <v>2007</v>
      </c>
      <c r="I590" s="41" t="s">
        <v>2008</v>
      </c>
      <c r="J590" s="41" t="str">
        <f t="shared" si="59"/>
        <v>Planned</v>
      </c>
    </row>
    <row r="591" spans="1:10" x14ac:dyDescent="0.25">
      <c r="A591" s="173" t="str">
        <f t="shared" si="57"/>
        <v>FoundationEastern Hemisphere Notebook106</v>
      </c>
      <c r="B591" s="74" t="s">
        <v>123</v>
      </c>
      <c r="C591" s="73" t="s">
        <v>78</v>
      </c>
      <c r="D591" s="73" t="s">
        <v>1955</v>
      </c>
      <c r="E591" s="73" t="s">
        <v>107</v>
      </c>
      <c r="F591" s="42">
        <v>106</v>
      </c>
      <c r="G591" s="43" t="str">
        <f t="shared" si="58"/>
        <v>04 Feb (Week 22:  Mon)</v>
      </c>
      <c r="H591" s="41" t="s">
        <v>439</v>
      </c>
      <c r="I591" s="41" t="s">
        <v>2009</v>
      </c>
      <c r="J591" s="41" t="str">
        <f t="shared" si="59"/>
        <v>Planned</v>
      </c>
    </row>
    <row r="592" spans="1:10" x14ac:dyDescent="0.25">
      <c r="A592" s="173" t="str">
        <f t="shared" si="57"/>
        <v>FoundationEastern Hemisphere Notebook107</v>
      </c>
      <c r="B592" s="74" t="s">
        <v>123</v>
      </c>
      <c r="C592" s="73" t="s">
        <v>78</v>
      </c>
      <c r="D592" s="73" t="s">
        <v>1955</v>
      </c>
      <c r="E592" s="73" t="s">
        <v>107</v>
      </c>
      <c r="F592" s="42">
        <v>107</v>
      </c>
      <c r="G592" s="43" t="str">
        <f t="shared" si="58"/>
        <v>05 Feb (Week 22:  Tue)</v>
      </c>
      <c r="H592" s="41" t="s">
        <v>2010</v>
      </c>
      <c r="I592" s="41" t="s">
        <v>2011</v>
      </c>
      <c r="J592" s="41" t="str">
        <f t="shared" si="59"/>
        <v>Planned</v>
      </c>
    </row>
    <row r="593" spans="1:10" x14ac:dyDescent="0.25">
      <c r="A593" s="173" t="str">
        <f t="shared" si="57"/>
        <v>FoundationEastern Hemisphere Notebook108</v>
      </c>
      <c r="B593" s="74" t="s">
        <v>123</v>
      </c>
      <c r="C593" s="73" t="s">
        <v>78</v>
      </c>
      <c r="D593" s="73" t="s">
        <v>1955</v>
      </c>
      <c r="E593" s="73" t="s">
        <v>107</v>
      </c>
      <c r="F593" s="42">
        <v>108</v>
      </c>
      <c r="G593" s="43" t="str">
        <f t="shared" si="58"/>
        <v>06 Feb (Week 22:  Wed)</v>
      </c>
      <c r="H593" s="41" t="s">
        <v>271</v>
      </c>
      <c r="I593" s="41" t="s">
        <v>2012</v>
      </c>
      <c r="J593" s="41" t="str">
        <f t="shared" si="59"/>
        <v>Planned</v>
      </c>
    </row>
    <row r="594" spans="1:10" x14ac:dyDescent="0.25">
      <c r="A594" s="173" t="str">
        <f t="shared" si="57"/>
        <v>FoundationEastern Hemisphere Notebook109</v>
      </c>
      <c r="B594" s="74" t="s">
        <v>123</v>
      </c>
      <c r="C594" s="73" t="s">
        <v>78</v>
      </c>
      <c r="D594" s="73" t="s">
        <v>1955</v>
      </c>
      <c r="E594" s="73" t="s">
        <v>107</v>
      </c>
      <c r="F594" s="42">
        <v>109</v>
      </c>
      <c r="G594" s="43" t="str">
        <f t="shared" si="58"/>
        <v>07 Feb (Week 22:  Thu)</v>
      </c>
      <c r="H594" s="41" t="s">
        <v>272</v>
      </c>
      <c r="I594" s="41" t="s">
        <v>2013</v>
      </c>
      <c r="J594" s="41" t="str">
        <f t="shared" si="59"/>
        <v>Planned</v>
      </c>
    </row>
    <row r="595" spans="1:10" x14ac:dyDescent="0.25">
      <c r="A595" s="173" t="str">
        <f t="shared" si="57"/>
        <v>FoundationEastern Hemisphere Notebook112</v>
      </c>
      <c r="B595" s="74" t="s">
        <v>123</v>
      </c>
      <c r="C595" s="73" t="s">
        <v>78</v>
      </c>
      <c r="D595" s="73" t="s">
        <v>1955</v>
      </c>
      <c r="E595" s="73" t="s">
        <v>107</v>
      </c>
      <c r="F595" s="42">
        <v>112</v>
      </c>
      <c r="G595" s="43" t="str">
        <f t="shared" si="58"/>
        <v>12 Feb (Week 23:  Tue)</v>
      </c>
      <c r="H595" s="41" t="s">
        <v>1487</v>
      </c>
      <c r="I595" s="41" t="s">
        <v>2014</v>
      </c>
      <c r="J595" s="41" t="str">
        <f t="shared" si="59"/>
        <v>Planned</v>
      </c>
    </row>
    <row r="596" spans="1:10" x14ac:dyDescent="0.25">
      <c r="A596" s="173" t="str">
        <f t="shared" si="57"/>
        <v>FoundationEastern Hemisphere Notebook115</v>
      </c>
      <c r="B596" s="74" t="s">
        <v>123</v>
      </c>
      <c r="C596" s="73" t="s">
        <v>78</v>
      </c>
      <c r="D596" s="73" t="s">
        <v>1955</v>
      </c>
      <c r="E596" s="73" t="s">
        <v>107</v>
      </c>
      <c r="F596" s="42">
        <v>115</v>
      </c>
      <c r="G596" s="43" t="str">
        <f t="shared" si="58"/>
        <v>15 Feb (Week 23:  Fri)</v>
      </c>
      <c r="H596" s="41" t="s">
        <v>1523</v>
      </c>
      <c r="I596" s="41" t="s">
        <v>2015</v>
      </c>
      <c r="J596" s="41" t="str">
        <f t="shared" si="59"/>
        <v>Planned</v>
      </c>
    </row>
    <row r="597" spans="1:10" x14ac:dyDescent="0.25">
      <c r="A597" s="173" t="str">
        <f t="shared" si="57"/>
        <v>FoundationEastern Hemisphere Notebook116</v>
      </c>
      <c r="B597" s="74" t="s">
        <v>123</v>
      </c>
      <c r="C597" s="73" t="s">
        <v>78</v>
      </c>
      <c r="D597" s="73" t="s">
        <v>1955</v>
      </c>
      <c r="E597" s="73" t="s">
        <v>107</v>
      </c>
      <c r="F597" s="42">
        <v>116</v>
      </c>
      <c r="G597" s="43" t="str">
        <f t="shared" si="58"/>
        <v>18 Feb (Week 24:  Mon)</v>
      </c>
      <c r="H597" s="41" t="s">
        <v>1485</v>
      </c>
      <c r="I597" s="41" t="s">
        <v>2016</v>
      </c>
      <c r="J597" s="41" t="str">
        <f t="shared" si="59"/>
        <v>Planned</v>
      </c>
    </row>
    <row r="598" spans="1:10" x14ac:dyDescent="0.25">
      <c r="A598" s="173" t="str">
        <f t="shared" si="57"/>
        <v>FoundationEastern Hemisphere Notebook118</v>
      </c>
      <c r="B598" s="74" t="s">
        <v>123</v>
      </c>
      <c r="C598" s="73" t="s">
        <v>78</v>
      </c>
      <c r="D598" s="73" t="s">
        <v>1955</v>
      </c>
      <c r="E598" s="73" t="s">
        <v>107</v>
      </c>
      <c r="F598" s="42">
        <v>118</v>
      </c>
      <c r="G598" s="43" t="str">
        <f t="shared" si="58"/>
        <v>20 Feb (Week 24:  Wed)</v>
      </c>
      <c r="H598" s="41" t="s">
        <v>1489</v>
      </c>
      <c r="I598" s="41" t="s">
        <v>2017</v>
      </c>
      <c r="J598" s="41" t="str">
        <f t="shared" si="59"/>
        <v>Planned</v>
      </c>
    </row>
    <row r="599" spans="1:10" x14ac:dyDescent="0.25">
      <c r="A599" s="173" t="str">
        <f t="shared" si="57"/>
        <v>FoundationEastern Hemisphere Notebook120</v>
      </c>
      <c r="B599" s="74" t="s">
        <v>123</v>
      </c>
      <c r="C599" s="73" t="s">
        <v>78</v>
      </c>
      <c r="D599" s="73" t="s">
        <v>1955</v>
      </c>
      <c r="E599" s="73" t="s">
        <v>107</v>
      </c>
      <c r="F599" s="42">
        <v>120</v>
      </c>
      <c r="G599" s="43" t="str">
        <f t="shared" si="58"/>
        <v>22 Feb (Week 24:  Fri)</v>
      </c>
      <c r="H599" s="41" t="s">
        <v>2018</v>
      </c>
      <c r="I599" s="41" t="s">
        <v>2019</v>
      </c>
      <c r="J599" s="41" t="str">
        <f t="shared" si="59"/>
        <v>Planned</v>
      </c>
    </row>
    <row r="600" spans="1:10" x14ac:dyDescent="0.25">
      <c r="A600" s="173" t="str">
        <f t="shared" si="57"/>
        <v>FoundationEastern Hemisphere Notebook131</v>
      </c>
      <c r="B600" s="74" t="s">
        <v>123</v>
      </c>
      <c r="C600" s="73" t="s">
        <v>78</v>
      </c>
      <c r="D600" s="73" t="s">
        <v>1955</v>
      </c>
      <c r="E600" s="73" t="s">
        <v>107</v>
      </c>
      <c r="F600" s="42">
        <v>131</v>
      </c>
      <c r="G600" s="43" t="str">
        <f t="shared" si="58"/>
        <v>11 Mar (Week 27:  Mon)</v>
      </c>
      <c r="H600" s="41" t="s">
        <v>1412</v>
      </c>
      <c r="I600" s="41" t="s">
        <v>2020</v>
      </c>
      <c r="J600" s="41" t="str">
        <f t="shared" si="59"/>
        <v>Planned</v>
      </c>
    </row>
    <row r="601" spans="1:10" x14ac:dyDescent="0.25">
      <c r="A601" s="173" t="str">
        <f t="shared" si="57"/>
        <v>FoundationEastern Hemisphere Notebook133</v>
      </c>
      <c r="B601" s="74" t="s">
        <v>123</v>
      </c>
      <c r="C601" s="73" t="s">
        <v>78</v>
      </c>
      <c r="D601" s="73" t="s">
        <v>1955</v>
      </c>
      <c r="E601" s="73" t="s">
        <v>107</v>
      </c>
      <c r="F601" s="42">
        <v>133</v>
      </c>
      <c r="G601" s="43" t="str">
        <f t="shared" si="58"/>
        <v>13 Mar (Week 27:  Wed)</v>
      </c>
      <c r="H601" s="41" t="s">
        <v>2021</v>
      </c>
      <c r="I601" s="41" t="s">
        <v>2022</v>
      </c>
      <c r="J601" s="41" t="str">
        <f t="shared" si="59"/>
        <v>Planned</v>
      </c>
    </row>
    <row r="602" spans="1:10" x14ac:dyDescent="0.25">
      <c r="A602" s="173" t="str">
        <f t="shared" si="57"/>
        <v>FoundationEastern Hemisphere Notebook134</v>
      </c>
      <c r="B602" s="74" t="s">
        <v>123</v>
      </c>
      <c r="C602" s="73" t="s">
        <v>78</v>
      </c>
      <c r="D602" s="73" t="s">
        <v>1955</v>
      </c>
      <c r="E602" s="73" t="s">
        <v>107</v>
      </c>
      <c r="F602" s="42">
        <v>134</v>
      </c>
      <c r="G602" s="43" t="str">
        <f t="shared" si="58"/>
        <v>14 Mar (Week 27:  Thu)</v>
      </c>
      <c r="H602" s="41" t="s">
        <v>1418</v>
      </c>
      <c r="I602" s="41" t="s">
        <v>2023</v>
      </c>
      <c r="J602" s="41" t="str">
        <f t="shared" si="59"/>
        <v>Planned</v>
      </c>
    </row>
    <row r="603" spans="1:10" x14ac:dyDescent="0.25">
      <c r="A603" s="173" t="str">
        <f t="shared" si="57"/>
        <v>FoundationEastern Hemisphere Notebook137</v>
      </c>
      <c r="B603" s="74" t="s">
        <v>123</v>
      </c>
      <c r="C603" s="73" t="s">
        <v>78</v>
      </c>
      <c r="D603" s="73" t="s">
        <v>1955</v>
      </c>
      <c r="E603" s="73" t="s">
        <v>107</v>
      </c>
      <c r="F603" s="42">
        <v>137</v>
      </c>
      <c r="G603" s="43" t="str">
        <f t="shared" si="58"/>
        <v>19 Mar (Week 28:  Tue)</v>
      </c>
      <c r="H603" s="41" t="s">
        <v>1420</v>
      </c>
      <c r="I603" s="41" t="s">
        <v>2024</v>
      </c>
      <c r="J603" s="41" t="str">
        <f t="shared" si="59"/>
        <v>Planned</v>
      </c>
    </row>
    <row r="604" spans="1:10" x14ac:dyDescent="0.25">
      <c r="A604" s="173" t="str">
        <f t="shared" si="57"/>
        <v>FoundationEastern Hemisphere Notebook140</v>
      </c>
      <c r="B604" s="74" t="s">
        <v>123</v>
      </c>
      <c r="C604" s="73" t="s">
        <v>78</v>
      </c>
      <c r="D604" s="73" t="s">
        <v>1955</v>
      </c>
      <c r="E604" s="73" t="s">
        <v>107</v>
      </c>
      <c r="F604" s="42">
        <v>140</v>
      </c>
      <c r="G604" s="43" t="str">
        <f t="shared" si="58"/>
        <v>22 Mar (Week 28:  Fri)</v>
      </c>
      <c r="H604" s="41" t="s">
        <v>275</v>
      </c>
      <c r="I604" s="41" t="s">
        <v>2025</v>
      </c>
      <c r="J604" s="41" t="str">
        <f t="shared" si="59"/>
        <v>Planned</v>
      </c>
    </row>
    <row r="605" spans="1:10" x14ac:dyDescent="0.25">
      <c r="A605" s="173" t="str">
        <f t="shared" si="57"/>
        <v>FoundationEastern Hemisphere Notebook141</v>
      </c>
      <c r="B605" s="74" t="s">
        <v>123</v>
      </c>
      <c r="C605" s="73" t="s">
        <v>78</v>
      </c>
      <c r="D605" s="73" t="s">
        <v>1955</v>
      </c>
      <c r="E605" s="73" t="s">
        <v>107</v>
      </c>
      <c r="F605" s="42">
        <v>141</v>
      </c>
      <c r="G605" s="43" t="str">
        <f t="shared" si="58"/>
        <v>25 Mar (Week 29:  Mon)</v>
      </c>
      <c r="H605" s="41" t="s">
        <v>1464</v>
      </c>
      <c r="I605" s="41" t="s">
        <v>2026</v>
      </c>
      <c r="J605" s="41" t="str">
        <f t="shared" si="59"/>
        <v>Planned</v>
      </c>
    </row>
    <row r="606" spans="1:10" x14ac:dyDescent="0.25">
      <c r="A606" s="173" t="str">
        <f t="shared" si="57"/>
        <v>FoundationEastern Hemisphere Notebook143</v>
      </c>
      <c r="B606" s="74" t="s">
        <v>123</v>
      </c>
      <c r="C606" s="73" t="s">
        <v>78</v>
      </c>
      <c r="D606" s="73" t="s">
        <v>1955</v>
      </c>
      <c r="E606" s="73" t="s">
        <v>107</v>
      </c>
      <c r="F606" s="42">
        <v>143</v>
      </c>
      <c r="G606" s="43" t="str">
        <f t="shared" si="58"/>
        <v>27 Mar (Week 29:  Wed)</v>
      </c>
      <c r="H606" s="41" t="s">
        <v>1466</v>
      </c>
      <c r="I606" s="41" t="s">
        <v>2027</v>
      </c>
      <c r="J606" s="41" t="str">
        <f t="shared" si="59"/>
        <v>Planned</v>
      </c>
    </row>
    <row r="607" spans="1:10" x14ac:dyDescent="0.25">
      <c r="A607" s="173" t="str">
        <f t="shared" si="57"/>
        <v>FoundationEastern Hemisphere Notebook144</v>
      </c>
      <c r="B607" s="74" t="s">
        <v>123</v>
      </c>
      <c r="C607" s="73" t="s">
        <v>78</v>
      </c>
      <c r="D607" s="73" t="s">
        <v>1955</v>
      </c>
      <c r="E607" s="73" t="s">
        <v>107</v>
      </c>
      <c r="F607" s="42">
        <v>144</v>
      </c>
      <c r="G607" s="43" t="str">
        <f t="shared" si="58"/>
        <v>28 Mar (Week 29:  Thu)</v>
      </c>
      <c r="H607" s="41" t="s">
        <v>1518</v>
      </c>
      <c r="I607" s="41" t="s">
        <v>2028</v>
      </c>
      <c r="J607" s="41" t="str">
        <f t="shared" si="59"/>
        <v>Planned</v>
      </c>
    </row>
    <row r="608" spans="1:10" x14ac:dyDescent="0.25">
      <c r="A608" s="173" t="str">
        <f t="shared" si="57"/>
        <v>FoundationEastern Hemisphere Notebook145</v>
      </c>
      <c r="B608" s="74" t="s">
        <v>123</v>
      </c>
      <c r="C608" s="73" t="s">
        <v>78</v>
      </c>
      <c r="D608" s="73" t="s">
        <v>1955</v>
      </c>
      <c r="E608" s="73" t="s">
        <v>107</v>
      </c>
      <c r="F608" s="42">
        <v>145</v>
      </c>
      <c r="G608" s="43" t="str">
        <f t="shared" si="58"/>
        <v>29 Mar (Week 29:  Fri)</v>
      </c>
      <c r="H608" s="41" t="s">
        <v>448</v>
      </c>
      <c r="I608" s="41" t="s">
        <v>2029</v>
      </c>
      <c r="J608" s="41" t="str">
        <f t="shared" si="59"/>
        <v>Planned</v>
      </c>
    </row>
    <row r="609" spans="1:11" x14ac:dyDescent="0.25">
      <c r="A609" s="173" t="str">
        <f t="shared" si="57"/>
        <v>FoundationEastern Hemisphere Notebook162</v>
      </c>
      <c r="B609" s="74" t="s">
        <v>123</v>
      </c>
      <c r="C609" s="73" t="s">
        <v>78</v>
      </c>
      <c r="D609" s="73" t="s">
        <v>1955</v>
      </c>
      <c r="E609" s="73" t="s">
        <v>107</v>
      </c>
      <c r="F609" s="42">
        <v>162</v>
      </c>
      <c r="G609" s="43" t="str">
        <f t="shared" si="58"/>
        <v>23 Apr (Week 33:  Tue)</v>
      </c>
      <c r="H609" s="41" t="s">
        <v>1441</v>
      </c>
      <c r="I609" s="41" t="s">
        <v>2030</v>
      </c>
      <c r="J609" s="41" t="str">
        <f t="shared" si="59"/>
        <v>Planned</v>
      </c>
    </row>
    <row r="610" spans="1:11" x14ac:dyDescent="0.25">
      <c r="A610" s="173" t="str">
        <f t="shared" ref="A610:A622" si="60">B610&amp;D610&amp;F610</f>
        <v>FoundationEastern Hemisphere Notebook163</v>
      </c>
      <c r="B610" s="74" t="s">
        <v>123</v>
      </c>
      <c r="C610" s="73" t="s">
        <v>78</v>
      </c>
      <c r="D610" s="73" t="s">
        <v>1955</v>
      </c>
      <c r="E610" s="73" t="s">
        <v>107</v>
      </c>
      <c r="F610" s="42">
        <v>163</v>
      </c>
      <c r="G610" s="43" t="str">
        <f t="shared" ref="G610:G622" si="61">IF(ISBLANK(F610),"",TEXT(VLOOKUP(F610,Calendar,2,0),"dd mmm")&amp;" (Week "&amp;VLOOKUP(F610,Calendar,3,FALSE)&amp;":  "&amp;TEXT(VLOOKUP(F610,Calendar,2,FALSE),"ddd")&amp;")")</f>
        <v>24 Apr (Week 33:  Wed)</v>
      </c>
      <c r="H610" s="41" t="s">
        <v>1771</v>
      </c>
      <c r="I610" s="41" t="s">
        <v>2031</v>
      </c>
      <c r="J610" s="41" t="str">
        <f t="shared" ref="J610:J622" si="62">IF(ISBLANK(K610),"Planned",IF(K610="-","Revoked","Completed"))</f>
        <v>Planned</v>
      </c>
    </row>
    <row r="611" spans="1:11" x14ac:dyDescent="0.25">
      <c r="A611" s="173" t="str">
        <f t="shared" si="60"/>
        <v>FoundationEastern Hemisphere Notebook164</v>
      </c>
      <c r="B611" s="74" t="s">
        <v>123</v>
      </c>
      <c r="C611" s="73" t="s">
        <v>78</v>
      </c>
      <c r="D611" s="73" t="s">
        <v>1955</v>
      </c>
      <c r="E611" s="73" t="s">
        <v>107</v>
      </c>
      <c r="F611" s="42">
        <v>164</v>
      </c>
      <c r="G611" s="43" t="str">
        <f t="shared" si="61"/>
        <v>25 Apr (Week 33:  Thu)</v>
      </c>
      <c r="H611" s="41" t="s">
        <v>1447</v>
      </c>
      <c r="I611" s="41" t="s">
        <v>2032</v>
      </c>
      <c r="J611" s="41" t="str">
        <f t="shared" si="62"/>
        <v>Planned</v>
      </c>
    </row>
    <row r="612" spans="1:11" x14ac:dyDescent="0.25">
      <c r="A612" s="173" t="str">
        <f t="shared" si="60"/>
        <v>FoundationEastern Hemisphere Notebook165</v>
      </c>
      <c r="B612" s="74" t="s">
        <v>123</v>
      </c>
      <c r="C612" s="73" t="s">
        <v>78</v>
      </c>
      <c r="D612" s="73" t="s">
        <v>1955</v>
      </c>
      <c r="E612" s="73" t="s">
        <v>107</v>
      </c>
      <c r="F612" s="42">
        <v>165</v>
      </c>
      <c r="G612" s="43" t="str">
        <f t="shared" si="61"/>
        <v>26 Apr (Week 33:  Fri)</v>
      </c>
      <c r="H612" s="41" t="s">
        <v>450</v>
      </c>
      <c r="I612" s="41" t="s">
        <v>2033</v>
      </c>
      <c r="J612" s="41" t="str">
        <f t="shared" si="62"/>
        <v>Planned</v>
      </c>
    </row>
    <row r="613" spans="1:11" x14ac:dyDescent="0.25">
      <c r="A613" s="173" t="str">
        <f t="shared" si="60"/>
        <v>FoundationEastern Hemisphere Notebook166</v>
      </c>
      <c r="B613" s="74" t="s">
        <v>123</v>
      </c>
      <c r="C613" s="73" t="s">
        <v>78</v>
      </c>
      <c r="D613" s="73" t="s">
        <v>1955</v>
      </c>
      <c r="E613" s="73" t="s">
        <v>107</v>
      </c>
      <c r="F613" s="42">
        <v>166</v>
      </c>
      <c r="G613" s="43" t="str">
        <f t="shared" si="61"/>
        <v>29 Apr (Week 34:  Mon)</v>
      </c>
      <c r="H613" s="41" t="s">
        <v>1452</v>
      </c>
      <c r="I613" s="41" t="s">
        <v>2034</v>
      </c>
      <c r="J613" s="41" t="str">
        <f t="shared" si="62"/>
        <v>Planned</v>
      </c>
    </row>
    <row r="614" spans="1:11" x14ac:dyDescent="0.25">
      <c r="A614" s="173" t="str">
        <f t="shared" si="60"/>
        <v>FoundationEastern Hemisphere Notebook168</v>
      </c>
      <c r="B614" s="74" t="s">
        <v>123</v>
      </c>
      <c r="C614" s="73" t="s">
        <v>78</v>
      </c>
      <c r="D614" s="73" t="s">
        <v>1955</v>
      </c>
      <c r="E614" s="73" t="s">
        <v>107</v>
      </c>
      <c r="F614" s="42">
        <v>168</v>
      </c>
      <c r="G614" s="43" t="str">
        <f t="shared" si="61"/>
        <v>01 May (Week 34:  Wed)</v>
      </c>
      <c r="H614" s="41" t="s">
        <v>2036</v>
      </c>
      <c r="I614" s="41" t="s">
        <v>2035</v>
      </c>
      <c r="J614" s="41" t="str">
        <f t="shared" si="62"/>
        <v>Planned</v>
      </c>
    </row>
    <row r="615" spans="1:11" x14ac:dyDescent="0.25">
      <c r="A615" s="173" t="str">
        <f t="shared" si="60"/>
        <v>FoundationEastern Hemisphere Notebook169</v>
      </c>
      <c r="B615" s="74" t="s">
        <v>123</v>
      </c>
      <c r="C615" s="73" t="s">
        <v>78</v>
      </c>
      <c r="D615" s="73" t="s">
        <v>1955</v>
      </c>
      <c r="E615" s="73" t="s">
        <v>107</v>
      </c>
      <c r="F615" s="42">
        <v>169</v>
      </c>
      <c r="G615" s="43" t="str">
        <f t="shared" si="61"/>
        <v>02 May (Week 34:  Thu)</v>
      </c>
      <c r="H615" s="41" t="s">
        <v>1458</v>
      </c>
      <c r="I615" s="41" t="s">
        <v>2037</v>
      </c>
      <c r="J615" s="41" t="str">
        <f t="shared" si="62"/>
        <v>Planned</v>
      </c>
    </row>
    <row r="616" spans="1:11" x14ac:dyDescent="0.25">
      <c r="A616" s="173" t="str">
        <f t="shared" si="60"/>
        <v>FoundationEastern Hemisphere Notebook170</v>
      </c>
      <c r="B616" s="74" t="s">
        <v>123</v>
      </c>
      <c r="C616" s="73" t="s">
        <v>78</v>
      </c>
      <c r="D616" s="73" t="s">
        <v>1955</v>
      </c>
      <c r="E616" s="73" t="s">
        <v>107</v>
      </c>
      <c r="F616" s="42">
        <v>170</v>
      </c>
      <c r="G616" s="43" t="str">
        <f t="shared" si="61"/>
        <v>03 May (Week 34:  Fri)</v>
      </c>
      <c r="H616" s="41" t="s">
        <v>1460</v>
      </c>
      <c r="I616" s="41" t="s">
        <v>2038</v>
      </c>
      <c r="J616" s="41" t="str">
        <f t="shared" si="62"/>
        <v>Planned</v>
      </c>
    </row>
    <row r="617" spans="1:11" x14ac:dyDescent="0.25">
      <c r="A617" s="173" t="str">
        <f t="shared" si="60"/>
        <v>FoundationEastern Hemisphere Notebook171</v>
      </c>
      <c r="B617" s="74" t="s">
        <v>123</v>
      </c>
      <c r="C617" s="73" t="s">
        <v>78</v>
      </c>
      <c r="D617" s="73" t="s">
        <v>1955</v>
      </c>
      <c r="E617" s="73" t="s">
        <v>107</v>
      </c>
      <c r="F617" s="42">
        <v>171</v>
      </c>
      <c r="G617" s="43" t="str">
        <f t="shared" si="61"/>
        <v>06 May (Week 35:  Mon)</v>
      </c>
      <c r="H617" s="41" t="s">
        <v>2039</v>
      </c>
      <c r="I617" s="41" t="s">
        <v>2040</v>
      </c>
      <c r="J617" s="41" t="str">
        <f t="shared" si="62"/>
        <v>Planned</v>
      </c>
    </row>
    <row r="618" spans="1:11" x14ac:dyDescent="0.25">
      <c r="A618" s="173" t="str">
        <f t="shared" si="60"/>
        <v>FoundationEastern Hemisphere Notebook174</v>
      </c>
      <c r="B618" s="74" t="s">
        <v>123</v>
      </c>
      <c r="C618" s="73" t="s">
        <v>78</v>
      </c>
      <c r="D618" s="73" t="s">
        <v>1955</v>
      </c>
      <c r="E618" s="73" t="s">
        <v>107</v>
      </c>
      <c r="F618" s="42">
        <v>174</v>
      </c>
      <c r="G618" s="43" t="str">
        <f t="shared" si="61"/>
        <v>09 May (Week 35:  Thu)</v>
      </c>
      <c r="H618" s="41" t="s">
        <v>2041</v>
      </c>
      <c r="I618" s="41" t="s">
        <v>2042</v>
      </c>
      <c r="J618" s="41" t="str">
        <f t="shared" si="62"/>
        <v>Planned</v>
      </c>
    </row>
    <row r="619" spans="1:11" x14ac:dyDescent="0.25">
      <c r="A619" s="173" t="str">
        <f t="shared" si="60"/>
        <v>FoundationEastern Hemisphere Notebook175</v>
      </c>
      <c r="B619" s="74" t="s">
        <v>123</v>
      </c>
      <c r="C619" s="73" t="s">
        <v>78</v>
      </c>
      <c r="D619" s="73" t="s">
        <v>1955</v>
      </c>
      <c r="E619" s="73" t="s">
        <v>107</v>
      </c>
      <c r="F619" s="42">
        <v>175</v>
      </c>
      <c r="G619" s="43" t="str">
        <f t="shared" si="61"/>
        <v>10 May (Week 35:  Fri)</v>
      </c>
      <c r="H619" s="41" t="s">
        <v>2043</v>
      </c>
      <c r="I619" s="41" t="s">
        <v>2044</v>
      </c>
      <c r="J619" s="41" t="str">
        <f t="shared" si="62"/>
        <v>Planned</v>
      </c>
    </row>
    <row r="620" spans="1:11" x14ac:dyDescent="0.25">
      <c r="A620" s="173" t="str">
        <f t="shared" si="60"/>
        <v>FoundationEastern Hemisphere Notebook178</v>
      </c>
      <c r="B620" s="74" t="s">
        <v>123</v>
      </c>
      <c r="C620" s="73" t="s">
        <v>78</v>
      </c>
      <c r="D620" s="73" t="s">
        <v>1955</v>
      </c>
      <c r="E620" s="73" t="s">
        <v>107</v>
      </c>
      <c r="F620" s="42">
        <v>178</v>
      </c>
      <c r="G620" s="43" t="str">
        <f t="shared" si="61"/>
        <v>15 May (Week 36:  Wed)</v>
      </c>
      <c r="H620" s="41" t="s">
        <v>1371</v>
      </c>
      <c r="I620" s="41" t="s">
        <v>2045</v>
      </c>
      <c r="J620" s="41" t="str">
        <f t="shared" si="62"/>
        <v>Planned</v>
      </c>
    </row>
    <row r="621" spans="1:11" x14ac:dyDescent="0.25">
      <c r="A621" s="173" t="str">
        <f t="shared" si="60"/>
        <v>FoundationEastern Hemisphere Notebook179</v>
      </c>
      <c r="B621" s="74" t="s">
        <v>123</v>
      </c>
      <c r="C621" s="73" t="s">
        <v>78</v>
      </c>
      <c r="D621" s="73" t="s">
        <v>1955</v>
      </c>
      <c r="E621" s="73" t="s">
        <v>107</v>
      </c>
      <c r="F621" s="42">
        <v>179</v>
      </c>
      <c r="G621" s="43" t="str">
        <f t="shared" si="61"/>
        <v>16 May (Week 36:  Thu)</v>
      </c>
      <c r="H621" s="41" t="s">
        <v>1782</v>
      </c>
      <c r="I621" s="41" t="s">
        <v>2046</v>
      </c>
      <c r="J621" s="41" t="str">
        <f t="shared" si="62"/>
        <v>Planned</v>
      </c>
    </row>
    <row r="622" spans="1:11" x14ac:dyDescent="0.25">
      <c r="A622" s="173" t="str">
        <f t="shared" si="60"/>
        <v>FoundationEastern Hemisphere Notebook180</v>
      </c>
      <c r="B622" s="74" t="s">
        <v>123</v>
      </c>
      <c r="C622" s="73" t="s">
        <v>78</v>
      </c>
      <c r="D622" s="73" t="s">
        <v>1955</v>
      </c>
      <c r="E622" s="73" t="s">
        <v>107</v>
      </c>
      <c r="F622" s="42">
        <v>180</v>
      </c>
      <c r="G622" s="43" t="str">
        <f t="shared" si="61"/>
        <v>17 May (Week 36:  Fri)</v>
      </c>
      <c r="H622" s="41" t="s">
        <v>299</v>
      </c>
      <c r="I622" s="41" t="s">
        <v>2047</v>
      </c>
      <c r="J622" s="41" t="str">
        <f t="shared" si="62"/>
        <v>Planned</v>
      </c>
    </row>
    <row r="623" spans="1:11" x14ac:dyDescent="0.25">
      <c r="A623" s="173" t="str">
        <f t="shared" ref="A623:A628" si="63">B623&amp;D623&amp;F623</f>
        <v>FoundationChina Kit5</v>
      </c>
      <c r="B623" s="74" t="s">
        <v>123</v>
      </c>
      <c r="C623" s="73" t="s">
        <v>78</v>
      </c>
      <c r="D623" s="73" t="s">
        <v>1351</v>
      </c>
      <c r="E623" s="176" t="s">
        <v>128</v>
      </c>
      <c r="F623" s="42">
        <v>5</v>
      </c>
      <c r="G623" s="43" t="str">
        <f t="shared" ref="G623:G628" si="64">IF(ISBLANK(F623),"",TEXT(VLOOKUP(F623,Calendar,2,0),"dd mmm")&amp;" (Week "&amp;VLOOKUP(F623,Calendar,3,FALSE)&amp;":  "&amp;TEXT(VLOOKUP(F623,Calendar,2,FALSE),"ddd")&amp;")")</f>
        <v>07 Sep (Week 1:  Fri)</v>
      </c>
      <c r="H623" s="41" t="s">
        <v>1352</v>
      </c>
      <c r="I623" s="41" t="s">
        <v>1353</v>
      </c>
      <c r="J623" s="41" t="str">
        <f t="shared" ref="J623:J628" si="65">IF(ISBLANK(K623),"Planned",IF(K623="-","Revoked","Completed"))</f>
        <v>Completed</v>
      </c>
      <c r="K623" s="107">
        <v>43350</v>
      </c>
    </row>
    <row r="624" spans="1:11" x14ac:dyDescent="0.25">
      <c r="A624" s="173" t="str">
        <f t="shared" si="63"/>
        <v>FoundationChina Kit10</v>
      </c>
      <c r="B624" s="74" t="s">
        <v>123</v>
      </c>
      <c r="C624" s="73" t="s">
        <v>78</v>
      </c>
      <c r="D624" s="73" t="s">
        <v>1351</v>
      </c>
      <c r="E624" s="176" t="s">
        <v>128</v>
      </c>
      <c r="F624" s="42">
        <v>10</v>
      </c>
      <c r="G624" s="43" t="str">
        <f t="shared" si="64"/>
        <v>14 Sep (Week 2:  Fri)</v>
      </c>
      <c r="H624" s="41" t="s">
        <v>1354</v>
      </c>
      <c r="I624" s="41" t="s">
        <v>1355</v>
      </c>
      <c r="J624" s="41" t="str">
        <f t="shared" si="65"/>
        <v>Completed</v>
      </c>
      <c r="K624" s="107">
        <v>43356</v>
      </c>
    </row>
    <row r="625" spans="1:13" x14ac:dyDescent="0.25">
      <c r="A625" s="173" t="str">
        <f t="shared" si="63"/>
        <v>FoundationChina Kit15</v>
      </c>
      <c r="B625" s="74" t="s">
        <v>123</v>
      </c>
      <c r="C625" s="73" t="s">
        <v>78</v>
      </c>
      <c r="D625" s="73" t="s">
        <v>1351</v>
      </c>
      <c r="E625" s="176" t="s">
        <v>128</v>
      </c>
      <c r="F625" s="42">
        <v>15</v>
      </c>
      <c r="G625" s="43" t="str">
        <f t="shared" si="64"/>
        <v>21 Sep (Week 3:  Fri)</v>
      </c>
      <c r="H625" s="41" t="s">
        <v>1356</v>
      </c>
      <c r="I625" s="41" t="s">
        <v>1357</v>
      </c>
      <c r="J625" s="41" t="str">
        <f t="shared" si="65"/>
        <v>Completed</v>
      </c>
      <c r="K625" s="107">
        <v>43364</v>
      </c>
    </row>
    <row r="626" spans="1:13" x14ac:dyDescent="0.25">
      <c r="A626" s="173" t="str">
        <f t="shared" si="63"/>
        <v>FoundationChina Kit20</v>
      </c>
      <c r="B626" s="74" t="s">
        <v>123</v>
      </c>
      <c r="C626" s="73" t="s">
        <v>78</v>
      </c>
      <c r="D626" s="73" t="s">
        <v>1351</v>
      </c>
      <c r="E626" s="176" t="s">
        <v>128</v>
      </c>
      <c r="F626" s="42">
        <v>20</v>
      </c>
      <c r="G626" s="43" t="str">
        <f t="shared" si="64"/>
        <v>28 Sep (Week 4:  Fri)</v>
      </c>
      <c r="H626" s="41" t="s">
        <v>1358</v>
      </c>
      <c r="I626" s="41" t="s">
        <v>1359</v>
      </c>
      <c r="J626" s="41" t="str">
        <f t="shared" si="65"/>
        <v>Completed</v>
      </c>
      <c r="K626" s="107">
        <v>43365</v>
      </c>
    </row>
    <row r="627" spans="1:13" x14ac:dyDescent="0.25">
      <c r="A627" s="173" t="str">
        <f t="shared" si="63"/>
        <v>FoundationChina Kit25</v>
      </c>
      <c r="B627" s="74" t="s">
        <v>123</v>
      </c>
      <c r="C627" s="73" t="s">
        <v>78</v>
      </c>
      <c r="D627" s="73" t="s">
        <v>1351</v>
      </c>
      <c r="E627" s="176" t="s">
        <v>128</v>
      </c>
      <c r="F627" s="42">
        <v>25</v>
      </c>
      <c r="G627" s="43" t="str">
        <f t="shared" si="64"/>
        <v>05 Oct (Week 5:  Fri)</v>
      </c>
      <c r="H627" s="41" t="s">
        <v>1360</v>
      </c>
      <c r="I627" s="41" t="s">
        <v>1361</v>
      </c>
      <c r="J627" s="41" t="str">
        <f t="shared" si="65"/>
        <v>Planned</v>
      </c>
    </row>
    <row r="628" spans="1:13" x14ac:dyDescent="0.25">
      <c r="A628" s="173" t="str">
        <f t="shared" si="63"/>
        <v>Foundation100 Gateway Cities1</v>
      </c>
      <c r="B628" s="74" t="s">
        <v>123</v>
      </c>
      <c r="C628" s="73" t="s">
        <v>78</v>
      </c>
      <c r="D628" s="73" t="s">
        <v>1362</v>
      </c>
      <c r="E628" s="176" t="s">
        <v>128</v>
      </c>
      <c r="F628" s="42">
        <v>1</v>
      </c>
      <c r="G628" s="43" t="str">
        <f t="shared" si="64"/>
        <v>03 Sep (Week 1:  Mon)</v>
      </c>
      <c r="H628" s="41" t="s">
        <v>1363</v>
      </c>
      <c r="I628" s="41" t="s">
        <v>1364</v>
      </c>
      <c r="J628" s="41" t="str">
        <f t="shared" si="65"/>
        <v>Completed</v>
      </c>
      <c r="K628" s="107">
        <v>43346</v>
      </c>
      <c r="M628" s="54" t="s">
        <v>110</v>
      </c>
    </row>
    <row r="629" spans="1:13" x14ac:dyDescent="0.25">
      <c r="A629" s="103" t="str">
        <f t="shared" ref="A629:A632" si="66">B629&amp;D629&amp;F629</f>
        <v>Foundation100 Gateway Cities2</v>
      </c>
      <c r="B629" s="74" t="s">
        <v>123</v>
      </c>
      <c r="C629" s="73" t="s">
        <v>78</v>
      </c>
      <c r="D629" s="73" t="s">
        <v>1362</v>
      </c>
      <c r="E629" s="105" t="s">
        <v>128</v>
      </c>
      <c r="F629" s="42">
        <v>2</v>
      </c>
      <c r="G629" s="43" t="str">
        <f t="shared" ref="G629:G632" si="67">IF(ISBLANK(F629),"",TEXT(VLOOKUP(F629,Calendar,2,0),"dd mmm")&amp;" (Week "&amp;VLOOKUP(F629,Calendar,3,FALSE)&amp;":  "&amp;TEXT(VLOOKUP(F629,Calendar,2,FALSE),"ddd")&amp;")")</f>
        <v>04 Sep (Week 1:  Tue)</v>
      </c>
      <c r="H629" s="41" t="s">
        <v>1365</v>
      </c>
      <c r="I629" s="41" t="s">
        <v>1366</v>
      </c>
      <c r="J629" s="41" t="str">
        <f t="shared" ref="J629:J632" si="68">IF(ISBLANK(K629),"Planned",IF(K629="-","Revoked","Completed"))</f>
        <v>Completed</v>
      </c>
      <c r="K629" s="107">
        <v>43347</v>
      </c>
    </row>
    <row r="630" spans="1:13" x14ac:dyDescent="0.25">
      <c r="A630" s="103" t="str">
        <f t="shared" si="66"/>
        <v>Foundation100 Gateway Cities3</v>
      </c>
      <c r="B630" s="74" t="s">
        <v>123</v>
      </c>
      <c r="C630" s="73" t="s">
        <v>78</v>
      </c>
      <c r="D630" s="73" t="s">
        <v>1362</v>
      </c>
      <c r="E630" s="105" t="s">
        <v>128</v>
      </c>
      <c r="F630" s="42">
        <v>3</v>
      </c>
      <c r="G630" s="43" t="str">
        <f t="shared" si="67"/>
        <v>05 Sep (Week 1:  Wed)</v>
      </c>
      <c r="H630" s="41" t="s">
        <v>1367</v>
      </c>
      <c r="I630" s="41" t="s">
        <v>1368</v>
      </c>
      <c r="J630" s="41" t="str">
        <f t="shared" si="68"/>
        <v>Completed</v>
      </c>
      <c r="K630" s="107">
        <v>43348</v>
      </c>
    </row>
    <row r="631" spans="1:13" x14ac:dyDescent="0.25">
      <c r="A631" s="103" t="str">
        <f t="shared" si="66"/>
        <v>Foundation100 Gateway Cities4</v>
      </c>
      <c r="B631" s="74" t="s">
        <v>123</v>
      </c>
      <c r="C631" s="73" t="s">
        <v>78</v>
      </c>
      <c r="D631" s="73" t="s">
        <v>1362</v>
      </c>
      <c r="E631" s="105" t="s">
        <v>128</v>
      </c>
      <c r="F631" s="42">
        <v>4</v>
      </c>
      <c r="G631" s="43" t="str">
        <f t="shared" si="67"/>
        <v>06 Sep (Week 1:  Thu)</v>
      </c>
      <c r="H631" s="41" t="s">
        <v>1369</v>
      </c>
      <c r="I631" s="41" t="s">
        <v>1370</v>
      </c>
      <c r="J631" s="41" t="str">
        <f t="shared" si="68"/>
        <v>Completed</v>
      </c>
      <c r="K631" s="107">
        <v>43349</v>
      </c>
    </row>
    <row r="632" spans="1:13" x14ac:dyDescent="0.25">
      <c r="A632" s="103" t="str">
        <f t="shared" si="66"/>
        <v>Foundation100 Gateway Cities6</v>
      </c>
      <c r="B632" s="74" t="s">
        <v>123</v>
      </c>
      <c r="C632" s="73" t="s">
        <v>78</v>
      </c>
      <c r="D632" s="73" t="s">
        <v>1362</v>
      </c>
      <c r="E632" s="105" t="s">
        <v>128</v>
      </c>
      <c r="F632" s="42">
        <v>6</v>
      </c>
      <c r="G632" s="43" t="str">
        <f t="shared" si="67"/>
        <v>10 Sep (Week 2:  Mon)</v>
      </c>
      <c r="H632" s="41" t="s">
        <v>1371</v>
      </c>
      <c r="I632" s="41" t="s">
        <v>1372</v>
      </c>
      <c r="J632" s="41" t="str">
        <f t="shared" si="68"/>
        <v>Completed</v>
      </c>
      <c r="K632" s="107">
        <v>43353</v>
      </c>
      <c r="M632" s="54" t="s">
        <v>110</v>
      </c>
    </row>
    <row r="633" spans="1:13" x14ac:dyDescent="0.25">
      <c r="A633" s="173" t="str">
        <f t="shared" ref="A633:A664" si="69">B633&amp;D633&amp;F633</f>
        <v>Foundation100 Gateway Cities7</v>
      </c>
      <c r="B633" s="74" t="s">
        <v>123</v>
      </c>
      <c r="C633" s="73" t="s">
        <v>78</v>
      </c>
      <c r="D633" s="73" t="s">
        <v>1362</v>
      </c>
      <c r="E633" s="105" t="s">
        <v>128</v>
      </c>
      <c r="F633" s="42">
        <v>7</v>
      </c>
      <c r="G633" s="43" t="str">
        <f t="shared" ref="G633:G664" si="70">IF(ISBLANK(F633),"",TEXT(VLOOKUP(F633,Calendar,2,0),"dd mmm")&amp;" (Week "&amp;VLOOKUP(F633,Calendar,3,FALSE)&amp;":  "&amp;TEXT(VLOOKUP(F633,Calendar,2,FALSE),"ddd")&amp;")")</f>
        <v>11 Sep (Week 2:  Tue)</v>
      </c>
      <c r="H633" s="41" t="s">
        <v>1373</v>
      </c>
      <c r="I633" s="41" t="s">
        <v>1377</v>
      </c>
      <c r="J633" s="41" t="str">
        <f t="shared" ref="J633:J664" si="71">IF(ISBLANK(K633),"Planned",IF(K633="-","Revoked","Completed"))</f>
        <v>Completed</v>
      </c>
      <c r="K633" s="107">
        <v>43354</v>
      </c>
      <c r="M633" s="54" t="s">
        <v>110</v>
      </c>
    </row>
    <row r="634" spans="1:13" x14ac:dyDescent="0.25">
      <c r="A634" s="173" t="str">
        <f t="shared" si="69"/>
        <v>Foundation100 Gateway Cities8</v>
      </c>
      <c r="B634" s="74" t="s">
        <v>123</v>
      </c>
      <c r="C634" s="73" t="s">
        <v>78</v>
      </c>
      <c r="D634" s="73" t="s">
        <v>1362</v>
      </c>
      <c r="E634" s="105" t="s">
        <v>128</v>
      </c>
      <c r="F634" s="42">
        <v>8</v>
      </c>
      <c r="G634" s="43" t="str">
        <f t="shared" si="70"/>
        <v>12 Sep (Week 2:  Wed)</v>
      </c>
      <c r="H634" s="41" t="s">
        <v>1374</v>
      </c>
      <c r="I634" s="41" t="s">
        <v>1378</v>
      </c>
      <c r="J634" s="41" t="str">
        <f t="shared" si="71"/>
        <v>Completed</v>
      </c>
      <c r="K634" s="107">
        <v>43355</v>
      </c>
      <c r="M634" s="54" t="s">
        <v>110</v>
      </c>
    </row>
    <row r="635" spans="1:13" x14ac:dyDescent="0.25">
      <c r="A635" s="173" t="str">
        <f t="shared" si="69"/>
        <v>Foundation100 Gateway Cities11</v>
      </c>
      <c r="B635" s="74" t="s">
        <v>123</v>
      </c>
      <c r="C635" s="73" t="s">
        <v>78</v>
      </c>
      <c r="D635" s="73" t="s">
        <v>1362</v>
      </c>
      <c r="E635" s="105" t="s">
        <v>128</v>
      </c>
      <c r="F635" s="42">
        <v>11</v>
      </c>
      <c r="G635" s="43" t="str">
        <f t="shared" si="70"/>
        <v>17 Sep (Week 3:  Mon)</v>
      </c>
      <c r="H635" s="41" t="s">
        <v>299</v>
      </c>
      <c r="I635" s="41" t="s">
        <v>1379</v>
      </c>
      <c r="J635" s="41" t="str">
        <f t="shared" si="71"/>
        <v>Completed</v>
      </c>
      <c r="K635" s="107">
        <v>43360</v>
      </c>
      <c r="M635" s="54" t="s">
        <v>110</v>
      </c>
    </row>
    <row r="636" spans="1:13" x14ac:dyDescent="0.25">
      <c r="A636" s="173" t="str">
        <f t="shared" si="69"/>
        <v>Foundation100 Gateway Cities12</v>
      </c>
      <c r="B636" s="74" t="s">
        <v>123</v>
      </c>
      <c r="C636" s="73" t="s">
        <v>78</v>
      </c>
      <c r="D636" s="73" t="s">
        <v>1362</v>
      </c>
      <c r="E636" s="105" t="s">
        <v>128</v>
      </c>
      <c r="F636" s="42">
        <v>12</v>
      </c>
      <c r="G636" s="43" t="str">
        <f t="shared" si="70"/>
        <v>18 Sep (Week 3:  Tue)</v>
      </c>
      <c r="H636" s="41" t="s">
        <v>1375</v>
      </c>
      <c r="I636" s="41" t="s">
        <v>1380</v>
      </c>
      <c r="J636" s="41" t="str">
        <f t="shared" si="71"/>
        <v>Completed</v>
      </c>
      <c r="K636" s="107">
        <v>43361</v>
      </c>
      <c r="M636" s="54" t="s">
        <v>110</v>
      </c>
    </row>
    <row r="637" spans="1:13" x14ac:dyDescent="0.25">
      <c r="A637" s="173" t="str">
        <f t="shared" si="69"/>
        <v>Foundation100 Gateway Cities13</v>
      </c>
      <c r="B637" s="74" t="s">
        <v>123</v>
      </c>
      <c r="C637" s="73" t="s">
        <v>78</v>
      </c>
      <c r="D637" s="73" t="s">
        <v>1362</v>
      </c>
      <c r="E637" s="105" t="s">
        <v>128</v>
      </c>
      <c r="F637" s="42">
        <v>13</v>
      </c>
      <c r="G637" s="43" t="str">
        <f t="shared" si="70"/>
        <v>19 Sep (Week 3:  Wed)</v>
      </c>
      <c r="H637" s="41" t="s">
        <v>1376</v>
      </c>
      <c r="I637" s="41" t="s">
        <v>1381</v>
      </c>
      <c r="J637" s="41" t="str">
        <f t="shared" si="71"/>
        <v>Completed</v>
      </c>
      <c r="K637" s="107">
        <v>43362</v>
      </c>
      <c r="M637" s="54" t="s">
        <v>110</v>
      </c>
    </row>
    <row r="638" spans="1:13" x14ac:dyDescent="0.25">
      <c r="A638" s="173" t="str">
        <f t="shared" si="69"/>
        <v>Foundation100 Gateway Cities16</v>
      </c>
      <c r="B638" s="74" t="s">
        <v>123</v>
      </c>
      <c r="C638" s="73" t="s">
        <v>78</v>
      </c>
      <c r="D638" s="73" t="s">
        <v>1362</v>
      </c>
      <c r="E638" s="105" t="s">
        <v>128</v>
      </c>
      <c r="F638" s="42">
        <v>16</v>
      </c>
      <c r="G638" s="43" t="str">
        <f t="shared" si="70"/>
        <v>24 Sep (Week 4:  Mon)</v>
      </c>
      <c r="H638" s="41" t="s">
        <v>1382</v>
      </c>
      <c r="I638" s="41" t="s">
        <v>1383</v>
      </c>
      <c r="J638" s="41" t="str">
        <f t="shared" si="71"/>
        <v>Completed</v>
      </c>
      <c r="K638" s="107">
        <v>43367</v>
      </c>
      <c r="M638" s="54" t="s">
        <v>110</v>
      </c>
    </row>
    <row r="639" spans="1:13" x14ac:dyDescent="0.25">
      <c r="A639" s="173" t="str">
        <f t="shared" si="69"/>
        <v>Foundation100 Gateway Cities17</v>
      </c>
      <c r="B639" s="74" t="s">
        <v>123</v>
      </c>
      <c r="C639" s="73" t="s">
        <v>78</v>
      </c>
      <c r="D639" s="73" t="s">
        <v>1362</v>
      </c>
      <c r="E639" s="105" t="s">
        <v>128</v>
      </c>
      <c r="F639" s="42">
        <v>17</v>
      </c>
      <c r="G639" s="43" t="str">
        <f t="shared" si="70"/>
        <v>25 Sep (Week 4:  Tue)</v>
      </c>
      <c r="H639" s="41" t="s">
        <v>1384</v>
      </c>
      <c r="I639" s="41" t="s">
        <v>1385</v>
      </c>
      <c r="J639" s="41" t="str">
        <f t="shared" si="71"/>
        <v>Completed</v>
      </c>
      <c r="K639" s="107">
        <v>43368</v>
      </c>
      <c r="M639" s="54" t="s">
        <v>110</v>
      </c>
    </row>
    <row r="640" spans="1:13" x14ac:dyDescent="0.25">
      <c r="A640" s="173" t="str">
        <f t="shared" si="69"/>
        <v>Foundation100 Gateway Cities18</v>
      </c>
      <c r="B640" s="74" t="s">
        <v>123</v>
      </c>
      <c r="C640" s="73" t="s">
        <v>78</v>
      </c>
      <c r="D640" s="73" t="s">
        <v>1362</v>
      </c>
      <c r="E640" s="105" t="s">
        <v>128</v>
      </c>
      <c r="F640" s="42">
        <v>18</v>
      </c>
      <c r="G640" s="43" t="str">
        <f t="shared" si="70"/>
        <v>26 Sep (Week 4:  Wed)</v>
      </c>
      <c r="H640" s="41" t="s">
        <v>1386</v>
      </c>
      <c r="I640" s="41" t="s">
        <v>1387</v>
      </c>
      <c r="J640" s="41" t="str">
        <f t="shared" si="71"/>
        <v>Completed</v>
      </c>
      <c r="K640" s="107">
        <v>43369</v>
      </c>
      <c r="M640" s="54" t="s">
        <v>110</v>
      </c>
    </row>
    <row r="641" spans="1:13" x14ac:dyDescent="0.25">
      <c r="A641" s="173" t="str">
        <f t="shared" si="69"/>
        <v>Foundation100 Gateway Cities21</v>
      </c>
      <c r="B641" s="74" t="s">
        <v>123</v>
      </c>
      <c r="C641" s="73" t="s">
        <v>78</v>
      </c>
      <c r="D641" s="73" t="s">
        <v>1362</v>
      </c>
      <c r="E641" s="105" t="s">
        <v>128</v>
      </c>
      <c r="F641" s="42">
        <v>21</v>
      </c>
      <c r="G641" s="43" t="str">
        <f t="shared" si="70"/>
        <v>01 Oct (Week 5:  Mon)</v>
      </c>
      <c r="H641" s="41" t="s">
        <v>1388</v>
      </c>
      <c r="I641" s="41" t="s">
        <v>1389</v>
      </c>
      <c r="J641" s="41" t="str">
        <f t="shared" si="71"/>
        <v>Completed</v>
      </c>
      <c r="K641" s="107">
        <v>43374</v>
      </c>
      <c r="M641" s="54" t="s">
        <v>110</v>
      </c>
    </row>
    <row r="642" spans="1:13" x14ac:dyDescent="0.25">
      <c r="A642" s="173" t="str">
        <f t="shared" si="69"/>
        <v>Foundation100 Gateway Cities22</v>
      </c>
      <c r="B642" s="74" t="s">
        <v>123</v>
      </c>
      <c r="C642" s="73" t="s">
        <v>78</v>
      </c>
      <c r="D642" s="73" t="s">
        <v>1362</v>
      </c>
      <c r="E642" s="105" t="s">
        <v>128</v>
      </c>
      <c r="F642" s="42">
        <v>22</v>
      </c>
      <c r="G642" s="43" t="str">
        <f t="shared" si="70"/>
        <v>02 Oct (Week 5:  Tue)</v>
      </c>
      <c r="H642" s="41" t="s">
        <v>1390</v>
      </c>
      <c r="I642" s="41" t="s">
        <v>1391</v>
      </c>
      <c r="J642" s="41" t="str">
        <f t="shared" si="71"/>
        <v>Completed</v>
      </c>
      <c r="K642" s="107">
        <v>43375</v>
      </c>
      <c r="M642" s="54" t="s">
        <v>110</v>
      </c>
    </row>
    <row r="643" spans="1:13" x14ac:dyDescent="0.25">
      <c r="A643" s="173" t="str">
        <f t="shared" si="69"/>
        <v>Foundation100 Gateway Cities23</v>
      </c>
      <c r="B643" s="74" t="s">
        <v>123</v>
      </c>
      <c r="C643" s="73" t="s">
        <v>78</v>
      </c>
      <c r="D643" s="73" t="s">
        <v>1362</v>
      </c>
      <c r="E643" s="105" t="s">
        <v>128</v>
      </c>
      <c r="F643" s="42">
        <v>23</v>
      </c>
      <c r="G643" s="43" t="str">
        <f t="shared" si="70"/>
        <v>03 Oct (Week 5:  Wed)</v>
      </c>
      <c r="H643" s="41" t="s">
        <v>1392</v>
      </c>
      <c r="I643" s="41" t="s">
        <v>1393</v>
      </c>
      <c r="J643" s="41" t="str">
        <f t="shared" si="71"/>
        <v>Planned</v>
      </c>
      <c r="M643" s="54" t="s">
        <v>110</v>
      </c>
    </row>
    <row r="644" spans="1:13" x14ac:dyDescent="0.25">
      <c r="A644" s="173" t="str">
        <f t="shared" si="69"/>
        <v>Foundation100 Gateway Cities26</v>
      </c>
      <c r="B644" s="74" t="s">
        <v>123</v>
      </c>
      <c r="C644" s="73" t="s">
        <v>78</v>
      </c>
      <c r="D644" s="73" t="s">
        <v>1362</v>
      </c>
      <c r="E644" s="105" t="s">
        <v>128</v>
      </c>
      <c r="F644" s="42">
        <v>26</v>
      </c>
      <c r="G644" s="43" t="str">
        <f t="shared" si="70"/>
        <v>08 Oct (Week 6:  Mon)</v>
      </c>
      <c r="H644" s="41" t="s">
        <v>1394</v>
      </c>
      <c r="I644" s="41" t="s">
        <v>1395</v>
      </c>
      <c r="J644" s="41" t="str">
        <f t="shared" si="71"/>
        <v>Planned</v>
      </c>
      <c r="M644" s="54" t="s">
        <v>110</v>
      </c>
    </row>
    <row r="645" spans="1:13" x14ac:dyDescent="0.25">
      <c r="A645" s="173" t="str">
        <f t="shared" si="69"/>
        <v>Foundation100 Gateway Cities27</v>
      </c>
      <c r="B645" s="74" t="s">
        <v>123</v>
      </c>
      <c r="C645" s="73" t="s">
        <v>78</v>
      </c>
      <c r="D645" s="73" t="s">
        <v>1362</v>
      </c>
      <c r="E645" s="105" t="s">
        <v>128</v>
      </c>
      <c r="F645" s="42">
        <v>27</v>
      </c>
      <c r="G645" s="43" t="str">
        <f t="shared" si="70"/>
        <v>09 Oct (Week 6:  Tue)</v>
      </c>
      <c r="H645" s="41" t="s">
        <v>1396</v>
      </c>
      <c r="I645" s="41" t="s">
        <v>1397</v>
      </c>
      <c r="J645" s="41" t="str">
        <f t="shared" si="71"/>
        <v>Planned</v>
      </c>
      <c r="M645" s="54" t="s">
        <v>110</v>
      </c>
    </row>
    <row r="646" spans="1:13" x14ac:dyDescent="0.25">
      <c r="A646" s="173" t="str">
        <f t="shared" si="69"/>
        <v>Foundation100 Gateway Cities28</v>
      </c>
      <c r="B646" s="74" t="s">
        <v>123</v>
      </c>
      <c r="C646" s="73" t="s">
        <v>78</v>
      </c>
      <c r="D646" s="73" t="s">
        <v>1362</v>
      </c>
      <c r="E646" s="105" t="s">
        <v>128</v>
      </c>
      <c r="F646" s="42">
        <v>28</v>
      </c>
      <c r="G646" s="43" t="str">
        <f t="shared" si="70"/>
        <v>10 Oct (Week 6:  Wed)</v>
      </c>
      <c r="H646" s="41" t="s">
        <v>1398</v>
      </c>
      <c r="I646" s="41" t="s">
        <v>1399</v>
      </c>
      <c r="J646" s="41" t="str">
        <f t="shared" si="71"/>
        <v>Planned</v>
      </c>
      <c r="M646" s="54" t="s">
        <v>110</v>
      </c>
    </row>
    <row r="647" spans="1:13" x14ac:dyDescent="0.25">
      <c r="A647" s="173" t="str">
        <f t="shared" si="69"/>
        <v>Foundation100 Gateway Cities32</v>
      </c>
      <c r="B647" s="74" t="s">
        <v>123</v>
      </c>
      <c r="C647" s="73" t="s">
        <v>78</v>
      </c>
      <c r="D647" s="73" t="s">
        <v>1362</v>
      </c>
      <c r="E647" s="105" t="s">
        <v>128</v>
      </c>
      <c r="F647" s="42">
        <v>32</v>
      </c>
      <c r="G647" s="43" t="str">
        <f t="shared" si="70"/>
        <v>16 Oct (Week 7:  Tue)</v>
      </c>
      <c r="H647" s="41" t="s">
        <v>1400</v>
      </c>
      <c r="I647" s="41" t="s">
        <v>1401</v>
      </c>
      <c r="J647" s="41" t="str">
        <f t="shared" si="71"/>
        <v>Planned</v>
      </c>
      <c r="M647" s="54" t="s">
        <v>110</v>
      </c>
    </row>
    <row r="648" spans="1:13" x14ac:dyDescent="0.25">
      <c r="A648" s="173" t="str">
        <f t="shared" si="69"/>
        <v>Foundation100 Gateway Cities37</v>
      </c>
      <c r="B648" s="74" t="s">
        <v>123</v>
      </c>
      <c r="C648" s="73" t="s">
        <v>78</v>
      </c>
      <c r="D648" s="73" t="s">
        <v>1362</v>
      </c>
      <c r="E648" s="105" t="s">
        <v>128</v>
      </c>
      <c r="F648" s="42">
        <v>37</v>
      </c>
      <c r="G648" s="43" t="str">
        <f t="shared" si="70"/>
        <v>23 Oct (Week 8:  Tue)</v>
      </c>
      <c r="H648" s="41" t="s">
        <v>1402</v>
      </c>
      <c r="I648" s="41" t="s">
        <v>1403</v>
      </c>
      <c r="J648" s="41" t="str">
        <f t="shared" si="71"/>
        <v>Planned</v>
      </c>
      <c r="M648" s="54" t="s">
        <v>110</v>
      </c>
    </row>
    <row r="649" spans="1:13" x14ac:dyDescent="0.25">
      <c r="A649" s="173" t="str">
        <f t="shared" si="69"/>
        <v>Foundation100 Gateway Cities42</v>
      </c>
      <c r="B649" s="74" t="s">
        <v>123</v>
      </c>
      <c r="C649" s="73" t="s">
        <v>78</v>
      </c>
      <c r="D649" s="73" t="s">
        <v>1362</v>
      </c>
      <c r="E649" s="105" t="s">
        <v>128</v>
      </c>
      <c r="F649" s="42">
        <v>42</v>
      </c>
      <c r="G649" s="43" t="str">
        <f t="shared" si="70"/>
        <v>30 Oct (Week 9:  Tue)</v>
      </c>
      <c r="H649" s="41" t="s">
        <v>1404</v>
      </c>
      <c r="I649" s="41" t="s">
        <v>1405</v>
      </c>
      <c r="J649" s="41" t="str">
        <f t="shared" si="71"/>
        <v>Planned</v>
      </c>
      <c r="M649" s="54" t="s">
        <v>110</v>
      </c>
    </row>
    <row r="650" spans="1:13" x14ac:dyDescent="0.25">
      <c r="A650" s="173" t="str">
        <f t="shared" si="69"/>
        <v>Foundation100 Gateway Cities47</v>
      </c>
      <c r="B650" s="74" t="s">
        <v>123</v>
      </c>
      <c r="C650" s="73" t="s">
        <v>78</v>
      </c>
      <c r="D650" s="73" t="s">
        <v>1362</v>
      </c>
      <c r="E650" s="105" t="s">
        <v>128</v>
      </c>
      <c r="F650" s="42">
        <v>47</v>
      </c>
      <c r="G650" s="43" t="str">
        <f t="shared" si="70"/>
        <v>06 Nov (Week 10:  Tue)</v>
      </c>
      <c r="H650" s="41" t="s">
        <v>1406</v>
      </c>
      <c r="I650" s="41" t="s">
        <v>1407</v>
      </c>
      <c r="J650" s="41" t="str">
        <f t="shared" si="71"/>
        <v>Planned</v>
      </c>
      <c r="M650" s="54" t="s">
        <v>110</v>
      </c>
    </row>
    <row r="651" spans="1:13" x14ac:dyDescent="0.25">
      <c r="A651" s="173" t="str">
        <f t="shared" si="69"/>
        <v>Foundation100 Gateway Cities48</v>
      </c>
      <c r="B651" s="74" t="s">
        <v>123</v>
      </c>
      <c r="C651" s="73" t="s">
        <v>78</v>
      </c>
      <c r="D651" s="73" t="s">
        <v>1362</v>
      </c>
      <c r="E651" s="105" t="s">
        <v>128</v>
      </c>
      <c r="F651" s="42">
        <v>48</v>
      </c>
      <c r="G651" s="43" t="str">
        <f t="shared" si="70"/>
        <v>07 Nov (Week 10:  Wed)</v>
      </c>
      <c r="H651" s="41" t="s">
        <v>1408</v>
      </c>
      <c r="I651" s="41" t="s">
        <v>1409</v>
      </c>
      <c r="J651" s="41" t="str">
        <f t="shared" si="71"/>
        <v>Planned</v>
      </c>
      <c r="M651" s="54" t="s">
        <v>110</v>
      </c>
    </row>
    <row r="652" spans="1:13" x14ac:dyDescent="0.25">
      <c r="A652" s="173" t="str">
        <f t="shared" si="69"/>
        <v>Foundation100 Gateway Cities51</v>
      </c>
      <c r="B652" s="74" t="s">
        <v>123</v>
      </c>
      <c r="C652" s="73" t="s">
        <v>78</v>
      </c>
      <c r="D652" s="73" t="s">
        <v>1362</v>
      </c>
      <c r="E652" s="105" t="s">
        <v>128</v>
      </c>
      <c r="F652" s="42">
        <v>51</v>
      </c>
      <c r="G652" s="43" t="str">
        <f t="shared" si="70"/>
        <v>12 Nov (Week 11:  Mon)</v>
      </c>
      <c r="H652" s="41" t="s">
        <v>1410</v>
      </c>
      <c r="I652" s="41" t="s">
        <v>1411</v>
      </c>
      <c r="J652" s="41" t="str">
        <f t="shared" si="71"/>
        <v>Planned</v>
      </c>
      <c r="M652" s="54" t="s">
        <v>110</v>
      </c>
    </row>
    <row r="653" spans="1:13" x14ac:dyDescent="0.25">
      <c r="A653" s="173" t="str">
        <f t="shared" si="69"/>
        <v>Foundation100 Gateway Cities52</v>
      </c>
      <c r="B653" s="74" t="s">
        <v>123</v>
      </c>
      <c r="C653" s="73" t="s">
        <v>78</v>
      </c>
      <c r="D653" s="73" t="s">
        <v>1362</v>
      </c>
      <c r="E653" s="105" t="s">
        <v>128</v>
      </c>
      <c r="F653" s="42">
        <v>52</v>
      </c>
      <c r="G653" s="43" t="str">
        <f t="shared" si="70"/>
        <v>13 Nov (Week 11:  Tue)</v>
      </c>
      <c r="H653" s="41" t="s">
        <v>1412</v>
      </c>
      <c r="I653" s="41" t="s">
        <v>1413</v>
      </c>
      <c r="J653" s="41" t="str">
        <f t="shared" si="71"/>
        <v>Planned</v>
      </c>
      <c r="M653" s="54" t="s">
        <v>110</v>
      </c>
    </row>
    <row r="654" spans="1:13" x14ac:dyDescent="0.25">
      <c r="A654" s="173" t="str">
        <f t="shared" si="69"/>
        <v>Foundation100 Gateway Cities53</v>
      </c>
      <c r="B654" s="74" t="s">
        <v>123</v>
      </c>
      <c r="C654" s="73" t="s">
        <v>78</v>
      </c>
      <c r="D654" s="73" t="s">
        <v>1362</v>
      </c>
      <c r="E654" s="105" t="s">
        <v>128</v>
      </c>
      <c r="F654" s="42">
        <v>53</v>
      </c>
      <c r="G654" s="43" t="str">
        <f t="shared" si="70"/>
        <v>14 Nov (Week 11:  Wed)</v>
      </c>
      <c r="H654" s="41" t="s">
        <v>273</v>
      </c>
      <c r="I654" s="41" t="s">
        <v>1414</v>
      </c>
      <c r="J654" s="41" t="str">
        <f t="shared" si="71"/>
        <v>Planned</v>
      </c>
      <c r="M654" s="54" t="s">
        <v>110</v>
      </c>
    </row>
    <row r="655" spans="1:13" x14ac:dyDescent="0.25">
      <c r="A655" s="173" t="str">
        <f t="shared" si="69"/>
        <v>Foundation100 Gateway Cities56</v>
      </c>
      <c r="B655" s="74" t="s">
        <v>123</v>
      </c>
      <c r="C655" s="73" t="s">
        <v>78</v>
      </c>
      <c r="D655" s="73" t="s">
        <v>1362</v>
      </c>
      <c r="E655" s="105" t="s">
        <v>128</v>
      </c>
      <c r="F655" s="42">
        <v>56</v>
      </c>
      <c r="G655" s="43" t="str">
        <f t="shared" si="70"/>
        <v>19 Nov (Week 12:  Mon)</v>
      </c>
      <c r="H655" s="41" t="s">
        <v>274</v>
      </c>
      <c r="I655" s="41" t="s">
        <v>1415</v>
      </c>
      <c r="J655" s="41" t="str">
        <f t="shared" si="71"/>
        <v>Planned</v>
      </c>
      <c r="M655" s="54" t="s">
        <v>110</v>
      </c>
    </row>
    <row r="656" spans="1:13" x14ac:dyDescent="0.25">
      <c r="A656" s="173" t="str">
        <f t="shared" si="69"/>
        <v>Foundation100 Gateway Cities57</v>
      </c>
      <c r="B656" s="74" t="s">
        <v>123</v>
      </c>
      <c r="C656" s="73" t="s">
        <v>78</v>
      </c>
      <c r="D656" s="73" t="s">
        <v>1362</v>
      </c>
      <c r="E656" s="105" t="s">
        <v>128</v>
      </c>
      <c r="F656" s="42">
        <v>57</v>
      </c>
      <c r="G656" s="43" t="str">
        <f t="shared" si="70"/>
        <v>20 Nov (Week 12:  Tue)</v>
      </c>
      <c r="H656" s="41" t="s">
        <v>1416</v>
      </c>
      <c r="I656" s="41" t="s">
        <v>1417</v>
      </c>
      <c r="J656" s="41" t="str">
        <f t="shared" si="71"/>
        <v>Planned</v>
      </c>
      <c r="M656" s="54" t="s">
        <v>110</v>
      </c>
    </row>
    <row r="657" spans="1:13" x14ac:dyDescent="0.25">
      <c r="A657" s="173" t="str">
        <f t="shared" si="69"/>
        <v>Foundation100 Gateway Cities58</v>
      </c>
      <c r="B657" s="74" t="s">
        <v>123</v>
      </c>
      <c r="C657" s="73" t="s">
        <v>78</v>
      </c>
      <c r="D657" s="73" t="s">
        <v>1362</v>
      </c>
      <c r="E657" s="105" t="s">
        <v>128</v>
      </c>
      <c r="F657" s="42">
        <v>58</v>
      </c>
      <c r="G657" s="43" t="str">
        <f t="shared" si="70"/>
        <v>21 Nov (Week 12:  Wed)</v>
      </c>
      <c r="H657" s="41" t="s">
        <v>1418</v>
      </c>
      <c r="I657" s="41" t="s">
        <v>1419</v>
      </c>
      <c r="J657" s="41" t="str">
        <f t="shared" si="71"/>
        <v>Planned</v>
      </c>
      <c r="M657" s="54" t="s">
        <v>110</v>
      </c>
    </row>
    <row r="658" spans="1:13" x14ac:dyDescent="0.25">
      <c r="A658" s="173" t="str">
        <f t="shared" si="69"/>
        <v>Foundation100 Gateway Cities61</v>
      </c>
      <c r="B658" s="74" t="s">
        <v>123</v>
      </c>
      <c r="C658" s="73" t="s">
        <v>78</v>
      </c>
      <c r="D658" s="73" t="s">
        <v>1362</v>
      </c>
      <c r="E658" s="105" t="s">
        <v>128</v>
      </c>
      <c r="F658" s="42">
        <v>61</v>
      </c>
      <c r="G658" s="43" t="str">
        <f t="shared" si="70"/>
        <v>26 Nov (Week 13:  Mon)</v>
      </c>
      <c r="H658" s="41" t="s">
        <v>1420</v>
      </c>
      <c r="I658" s="41" t="s">
        <v>1421</v>
      </c>
      <c r="J658" s="41" t="str">
        <f t="shared" si="71"/>
        <v>Planned</v>
      </c>
      <c r="M658" s="54" t="s">
        <v>110</v>
      </c>
    </row>
    <row r="659" spans="1:13" x14ac:dyDescent="0.25">
      <c r="A659" s="173" t="str">
        <f t="shared" si="69"/>
        <v>Foundation100 Gateway Cities62</v>
      </c>
      <c r="B659" s="74" t="s">
        <v>123</v>
      </c>
      <c r="C659" s="73" t="s">
        <v>78</v>
      </c>
      <c r="D659" s="73" t="s">
        <v>1362</v>
      </c>
      <c r="E659" s="105" t="s">
        <v>128</v>
      </c>
      <c r="F659" s="42">
        <v>62</v>
      </c>
      <c r="G659" s="43" t="str">
        <f t="shared" si="70"/>
        <v>27 Nov (Week 13:  Tue)</v>
      </c>
      <c r="H659" s="41" t="s">
        <v>275</v>
      </c>
      <c r="I659" s="41" t="s">
        <v>1422</v>
      </c>
      <c r="J659" s="41" t="str">
        <f t="shared" si="71"/>
        <v>Planned</v>
      </c>
      <c r="M659" s="54" t="s">
        <v>110</v>
      </c>
    </row>
    <row r="660" spans="1:13" x14ac:dyDescent="0.25">
      <c r="A660" s="173" t="str">
        <f t="shared" si="69"/>
        <v>Foundation100 Gateway Cities63</v>
      </c>
      <c r="B660" s="74" t="s">
        <v>123</v>
      </c>
      <c r="C660" s="73" t="s">
        <v>78</v>
      </c>
      <c r="D660" s="73" t="s">
        <v>1362</v>
      </c>
      <c r="E660" s="105" t="s">
        <v>128</v>
      </c>
      <c r="F660" s="42">
        <v>63</v>
      </c>
      <c r="G660" s="43" t="str">
        <f t="shared" si="70"/>
        <v>28 Nov (Week 13:  Wed)</v>
      </c>
      <c r="H660" s="41" t="s">
        <v>266</v>
      </c>
      <c r="I660" s="41" t="s">
        <v>1423</v>
      </c>
      <c r="J660" s="41" t="str">
        <f t="shared" si="71"/>
        <v>Planned</v>
      </c>
      <c r="M660" s="54" t="s">
        <v>110</v>
      </c>
    </row>
    <row r="661" spans="1:13" x14ac:dyDescent="0.25">
      <c r="A661" s="173" t="str">
        <f t="shared" si="69"/>
        <v>Foundation100 Gateway Cities66</v>
      </c>
      <c r="B661" s="74" t="s">
        <v>123</v>
      </c>
      <c r="C661" s="73" t="s">
        <v>78</v>
      </c>
      <c r="D661" s="73" t="s">
        <v>1362</v>
      </c>
      <c r="E661" s="105" t="s">
        <v>128</v>
      </c>
      <c r="F661" s="42">
        <v>66</v>
      </c>
      <c r="G661" s="43" t="str">
        <f t="shared" si="70"/>
        <v>03 Dec (Week 14:  Mon)</v>
      </c>
      <c r="H661" s="41" t="s">
        <v>1424</v>
      </c>
      <c r="I661" s="41" t="s">
        <v>1425</v>
      </c>
      <c r="J661" s="41" t="str">
        <f t="shared" si="71"/>
        <v>Planned</v>
      </c>
      <c r="M661" s="54" t="s">
        <v>110</v>
      </c>
    </row>
    <row r="662" spans="1:13" x14ac:dyDescent="0.25">
      <c r="A662" s="173" t="str">
        <f t="shared" si="69"/>
        <v>Foundation100 Gateway Cities67</v>
      </c>
      <c r="B662" s="74" t="s">
        <v>123</v>
      </c>
      <c r="C662" s="73" t="s">
        <v>78</v>
      </c>
      <c r="D662" s="73" t="s">
        <v>1362</v>
      </c>
      <c r="E662" s="105" t="s">
        <v>128</v>
      </c>
      <c r="F662" s="42">
        <v>67</v>
      </c>
      <c r="G662" s="43" t="str">
        <f t="shared" si="70"/>
        <v>04 Dec (Week 14:  Tue)</v>
      </c>
      <c r="H662" s="41" t="s">
        <v>1426</v>
      </c>
      <c r="I662" s="41" t="s">
        <v>1427</v>
      </c>
      <c r="J662" s="41" t="str">
        <f t="shared" si="71"/>
        <v>Planned</v>
      </c>
      <c r="M662" s="54" t="s">
        <v>110</v>
      </c>
    </row>
    <row r="663" spans="1:13" x14ac:dyDescent="0.25">
      <c r="A663" s="173" t="str">
        <f t="shared" si="69"/>
        <v>Foundation100 Gateway Cities68</v>
      </c>
      <c r="B663" s="74" t="s">
        <v>123</v>
      </c>
      <c r="C663" s="73" t="s">
        <v>78</v>
      </c>
      <c r="D663" s="73" t="s">
        <v>1362</v>
      </c>
      <c r="E663" s="105" t="s">
        <v>128</v>
      </c>
      <c r="F663" s="42">
        <v>68</v>
      </c>
      <c r="G663" s="43" t="str">
        <f t="shared" si="70"/>
        <v>05 Dec (Week 14:  Wed)</v>
      </c>
      <c r="H663" s="41" t="s">
        <v>1428</v>
      </c>
      <c r="I663" s="41" t="s">
        <v>1429</v>
      </c>
      <c r="J663" s="41" t="str">
        <f t="shared" si="71"/>
        <v>Planned</v>
      </c>
      <c r="M663" s="54" t="s">
        <v>110</v>
      </c>
    </row>
    <row r="664" spans="1:13" x14ac:dyDescent="0.25">
      <c r="A664" s="173" t="str">
        <f t="shared" si="69"/>
        <v>Foundation100 Gateway Cities71</v>
      </c>
      <c r="B664" s="74" t="s">
        <v>123</v>
      </c>
      <c r="C664" s="73" t="s">
        <v>78</v>
      </c>
      <c r="D664" s="73" t="s">
        <v>1362</v>
      </c>
      <c r="E664" s="105" t="s">
        <v>128</v>
      </c>
      <c r="F664" s="42">
        <v>71</v>
      </c>
      <c r="G664" s="43" t="str">
        <f t="shared" si="70"/>
        <v>10 Dec (Week 15:  Mon)</v>
      </c>
      <c r="H664" s="41" t="s">
        <v>1430</v>
      </c>
      <c r="I664" s="41" t="s">
        <v>1431</v>
      </c>
      <c r="J664" s="41" t="str">
        <f t="shared" si="71"/>
        <v>Planned</v>
      </c>
      <c r="M664" s="54" t="s">
        <v>110</v>
      </c>
    </row>
    <row r="665" spans="1:13" x14ac:dyDescent="0.25">
      <c r="A665" s="173" t="str">
        <f t="shared" ref="A665:A696" si="72">B665&amp;D665&amp;F665</f>
        <v>Foundation100 Gateway Cities72</v>
      </c>
      <c r="B665" s="74" t="s">
        <v>123</v>
      </c>
      <c r="C665" s="73" t="s">
        <v>78</v>
      </c>
      <c r="D665" s="73" t="s">
        <v>1362</v>
      </c>
      <c r="E665" s="105" t="s">
        <v>128</v>
      </c>
      <c r="F665" s="42">
        <v>72</v>
      </c>
      <c r="G665" s="43" t="str">
        <f t="shared" ref="G665:G696" si="73">IF(ISBLANK(F665),"",TEXT(VLOOKUP(F665,Calendar,2,0),"dd mmm")&amp;" (Week "&amp;VLOOKUP(F665,Calendar,3,FALSE)&amp;":  "&amp;TEXT(VLOOKUP(F665,Calendar,2,FALSE),"ddd")&amp;")")</f>
        <v>11 Dec (Week 15:  Tue)</v>
      </c>
      <c r="H665" s="41" t="s">
        <v>1432</v>
      </c>
      <c r="I665" s="41" t="s">
        <v>1433</v>
      </c>
      <c r="J665" s="41" t="str">
        <f t="shared" ref="J665:J696" si="74">IF(ISBLANK(K665),"Planned",IF(K665="-","Revoked","Completed"))</f>
        <v>Planned</v>
      </c>
      <c r="M665" s="54" t="s">
        <v>110</v>
      </c>
    </row>
    <row r="666" spans="1:13" x14ac:dyDescent="0.25">
      <c r="A666" s="173" t="str">
        <f t="shared" si="72"/>
        <v>Foundation100 Gateway Cities73</v>
      </c>
      <c r="B666" s="74" t="s">
        <v>123</v>
      </c>
      <c r="C666" s="73" t="s">
        <v>78</v>
      </c>
      <c r="D666" s="73" t="s">
        <v>1362</v>
      </c>
      <c r="E666" s="105" t="s">
        <v>128</v>
      </c>
      <c r="F666" s="42">
        <v>73</v>
      </c>
      <c r="G666" s="43" t="str">
        <f t="shared" si="73"/>
        <v>12 Dec (Week 15:  Wed)</v>
      </c>
      <c r="H666" s="41" t="s">
        <v>1434</v>
      </c>
      <c r="I666" s="41" t="s">
        <v>1435</v>
      </c>
      <c r="J666" s="41" t="str">
        <f t="shared" si="74"/>
        <v>Planned</v>
      </c>
      <c r="M666" s="54" t="s">
        <v>110</v>
      </c>
    </row>
    <row r="667" spans="1:13" x14ac:dyDescent="0.25">
      <c r="A667" s="173" t="str">
        <f t="shared" si="72"/>
        <v>Foundation100 Gateway Cities74</v>
      </c>
      <c r="B667" s="74" t="s">
        <v>123</v>
      </c>
      <c r="C667" s="73" t="s">
        <v>78</v>
      </c>
      <c r="D667" s="73" t="s">
        <v>1362</v>
      </c>
      <c r="E667" s="105" t="s">
        <v>128</v>
      </c>
      <c r="F667" s="42">
        <v>74</v>
      </c>
      <c r="G667" s="43" t="str">
        <f t="shared" si="73"/>
        <v>13 Dec (Week 15:  Thu)</v>
      </c>
      <c r="H667" s="41" t="s">
        <v>1436</v>
      </c>
      <c r="I667" s="41" t="s">
        <v>1437</v>
      </c>
      <c r="J667" s="41" t="str">
        <f t="shared" si="74"/>
        <v>Planned</v>
      </c>
      <c r="M667" s="54" t="s">
        <v>110</v>
      </c>
    </row>
    <row r="668" spans="1:13" x14ac:dyDescent="0.25">
      <c r="A668" s="173" t="str">
        <f t="shared" si="72"/>
        <v>Foundation100 Gateway Cities76</v>
      </c>
      <c r="B668" s="74" t="s">
        <v>123</v>
      </c>
      <c r="C668" s="73" t="s">
        <v>78</v>
      </c>
      <c r="D668" s="73" t="s">
        <v>1362</v>
      </c>
      <c r="E668" s="105" t="s">
        <v>128</v>
      </c>
      <c r="F668" s="42">
        <v>76</v>
      </c>
      <c r="G668" s="43" t="str">
        <f t="shared" si="73"/>
        <v>17 Dec (Week 16:  Mon)</v>
      </c>
      <c r="H668" s="41" t="s">
        <v>448</v>
      </c>
      <c r="I668" s="41" t="s">
        <v>1438</v>
      </c>
      <c r="J668" s="41" t="str">
        <f t="shared" si="74"/>
        <v>Planned</v>
      </c>
      <c r="M668" s="54" t="s">
        <v>110</v>
      </c>
    </row>
    <row r="669" spans="1:13" x14ac:dyDescent="0.25">
      <c r="A669" s="173" t="str">
        <f t="shared" si="72"/>
        <v>Foundation100 Gateway Cities77</v>
      </c>
      <c r="B669" s="74" t="s">
        <v>123</v>
      </c>
      <c r="C669" s="73" t="s">
        <v>78</v>
      </c>
      <c r="D669" s="73" t="s">
        <v>1362</v>
      </c>
      <c r="E669" s="105" t="s">
        <v>128</v>
      </c>
      <c r="F669" s="42">
        <v>77</v>
      </c>
      <c r="G669" s="43" t="str">
        <f t="shared" si="73"/>
        <v>18 Dec (Week 16:  Tue)</v>
      </c>
      <c r="H669" s="41" t="s">
        <v>1439</v>
      </c>
      <c r="I669" s="41" t="s">
        <v>1440</v>
      </c>
      <c r="J669" s="41" t="str">
        <f t="shared" si="74"/>
        <v>Planned</v>
      </c>
      <c r="M669" s="54" t="s">
        <v>110</v>
      </c>
    </row>
    <row r="670" spans="1:13" x14ac:dyDescent="0.25">
      <c r="A670" s="173" t="str">
        <f t="shared" si="72"/>
        <v>Foundation100 Gateway Cities78</v>
      </c>
      <c r="B670" s="74" t="s">
        <v>123</v>
      </c>
      <c r="C670" s="73" t="s">
        <v>78</v>
      </c>
      <c r="D670" s="73" t="s">
        <v>1362</v>
      </c>
      <c r="E670" s="105" t="s">
        <v>128</v>
      </c>
      <c r="F670" s="42">
        <v>78</v>
      </c>
      <c r="G670" s="43" t="str">
        <f t="shared" si="73"/>
        <v>19 Dec (Week 16:  Wed)</v>
      </c>
      <c r="H670" s="41" t="s">
        <v>1441</v>
      </c>
      <c r="I670" s="41" t="s">
        <v>1442</v>
      </c>
      <c r="J670" s="41" t="str">
        <f t="shared" si="74"/>
        <v>Planned</v>
      </c>
      <c r="M670" s="54" t="s">
        <v>110</v>
      </c>
    </row>
    <row r="671" spans="1:13" x14ac:dyDescent="0.25">
      <c r="A671" s="173" t="str">
        <f t="shared" si="72"/>
        <v>Foundation100 Gateway Cities81</v>
      </c>
      <c r="B671" s="74" t="s">
        <v>123</v>
      </c>
      <c r="C671" s="73" t="s">
        <v>78</v>
      </c>
      <c r="D671" s="73" t="s">
        <v>1362</v>
      </c>
      <c r="E671" s="105" t="s">
        <v>128</v>
      </c>
      <c r="F671" s="42">
        <v>81</v>
      </c>
      <c r="G671" s="43" t="str">
        <f t="shared" si="73"/>
        <v>27 Dec (Week 17:  Thu)</v>
      </c>
      <c r="H671" s="41" t="s">
        <v>1443</v>
      </c>
      <c r="I671" s="41" t="s">
        <v>1444</v>
      </c>
      <c r="J671" s="41" t="str">
        <f t="shared" si="74"/>
        <v>Planned</v>
      </c>
      <c r="M671" s="54" t="s">
        <v>110</v>
      </c>
    </row>
    <row r="672" spans="1:13" x14ac:dyDescent="0.25">
      <c r="A672" s="173" t="str">
        <f t="shared" si="72"/>
        <v>Foundation100 Gateway Cities82</v>
      </c>
      <c r="B672" s="74" t="s">
        <v>123</v>
      </c>
      <c r="C672" s="73" t="s">
        <v>78</v>
      </c>
      <c r="D672" s="73" t="s">
        <v>1362</v>
      </c>
      <c r="E672" s="105" t="s">
        <v>128</v>
      </c>
      <c r="F672" s="42">
        <v>82</v>
      </c>
      <c r="G672" s="43" t="str">
        <f t="shared" si="73"/>
        <v>28 Dec (Week 17:  Fri)</v>
      </c>
      <c r="H672" s="41" t="s">
        <v>1445</v>
      </c>
      <c r="I672" s="41" t="s">
        <v>1446</v>
      </c>
      <c r="J672" s="41" t="str">
        <f t="shared" si="74"/>
        <v>Planned</v>
      </c>
      <c r="M672" s="54" t="s">
        <v>110</v>
      </c>
    </row>
    <row r="673" spans="1:13" x14ac:dyDescent="0.25">
      <c r="A673" s="173" t="str">
        <f t="shared" si="72"/>
        <v>Foundation100 Gateway Cities83</v>
      </c>
      <c r="B673" s="74" t="s">
        <v>123</v>
      </c>
      <c r="C673" s="73" t="s">
        <v>78</v>
      </c>
      <c r="D673" s="73" t="s">
        <v>1362</v>
      </c>
      <c r="E673" s="105" t="s">
        <v>128</v>
      </c>
      <c r="F673" s="42">
        <v>83</v>
      </c>
      <c r="G673" s="43" t="str">
        <f t="shared" si="73"/>
        <v>02 Jan (Week 17:  Wed)</v>
      </c>
      <c r="H673" s="41" t="s">
        <v>1447</v>
      </c>
      <c r="I673" s="41" t="s">
        <v>1448</v>
      </c>
      <c r="J673" s="41" t="str">
        <f t="shared" si="74"/>
        <v>Planned</v>
      </c>
      <c r="M673" s="54" t="s">
        <v>110</v>
      </c>
    </row>
    <row r="674" spans="1:13" x14ac:dyDescent="0.25">
      <c r="A674" s="173" t="str">
        <f t="shared" si="72"/>
        <v>Foundation100 Gateway Cities86</v>
      </c>
      <c r="B674" s="74" t="s">
        <v>123</v>
      </c>
      <c r="C674" s="73" t="s">
        <v>78</v>
      </c>
      <c r="D674" s="73" t="s">
        <v>1362</v>
      </c>
      <c r="E674" s="105" t="s">
        <v>128</v>
      </c>
      <c r="F674" s="42">
        <v>86</v>
      </c>
      <c r="G674" s="43" t="str">
        <f t="shared" si="73"/>
        <v>07 Jan (Week 18:  Mon)</v>
      </c>
      <c r="H674" s="41" t="s">
        <v>450</v>
      </c>
      <c r="I674" s="41" t="s">
        <v>1449</v>
      </c>
      <c r="J674" s="41" t="str">
        <f t="shared" si="74"/>
        <v>Planned</v>
      </c>
      <c r="M674" s="54" t="s">
        <v>110</v>
      </c>
    </row>
    <row r="675" spans="1:13" x14ac:dyDescent="0.25">
      <c r="A675" s="173" t="str">
        <f t="shared" si="72"/>
        <v>Foundation100 Gateway Cities87</v>
      </c>
      <c r="B675" s="74" t="s">
        <v>123</v>
      </c>
      <c r="C675" s="73" t="s">
        <v>78</v>
      </c>
      <c r="D675" s="73" t="s">
        <v>1362</v>
      </c>
      <c r="E675" s="105" t="s">
        <v>128</v>
      </c>
      <c r="F675" s="42">
        <v>87</v>
      </c>
      <c r="G675" s="43" t="str">
        <f t="shared" si="73"/>
        <v>08 Jan (Week 18:  Tue)</v>
      </c>
      <c r="H675" s="41" t="s">
        <v>1450</v>
      </c>
      <c r="I675" s="41" t="s">
        <v>1451</v>
      </c>
      <c r="J675" s="41" t="str">
        <f t="shared" si="74"/>
        <v>Planned</v>
      </c>
      <c r="M675" s="54" t="s">
        <v>110</v>
      </c>
    </row>
    <row r="676" spans="1:13" x14ac:dyDescent="0.25">
      <c r="A676" s="173" t="str">
        <f t="shared" si="72"/>
        <v>Foundation100 Gateway Cities88</v>
      </c>
      <c r="B676" s="74" t="s">
        <v>123</v>
      </c>
      <c r="C676" s="73" t="s">
        <v>78</v>
      </c>
      <c r="D676" s="73" t="s">
        <v>1362</v>
      </c>
      <c r="E676" s="105" t="s">
        <v>128</v>
      </c>
      <c r="F676" s="42">
        <v>88</v>
      </c>
      <c r="G676" s="43" t="str">
        <f t="shared" si="73"/>
        <v>09 Jan (Week 18:  Wed)</v>
      </c>
      <c r="H676" s="41" t="s">
        <v>1452</v>
      </c>
      <c r="I676" s="41" t="s">
        <v>1453</v>
      </c>
      <c r="J676" s="41" t="str">
        <f t="shared" si="74"/>
        <v>Planned</v>
      </c>
      <c r="M676" s="54" t="s">
        <v>110</v>
      </c>
    </row>
    <row r="677" spans="1:13" x14ac:dyDescent="0.25">
      <c r="A677" s="173" t="str">
        <f t="shared" si="72"/>
        <v>Foundation100 Gateway Cities91</v>
      </c>
      <c r="B677" s="74" t="s">
        <v>123</v>
      </c>
      <c r="C677" s="73" t="s">
        <v>78</v>
      </c>
      <c r="D677" s="73" t="s">
        <v>1362</v>
      </c>
      <c r="E677" s="105" t="s">
        <v>128</v>
      </c>
      <c r="F677" s="42">
        <v>91</v>
      </c>
      <c r="G677" s="43" t="str">
        <f t="shared" si="73"/>
        <v>14 Jan (Week 19:  Mon)</v>
      </c>
      <c r="H677" s="41" t="s">
        <v>1454</v>
      </c>
      <c r="I677" s="41" t="s">
        <v>1455</v>
      </c>
      <c r="J677" s="41" t="str">
        <f t="shared" si="74"/>
        <v>Planned</v>
      </c>
      <c r="M677" s="54" t="s">
        <v>110</v>
      </c>
    </row>
    <row r="678" spans="1:13" x14ac:dyDescent="0.25">
      <c r="A678" s="173" t="str">
        <f t="shared" si="72"/>
        <v>Foundation100 Gateway Cities92</v>
      </c>
      <c r="B678" s="74" t="s">
        <v>123</v>
      </c>
      <c r="C678" s="73" t="s">
        <v>78</v>
      </c>
      <c r="D678" s="73" t="s">
        <v>1362</v>
      </c>
      <c r="E678" s="105" t="s">
        <v>128</v>
      </c>
      <c r="F678" s="42">
        <v>92</v>
      </c>
      <c r="G678" s="43" t="str">
        <f t="shared" si="73"/>
        <v>15 Jan (Week 19:  Tue)</v>
      </c>
      <c r="H678" s="41" t="s">
        <v>1456</v>
      </c>
      <c r="I678" s="41" t="s">
        <v>1457</v>
      </c>
      <c r="J678" s="41" t="str">
        <f t="shared" si="74"/>
        <v>Planned</v>
      </c>
      <c r="M678" s="54" t="s">
        <v>110</v>
      </c>
    </row>
    <row r="679" spans="1:13" x14ac:dyDescent="0.25">
      <c r="A679" s="173" t="str">
        <f t="shared" si="72"/>
        <v>Foundation100 Gateway Cities96</v>
      </c>
      <c r="B679" s="74" t="s">
        <v>123</v>
      </c>
      <c r="C679" s="73" t="s">
        <v>78</v>
      </c>
      <c r="D679" s="73" t="s">
        <v>1362</v>
      </c>
      <c r="E679" s="105" t="s">
        <v>128</v>
      </c>
      <c r="F679" s="42">
        <v>96</v>
      </c>
      <c r="G679" s="43" t="str">
        <f t="shared" si="73"/>
        <v>21 Jan (Week 20:  Mon)</v>
      </c>
      <c r="H679" s="41" t="s">
        <v>1458</v>
      </c>
      <c r="I679" s="41" t="s">
        <v>1459</v>
      </c>
      <c r="J679" s="41" t="str">
        <f t="shared" si="74"/>
        <v>Planned</v>
      </c>
      <c r="M679" s="54" t="s">
        <v>110</v>
      </c>
    </row>
    <row r="680" spans="1:13" x14ac:dyDescent="0.25">
      <c r="A680" s="173" t="str">
        <f t="shared" si="72"/>
        <v>Foundation100 Gateway Cities97</v>
      </c>
      <c r="B680" s="74" t="s">
        <v>123</v>
      </c>
      <c r="C680" s="73" t="s">
        <v>78</v>
      </c>
      <c r="D680" s="73" t="s">
        <v>1362</v>
      </c>
      <c r="E680" s="105" t="s">
        <v>128</v>
      </c>
      <c r="F680" s="42">
        <v>97</v>
      </c>
      <c r="G680" s="43" t="str">
        <f t="shared" si="73"/>
        <v>22 Jan (Week 20:  Tue)</v>
      </c>
      <c r="H680" s="41" t="s">
        <v>1460</v>
      </c>
      <c r="I680" s="41" t="s">
        <v>1461</v>
      </c>
      <c r="J680" s="41" t="str">
        <f t="shared" si="74"/>
        <v>Planned</v>
      </c>
      <c r="M680" s="54" t="s">
        <v>110</v>
      </c>
    </row>
    <row r="681" spans="1:13" x14ac:dyDescent="0.25">
      <c r="A681" s="173" t="str">
        <f t="shared" si="72"/>
        <v>Foundation100 Gateway Cities98</v>
      </c>
      <c r="B681" s="74" t="s">
        <v>123</v>
      </c>
      <c r="C681" s="73" t="s">
        <v>78</v>
      </c>
      <c r="D681" s="73" t="s">
        <v>1362</v>
      </c>
      <c r="E681" s="105" t="s">
        <v>128</v>
      </c>
      <c r="F681" s="42">
        <v>98</v>
      </c>
      <c r="G681" s="43" t="str">
        <f t="shared" si="73"/>
        <v>23 Jan (Week 20:  Wed)</v>
      </c>
      <c r="H681" s="41" t="s">
        <v>1462</v>
      </c>
      <c r="I681" s="41" t="s">
        <v>1463</v>
      </c>
      <c r="J681" s="41" t="str">
        <f t="shared" si="74"/>
        <v>Planned</v>
      </c>
      <c r="M681" s="54" t="s">
        <v>110</v>
      </c>
    </row>
    <row r="682" spans="1:13" x14ac:dyDescent="0.25">
      <c r="A682" s="173" t="str">
        <f t="shared" si="72"/>
        <v>Foundation100 Gateway Cities101</v>
      </c>
      <c r="B682" s="74" t="s">
        <v>123</v>
      </c>
      <c r="C682" s="73" t="s">
        <v>78</v>
      </c>
      <c r="D682" s="73" t="s">
        <v>1362</v>
      </c>
      <c r="E682" s="105" t="s">
        <v>128</v>
      </c>
      <c r="F682" s="42">
        <v>101</v>
      </c>
      <c r="G682" s="43" t="str">
        <f t="shared" si="73"/>
        <v>28 Jan (Week 21:  Mon)</v>
      </c>
      <c r="H682" s="41" t="s">
        <v>1464</v>
      </c>
      <c r="I682" s="41" t="s">
        <v>1465</v>
      </c>
      <c r="J682" s="41" t="str">
        <f t="shared" si="74"/>
        <v>Planned</v>
      </c>
      <c r="M682" s="54" t="s">
        <v>110</v>
      </c>
    </row>
    <row r="683" spans="1:13" x14ac:dyDescent="0.25">
      <c r="A683" s="173" t="str">
        <f t="shared" si="72"/>
        <v>Foundation100 Gateway Cities102</v>
      </c>
      <c r="B683" s="74" t="s">
        <v>123</v>
      </c>
      <c r="C683" s="73" t="s">
        <v>78</v>
      </c>
      <c r="D683" s="73" t="s">
        <v>1362</v>
      </c>
      <c r="E683" s="105" t="s">
        <v>128</v>
      </c>
      <c r="F683" s="42">
        <v>102</v>
      </c>
      <c r="G683" s="43" t="str">
        <f t="shared" si="73"/>
        <v>29 Jan (Week 21:  Tue)</v>
      </c>
      <c r="H683" s="41" t="s">
        <v>1466</v>
      </c>
      <c r="I683" s="41" t="s">
        <v>1467</v>
      </c>
      <c r="J683" s="41" t="str">
        <f t="shared" si="74"/>
        <v>Planned</v>
      </c>
      <c r="M683" s="54" t="s">
        <v>110</v>
      </c>
    </row>
    <row r="684" spans="1:13" x14ac:dyDescent="0.25">
      <c r="A684" s="173" t="str">
        <f t="shared" si="72"/>
        <v>Foundation100 Gateway Cities103</v>
      </c>
      <c r="B684" s="74" t="s">
        <v>123</v>
      </c>
      <c r="C684" s="73" t="s">
        <v>78</v>
      </c>
      <c r="D684" s="73" t="s">
        <v>1362</v>
      </c>
      <c r="E684" s="105" t="s">
        <v>128</v>
      </c>
      <c r="F684" s="42">
        <v>103</v>
      </c>
      <c r="G684" s="43" t="str">
        <f t="shared" si="73"/>
        <v>30 Jan (Week 21:  Wed)</v>
      </c>
      <c r="H684" s="41" t="s">
        <v>1468</v>
      </c>
      <c r="I684" s="41" t="s">
        <v>1469</v>
      </c>
      <c r="J684" s="41" t="str">
        <f t="shared" si="74"/>
        <v>Planned</v>
      </c>
      <c r="M684" s="54" t="s">
        <v>110</v>
      </c>
    </row>
    <row r="685" spans="1:13" x14ac:dyDescent="0.25">
      <c r="A685" s="173" t="str">
        <f t="shared" si="72"/>
        <v>Foundation100 Gateway Cities106</v>
      </c>
      <c r="B685" s="74" t="s">
        <v>123</v>
      </c>
      <c r="C685" s="73" t="s">
        <v>78</v>
      </c>
      <c r="D685" s="73" t="s">
        <v>1362</v>
      </c>
      <c r="E685" s="105" t="s">
        <v>128</v>
      </c>
      <c r="F685" s="42">
        <v>106</v>
      </c>
      <c r="G685" s="43" t="str">
        <f t="shared" si="73"/>
        <v>04 Feb (Week 22:  Mon)</v>
      </c>
      <c r="H685" s="41" t="s">
        <v>258</v>
      </c>
      <c r="I685" s="41" t="s">
        <v>1470</v>
      </c>
      <c r="J685" s="41" t="str">
        <f t="shared" si="74"/>
        <v>Planned</v>
      </c>
      <c r="M685" s="54" t="s">
        <v>110</v>
      </c>
    </row>
    <row r="686" spans="1:13" x14ac:dyDescent="0.25">
      <c r="A686" s="173" t="str">
        <f t="shared" si="72"/>
        <v>Foundation100 Gateway Cities107</v>
      </c>
      <c r="B686" s="74" t="s">
        <v>123</v>
      </c>
      <c r="C686" s="73" t="s">
        <v>78</v>
      </c>
      <c r="D686" s="73" t="s">
        <v>1362</v>
      </c>
      <c r="E686" s="105" t="s">
        <v>128</v>
      </c>
      <c r="F686" s="42">
        <v>107</v>
      </c>
      <c r="G686" s="43" t="str">
        <f t="shared" si="73"/>
        <v>05 Feb (Week 22:  Tue)</v>
      </c>
      <c r="H686" s="41" t="s">
        <v>429</v>
      </c>
      <c r="I686" s="41" t="s">
        <v>1471</v>
      </c>
      <c r="J686" s="41" t="str">
        <f t="shared" si="74"/>
        <v>Planned</v>
      </c>
      <c r="M686" s="54" t="s">
        <v>110</v>
      </c>
    </row>
    <row r="687" spans="1:13" x14ac:dyDescent="0.25">
      <c r="A687" s="173" t="str">
        <f t="shared" si="72"/>
        <v>Foundation100 Gateway Cities108</v>
      </c>
      <c r="B687" s="74" t="s">
        <v>123</v>
      </c>
      <c r="C687" s="73" t="s">
        <v>78</v>
      </c>
      <c r="D687" s="73" t="s">
        <v>1362</v>
      </c>
      <c r="E687" s="105" t="s">
        <v>128</v>
      </c>
      <c r="F687" s="42">
        <v>108</v>
      </c>
      <c r="G687" s="43" t="str">
        <f t="shared" si="73"/>
        <v>06 Feb (Week 22:  Wed)</v>
      </c>
      <c r="H687" s="41" t="s">
        <v>431</v>
      </c>
      <c r="I687" s="41" t="s">
        <v>1472</v>
      </c>
      <c r="J687" s="41" t="str">
        <f t="shared" si="74"/>
        <v>Planned</v>
      </c>
      <c r="M687" s="54" t="s">
        <v>110</v>
      </c>
    </row>
    <row r="688" spans="1:13" x14ac:dyDescent="0.25">
      <c r="A688" s="173" t="str">
        <f t="shared" si="72"/>
        <v>Foundation100 Gateway Cities111</v>
      </c>
      <c r="B688" s="74" t="s">
        <v>123</v>
      </c>
      <c r="C688" s="73" t="s">
        <v>78</v>
      </c>
      <c r="D688" s="73" t="s">
        <v>1362</v>
      </c>
      <c r="E688" s="105" t="s">
        <v>128</v>
      </c>
      <c r="F688" s="42">
        <v>111</v>
      </c>
      <c r="G688" s="43" t="str">
        <f t="shared" si="73"/>
        <v>11 Feb (Week 23:  Mon)</v>
      </c>
      <c r="H688" s="41" t="s">
        <v>260</v>
      </c>
      <c r="I688" s="41" t="s">
        <v>1473</v>
      </c>
      <c r="J688" s="41" t="str">
        <f t="shared" si="74"/>
        <v>Planned</v>
      </c>
      <c r="M688" s="54" t="s">
        <v>110</v>
      </c>
    </row>
    <row r="689" spans="1:13" x14ac:dyDescent="0.25">
      <c r="A689" s="173" t="str">
        <f t="shared" si="72"/>
        <v>Foundation100 Gateway Cities112</v>
      </c>
      <c r="B689" s="74" t="s">
        <v>123</v>
      </c>
      <c r="C689" s="73" t="s">
        <v>78</v>
      </c>
      <c r="D689" s="73" t="s">
        <v>1362</v>
      </c>
      <c r="E689" s="105" t="s">
        <v>128</v>
      </c>
      <c r="F689" s="42">
        <v>112</v>
      </c>
      <c r="G689" s="43" t="str">
        <f t="shared" si="73"/>
        <v>12 Feb (Week 23:  Tue)</v>
      </c>
      <c r="H689" s="41" t="s">
        <v>261</v>
      </c>
      <c r="I689" s="41" t="s">
        <v>1474</v>
      </c>
      <c r="J689" s="41" t="str">
        <f t="shared" si="74"/>
        <v>Planned</v>
      </c>
      <c r="M689" s="54" t="s">
        <v>110</v>
      </c>
    </row>
    <row r="690" spans="1:13" x14ac:dyDescent="0.25">
      <c r="A690" s="173" t="str">
        <f t="shared" si="72"/>
        <v>Foundation100 Gateway Cities113</v>
      </c>
      <c r="B690" s="74" t="s">
        <v>123</v>
      </c>
      <c r="C690" s="73" t="s">
        <v>78</v>
      </c>
      <c r="D690" s="73" t="s">
        <v>1362</v>
      </c>
      <c r="E690" s="105" t="s">
        <v>128</v>
      </c>
      <c r="F690" s="42">
        <v>113</v>
      </c>
      <c r="G690" s="43" t="str">
        <f t="shared" si="73"/>
        <v>13 Feb (Week 23:  Wed)</v>
      </c>
      <c r="H690" s="41" t="s">
        <v>262</v>
      </c>
      <c r="I690" s="41" t="s">
        <v>1475</v>
      </c>
      <c r="J690" s="41" t="str">
        <f t="shared" si="74"/>
        <v>Planned</v>
      </c>
      <c r="M690" s="54" t="s">
        <v>110</v>
      </c>
    </row>
    <row r="691" spans="1:13" x14ac:dyDescent="0.25">
      <c r="A691" s="173" t="str">
        <f t="shared" si="72"/>
        <v>Foundation100 Gateway Cities114</v>
      </c>
      <c r="B691" s="74" t="s">
        <v>123</v>
      </c>
      <c r="C691" s="73" t="s">
        <v>78</v>
      </c>
      <c r="D691" s="73" t="s">
        <v>1362</v>
      </c>
      <c r="E691" s="105" t="s">
        <v>128</v>
      </c>
      <c r="F691" s="42">
        <v>114</v>
      </c>
      <c r="G691" s="43" t="str">
        <f t="shared" si="73"/>
        <v>14 Feb (Week 23:  Thu)</v>
      </c>
      <c r="H691" s="41" t="s">
        <v>263</v>
      </c>
      <c r="I691" s="41" t="s">
        <v>1476</v>
      </c>
      <c r="J691" s="41" t="str">
        <f t="shared" si="74"/>
        <v>Planned</v>
      </c>
      <c r="M691" s="54" t="s">
        <v>110</v>
      </c>
    </row>
    <row r="692" spans="1:13" x14ac:dyDescent="0.25">
      <c r="A692" s="173" t="str">
        <f t="shared" si="72"/>
        <v>Foundation100 Gateway Cities116</v>
      </c>
      <c r="B692" s="74" t="s">
        <v>123</v>
      </c>
      <c r="C692" s="73" t="s">
        <v>78</v>
      </c>
      <c r="D692" s="73" t="s">
        <v>1362</v>
      </c>
      <c r="E692" s="105" t="s">
        <v>128</v>
      </c>
      <c r="F692" s="42">
        <v>116</v>
      </c>
      <c r="G692" s="43" t="str">
        <f t="shared" si="73"/>
        <v>18 Feb (Week 24:  Mon)</v>
      </c>
      <c r="H692" s="41" t="s">
        <v>264</v>
      </c>
      <c r="I692" s="41" t="s">
        <v>1477</v>
      </c>
      <c r="J692" s="41" t="str">
        <f t="shared" si="74"/>
        <v>Planned</v>
      </c>
      <c r="M692" s="54" t="s">
        <v>110</v>
      </c>
    </row>
    <row r="693" spans="1:13" x14ac:dyDescent="0.25">
      <c r="A693" s="173" t="str">
        <f t="shared" si="72"/>
        <v>Foundation100 Gateway Cities117</v>
      </c>
      <c r="B693" s="74" t="s">
        <v>123</v>
      </c>
      <c r="C693" s="73" t="s">
        <v>78</v>
      </c>
      <c r="D693" s="73" t="s">
        <v>1362</v>
      </c>
      <c r="E693" s="105" t="s">
        <v>128</v>
      </c>
      <c r="F693" s="42">
        <v>117</v>
      </c>
      <c r="G693" s="43" t="str">
        <f t="shared" si="73"/>
        <v>19 Feb (Week 24:  Tue)</v>
      </c>
      <c r="H693" s="41" t="s">
        <v>265</v>
      </c>
      <c r="I693" s="41" t="s">
        <v>1478</v>
      </c>
      <c r="J693" s="41" t="str">
        <f t="shared" si="74"/>
        <v>Planned</v>
      </c>
      <c r="M693" s="54" t="s">
        <v>110</v>
      </c>
    </row>
    <row r="694" spans="1:13" x14ac:dyDescent="0.25">
      <c r="A694" s="173" t="str">
        <f t="shared" si="72"/>
        <v>Foundation100 Gateway Cities118</v>
      </c>
      <c r="B694" s="74" t="s">
        <v>123</v>
      </c>
      <c r="C694" s="73" t="s">
        <v>78</v>
      </c>
      <c r="D694" s="73" t="s">
        <v>1362</v>
      </c>
      <c r="E694" s="105" t="s">
        <v>128</v>
      </c>
      <c r="F694" s="42">
        <v>118</v>
      </c>
      <c r="G694" s="43" t="str">
        <f t="shared" si="73"/>
        <v>20 Feb (Week 24:  Wed)</v>
      </c>
      <c r="H694" s="41" t="s">
        <v>267</v>
      </c>
      <c r="I694" s="41" t="s">
        <v>1479</v>
      </c>
      <c r="J694" s="41" t="str">
        <f t="shared" si="74"/>
        <v>Planned</v>
      </c>
      <c r="M694" s="54" t="s">
        <v>110</v>
      </c>
    </row>
    <row r="695" spans="1:13" x14ac:dyDescent="0.25">
      <c r="A695" s="173" t="str">
        <f t="shared" si="72"/>
        <v>Foundation100 Gateway Cities121</v>
      </c>
      <c r="B695" s="74" t="s">
        <v>123</v>
      </c>
      <c r="C695" s="73" t="s">
        <v>78</v>
      </c>
      <c r="D695" s="73" t="s">
        <v>1362</v>
      </c>
      <c r="E695" s="105" t="s">
        <v>128</v>
      </c>
      <c r="F695" s="42">
        <v>121</v>
      </c>
      <c r="G695" s="43" t="str">
        <f t="shared" si="73"/>
        <v>25 Feb (Week 25:  Mon)</v>
      </c>
      <c r="H695" s="41" t="s">
        <v>437</v>
      </c>
      <c r="I695" s="41" t="s">
        <v>1480</v>
      </c>
      <c r="J695" s="41" t="str">
        <f t="shared" si="74"/>
        <v>Planned</v>
      </c>
      <c r="M695" s="54" t="s">
        <v>110</v>
      </c>
    </row>
    <row r="696" spans="1:13" x14ac:dyDescent="0.25">
      <c r="A696" s="173" t="str">
        <f t="shared" si="72"/>
        <v>Foundation100 Gateway Cities122</v>
      </c>
      <c r="B696" s="74" t="s">
        <v>123</v>
      </c>
      <c r="C696" s="73" t="s">
        <v>78</v>
      </c>
      <c r="D696" s="73" t="s">
        <v>1362</v>
      </c>
      <c r="E696" s="105" t="s">
        <v>128</v>
      </c>
      <c r="F696" s="42">
        <v>122</v>
      </c>
      <c r="G696" s="43" t="str">
        <f t="shared" si="73"/>
        <v>26 Feb (Week 25:  Tue)</v>
      </c>
      <c r="H696" s="41" t="s">
        <v>439</v>
      </c>
      <c r="I696" s="41" t="s">
        <v>1481</v>
      </c>
      <c r="J696" s="41" t="str">
        <f t="shared" si="74"/>
        <v>Planned</v>
      </c>
      <c r="M696" s="54" t="s">
        <v>110</v>
      </c>
    </row>
    <row r="697" spans="1:13" x14ac:dyDescent="0.25">
      <c r="A697" s="173" t="str">
        <f t="shared" ref="A697:A728" si="75">B697&amp;D697&amp;F697</f>
        <v>Foundation100 Gateway Cities123</v>
      </c>
      <c r="B697" s="74" t="s">
        <v>123</v>
      </c>
      <c r="C697" s="73" t="s">
        <v>78</v>
      </c>
      <c r="D697" s="73" t="s">
        <v>1362</v>
      </c>
      <c r="E697" s="105" t="s">
        <v>128</v>
      </c>
      <c r="F697" s="42">
        <v>123</v>
      </c>
      <c r="G697" s="43" t="str">
        <f t="shared" ref="G697:G728" si="76">IF(ISBLANK(F697),"",TEXT(VLOOKUP(F697,Calendar,2,0),"dd mmm")&amp;" (Week "&amp;VLOOKUP(F697,Calendar,3,FALSE)&amp;":  "&amp;TEXT(VLOOKUP(F697,Calendar,2,FALSE),"ddd")&amp;")")</f>
        <v>27 Feb (Week 25:  Wed)</v>
      </c>
      <c r="H697" s="41" t="s">
        <v>442</v>
      </c>
      <c r="I697" s="41" t="s">
        <v>1482</v>
      </c>
      <c r="J697" s="41" t="str">
        <f t="shared" ref="J697:J728" si="77">IF(ISBLANK(K697),"Planned",IF(K697="-","Revoked","Completed"))</f>
        <v>Planned</v>
      </c>
      <c r="M697" s="54" t="s">
        <v>110</v>
      </c>
    </row>
    <row r="698" spans="1:13" x14ac:dyDescent="0.25">
      <c r="A698" s="173" t="str">
        <f t="shared" si="75"/>
        <v>Foundation100 Gateway Cities124</v>
      </c>
      <c r="B698" s="74" t="s">
        <v>123</v>
      </c>
      <c r="C698" s="73" t="s">
        <v>78</v>
      </c>
      <c r="D698" s="73" t="s">
        <v>1362</v>
      </c>
      <c r="E698" s="105" t="s">
        <v>128</v>
      </c>
      <c r="F698" s="42">
        <v>124</v>
      </c>
      <c r="G698" s="43" t="str">
        <f t="shared" si="76"/>
        <v>28 Feb (Week 25:  Thu)</v>
      </c>
      <c r="H698" s="41" t="s">
        <v>271</v>
      </c>
      <c r="I698" s="41" t="s">
        <v>1483</v>
      </c>
      <c r="J698" s="41" t="str">
        <f t="shared" si="77"/>
        <v>Planned</v>
      </c>
      <c r="M698" s="54" t="s">
        <v>110</v>
      </c>
    </row>
    <row r="699" spans="1:13" x14ac:dyDescent="0.25">
      <c r="A699" s="173" t="str">
        <f t="shared" si="75"/>
        <v>Foundation100 Gateway Cities126</v>
      </c>
      <c r="B699" s="74" t="s">
        <v>123</v>
      </c>
      <c r="C699" s="73" t="s">
        <v>78</v>
      </c>
      <c r="D699" s="73" t="s">
        <v>1362</v>
      </c>
      <c r="E699" s="105" t="s">
        <v>128</v>
      </c>
      <c r="F699" s="42">
        <v>126</v>
      </c>
      <c r="G699" s="43" t="str">
        <f t="shared" si="76"/>
        <v>04 Mar (Week 26:  Mon)</v>
      </c>
      <c r="H699" s="41" t="s">
        <v>272</v>
      </c>
      <c r="I699" s="41" t="s">
        <v>1484</v>
      </c>
      <c r="J699" s="41" t="str">
        <f t="shared" si="77"/>
        <v>Planned</v>
      </c>
      <c r="M699" s="54" t="s">
        <v>110</v>
      </c>
    </row>
    <row r="700" spans="1:13" x14ac:dyDescent="0.25">
      <c r="A700" s="173" t="str">
        <f t="shared" si="75"/>
        <v>Foundation100 Gateway Cities127</v>
      </c>
      <c r="B700" s="74" t="s">
        <v>123</v>
      </c>
      <c r="C700" s="73" t="s">
        <v>78</v>
      </c>
      <c r="D700" s="73" t="s">
        <v>1362</v>
      </c>
      <c r="E700" s="105" t="s">
        <v>128</v>
      </c>
      <c r="F700" s="42">
        <v>127</v>
      </c>
      <c r="G700" s="43" t="str">
        <f t="shared" si="76"/>
        <v>05 Mar (Week 26:  Tue)</v>
      </c>
      <c r="H700" s="41" t="s">
        <v>1485</v>
      </c>
      <c r="I700" s="41" t="s">
        <v>1486</v>
      </c>
      <c r="J700" s="41" t="str">
        <f t="shared" si="77"/>
        <v>Planned</v>
      </c>
      <c r="M700" s="54" t="s">
        <v>110</v>
      </c>
    </row>
    <row r="701" spans="1:13" x14ac:dyDescent="0.25">
      <c r="A701" s="173" t="str">
        <f t="shared" si="75"/>
        <v>Foundation100 Gateway Cities128</v>
      </c>
      <c r="B701" s="74" t="s">
        <v>123</v>
      </c>
      <c r="C701" s="73" t="s">
        <v>78</v>
      </c>
      <c r="D701" s="73" t="s">
        <v>1362</v>
      </c>
      <c r="E701" s="105" t="s">
        <v>128</v>
      </c>
      <c r="F701" s="42">
        <v>128</v>
      </c>
      <c r="G701" s="43" t="str">
        <f t="shared" si="76"/>
        <v>06 Mar (Week 26:  Wed)</v>
      </c>
      <c r="H701" s="41" t="s">
        <v>1487</v>
      </c>
      <c r="I701" s="41" t="s">
        <v>1488</v>
      </c>
      <c r="J701" s="41" t="str">
        <f t="shared" si="77"/>
        <v>Planned</v>
      </c>
      <c r="M701" s="54" t="s">
        <v>110</v>
      </c>
    </row>
    <row r="702" spans="1:13" x14ac:dyDescent="0.25">
      <c r="A702" s="173" t="str">
        <f t="shared" si="75"/>
        <v>Foundation100 Gateway Cities129</v>
      </c>
      <c r="B702" s="74" t="s">
        <v>123</v>
      </c>
      <c r="C702" s="73" t="s">
        <v>78</v>
      </c>
      <c r="D702" s="73" t="s">
        <v>1362</v>
      </c>
      <c r="E702" s="105" t="s">
        <v>128</v>
      </c>
      <c r="F702" s="42">
        <v>129</v>
      </c>
      <c r="G702" s="43" t="str">
        <f t="shared" si="76"/>
        <v>07 Mar (Week 26:  Thu)</v>
      </c>
      <c r="H702" s="41" t="s">
        <v>1489</v>
      </c>
      <c r="I702" s="41" t="s">
        <v>1490</v>
      </c>
      <c r="J702" s="41" t="str">
        <f t="shared" si="77"/>
        <v>Planned</v>
      </c>
      <c r="M702" s="54" t="s">
        <v>110</v>
      </c>
    </row>
    <row r="703" spans="1:13" x14ac:dyDescent="0.25">
      <c r="A703" s="173" t="str">
        <f t="shared" si="75"/>
        <v>Foundation100 Gateway Cities131</v>
      </c>
      <c r="B703" s="74" t="s">
        <v>123</v>
      </c>
      <c r="C703" s="73" t="s">
        <v>78</v>
      </c>
      <c r="D703" s="73" t="s">
        <v>1362</v>
      </c>
      <c r="E703" s="105" t="s">
        <v>128</v>
      </c>
      <c r="F703" s="42">
        <v>131</v>
      </c>
      <c r="G703" s="43" t="str">
        <f t="shared" si="76"/>
        <v>11 Mar (Week 27:  Mon)</v>
      </c>
      <c r="H703" s="41" t="s">
        <v>238</v>
      </c>
      <c r="I703" s="41" t="s">
        <v>1491</v>
      </c>
      <c r="J703" s="41" t="str">
        <f t="shared" si="77"/>
        <v>Planned</v>
      </c>
      <c r="M703" s="54" t="s">
        <v>110</v>
      </c>
    </row>
    <row r="704" spans="1:13" x14ac:dyDescent="0.25">
      <c r="A704" s="173" t="str">
        <f t="shared" si="75"/>
        <v>Foundation100 Gateway Cities132</v>
      </c>
      <c r="B704" s="74" t="s">
        <v>123</v>
      </c>
      <c r="C704" s="73" t="s">
        <v>78</v>
      </c>
      <c r="D704" s="73" t="s">
        <v>1362</v>
      </c>
      <c r="E704" s="105" t="s">
        <v>128</v>
      </c>
      <c r="F704" s="42">
        <v>132</v>
      </c>
      <c r="G704" s="43" t="str">
        <f t="shared" si="76"/>
        <v>12 Mar (Week 27:  Tue)</v>
      </c>
      <c r="H704" s="41" t="s">
        <v>399</v>
      </c>
      <c r="I704" s="41" t="s">
        <v>1492</v>
      </c>
      <c r="J704" s="41" t="str">
        <f t="shared" si="77"/>
        <v>Planned</v>
      </c>
      <c r="M704" s="54" t="s">
        <v>110</v>
      </c>
    </row>
    <row r="705" spans="1:13" x14ac:dyDescent="0.25">
      <c r="A705" s="173" t="str">
        <f t="shared" si="75"/>
        <v>Foundation100 Gateway Cities133</v>
      </c>
      <c r="B705" s="74" t="s">
        <v>123</v>
      </c>
      <c r="C705" s="73" t="s">
        <v>78</v>
      </c>
      <c r="D705" s="73" t="s">
        <v>1362</v>
      </c>
      <c r="E705" s="105" t="s">
        <v>128</v>
      </c>
      <c r="F705" s="42">
        <v>133</v>
      </c>
      <c r="G705" s="43" t="str">
        <f t="shared" si="76"/>
        <v>13 Mar (Week 27:  Wed)</v>
      </c>
      <c r="H705" s="41" t="s">
        <v>401</v>
      </c>
      <c r="I705" s="41" t="s">
        <v>1493</v>
      </c>
      <c r="J705" s="41" t="str">
        <f t="shared" si="77"/>
        <v>Planned</v>
      </c>
      <c r="M705" s="54" t="s">
        <v>110</v>
      </c>
    </row>
    <row r="706" spans="1:13" x14ac:dyDescent="0.25">
      <c r="A706" s="173" t="str">
        <f t="shared" si="75"/>
        <v>Foundation100 Gateway Cities136</v>
      </c>
      <c r="B706" s="74" t="s">
        <v>123</v>
      </c>
      <c r="C706" s="73" t="s">
        <v>78</v>
      </c>
      <c r="D706" s="73" t="s">
        <v>1362</v>
      </c>
      <c r="E706" s="105" t="s">
        <v>128</v>
      </c>
      <c r="F706" s="42">
        <v>136</v>
      </c>
      <c r="G706" s="43" t="str">
        <f t="shared" si="76"/>
        <v>18 Mar (Week 28:  Mon)</v>
      </c>
      <c r="H706" s="41" t="s">
        <v>240</v>
      </c>
      <c r="I706" s="41" t="s">
        <v>1494</v>
      </c>
      <c r="J706" s="41" t="str">
        <f t="shared" si="77"/>
        <v>Planned</v>
      </c>
      <c r="M706" s="54" t="s">
        <v>110</v>
      </c>
    </row>
    <row r="707" spans="1:13" x14ac:dyDescent="0.25">
      <c r="A707" s="173" t="str">
        <f t="shared" si="75"/>
        <v>Foundation100 Gateway Cities137</v>
      </c>
      <c r="B707" s="74" t="s">
        <v>123</v>
      </c>
      <c r="C707" s="73" t="s">
        <v>78</v>
      </c>
      <c r="D707" s="73" t="s">
        <v>1362</v>
      </c>
      <c r="E707" s="105" t="s">
        <v>128</v>
      </c>
      <c r="F707" s="42">
        <v>137</v>
      </c>
      <c r="G707" s="43" t="str">
        <f t="shared" si="76"/>
        <v>19 Mar (Week 28:  Tue)</v>
      </c>
      <c r="H707" s="41" t="s">
        <v>241</v>
      </c>
      <c r="I707" s="41" t="s">
        <v>1495</v>
      </c>
      <c r="J707" s="41" t="str">
        <f t="shared" si="77"/>
        <v>Planned</v>
      </c>
      <c r="M707" s="54" t="s">
        <v>110</v>
      </c>
    </row>
    <row r="708" spans="1:13" x14ac:dyDescent="0.25">
      <c r="A708" s="173" t="str">
        <f t="shared" si="75"/>
        <v>Foundation100 Gateway Cities138</v>
      </c>
      <c r="B708" s="74" t="s">
        <v>123</v>
      </c>
      <c r="C708" s="73" t="s">
        <v>78</v>
      </c>
      <c r="D708" s="73" t="s">
        <v>1362</v>
      </c>
      <c r="E708" s="105" t="s">
        <v>128</v>
      </c>
      <c r="F708" s="42">
        <v>138</v>
      </c>
      <c r="G708" s="43" t="str">
        <f t="shared" si="76"/>
        <v>20 Mar (Week 28:  Wed)</v>
      </c>
      <c r="H708" s="41" t="s">
        <v>242</v>
      </c>
      <c r="I708" s="41" t="s">
        <v>1496</v>
      </c>
      <c r="J708" s="41" t="str">
        <f t="shared" si="77"/>
        <v>Planned</v>
      </c>
      <c r="M708" s="54" t="s">
        <v>110</v>
      </c>
    </row>
    <row r="709" spans="1:13" x14ac:dyDescent="0.25">
      <c r="A709" s="173" t="str">
        <f t="shared" si="75"/>
        <v>Foundation100 Gateway Cities141</v>
      </c>
      <c r="B709" s="74" t="s">
        <v>123</v>
      </c>
      <c r="C709" s="73" t="s">
        <v>78</v>
      </c>
      <c r="D709" s="73" t="s">
        <v>1362</v>
      </c>
      <c r="E709" s="105" t="s">
        <v>128</v>
      </c>
      <c r="F709" s="42">
        <v>141</v>
      </c>
      <c r="G709" s="43" t="str">
        <f t="shared" si="76"/>
        <v>25 Mar (Week 29:  Mon)</v>
      </c>
      <c r="H709" s="41" t="s">
        <v>406</v>
      </c>
      <c r="I709" s="41" t="s">
        <v>1497</v>
      </c>
      <c r="J709" s="41" t="str">
        <f t="shared" si="77"/>
        <v>Planned</v>
      </c>
      <c r="M709" s="54" t="s">
        <v>110</v>
      </c>
    </row>
    <row r="710" spans="1:13" x14ac:dyDescent="0.25">
      <c r="A710" s="173" t="str">
        <f t="shared" si="75"/>
        <v>Foundation100 Gateway Cities142</v>
      </c>
      <c r="B710" s="74" t="s">
        <v>123</v>
      </c>
      <c r="C710" s="73" t="s">
        <v>78</v>
      </c>
      <c r="D710" s="73" t="s">
        <v>1362</v>
      </c>
      <c r="E710" s="105" t="s">
        <v>128</v>
      </c>
      <c r="F710" s="42">
        <v>142</v>
      </c>
      <c r="G710" s="43" t="str">
        <f t="shared" si="76"/>
        <v>26 Mar (Week 29:  Tue)</v>
      </c>
      <c r="H710" s="41" t="s">
        <v>408</v>
      </c>
      <c r="I710" s="41" t="s">
        <v>1498</v>
      </c>
      <c r="J710" s="41" t="str">
        <f t="shared" si="77"/>
        <v>Planned</v>
      </c>
      <c r="M710" s="54" t="s">
        <v>110</v>
      </c>
    </row>
    <row r="711" spans="1:13" x14ac:dyDescent="0.25">
      <c r="A711" s="173" t="str">
        <f t="shared" si="75"/>
        <v>Foundation100 Gateway Cities143</v>
      </c>
      <c r="B711" s="74" t="s">
        <v>123</v>
      </c>
      <c r="C711" s="73" t="s">
        <v>78</v>
      </c>
      <c r="D711" s="73" t="s">
        <v>1362</v>
      </c>
      <c r="E711" s="105" t="s">
        <v>128</v>
      </c>
      <c r="F711" s="42">
        <v>143</v>
      </c>
      <c r="G711" s="43" t="str">
        <f t="shared" si="76"/>
        <v>27 Mar (Week 29:  Wed)</v>
      </c>
      <c r="H711" s="41" t="s">
        <v>243</v>
      </c>
      <c r="I711" s="41" t="s">
        <v>1499</v>
      </c>
      <c r="J711" s="41" t="str">
        <f t="shared" si="77"/>
        <v>Planned</v>
      </c>
      <c r="M711" s="54" t="s">
        <v>110</v>
      </c>
    </row>
    <row r="712" spans="1:13" x14ac:dyDescent="0.25">
      <c r="A712" s="173" t="str">
        <f t="shared" si="75"/>
        <v>Foundation100 Gateway Cities146</v>
      </c>
      <c r="B712" s="74" t="s">
        <v>123</v>
      </c>
      <c r="C712" s="73" t="s">
        <v>78</v>
      </c>
      <c r="D712" s="73" t="s">
        <v>1362</v>
      </c>
      <c r="E712" s="105" t="s">
        <v>128</v>
      </c>
      <c r="F712" s="42">
        <v>146</v>
      </c>
      <c r="G712" s="43" t="str">
        <f t="shared" si="76"/>
        <v>01 Apr (Week 30:  Mon)</v>
      </c>
      <c r="H712" s="41" t="s">
        <v>244</v>
      </c>
      <c r="I712" s="41" t="s">
        <v>1500</v>
      </c>
      <c r="J712" s="41" t="str">
        <f t="shared" si="77"/>
        <v>Planned</v>
      </c>
      <c r="M712" s="54" t="s">
        <v>110</v>
      </c>
    </row>
    <row r="713" spans="1:13" x14ac:dyDescent="0.25">
      <c r="A713" s="173" t="str">
        <f t="shared" si="75"/>
        <v>Foundation100 Gateway Cities147</v>
      </c>
      <c r="B713" s="74" t="s">
        <v>123</v>
      </c>
      <c r="C713" s="73" t="s">
        <v>78</v>
      </c>
      <c r="D713" s="73" t="s">
        <v>1362</v>
      </c>
      <c r="E713" s="105" t="s">
        <v>128</v>
      </c>
      <c r="F713" s="42">
        <v>147</v>
      </c>
      <c r="G713" s="43" t="str">
        <f t="shared" si="76"/>
        <v>02 Apr (Week 30:  Tue)</v>
      </c>
      <c r="H713" s="41" t="s">
        <v>245</v>
      </c>
      <c r="I713" s="41" t="s">
        <v>1501</v>
      </c>
      <c r="J713" s="41" t="str">
        <f t="shared" si="77"/>
        <v>Planned</v>
      </c>
      <c r="M713" s="54" t="s">
        <v>110</v>
      </c>
    </row>
    <row r="714" spans="1:13" x14ac:dyDescent="0.25">
      <c r="A714" s="173" t="str">
        <f t="shared" si="75"/>
        <v>Foundation100 Gateway Cities148</v>
      </c>
      <c r="B714" s="74" t="s">
        <v>123</v>
      </c>
      <c r="C714" s="73" t="s">
        <v>78</v>
      </c>
      <c r="D714" s="73" t="s">
        <v>1362</v>
      </c>
      <c r="E714" s="105" t="s">
        <v>128</v>
      </c>
      <c r="F714" s="42">
        <v>148</v>
      </c>
      <c r="G714" s="43" t="str">
        <f t="shared" si="76"/>
        <v>03 Apr (Week 30:  Wed)</v>
      </c>
      <c r="H714" s="41" t="s">
        <v>246</v>
      </c>
      <c r="I714" s="41" t="s">
        <v>1502</v>
      </c>
      <c r="J714" s="41" t="str">
        <f t="shared" si="77"/>
        <v>Planned</v>
      </c>
      <c r="M714" s="54" t="s">
        <v>110</v>
      </c>
    </row>
    <row r="715" spans="1:13" x14ac:dyDescent="0.25">
      <c r="A715" s="173" t="str">
        <f t="shared" si="75"/>
        <v>Foundation100 Gateway Cities151</v>
      </c>
      <c r="B715" s="74" t="s">
        <v>123</v>
      </c>
      <c r="C715" s="73" t="s">
        <v>78</v>
      </c>
      <c r="D715" s="73" t="s">
        <v>1362</v>
      </c>
      <c r="E715" s="105" t="s">
        <v>128</v>
      </c>
      <c r="F715" s="42">
        <v>151</v>
      </c>
      <c r="G715" s="43" t="str">
        <f t="shared" si="76"/>
        <v>08 Apr (Week 31:  Mon)</v>
      </c>
      <c r="H715" s="41" t="s">
        <v>247</v>
      </c>
      <c r="I715" s="41" t="s">
        <v>1503</v>
      </c>
      <c r="J715" s="41" t="str">
        <f t="shared" si="77"/>
        <v>Planned</v>
      </c>
      <c r="M715" s="54" t="s">
        <v>110</v>
      </c>
    </row>
    <row r="716" spans="1:13" x14ac:dyDescent="0.25">
      <c r="A716" s="173" t="str">
        <f t="shared" si="75"/>
        <v>Foundation100 Gateway Cities152</v>
      </c>
      <c r="B716" s="74" t="s">
        <v>123</v>
      </c>
      <c r="C716" s="73" t="s">
        <v>78</v>
      </c>
      <c r="D716" s="73" t="s">
        <v>1362</v>
      </c>
      <c r="E716" s="105" t="s">
        <v>128</v>
      </c>
      <c r="F716" s="42">
        <v>152</v>
      </c>
      <c r="G716" s="43" t="str">
        <f t="shared" si="76"/>
        <v>09 Apr (Week 31:  Tue)</v>
      </c>
      <c r="H716" s="41" t="s">
        <v>248</v>
      </c>
      <c r="I716" s="41" t="s">
        <v>1504</v>
      </c>
      <c r="J716" s="41" t="str">
        <f t="shared" si="77"/>
        <v>Planned</v>
      </c>
      <c r="M716" s="54" t="s">
        <v>110</v>
      </c>
    </row>
    <row r="717" spans="1:13" x14ac:dyDescent="0.25">
      <c r="A717" s="173" t="str">
        <f t="shared" si="75"/>
        <v>Foundation100 Gateway Cities153</v>
      </c>
      <c r="B717" s="74" t="s">
        <v>123</v>
      </c>
      <c r="C717" s="73" t="s">
        <v>78</v>
      </c>
      <c r="D717" s="73" t="s">
        <v>1362</v>
      </c>
      <c r="E717" s="105" t="s">
        <v>128</v>
      </c>
      <c r="F717" s="42">
        <v>153</v>
      </c>
      <c r="G717" s="43" t="str">
        <f t="shared" si="76"/>
        <v>10 Apr (Week 31:  Wed)</v>
      </c>
      <c r="H717" s="41" t="s">
        <v>249</v>
      </c>
      <c r="I717" s="41" t="s">
        <v>1505</v>
      </c>
      <c r="J717" s="41" t="str">
        <f t="shared" si="77"/>
        <v>Planned</v>
      </c>
      <c r="M717" s="54" t="s">
        <v>110</v>
      </c>
    </row>
    <row r="718" spans="1:13" x14ac:dyDescent="0.25">
      <c r="A718" s="173" t="str">
        <f t="shared" si="75"/>
        <v>Foundation100 Gateway Cities156</v>
      </c>
      <c r="B718" s="74" t="s">
        <v>123</v>
      </c>
      <c r="C718" s="73" t="s">
        <v>78</v>
      </c>
      <c r="D718" s="73" t="s">
        <v>1362</v>
      </c>
      <c r="E718" s="105" t="s">
        <v>128</v>
      </c>
      <c r="F718" s="42">
        <v>156</v>
      </c>
      <c r="G718" s="43" t="str">
        <f t="shared" si="76"/>
        <v>15 Apr (Week 32:  Mon)</v>
      </c>
      <c r="H718" s="41" t="s">
        <v>417</v>
      </c>
      <c r="I718" s="41" t="s">
        <v>1506</v>
      </c>
      <c r="J718" s="41" t="str">
        <f t="shared" si="77"/>
        <v>Planned</v>
      </c>
      <c r="M718" s="54" t="s">
        <v>110</v>
      </c>
    </row>
    <row r="719" spans="1:13" x14ac:dyDescent="0.25">
      <c r="A719" s="173" t="str">
        <f t="shared" si="75"/>
        <v>Foundation100 Gateway Cities157</v>
      </c>
      <c r="B719" s="74" t="s">
        <v>123</v>
      </c>
      <c r="C719" s="73" t="s">
        <v>78</v>
      </c>
      <c r="D719" s="73" t="s">
        <v>1362</v>
      </c>
      <c r="E719" s="105" t="s">
        <v>128</v>
      </c>
      <c r="F719" s="42">
        <v>157</v>
      </c>
      <c r="G719" s="43" t="str">
        <f t="shared" si="76"/>
        <v>16 Apr (Week 32:  Tue)</v>
      </c>
      <c r="H719" s="41" t="s">
        <v>419</v>
      </c>
      <c r="I719" s="41" t="s">
        <v>1507</v>
      </c>
      <c r="J719" s="41" t="str">
        <f t="shared" si="77"/>
        <v>Planned</v>
      </c>
      <c r="M719" s="54" t="s">
        <v>110</v>
      </c>
    </row>
    <row r="720" spans="1:13" x14ac:dyDescent="0.25">
      <c r="A720" s="173" t="str">
        <f t="shared" si="75"/>
        <v>Foundation100 Gateway Cities158</v>
      </c>
      <c r="B720" s="74" t="s">
        <v>123</v>
      </c>
      <c r="C720" s="73" t="s">
        <v>78</v>
      </c>
      <c r="D720" s="73" t="s">
        <v>1362</v>
      </c>
      <c r="E720" s="105" t="s">
        <v>128</v>
      </c>
      <c r="F720" s="42">
        <v>158</v>
      </c>
      <c r="G720" s="43" t="str">
        <f t="shared" si="76"/>
        <v>17 Apr (Week 32:  Wed)</v>
      </c>
      <c r="H720" s="41" t="s">
        <v>251</v>
      </c>
      <c r="I720" s="41" t="s">
        <v>1508</v>
      </c>
      <c r="J720" s="41" t="str">
        <f t="shared" si="77"/>
        <v>Planned</v>
      </c>
      <c r="M720" s="54" t="s">
        <v>110</v>
      </c>
    </row>
    <row r="721" spans="1:13" x14ac:dyDescent="0.25">
      <c r="A721" s="173" t="str">
        <f t="shared" si="75"/>
        <v>Foundation100 Gateway Cities161</v>
      </c>
      <c r="B721" s="74" t="s">
        <v>123</v>
      </c>
      <c r="C721" s="73" t="s">
        <v>78</v>
      </c>
      <c r="D721" s="73" t="s">
        <v>1362</v>
      </c>
      <c r="E721" s="105" t="s">
        <v>128</v>
      </c>
      <c r="F721" s="42">
        <v>161</v>
      </c>
      <c r="G721" s="43" t="str">
        <f t="shared" si="76"/>
        <v>22 Apr (Week 33:  Mon)</v>
      </c>
      <c r="H721" s="41" t="s">
        <v>252</v>
      </c>
      <c r="I721" s="41" t="s">
        <v>1509</v>
      </c>
      <c r="J721" s="41" t="str">
        <f t="shared" si="77"/>
        <v>Planned</v>
      </c>
      <c r="M721" s="54" t="s">
        <v>110</v>
      </c>
    </row>
    <row r="722" spans="1:13" x14ac:dyDescent="0.25">
      <c r="A722" s="173" t="str">
        <f t="shared" si="75"/>
        <v>Foundation100 Gateway Cities162</v>
      </c>
      <c r="B722" s="74" t="s">
        <v>123</v>
      </c>
      <c r="C722" s="73" t="s">
        <v>78</v>
      </c>
      <c r="D722" s="73" t="s">
        <v>1362</v>
      </c>
      <c r="E722" s="105" t="s">
        <v>128</v>
      </c>
      <c r="F722" s="42">
        <v>162</v>
      </c>
      <c r="G722" s="43" t="str">
        <f t="shared" si="76"/>
        <v>23 Apr (Week 33:  Tue)</v>
      </c>
      <c r="H722" s="41" t="s">
        <v>253</v>
      </c>
      <c r="I722" s="41" t="s">
        <v>1510</v>
      </c>
      <c r="J722" s="41" t="str">
        <f t="shared" si="77"/>
        <v>Planned</v>
      </c>
      <c r="M722" s="54" t="s">
        <v>110</v>
      </c>
    </row>
    <row r="723" spans="1:13" x14ac:dyDescent="0.25">
      <c r="A723" s="173" t="str">
        <f t="shared" si="75"/>
        <v>Foundation100 Gateway Cities163</v>
      </c>
      <c r="B723" s="74" t="s">
        <v>123</v>
      </c>
      <c r="C723" s="73" t="s">
        <v>78</v>
      </c>
      <c r="D723" s="73" t="s">
        <v>1362</v>
      </c>
      <c r="E723" s="105" t="s">
        <v>128</v>
      </c>
      <c r="F723" s="42">
        <v>163</v>
      </c>
      <c r="G723" s="43" t="str">
        <f t="shared" si="76"/>
        <v>24 Apr (Week 33:  Wed)</v>
      </c>
      <c r="H723" s="41" t="s">
        <v>254</v>
      </c>
      <c r="I723" s="41" t="s">
        <v>1511</v>
      </c>
      <c r="J723" s="41" t="str">
        <f t="shared" si="77"/>
        <v>Planned</v>
      </c>
      <c r="M723" s="54" t="s">
        <v>110</v>
      </c>
    </row>
    <row r="724" spans="1:13" x14ac:dyDescent="0.25">
      <c r="A724" s="173" t="str">
        <f t="shared" si="75"/>
        <v>Foundation100 Gateway Cities166</v>
      </c>
      <c r="B724" s="74" t="s">
        <v>123</v>
      </c>
      <c r="C724" s="73" t="s">
        <v>78</v>
      </c>
      <c r="D724" s="73" t="s">
        <v>1362</v>
      </c>
      <c r="E724" s="105" t="s">
        <v>128</v>
      </c>
      <c r="F724" s="42">
        <v>166</v>
      </c>
      <c r="G724" s="43" t="str">
        <f t="shared" si="76"/>
        <v>29 Apr (Week 34:  Mon)</v>
      </c>
      <c r="H724" s="41" t="s">
        <v>1512</v>
      </c>
      <c r="I724" s="41" t="s">
        <v>1513</v>
      </c>
      <c r="J724" s="41" t="str">
        <f t="shared" si="77"/>
        <v>Planned</v>
      </c>
      <c r="M724" s="54" t="s">
        <v>110</v>
      </c>
    </row>
    <row r="725" spans="1:13" x14ac:dyDescent="0.25">
      <c r="A725" s="173" t="str">
        <f t="shared" si="75"/>
        <v>Foundation100 Gateway Cities167</v>
      </c>
      <c r="B725" s="74" t="s">
        <v>123</v>
      </c>
      <c r="C725" s="73" t="s">
        <v>78</v>
      </c>
      <c r="D725" s="73" t="s">
        <v>1362</v>
      </c>
      <c r="E725" s="105" t="s">
        <v>128</v>
      </c>
      <c r="F725" s="42">
        <v>167</v>
      </c>
      <c r="G725" s="43" t="str">
        <f t="shared" si="76"/>
        <v>30 Apr (Week 34:  Tue)</v>
      </c>
      <c r="H725" s="41" t="s">
        <v>1514</v>
      </c>
      <c r="I725" s="41" t="s">
        <v>1515</v>
      </c>
      <c r="J725" s="41" t="str">
        <f t="shared" si="77"/>
        <v>Planned</v>
      </c>
      <c r="M725" s="54" t="s">
        <v>110</v>
      </c>
    </row>
    <row r="726" spans="1:13" x14ac:dyDescent="0.25">
      <c r="A726" s="173" t="str">
        <f t="shared" si="75"/>
        <v>Foundation100 Gateway Cities171</v>
      </c>
      <c r="B726" s="74" t="s">
        <v>123</v>
      </c>
      <c r="C726" s="73" t="s">
        <v>78</v>
      </c>
      <c r="D726" s="73" t="s">
        <v>1362</v>
      </c>
      <c r="E726" s="105" t="s">
        <v>128</v>
      </c>
      <c r="F726" s="42">
        <v>171</v>
      </c>
      <c r="G726" s="43" t="str">
        <f t="shared" si="76"/>
        <v>06 May (Week 35:  Mon)</v>
      </c>
      <c r="H726" s="41" t="s">
        <v>1516</v>
      </c>
      <c r="I726" s="41" t="s">
        <v>1517</v>
      </c>
      <c r="J726" s="41" t="str">
        <f t="shared" si="77"/>
        <v>Planned</v>
      </c>
      <c r="M726" s="54" t="s">
        <v>110</v>
      </c>
    </row>
    <row r="727" spans="1:13" x14ac:dyDescent="0.25">
      <c r="A727" s="173" t="str">
        <f t="shared" si="75"/>
        <v>Foundation100 Gateway Cities172</v>
      </c>
      <c r="B727" s="74" t="s">
        <v>123</v>
      </c>
      <c r="C727" s="73" t="s">
        <v>78</v>
      </c>
      <c r="D727" s="73" t="s">
        <v>1362</v>
      </c>
      <c r="E727" s="105" t="s">
        <v>128</v>
      </c>
      <c r="F727" s="42">
        <v>172</v>
      </c>
      <c r="G727" s="43" t="str">
        <f t="shared" si="76"/>
        <v>07 May (Week 35:  Tue)</v>
      </c>
      <c r="H727" s="41" t="s">
        <v>1518</v>
      </c>
      <c r="I727" s="41" t="s">
        <v>1519</v>
      </c>
      <c r="J727" s="41" t="str">
        <f t="shared" si="77"/>
        <v>Planned</v>
      </c>
      <c r="M727" s="54" t="s">
        <v>110</v>
      </c>
    </row>
    <row r="728" spans="1:13" x14ac:dyDescent="0.25">
      <c r="A728" s="173" t="str">
        <f t="shared" si="75"/>
        <v>Foundation100 Gateway Cities173</v>
      </c>
      <c r="B728" s="74" t="s">
        <v>123</v>
      </c>
      <c r="C728" s="73" t="s">
        <v>78</v>
      </c>
      <c r="D728" s="73" t="s">
        <v>1362</v>
      </c>
      <c r="E728" s="105" t="s">
        <v>128</v>
      </c>
      <c r="F728" s="42">
        <v>173</v>
      </c>
      <c r="G728" s="43" t="str">
        <f t="shared" si="76"/>
        <v>08 May (Week 35:  Wed)</v>
      </c>
      <c r="H728" s="41" t="s">
        <v>303</v>
      </c>
      <c r="I728" s="41" t="s">
        <v>1520</v>
      </c>
      <c r="J728" s="41" t="str">
        <f t="shared" si="77"/>
        <v>Planned</v>
      </c>
      <c r="M728" s="54" t="s">
        <v>110</v>
      </c>
    </row>
    <row r="729" spans="1:13" x14ac:dyDescent="0.25">
      <c r="A729" s="173" t="str">
        <f t="shared" ref="A729:A731" si="78">B729&amp;D729&amp;F729</f>
        <v>Foundation100 Gateway Cities176</v>
      </c>
      <c r="B729" s="74" t="s">
        <v>123</v>
      </c>
      <c r="C729" s="73" t="s">
        <v>78</v>
      </c>
      <c r="D729" s="73" t="s">
        <v>1362</v>
      </c>
      <c r="E729" s="105" t="s">
        <v>128</v>
      </c>
      <c r="F729" s="42">
        <v>176</v>
      </c>
      <c r="G729" s="43" t="str">
        <f t="shared" ref="G729:G731" si="79">IF(ISBLANK(F729),"",TEXT(VLOOKUP(F729,Calendar,2,0),"dd mmm")&amp;" (Week "&amp;VLOOKUP(F729,Calendar,3,FALSE)&amp;":  "&amp;TEXT(VLOOKUP(F729,Calendar,2,FALSE),"ddd")&amp;")")</f>
        <v>13 May (Week 36:  Mon)</v>
      </c>
      <c r="H729" s="41" t="s">
        <v>441</v>
      </c>
      <c r="I729" s="41" t="s">
        <v>1521</v>
      </c>
      <c r="J729" s="41" t="str">
        <f t="shared" ref="J729:J731" si="80">IF(ISBLANK(K729),"Planned",IF(K729="-","Revoked","Completed"))</f>
        <v>Planned</v>
      </c>
      <c r="M729" s="54" t="s">
        <v>110</v>
      </c>
    </row>
    <row r="730" spans="1:13" x14ac:dyDescent="0.25">
      <c r="A730" s="173" t="str">
        <f t="shared" si="78"/>
        <v>Foundation100 Gateway Cities177</v>
      </c>
      <c r="B730" s="74" t="s">
        <v>123</v>
      </c>
      <c r="C730" s="73" t="s">
        <v>78</v>
      </c>
      <c r="D730" s="73" t="s">
        <v>1362</v>
      </c>
      <c r="E730" s="105" t="s">
        <v>128</v>
      </c>
      <c r="F730" s="42">
        <v>177</v>
      </c>
      <c r="G730" s="43" t="str">
        <f t="shared" si="79"/>
        <v>14 May (Week 36:  Tue)</v>
      </c>
      <c r="H730" s="41" t="s">
        <v>270</v>
      </c>
      <c r="I730" s="41" t="s">
        <v>1522</v>
      </c>
      <c r="J730" s="41" t="str">
        <f t="shared" si="80"/>
        <v>Planned</v>
      </c>
      <c r="M730" s="54" t="s">
        <v>110</v>
      </c>
    </row>
    <row r="731" spans="1:13" x14ac:dyDescent="0.25">
      <c r="A731" s="173" t="str">
        <f t="shared" si="78"/>
        <v>Foundation100 Gateway Cities178</v>
      </c>
      <c r="B731" s="74" t="s">
        <v>123</v>
      </c>
      <c r="C731" s="73" t="s">
        <v>78</v>
      </c>
      <c r="D731" s="73" t="s">
        <v>1362</v>
      </c>
      <c r="E731" s="105" t="s">
        <v>128</v>
      </c>
      <c r="F731" s="42">
        <v>178</v>
      </c>
      <c r="G731" s="43" t="str">
        <f t="shared" si="79"/>
        <v>15 May (Week 36:  Wed)</v>
      </c>
      <c r="H731" s="41" t="s">
        <v>1523</v>
      </c>
      <c r="I731" s="41" t="s">
        <v>1524</v>
      </c>
      <c r="J731" s="41" t="str">
        <f t="shared" si="80"/>
        <v>Planned</v>
      </c>
      <c r="M731" s="54" t="s">
        <v>110</v>
      </c>
    </row>
    <row r="732" spans="1:13" x14ac:dyDescent="0.25">
      <c r="A732" s="173" t="str">
        <f t="shared" ref="A732:A741" si="81">B732&amp;D732&amp;F732</f>
        <v>FoundationWhat Happened, Penny Candy56</v>
      </c>
      <c r="B732" s="74" t="s">
        <v>123</v>
      </c>
      <c r="C732" s="73" t="s">
        <v>78</v>
      </c>
      <c r="D732" s="73" t="s">
        <v>3488</v>
      </c>
      <c r="E732" s="176" t="s">
        <v>128</v>
      </c>
      <c r="F732" s="42">
        <v>56</v>
      </c>
      <c r="G732" s="43" t="str">
        <f t="shared" ref="G732:G741" si="82">IF(ISBLANK(F732),"",TEXT(VLOOKUP(F732,Calendar,2,0),"dd mmm")&amp;" (Week "&amp;VLOOKUP(F732,Calendar,3,FALSE)&amp;":  "&amp;TEXT(VLOOKUP(F732,Calendar,2,FALSE),"ddd")&amp;")")</f>
        <v>19 Nov (Week 12:  Mon)</v>
      </c>
      <c r="H732" s="41" t="s">
        <v>1525</v>
      </c>
      <c r="I732" s="41" t="s">
        <v>2083</v>
      </c>
      <c r="J732" s="41" t="str">
        <f t="shared" ref="J732:J741" si="83">IF(ISBLANK(K732),"Planned",IF(K732="-","Revoked","Completed"))</f>
        <v>Planned</v>
      </c>
      <c r="M732" s="54" t="s">
        <v>110</v>
      </c>
    </row>
    <row r="733" spans="1:13" x14ac:dyDescent="0.25">
      <c r="A733" s="173" t="str">
        <f t="shared" si="81"/>
        <v>FoundationWhat Happened, Penny Candy57</v>
      </c>
      <c r="B733" s="74" t="s">
        <v>123</v>
      </c>
      <c r="C733" s="73" t="s">
        <v>78</v>
      </c>
      <c r="D733" s="73" t="s">
        <v>3488</v>
      </c>
      <c r="E733" s="176" t="s">
        <v>128</v>
      </c>
      <c r="F733" s="42">
        <v>57</v>
      </c>
      <c r="G733" s="43" t="str">
        <f t="shared" si="82"/>
        <v>20 Nov (Week 12:  Tue)</v>
      </c>
      <c r="H733" s="41" t="s">
        <v>2082</v>
      </c>
      <c r="I733" s="41" t="s">
        <v>2084</v>
      </c>
      <c r="J733" s="41" t="str">
        <f t="shared" si="83"/>
        <v>Planned</v>
      </c>
    </row>
    <row r="734" spans="1:13" x14ac:dyDescent="0.25">
      <c r="A734" s="173" t="str">
        <f t="shared" si="81"/>
        <v>FoundationWhat Happened, Penny Candy58</v>
      </c>
      <c r="B734" s="74" t="s">
        <v>123</v>
      </c>
      <c r="C734" s="73" t="s">
        <v>78</v>
      </c>
      <c r="D734" s="73" t="s">
        <v>3488</v>
      </c>
      <c r="E734" s="176" t="s">
        <v>128</v>
      </c>
      <c r="F734" s="42">
        <v>58</v>
      </c>
      <c r="G734" s="43" t="str">
        <f t="shared" si="82"/>
        <v>21 Nov (Week 12:  Wed)</v>
      </c>
      <c r="H734" s="41" t="s">
        <v>2066</v>
      </c>
      <c r="I734" s="41" t="s">
        <v>2085</v>
      </c>
      <c r="J734" s="41" t="str">
        <f t="shared" si="83"/>
        <v>Planned</v>
      </c>
    </row>
    <row r="735" spans="1:13" x14ac:dyDescent="0.25">
      <c r="A735" s="173" t="str">
        <f t="shared" si="81"/>
        <v>FoundationWhat Happened, Penny Candy59</v>
      </c>
      <c r="B735" s="74" t="s">
        <v>123</v>
      </c>
      <c r="C735" s="73" t="s">
        <v>78</v>
      </c>
      <c r="D735" s="73" t="s">
        <v>3488</v>
      </c>
      <c r="E735" s="176" t="s">
        <v>128</v>
      </c>
      <c r="F735" s="42">
        <v>59</v>
      </c>
      <c r="G735" s="43" t="str">
        <f t="shared" si="82"/>
        <v>22 Nov (Week 12:  Thu)</v>
      </c>
      <c r="H735" s="41" t="s">
        <v>216</v>
      </c>
      <c r="I735" s="41" t="s">
        <v>2086</v>
      </c>
      <c r="J735" s="41" t="str">
        <f t="shared" si="83"/>
        <v>Planned</v>
      </c>
    </row>
    <row r="736" spans="1:13" x14ac:dyDescent="0.25">
      <c r="A736" s="173" t="str">
        <f t="shared" si="81"/>
        <v>FoundationWhat Happened, Penny Candy60</v>
      </c>
      <c r="B736" s="74" t="s">
        <v>123</v>
      </c>
      <c r="C736" s="73" t="s">
        <v>78</v>
      </c>
      <c r="D736" s="73" t="s">
        <v>3488</v>
      </c>
      <c r="E736" s="176" t="s">
        <v>128</v>
      </c>
      <c r="F736" s="42">
        <v>60</v>
      </c>
      <c r="G736" s="43" t="str">
        <f t="shared" si="82"/>
        <v>23 Nov (Week 12:  Fri)</v>
      </c>
      <c r="H736" s="41" t="s">
        <v>217</v>
      </c>
      <c r="I736" s="41" t="s">
        <v>2087</v>
      </c>
      <c r="J736" s="41" t="str">
        <f t="shared" si="83"/>
        <v>Planned</v>
      </c>
    </row>
    <row r="737" spans="1:11" x14ac:dyDescent="0.25">
      <c r="A737" s="173" t="str">
        <f t="shared" si="81"/>
        <v>FoundationWhat Happened, Penny Candy61</v>
      </c>
      <c r="B737" s="74" t="s">
        <v>123</v>
      </c>
      <c r="C737" s="73" t="s">
        <v>78</v>
      </c>
      <c r="D737" s="73" t="s">
        <v>3488</v>
      </c>
      <c r="E737" s="176" t="s">
        <v>128</v>
      </c>
      <c r="F737" s="42">
        <v>61</v>
      </c>
      <c r="G737" s="43" t="str">
        <f t="shared" si="82"/>
        <v>26 Nov (Week 13:  Mon)</v>
      </c>
      <c r="H737" s="41" t="s">
        <v>1935</v>
      </c>
      <c r="I737" s="41" t="s">
        <v>2088</v>
      </c>
      <c r="J737" s="41" t="str">
        <f t="shared" si="83"/>
        <v>Planned</v>
      </c>
    </row>
    <row r="738" spans="1:11" x14ac:dyDescent="0.25">
      <c r="A738" s="173" t="str">
        <f t="shared" si="81"/>
        <v>FoundationWhat Happened, Penny Candy62</v>
      </c>
      <c r="B738" s="74" t="s">
        <v>123</v>
      </c>
      <c r="C738" s="73" t="s">
        <v>78</v>
      </c>
      <c r="D738" s="73" t="s">
        <v>3488</v>
      </c>
      <c r="E738" s="176" t="s">
        <v>128</v>
      </c>
      <c r="F738" s="42">
        <v>62</v>
      </c>
      <c r="G738" s="43" t="str">
        <f t="shared" si="82"/>
        <v>27 Nov (Week 13:  Tue)</v>
      </c>
      <c r="H738" s="41" t="s">
        <v>220</v>
      </c>
      <c r="I738" s="41" t="s">
        <v>2089</v>
      </c>
      <c r="J738" s="41" t="str">
        <f t="shared" si="83"/>
        <v>Planned</v>
      </c>
    </row>
    <row r="739" spans="1:11" x14ac:dyDescent="0.25">
      <c r="A739" s="173" t="str">
        <f t="shared" si="81"/>
        <v>FoundationWhat Happened, Penny Candy63</v>
      </c>
      <c r="B739" s="74" t="s">
        <v>123</v>
      </c>
      <c r="C739" s="73" t="s">
        <v>78</v>
      </c>
      <c r="D739" s="73" t="s">
        <v>3488</v>
      </c>
      <c r="E739" s="176" t="s">
        <v>128</v>
      </c>
      <c r="F739" s="42">
        <v>63</v>
      </c>
      <c r="G739" s="43" t="str">
        <f t="shared" si="82"/>
        <v>28 Nov (Week 13:  Wed)</v>
      </c>
      <c r="H739" s="41" t="s">
        <v>221</v>
      </c>
      <c r="I739" s="41" t="s">
        <v>2090</v>
      </c>
      <c r="J739" s="41" t="str">
        <f t="shared" si="83"/>
        <v>Planned</v>
      </c>
    </row>
    <row r="740" spans="1:11" x14ac:dyDescent="0.25">
      <c r="A740" s="173" t="str">
        <f t="shared" si="81"/>
        <v>FoundationWhat Happened, Penny Candy64</v>
      </c>
      <c r="B740" s="74" t="s">
        <v>123</v>
      </c>
      <c r="C740" s="73" t="s">
        <v>78</v>
      </c>
      <c r="D740" s="73" t="s">
        <v>3488</v>
      </c>
      <c r="E740" s="176" t="s">
        <v>128</v>
      </c>
      <c r="F740" s="42">
        <v>64</v>
      </c>
      <c r="G740" s="43" t="str">
        <f t="shared" si="82"/>
        <v>29 Nov (Week 13:  Thu)</v>
      </c>
      <c r="H740" s="41" t="s">
        <v>1908</v>
      </c>
      <c r="I740" s="41" t="s">
        <v>2091</v>
      </c>
      <c r="J740" s="41" t="str">
        <f t="shared" si="83"/>
        <v>Planned</v>
      </c>
    </row>
    <row r="741" spans="1:11" x14ac:dyDescent="0.25">
      <c r="A741" s="173" t="str">
        <f t="shared" si="81"/>
        <v>FoundationWhat Happened, Penny Candy65</v>
      </c>
      <c r="B741" s="74" t="s">
        <v>123</v>
      </c>
      <c r="C741" s="73" t="s">
        <v>78</v>
      </c>
      <c r="D741" s="73" t="s">
        <v>3488</v>
      </c>
      <c r="E741" s="176" t="s">
        <v>128</v>
      </c>
      <c r="F741" s="42">
        <v>65</v>
      </c>
      <c r="G741" s="43" t="str">
        <f t="shared" si="82"/>
        <v>30 Nov (Week 13:  Fri)</v>
      </c>
      <c r="H741" s="41" t="s">
        <v>2053</v>
      </c>
      <c r="I741" s="41" t="s">
        <v>2092</v>
      </c>
      <c r="J741" s="41" t="str">
        <f t="shared" si="83"/>
        <v>Planned</v>
      </c>
    </row>
    <row r="742" spans="1:11" x14ac:dyDescent="0.25">
      <c r="A742" s="173" t="str">
        <f t="shared" ref="A742:A759" si="84">B742&amp;D742&amp;F742</f>
        <v>FoundationCurrent Affairs5</v>
      </c>
      <c r="B742" s="74" t="s">
        <v>123</v>
      </c>
      <c r="C742" s="73" t="s">
        <v>78</v>
      </c>
      <c r="D742" s="73" t="s">
        <v>1714</v>
      </c>
      <c r="E742" s="176" t="s">
        <v>128</v>
      </c>
      <c r="F742" s="42">
        <v>5</v>
      </c>
      <c r="G742" s="43" t="str">
        <f t="shared" ref="G742:G759" si="85">IF(ISBLANK(F742),"",TEXT(VLOOKUP(F742,Calendar,2,0),"dd mmm")&amp;" (Week "&amp;VLOOKUP(F742,Calendar,3,FALSE)&amp;":  "&amp;TEXT(VLOOKUP(F742,Calendar,2,FALSE),"ddd")&amp;")")</f>
        <v>07 Sep (Week 1:  Fri)</v>
      </c>
      <c r="H742" s="41" t="s">
        <v>3793</v>
      </c>
      <c r="I742" s="41" t="s">
        <v>3794</v>
      </c>
      <c r="J742" s="41" t="str">
        <f t="shared" ref="J742:J759" si="86">IF(ISBLANK(K742),"Planned",IF(K742="-","Revoked","Completed"))</f>
        <v>Completed</v>
      </c>
      <c r="K742" s="107">
        <v>43350</v>
      </c>
    </row>
    <row r="743" spans="1:11" x14ac:dyDescent="0.25">
      <c r="A743" s="173" t="str">
        <f t="shared" si="84"/>
        <v>FoundationCurrent Affairs15</v>
      </c>
      <c r="B743" s="74" t="s">
        <v>123</v>
      </c>
      <c r="C743" s="73" t="s">
        <v>78</v>
      </c>
      <c r="D743" s="73" t="s">
        <v>1714</v>
      </c>
      <c r="E743" s="176" t="s">
        <v>128</v>
      </c>
      <c r="F743" s="42">
        <v>15</v>
      </c>
      <c r="G743" s="43" t="str">
        <f t="shared" si="85"/>
        <v>21 Sep (Week 3:  Fri)</v>
      </c>
      <c r="H743" s="41" t="s">
        <v>4008</v>
      </c>
      <c r="I743" s="41" t="s">
        <v>4009</v>
      </c>
      <c r="J743" s="41" t="str">
        <f t="shared" si="86"/>
        <v>Completed</v>
      </c>
      <c r="K743" s="107">
        <v>43363</v>
      </c>
    </row>
    <row r="744" spans="1:11" x14ac:dyDescent="0.25">
      <c r="A744" s="173" t="str">
        <f t="shared" si="84"/>
        <v>FoundationCurrent Affairs25</v>
      </c>
      <c r="B744" s="74" t="s">
        <v>123</v>
      </c>
      <c r="C744" s="73" t="s">
        <v>78</v>
      </c>
      <c r="D744" s="73" t="s">
        <v>1714</v>
      </c>
      <c r="E744" s="176" t="s">
        <v>128</v>
      </c>
      <c r="F744" s="42">
        <v>25</v>
      </c>
      <c r="G744" s="43" t="str">
        <f t="shared" si="85"/>
        <v>05 Oct (Week 5:  Fri)</v>
      </c>
      <c r="H744" s="41" t="s">
        <v>4124</v>
      </c>
      <c r="I744" s="41" t="s">
        <v>4125</v>
      </c>
      <c r="J744" s="41" t="str">
        <f t="shared" si="86"/>
        <v>Planned</v>
      </c>
    </row>
    <row r="745" spans="1:11" x14ac:dyDescent="0.25">
      <c r="A745" s="173" t="str">
        <f t="shared" si="84"/>
        <v>FoundationCurrent Affairs35</v>
      </c>
      <c r="B745" s="74" t="s">
        <v>123</v>
      </c>
      <c r="C745" s="73" t="s">
        <v>78</v>
      </c>
      <c r="D745" s="73" t="s">
        <v>1714</v>
      </c>
      <c r="E745" s="176" t="s">
        <v>128</v>
      </c>
      <c r="F745" s="42">
        <v>35</v>
      </c>
      <c r="G745" s="43" t="str">
        <f t="shared" si="85"/>
        <v>19 Oct (Week 7:  Fri)</v>
      </c>
      <c r="H745" s="41" t="s">
        <v>4239</v>
      </c>
      <c r="I745" s="41" t="s">
        <v>4240</v>
      </c>
      <c r="J745" s="41" t="str">
        <f t="shared" si="86"/>
        <v>Planned</v>
      </c>
    </row>
    <row r="746" spans="1:11" x14ac:dyDescent="0.25">
      <c r="A746" s="173" t="str">
        <f t="shared" si="84"/>
        <v>FoundationCurrent Affairs45</v>
      </c>
      <c r="B746" s="74" t="s">
        <v>123</v>
      </c>
      <c r="C746" s="73" t="s">
        <v>78</v>
      </c>
      <c r="D746" s="73" t="s">
        <v>1714</v>
      </c>
      <c r="E746" s="176" t="s">
        <v>128</v>
      </c>
      <c r="F746" s="42">
        <v>45</v>
      </c>
      <c r="G746" s="43" t="str">
        <f t="shared" si="85"/>
        <v>02 Nov (Week 9:  Fri)</v>
      </c>
      <c r="H746" s="41" t="s">
        <v>4253</v>
      </c>
      <c r="I746" s="41" t="s">
        <v>4254</v>
      </c>
      <c r="J746" s="41" t="str">
        <f t="shared" si="86"/>
        <v>Planned</v>
      </c>
    </row>
    <row r="747" spans="1:11" x14ac:dyDescent="0.25">
      <c r="A747" s="173" t="str">
        <f t="shared" si="84"/>
        <v>FoundationCurrent Affairs55</v>
      </c>
      <c r="B747" s="74" t="s">
        <v>123</v>
      </c>
      <c r="C747" s="73" t="s">
        <v>78</v>
      </c>
      <c r="D747" s="73" t="s">
        <v>1714</v>
      </c>
      <c r="E747" s="176" t="s">
        <v>128</v>
      </c>
      <c r="F747" s="42">
        <v>55</v>
      </c>
      <c r="G747" s="43" t="str">
        <f t="shared" si="85"/>
        <v>16 Nov (Week 11:  Fri)</v>
      </c>
      <c r="H747" s="41" t="s">
        <v>4274</v>
      </c>
      <c r="I747" s="41" t="s">
        <v>4275</v>
      </c>
      <c r="J747" s="41" t="str">
        <f t="shared" si="86"/>
        <v>Planned</v>
      </c>
    </row>
    <row r="748" spans="1:11" x14ac:dyDescent="0.25">
      <c r="A748" s="173" t="str">
        <f t="shared" si="84"/>
        <v>FoundationCurrent Affairs65</v>
      </c>
      <c r="B748" s="74" t="s">
        <v>123</v>
      </c>
      <c r="C748" s="73" t="s">
        <v>78</v>
      </c>
      <c r="D748" s="73" t="s">
        <v>1714</v>
      </c>
      <c r="E748" s="176" t="s">
        <v>128</v>
      </c>
      <c r="F748" s="42">
        <v>65</v>
      </c>
      <c r="G748" s="43" t="str">
        <f t="shared" si="85"/>
        <v>30 Nov (Week 13:  Fri)</v>
      </c>
      <c r="H748" s="41" t="s">
        <v>4294</v>
      </c>
      <c r="I748" s="41" t="s">
        <v>4295</v>
      </c>
      <c r="J748" s="41" t="str">
        <f t="shared" si="86"/>
        <v>Planned</v>
      </c>
    </row>
    <row r="749" spans="1:11" x14ac:dyDescent="0.25">
      <c r="A749" s="173" t="str">
        <f t="shared" si="84"/>
        <v>FoundationCurrent Affairs75</v>
      </c>
      <c r="B749" s="74" t="s">
        <v>123</v>
      </c>
      <c r="C749" s="73" t="s">
        <v>78</v>
      </c>
      <c r="D749" s="73" t="s">
        <v>1714</v>
      </c>
      <c r="E749" s="176" t="s">
        <v>128</v>
      </c>
      <c r="F749" s="42">
        <v>75</v>
      </c>
      <c r="G749" s="43" t="str">
        <f t="shared" si="85"/>
        <v>14 Dec (Week 15:  Fri)</v>
      </c>
      <c r="H749" s="41" t="s">
        <v>4317</v>
      </c>
      <c r="I749" s="41" t="s">
        <v>4318</v>
      </c>
      <c r="J749" s="41" t="str">
        <f t="shared" si="86"/>
        <v>Planned</v>
      </c>
    </row>
    <row r="750" spans="1:11" x14ac:dyDescent="0.25">
      <c r="A750" s="173" t="str">
        <f t="shared" si="84"/>
        <v>FoundationCurrent Affairs85</v>
      </c>
      <c r="B750" s="74" t="s">
        <v>123</v>
      </c>
      <c r="C750" s="73" t="s">
        <v>78</v>
      </c>
      <c r="D750" s="73" t="s">
        <v>1714</v>
      </c>
      <c r="E750" s="176" t="s">
        <v>128</v>
      </c>
      <c r="F750" s="42">
        <v>85</v>
      </c>
      <c r="G750" s="43" t="str">
        <f t="shared" si="85"/>
        <v>04 Jan (Week 17:  Fri)</v>
      </c>
      <c r="H750" s="41" t="s">
        <v>4336</v>
      </c>
      <c r="I750" s="41" t="s">
        <v>4337</v>
      </c>
      <c r="J750" s="41" t="str">
        <f t="shared" si="86"/>
        <v>Planned</v>
      </c>
    </row>
    <row r="751" spans="1:11" x14ac:dyDescent="0.25">
      <c r="A751" s="173" t="str">
        <f t="shared" si="84"/>
        <v>FoundationCurrent Affairs95</v>
      </c>
      <c r="B751" s="74" t="s">
        <v>123</v>
      </c>
      <c r="C751" s="73" t="s">
        <v>78</v>
      </c>
      <c r="D751" s="73" t="s">
        <v>1714</v>
      </c>
      <c r="E751" s="176" t="s">
        <v>128</v>
      </c>
      <c r="F751" s="42">
        <v>95</v>
      </c>
      <c r="G751" s="43" t="str">
        <f t="shared" si="85"/>
        <v>18 Jan (Week 19:  Fri)</v>
      </c>
      <c r="H751" s="41" t="s">
        <v>4338</v>
      </c>
      <c r="I751" s="41" t="s">
        <v>4339</v>
      </c>
      <c r="J751" s="41" t="str">
        <f t="shared" si="86"/>
        <v>Planned</v>
      </c>
    </row>
    <row r="752" spans="1:11" x14ac:dyDescent="0.25">
      <c r="A752" s="173" t="str">
        <f t="shared" si="84"/>
        <v>FoundationCurrent Affairs105</v>
      </c>
      <c r="B752" s="74" t="s">
        <v>123</v>
      </c>
      <c r="C752" s="73" t="s">
        <v>78</v>
      </c>
      <c r="D752" s="73" t="s">
        <v>1714</v>
      </c>
      <c r="E752" s="176" t="s">
        <v>128</v>
      </c>
      <c r="F752" s="42">
        <v>105</v>
      </c>
      <c r="G752" s="43" t="str">
        <f t="shared" si="85"/>
        <v>01 Feb (Week 21:  Fri)</v>
      </c>
      <c r="H752" s="41" t="s">
        <v>4406</v>
      </c>
      <c r="I752" s="41" t="s">
        <v>4407</v>
      </c>
      <c r="J752" s="41" t="str">
        <f t="shared" si="86"/>
        <v>Planned</v>
      </c>
    </row>
    <row r="753" spans="1:13" x14ac:dyDescent="0.25">
      <c r="A753" s="173" t="str">
        <f t="shared" si="84"/>
        <v>FoundationCurrent Affairs115</v>
      </c>
      <c r="B753" s="74" t="s">
        <v>123</v>
      </c>
      <c r="C753" s="73" t="s">
        <v>78</v>
      </c>
      <c r="D753" s="73" t="s">
        <v>1714</v>
      </c>
      <c r="E753" s="176" t="s">
        <v>128</v>
      </c>
      <c r="F753" s="42">
        <v>115</v>
      </c>
      <c r="G753" s="43" t="str">
        <f t="shared" si="85"/>
        <v>15 Feb (Week 23:  Fri)</v>
      </c>
      <c r="H753" s="41" t="s">
        <v>4427</v>
      </c>
      <c r="I753" s="41" t="s">
        <v>4428</v>
      </c>
      <c r="J753" s="41" t="str">
        <f t="shared" si="86"/>
        <v>Planned</v>
      </c>
    </row>
    <row r="754" spans="1:13" x14ac:dyDescent="0.25">
      <c r="A754" s="173" t="str">
        <f t="shared" si="84"/>
        <v>FoundationCurrent Affairs125</v>
      </c>
      <c r="B754" s="74" t="s">
        <v>123</v>
      </c>
      <c r="C754" s="73" t="s">
        <v>78</v>
      </c>
      <c r="D754" s="73" t="s">
        <v>1714</v>
      </c>
      <c r="E754" s="176" t="s">
        <v>128</v>
      </c>
      <c r="F754" s="42">
        <v>125</v>
      </c>
      <c r="G754" s="43" t="str">
        <f t="shared" si="85"/>
        <v>01 Mar (Week 25:  Fri)</v>
      </c>
      <c r="H754" s="41" t="s">
        <v>4435</v>
      </c>
      <c r="I754" s="41" t="s">
        <v>4436</v>
      </c>
      <c r="J754" s="41" t="str">
        <f t="shared" si="86"/>
        <v>Planned</v>
      </c>
    </row>
    <row r="755" spans="1:13" x14ac:dyDescent="0.25">
      <c r="A755" s="173" t="str">
        <f t="shared" si="84"/>
        <v>FoundationCurrent Affairs135</v>
      </c>
      <c r="B755" s="74" t="s">
        <v>123</v>
      </c>
      <c r="C755" s="73" t="s">
        <v>78</v>
      </c>
      <c r="D755" s="73" t="s">
        <v>1714</v>
      </c>
      <c r="E755" s="176" t="s">
        <v>128</v>
      </c>
      <c r="F755" s="42">
        <v>135</v>
      </c>
      <c r="G755" s="43" t="str">
        <f t="shared" si="85"/>
        <v>15 Mar (Week 27:  Fri)</v>
      </c>
      <c r="H755" s="41" t="s">
        <v>4445</v>
      </c>
      <c r="I755" s="41" t="s">
        <v>4446</v>
      </c>
      <c r="J755" s="41" t="str">
        <f t="shared" si="86"/>
        <v>Planned</v>
      </c>
    </row>
    <row r="756" spans="1:13" x14ac:dyDescent="0.25">
      <c r="A756" s="173" t="str">
        <f t="shared" si="84"/>
        <v>FoundationCurrent Affairs145</v>
      </c>
      <c r="B756" s="74" t="s">
        <v>123</v>
      </c>
      <c r="C756" s="73" t="s">
        <v>78</v>
      </c>
      <c r="D756" s="73" t="s">
        <v>1714</v>
      </c>
      <c r="E756" s="176" t="s">
        <v>128</v>
      </c>
      <c r="F756" s="42">
        <v>145</v>
      </c>
      <c r="G756" s="43" t="str">
        <f t="shared" si="85"/>
        <v>29 Mar (Week 29:  Fri)</v>
      </c>
      <c r="H756" s="41" t="s">
        <v>4461</v>
      </c>
      <c r="I756" s="41" t="s">
        <v>4462</v>
      </c>
      <c r="J756" s="41" t="str">
        <f t="shared" si="86"/>
        <v>Planned</v>
      </c>
    </row>
    <row r="757" spans="1:13" x14ac:dyDescent="0.25">
      <c r="A757" s="173" t="str">
        <f t="shared" si="84"/>
        <v>FoundationCurrent Affairs155</v>
      </c>
      <c r="B757" s="74" t="s">
        <v>123</v>
      </c>
      <c r="C757" s="73" t="s">
        <v>78</v>
      </c>
      <c r="D757" s="73" t="s">
        <v>1714</v>
      </c>
      <c r="E757" s="176" t="s">
        <v>128</v>
      </c>
      <c r="F757" s="42">
        <v>155</v>
      </c>
      <c r="G757" s="43" t="str">
        <f t="shared" si="85"/>
        <v>12 Apr (Week 31:  Fri)</v>
      </c>
      <c r="H757" s="41" t="s">
        <v>4481</v>
      </c>
      <c r="I757" s="41" t="s">
        <v>4482</v>
      </c>
      <c r="J757" s="41" t="str">
        <f t="shared" si="86"/>
        <v>Planned</v>
      </c>
    </row>
    <row r="758" spans="1:13" x14ac:dyDescent="0.25">
      <c r="A758" s="173" t="str">
        <f t="shared" si="84"/>
        <v>FoundationCurrent Affairs165</v>
      </c>
      <c r="B758" s="74" t="s">
        <v>123</v>
      </c>
      <c r="C758" s="73" t="s">
        <v>78</v>
      </c>
      <c r="D758" s="73" t="s">
        <v>1714</v>
      </c>
      <c r="E758" s="176" t="s">
        <v>128</v>
      </c>
      <c r="F758" s="42">
        <v>165</v>
      </c>
      <c r="G758" s="43" t="str">
        <f t="shared" si="85"/>
        <v>26 Apr (Week 33:  Fri)</v>
      </c>
      <c r="H758" s="41" t="s">
        <v>4491</v>
      </c>
      <c r="I758" s="41" t="s">
        <v>4492</v>
      </c>
      <c r="J758" s="41" t="str">
        <f t="shared" si="86"/>
        <v>Planned</v>
      </c>
    </row>
    <row r="759" spans="1:13" x14ac:dyDescent="0.25">
      <c r="A759" s="173" t="str">
        <f t="shared" si="84"/>
        <v>FoundationCurrent Affairs175</v>
      </c>
      <c r="B759" s="74" t="s">
        <v>123</v>
      </c>
      <c r="C759" s="73" t="s">
        <v>78</v>
      </c>
      <c r="D759" s="73" t="s">
        <v>1714</v>
      </c>
      <c r="E759" s="176" t="s">
        <v>128</v>
      </c>
      <c r="F759" s="42">
        <v>175</v>
      </c>
      <c r="G759" s="43" t="str">
        <f t="shared" si="85"/>
        <v>10 May (Week 35:  Fri)</v>
      </c>
      <c r="H759" s="41" t="s">
        <v>4499</v>
      </c>
      <c r="I759" s="41" t="s">
        <v>4500</v>
      </c>
      <c r="J759" s="41" t="str">
        <f t="shared" si="86"/>
        <v>Planned</v>
      </c>
    </row>
    <row r="760" spans="1:13" x14ac:dyDescent="0.25">
      <c r="A760" s="103" t="str">
        <f t="shared" ref="A760:A765" si="87">B760&amp;D760&amp;F760</f>
        <v>Foundation+ The Mysterious Island1</v>
      </c>
      <c r="B760" s="74" t="s">
        <v>123</v>
      </c>
      <c r="C760" s="73" t="s">
        <v>101</v>
      </c>
      <c r="D760" s="118" t="s">
        <v>1158</v>
      </c>
      <c r="E760" s="73" t="s">
        <v>128</v>
      </c>
      <c r="F760" s="42">
        <v>1</v>
      </c>
      <c r="G760" s="43" t="str">
        <f t="shared" ref="G760:G765" si="88">IF(ISBLANK(F760),"",TEXT(VLOOKUP(F760,Calendar,2,0),"dd mmm")&amp;" (Week "&amp;VLOOKUP(F760,Calendar,3,FALSE)&amp;":  "&amp;TEXT(VLOOKUP(F760,Calendar,2,FALSE),"ddd")&amp;")")</f>
        <v>03 Sep (Week 1:  Mon)</v>
      </c>
      <c r="H760" s="41" t="s">
        <v>1159</v>
      </c>
      <c r="I760" s="41" t="s">
        <v>1164</v>
      </c>
      <c r="J760" s="41" t="str">
        <f t="shared" ref="J760:J765" si="89">IF(ISBLANK(K760),"Planned",IF(K760="-","Revoked","Completed"))</f>
        <v>Completed</v>
      </c>
      <c r="K760" s="107">
        <v>43324</v>
      </c>
      <c r="M760" s="54" t="s">
        <v>110</v>
      </c>
    </row>
    <row r="761" spans="1:13" x14ac:dyDescent="0.25">
      <c r="A761" s="103" t="str">
        <f t="shared" si="87"/>
        <v>Foundation+ The Mysterious Island2</v>
      </c>
      <c r="B761" s="74" t="s">
        <v>123</v>
      </c>
      <c r="C761" s="73" t="s">
        <v>101</v>
      </c>
      <c r="D761" s="118" t="s">
        <v>1158</v>
      </c>
      <c r="E761" s="73" t="s">
        <v>128</v>
      </c>
      <c r="F761" s="42">
        <v>2</v>
      </c>
      <c r="G761" s="43" t="str">
        <f t="shared" si="88"/>
        <v>04 Sep (Week 1:  Tue)</v>
      </c>
      <c r="H761" s="41" t="s">
        <v>1160</v>
      </c>
      <c r="I761" s="41" t="s">
        <v>1163</v>
      </c>
      <c r="J761" s="41" t="str">
        <f t="shared" si="89"/>
        <v>Completed</v>
      </c>
      <c r="K761" s="107">
        <v>43325</v>
      </c>
    </row>
    <row r="762" spans="1:13" x14ac:dyDescent="0.25">
      <c r="A762" s="103" t="str">
        <f t="shared" si="87"/>
        <v>Foundation+ The Mysterious Island3</v>
      </c>
      <c r="B762" s="74" t="s">
        <v>123</v>
      </c>
      <c r="C762" s="73" t="s">
        <v>101</v>
      </c>
      <c r="D762" s="118" t="s">
        <v>1158</v>
      </c>
      <c r="E762" s="73" t="s">
        <v>128</v>
      </c>
      <c r="F762" s="42">
        <v>3</v>
      </c>
      <c r="G762" s="43" t="str">
        <f t="shared" si="88"/>
        <v>05 Sep (Week 1:  Wed)</v>
      </c>
      <c r="H762" s="41" t="s">
        <v>1161</v>
      </c>
      <c r="I762" s="41" t="s">
        <v>1162</v>
      </c>
      <c r="J762" s="41" t="str">
        <f t="shared" si="89"/>
        <v>Completed</v>
      </c>
      <c r="K762" s="107">
        <v>43326</v>
      </c>
    </row>
    <row r="763" spans="1:13" x14ac:dyDescent="0.25">
      <c r="A763" s="103" t="str">
        <f t="shared" si="87"/>
        <v>Foundation+ The Mysterious Island4</v>
      </c>
      <c r="B763" s="74" t="s">
        <v>123</v>
      </c>
      <c r="C763" s="73" t="s">
        <v>101</v>
      </c>
      <c r="D763" s="118" t="s">
        <v>1158</v>
      </c>
      <c r="E763" s="73" t="s">
        <v>128</v>
      </c>
      <c r="F763" s="42">
        <v>4</v>
      </c>
      <c r="G763" s="43" t="str">
        <f t="shared" si="88"/>
        <v>06 Sep (Week 1:  Thu)</v>
      </c>
      <c r="H763" s="41" t="s">
        <v>1165</v>
      </c>
      <c r="I763" s="41" t="s">
        <v>1166</v>
      </c>
      <c r="J763" s="41" t="str">
        <f t="shared" si="89"/>
        <v>Completed</v>
      </c>
      <c r="K763" s="107">
        <v>43327</v>
      </c>
    </row>
    <row r="764" spans="1:13" x14ac:dyDescent="0.25">
      <c r="A764" s="103" t="str">
        <f t="shared" si="87"/>
        <v>Foundation+ The Mysterious Island5</v>
      </c>
      <c r="B764" s="74" t="s">
        <v>123</v>
      </c>
      <c r="C764" s="73" t="s">
        <v>101</v>
      </c>
      <c r="D764" s="118" t="s">
        <v>1158</v>
      </c>
      <c r="E764" s="73" t="s">
        <v>128</v>
      </c>
      <c r="F764" s="42">
        <v>5</v>
      </c>
      <c r="G764" s="43" t="str">
        <f t="shared" si="88"/>
        <v>07 Sep (Week 1:  Fri)</v>
      </c>
      <c r="H764" s="41" t="s">
        <v>1167</v>
      </c>
      <c r="I764" s="41" t="s">
        <v>1168</v>
      </c>
      <c r="J764" s="41" t="str">
        <f t="shared" si="89"/>
        <v>Completed</v>
      </c>
      <c r="K764" s="107">
        <v>43328</v>
      </c>
    </row>
    <row r="765" spans="1:13" x14ac:dyDescent="0.25">
      <c r="A765" s="103" t="str">
        <f t="shared" si="87"/>
        <v>Foundation+ The Mysterious Island6</v>
      </c>
      <c r="B765" s="74" t="s">
        <v>123</v>
      </c>
      <c r="C765" s="73" t="s">
        <v>101</v>
      </c>
      <c r="D765" s="118" t="s">
        <v>1158</v>
      </c>
      <c r="E765" s="73" t="s">
        <v>128</v>
      </c>
      <c r="F765" s="42">
        <v>6</v>
      </c>
      <c r="G765" s="43" t="str">
        <f t="shared" si="88"/>
        <v>10 Sep (Week 2:  Mon)</v>
      </c>
      <c r="H765" s="41" t="s">
        <v>1169</v>
      </c>
      <c r="I765" s="41" t="s">
        <v>1170</v>
      </c>
      <c r="J765" s="41" t="str">
        <f t="shared" si="89"/>
        <v>Completed</v>
      </c>
      <c r="K765" s="107">
        <v>43329</v>
      </c>
    </row>
    <row r="766" spans="1:13" x14ac:dyDescent="0.25">
      <c r="A766" s="103" t="str">
        <f t="shared" ref="A766:A781" si="90">B766&amp;D766&amp;F766</f>
        <v>Foundation+ The Mysterious Island7</v>
      </c>
      <c r="B766" s="74" t="s">
        <v>123</v>
      </c>
      <c r="C766" s="73" t="s">
        <v>101</v>
      </c>
      <c r="D766" s="118" t="s">
        <v>1158</v>
      </c>
      <c r="E766" s="73" t="s">
        <v>128</v>
      </c>
      <c r="F766" s="42">
        <v>7</v>
      </c>
      <c r="G766" s="43" t="str">
        <f t="shared" ref="G766:G781" si="91">IF(ISBLANK(F766),"",TEXT(VLOOKUP(F766,Calendar,2,0),"dd mmm")&amp;" (Week "&amp;VLOOKUP(F766,Calendar,3,FALSE)&amp;":  "&amp;TEXT(VLOOKUP(F766,Calendar,2,FALSE),"ddd")&amp;")")</f>
        <v>11 Sep (Week 2:  Tue)</v>
      </c>
      <c r="H766" s="41" t="s">
        <v>1171</v>
      </c>
      <c r="I766" s="41" t="s">
        <v>1172</v>
      </c>
      <c r="J766" s="41" t="str">
        <f t="shared" ref="J766:J781" si="92">IF(ISBLANK(K766),"Planned",IF(K766="-","Revoked","Completed"))</f>
        <v>Completed</v>
      </c>
      <c r="K766" s="107">
        <v>43330</v>
      </c>
    </row>
    <row r="767" spans="1:13" x14ac:dyDescent="0.25">
      <c r="A767" s="103" t="str">
        <f t="shared" si="90"/>
        <v>Foundation+ The Mysterious Island8</v>
      </c>
      <c r="B767" s="74" t="s">
        <v>123</v>
      </c>
      <c r="C767" s="73" t="s">
        <v>101</v>
      </c>
      <c r="D767" s="118" t="s">
        <v>1158</v>
      </c>
      <c r="E767" s="73" t="s">
        <v>128</v>
      </c>
      <c r="F767" s="42">
        <v>8</v>
      </c>
      <c r="G767" s="43" t="str">
        <f t="shared" si="91"/>
        <v>12 Sep (Week 2:  Wed)</v>
      </c>
      <c r="H767" s="41" t="s">
        <v>1173</v>
      </c>
      <c r="I767" s="41" t="s">
        <v>1174</v>
      </c>
      <c r="J767" s="41" t="str">
        <f t="shared" si="92"/>
        <v>Completed</v>
      </c>
      <c r="K767" s="107">
        <v>43331</v>
      </c>
    </row>
    <row r="768" spans="1:13" x14ac:dyDescent="0.25">
      <c r="A768" s="103" t="str">
        <f t="shared" si="90"/>
        <v>Foundation+ The Mysterious Island9</v>
      </c>
      <c r="B768" s="74" t="s">
        <v>123</v>
      </c>
      <c r="C768" s="73" t="s">
        <v>101</v>
      </c>
      <c r="D768" s="118" t="s">
        <v>1158</v>
      </c>
      <c r="E768" s="73" t="s">
        <v>128</v>
      </c>
      <c r="F768" s="42">
        <v>9</v>
      </c>
      <c r="G768" s="43" t="str">
        <f t="shared" si="91"/>
        <v>13 Sep (Week 2:  Thu)</v>
      </c>
      <c r="H768" s="41" t="s">
        <v>1175</v>
      </c>
      <c r="I768" s="41" t="s">
        <v>1176</v>
      </c>
      <c r="J768" s="41" t="str">
        <f t="shared" si="92"/>
        <v>Completed</v>
      </c>
      <c r="K768" s="107">
        <v>43332</v>
      </c>
    </row>
    <row r="769" spans="1:11" x14ac:dyDescent="0.25">
      <c r="A769" s="103" t="str">
        <f t="shared" si="90"/>
        <v>Foundation+ The Mysterious Island10</v>
      </c>
      <c r="B769" s="74" t="s">
        <v>123</v>
      </c>
      <c r="C769" s="73" t="s">
        <v>101</v>
      </c>
      <c r="D769" s="118" t="s">
        <v>1158</v>
      </c>
      <c r="E769" s="73" t="s">
        <v>128</v>
      </c>
      <c r="F769" s="42">
        <v>10</v>
      </c>
      <c r="G769" s="43" t="str">
        <f t="shared" si="91"/>
        <v>14 Sep (Week 2:  Fri)</v>
      </c>
      <c r="H769" s="41" t="s">
        <v>1177</v>
      </c>
      <c r="I769" s="41" t="s">
        <v>1178</v>
      </c>
      <c r="J769" s="41" t="str">
        <f t="shared" si="92"/>
        <v>Completed</v>
      </c>
      <c r="K769" s="107">
        <v>43333</v>
      </c>
    </row>
    <row r="770" spans="1:11" x14ac:dyDescent="0.25">
      <c r="A770" s="103" t="str">
        <f t="shared" si="90"/>
        <v>Foundation+ The Mysterious Island11</v>
      </c>
      <c r="B770" s="74" t="s">
        <v>123</v>
      </c>
      <c r="C770" s="73" t="s">
        <v>101</v>
      </c>
      <c r="D770" s="118" t="s">
        <v>1158</v>
      </c>
      <c r="E770" s="73" t="s">
        <v>128</v>
      </c>
      <c r="F770" s="42">
        <v>11</v>
      </c>
      <c r="G770" s="43" t="str">
        <f t="shared" si="91"/>
        <v>17 Sep (Week 3:  Mon)</v>
      </c>
      <c r="H770" s="41" t="s">
        <v>1179</v>
      </c>
      <c r="I770" s="41" t="s">
        <v>1180</v>
      </c>
      <c r="J770" s="41" t="str">
        <f t="shared" si="92"/>
        <v>Completed</v>
      </c>
      <c r="K770" s="107">
        <v>43334</v>
      </c>
    </row>
    <row r="771" spans="1:11" x14ac:dyDescent="0.25">
      <c r="A771" s="103" t="str">
        <f t="shared" si="90"/>
        <v>Foundation+ The Mysterious Island12</v>
      </c>
      <c r="B771" s="74" t="s">
        <v>123</v>
      </c>
      <c r="C771" s="73" t="s">
        <v>101</v>
      </c>
      <c r="D771" s="118" t="s">
        <v>1158</v>
      </c>
      <c r="E771" s="73" t="s">
        <v>128</v>
      </c>
      <c r="F771" s="42">
        <v>12</v>
      </c>
      <c r="G771" s="43" t="str">
        <f t="shared" si="91"/>
        <v>18 Sep (Week 3:  Tue)</v>
      </c>
      <c r="H771" s="41" t="s">
        <v>1181</v>
      </c>
      <c r="I771" s="41" t="s">
        <v>1182</v>
      </c>
      <c r="J771" s="41" t="str">
        <f t="shared" si="92"/>
        <v>Completed</v>
      </c>
      <c r="K771" s="107">
        <v>43335</v>
      </c>
    </row>
    <row r="772" spans="1:11" x14ac:dyDescent="0.25">
      <c r="A772" s="103" t="str">
        <f t="shared" si="90"/>
        <v>Foundation+ The Mysterious Island13</v>
      </c>
      <c r="B772" s="74" t="s">
        <v>123</v>
      </c>
      <c r="C772" s="73" t="s">
        <v>101</v>
      </c>
      <c r="D772" s="118" t="s">
        <v>1158</v>
      </c>
      <c r="E772" s="73" t="s">
        <v>128</v>
      </c>
      <c r="F772" s="42">
        <v>13</v>
      </c>
      <c r="G772" s="43" t="str">
        <f t="shared" si="91"/>
        <v>19 Sep (Week 3:  Wed)</v>
      </c>
      <c r="H772" s="41" t="s">
        <v>1183</v>
      </c>
      <c r="I772" s="41" t="s">
        <v>1184</v>
      </c>
      <c r="J772" s="41" t="str">
        <f t="shared" si="92"/>
        <v>Completed</v>
      </c>
      <c r="K772" s="107">
        <v>43336</v>
      </c>
    </row>
    <row r="773" spans="1:11" x14ac:dyDescent="0.25">
      <c r="A773" s="103" t="str">
        <f t="shared" si="90"/>
        <v>Foundation+ The Mysterious Island14</v>
      </c>
      <c r="B773" s="74" t="s">
        <v>123</v>
      </c>
      <c r="C773" s="73" t="s">
        <v>101</v>
      </c>
      <c r="D773" s="118" t="s">
        <v>1158</v>
      </c>
      <c r="E773" s="73" t="s">
        <v>128</v>
      </c>
      <c r="F773" s="42">
        <v>14</v>
      </c>
      <c r="G773" s="43" t="str">
        <f t="shared" si="91"/>
        <v>20 Sep (Week 3:  Thu)</v>
      </c>
      <c r="H773" s="41" t="s">
        <v>1185</v>
      </c>
      <c r="I773" s="41" t="s">
        <v>1186</v>
      </c>
      <c r="J773" s="41" t="str">
        <f t="shared" si="92"/>
        <v>Completed</v>
      </c>
      <c r="K773" s="107">
        <v>43337</v>
      </c>
    </row>
    <row r="774" spans="1:11" x14ac:dyDescent="0.25">
      <c r="A774" s="103" t="str">
        <f t="shared" si="90"/>
        <v>Foundation+ The Mysterious Island15</v>
      </c>
      <c r="B774" s="74" t="s">
        <v>123</v>
      </c>
      <c r="C774" s="73" t="s">
        <v>101</v>
      </c>
      <c r="D774" s="118" t="s">
        <v>1158</v>
      </c>
      <c r="E774" s="73" t="s">
        <v>128</v>
      </c>
      <c r="F774" s="42">
        <v>15</v>
      </c>
      <c r="G774" s="43" t="str">
        <f t="shared" si="91"/>
        <v>21 Sep (Week 3:  Fri)</v>
      </c>
      <c r="H774" s="41" t="s">
        <v>1187</v>
      </c>
      <c r="I774" s="41" t="s">
        <v>1188</v>
      </c>
      <c r="J774" s="41" t="str">
        <f t="shared" si="92"/>
        <v>Completed</v>
      </c>
      <c r="K774" s="107">
        <v>43338</v>
      </c>
    </row>
    <row r="775" spans="1:11" x14ac:dyDescent="0.25">
      <c r="A775" s="103" t="str">
        <f t="shared" si="90"/>
        <v>Foundation+ The Mysterious Island16</v>
      </c>
      <c r="B775" s="74" t="s">
        <v>123</v>
      </c>
      <c r="C775" s="73" t="s">
        <v>101</v>
      </c>
      <c r="D775" s="118" t="s">
        <v>1158</v>
      </c>
      <c r="E775" s="73" t="s">
        <v>128</v>
      </c>
      <c r="F775" s="42">
        <v>16</v>
      </c>
      <c r="G775" s="43" t="str">
        <f t="shared" si="91"/>
        <v>24 Sep (Week 4:  Mon)</v>
      </c>
      <c r="H775" s="41" t="s">
        <v>1189</v>
      </c>
      <c r="I775" s="41" t="s">
        <v>1190</v>
      </c>
      <c r="J775" s="41" t="str">
        <f t="shared" si="92"/>
        <v>Completed</v>
      </c>
      <c r="K775" s="107">
        <v>43339</v>
      </c>
    </row>
    <row r="776" spans="1:11" x14ac:dyDescent="0.25">
      <c r="A776" s="103" t="str">
        <f t="shared" si="90"/>
        <v>Foundation+ The Mysterious Island17</v>
      </c>
      <c r="B776" s="74" t="s">
        <v>123</v>
      </c>
      <c r="C776" s="73" t="s">
        <v>101</v>
      </c>
      <c r="D776" s="118" t="s">
        <v>1158</v>
      </c>
      <c r="E776" s="73" t="s">
        <v>128</v>
      </c>
      <c r="F776" s="42">
        <v>17</v>
      </c>
      <c r="G776" s="43" t="str">
        <f t="shared" si="91"/>
        <v>25 Sep (Week 4:  Tue)</v>
      </c>
      <c r="H776" s="41" t="s">
        <v>1191</v>
      </c>
      <c r="I776" s="41" t="s">
        <v>1192</v>
      </c>
      <c r="J776" s="41" t="str">
        <f t="shared" si="92"/>
        <v>Completed</v>
      </c>
      <c r="K776" s="107">
        <v>43340</v>
      </c>
    </row>
    <row r="777" spans="1:11" x14ac:dyDescent="0.25">
      <c r="A777" s="103" t="str">
        <f t="shared" si="90"/>
        <v>Foundation+ The Mysterious Island18</v>
      </c>
      <c r="B777" s="74" t="s">
        <v>123</v>
      </c>
      <c r="C777" s="73" t="s">
        <v>101</v>
      </c>
      <c r="D777" s="118" t="s">
        <v>1158</v>
      </c>
      <c r="E777" s="73" t="s">
        <v>128</v>
      </c>
      <c r="F777" s="42">
        <v>18</v>
      </c>
      <c r="G777" s="43" t="str">
        <f t="shared" si="91"/>
        <v>26 Sep (Week 4:  Wed)</v>
      </c>
      <c r="H777" s="41" t="s">
        <v>1193</v>
      </c>
      <c r="I777" s="41" t="s">
        <v>1194</v>
      </c>
      <c r="J777" s="41" t="str">
        <f t="shared" si="92"/>
        <v>Completed</v>
      </c>
      <c r="K777" s="107">
        <v>43343</v>
      </c>
    </row>
    <row r="778" spans="1:11" x14ac:dyDescent="0.25">
      <c r="A778" s="103" t="str">
        <f t="shared" si="90"/>
        <v>Foundation+ The Mysterious Island19</v>
      </c>
      <c r="B778" s="74" t="s">
        <v>123</v>
      </c>
      <c r="C778" s="73" t="s">
        <v>101</v>
      </c>
      <c r="D778" s="118" t="s">
        <v>1158</v>
      </c>
      <c r="E778" s="73" t="s">
        <v>128</v>
      </c>
      <c r="F778" s="42">
        <v>19</v>
      </c>
      <c r="G778" s="43" t="str">
        <f t="shared" si="91"/>
        <v>27 Sep (Week 4:  Thu)</v>
      </c>
      <c r="H778" s="41" t="s">
        <v>1195</v>
      </c>
      <c r="I778" s="41" t="s">
        <v>1196</v>
      </c>
      <c r="J778" s="41" t="str">
        <f t="shared" si="92"/>
        <v>Completed</v>
      </c>
      <c r="K778" s="107">
        <v>43344</v>
      </c>
    </row>
    <row r="779" spans="1:11" x14ac:dyDescent="0.25">
      <c r="A779" s="103" t="str">
        <f t="shared" si="90"/>
        <v>Foundation+ The Mysterious Island20</v>
      </c>
      <c r="B779" s="74" t="s">
        <v>123</v>
      </c>
      <c r="C779" s="73" t="s">
        <v>101</v>
      </c>
      <c r="D779" s="118" t="s">
        <v>1158</v>
      </c>
      <c r="E779" s="73" t="s">
        <v>128</v>
      </c>
      <c r="F779" s="42">
        <v>20</v>
      </c>
      <c r="G779" s="43" t="str">
        <f t="shared" si="91"/>
        <v>28 Sep (Week 4:  Fri)</v>
      </c>
      <c r="H779" s="41" t="s">
        <v>1197</v>
      </c>
      <c r="I779" s="41" t="s">
        <v>1198</v>
      </c>
      <c r="J779" s="41" t="str">
        <f t="shared" si="92"/>
        <v>Completed</v>
      </c>
      <c r="K779" s="107">
        <v>43346</v>
      </c>
    </row>
    <row r="780" spans="1:11" x14ac:dyDescent="0.25">
      <c r="A780" s="103" t="str">
        <f t="shared" si="90"/>
        <v>Foundation+ The Mysterious Island21</v>
      </c>
      <c r="B780" s="74" t="s">
        <v>123</v>
      </c>
      <c r="C780" s="73" t="s">
        <v>101</v>
      </c>
      <c r="D780" s="118" t="s">
        <v>1158</v>
      </c>
      <c r="E780" s="73" t="s">
        <v>128</v>
      </c>
      <c r="F780" s="42">
        <v>21</v>
      </c>
      <c r="G780" s="43" t="str">
        <f t="shared" si="91"/>
        <v>01 Oct (Week 5:  Mon)</v>
      </c>
      <c r="H780" s="41" t="s">
        <v>1199</v>
      </c>
      <c r="I780" s="41" t="s">
        <v>1200</v>
      </c>
      <c r="J780" s="41" t="str">
        <f t="shared" si="92"/>
        <v>Completed</v>
      </c>
      <c r="K780" s="107">
        <v>43374</v>
      </c>
    </row>
    <row r="781" spans="1:11" x14ac:dyDescent="0.25">
      <c r="A781" s="103" t="str">
        <f t="shared" si="90"/>
        <v>Foundation+ The Mysterious Island22</v>
      </c>
      <c r="B781" s="74" t="s">
        <v>123</v>
      </c>
      <c r="C781" s="73" t="s">
        <v>101</v>
      </c>
      <c r="D781" s="118" t="s">
        <v>1158</v>
      </c>
      <c r="E781" s="73" t="s">
        <v>128</v>
      </c>
      <c r="F781" s="42">
        <v>22</v>
      </c>
      <c r="G781" s="43" t="str">
        <f t="shared" si="91"/>
        <v>02 Oct (Week 5:  Tue)</v>
      </c>
      <c r="H781" s="41" t="s">
        <v>1201</v>
      </c>
      <c r="I781" s="41" t="s">
        <v>1202</v>
      </c>
      <c r="J781" s="41" t="str">
        <f t="shared" si="92"/>
        <v>Completed</v>
      </c>
      <c r="K781" s="107">
        <v>43375</v>
      </c>
    </row>
    <row r="782" spans="1:11" x14ac:dyDescent="0.25">
      <c r="A782" s="103" t="str">
        <f t="shared" ref="A782:A813" si="93">B782&amp;D782&amp;F782</f>
        <v>Foundation+ The Mysterious Island23</v>
      </c>
      <c r="B782" s="74" t="s">
        <v>123</v>
      </c>
      <c r="C782" s="73" t="s">
        <v>101</v>
      </c>
      <c r="D782" s="118" t="s">
        <v>1158</v>
      </c>
      <c r="E782" s="105" t="s">
        <v>128</v>
      </c>
      <c r="F782" s="42">
        <v>23</v>
      </c>
      <c r="G782" s="43" t="str">
        <f t="shared" ref="G782:G813" si="94">IF(ISBLANK(F782),"",TEXT(VLOOKUP(F782,Calendar,2,0),"dd mmm")&amp;" (Week "&amp;VLOOKUP(F782,Calendar,3,FALSE)&amp;":  "&amp;TEXT(VLOOKUP(F782,Calendar,2,FALSE),"ddd")&amp;")")</f>
        <v>03 Oct (Week 5:  Wed)</v>
      </c>
      <c r="H782" s="41" t="s">
        <v>1203</v>
      </c>
      <c r="I782" s="41" t="s">
        <v>1204</v>
      </c>
      <c r="J782" s="41" t="str">
        <f t="shared" ref="J782:J813" si="95">IF(ISBLANK(K782),"Planned",IF(K782="-","Revoked","Completed"))</f>
        <v>Completed</v>
      </c>
      <c r="K782" s="107">
        <v>43376</v>
      </c>
    </row>
    <row r="783" spans="1:11" x14ac:dyDescent="0.25">
      <c r="A783" s="103" t="str">
        <f t="shared" si="93"/>
        <v>Foundation+ The Mysterious Island24</v>
      </c>
      <c r="B783" s="74" t="s">
        <v>123</v>
      </c>
      <c r="C783" s="73" t="s">
        <v>101</v>
      </c>
      <c r="D783" s="118" t="s">
        <v>1158</v>
      </c>
      <c r="E783" s="105" t="s">
        <v>128</v>
      </c>
      <c r="F783" s="42">
        <v>24</v>
      </c>
      <c r="G783" s="43" t="str">
        <f t="shared" si="94"/>
        <v>04 Oct (Week 5:  Thu)</v>
      </c>
      <c r="H783" s="41" t="s">
        <v>1205</v>
      </c>
      <c r="I783" s="41" t="s">
        <v>1206</v>
      </c>
      <c r="J783" s="41" t="str">
        <f t="shared" si="95"/>
        <v>Planned</v>
      </c>
    </row>
    <row r="784" spans="1:11" x14ac:dyDescent="0.25">
      <c r="A784" s="103" t="str">
        <f t="shared" si="93"/>
        <v>Foundation+ The Mysterious Island25</v>
      </c>
      <c r="B784" s="74" t="s">
        <v>123</v>
      </c>
      <c r="C784" s="73" t="s">
        <v>101</v>
      </c>
      <c r="D784" s="118" t="s">
        <v>1158</v>
      </c>
      <c r="E784" s="105" t="s">
        <v>128</v>
      </c>
      <c r="F784" s="42">
        <v>25</v>
      </c>
      <c r="G784" s="43" t="str">
        <f t="shared" si="94"/>
        <v>05 Oct (Week 5:  Fri)</v>
      </c>
      <c r="H784" s="41" t="s">
        <v>1207</v>
      </c>
      <c r="I784" s="41" t="s">
        <v>1208</v>
      </c>
      <c r="J784" s="41" t="str">
        <f t="shared" si="95"/>
        <v>Planned</v>
      </c>
    </row>
    <row r="785" spans="1:10" x14ac:dyDescent="0.25">
      <c r="A785" s="103" t="str">
        <f t="shared" si="93"/>
        <v>Foundation+ The Mysterious Island26</v>
      </c>
      <c r="B785" s="74" t="s">
        <v>123</v>
      </c>
      <c r="C785" s="73" t="s">
        <v>101</v>
      </c>
      <c r="D785" s="118" t="s">
        <v>1158</v>
      </c>
      <c r="E785" s="105" t="s">
        <v>128</v>
      </c>
      <c r="F785" s="42">
        <v>26</v>
      </c>
      <c r="G785" s="43" t="str">
        <f t="shared" si="94"/>
        <v>08 Oct (Week 6:  Mon)</v>
      </c>
      <c r="H785" s="41" t="s">
        <v>1209</v>
      </c>
      <c r="I785" s="41" t="s">
        <v>1210</v>
      </c>
      <c r="J785" s="41" t="str">
        <f t="shared" si="95"/>
        <v>Planned</v>
      </c>
    </row>
    <row r="786" spans="1:10" x14ac:dyDescent="0.25">
      <c r="A786" s="103" t="str">
        <f t="shared" si="93"/>
        <v>Foundation+ The Mysterious Island27</v>
      </c>
      <c r="B786" s="74" t="s">
        <v>123</v>
      </c>
      <c r="C786" s="73" t="s">
        <v>101</v>
      </c>
      <c r="D786" s="118" t="s">
        <v>1158</v>
      </c>
      <c r="E786" s="105" t="s">
        <v>128</v>
      </c>
      <c r="F786" s="42">
        <v>27</v>
      </c>
      <c r="G786" s="43" t="str">
        <f t="shared" si="94"/>
        <v>09 Oct (Week 6:  Tue)</v>
      </c>
      <c r="H786" s="41" t="s">
        <v>1211</v>
      </c>
      <c r="I786" s="41" t="s">
        <v>1212</v>
      </c>
      <c r="J786" s="41" t="str">
        <f t="shared" si="95"/>
        <v>Planned</v>
      </c>
    </row>
    <row r="787" spans="1:10" x14ac:dyDescent="0.25">
      <c r="A787" s="103" t="str">
        <f t="shared" si="93"/>
        <v>Foundation+ The Mysterious Island28</v>
      </c>
      <c r="B787" s="74" t="s">
        <v>123</v>
      </c>
      <c r="C787" s="73" t="s">
        <v>101</v>
      </c>
      <c r="D787" s="118" t="s">
        <v>1158</v>
      </c>
      <c r="E787" s="105" t="s">
        <v>128</v>
      </c>
      <c r="F787" s="42">
        <v>28</v>
      </c>
      <c r="G787" s="43" t="str">
        <f t="shared" si="94"/>
        <v>10 Oct (Week 6:  Wed)</v>
      </c>
      <c r="H787" s="41" t="s">
        <v>1213</v>
      </c>
      <c r="I787" s="41" t="s">
        <v>1214</v>
      </c>
      <c r="J787" s="41" t="str">
        <f t="shared" si="95"/>
        <v>Planned</v>
      </c>
    </row>
    <row r="788" spans="1:10" x14ac:dyDescent="0.25">
      <c r="A788" s="103" t="str">
        <f t="shared" si="93"/>
        <v>Foundation+ The Mysterious Island29</v>
      </c>
      <c r="B788" s="74" t="s">
        <v>123</v>
      </c>
      <c r="C788" s="73" t="s">
        <v>101</v>
      </c>
      <c r="D788" s="118" t="s">
        <v>1158</v>
      </c>
      <c r="E788" s="105" t="s">
        <v>128</v>
      </c>
      <c r="F788" s="42">
        <v>29</v>
      </c>
      <c r="G788" s="43" t="str">
        <f t="shared" si="94"/>
        <v>11 Oct (Week 6:  Thu)</v>
      </c>
      <c r="H788" s="41" t="s">
        <v>1215</v>
      </c>
      <c r="I788" s="41" t="s">
        <v>1216</v>
      </c>
      <c r="J788" s="41" t="str">
        <f t="shared" si="95"/>
        <v>Planned</v>
      </c>
    </row>
    <row r="789" spans="1:10" x14ac:dyDescent="0.25">
      <c r="A789" s="103" t="str">
        <f t="shared" si="93"/>
        <v>Foundation+ The Mysterious Island30</v>
      </c>
      <c r="B789" s="74" t="s">
        <v>123</v>
      </c>
      <c r="C789" s="73" t="s">
        <v>101</v>
      </c>
      <c r="D789" s="118" t="s">
        <v>1158</v>
      </c>
      <c r="E789" s="105" t="s">
        <v>128</v>
      </c>
      <c r="F789" s="42">
        <v>30</v>
      </c>
      <c r="G789" s="43" t="str">
        <f t="shared" si="94"/>
        <v>12 Oct (Week 6:  Fri)</v>
      </c>
      <c r="H789" s="41" t="s">
        <v>1217</v>
      </c>
      <c r="I789" s="41" t="s">
        <v>1218</v>
      </c>
      <c r="J789" s="41" t="str">
        <f t="shared" si="95"/>
        <v>Planned</v>
      </c>
    </row>
    <row r="790" spans="1:10" x14ac:dyDescent="0.25">
      <c r="A790" s="103" t="str">
        <f t="shared" si="93"/>
        <v>Foundation+ The Mysterious Island31</v>
      </c>
      <c r="B790" s="74" t="s">
        <v>123</v>
      </c>
      <c r="C790" s="73" t="s">
        <v>101</v>
      </c>
      <c r="D790" s="118" t="s">
        <v>1158</v>
      </c>
      <c r="E790" s="105" t="s">
        <v>128</v>
      </c>
      <c r="F790" s="42">
        <v>31</v>
      </c>
      <c r="G790" s="43" t="str">
        <f t="shared" si="94"/>
        <v>15 Oct (Week 7:  Mon)</v>
      </c>
      <c r="H790" s="41" t="s">
        <v>1219</v>
      </c>
      <c r="I790" s="41" t="s">
        <v>1220</v>
      </c>
      <c r="J790" s="41" t="str">
        <f t="shared" si="95"/>
        <v>Planned</v>
      </c>
    </row>
    <row r="791" spans="1:10" x14ac:dyDescent="0.25">
      <c r="A791" s="103" t="str">
        <f t="shared" si="93"/>
        <v>Foundation+ The Mysterious Island32</v>
      </c>
      <c r="B791" s="74" t="s">
        <v>123</v>
      </c>
      <c r="C791" s="73" t="s">
        <v>101</v>
      </c>
      <c r="D791" s="118" t="s">
        <v>1158</v>
      </c>
      <c r="E791" s="105" t="s">
        <v>128</v>
      </c>
      <c r="F791" s="42">
        <v>32</v>
      </c>
      <c r="G791" s="43" t="str">
        <f t="shared" si="94"/>
        <v>16 Oct (Week 7:  Tue)</v>
      </c>
      <c r="H791" s="41" t="s">
        <v>1221</v>
      </c>
      <c r="I791" s="41" t="s">
        <v>1222</v>
      </c>
      <c r="J791" s="41" t="str">
        <f t="shared" si="95"/>
        <v>Planned</v>
      </c>
    </row>
    <row r="792" spans="1:10" x14ac:dyDescent="0.25">
      <c r="A792" s="103" t="str">
        <f t="shared" si="93"/>
        <v>Foundation+ The Mysterious Island33</v>
      </c>
      <c r="B792" s="74" t="s">
        <v>123</v>
      </c>
      <c r="C792" s="73" t="s">
        <v>101</v>
      </c>
      <c r="D792" s="118" t="s">
        <v>1158</v>
      </c>
      <c r="E792" s="105" t="s">
        <v>128</v>
      </c>
      <c r="F792" s="42">
        <v>33</v>
      </c>
      <c r="G792" s="43" t="str">
        <f t="shared" si="94"/>
        <v>17 Oct (Week 7:  Wed)</v>
      </c>
      <c r="H792" s="41" t="s">
        <v>1223</v>
      </c>
      <c r="I792" s="41" t="s">
        <v>1224</v>
      </c>
      <c r="J792" s="41" t="str">
        <f t="shared" si="95"/>
        <v>Planned</v>
      </c>
    </row>
    <row r="793" spans="1:10" x14ac:dyDescent="0.25">
      <c r="A793" s="103" t="str">
        <f t="shared" si="93"/>
        <v>Foundation+ The Mysterious Island34</v>
      </c>
      <c r="B793" s="74" t="s">
        <v>123</v>
      </c>
      <c r="C793" s="73" t="s">
        <v>101</v>
      </c>
      <c r="D793" s="118" t="s">
        <v>1158</v>
      </c>
      <c r="E793" s="105" t="s">
        <v>128</v>
      </c>
      <c r="F793" s="42">
        <v>34</v>
      </c>
      <c r="G793" s="43" t="str">
        <f t="shared" si="94"/>
        <v>18 Oct (Week 7:  Thu)</v>
      </c>
      <c r="H793" s="41" t="s">
        <v>1225</v>
      </c>
      <c r="I793" s="41" t="s">
        <v>1226</v>
      </c>
      <c r="J793" s="41" t="str">
        <f t="shared" si="95"/>
        <v>Planned</v>
      </c>
    </row>
    <row r="794" spans="1:10" x14ac:dyDescent="0.25">
      <c r="A794" s="103" t="str">
        <f t="shared" si="93"/>
        <v>Foundation+ The Mysterious Island35</v>
      </c>
      <c r="B794" s="74" t="s">
        <v>123</v>
      </c>
      <c r="C794" s="73" t="s">
        <v>101</v>
      </c>
      <c r="D794" s="118" t="s">
        <v>1158</v>
      </c>
      <c r="E794" s="105" t="s">
        <v>128</v>
      </c>
      <c r="F794" s="42">
        <v>35</v>
      </c>
      <c r="G794" s="43" t="str">
        <f t="shared" si="94"/>
        <v>19 Oct (Week 7:  Fri)</v>
      </c>
      <c r="H794" s="41" t="s">
        <v>1227</v>
      </c>
      <c r="I794" s="41" t="s">
        <v>1228</v>
      </c>
      <c r="J794" s="41" t="str">
        <f t="shared" si="95"/>
        <v>Planned</v>
      </c>
    </row>
    <row r="795" spans="1:10" x14ac:dyDescent="0.25">
      <c r="A795" s="103" t="str">
        <f t="shared" si="93"/>
        <v>Foundation+ The Mysterious Island36</v>
      </c>
      <c r="B795" s="74" t="s">
        <v>123</v>
      </c>
      <c r="C795" s="73" t="s">
        <v>101</v>
      </c>
      <c r="D795" s="118" t="s">
        <v>1158</v>
      </c>
      <c r="E795" s="105" t="s">
        <v>128</v>
      </c>
      <c r="F795" s="42">
        <v>36</v>
      </c>
      <c r="G795" s="43" t="str">
        <f t="shared" si="94"/>
        <v>22 Oct (Week 8:  Mon)</v>
      </c>
      <c r="H795" s="41" t="s">
        <v>1229</v>
      </c>
      <c r="I795" s="41" t="s">
        <v>1230</v>
      </c>
      <c r="J795" s="41" t="str">
        <f t="shared" si="95"/>
        <v>Planned</v>
      </c>
    </row>
    <row r="796" spans="1:10" x14ac:dyDescent="0.25">
      <c r="A796" s="103" t="str">
        <f t="shared" si="93"/>
        <v>Foundation+ The Mysterious Island37</v>
      </c>
      <c r="B796" s="74" t="s">
        <v>123</v>
      </c>
      <c r="C796" s="73" t="s">
        <v>101</v>
      </c>
      <c r="D796" s="118" t="s">
        <v>1158</v>
      </c>
      <c r="E796" s="105" t="s">
        <v>128</v>
      </c>
      <c r="F796" s="42">
        <v>37</v>
      </c>
      <c r="G796" s="43" t="str">
        <f t="shared" si="94"/>
        <v>23 Oct (Week 8:  Tue)</v>
      </c>
      <c r="H796" s="41" t="s">
        <v>1231</v>
      </c>
      <c r="I796" s="41" t="s">
        <v>1232</v>
      </c>
      <c r="J796" s="41" t="str">
        <f t="shared" si="95"/>
        <v>Planned</v>
      </c>
    </row>
    <row r="797" spans="1:10" x14ac:dyDescent="0.25">
      <c r="A797" s="103" t="str">
        <f t="shared" si="93"/>
        <v>Foundation+ The Mysterious Island38</v>
      </c>
      <c r="B797" s="74" t="s">
        <v>123</v>
      </c>
      <c r="C797" s="73" t="s">
        <v>101</v>
      </c>
      <c r="D797" s="118" t="s">
        <v>1158</v>
      </c>
      <c r="E797" s="105" t="s">
        <v>128</v>
      </c>
      <c r="F797" s="42">
        <v>38</v>
      </c>
      <c r="G797" s="43" t="str">
        <f t="shared" si="94"/>
        <v>24 Oct (Week 8:  Wed)</v>
      </c>
      <c r="H797" s="41" t="s">
        <v>1233</v>
      </c>
      <c r="I797" s="41" t="s">
        <v>1234</v>
      </c>
      <c r="J797" s="41" t="str">
        <f t="shared" si="95"/>
        <v>Planned</v>
      </c>
    </row>
    <row r="798" spans="1:10" x14ac:dyDescent="0.25">
      <c r="A798" s="103" t="str">
        <f t="shared" si="93"/>
        <v>Foundation+ The Mysterious Island39</v>
      </c>
      <c r="B798" s="74" t="s">
        <v>123</v>
      </c>
      <c r="C798" s="73" t="s">
        <v>101</v>
      </c>
      <c r="D798" s="118" t="s">
        <v>1158</v>
      </c>
      <c r="E798" s="105" t="s">
        <v>128</v>
      </c>
      <c r="F798" s="42">
        <v>39</v>
      </c>
      <c r="G798" s="43" t="str">
        <f t="shared" si="94"/>
        <v>25 Oct (Week 8:  Thu)</v>
      </c>
      <c r="H798" s="41" t="s">
        <v>1235</v>
      </c>
      <c r="I798" s="41" t="s">
        <v>1236</v>
      </c>
      <c r="J798" s="41" t="str">
        <f t="shared" si="95"/>
        <v>Planned</v>
      </c>
    </row>
    <row r="799" spans="1:10" x14ac:dyDescent="0.25">
      <c r="A799" s="103" t="str">
        <f t="shared" si="93"/>
        <v>Foundation+ The Mysterious Island40</v>
      </c>
      <c r="B799" s="74" t="s">
        <v>123</v>
      </c>
      <c r="C799" s="73" t="s">
        <v>101</v>
      </c>
      <c r="D799" s="118" t="s">
        <v>1158</v>
      </c>
      <c r="E799" s="105" t="s">
        <v>128</v>
      </c>
      <c r="F799" s="42">
        <v>40</v>
      </c>
      <c r="G799" s="43" t="str">
        <f t="shared" si="94"/>
        <v>26 Oct (Week 8:  Fri)</v>
      </c>
      <c r="H799" s="41" t="s">
        <v>1237</v>
      </c>
      <c r="I799" s="41" t="s">
        <v>1238</v>
      </c>
      <c r="J799" s="41" t="str">
        <f t="shared" si="95"/>
        <v>Planned</v>
      </c>
    </row>
    <row r="800" spans="1:10" x14ac:dyDescent="0.25">
      <c r="A800" s="103" t="str">
        <f t="shared" si="93"/>
        <v>Foundation+ The Mysterious Island41</v>
      </c>
      <c r="B800" s="74" t="s">
        <v>123</v>
      </c>
      <c r="C800" s="73" t="s">
        <v>101</v>
      </c>
      <c r="D800" s="118" t="s">
        <v>1158</v>
      </c>
      <c r="E800" s="105" t="s">
        <v>128</v>
      </c>
      <c r="F800" s="42">
        <v>41</v>
      </c>
      <c r="G800" s="43" t="str">
        <f t="shared" si="94"/>
        <v>29 Oct (Week 9:  Mon)</v>
      </c>
      <c r="H800" s="41" t="s">
        <v>1239</v>
      </c>
      <c r="I800" s="41" t="s">
        <v>1240</v>
      </c>
      <c r="J800" s="41" t="str">
        <f t="shared" si="95"/>
        <v>Planned</v>
      </c>
    </row>
    <row r="801" spans="1:10" x14ac:dyDescent="0.25">
      <c r="A801" s="103" t="str">
        <f t="shared" si="93"/>
        <v>Foundation+ The Mysterious Island42</v>
      </c>
      <c r="B801" s="74" t="s">
        <v>123</v>
      </c>
      <c r="C801" s="73" t="s">
        <v>101</v>
      </c>
      <c r="D801" s="118" t="s">
        <v>1158</v>
      </c>
      <c r="E801" s="105" t="s">
        <v>128</v>
      </c>
      <c r="F801" s="42">
        <v>42</v>
      </c>
      <c r="G801" s="43" t="str">
        <f t="shared" si="94"/>
        <v>30 Oct (Week 9:  Tue)</v>
      </c>
      <c r="H801" s="41" t="s">
        <v>1241</v>
      </c>
      <c r="I801" s="41" t="s">
        <v>1242</v>
      </c>
      <c r="J801" s="41" t="str">
        <f t="shared" si="95"/>
        <v>Planned</v>
      </c>
    </row>
    <row r="802" spans="1:10" x14ac:dyDescent="0.25">
      <c r="A802" s="103" t="str">
        <f t="shared" si="93"/>
        <v>Foundation+ The Mysterious Island43</v>
      </c>
      <c r="B802" s="74" t="s">
        <v>123</v>
      </c>
      <c r="C802" s="73" t="s">
        <v>101</v>
      </c>
      <c r="D802" s="118" t="s">
        <v>1158</v>
      </c>
      <c r="E802" s="105" t="s">
        <v>128</v>
      </c>
      <c r="F802" s="42">
        <v>43</v>
      </c>
      <c r="G802" s="43" t="str">
        <f t="shared" si="94"/>
        <v>31 Oct (Week 9:  Wed)</v>
      </c>
      <c r="H802" s="41" t="s">
        <v>1243</v>
      </c>
      <c r="I802" s="41" t="s">
        <v>1244</v>
      </c>
      <c r="J802" s="41" t="str">
        <f t="shared" si="95"/>
        <v>Planned</v>
      </c>
    </row>
    <row r="803" spans="1:10" x14ac:dyDescent="0.25">
      <c r="A803" s="103" t="str">
        <f t="shared" si="93"/>
        <v>Foundation+ The Mysterious Island44</v>
      </c>
      <c r="B803" s="74" t="s">
        <v>123</v>
      </c>
      <c r="C803" s="73" t="s">
        <v>101</v>
      </c>
      <c r="D803" s="118" t="s">
        <v>1158</v>
      </c>
      <c r="E803" s="105" t="s">
        <v>128</v>
      </c>
      <c r="F803" s="42">
        <v>44</v>
      </c>
      <c r="G803" s="43" t="str">
        <f t="shared" si="94"/>
        <v>01 Nov (Week 9:  Thu)</v>
      </c>
      <c r="H803" s="41" t="s">
        <v>1245</v>
      </c>
      <c r="I803" s="41" t="s">
        <v>1246</v>
      </c>
      <c r="J803" s="41" t="str">
        <f t="shared" si="95"/>
        <v>Planned</v>
      </c>
    </row>
    <row r="804" spans="1:10" x14ac:dyDescent="0.25">
      <c r="A804" s="103" t="str">
        <f t="shared" si="93"/>
        <v>Foundation+ The Mysterious Island45</v>
      </c>
      <c r="B804" s="74" t="s">
        <v>123</v>
      </c>
      <c r="C804" s="73" t="s">
        <v>101</v>
      </c>
      <c r="D804" s="118" t="s">
        <v>1158</v>
      </c>
      <c r="E804" s="105" t="s">
        <v>128</v>
      </c>
      <c r="F804" s="42">
        <v>45</v>
      </c>
      <c r="G804" s="43" t="str">
        <f t="shared" si="94"/>
        <v>02 Nov (Week 9:  Fri)</v>
      </c>
      <c r="H804" s="41" t="s">
        <v>1247</v>
      </c>
      <c r="I804" s="41" t="s">
        <v>1248</v>
      </c>
      <c r="J804" s="41" t="str">
        <f t="shared" si="95"/>
        <v>Planned</v>
      </c>
    </row>
    <row r="805" spans="1:10" x14ac:dyDescent="0.25">
      <c r="A805" s="103" t="str">
        <f t="shared" si="93"/>
        <v>Foundation+ The Mysterious Island46</v>
      </c>
      <c r="B805" s="74" t="s">
        <v>123</v>
      </c>
      <c r="C805" s="73" t="s">
        <v>101</v>
      </c>
      <c r="D805" s="118" t="s">
        <v>1158</v>
      </c>
      <c r="E805" s="105" t="s">
        <v>128</v>
      </c>
      <c r="F805" s="42">
        <v>46</v>
      </c>
      <c r="G805" s="43" t="str">
        <f t="shared" si="94"/>
        <v>05 Nov (Week 10:  Mon)</v>
      </c>
      <c r="H805" s="41" t="s">
        <v>1249</v>
      </c>
      <c r="I805" s="41" t="s">
        <v>1250</v>
      </c>
      <c r="J805" s="41" t="str">
        <f t="shared" si="95"/>
        <v>Planned</v>
      </c>
    </row>
    <row r="806" spans="1:10" x14ac:dyDescent="0.25">
      <c r="A806" s="103" t="str">
        <f t="shared" si="93"/>
        <v>Foundation+ The Mysterious Island47</v>
      </c>
      <c r="B806" s="74" t="s">
        <v>123</v>
      </c>
      <c r="C806" s="73" t="s">
        <v>101</v>
      </c>
      <c r="D806" s="118" t="s">
        <v>1158</v>
      </c>
      <c r="E806" s="105" t="s">
        <v>128</v>
      </c>
      <c r="F806" s="42">
        <v>47</v>
      </c>
      <c r="G806" s="43" t="str">
        <f t="shared" si="94"/>
        <v>06 Nov (Week 10:  Tue)</v>
      </c>
      <c r="H806" s="41" t="s">
        <v>1251</v>
      </c>
      <c r="I806" s="41" t="s">
        <v>1252</v>
      </c>
      <c r="J806" s="41" t="str">
        <f t="shared" si="95"/>
        <v>Planned</v>
      </c>
    </row>
    <row r="807" spans="1:10" x14ac:dyDescent="0.25">
      <c r="A807" s="103" t="str">
        <f t="shared" si="93"/>
        <v>Foundation+ The Mysterious Island48</v>
      </c>
      <c r="B807" s="74" t="s">
        <v>123</v>
      </c>
      <c r="C807" s="73" t="s">
        <v>101</v>
      </c>
      <c r="D807" s="118" t="s">
        <v>1158</v>
      </c>
      <c r="E807" s="105" t="s">
        <v>128</v>
      </c>
      <c r="F807" s="42">
        <v>48</v>
      </c>
      <c r="G807" s="43" t="str">
        <f t="shared" si="94"/>
        <v>07 Nov (Week 10:  Wed)</v>
      </c>
      <c r="H807" s="41" t="s">
        <v>1253</v>
      </c>
      <c r="I807" s="41" t="s">
        <v>1254</v>
      </c>
      <c r="J807" s="41" t="str">
        <f t="shared" si="95"/>
        <v>Planned</v>
      </c>
    </row>
    <row r="808" spans="1:10" x14ac:dyDescent="0.25">
      <c r="A808" s="103" t="str">
        <f t="shared" si="93"/>
        <v>Foundation+ The Mysterious Island49</v>
      </c>
      <c r="B808" s="74" t="s">
        <v>123</v>
      </c>
      <c r="C808" s="73" t="s">
        <v>101</v>
      </c>
      <c r="D808" s="118" t="s">
        <v>1158</v>
      </c>
      <c r="E808" s="105" t="s">
        <v>128</v>
      </c>
      <c r="F808" s="42">
        <v>49</v>
      </c>
      <c r="G808" s="43" t="str">
        <f t="shared" si="94"/>
        <v>08 Nov (Week 10:  Thu)</v>
      </c>
      <c r="H808" s="41" t="s">
        <v>1255</v>
      </c>
      <c r="I808" s="41" t="s">
        <v>1256</v>
      </c>
      <c r="J808" s="41" t="str">
        <f t="shared" si="95"/>
        <v>Planned</v>
      </c>
    </row>
    <row r="809" spans="1:10" x14ac:dyDescent="0.25">
      <c r="A809" s="103" t="str">
        <f t="shared" si="93"/>
        <v>Foundation+ The Mysterious Island50</v>
      </c>
      <c r="B809" s="74" t="s">
        <v>123</v>
      </c>
      <c r="C809" s="73" t="s">
        <v>101</v>
      </c>
      <c r="D809" s="118" t="s">
        <v>1158</v>
      </c>
      <c r="E809" s="105" t="s">
        <v>128</v>
      </c>
      <c r="F809" s="42">
        <v>50</v>
      </c>
      <c r="G809" s="43" t="str">
        <f t="shared" si="94"/>
        <v>09 Nov (Week 10:  Fri)</v>
      </c>
      <c r="H809" s="41" t="s">
        <v>1257</v>
      </c>
      <c r="I809" s="41" t="s">
        <v>1258</v>
      </c>
      <c r="J809" s="41" t="str">
        <f t="shared" si="95"/>
        <v>Planned</v>
      </c>
    </row>
    <row r="810" spans="1:10" x14ac:dyDescent="0.25">
      <c r="A810" s="103" t="str">
        <f t="shared" si="93"/>
        <v>Foundation+ The Mysterious Island51</v>
      </c>
      <c r="B810" s="74" t="s">
        <v>123</v>
      </c>
      <c r="C810" s="73" t="s">
        <v>101</v>
      </c>
      <c r="D810" s="118" t="s">
        <v>1158</v>
      </c>
      <c r="E810" s="105" t="s">
        <v>128</v>
      </c>
      <c r="F810" s="42">
        <v>51</v>
      </c>
      <c r="G810" s="43" t="str">
        <f t="shared" si="94"/>
        <v>12 Nov (Week 11:  Mon)</v>
      </c>
      <c r="H810" s="41" t="s">
        <v>1259</v>
      </c>
      <c r="I810" s="41" t="s">
        <v>1260</v>
      </c>
      <c r="J810" s="41" t="str">
        <f t="shared" si="95"/>
        <v>Planned</v>
      </c>
    </row>
    <row r="811" spans="1:10" x14ac:dyDescent="0.25">
      <c r="A811" s="103" t="str">
        <f t="shared" si="93"/>
        <v>Foundation+ The Mysterious Island52</v>
      </c>
      <c r="B811" s="74" t="s">
        <v>123</v>
      </c>
      <c r="C811" s="73" t="s">
        <v>101</v>
      </c>
      <c r="D811" s="118" t="s">
        <v>1158</v>
      </c>
      <c r="E811" s="105" t="s">
        <v>128</v>
      </c>
      <c r="F811" s="42">
        <v>52</v>
      </c>
      <c r="G811" s="43" t="str">
        <f t="shared" si="94"/>
        <v>13 Nov (Week 11:  Tue)</v>
      </c>
      <c r="H811" s="41" t="s">
        <v>1261</v>
      </c>
      <c r="I811" s="41" t="s">
        <v>1262</v>
      </c>
      <c r="J811" s="41" t="str">
        <f t="shared" si="95"/>
        <v>Planned</v>
      </c>
    </row>
    <row r="812" spans="1:10" x14ac:dyDescent="0.25">
      <c r="A812" s="103" t="str">
        <f t="shared" si="93"/>
        <v>Foundation+ The Mysterious Island53</v>
      </c>
      <c r="B812" s="74" t="s">
        <v>123</v>
      </c>
      <c r="C812" s="73" t="s">
        <v>101</v>
      </c>
      <c r="D812" s="118" t="s">
        <v>1158</v>
      </c>
      <c r="E812" s="105" t="s">
        <v>128</v>
      </c>
      <c r="F812" s="42">
        <v>53</v>
      </c>
      <c r="G812" s="43" t="str">
        <f t="shared" si="94"/>
        <v>14 Nov (Week 11:  Wed)</v>
      </c>
      <c r="H812" s="41" t="s">
        <v>1263</v>
      </c>
      <c r="I812" s="41" t="s">
        <v>1264</v>
      </c>
      <c r="J812" s="41" t="str">
        <f t="shared" si="95"/>
        <v>Planned</v>
      </c>
    </row>
    <row r="813" spans="1:10" x14ac:dyDescent="0.25">
      <c r="A813" s="103" t="str">
        <f t="shared" si="93"/>
        <v>Foundation+ The Mysterious Island54</v>
      </c>
      <c r="B813" s="74" t="s">
        <v>123</v>
      </c>
      <c r="C813" s="73" t="s">
        <v>101</v>
      </c>
      <c r="D813" s="118" t="s">
        <v>1158</v>
      </c>
      <c r="E813" s="105" t="s">
        <v>128</v>
      </c>
      <c r="F813" s="42">
        <v>54</v>
      </c>
      <c r="G813" s="43" t="str">
        <f t="shared" si="94"/>
        <v>15 Nov (Week 11:  Thu)</v>
      </c>
      <c r="H813" s="41" t="s">
        <v>1265</v>
      </c>
      <c r="I813" s="41" t="s">
        <v>1266</v>
      </c>
      <c r="J813" s="41" t="str">
        <f t="shared" si="95"/>
        <v>Planned</v>
      </c>
    </row>
    <row r="814" spans="1:10" x14ac:dyDescent="0.25">
      <c r="A814" s="103" t="str">
        <f t="shared" ref="A814:A948" si="96">B814&amp;D814&amp;F814</f>
        <v>Foundation+ The Mysterious Island55</v>
      </c>
      <c r="B814" s="74" t="s">
        <v>123</v>
      </c>
      <c r="C814" s="73" t="s">
        <v>101</v>
      </c>
      <c r="D814" s="118" t="s">
        <v>1158</v>
      </c>
      <c r="E814" s="105" t="s">
        <v>128</v>
      </c>
      <c r="F814" s="42">
        <v>55</v>
      </c>
      <c r="G814" s="43" t="str">
        <f t="shared" ref="G814:G819" si="97">IF(ISBLANK(F814),"",TEXT(VLOOKUP(F814,Calendar,2,0),"dd mmm")&amp;" (Week "&amp;VLOOKUP(F814,Calendar,3,FALSE)&amp;":  "&amp;TEXT(VLOOKUP(F814,Calendar,2,FALSE),"ddd")&amp;")")</f>
        <v>16 Nov (Week 11:  Fri)</v>
      </c>
      <c r="H814" s="41" t="s">
        <v>1267</v>
      </c>
      <c r="I814" s="41" t="s">
        <v>1268</v>
      </c>
      <c r="J814" s="41" t="str">
        <f t="shared" ref="J814:J819" si="98">IF(ISBLANK(K814),"Planned",IF(K814="-","Revoked","Completed"))</f>
        <v>Planned</v>
      </c>
    </row>
    <row r="815" spans="1:10" x14ac:dyDescent="0.25">
      <c r="A815" s="103" t="str">
        <f t="shared" si="96"/>
        <v>Foundation+ The Mysterious Island56</v>
      </c>
      <c r="B815" s="74" t="s">
        <v>123</v>
      </c>
      <c r="C815" s="73" t="s">
        <v>101</v>
      </c>
      <c r="D815" s="118" t="s">
        <v>1158</v>
      </c>
      <c r="E815" s="105" t="s">
        <v>128</v>
      </c>
      <c r="F815" s="42">
        <v>56</v>
      </c>
      <c r="G815" s="43" t="str">
        <f t="shared" si="97"/>
        <v>19 Nov (Week 12:  Mon)</v>
      </c>
      <c r="H815" s="41" t="s">
        <v>1269</v>
      </c>
      <c r="I815" s="41" t="s">
        <v>1270</v>
      </c>
      <c r="J815" s="41" t="str">
        <f t="shared" si="98"/>
        <v>Planned</v>
      </c>
    </row>
    <row r="816" spans="1:10" x14ac:dyDescent="0.25">
      <c r="A816" s="103" t="str">
        <f t="shared" si="96"/>
        <v>Foundation+ The Mysterious Island57</v>
      </c>
      <c r="B816" s="74" t="s">
        <v>123</v>
      </c>
      <c r="C816" s="73" t="s">
        <v>101</v>
      </c>
      <c r="D816" s="118" t="s">
        <v>1158</v>
      </c>
      <c r="E816" s="105" t="s">
        <v>128</v>
      </c>
      <c r="F816" s="42">
        <v>57</v>
      </c>
      <c r="G816" s="43" t="str">
        <f t="shared" si="97"/>
        <v>20 Nov (Week 12:  Tue)</v>
      </c>
      <c r="H816" s="41" t="s">
        <v>1271</v>
      </c>
      <c r="I816" s="41" t="s">
        <v>1272</v>
      </c>
      <c r="J816" s="41" t="str">
        <f t="shared" si="98"/>
        <v>Planned</v>
      </c>
    </row>
    <row r="817" spans="1:13" x14ac:dyDescent="0.25">
      <c r="A817" s="103" t="str">
        <f t="shared" si="96"/>
        <v>Foundation+ The Mysterious Island58</v>
      </c>
      <c r="B817" s="74" t="s">
        <v>123</v>
      </c>
      <c r="C817" s="73" t="s">
        <v>101</v>
      </c>
      <c r="D817" s="118" t="s">
        <v>1158</v>
      </c>
      <c r="E817" s="105" t="s">
        <v>128</v>
      </c>
      <c r="F817" s="42">
        <v>58</v>
      </c>
      <c r="G817" s="43" t="str">
        <f t="shared" si="97"/>
        <v>21 Nov (Week 12:  Wed)</v>
      </c>
      <c r="H817" s="41" t="s">
        <v>1273</v>
      </c>
      <c r="I817" s="41" t="s">
        <v>1274</v>
      </c>
      <c r="J817" s="41" t="str">
        <f t="shared" si="98"/>
        <v>Planned</v>
      </c>
    </row>
    <row r="818" spans="1:13" x14ac:dyDescent="0.25">
      <c r="A818" s="103" t="str">
        <f t="shared" si="96"/>
        <v>Foundation+ The Mysterious Island59</v>
      </c>
      <c r="B818" s="74" t="s">
        <v>123</v>
      </c>
      <c r="C818" s="73" t="s">
        <v>101</v>
      </c>
      <c r="D818" s="118" t="s">
        <v>1158</v>
      </c>
      <c r="E818" s="105" t="s">
        <v>128</v>
      </c>
      <c r="F818" s="42">
        <v>59</v>
      </c>
      <c r="G818" s="43" t="str">
        <f t="shared" si="97"/>
        <v>22 Nov (Week 12:  Thu)</v>
      </c>
      <c r="H818" s="41" t="s">
        <v>1275</v>
      </c>
      <c r="I818" s="41" t="s">
        <v>1276</v>
      </c>
      <c r="J818" s="41" t="str">
        <f t="shared" si="98"/>
        <v>Planned</v>
      </c>
    </row>
    <row r="819" spans="1:13" x14ac:dyDescent="0.25">
      <c r="A819" s="103" t="str">
        <f t="shared" si="96"/>
        <v>Foundation+ The Mysterious Island60</v>
      </c>
      <c r="B819" s="74" t="s">
        <v>123</v>
      </c>
      <c r="C819" s="73" t="s">
        <v>101</v>
      </c>
      <c r="D819" s="118" t="s">
        <v>1158</v>
      </c>
      <c r="E819" s="105" t="s">
        <v>128</v>
      </c>
      <c r="F819" s="42">
        <v>60</v>
      </c>
      <c r="G819" s="43" t="str">
        <f t="shared" si="97"/>
        <v>23 Nov (Week 12:  Fri)</v>
      </c>
      <c r="H819" s="41" t="s">
        <v>1277</v>
      </c>
      <c r="I819" s="41" t="s">
        <v>1278</v>
      </c>
      <c r="J819" s="41" t="str">
        <f t="shared" si="98"/>
        <v>Planned</v>
      </c>
    </row>
    <row r="820" spans="1:13" x14ac:dyDescent="0.25">
      <c r="A820" s="173" t="str">
        <f t="shared" ref="A820:A838" si="99">B820&amp;D820&amp;F820</f>
        <v>Foundation+ Cheaper by the Dozen61</v>
      </c>
      <c r="B820" s="74" t="s">
        <v>123</v>
      </c>
      <c r="C820" s="73" t="s">
        <v>101</v>
      </c>
      <c r="D820" s="118" t="s">
        <v>278</v>
      </c>
      <c r="E820" s="176" t="s">
        <v>128</v>
      </c>
      <c r="F820" s="42">
        <v>61</v>
      </c>
      <c r="G820" s="43" t="str">
        <f t="shared" ref="G820:G873" si="100">IF(ISBLANK(F820),"",TEXT(VLOOKUP(F820,Calendar,2,0),"dd mmm")&amp;" (Week "&amp;VLOOKUP(F820,Calendar,3,FALSE)&amp;":  "&amp;TEXT(VLOOKUP(F820,Calendar,2,FALSE),"ddd")&amp;")")</f>
        <v>26 Nov (Week 13:  Mon)</v>
      </c>
      <c r="H820" s="41" t="s">
        <v>1525</v>
      </c>
      <c r="I820" s="41" t="s">
        <v>1879</v>
      </c>
      <c r="J820" s="41" t="str">
        <f t="shared" ref="J820:J838" si="101">IF(ISBLANK(K820),"Planned",IF(K820="-","Revoked","Completed"))</f>
        <v>Planned</v>
      </c>
      <c r="M820" s="54" t="s">
        <v>110</v>
      </c>
    </row>
    <row r="821" spans="1:13" x14ac:dyDescent="0.25">
      <c r="A821" s="173" t="str">
        <f t="shared" si="99"/>
        <v>Foundation+ Cheaper by the Dozen62</v>
      </c>
      <c r="B821" s="74" t="s">
        <v>123</v>
      </c>
      <c r="C821" s="73" t="s">
        <v>101</v>
      </c>
      <c r="D821" s="118" t="s">
        <v>278</v>
      </c>
      <c r="E821" s="176" t="s">
        <v>128</v>
      </c>
      <c r="F821" s="42">
        <v>62</v>
      </c>
      <c r="G821" s="43" t="str">
        <f t="shared" si="100"/>
        <v>27 Nov (Week 13:  Tue)</v>
      </c>
      <c r="H821" s="41" t="s">
        <v>213</v>
      </c>
      <c r="I821" s="41" t="s">
        <v>1899</v>
      </c>
      <c r="J821" s="41" t="str">
        <f t="shared" si="101"/>
        <v>Planned</v>
      </c>
    </row>
    <row r="822" spans="1:13" x14ac:dyDescent="0.25">
      <c r="A822" s="173" t="str">
        <f t="shared" si="99"/>
        <v>Foundation+ Cheaper by the Dozen63</v>
      </c>
      <c r="B822" s="74" t="s">
        <v>123</v>
      </c>
      <c r="C822" s="73" t="s">
        <v>101</v>
      </c>
      <c r="D822" s="118" t="s">
        <v>278</v>
      </c>
      <c r="E822" s="176" t="s">
        <v>128</v>
      </c>
      <c r="F822" s="42">
        <v>63</v>
      </c>
      <c r="G822" s="43" t="str">
        <f t="shared" si="100"/>
        <v>28 Nov (Week 13:  Wed)</v>
      </c>
      <c r="H822" s="41" t="s">
        <v>1931</v>
      </c>
      <c r="I822" s="41" t="s">
        <v>1951</v>
      </c>
      <c r="J822" s="41" t="str">
        <f t="shared" si="101"/>
        <v>Planned</v>
      </c>
    </row>
    <row r="823" spans="1:13" x14ac:dyDescent="0.25">
      <c r="A823" s="173" t="str">
        <f t="shared" si="99"/>
        <v>Foundation+ Cheaper by the Dozen64</v>
      </c>
      <c r="B823" s="74" t="s">
        <v>123</v>
      </c>
      <c r="C823" s="73" t="s">
        <v>101</v>
      </c>
      <c r="D823" s="118" t="s">
        <v>278</v>
      </c>
      <c r="E823" s="176" t="s">
        <v>128</v>
      </c>
      <c r="F823" s="42">
        <v>64</v>
      </c>
      <c r="G823" s="43" t="str">
        <f t="shared" si="100"/>
        <v>29 Nov (Week 13:  Thu)</v>
      </c>
      <c r="H823" s="41" t="s">
        <v>223</v>
      </c>
      <c r="I823" s="41" t="s">
        <v>1902</v>
      </c>
      <c r="J823" s="41" t="str">
        <f t="shared" si="101"/>
        <v>Planned</v>
      </c>
    </row>
    <row r="824" spans="1:13" x14ac:dyDescent="0.25">
      <c r="A824" s="173" t="str">
        <f t="shared" si="99"/>
        <v>Foundation+ Cheaper by the Dozen65</v>
      </c>
      <c r="B824" s="74" t="s">
        <v>123</v>
      </c>
      <c r="C824" s="73" t="s">
        <v>101</v>
      </c>
      <c r="D824" s="118" t="s">
        <v>278</v>
      </c>
      <c r="E824" s="176" t="s">
        <v>128</v>
      </c>
      <c r="F824" s="42">
        <v>65</v>
      </c>
      <c r="G824" s="43" t="str">
        <f t="shared" si="100"/>
        <v>30 Nov (Week 13:  Fri)</v>
      </c>
      <c r="H824" s="41" t="s">
        <v>216</v>
      </c>
      <c r="I824" s="41" t="s">
        <v>1903</v>
      </c>
      <c r="J824" s="41" t="str">
        <f t="shared" si="101"/>
        <v>Planned</v>
      </c>
    </row>
    <row r="825" spans="1:13" x14ac:dyDescent="0.25">
      <c r="A825" s="173" t="str">
        <f t="shared" si="99"/>
        <v>Foundation+ Cheaper by the Dozen66</v>
      </c>
      <c r="B825" s="74" t="s">
        <v>123</v>
      </c>
      <c r="C825" s="73" t="s">
        <v>101</v>
      </c>
      <c r="D825" s="118" t="s">
        <v>278</v>
      </c>
      <c r="E825" s="176" t="s">
        <v>128</v>
      </c>
      <c r="F825" s="42">
        <v>66</v>
      </c>
      <c r="G825" s="43" t="str">
        <f t="shared" si="100"/>
        <v>03 Dec (Week 14:  Mon)</v>
      </c>
      <c r="H825" s="41" t="s">
        <v>217</v>
      </c>
      <c r="I825" s="41" t="s">
        <v>1904</v>
      </c>
      <c r="J825" s="41" t="str">
        <f t="shared" si="101"/>
        <v>Planned</v>
      </c>
    </row>
    <row r="826" spans="1:13" x14ac:dyDescent="0.25">
      <c r="A826" s="173" t="str">
        <f t="shared" si="99"/>
        <v>Foundation+ Cheaper by the Dozen67</v>
      </c>
      <c r="B826" s="74" t="s">
        <v>123</v>
      </c>
      <c r="C826" s="73" t="s">
        <v>101</v>
      </c>
      <c r="D826" s="118" t="s">
        <v>278</v>
      </c>
      <c r="E826" s="176" t="s">
        <v>128</v>
      </c>
      <c r="F826" s="42">
        <v>67</v>
      </c>
      <c r="G826" s="43" t="str">
        <f t="shared" si="100"/>
        <v>04 Dec (Week 14:  Tue)</v>
      </c>
      <c r="H826" s="41" t="s">
        <v>218</v>
      </c>
      <c r="I826" s="41" t="s">
        <v>1905</v>
      </c>
      <c r="J826" s="41" t="str">
        <f t="shared" si="101"/>
        <v>Planned</v>
      </c>
    </row>
    <row r="827" spans="1:13" x14ac:dyDescent="0.25">
      <c r="A827" s="173" t="str">
        <f t="shared" si="99"/>
        <v>Foundation+ Cheaper by the Dozen68</v>
      </c>
      <c r="B827" s="74" t="s">
        <v>123</v>
      </c>
      <c r="C827" s="73" t="s">
        <v>101</v>
      </c>
      <c r="D827" s="118" t="s">
        <v>278</v>
      </c>
      <c r="E827" s="176" t="s">
        <v>128</v>
      </c>
      <c r="F827" s="42">
        <v>68</v>
      </c>
      <c r="G827" s="43" t="str">
        <f t="shared" si="100"/>
        <v>05 Dec (Week 14:  Wed)</v>
      </c>
      <c r="H827" s="41" t="s">
        <v>219</v>
      </c>
      <c r="I827" s="41" t="s">
        <v>1906</v>
      </c>
      <c r="J827" s="41" t="str">
        <f t="shared" si="101"/>
        <v>Planned</v>
      </c>
    </row>
    <row r="828" spans="1:13" x14ac:dyDescent="0.25">
      <c r="A828" s="173" t="str">
        <f t="shared" si="99"/>
        <v>Foundation+ Cheaper by the Dozen69</v>
      </c>
      <c r="B828" s="74" t="s">
        <v>123</v>
      </c>
      <c r="C828" s="73" t="s">
        <v>101</v>
      </c>
      <c r="D828" s="118" t="s">
        <v>278</v>
      </c>
      <c r="E828" s="176" t="s">
        <v>128</v>
      </c>
      <c r="F828" s="42">
        <v>69</v>
      </c>
      <c r="G828" s="43" t="str">
        <f t="shared" si="100"/>
        <v>06 Dec (Week 14:  Thu)</v>
      </c>
      <c r="H828" s="41" t="s">
        <v>1953</v>
      </c>
      <c r="I828" s="41" t="s">
        <v>1954</v>
      </c>
      <c r="J828" s="41" t="str">
        <f t="shared" si="101"/>
        <v>Planned</v>
      </c>
      <c r="M828" s="54" t="s">
        <v>110</v>
      </c>
    </row>
    <row r="829" spans="1:13" x14ac:dyDescent="0.25">
      <c r="A829" s="173" t="str">
        <f t="shared" si="99"/>
        <v>Foundation+ Cheaper by the Dozen70</v>
      </c>
      <c r="B829" s="74" t="s">
        <v>123</v>
      </c>
      <c r="C829" s="73" t="s">
        <v>101</v>
      </c>
      <c r="D829" s="118" t="s">
        <v>278</v>
      </c>
      <c r="E829" s="176" t="s">
        <v>128</v>
      </c>
      <c r="F829" s="42">
        <v>70</v>
      </c>
      <c r="G829" s="43" t="str">
        <f t="shared" si="100"/>
        <v>07 Dec (Week 14:  Fri)</v>
      </c>
      <c r="H829" s="41" t="s">
        <v>1908</v>
      </c>
      <c r="I829" s="41" t="s">
        <v>1894</v>
      </c>
      <c r="J829" s="41" t="str">
        <f t="shared" si="101"/>
        <v>Planned</v>
      </c>
    </row>
    <row r="830" spans="1:13" x14ac:dyDescent="0.25">
      <c r="A830" s="173" t="str">
        <f t="shared" si="99"/>
        <v>Foundation+ Cheaper by the Dozen71</v>
      </c>
      <c r="B830" s="74" t="s">
        <v>123</v>
      </c>
      <c r="C830" s="73" t="s">
        <v>101</v>
      </c>
      <c r="D830" s="118" t="s">
        <v>278</v>
      </c>
      <c r="E830" s="176" t="s">
        <v>128</v>
      </c>
      <c r="F830" s="42">
        <v>71</v>
      </c>
      <c r="G830" s="43" t="str">
        <f t="shared" si="100"/>
        <v>10 Dec (Week 15:  Mon)</v>
      </c>
      <c r="H830" s="41" t="s">
        <v>1909</v>
      </c>
      <c r="I830" s="41" t="s">
        <v>1895</v>
      </c>
      <c r="J830" s="41" t="str">
        <f t="shared" si="101"/>
        <v>Planned</v>
      </c>
    </row>
    <row r="831" spans="1:13" x14ac:dyDescent="0.25">
      <c r="A831" s="173" t="str">
        <f t="shared" si="99"/>
        <v>Foundation+ Cheaper by the Dozen72</v>
      </c>
      <c r="B831" s="74" t="s">
        <v>123</v>
      </c>
      <c r="C831" s="73" t="s">
        <v>101</v>
      </c>
      <c r="D831" s="118" t="s">
        <v>278</v>
      </c>
      <c r="E831" s="176" t="s">
        <v>128</v>
      </c>
      <c r="F831" s="42">
        <v>72</v>
      </c>
      <c r="G831" s="43" t="str">
        <f t="shared" si="100"/>
        <v>11 Dec (Week 15:  Tue)</v>
      </c>
      <c r="H831" s="41" t="s">
        <v>1921</v>
      </c>
      <c r="I831" s="41" t="s">
        <v>1922</v>
      </c>
      <c r="J831" s="41" t="str">
        <f t="shared" si="101"/>
        <v>Planned</v>
      </c>
    </row>
    <row r="832" spans="1:13" x14ac:dyDescent="0.25">
      <c r="A832" s="173" t="str">
        <f t="shared" si="99"/>
        <v>Foundation+ Cheaper by the Dozen73</v>
      </c>
      <c r="B832" s="74" t="s">
        <v>123</v>
      </c>
      <c r="C832" s="73" t="s">
        <v>101</v>
      </c>
      <c r="D832" s="118" t="s">
        <v>278</v>
      </c>
      <c r="E832" s="176" t="s">
        <v>128</v>
      </c>
      <c r="F832" s="42">
        <v>73</v>
      </c>
      <c r="G832" s="43" t="str">
        <f t="shared" si="100"/>
        <v>12 Dec (Week 15:  Wed)</v>
      </c>
      <c r="H832" s="41" t="s">
        <v>2283</v>
      </c>
      <c r="I832" s="41" t="s">
        <v>2284</v>
      </c>
      <c r="J832" s="41" t="str">
        <f t="shared" si="101"/>
        <v>Planned</v>
      </c>
    </row>
    <row r="833" spans="1:10" x14ac:dyDescent="0.25">
      <c r="A833" s="173" t="str">
        <f t="shared" si="99"/>
        <v>Foundation+ Cheaper by the Dozen74</v>
      </c>
      <c r="B833" s="74" t="s">
        <v>123</v>
      </c>
      <c r="C833" s="73" t="s">
        <v>101</v>
      </c>
      <c r="D833" s="118" t="s">
        <v>278</v>
      </c>
      <c r="E833" s="176" t="s">
        <v>128</v>
      </c>
      <c r="F833" s="42">
        <v>74</v>
      </c>
      <c r="G833" s="43" t="str">
        <f t="shared" si="100"/>
        <v>13 Dec (Week 15:  Thu)</v>
      </c>
      <c r="H833" s="41" t="s">
        <v>2199</v>
      </c>
      <c r="I833" s="41" t="s">
        <v>2200</v>
      </c>
      <c r="J833" s="41" t="str">
        <f t="shared" si="101"/>
        <v>Planned</v>
      </c>
    </row>
    <row r="834" spans="1:10" x14ac:dyDescent="0.25">
      <c r="A834" s="173" t="str">
        <f t="shared" si="99"/>
        <v>Foundation+ Cheaper by the Dozen75</v>
      </c>
      <c r="B834" s="74" t="s">
        <v>123</v>
      </c>
      <c r="C834" s="73" t="s">
        <v>101</v>
      </c>
      <c r="D834" s="118" t="s">
        <v>278</v>
      </c>
      <c r="E834" s="176" t="s">
        <v>128</v>
      </c>
      <c r="F834" s="42">
        <v>75</v>
      </c>
      <c r="G834" s="43" t="str">
        <f t="shared" si="100"/>
        <v>14 Dec (Week 15:  Fri)</v>
      </c>
      <c r="H834" s="41" t="s">
        <v>2393</v>
      </c>
      <c r="I834" s="41" t="s">
        <v>3423</v>
      </c>
      <c r="J834" s="41" t="str">
        <f t="shared" si="101"/>
        <v>Planned</v>
      </c>
    </row>
    <row r="835" spans="1:10" x14ac:dyDescent="0.25">
      <c r="A835" s="173" t="str">
        <f t="shared" si="99"/>
        <v>Foundation+ The Mad Scientists Club76</v>
      </c>
      <c r="B835" s="74" t="s">
        <v>123</v>
      </c>
      <c r="C835" s="73" t="s">
        <v>101</v>
      </c>
      <c r="D835" s="118" t="s">
        <v>3424</v>
      </c>
      <c r="E835" s="176" t="s">
        <v>128</v>
      </c>
      <c r="F835" s="42">
        <v>76</v>
      </c>
      <c r="G835" s="43" t="str">
        <f t="shared" si="100"/>
        <v>17 Dec (Week 16:  Mon)</v>
      </c>
      <c r="H835" s="41" t="s">
        <v>3425</v>
      </c>
      <c r="I835" s="41" t="s">
        <v>3432</v>
      </c>
      <c r="J835" s="41" t="str">
        <f t="shared" si="101"/>
        <v>Planned</v>
      </c>
    </row>
    <row r="836" spans="1:10" x14ac:dyDescent="0.25">
      <c r="A836" s="173" t="str">
        <f t="shared" si="99"/>
        <v>Foundation+ The Mad Scientists Club77</v>
      </c>
      <c r="B836" s="74" t="s">
        <v>123</v>
      </c>
      <c r="C836" s="73" t="s">
        <v>101</v>
      </c>
      <c r="D836" s="118" t="s">
        <v>3424</v>
      </c>
      <c r="E836" s="176" t="s">
        <v>128</v>
      </c>
      <c r="F836" s="42">
        <v>77</v>
      </c>
      <c r="G836" s="43" t="str">
        <f t="shared" si="100"/>
        <v>18 Dec (Week 16:  Tue)</v>
      </c>
      <c r="H836" s="41" t="s">
        <v>3426</v>
      </c>
      <c r="I836" s="41" t="s">
        <v>3433</v>
      </c>
      <c r="J836" s="41" t="str">
        <f t="shared" si="101"/>
        <v>Planned</v>
      </c>
    </row>
    <row r="837" spans="1:10" x14ac:dyDescent="0.25">
      <c r="A837" s="173" t="str">
        <f t="shared" si="99"/>
        <v>Foundation+ The Mad Scientists Club78</v>
      </c>
      <c r="B837" s="74" t="s">
        <v>123</v>
      </c>
      <c r="C837" s="73" t="s">
        <v>101</v>
      </c>
      <c r="D837" s="118" t="s">
        <v>3424</v>
      </c>
      <c r="E837" s="176" t="s">
        <v>128</v>
      </c>
      <c r="F837" s="42">
        <v>78</v>
      </c>
      <c r="G837" s="43" t="str">
        <f t="shared" si="100"/>
        <v>19 Dec (Week 16:  Wed)</v>
      </c>
      <c r="H837" s="41" t="s">
        <v>3427</v>
      </c>
      <c r="I837" s="41" t="s">
        <v>3434</v>
      </c>
      <c r="J837" s="41" t="str">
        <f t="shared" si="101"/>
        <v>Planned</v>
      </c>
    </row>
    <row r="838" spans="1:10" x14ac:dyDescent="0.25">
      <c r="A838" s="173" t="str">
        <f t="shared" si="99"/>
        <v>Foundation+ The Mad Scientists Club79</v>
      </c>
      <c r="B838" s="74" t="s">
        <v>123</v>
      </c>
      <c r="C838" s="73" t="s">
        <v>101</v>
      </c>
      <c r="D838" s="118" t="s">
        <v>3424</v>
      </c>
      <c r="E838" s="176" t="s">
        <v>128</v>
      </c>
      <c r="F838" s="42">
        <v>79</v>
      </c>
      <c r="G838" s="43" t="str">
        <f t="shared" si="100"/>
        <v>20 Dec (Week 16:  Thu)</v>
      </c>
      <c r="H838" s="41" t="s">
        <v>3428</v>
      </c>
      <c r="I838" s="41" t="s">
        <v>3435</v>
      </c>
      <c r="J838" s="41" t="str">
        <f t="shared" si="101"/>
        <v>Planned</v>
      </c>
    </row>
    <row r="839" spans="1:10" x14ac:dyDescent="0.25">
      <c r="A839" s="173" t="str">
        <f t="shared" ref="A839:A892" si="102">B839&amp;D839&amp;F839</f>
        <v>Foundation+ The Mad Scientists Club80</v>
      </c>
      <c r="B839" s="74" t="s">
        <v>123</v>
      </c>
      <c r="C839" s="73" t="s">
        <v>101</v>
      </c>
      <c r="D839" s="118" t="s">
        <v>3424</v>
      </c>
      <c r="E839" s="176" t="s">
        <v>128</v>
      </c>
      <c r="F839" s="42">
        <v>80</v>
      </c>
      <c r="G839" s="43" t="str">
        <f t="shared" si="100"/>
        <v>21 Dec (Week 16:  Fri)</v>
      </c>
      <c r="H839" s="41" t="s">
        <v>3429</v>
      </c>
      <c r="I839" s="41" t="s">
        <v>3436</v>
      </c>
      <c r="J839" s="41" t="str">
        <f t="shared" ref="J839:J892" si="103">IF(ISBLANK(K839),"Planned",IF(K839="-","Revoked","Completed"))</f>
        <v>Planned</v>
      </c>
    </row>
    <row r="840" spans="1:10" x14ac:dyDescent="0.25">
      <c r="A840" s="173" t="str">
        <f t="shared" si="102"/>
        <v>Foundation+ The Mad Scientists Club81</v>
      </c>
      <c r="B840" s="74" t="s">
        <v>123</v>
      </c>
      <c r="C840" s="73" t="s">
        <v>101</v>
      </c>
      <c r="D840" s="118" t="s">
        <v>3424</v>
      </c>
      <c r="E840" s="176" t="s">
        <v>128</v>
      </c>
      <c r="F840" s="42">
        <v>81</v>
      </c>
      <c r="G840" s="43" t="str">
        <f t="shared" si="100"/>
        <v>27 Dec (Week 17:  Thu)</v>
      </c>
      <c r="H840" s="41" t="s">
        <v>3430</v>
      </c>
      <c r="I840" s="41" t="s">
        <v>3437</v>
      </c>
      <c r="J840" s="41" t="str">
        <f t="shared" si="103"/>
        <v>Planned</v>
      </c>
    </row>
    <row r="841" spans="1:10" x14ac:dyDescent="0.25">
      <c r="A841" s="173" t="str">
        <f t="shared" si="102"/>
        <v>Foundation+ The Mad Scientists Club82</v>
      </c>
      <c r="B841" s="74" t="s">
        <v>123</v>
      </c>
      <c r="C841" s="73" t="s">
        <v>101</v>
      </c>
      <c r="D841" s="118" t="s">
        <v>3424</v>
      </c>
      <c r="E841" s="176" t="s">
        <v>128</v>
      </c>
      <c r="F841" s="42">
        <v>82</v>
      </c>
      <c r="G841" s="43" t="str">
        <f t="shared" si="100"/>
        <v>28 Dec (Week 17:  Fri)</v>
      </c>
      <c r="H841" s="41" t="s">
        <v>3431</v>
      </c>
      <c r="I841" s="41" t="s">
        <v>3438</v>
      </c>
      <c r="J841" s="41" t="str">
        <f t="shared" si="103"/>
        <v>Planned</v>
      </c>
    </row>
    <row r="842" spans="1:10" x14ac:dyDescent="0.25">
      <c r="A842" s="173" t="str">
        <f t="shared" si="102"/>
        <v>Foundation+ The Mad Scientists Club83</v>
      </c>
      <c r="B842" s="74" t="s">
        <v>123</v>
      </c>
      <c r="C842" s="73" t="s">
        <v>101</v>
      </c>
      <c r="D842" s="118" t="s">
        <v>3424</v>
      </c>
      <c r="E842" s="176" t="s">
        <v>128</v>
      </c>
      <c r="F842" s="42">
        <v>83</v>
      </c>
      <c r="G842" s="43" t="str">
        <f t="shared" si="100"/>
        <v>02 Jan (Week 17:  Wed)</v>
      </c>
      <c r="H842" s="41" t="s">
        <v>3446</v>
      </c>
      <c r="I842" s="41" t="s">
        <v>3447</v>
      </c>
      <c r="J842" s="41" t="str">
        <f t="shared" si="103"/>
        <v>Planned</v>
      </c>
    </row>
    <row r="843" spans="1:10" x14ac:dyDescent="0.25">
      <c r="A843" s="173" t="str">
        <f t="shared" si="102"/>
        <v>Foundation+ The Mad Scientists Club84</v>
      </c>
      <c r="B843" s="74" t="s">
        <v>123</v>
      </c>
      <c r="C843" s="73" t="s">
        <v>101</v>
      </c>
      <c r="D843" s="118" t="s">
        <v>3424</v>
      </c>
      <c r="E843" s="176" t="s">
        <v>128</v>
      </c>
      <c r="F843" s="42">
        <v>84</v>
      </c>
      <c r="G843" s="43" t="str">
        <f t="shared" si="100"/>
        <v>03 Jan (Week 17:  Thu)</v>
      </c>
      <c r="H843" s="41" t="s">
        <v>3445</v>
      </c>
      <c r="I843" s="41" t="s">
        <v>3448</v>
      </c>
      <c r="J843" s="41" t="str">
        <f t="shared" si="103"/>
        <v>Planned</v>
      </c>
    </row>
    <row r="844" spans="1:10" x14ac:dyDescent="0.25">
      <c r="A844" s="173" t="str">
        <f t="shared" si="102"/>
        <v>Foundation+ The Mad Scientists Club85</v>
      </c>
      <c r="B844" s="74" t="s">
        <v>123</v>
      </c>
      <c r="C844" s="73" t="s">
        <v>101</v>
      </c>
      <c r="D844" s="118" t="s">
        <v>3424</v>
      </c>
      <c r="E844" s="176" t="s">
        <v>128</v>
      </c>
      <c r="F844" s="42">
        <v>85</v>
      </c>
      <c r="G844" s="43" t="str">
        <f t="shared" si="100"/>
        <v>04 Jan (Week 17:  Fri)</v>
      </c>
      <c r="H844" s="41" t="s">
        <v>3444</v>
      </c>
      <c r="I844" s="41" t="s">
        <v>3449</v>
      </c>
      <c r="J844" s="41" t="str">
        <f t="shared" si="103"/>
        <v>Planned</v>
      </c>
    </row>
    <row r="845" spans="1:10" x14ac:dyDescent="0.25">
      <c r="A845" s="173" t="str">
        <f t="shared" si="102"/>
        <v>Foundation+ The Mad Scientists Club86</v>
      </c>
      <c r="B845" s="74" t="s">
        <v>123</v>
      </c>
      <c r="C845" s="73" t="s">
        <v>101</v>
      </c>
      <c r="D845" s="118" t="s">
        <v>3424</v>
      </c>
      <c r="E845" s="176" t="s">
        <v>128</v>
      </c>
      <c r="F845" s="42">
        <v>86</v>
      </c>
      <c r="G845" s="43" t="str">
        <f t="shared" si="100"/>
        <v>07 Jan (Week 18:  Mon)</v>
      </c>
      <c r="H845" s="41" t="s">
        <v>3443</v>
      </c>
      <c r="I845" s="41" t="s">
        <v>3450</v>
      </c>
      <c r="J845" s="41" t="str">
        <f t="shared" si="103"/>
        <v>Planned</v>
      </c>
    </row>
    <row r="846" spans="1:10" x14ac:dyDescent="0.25">
      <c r="A846" s="173" t="str">
        <f t="shared" si="102"/>
        <v>Foundation+ The Mad Scientists Club87</v>
      </c>
      <c r="B846" s="74" t="s">
        <v>123</v>
      </c>
      <c r="C846" s="73" t="s">
        <v>101</v>
      </c>
      <c r="D846" s="118" t="s">
        <v>3424</v>
      </c>
      <c r="E846" s="176" t="s">
        <v>128</v>
      </c>
      <c r="F846" s="42">
        <v>87</v>
      </c>
      <c r="G846" s="43" t="str">
        <f t="shared" si="100"/>
        <v>08 Jan (Week 18:  Tue)</v>
      </c>
      <c r="H846" s="41" t="s">
        <v>3439</v>
      </c>
      <c r="I846" s="41" t="s">
        <v>3451</v>
      </c>
      <c r="J846" s="41" t="str">
        <f t="shared" si="103"/>
        <v>Planned</v>
      </c>
    </row>
    <row r="847" spans="1:10" x14ac:dyDescent="0.25">
      <c r="A847" s="173" t="str">
        <f t="shared" si="102"/>
        <v>Foundation+ The Mad Scientists Club88</v>
      </c>
      <c r="B847" s="74" t="s">
        <v>123</v>
      </c>
      <c r="C847" s="73" t="s">
        <v>101</v>
      </c>
      <c r="D847" s="118" t="s">
        <v>3424</v>
      </c>
      <c r="E847" s="176" t="s">
        <v>128</v>
      </c>
      <c r="F847" s="42">
        <v>88</v>
      </c>
      <c r="G847" s="43" t="str">
        <f t="shared" si="100"/>
        <v>09 Jan (Week 18:  Wed)</v>
      </c>
      <c r="H847" s="41" t="s">
        <v>3442</v>
      </c>
      <c r="I847" s="41" t="s">
        <v>3452</v>
      </c>
      <c r="J847" s="41" t="str">
        <f t="shared" si="103"/>
        <v>Planned</v>
      </c>
    </row>
    <row r="848" spans="1:10" x14ac:dyDescent="0.25">
      <c r="A848" s="173" t="str">
        <f t="shared" si="102"/>
        <v>Foundation+ The Mad Scientists Club89</v>
      </c>
      <c r="B848" s="74" t="s">
        <v>123</v>
      </c>
      <c r="C848" s="73" t="s">
        <v>101</v>
      </c>
      <c r="D848" s="118" t="s">
        <v>3424</v>
      </c>
      <c r="E848" s="176" t="s">
        <v>128</v>
      </c>
      <c r="F848" s="42">
        <v>89</v>
      </c>
      <c r="G848" s="43" t="str">
        <f t="shared" si="100"/>
        <v>10 Jan (Week 18:  Thu)</v>
      </c>
      <c r="H848" s="41" t="s">
        <v>3441</v>
      </c>
      <c r="I848" s="41" t="s">
        <v>3453</v>
      </c>
      <c r="J848" s="41" t="str">
        <f t="shared" si="103"/>
        <v>Planned</v>
      </c>
    </row>
    <row r="849" spans="1:10" x14ac:dyDescent="0.25">
      <c r="A849" s="173" t="str">
        <f t="shared" si="102"/>
        <v>Foundation+ The Mad Scientists Club90</v>
      </c>
      <c r="B849" s="74" t="s">
        <v>123</v>
      </c>
      <c r="C849" s="73" t="s">
        <v>101</v>
      </c>
      <c r="D849" s="118" t="s">
        <v>3424</v>
      </c>
      <c r="E849" s="176" t="s">
        <v>128</v>
      </c>
      <c r="F849" s="42">
        <v>90</v>
      </c>
      <c r="G849" s="43" t="str">
        <f t="shared" si="100"/>
        <v>11 Jan (Week 18:  Fri)</v>
      </c>
      <c r="H849" s="41" t="s">
        <v>3440</v>
      </c>
      <c r="I849" s="41" t="s">
        <v>3454</v>
      </c>
      <c r="J849" s="41" t="str">
        <f t="shared" si="103"/>
        <v>Planned</v>
      </c>
    </row>
    <row r="850" spans="1:10" x14ac:dyDescent="0.25">
      <c r="A850" s="173" t="str">
        <f t="shared" ref="A850:A871" si="104">B850&amp;D850&amp;F850</f>
        <v>Foundation+ The Mad Scientists Club156</v>
      </c>
      <c r="B850" s="74" t="s">
        <v>123</v>
      </c>
      <c r="C850" s="73" t="s">
        <v>101</v>
      </c>
      <c r="D850" s="118" t="s">
        <v>3424</v>
      </c>
      <c r="E850" s="176" t="s">
        <v>128</v>
      </c>
      <c r="F850" s="42">
        <v>156</v>
      </c>
      <c r="G850" s="43" t="str">
        <f t="shared" ref="G850:G871" si="105">IF(ISBLANK(F850),"",TEXT(VLOOKUP(F850,Calendar,2,0),"dd mmm")&amp;" (Week "&amp;VLOOKUP(F850,Calendar,3,FALSE)&amp;":  "&amp;TEXT(VLOOKUP(F850,Calendar,2,FALSE),"ddd")&amp;")")</f>
        <v>15 Apr (Week 32:  Mon)</v>
      </c>
      <c r="H850" s="41" t="s">
        <v>4362</v>
      </c>
      <c r="I850" s="41" t="s">
        <v>4363</v>
      </c>
      <c r="J850" s="41" t="str">
        <f t="shared" ref="J850:J871" si="106">IF(ISBLANK(K850),"Planned",IF(K850="-","Revoked","Completed"))</f>
        <v>Planned</v>
      </c>
    </row>
    <row r="851" spans="1:10" x14ac:dyDescent="0.25">
      <c r="A851" s="173" t="str">
        <f t="shared" si="104"/>
        <v>Foundation+ The Mad Scientists Club157</v>
      </c>
      <c r="B851" s="74" t="s">
        <v>123</v>
      </c>
      <c r="C851" s="73" t="s">
        <v>101</v>
      </c>
      <c r="D851" s="118" t="s">
        <v>3424</v>
      </c>
      <c r="E851" s="176" t="s">
        <v>128</v>
      </c>
      <c r="F851" s="42">
        <v>157</v>
      </c>
      <c r="G851" s="43" t="str">
        <f t="shared" si="105"/>
        <v>16 Apr (Week 32:  Tue)</v>
      </c>
      <c r="H851" s="41" t="s">
        <v>4364</v>
      </c>
      <c r="I851" s="41" t="s">
        <v>4365</v>
      </c>
      <c r="J851" s="41" t="str">
        <f t="shared" si="106"/>
        <v>Planned</v>
      </c>
    </row>
    <row r="852" spans="1:10" x14ac:dyDescent="0.25">
      <c r="A852" s="173" t="str">
        <f t="shared" si="104"/>
        <v>Foundation+ The Mad Scientists Club158</v>
      </c>
      <c r="B852" s="74" t="s">
        <v>123</v>
      </c>
      <c r="C852" s="73" t="s">
        <v>101</v>
      </c>
      <c r="D852" s="118" t="s">
        <v>3424</v>
      </c>
      <c r="E852" s="176" t="s">
        <v>128</v>
      </c>
      <c r="F852" s="42">
        <v>158</v>
      </c>
      <c r="G852" s="43" t="str">
        <f t="shared" si="105"/>
        <v>17 Apr (Week 32:  Wed)</v>
      </c>
      <c r="H852" s="41" t="s">
        <v>4366</v>
      </c>
      <c r="I852" s="41" t="s">
        <v>4367</v>
      </c>
      <c r="J852" s="41" t="str">
        <f t="shared" si="106"/>
        <v>Planned</v>
      </c>
    </row>
    <row r="853" spans="1:10" x14ac:dyDescent="0.25">
      <c r="A853" s="173" t="str">
        <f t="shared" si="104"/>
        <v>Foundation+ The Mad Scientists Club159</v>
      </c>
      <c r="B853" s="74" t="s">
        <v>123</v>
      </c>
      <c r="C853" s="73" t="s">
        <v>101</v>
      </c>
      <c r="D853" s="118" t="s">
        <v>3424</v>
      </c>
      <c r="E853" s="176" t="s">
        <v>128</v>
      </c>
      <c r="F853" s="42">
        <v>159</v>
      </c>
      <c r="G853" s="43" t="str">
        <f t="shared" si="105"/>
        <v>18 Apr (Week 32:  Thu)</v>
      </c>
      <c r="H853" s="41" t="s">
        <v>4368</v>
      </c>
      <c r="I853" s="41" t="s">
        <v>4370</v>
      </c>
      <c r="J853" s="41" t="str">
        <f t="shared" si="106"/>
        <v>Planned</v>
      </c>
    </row>
    <row r="854" spans="1:10" x14ac:dyDescent="0.25">
      <c r="A854" s="173" t="str">
        <f t="shared" si="104"/>
        <v>Foundation+ The Mad Scientists Club160</v>
      </c>
      <c r="B854" s="74" t="s">
        <v>123</v>
      </c>
      <c r="C854" s="73" t="s">
        <v>101</v>
      </c>
      <c r="D854" s="118" t="s">
        <v>3424</v>
      </c>
      <c r="E854" s="176" t="s">
        <v>128</v>
      </c>
      <c r="F854" s="42">
        <v>160</v>
      </c>
      <c r="G854" s="43" t="str">
        <f t="shared" si="105"/>
        <v>19 Apr (Week 32:  Fri)</v>
      </c>
      <c r="H854" s="41" t="s">
        <v>4369</v>
      </c>
      <c r="I854" s="41" t="s">
        <v>4371</v>
      </c>
      <c r="J854" s="41" t="str">
        <f t="shared" si="106"/>
        <v>Planned</v>
      </c>
    </row>
    <row r="855" spans="1:10" x14ac:dyDescent="0.25">
      <c r="A855" s="173" t="str">
        <f t="shared" si="104"/>
        <v>Foundation+ The Mad Scientists Club161</v>
      </c>
      <c r="B855" s="74" t="s">
        <v>123</v>
      </c>
      <c r="C855" s="73" t="s">
        <v>101</v>
      </c>
      <c r="D855" s="118" t="s">
        <v>3424</v>
      </c>
      <c r="E855" s="176" t="s">
        <v>128</v>
      </c>
      <c r="F855" s="42">
        <v>161</v>
      </c>
      <c r="G855" s="43" t="str">
        <f t="shared" si="105"/>
        <v>22 Apr (Week 33:  Mon)</v>
      </c>
      <c r="H855" s="41" t="s">
        <v>4372</v>
      </c>
      <c r="I855" s="41" t="s">
        <v>4374</v>
      </c>
      <c r="J855" s="41" t="str">
        <f t="shared" si="106"/>
        <v>Planned</v>
      </c>
    </row>
    <row r="856" spans="1:10" x14ac:dyDescent="0.25">
      <c r="A856" s="173" t="str">
        <f t="shared" si="104"/>
        <v>Foundation+ The Mad Scientists Club162</v>
      </c>
      <c r="B856" s="74" t="s">
        <v>123</v>
      </c>
      <c r="C856" s="73" t="s">
        <v>101</v>
      </c>
      <c r="D856" s="118" t="s">
        <v>3424</v>
      </c>
      <c r="E856" s="176" t="s">
        <v>128</v>
      </c>
      <c r="F856" s="42">
        <v>162</v>
      </c>
      <c r="G856" s="43" t="str">
        <f t="shared" si="105"/>
        <v>23 Apr (Week 33:  Tue)</v>
      </c>
      <c r="H856" s="41" t="s">
        <v>4373</v>
      </c>
      <c r="I856" s="41" t="s">
        <v>4375</v>
      </c>
      <c r="J856" s="41" t="str">
        <f t="shared" si="106"/>
        <v>Planned</v>
      </c>
    </row>
    <row r="857" spans="1:10" x14ac:dyDescent="0.25">
      <c r="A857" s="173" t="str">
        <f t="shared" si="104"/>
        <v>Foundation+ The Mad Scientists Club163</v>
      </c>
      <c r="B857" s="74" t="s">
        <v>123</v>
      </c>
      <c r="C857" s="73" t="s">
        <v>101</v>
      </c>
      <c r="D857" s="118" t="s">
        <v>3424</v>
      </c>
      <c r="E857" s="176" t="s">
        <v>128</v>
      </c>
      <c r="F857" s="42">
        <v>163</v>
      </c>
      <c r="G857" s="43" t="str">
        <f t="shared" si="105"/>
        <v>24 Apr (Week 33:  Wed)</v>
      </c>
      <c r="H857" s="41" t="s">
        <v>4376</v>
      </c>
      <c r="I857" s="41" t="s">
        <v>4377</v>
      </c>
      <c r="J857" s="41" t="str">
        <f t="shared" si="106"/>
        <v>Planned</v>
      </c>
    </row>
    <row r="858" spans="1:10" x14ac:dyDescent="0.25">
      <c r="A858" s="173" t="str">
        <f t="shared" si="104"/>
        <v>Foundation+ The Mad Scientists Club164</v>
      </c>
      <c r="B858" s="74" t="s">
        <v>123</v>
      </c>
      <c r="C858" s="73" t="s">
        <v>101</v>
      </c>
      <c r="D858" s="118" t="s">
        <v>3424</v>
      </c>
      <c r="E858" s="176" t="s">
        <v>128</v>
      </c>
      <c r="F858" s="42">
        <v>164</v>
      </c>
      <c r="G858" s="43" t="str">
        <f t="shared" si="105"/>
        <v>25 Apr (Week 33:  Thu)</v>
      </c>
      <c r="H858" s="41" t="s">
        <v>4378</v>
      </c>
      <c r="I858" s="41" t="s">
        <v>4379</v>
      </c>
      <c r="J858" s="41" t="str">
        <f t="shared" si="106"/>
        <v>Planned</v>
      </c>
    </row>
    <row r="859" spans="1:10" x14ac:dyDescent="0.25">
      <c r="A859" s="173" t="str">
        <f t="shared" si="104"/>
        <v>Foundation+ The Mad Scientists Club165</v>
      </c>
      <c r="B859" s="74" t="s">
        <v>123</v>
      </c>
      <c r="C859" s="73" t="s">
        <v>101</v>
      </c>
      <c r="D859" s="118" t="s">
        <v>3424</v>
      </c>
      <c r="E859" s="176" t="s">
        <v>128</v>
      </c>
      <c r="F859" s="42">
        <v>165</v>
      </c>
      <c r="G859" s="43" t="str">
        <f t="shared" si="105"/>
        <v>26 Apr (Week 33:  Fri)</v>
      </c>
      <c r="H859" s="41" t="s">
        <v>4380</v>
      </c>
      <c r="I859" s="41" t="s">
        <v>4381</v>
      </c>
      <c r="J859" s="41" t="str">
        <f t="shared" si="106"/>
        <v>Planned</v>
      </c>
    </row>
    <row r="860" spans="1:10" x14ac:dyDescent="0.25">
      <c r="A860" s="173" t="str">
        <f t="shared" si="104"/>
        <v>Foundation+ The Mad Scientists Club166</v>
      </c>
      <c r="B860" s="74" t="s">
        <v>123</v>
      </c>
      <c r="C860" s="73" t="s">
        <v>101</v>
      </c>
      <c r="D860" s="118" t="s">
        <v>3424</v>
      </c>
      <c r="E860" s="176" t="s">
        <v>128</v>
      </c>
      <c r="F860" s="42">
        <v>166</v>
      </c>
      <c r="G860" s="43" t="str">
        <f t="shared" si="105"/>
        <v>29 Apr (Week 34:  Mon)</v>
      </c>
      <c r="H860" s="41" t="s">
        <v>4382</v>
      </c>
      <c r="I860" s="41" t="s">
        <v>4394</v>
      </c>
      <c r="J860" s="41" t="str">
        <f t="shared" si="106"/>
        <v>Planned</v>
      </c>
    </row>
    <row r="861" spans="1:10" x14ac:dyDescent="0.25">
      <c r="A861" s="173" t="str">
        <f t="shared" si="104"/>
        <v>Foundation+ The Mad Scientists Club167</v>
      </c>
      <c r="B861" s="74" t="s">
        <v>123</v>
      </c>
      <c r="C861" s="73" t="s">
        <v>101</v>
      </c>
      <c r="D861" s="118" t="s">
        <v>3424</v>
      </c>
      <c r="E861" s="176" t="s">
        <v>128</v>
      </c>
      <c r="F861" s="42">
        <v>167</v>
      </c>
      <c r="G861" s="43" t="str">
        <f t="shared" si="105"/>
        <v>30 Apr (Week 34:  Tue)</v>
      </c>
      <c r="H861" s="41" t="s">
        <v>4383</v>
      </c>
      <c r="I861" s="41" t="s">
        <v>4395</v>
      </c>
      <c r="J861" s="41" t="str">
        <f t="shared" si="106"/>
        <v>Planned</v>
      </c>
    </row>
    <row r="862" spans="1:10" x14ac:dyDescent="0.25">
      <c r="A862" s="173" t="str">
        <f t="shared" si="104"/>
        <v>Foundation+ The Mad Scientists Club168</v>
      </c>
      <c r="B862" s="74" t="s">
        <v>123</v>
      </c>
      <c r="C862" s="73" t="s">
        <v>101</v>
      </c>
      <c r="D862" s="118" t="s">
        <v>3424</v>
      </c>
      <c r="E862" s="176" t="s">
        <v>128</v>
      </c>
      <c r="F862" s="42">
        <v>168</v>
      </c>
      <c r="G862" s="43" t="str">
        <f t="shared" si="105"/>
        <v>01 May (Week 34:  Wed)</v>
      </c>
      <c r="H862" s="41" t="s">
        <v>4384</v>
      </c>
      <c r="I862" s="41" t="s">
        <v>4396</v>
      </c>
      <c r="J862" s="41" t="str">
        <f t="shared" si="106"/>
        <v>Planned</v>
      </c>
    </row>
    <row r="863" spans="1:10" x14ac:dyDescent="0.25">
      <c r="A863" s="173" t="str">
        <f t="shared" si="104"/>
        <v>Foundation+ The Mad Scientists Club169</v>
      </c>
      <c r="B863" s="74" t="s">
        <v>123</v>
      </c>
      <c r="C863" s="73" t="s">
        <v>101</v>
      </c>
      <c r="D863" s="118" t="s">
        <v>3424</v>
      </c>
      <c r="E863" s="176" t="s">
        <v>128</v>
      </c>
      <c r="F863" s="42">
        <v>169</v>
      </c>
      <c r="G863" s="43" t="str">
        <f t="shared" si="105"/>
        <v>02 May (Week 34:  Thu)</v>
      </c>
      <c r="H863" s="41" t="s">
        <v>4385</v>
      </c>
      <c r="I863" s="41" t="s">
        <v>4397</v>
      </c>
      <c r="J863" s="41" t="str">
        <f t="shared" si="106"/>
        <v>Planned</v>
      </c>
    </row>
    <row r="864" spans="1:10" x14ac:dyDescent="0.25">
      <c r="A864" s="173" t="str">
        <f t="shared" si="104"/>
        <v>Foundation+ The Mad Scientists Club170</v>
      </c>
      <c r="B864" s="74" t="s">
        <v>123</v>
      </c>
      <c r="C864" s="73" t="s">
        <v>101</v>
      </c>
      <c r="D864" s="118" t="s">
        <v>3424</v>
      </c>
      <c r="E864" s="176" t="s">
        <v>128</v>
      </c>
      <c r="F864" s="42">
        <v>170</v>
      </c>
      <c r="G864" s="43" t="str">
        <f t="shared" si="105"/>
        <v>03 May (Week 34:  Fri)</v>
      </c>
      <c r="H864" s="41" t="s">
        <v>4386</v>
      </c>
      <c r="I864" s="41" t="s">
        <v>4398</v>
      </c>
      <c r="J864" s="41" t="str">
        <f t="shared" si="106"/>
        <v>Planned</v>
      </c>
    </row>
    <row r="865" spans="1:10" x14ac:dyDescent="0.25">
      <c r="A865" s="173" t="str">
        <f t="shared" si="104"/>
        <v>Foundation+ The Mad Scientists Club171</v>
      </c>
      <c r="B865" s="74" t="s">
        <v>123</v>
      </c>
      <c r="C865" s="73" t="s">
        <v>101</v>
      </c>
      <c r="D865" s="118" t="s">
        <v>3424</v>
      </c>
      <c r="E865" s="176" t="s">
        <v>128</v>
      </c>
      <c r="F865" s="42">
        <v>171</v>
      </c>
      <c r="G865" s="43" t="str">
        <f t="shared" si="105"/>
        <v>06 May (Week 35:  Mon)</v>
      </c>
      <c r="H865" s="41" t="s">
        <v>4387</v>
      </c>
      <c r="I865" s="41" t="s">
        <v>4399</v>
      </c>
      <c r="J865" s="41" t="str">
        <f t="shared" si="106"/>
        <v>Planned</v>
      </c>
    </row>
    <row r="866" spans="1:10" x14ac:dyDescent="0.25">
      <c r="A866" s="173" t="str">
        <f t="shared" si="104"/>
        <v>Foundation+ The Mad Scientists Club172</v>
      </c>
      <c r="B866" s="74" t="s">
        <v>123</v>
      </c>
      <c r="C866" s="73" t="s">
        <v>101</v>
      </c>
      <c r="D866" s="118" t="s">
        <v>3424</v>
      </c>
      <c r="E866" s="176" t="s">
        <v>128</v>
      </c>
      <c r="F866" s="42">
        <v>172</v>
      </c>
      <c r="G866" s="43" t="str">
        <f t="shared" si="105"/>
        <v>07 May (Week 35:  Tue)</v>
      </c>
      <c r="H866" s="41" t="s">
        <v>4388</v>
      </c>
      <c r="I866" s="41" t="s">
        <v>4400</v>
      </c>
      <c r="J866" s="41" t="str">
        <f t="shared" si="106"/>
        <v>Planned</v>
      </c>
    </row>
    <row r="867" spans="1:10" x14ac:dyDescent="0.25">
      <c r="A867" s="173" t="str">
        <f t="shared" si="104"/>
        <v>Foundation+ The Mad Scientists Club173</v>
      </c>
      <c r="B867" s="74" t="s">
        <v>123</v>
      </c>
      <c r="C867" s="73" t="s">
        <v>101</v>
      </c>
      <c r="D867" s="118" t="s">
        <v>3424</v>
      </c>
      <c r="E867" s="176" t="s">
        <v>128</v>
      </c>
      <c r="F867" s="42">
        <v>173</v>
      </c>
      <c r="G867" s="43" t="str">
        <f t="shared" si="105"/>
        <v>08 May (Week 35:  Wed)</v>
      </c>
      <c r="H867" s="41" t="s">
        <v>4389</v>
      </c>
      <c r="I867" s="41" t="s">
        <v>4401</v>
      </c>
      <c r="J867" s="41" t="str">
        <f t="shared" si="106"/>
        <v>Planned</v>
      </c>
    </row>
    <row r="868" spans="1:10" x14ac:dyDescent="0.25">
      <c r="A868" s="173" t="str">
        <f t="shared" si="104"/>
        <v>Foundation+ The Mad Scientists Club174</v>
      </c>
      <c r="B868" s="74" t="s">
        <v>123</v>
      </c>
      <c r="C868" s="73" t="s">
        <v>101</v>
      </c>
      <c r="D868" s="118" t="s">
        <v>3424</v>
      </c>
      <c r="E868" s="176" t="s">
        <v>128</v>
      </c>
      <c r="F868" s="42">
        <v>174</v>
      </c>
      <c r="G868" s="43" t="str">
        <f t="shared" si="105"/>
        <v>09 May (Week 35:  Thu)</v>
      </c>
      <c r="H868" s="41" t="s">
        <v>4390</v>
      </c>
      <c r="I868" s="41" t="s">
        <v>4402</v>
      </c>
      <c r="J868" s="41" t="str">
        <f t="shared" si="106"/>
        <v>Planned</v>
      </c>
    </row>
    <row r="869" spans="1:10" x14ac:dyDescent="0.25">
      <c r="A869" s="173" t="str">
        <f t="shared" si="104"/>
        <v>Foundation+ The Mad Scientists Club175</v>
      </c>
      <c r="B869" s="74" t="s">
        <v>123</v>
      </c>
      <c r="C869" s="73" t="s">
        <v>101</v>
      </c>
      <c r="D869" s="118" t="s">
        <v>3424</v>
      </c>
      <c r="E869" s="176" t="s">
        <v>128</v>
      </c>
      <c r="F869" s="42">
        <v>175</v>
      </c>
      <c r="G869" s="43" t="str">
        <f t="shared" si="105"/>
        <v>10 May (Week 35:  Fri)</v>
      </c>
      <c r="H869" s="41" t="s">
        <v>4391</v>
      </c>
      <c r="I869" s="41" t="s">
        <v>4403</v>
      </c>
      <c r="J869" s="41" t="str">
        <f t="shared" si="106"/>
        <v>Planned</v>
      </c>
    </row>
    <row r="870" spans="1:10" x14ac:dyDescent="0.25">
      <c r="A870" s="173" t="str">
        <f t="shared" si="104"/>
        <v>Foundation+ The Mad Scientists Club176</v>
      </c>
      <c r="B870" s="74" t="s">
        <v>123</v>
      </c>
      <c r="C870" s="73" t="s">
        <v>101</v>
      </c>
      <c r="D870" s="118" t="s">
        <v>3424</v>
      </c>
      <c r="E870" s="176" t="s">
        <v>128</v>
      </c>
      <c r="F870" s="42">
        <v>176</v>
      </c>
      <c r="G870" s="43" t="str">
        <f t="shared" si="105"/>
        <v>13 May (Week 36:  Mon)</v>
      </c>
      <c r="H870" s="41" t="s">
        <v>4392</v>
      </c>
      <c r="I870" s="41" t="s">
        <v>4404</v>
      </c>
      <c r="J870" s="41" t="str">
        <f t="shared" si="106"/>
        <v>Planned</v>
      </c>
    </row>
    <row r="871" spans="1:10" x14ac:dyDescent="0.25">
      <c r="A871" s="173" t="str">
        <f t="shared" si="104"/>
        <v>Foundation+ The Mad Scientists Club177</v>
      </c>
      <c r="B871" s="74" t="s">
        <v>123</v>
      </c>
      <c r="C871" s="73" t="s">
        <v>101</v>
      </c>
      <c r="D871" s="118" t="s">
        <v>3424</v>
      </c>
      <c r="E871" s="176" t="s">
        <v>128</v>
      </c>
      <c r="F871" s="42">
        <v>177</v>
      </c>
      <c r="G871" s="43" t="str">
        <f t="shared" si="105"/>
        <v>14 May (Week 36:  Tue)</v>
      </c>
      <c r="H871" s="41" t="s">
        <v>4393</v>
      </c>
      <c r="I871" s="41" t="s">
        <v>4405</v>
      </c>
      <c r="J871" s="41" t="str">
        <f t="shared" si="106"/>
        <v>Planned</v>
      </c>
    </row>
    <row r="872" spans="1:10" x14ac:dyDescent="0.25">
      <c r="A872" s="173" t="str">
        <f t="shared" si="102"/>
        <v>Foundation+ Of a Boy and His Valley91</v>
      </c>
      <c r="B872" s="74" t="s">
        <v>123</v>
      </c>
      <c r="C872" s="73" t="s">
        <v>101</v>
      </c>
      <c r="D872" s="118" t="s">
        <v>4526</v>
      </c>
      <c r="E872" s="176" t="s">
        <v>128</v>
      </c>
      <c r="F872" s="42">
        <v>91</v>
      </c>
      <c r="G872" s="43" t="str">
        <f t="shared" si="100"/>
        <v>14 Jan (Week 19:  Mon)</v>
      </c>
      <c r="H872" s="41" t="s">
        <v>211</v>
      </c>
      <c r="I872" s="41" t="s">
        <v>1897</v>
      </c>
      <c r="J872" s="41" t="str">
        <f t="shared" si="103"/>
        <v>Planned</v>
      </c>
    </row>
    <row r="873" spans="1:10" x14ac:dyDescent="0.25">
      <c r="A873" s="173" t="str">
        <f t="shared" si="102"/>
        <v>Foundation+ Of a Boy and His Valley92</v>
      </c>
      <c r="B873" s="74" t="s">
        <v>123</v>
      </c>
      <c r="C873" s="73" t="s">
        <v>101</v>
      </c>
      <c r="D873" s="118" t="s">
        <v>4526</v>
      </c>
      <c r="E873" s="176" t="s">
        <v>128</v>
      </c>
      <c r="F873" s="42">
        <v>92</v>
      </c>
      <c r="G873" s="43" t="str">
        <f t="shared" si="100"/>
        <v>15 Jan (Week 19:  Tue)</v>
      </c>
      <c r="H873" s="41" t="s">
        <v>212</v>
      </c>
      <c r="I873" s="41" t="s">
        <v>1898</v>
      </c>
      <c r="J873" s="41" t="str">
        <f t="shared" si="103"/>
        <v>Planned</v>
      </c>
    </row>
    <row r="874" spans="1:10" x14ac:dyDescent="0.25">
      <c r="A874" s="173" t="str">
        <f t="shared" si="102"/>
        <v>Foundation+ Of a Boy and His Valley93</v>
      </c>
      <c r="B874" s="74" t="s">
        <v>123</v>
      </c>
      <c r="C874" s="73" t="s">
        <v>101</v>
      </c>
      <c r="D874" s="118" t="s">
        <v>4526</v>
      </c>
      <c r="E874" s="176" t="s">
        <v>128</v>
      </c>
      <c r="F874" s="42">
        <v>93</v>
      </c>
      <c r="G874" s="43" t="str">
        <f t="shared" ref="G874:G905" si="107">IF(ISBLANK(F874),"",TEXT(VLOOKUP(F874,Calendar,2,0),"dd mmm")&amp;" (Week "&amp;VLOOKUP(F874,Calendar,3,FALSE)&amp;":  "&amp;TEXT(VLOOKUP(F874,Calendar,2,FALSE),"ddd")&amp;")")</f>
        <v>16 Jan (Week 19:  Wed)</v>
      </c>
      <c r="H874" s="41" t="s">
        <v>213</v>
      </c>
      <c r="I874" s="41" t="s">
        <v>1899</v>
      </c>
      <c r="J874" s="41" t="str">
        <f t="shared" si="103"/>
        <v>Planned</v>
      </c>
    </row>
    <row r="875" spans="1:10" x14ac:dyDescent="0.25">
      <c r="A875" s="173" t="str">
        <f t="shared" si="102"/>
        <v>Foundation+ Of a Boy and His Valley94</v>
      </c>
      <c r="B875" s="74" t="s">
        <v>123</v>
      </c>
      <c r="C875" s="73" t="s">
        <v>101</v>
      </c>
      <c r="D875" s="118" t="s">
        <v>4526</v>
      </c>
      <c r="E875" s="176" t="s">
        <v>128</v>
      </c>
      <c r="F875" s="42">
        <v>94</v>
      </c>
      <c r="G875" s="43" t="str">
        <f t="shared" si="107"/>
        <v>17 Jan (Week 19:  Thu)</v>
      </c>
      <c r="H875" s="41" t="s">
        <v>214</v>
      </c>
      <c r="I875" s="41" t="s">
        <v>1900</v>
      </c>
      <c r="J875" s="41" t="str">
        <f t="shared" si="103"/>
        <v>Planned</v>
      </c>
    </row>
    <row r="876" spans="1:10" x14ac:dyDescent="0.25">
      <c r="A876" s="173" t="str">
        <f t="shared" si="102"/>
        <v>Foundation+ Of a Boy and His Valley95</v>
      </c>
      <c r="B876" s="74" t="s">
        <v>123</v>
      </c>
      <c r="C876" s="73" t="s">
        <v>101</v>
      </c>
      <c r="D876" s="118" t="s">
        <v>4526</v>
      </c>
      <c r="E876" s="176" t="s">
        <v>128</v>
      </c>
      <c r="F876" s="42">
        <v>95</v>
      </c>
      <c r="G876" s="43" t="str">
        <f t="shared" si="107"/>
        <v>18 Jan (Week 19:  Fri)</v>
      </c>
      <c r="H876" s="41" t="s">
        <v>215</v>
      </c>
      <c r="I876" s="41" t="s">
        <v>1901</v>
      </c>
      <c r="J876" s="41" t="str">
        <f t="shared" si="103"/>
        <v>Planned</v>
      </c>
    </row>
    <row r="877" spans="1:10" x14ac:dyDescent="0.25">
      <c r="A877" s="173" t="str">
        <f t="shared" si="102"/>
        <v>Foundation+ Of a Boy and His Valley96</v>
      </c>
      <c r="B877" s="74" t="s">
        <v>123</v>
      </c>
      <c r="C877" s="73" t="s">
        <v>101</v>
      </c>
      <c r="D877" s="118" t="s">
        <v>4526</v>
      </c>
      <c r="E877" s="176" t="s">
        <v>128</v>
      </c>
      <c r="F877" s="42">
        <v>96</v>
      </c>
      <c r="G877" s="43" t="str">
        <f t="shared" si="107"/>
        <v>21 Jan (Week 20:  Mon)</v>
      </c>
      <c r="H877" s="41" t="s">
        <v>223</v>
      </c>
      <c r="I877" s="41" t="s">
        <v>1902</v>
      </c>
      <c r="J877" s="41" t="str">
        <f t="shared" si="103"/>
        <v>Planned</v>
      </c>
    </row>
    <row r="878" spans="1:10" x14ac:dyDescent="0.25">
      <c r="A878" s="173" t="str">
        <f t="shared" si="102"/>
        <v>Foundation+ Of a Boy and His Valley97</v>
      </c>
      <c r="B878" s="74" t="s">
        <v>123</v>
      </c>
      <c r="C878" s="73" t="s">
        <v>101</v>
      </c>
      <c r="D878" s="118" t="s">
        <v>4526</v>
      </c>
      <c r="E878" s="176" t="s">
        <v>128</v>
      </c>
      <c r="F878" s="42">
        <v>97</v>
      </c>
      <c r="G878" s="43" t="str">
        <f t="shared" si="107"/>
        <v>22 Jan (Week 20:  Tue)</v>
      </c>
      <c r="H878" s="41" t="s">
        <v>216</v>
      </c>
      <c r="I878" s="41" t="s">
        <v>1903</v>
      </c>
      <c r="J878" s="41" t="str">
        <f t="shared" si="103"/>
        <v>Planned</v>
      </c>
    </row>
    <row r="879" spans="1:10" x14ac:dyDescent="0.25">
      <c r="A879" s="173" t="str">
        <f t="shared" si="102"/>
        <v>Foundation+ Of a Boy and His Valley98</v>
      </c>
      <c r="B879" s="74" t="s">
        <v>123</v>
      </c>
      <c r="C879" s="73" t="s">
        <v>101</v>
      </c>
      <c r="D879" s="118" t="s">
        <v>4526</v>
      </c>
      <c r="E879" s="176" t="s">
        <v>128</v>
      </c>
      <c r="F879" s="42">
        <v>98</v>
      </c>
      <c r="G879" s="43" t="str">
        <f t="shared" si="107"/>
        <v>23 Jan (Week 20:  Wed)</v>
      </c>
      <c r="H879" s="41" t="s">
        <v>217</v>
      </c>
      <c r="I879" s="41" t="s">
        <v>1904</v>
      </c>
      <c r="J879" s="41" t="str">
        <f t="shared" si="103"/>
        <v>Planned</v>
      </c>
    </row>
    <row r="880" spans="1:10" x14ac:dyDescent="0.25">
      <c r="A880" s="173" t="str">
        <f t="shared" si="102"/>
        <v>Foundation+ Of a Boy and His Valley99</v>
      </c>
      <c r="B880" s="74" t="s">
        <v>123</v>
      </c>
      <c r="C880" s="73" t="s">
        <v>101</v>
      </c>
      <c r="D880" s="118" t="s">
        <v>4526</v>
      </c>
      <c r="E880" s="176" t="s">
        <v>128</v>
      </c>
      <c r="F880" s="42">
        <v>99</v>
      </c>
      <c r="G880" s="43" t="str">
        <f t="shared" si="107"/>
        <v>24 Jan (Week 20:  Thu)</v>
      </c>
      <c r="H880" s="41" t="s">
        <v>218</v>
      </c>
      <c r="I880" s="41" t="s">
        <v>1905</v>
      </c>
      <c r="J880" s="41" t="str">
        <f t="shared" si="103"/>
        <v>Planned</v>
      </c>
    </row>
    <row r="881" spans="1:10" x14ac:dyDescent="0.25">
      <c r="A881" s="173" t="str">
        <f t="shared" si="102"/>
        <v>Foundation+ Of a Boy and His Valley100</v>
      </c>
      <c r="B881" s="74" t="s">
        <v>123</v>
      </c>
      <c r="C881" s="73" t="s">
        <v>101</v>
      </c>
      <c r="D881" s="118" t="s">
        <v>4526</v>
      </c>
      <c r="E881" s="176" t="s">
        <v>128</v>
      </c>
      <c r="F881" s="42">
        <v>100</v>
      </c>
      <c r="G881" s="43" t="str">
        <f t="shared" si="107"/>
        <v>25 Jan (Week 20:  Fri)</v>
      </c>
      <c r="H881" s="41" t="s">
        <v>219</v>
      </c>
      <c r="I881" s="41" t="s">
        <v>1906</v>
      </c>
      <c r="J881" s="41" t="str">
        <f t="shared" si="103"/>
        <v>Planned</v>
      </c>
    </row>
    <row r="882" spans="1:10" x14ac:dyDescent="0.25">
      <c r="A882" s="173" t="str">
        <f t="shared" si="102"/>
        <v>Foundation+ Of a Boy and His Valley101</v>
      </c>
      <c r="B882" s="74" t="s">
        <v>123</v>
      </c>
      <c r="C882" s="73" t="s">
        <v>101</v>
      </c>
      <c r="D882" s="118" t="s">
        <v>4526</v>
      </c>
      <c r="E882" s="176" t="s">
        <v>128</v>
      </c>
      <c r="F882" s="42">
        <v>101</v>
      </c>
      <c r="G882" s="43" t="str">
        <f t="shared" si="107"/>
        <v>28 Jan (Week 21:  Mon)</v>
      </c>
      <c r="H882" s="41" t="s">
        <v>220</v>
      </c>
      <c r="I882" s="41" t="s">
        <v>1907</v>
      </c>
      <c r="J882" s="41" t="str">
        <f t="shared" si="103"/>
        <v>Planned</v>
      </c>
    </row>
    <row r="883" spans="1:10" x14ac:dyDescent="0.25">
      <c r="A883" s="173" t="str">
        <f t="shared" si="102"/>
        <v>Foundation+ Of a Boy and His Valley102</v>
      </c>
      <c r="B883" s="74" t="s">
        <v>123</v>
      </c>
      <c r="C883" s="73" t="s">
        <v>101</v>
      </c>
      <c r="D883" s="118" t="s">
        <v>4526</v>
      </c>
      <c r="E883" s="176" t="s">
        <v>128</v>
      </c>
      <c r="F883" s="42">
        <v>102</v>
      </c>
      <c r="G883" s="43" t="str">
        <f t="shared" si="107"/>
        <v>29 Jan (Week 21:  Tue)</v>
      </c>
      <c r="H883" s="41" t="s">
        <v>221</v>
      </c>
      <c r="I883" s="41" t="s">
        <v>1877</v>
      </c>
      <c r="J883" s="41" t="str">
        <f t="shared" si="103"/>
        <v>Planned</v>
      </c>
    </row>
    <row r="884" spans="1:10" x14ac:dyDescent="0.25">
      <c r="A884" s="173" t="str">
        <f t="shared" si="102"/>
        <v>Foundation+ Of a Boy and His Valley103</v>
      </c>
      <c r="B884" s="74" t="s">
        <v>123</v>
      </c>
      <c r="C884" s="73" t="s">
        <v>101</v>
      </c>
      <c r="D884" s="118" t="s">
        <v>4526</v>
      </c>
      <c r="E884" s="176" t="s">
        <v>128</v>
      </c>
      <c r="F884" s="42">
        <v>103</v>
      </c>
      <c r="G884" s="43" t="str">
        <f t="shared" si="107"/>
        <v>30 Jan (Week 21:  Wed)</v>
      </c>
      <c r="H884" s="41" t="s">
        <v>1908</v>
      </c>
      <c r="I884" s="41" t="s">
        <v>1894</v>
      </c>
      <c r="J884" s="41" t="str">
        <f t="shared" si="103"/>
        <v>Planned</v>
      </c>
    </row>
    <row r="885" spans="1:10" x14ac:dyDescent="0.25">
      <c r="A885" s="173" t="str">
        <f t="shared" si="102"/>
        <v>Foundation+ Of a Boy and His Valley104</v>
      </c>
      <c r="B885" s="74" t="s">
        <v>123</v>
      </c>
      <c r="C885" s="73" t="s">
        <v>101</v>
      </c>
      <c r="D885" s="118" t="s">
        <v>4526</v>
      </c>
      <c r="E885" s="176" t="s">
        <v>128</v>
      </c>
      <c r="F885" s="42">
        <v>104</v>
      </c>
      <c r="G885" s="43" t="str">
        <f t="shared" si="107"/>
        <v>31 Jan (Week 21:  Thu)</v>
      </c>
      <c r="H885" s="41" t="s">
        <v>1909</v>
      </c>
      <c r="I885" s="41" t="s">
        <v>1895</v>
      </c>
      <c r="J885" s="41" t="str">
        <f t="shared" si="103"/>
        <v>Planned</v>
      </c>
    </row>
    <row r="886" spans="1:10" x14ac:dyDescent="0.25">
      <c r="A886" s="173" t="str">
        <f t="shared" si="102"/>
        <v>Foundation+ Of a Boy and His Valley105</v>
      </c>
      <c r="B886" s="74" t="s">
        <v>123</v>
      </c>
      <c r="C886" s="73" t="s">
        <v>101</v>
      </c>
      <c r="D886" s="118" t="s">
        <v>4526</v>
      </c>
      <c r="E886" s="176" t="s">
        <v>128</v>
      </c>
      <c r="F886" s="42">
        <v>105</v>
      </c>
      <c r="G886" s="43" t="str">
        <f t="shared" si="107"/>
        <v>01 Feb (Week 21:  Fri)</v>
      </c>
      <c r="H886" s="41" t="s">
        <v>2172</v>
      </c>
      <c r="I886" s="41" t="s">
        <v>2173</v>
      </c>
      <c r="J886" s="41" t="str">
        <f t="shared" si="103"/>
        <v>Planned</v>
      </c>
    </row>
    <row r="887" spans="1:10" x14ac:dyDescent="0.25">
      <c r="A887" s="173" t="str">
        <f t="shared" si="102"/>
        <v>Foundation+ Of a Boy and His Valley106</v>
      </c>
      <c r="B887" s="74" t="s">
        <v>123</v>
      </c>
      <c r="C887" s="73" t="s">
        <v>101</v>
      </c>
      <c r="D887" s="118" t="s">
        <v>4526</v>
      </c>
      <c r="E887" s="176" t="s">
        <v>128</v>
      </c>
      <c r="F887" s="42">
        <v>106</v>
      </c>
      <c r="G887" s="43" t="str">
        <f t="shared" si="107"/>
        <v>04 Feb (Week 22:  Mon)</v>
      </c>
      <c r="H887" s="41" t="s">
        <v>2056</v>
      </c>
      <c r="I887" s="41" t="s">
        <v>2057</v>
      </c>
      <c r="J887" s="41" t="str">
        <f t="shared" si="103"/>
        <v>Planned</v>
      </c>
    </row>
    <row r="888" spans="1:10" x14ac:dyDescent="0.25">
      <c r="A888" s="173" t="str">
        <f t="shared" si="102"/>
        <v>Foundation+ Of a Boy and His Valley107</v>
      </c>
      <c r="B888" s="74" t="s">
        <v>123</v>
      </c>
      <c r="C888" s="73" t="s">
        <v>101</v>
      </c>
      <c r="D888" s="118" t="s">
        <v>4526</v>
      </c>
      <c r="E888" s="176" t="s">
        <v>128</v>
      </c>
      <c r="F888" s="42">
        <v>107</v>
      </c>
      <c r="G888" s="43" t="str">
        <f t="shared" si="107"/>
        <v>05 Feb (Week 22:  Tue)</v>
      </c>
      <c r="H888" s="41" t="s">
        <v>2283</v>
      </c>
      <c r="I888" s="41" t="s">
        <v>2284</v>
      </c>
      <c r="J888" s="41" t="str">
        <f t="shared" si="103"/>
        <v>Planned</v>
      </c>
    </row>
    <row r="889" spans="1:10" x14ac:dyDescent="0.25">
      <c r="A889" s="173" t="str">
        <f t="shared" si="102"/>
        <v>Foundation+ Of a Boy and His Valley108</v>
      </c>
      <c r="B889" s="74" t="s">
        <v>123</v>
      </c>
      <c r="C889" s="73" t="s">
        <v>101</v>
      </c>
      <c r="D889" s="118" t="s">
        <v>4526</v>
      </c>
      <c r="E889" s="176" t="s">
        <v>128</v>
      </c>
      <c r="F889" s="42">
        <v>108</v>
      </c>
      <c r="G889" s="43" t="str">
        <f t="shared" si="107"/>
        <v>06 Feb (Week 22:  Wed)</v>
      </c>
      <c r="H889" s="41" t="s">
        <v>2199</v>
      </c>
      <c r="I889" s="41" t="s">
        <v>2200</v>
      </c>
      <c r="J889" s="41" t="str">
        <f t="shared" si="103"/>
        <v>Planned</v>
      </c>
    </row>
    <row r="890" spans="1:10" x14ac:dyDescent="0.25">
      <c r="A890" s="173" t="str">
        <f t="shared" si="102"/>
        <v>Foundation+ Of a Boy and His Valley109</v>
      </c>
      <c r="B890" s="74" t="s">
        <v>123</v>
      </c>
      <c r="C890" s="73" t="s">
        <v>101</v>
      </c>
      <c r="D890" s="118" t="s">
        <v>4526</v>
      </c>
      <c r="E890" s="176" t="s">
        <v>128</v>
      </c>
      <c r="F890" s="42">
        <v>109</v>
      </c>
      <c r="G890" s="43" t="str">
        <f t="shared" si="107"/>
        <v>07 Feb (Week 22:  Thu)</v>
      </c>
      <c r="H890" s="41" t="s">
        <v>2393</v>
      </c>
      <c r="I890" s="41" t="s">
        <v>3423</v>
      </c>
      <c r="J890" s="41" t="str">
        <f t="shared" si="103"/>
        <v>Planned</v>
      </c>
    </row>
    <row r="891" spans="1:10" x14ac:dyDescent="0.25">
      <c r="A891" s="173" t="str">
        <f t="shared" si="102"/>
        <v>Foundation+ Of a Boy and His Valley110</v>
      </c>
      <c r="B891" s="74" t="s">
        <v>123</v>
      </c>
      <c r="C891" s="73" t="s">
        <v>101</v>
      </c>
      <c r="D891" s="118" t="s">
        <v>4526</v>
      </c>
      <c r="E891" s="176" t="s">
        <v>128</v>
      </c>
      <c r="F891" s="42">
        <v>110</v>
      </c>
      <c r="G891" s="43" t="str">
        <f t="shared" si="107"/>
        <v>08 Feb (Week 22:  Fri)</v>
      </c>
      <c r="H891" s="41" t="s">
        <v>2394</v>
      </c>
      <c r="I891" s="41" t="s">
        <v>3455</v>
      </c>
      <c r="J891" s="41" t="str">
        <f t="shared" si="103"/>
        <v>Planned</v>
      </c>
    </row>
    <row r="892" spans="1:10" x14ac:dyDescent="0.25">
      <c r="A892" s="173" t="str">
        <f t="shared" si="102"/>
        <v>Foundation+ Of a Boy and His Valley111</v>
      </c>
      <c r="B892" s="74" t="s">
        <v>123</v>
      </c>
      <c r="C892" s="73" t="s">
        <v>101</v>
      </c>
      <c r="D892" s="118" t="s">
        <v>4526</v>
      </c>
      <c r="E892" s="176" t="s">
        <v>128</v>
      </c>
      <c r="F892" s="42">
        <v>111</v>
      </c>
      <c r="G892" s="43" t="str">
        <f t="shared" si="107"/>
        <v>11 Feb (Week 23:  Mon)</v>
      </c>
      <c r="H892" s="41" t="s">
        <v>2395</v>
      </c>
      <c r="I892" s="41" t="s">
        <v>3456</v>
      </c>
      <c r="J892" s="41" t="str">
        <f t="shared" si="103"/>
        <v>Planned</v>
      </c>
    </row>
    <row r="893" spans="1:10" x14ac:dyDescent="0.25">
      <c r="A893" s="173" t="str">
        <f t="shared" ref="A893:A924" si="108">B893&amp;D893&amp;F893</f>
        <v>Foundation+ Of a Boy and His Valley112</v>
      </c>
      <c r="B893" s="74" t="s">
        <v>123</v>
      </c>
      <c r="C893" s="73" t="s">
        <v>101</v>
      </c>
      <c r="D893" s="118" t="s">
        <v>4526</v>
      </c>
      <c r="E893" s="176" t="s">
        <v>128</v>
      </c>
      <c r="F893" s="42">
        <v>112</v>
      </c>
      <c r="G893" s="43" t="str">
        <f t="shared" si="107"/>
        <v>12 Feb (Week 23:  Tue)</v>
      </c>
      <c r="H893" s="41" t="s">
        <v>2156</v>
      </c>
      <c r="I893" s="41" t="s">
        <v>2157</v>
      </c>
      <c r="J893" s="41" t="str">
        <f t="shared" ref="J893:J924" si="109">IF(ISBLANK(K893),"Planned",IF(K893="-","Revoked","Completed"))</f>
        <v>Planned</v>
      </c>
    </row>
    <row r="894" spans="1:10" x14ac:dyDescent="0.25">
      <c r="A894" s="173" t="str">
        <f t="shared" si="108"/>
        <v>Foundation+ Of a Boy and His Valley113</v>
      </c>
      <c r="B894" s="74" t="s">
        <v>123</v>
      </c>
      <c r="C894" s="73" t="s">
        <v>101</v>
      </c>
      <c r="D894" s="118" t="s">
        <v>4526</v>
      </c>
      <c r="E894" s="176" t="s">
        <v>128</v>
      </c>
      <c r="F894" s="42">
        <v>113</v>
      </c>
      <c r="G894" s="43" t="str">
        <f t="shared" si="107"/>
        <v>13 Feb (Week 23:  Wed)</v>
      </c>
      <c r="H894" s="41" t="s">
        <v>2201</v>
      </c>
      <c r="I894" s="41" t="s">
        <v>2202</v>
      </c>
      <c r="J894" s="41" t="str">
        <f t="shared" si="109"/>
        <v>Planned</v>
      </c>
    </row>
    <row r="895" spans="1:10" x14ac:dyDescent="0.25">
      <c r="A895" s="173" t="str">
        <f t="shared" si="108"/>
        <v>Foundation+ Of a Boy and His Valley114</v>
      </c>
      <c r="B895" s="74" t="s">
        <v>123</v>
      </c>
      <c r="C895" s="73" t="s">
        <v>101</v>
      </c>
      <c r="D895" s="118" t="s">
        <v>4526</v>
      </c>
      <c r="E895" s="176" t="s">
        <v>128</v>
      </c>
      <c r="F895" s="42">
        <v>114</v>
      </c>
      <c r="G895" s="43" t="str">
        <f t="shared" si="107"/>
        <v>14 Feb (Week 23:  Thu)</v>
      </c>
      <c r="H895" s="41" t="s">
        <v>2396</v>
      </c>
      <c r="I895" s="41" t="s">
        <v>3457</v>
      </c>
      <c r="J895" s="41" t="str">
        <f t="shared" si="109"/>
        <v>Planned</v>
      </c>
    </row>
    <row r="896" spans="1:10" x14ac:dyDescent="0.25">
      <c r="A896" s="173" t="str">
        <f t="shared" si="108"/>
        <v>Foundation+ Of a Boy and His Valley115</v>
      </c>
      <c r="B896" s="74" t="s">
        <v>123</v>
      </c>
      <c r="C896" s="73" t="s">
        <v>101</v>
      </c>
      <c r="D896" s="118" t="s">
        <v>4526</v>
      </c>
      <c r="E896" s="176" t="s">
        <v>128</v>
      </c>
      <c r="F896" s="42">
        <v>115</v>
      </c>
      <c r="G896" s="43" t="str">
        <f t="shared" si="107"/>
        <v>15 Feb (Week 23:  Fri)</v>
      </c>
      <c r="H896" s="41" t="s">
        <v>2074</v>
      </c>
      <c r="I896" s="41" t="s">
        <v>2075</v>
      </c>
      <c r="J896" s="41" t="str">
        <f t="shared" si="109"/>
        <v>Planned</v>
      </c>
    </row>
    <row r="897" spans="1:10" x14ac:dyDescent="0.25">
      <c r="A897" s="173" t="str">
        <f t="shared" si="108"/>
        <v>Foundation+ Of a Boy and His Valley116</v>
      </c>
      <c r="B897" s="74" t="s">
        <v>123</v>
      </c>
      <c r="C897" s="73" t="s">
        <v>101</v>
      </c>
      <c r="D897" s="118" t="s">
        <v>4526</v>
      </c>
      <c r="E897" s="176" t="s">
        <v>128</v>
      </c>
      <c r="F897" s="42">
        <v>116</v>
      </c>
      <c r="G897" s="43" t="str">
        <f t="shared" si="107"/>
        <v>18 Feb (Week 24:  Mon)</v>
      </c>
      <c r="H897" s="41" t="s">
        <v>2076</v>
      </c>
      <c r="I897" s="41" t="s">
        <v>2077</v>
      </c>
      <c r="J897" s="41" t="str">
        <f t="shared" si="109"/>
        <v>Planned</v>
      </c>
    </row>
    <row r="898" spans="1:10" x14ac:dyDescent="0.25">
      <c r="A898" s="173" t="str">
        <f t="shared" si="108"/>
        <v>Foundation+ Of a Boy and His Valley117</v>
      </c>
      <c r="B898" s="74" t="s">
        <v>123</v>
      </c>
      <c r="C898" s="73" t="s">
        <v>101</v>
      </c>
      <c r="D898" s="118" t="s">
        <v>4526</v>
      </c>
      <c r="E898" s="176" t="s">
        <v>128</v>
      </c>
      <c r="F898" s="42">
        <v>117</v>
      </c>
      <c r="G898" s="43" t="str">
        <f t="shared" si="107"/>
        <v>19 Feb (Week 24:  Tue)</v>
      </c>
      <c r="H898" s="41" t="s">
        <v>3458</v>
      </c>
      <c r="I898" s="41" t="s">
        <v>3459</v>
      </c>
      <c r="J898" s="41" t="str">
        <f t="shared" si="109"/>
        <v>Planned</v>
      </c>
    </row>
    <row r="899" spans="1:10" x14ac:dyDescent="0.25">
      <c r="A899" s="173" t="str">
        <f t="shared" si="108"/>
        <v>Foundation+ Of a Boy and His Valley118</v>
      </c>
      <c r="B899" s="74" t="s">
        <v>123</v>
      </c>
      <c r="C899" s="73" t="s">
        <v>101</v>
      </c>
      <c r="D899" s="118" t="s">
        <v>4526</v>
      </c>
      <c r="E899" s="176" t="s">
        <v>128</v>
      </c>
      <c r="F899" s="42">
        <v>118</v>
      </c>
      <c r="G899" s="43" t="str">
        <f t="shared" si="107"/>
        <v>20 Feb (Week 24:  Wed)</v>
      </c>
      <c r="H899" s="41" t="s">
        <v>3460</v>
      </c>
      <c r="I899" s="41" t="s">
        <v>3461</v>
      </c>
      <c r="J899" s="41" t="str">
        <f t="shared" si="109"/>
        <v>Planned</v>
      </c>
    </row>
    <row r="900" spans="1:10" x14ac:dyDescent="0.25">
      <c r="A900" s="173" t="str">
        <f t="shared" si="108"/>
        <v>Foundation+ God's Smuggler119</v>
      </c>
      <c r="B900" s="74" t="s">
        <v>123</v>
      </c>
      <c r="C900" s="73" t="s">
        <v>101</v>
      </c>
      <c r="D900" s="118" t="s">
        <v>3462</v>
      </c>
      <c r="E900" s="176" t="s">
        <v>128</v>
      </c>
      <c r="F900" s="42">
        <v>119</v>
      </c>
      <c r="G900" s="43" t="str">
        <f t="shared" si="107"/>
        <v>21 Feb (Week 24:  Thu)</v>
      </c>
      <c r="H900" s="41" t="s">
        <v>211</v>
      </c>
      <c r="I900" s="41" t="s">
        <v>1897</v>
      </c>
      <c r="J900" s="41" t="str">
        <f t="shared" si="109"/>
        <v>Planned</v>
      </c>
    </row>
    <row r="901" spans="1:10" x14ac:dyDescent="0.25">
      <c r="A901" s="173" t="str">
        <f t="shared" si="108"/>
        <v>Foundation+ God's Smuggler120</v>
      </c>
      <c r="B901" s="74" t="s">
        <v>123</v>
      </c>
      <c r="C901" s="73" t="s">
        <v>101</v>
      </c>
      <c r="D901" s="118" t="s">
        <v>3462</v>
      </c>
      <c r="E901" s="176" t="s">
        <v>128</v>
      </c>
      <c r="F901" s="42">
        <v>120</v>
      </c>
      <c r="G901" s="43" t="str">
        <f t="shared" si="107"/>
        <v>22 Feb (Week 24:  Fri)</v>
      </c>
      <c r="H901" s="41" t="s">
        <v>2049</v>
      </c>
      <c r="I901" s="41" t="s">
        <v>2050</v>
      </c>
      <c r="J901" s="41" t="str">
        <f t="shared" si="109"/>
        <v>Planned</v>
      </c>
    </row>
    <row r="902" spans="1:10" x14ac:dyDescent="0.25">
      <c r="A902" s="173" t="str">
        <f t="shared" si="108"/>
        <v>Foundation+ God's Smuggler121</v>
      </c>
      <c r="B902" s="74" t="s">
        <v>123</v>
      </c>
      <c r="C902" s="73" t="s">
        <v>101</v>
      </c>
      <c r="D902" s="118" t="s">
        <v>3462</v>
      </c>
      <c r="E902" s="176" t="s">
        <v>128</v>
      </c>
      <c r="F902" s="42">
        <v>121</v>
      </c>
      <c r="G902" s="43" t="str">
        <f t="shared" si="107"/>
        <v>25 Feb (Week 25:  Mon)</v>
      </c>
      <c r="H902" s="41" t="s">
        <v>214</v>
      </c>
      <c r="I902" s="41" t="s">
        <v>1900</v>
      </c>
      <c r="J902" s="41" t="str">
        <f t="shared" si="109"/>
        <v>Planned</v>
      </c>
    </row>
    <row r="903" spans="1:10" x14ac:dyDescent="0.25">
      <c r="A903" s="173" t="str">
        <f t="shared" si="108"/>
        <v>Foundation+ God's Smuggler122</v>
      </c>
      <c r="B903" s="74" t="s">
        <v>123</v>
      </c>
      <c r="C903" s="73" t="s">
        <v>101</v>
      </c>
      <c r="D903" s="118" t="s">
        <v>3462</v>
      </c>
      <c r="E903" s="176" t="s">
        <v>128</v>
      </c>
      <c r="F903" s="42">
        <v>122</v>
      </c>
      <c r="G903" s="43" t="str">
        <f t="shared" si="107"/>
        <v>26 Feb (Week 25:  Tue)</v>
      </c>
      <c r="H903" s="41" t="s">
        <v>215</v>
      </c>
      <c r="I903" s="41" t="s">
        <v>1901</v>
      </c>
      <c r="J903" s="41" t="str">
        <f t="shared" si="109"/>
        <v>Planned</v>
      </c>
    </row>
    <row r="904" spans="1:10" x14ac:dyDescent="0.25">
      <c r="A904" s="173" t="str">
        <f t="shared" si="108"/>
        <v>Foundation+ God's Smuggler123</v>
      </c>
      <c r="B904" s="74" t="s">
        <v>123</v>
      </c>
      <c r="C904" s="73" t="s">
        <v>101</v>
      </c>
      <c r="D904" s="118" t="s">
        <v>3462</v>
      </c>
      <c r="E904" s="176" t="s">
        <v>128</v>
      </c>
      <c r="F904" s="42">
        <v>123</v>
      </c>
      <c r="G904" s="43" t="str">
        <f t="shared" si="107"/>
        <v>27 Feb (Week 25:  Wed)</v>
      </c>
      <c r="H904" s="41" t="s">
        <v>223</v>
      </c>
      <c r="I904" s="41" t="s">
        <v>1902</v>
      </c>
      <c r="J904" s="41" t="str">
        <f t="shared" si="109"/>
        <v>Planned</v>
      </c>
    </row>
    <row r="905" spans="1:10" x14ac:dyDescent="0.25">
      <c r="A905" s="173" t="str">
        <f t="shared" si="108"/>
        <v>Foundation+ God's Smuggler124</v>
      </c>
      <c r="B905" s="74" t="s">
        <v>123</v>
      </c>
      <c r="C905" s="73" t="s">
        <v>101</v>
      </c>
      <c r="D905" s="118" t="s">
        <v>3462</v>
      </c>
      <c r="E905" s="176" t="s">
        <v>128</v>
      </c>
      <c r="F905" s="42">
        <v>124</v>
      </c>
      <c r="G905" s="43" t="str">
        <f t="shared" si="107"/>
        <v>28 Feb (Week 25:  Thu)</v>
      </c>
      <c r="H905" s="41" t="s">
        <v>2068</v>
      </c>
      <c r="I905" s="41" t="s">
        <v>2069</v>
      </c>
      <c r="J905" s="41" t="str">
        <f t="shared" si="109"/>
        <v>Planned</v>
      </c>
    </row>
    <row r="906" spans="1:10" x14ac:dyDescent="0.25">
      <c r="A906" s="173" t="str">
        <f t="shared" si="108"/>
        <v>Foundation+ God's Smuggler125</v>
      </c>
      <c r="B906" s="74" t="s">
        <v>123</v>
      </c>
      <c r="C906" s="73" t="s">
        <v>101</v>
      </c>
      <c r="D906" s="118" t="s">
        <v>3462</v>
      </c>
      <c r="E906" s="176" t="s">
        <v>128</v>
      </c>
      <c r="F906" s="42">
        <v>125</v>
      </c>
      <c r="G906" s="43" t="str">
        <f t="shared" ref="G906:G917" si="110">IF(ISBLANK(F906),"",TEXT(VLOOKUP(F906,Calendar,2,0),"dd mmm")&amp;" (Week "&amp;VLOOKUP(F906,Calendar,3,FALSE)&amp;":  "&amp;TEXT(VLOOKUP(F906,Calendar,2,FALSE),"ddd")&amp;")")</f>
        <v>01 Mar (Week 25:  Fri)</v>
      </c>
      <c r="H906" s="41" t="s">
        <v>218</v>
      </c>
      <c r="I906" s="41" t="s">
        <v>1905</v>
      </c>
      <c r="J906" s="41" t="str">
        <f t="shared" si="109"/>
        <v>Planned</v>
      </c>
    </row>
    <row r="907" spans="1:10" x14ac:dyDescent="0.25">
      <c r="A907" s="173" t="str">
        <f t="shared" si="108"/>
        <v>Foundation+ God's Smuggler126</v>
      </c>
      <c r="B907" s="74" t="s">
        <v>123</v>
      </c>
      <c r="C907" s="73" t="s">
        <v>101</v>
      </c>
      <c r="D907" s="118" t="s">
        <v>3462</v>
      </c>
      <c r="E907" s="176" t="s">
        <v>128</v>
      </c>
      <c r="F907" s="42">
        <v>126</v>
      </c>
      <c r="G907" s="43" t="str">
        <f t="shared" si="110"/>
        <v>04 Mar (Week 26:  Mon)</v>
      </c>
      <c r="H907" s="41" t="s">
        <v>219</v>
      </c>
      <c r="I907" s="41" t="s">
        <v>1906</v>
      </c>
      <c r="J907" s="41" t="str">
        <f t="shared" si="109"/>
        <v>Planned</v>
      </c>
    </row>
    <row r="908" spans="1:10" x14ac:dyDescent="0.25">
      <c r="A908" s="173" t="str">
        <f t="shared" si="108"/>
        <v>Foundation+ God's Smuggler127</v>
      </c>
      <c r="B908" s="74" t="s">
        <v>123</v>
      </c>
      <c r="C908" s="73" t="s">
        <v>101</v>
      </c>
      <c r="D908" s="118" t="s">
        <v>3462</v>
      </c>
      <c r="E908" s="176" t="s">
        <v>128</v>
      </c>
      <c r="F908" s="42">
        <v>127</v>
      </c>
      <c r="G908" s="43" t="str">
        <f t="shared" si="110"/>
        <v>05 Mar (Week 26:  Tue)</v>
      </c>
      <c r="H908" s="41" t="s">
        <v>220</v>
      </c>
      <c r="I908" s="41" t="s">
        <v>1907</v>
      </c>
      <c r="J908" s="41" t="str">
        <f t="shared" si="109"/>
        <v>Planned</v>
      </c>
    </row>
    <row r="909" spans="1:10" x14ac:dyDescent="0.25">
      <c r="A909" s="173" t="str">
        <f t="shared" si="108"/>
        <v>Foundation+ God's Smuggler128</v>
      </c>
      <c r="B909" s="74" t="s">
        <v>123</v>
      </c>
      <c r="C909" s="73" t="s">
        <v>101</v>
      </c>
      <c r="D909" s="118" t="s">
        <v>3462</v>
      </c>
      <c r="E909" s="176" t="s">
        <v>128</v>
      </c>
      <c r="F909" s="42">
        <v>128</v>
      </c>
      <c r="G909" s="43" t="str">
        <f t="shared" si="110"/>
        <v>06 Mar (Week 26:  Wed)</v>
      </c>
      <c r="H909" s="41" t="s">
        <v>221</v>
      </c>
      <c r="I909" s="41" t="s">
        <v>1877</v>
      </c>
      <c r="J909" s="41" t="str">
        <f t="shared" si="109"/>
        <v>Planned</v>
      </c>
    </row>
    <row r="910" spans="1:10" x14ac:dyDescent="0.25">
      <c r="A910" s="173" t="str">
        <f t="shared" si="108"/>
        <v>Foundation+ God's Smuggler129</v>
      </c>
      <c r="B910" s="74" t="s">
        <v>123</v>
      </c>
      <c r="C910" s="73" t="s">
        <v>101</v>
      </c>
      <c r="D910" s="118" t="s">
        <v>3462</v>
      </c>
      <c r="E910" s="176" t="s">
        <v>128</v>
      </c>
      <c r="F910" s="42">
        <v>129</v>
      </c>
      <c r="G910" s="43" t="str">
        <f t="shared" si="110"/>
        <v>07 Mar (Week 26:  Thu)</v>
      </c>
      <c r="H910" s="41" t="s">
        <v>1919</v>
      </c>
      <c r="I910" s="41" t="s">
        <v>1920</v>
      </c>
      <c r="J910" s="41" t="str">
        <f t="shared" si="109"/>
        <v>Planned</v>
      </c>
    </row>
    <row r="911" spans="1:10" x14ac:dyDescent="0.25">
      <c r="A911" s="173" t="str">
        <f t="shared" si="108"/>
        <v>Foundation+ God's Smuggler130</v>
      </c>
      <c r="B911" s="74" t="s">
        <v>123</v>
      </c>
      <c r="C911" s="73" t="s">
        <v>101</v>
      </c>
      <c r="D911" s="118" t="s">
        <v>3462</v>
      </c>
      <c r="E911" s="176" t="s">
        <v>128</v>
      </c>
      <c r="F911" s="42">
        <v>130</v>
      </c>
      <c r="G911" s="43" t="str">
        <f t="shared" si="110"/>
        <v>08 Mar (Week 26:  Fri)</v>
      </c>
      <c r="H911" s="41" t="s">
        <v>2172</v>
      </c>
      <c r="I911" s="41" t="s">
        <v>2173</v>
      </c>
      <c r="J911" s="41" t="str">
        <f t="shared" si="109"/>
        <v>Planned</v>
      </c>
    </row>
    <row r="912" spans="1:10" x14ac:dyDescent="0.25">
      <c r="A912" s="173" t="str">
        <f t="shared" si="108"/>
        <v>Foundation+ God's Smuggler131</v>
      </c>
      <c r="B912" s="74" t="s">
        <v>123</v>
      </c>
      <c r="C912" s="73" t="s">
        <v>101</v>
      </c>
      <c r="D912" s="118" t="s">
        <v>3462</v>
      </c>
      <c r="E912" s="176" t="s">
        <v>128</v>
      </c>
      <c r="F912" s="42">
        <v>131</v>
      </c>
      <c r="G912" s="43" t="str">
        <f t="shared" si="110"/>
        <v>11 Mar (Week 27:  Mon)</v>
      </c>
      <c r="H912" s="41" t="s">
        <v>2056</v>
      </c>
      <c r="I912" s="41" t="s">
        <v>2057</v>
      </c>
      <c r="J912" s="41" t="str">
        <f t="shared" si="109"/>
        <v>Planned</v>
      </c>
    </row>
    <row r="913" spans="1:10" x14ac:dyDescent="0.25">
      <c r="A913" s="173" t="str">
        <f t="shared" si="108"/>
        <v>Foundation+ God's Smuggler132</v>
      </c>
      <c r="B913" s="74" t="s">
        <v>123</v>
      </c>
      <c r="C913" s="73" t="s">
        <v>101</v>
      </c>
      <c r="D913" s="118" t="s">
        <v>3462</v>
      </c>
      <c r="E913" s="176" t="s">
        <v>128</v>
      </c>
      <c r="F913" s="42">
        <v>132</v>
      </c>
      <c r="G913" s="43" t="str">
        <f t="shared" si="110"/>
        <v>12 Mar (Week 27:  Tue)</v>
      </c>
      <c r="H913" s="41" t="s">
        <v>1530</v>
      </c>
      <c r="I913" s="41" t="s">
        <v>1884</v>
      </c>
      <c r="J913" s="41" t="str">
        <f t="shared" si="109"/>
        <v>Planned</v>
      </c>
    </row>
    <row r="914" spans="1:10" x14ac:dyDescent="0.25">
      <c r="A914" s="173" t="str">
        <f t="shared" si="108"/>
        <v>Foundation+ God's Smuggler133</v>
      </c>
      <c r="B914" s="74" t="s">
        <v>123</v>
      </c>
      <c r="C914" s="73" t="s">
        <v>101</v>
      </c>
      <c r="D914" s="118" t="s">
        <v>3462</v>
      </c>
      <c r="E914" s="176" t="s">
        <v>128</v>
      </c>
      <c r="F914" s="42">
        <v>133</v>
      </c>
      <c r="G914" s="43" t="str">
        <f t="shared" si="110"/>
        <v>13 Mar (Week 27:  Wed)</v>
      </c>
      <c r="H914" s="41" t="s">
        <v>2393</v>
      </c>
      <c r="I914" s="41" t="s">
        <v>3423</v>
      </c>
      <c r="J914" s="41" t="str">
        <f t="shared" si="109"/>
        <v>Planned</v>
      </c>
    </row>
    <row r="915" spans="1:10" x14ac:dyDescent="0.25">
      <c r="A915" s="173" t="str">
        <f t="shared" si="108"/>
        <v>Foundation+ God's Smuggler134</v>
      </c>
      <c r="B915" s="74" t="s">
        <v>123</v>
      </c>
      <c r="C915" s="73" t="s">
        <v>101</v>
      </c>
      <c r="D915" s="118" t="s">
        <v>3462</v>
      </c>
      <c r="E915" s="176" t="s">
        <v>128</v>
      </c>
      <c r="F915" s="42">
        <v>134</v>
      </c>
      <c r="G915" s="43" t="str">
        <f t="shared" si="110"/>
        <v>14 Mar (Week 27:  Thu)</v>
      </c>
      <c r="H915" s="41" t="s">
        <v>2394</v>
      </c>
      <c r="I915" s="41" t="s">
        <v>3455</v>
      </c>
      <c r="J915" s="41" t="str">
        <f t="shared" si="109"/>
        <v>Planned</v>
      </c>
    </row>
    <row r="916" spans="1:10" x14ac:dyDescent="0.25">
      <c r="A916" s="173" t="str">
        <f t="shared" si="108"/>
        <v>Foundation+ God's Smuggler135</v>
      </c>
      <c r="B916" s="74" t="s">
        <v>123</v>
      </c>
      <c r="C916" s="73" t="s">
        <v>101</v>
      </c>
      <c r="D916" s="118" t="s">
        <v>3462</v>
      </c>
      <c r="E916" s="176" t="s">
        <v>128</v>
      </c>
      <c r="F916" s="42">
        <v>135</v>
      </c>
      <c r="G916" s="43" t="str">
        <f t="shared" si="110"/>
        <v>15 Mar (Week 27:  Fri)</v>
      </c>
      <c r="H916" s="41" t="s">
        <v>2395</v>
      </c>
      <c r="I916" s="41" t="s">
        <v>3456</v>
      </c>
      <c r="J916" s="41" t="str">
        <f t="shared" si="109"/>
        <v>Planned</v>
      </c>
    </row>
    <row r="917" spans="1:10" x14ac:dyDescent="0.25">
      <c r="A917" s="173" t="str">
        <f t="shared" si="108"/>
        <v>Foundation+ Airborn136</v>
      </c>
      <c r="B917" s="74" t="s">
        <v>123</v>
      </c>
      <c r="C917" s="73" t="s">
        <v>101</v>
      </c>
      <c r="D917" s="118" t="s">
        <v>4361</v>
      </c>
      <c r="E917" s="176" t="s">
        <v>128</v>
      </c>
      <c r="F917" s="42">
        <v>136</v>
      </c>
      <c r="G917" s="43" t="str">
        <f t="shared" si="110"/>
        <v>18 Mar (Week 28:  Mon)</v>
      </c>
      <c r="H917" s="41" t="s">
        <v>211</v>
      </c>
      <c r="I917" s="41" t="s">
        <v>1897</v>
      </c>
      <c r="J917" s="41" t="str">
        <f t="shared" si="109"/>
        <v>Planned</v>
      </c>
    </row>
    <row r="918" spans="1:10" x14ac:dyDescent="0.25">
      <c r="A918" s="173" t="str">
        <f t="shared" si="108"/>
        <v>Foundation+ Airborn137</v>
      </c>
      <c r="B918" s="74" t="s">
        <v>123</v>
      </c>
      <c r="C918" s="73" t="s">
        <v>101</v>
      </c>
      <c r="D918" s="118" t="s">
        <v>4361</v>
      </c>
      <c r="E918" s="176" t="s">
        <v>128</v>
      </c>
      <c r="F918" s="42">
        <v>137</v>
      </c>
      <c r="G918" s="43" t="str">
        <f t="shared" ref="G918:G936" si="111">IF(ISBLANK(F918),"",TEXT(VLOOKUP(F918,Calendar,2,0),"dd mmm")&amp;" (Week "&amp;VLOOKUP(F918,Calendar,3,FALSE)&amp;":  "&amp;TEXT(VLOOKUP(F918,Calendar,2,FALSE),"ddd")&amp;")")</f>
        <v>19 Mar (Week 28:  Tue)</v>
      </c>
      <c r="H918" s="41" t="s">
        <v>212</v>
      </c>
      <c r="I918" s="41" t="s">
        <v>1898</v>
      </c>
      <c r="J918" s="41" t="str">
        <f t="shared" si="109"/>
        <v>Planned</v>
      </c>
    </row>
    <row r="919" spans="1:10" x14ac:dyDescent="0.25">
      <c r="A919" s="173" t="str">
        <f t="shared" si="108"/>
        <v>Foundation+ Airborn138</v>
      </c>
      <c r="B919" s="74" t="s">
        <v>123</v>
      </c>
      <c r="C919" s="73" t="s">
        <v>101</v>
      </c>
      <c r="D919" s="118" t="s">
        <v>4361</v>
      </c>
      <c r="E919" s="176" t="s">
        <v>128</v>
      </c>
      <c r="F919" s="42">
        <v>138</v>
      </c>
      <c r="G919" s="43" t="str">
        <f t="shared" si="111"/>
        <v>20 Mar (Week 28:  Wed)</v>
      </c>
      <c r="H919" s="41" t="s">
        <v>213</v>
      </c>
      <c r="I919" s="41" t="s">
        <v>1899</v>
      </c>
      <c r="J919" s="41" t="str">
        <f t="shared" si="109"/>
        <v>Planned</v>
      </c>
    </row>
    <row r="920" spans="1:10" x14ac:dyDescent="0.25">
      <c r="A920" s="173" t="str">
        <f t="shared" si="108"/>
        <v>Foundation+ Airborn139</v>
      </c>
      <c r="B920" s="74" t="s">
        <v>123</v>
      </c>
      <c r="C920" s="73" t="s">
        <v>101</v>
      </c>
      <c r="D920" s="118" t="s">
        <v>4361</v>
      </c>
      <c r="E920" s="176" t="s">
        <v>128</v>
      </c>
      <c r="F920" s="42">
        <v>139</v>
      </c>
      <c r="G920" s="43" t="str">
        <f t="shared" si="111"/>
        <v>21 Mar (Week 28:  Thu)</v>
      </c>
      <c r="H920" s="41" t="s">
        <v>214</v>
      </c>
      <c r="I920" s="41" t="s">
        <v>1900</v>
      </c>
      <c r="J920" s="41" t="str">
        <f t="shared" si="109"/>
        <v>Planned</v>
      </c>
    </row>
    <row r="921" spans="1:10" x14ac:dyDescent="0.25">
      <c r="A921" s="173" t="str">
        <f t="shared" si="108"/>
        <v>Foundation+ Airborn140</v>
      </c>
      <c r="B921" s="74" t="s">
        <v>123</v>
      </c>
      <c r="C921" s="73" t="s">
        <v>101</v>
      </c>
      <c r="D921" s="118" t="s">
        <v>4361</v>
      </c>
      <c r="E921" s="176" t="s">
        <v>128</v>
      </c>
      <c r="F921" s="42">
        <v>140</v>
      </c>
      <c r="G921" s="43" t="str">
        <f t="shared" si="111"/>
        <v>22 Mar (Week 28:  Fri)</v>
      </c>
      <c r="H921" s="41" t="s">
        <v>215</v>
      </c>
      <c r="I921" s="41" t="s">
        <v>1901</v>
      </c>
      <c r="J921" s="41" t="str">
        <f t="shared" si="109"/>
        <v>Planned</v>
      </c>
    </row>
    <row r="922" spans="1:10" x14ac:dyDescent="0.25">
      <c r="A922" s="173" t="str">
        <f t="shared" si="108"/>
        <v>Foundation+ Airborn141</v>
      </c>
      <c r="B922" s="74" t="s">
        <v>123</v>
      </c>
      <c r="C922" s="73" t="s">
        <v>101</v>
      </c>
      <c r="D922" s="118" t="s">
        <v>4361</v>
      </c>
      <c r="E922" s="176" t="s">
        <v>128</v>
      </c>
      <c r="F922" s="42">
        <v>141</v>
      </c>
      <c r="G922" s="43" t="str">
        <f t="shared" si="111"/>
        <v>25 Mar (Week 29:  Mon)</v>
      </c>
      <c r="H922" s="41" t="s">
        <v>223</v>
      </c>
      <c r="I922" s="41" t="s">
        <v>1902</v>
      </c>
      <c r="J922" s="41" t="str">
        <f t="shared" si="109"/>
        <v>Planned</v>
      </c>
    </row>
    <row r="923" spans="1:10" x14ac:dyDescent="0.25">
      <c r="A923" s="173" t="str">
        <f t="shared" si="108"/>
        <v>Foundation+ Airborn142</v>
      </c>
      <c r="B923" s="74" t="s">
        <v>123</v>
      </c>
      <c r="C923" s="73" t="s">
        <v>101</v>
      </c>
      <c r="D923" s="118" t="s">
        <v>4361</v>
      </c>
      <c r="E923" s="176" t="s">
        <v>128</v>
      </c>
      <c r="F923" s="42">
        <v>142</v>
      </c>
      <c r="G923" s="43" t="str">
        <f t="shared" si="111"/>
        <v>26 Mar (Week 29:  Tue)</v>
      </c>
      <c r="H923" s="41" t="s">
        <v>216</v>
      </c>
      <c r="I923" s="41" t="s">
        <v>1903</v>
      </c>
      <c r="J923" s="41" t="str">
        <f t="shared" si="109"/>
        <v>Planned</v>
      </c>
    </row>
    <row r="924" spans="1:10" x14ac:dyDescent="0.25">
      <c r="A924" s="173" t="str">
        <f t="shared" si="108"/>
        <v>Foundation+ Airborn143</v>
      </c>
      <c r="B924" s="74" t="s">
        <v>123</v>
      </c>
      <c r="C924" s="73" t="s">
        <v>101</v>
      </c>
      <c r="D924" s="118" t="s">
        <v>4361</v>
      </c>
      <c r="E924" s="176" t="s">
        <v>128</v>
      </c>
      <c r="F924" s="42">
        <v>143</v>
      </c>
      <c r="G924" s="43" t="str">
        <f t="shared" si="111"/>
        <v>27 Mar (Week 29:  Wed)</v>
      </c>
      <c r="H924" s="41" t="s">
        <v>217</v>
      </c>
      <c r="I924" s="41" t="s">
        <v>1904</v>
      </c>
      <c r="J924" s="41" t="str">
        <f t="shared" si="109"/>
        <v>Planned</v>
      </c>
    </row>
    <row r="925" spans="1:10" x14ac:dyDescent="0.25">
      <c r="A925" s="173" t="str">
        <f t="shared" ref="A925:A936" si="112">B925&amp;D925&amp;F925</f>
        <v>Foundation+ Airborn144</v>
      </c>
      <c r="B925" s="74" t="s">
        <v>123</v>
      </c>
      <c r="C925" s="73" t="s">
        <v>101</v>
      </c>
      <c r="D925" s="118" t="s">
        <v>4361</v>
      </c>
      <c r="E925" s="176" t="s">
        <v>128</v>
      </c>
      <c r="F925" s="42">
        <v>144</v>
      </c>
      <c r="G925" s="43" t="str">
        <f t="shared" si="111"/>
        <v>28 Mar (Week 29:  Thu)</v>
      </c>
      <c r="H925" s="41" t="s">
        <v>218</v>
      </c>
      <c r="I925" s="41" t="s">
        <v>1905</v>
      </c>
      <c r="J925" s="41" t="str">
        <f t="shared" ref="J925:J936" si="113">IF(ISBLANK(K925),"Planned",IF(K925="-","Revoked","Completed"))</f>
        <v>Planned</v>
      </c>
    </row>
    <row r="926" spans="1:10" x14ac:dyDescent="0.25">
      <c r="A926" s="173" t="str">
        <f t="shared" si="112"/>
        <v>Foundation+ Airborn145</v>
      </c>
      <c r="B926" s="74" t="s">
        <v>123</v>
      </c>
      <c r="C926" s="73" t="s">
        <v>101</v>
      </c>
      <c r="D926" s="118" t="s">
        <v>4361</v>
      </c>
      <c r="E926" s="176" t="s">
        <v>128</v>
      </c>
      <c r="F926" s="42">
        <v>145</v>
      </c>
      <c r="G926" s="43" t="str">
        <f t="shared" si="111"/>
        <v>29 Mar (Week 29:  Fri)</v>
      </c>
      <c r="H926" s="41" t="s">
        <v>219</v>
      </c>
      <c r="I926" s="41" t="s">
        <v>1906</v>
      </c>
      <c r="J926" s="41" t="str">
        <f t="shared" si="113"/>
        <v>Planned</v>
      </c>
    </row>
    <row r="927" spans="1:10" x14ac:dyDescent="0.25">
      <c r="A927" s="173" t="str">
        <f t="shared" si="112"/>
        <v>Foundation+ Airborn146</v>
      </c>
      <c r="B927" s="74" t="s">
        <v>123</v>
      </c>
      <c r="C927" s="73" t="s">
        <v>101</v>
      </c>
      <c r="D927" s="118" t="s">
        <v>4361</v>
      </c>
      <c r="E927" s="176" t="s">
        <v>128</v>
      </c>
      <c r="F927" s="42">
        <v>146</v>
      </c>
      <c r="G927" s="43" t="str">
        <f t="shared" si="111"/>
        <v>01 Apr (Week 30:  Mon)</v>
      </c>
      <c r="H927" s="41" t="s">
        <v>220</v>
      </c>
      <c r="I927" s="41" t="s">
        <v>1907</v>
      </c>
      <c r="J927" s="41" t="str">
        <f t="shared" si="113"/>
        <v>Planned</v>
      </c>
    </row>
    <row r="928" spans="1:10" x14ac:dyDescent="0.25">
      <c r="A928" s="173" t="str">
        <f t="shared" si="112"/>
        <v>Foundation+ Airborn147</v>
      </c>
      <c r="B928" s="74" t="s">
        <v>123</v>
      </c>
      <c r="C928" s="73" t="s">
        <v>101</v>
      </c>
      <c r="D928" s="118" t="s">
        <v>4361</v>
      </c>
      <c r="E928" s="176" t="s">
        <v>128</v>
      </c>
      <c r="F928" s="42">
        <v>147</v>
      </c>
      <c r="G928" s="43" t="str">
        <f t="shared" si="111"/>
        <v>02 Apr (Week 30:  Tue)</v>
      </c>
      <c r="H928" s="41" t="s">
        <v>221</v>
      </c>
      <c r="I928" s="41" t="s">
        <v>1877</v>
      </c>
      <c r="J928" s="41" t="str">
        <f t="shared" si="113"/>
        <v>Planned</v>
      </c>
    </row>
    <row r="929" spans="1:11" x14ac:dyDescent="0.25">
      <c r="A929" s="173" t="str">
        <f t="shared" si="112"/>
        <v>Foundation+ Airborn148</v>
      </c>
      <c r="B929" s="74" t="s">
        <v>123</v>
      </c>
      <c r="C929" s="73" t="s">
        <v>101</v>
      </c>
      <c r="D929" s="118" t="s">
        <v>4361</v>
      </c>
      <c r="E929" s="176" t="s">
        <v>128</v>
      </c>
      <c r="F929" s="42">
        <v>148</v>
      </c>
      <c r="G929" s="43" t="str">
        <f t="shared" si="111"/>
        <v>03 Apr (Week 30:  Wed)</v>
      </c>
      <c r="H929" s="41" t="s">
        <v>1908</v>
      </c>
      <c r="I929" s="41" t="s">
        <v>1894</v>
      </c>
      <c r="J929" s="41" t="str">
        <f t="shared" si="113"/>
        <v>Planned</v>
      </c>
    </row>
    <row r="930" spans="1:11" x14ac:dyDescent="0.25">
      <c r="A930" s="173" t="str">
        <f t="shared" si="112"/>
        <v>Foundation+ Airborn149</v>
      </c>
      <c r="B930" s="74" t="s">
        <v>123</v>
      </c>
      <c r="C930" s="73" t="s">
        <v>101</v>
      </c>
      <c r="D930" s="118" t="s">
        <v>4361</v>
      </c>
      <c r="E930" s="176" t="s">
        <v>128</v>
      </c>
      <c r="F930" s="42">
        <v>149</v>
      </c>
      <c r="G930" s="43" t="str">
        <f t="shared" si="111"/>
        <v>04 Apr (Week 30:  Thu)</v>
      </c>
      <c r="H930" s="41" t="s">
        <v>1909</v>
      </c>
      <c r="I930" s="41" t="s">
        <v>1895</v>
      </c>
      <c r="J930" s="41" t="str">
        <f t="shared" si="113"/>
        <v>Planned</v>
      </c>
    </row>
    <row r="931" spans="1:11" x14ac:dyDescent="0.25">
      <c r="A931" s="173" t="str">
        <f t="shared" si="112"/>
        <v>Foundation+ Airborn150</v>
      </c>
      <c r="B931" s="74" t="s">
        <v>123</v>
      </c>
      <c r="C931" s="73" t="s">
        <v>101</v>
      </c>
      <c r="D931" s="118" t="s">
        <v>4361</v>
      </c>
      <c r="E931" s="176" t="s">
        <v>128</v>
      </c>
      <c r="F931" s="42">
        <v>150</v>
      </c>
      <c r="G931" s="43" t="str">
        <f t="shared" si="111"/>
        <v>05 Apr (Week 30:  Fri)</v>
      </c>
      <c r="H931" s="41" t="s">
        <v>2172</v>
      </c>
      <c r="I931" s="41" t="s">
        <v>2173</v>
      </c>
      <c r="J931" s="41" t="str">
        <f t="shared" si="113"/>
        <v>Planned</v>
      </c>
    </row>
    <row r="932" spans="1:11" x14ac:dyDescent="0.25">
      <c r="A932" s="173" t="str">
        <f t="shared" si="112"/>
        <v>Foundation+ Airborn151</v>
      </c>
      <c r="B932" s="74" t="s">
        <v>123</v>
      </c>
      <c r="C932" s="73" t="s">
        <v>101</v>
      </c>
      <c r="D932" s="118" t="s">
        <v>4361</v>
      </c>
      <c r="E932" s="176" t="s">
        <v>128</v>
      </c>
      <c r="F932" s="42">
        <v>151</v>
      </c>
      <c r="G932" s="43" t="str">
        <f t="shared" si="111"/>
        <v>08 Apr (Week 31:  Mon)</v>
      </c>
      <c r="H932" s="41" t="s">
        <v>2056</v>
      </c>
      <c r="I932" s="41" t="s">
        <v>2057</v>
      </c>
      <c r="J932" s="41" t="str">
        <f t="shared" si="113"/>
        <v>Planned</v>
      </c>
    </row>
    <row r="933" spans="1:11" x14ac:dyDescent="0.25">
      <c r="A933" s="173" t="str">
        <f t="shared" si="112"/>
        <v>Foundation+ Airborn152</v>
      </c>
      <c r="B933" s="74" t="s">
        <v>123</v>
      </c>
      <c r="C933" s="73" t="s">
        <v>101</v>
      </c>
      <c r="D933" s="118" t="s">
        <v>4361</v>
      </c>
      <c r="E933" s="176" t="s">
        <v>128</v>
      </c>
      <c r="F933" s="42">
        <v>152</v>
      </c>
      <c r="G933" s="43" t="str">
        <f t="shared" si="111"/>
        <v>09 Apr (Week 31:  Tue)</v>
      </c>
      <c r="H933" s="41" t="s">
        <v>2283</v>
      </c>
      <c r="I933" s="41" t="s">
        <v>2284</v>
      </c>
      <c r="J933" s="41" t="str">
        <f t="shared" si="113"/>
        <v>Planned</v>
      </c>
    </row>
    <row r="934" spans="1:11" x14ac:dyDescent="0.25">
      <c r="A934" s="173" t="str">
        <f t="shared" si="112"/>
        <v>Foundation+ Airborn153</v>
      </c>
      <c r="B934" s="74" t="s">
        <v>123</v>
      </c>
      <c r="C934" s="73" t="s">
        <v>101</v>
      </c>
      <c r="D934" s="118" t="s">
        <v>4361</v>
      </c>
      <c r="E934" s="176" t="s">
        <v>128</v>
      </c>
      <c r="F934" s="42">
        <v>153</v>
      </c>
      <c r="G934" s="43" t="str">
        <f t="shared" si="111"/>
        <v>10 Apr (Week 31:  Wed)</v>
      </c>
      <c r="H934" s="41" t="s">
        <v>2199</v>
      </c>
      <c r="I934" s="41" t="s">
        <v>2200</v>
      </c>
      <c r="J934" s="41" t="str">
        <f t="shared" si="113"/>
        <v>Planned</v>
      </c>
    </row>
    <row r="935" spans="1:11" x14ac:dyDescent="0.25">
      <c r="A935" s="173" t="str">
        <f t="shared" si="112"/>
        <v>Foundation+ Airborn154</v>
      </c>
      <c r="B935" s="74" t="s">
        <v>123</v>
      </c>
      <c r="C935" s="73" t="s">
        <v>101</v>
      </c>
      <c r="D935" s="118" t="s">
        <v>4361</v>
      </c>
      <c r="E935" s="176" t="s">
        <v>128</v>
      </c>
      <c r="F935" s="42">
        <v>154</v>
      </c>
      <c r="G935" s="43" t="str">
        <f t="shared" si="111"/>
        <v>11 Apr (Week 31:  Thu)</v>
      </c>
      <c r="H935" s="41" t="s">
        <v>2393</v>
      </c>
      <c r="I935" s="41" t="s">
        <v>3423</v>
      </c>
      <c r="J935" s="41" t="str">
        <f t="shared" si="113"/>
        <v>Planned</v>
      </c>
    </row>
    <row r="936" spans="1:11" x14ac:dyDescent="0.25">
      <c r="A936" s="173" t="str">
        <f t="shared" si="112"/>
        <v>Foundation+ Airborn155</v>
      </c>
      <c r="B936" s="74" t="s">
        <v>123</v>
      </c>
      <c r="C936" s="73" t="s">
        <v>101</v>
      </c>
      <c r="D936" s="118" t="s">
        <v>4361</v>
      </c>
      <c r="E936" s="176" t="s">
        <v>128</v>
      </c>
      <c r="F936" s="42">
        <v>155</v>
      </c>
      <c r="G936" s="43" t="str">
        <f t="shared" si="111"/>
        <v>12 Apr (Week 31:  Fri)</v>
      </c>
      <c r="H936" s="41" t="s">
        <v>2154</v>
      </c>
      <c r="I936" s="41" t="s">
        <v>2155</v>
      </c>
      <c r="J936" s="41" t="str">
        <f t="shared" si="113"/>
        <v>Planned</v>
      </c>
    </row>
    <row r="937" spans="1:11" x14ac:dyDescent="0.25">
      <c r="A937" s="103" t="str">
        <f t="shared" si="96"/>
        <v>FoundationMountain Meets the Moon1</v>
      </c>
      <c r="B937" s="74" t="s">
        <v>123</v>
      </c>
      <c r="C937" s="73" t="s">
        <v>101</v>
      </c>
      <c r="D937" s="73" t="s">
        <v>3489</v>
      </c>
      <c r="E937" s="105" t="s">
        <v>128</v>
      </c>
      <c r="F937" s="42">
        <v>1</v>
      </c>
      <c r="G937" s="43" t="str">
        <f t="shared" ref="G937:G939" si="114">IF(ISBLANK(F937),"",TEXT(VLOOKUP(F937,Calendar,2,0),"dd mmm")&amp;" (Week "&amp;VLOOKUP(F937,Calendar,3,FALSE)&amp;":  "&amp;TEXT(VLOOKUP(F937,Calendar,2,FALSE),"ddd")&amp;")")</f>
        <v>03 Sep (Week 1:  Mon)</v>
      </c>
      <c r="H937" s="41" t="s">
        <v>1525</v>
      </c>
      <c r="I937" s="41" t="s">
        <v>1879</v>
      </c>
      <c r="J937" s="41" t="str">
        <f t="shared" ref="J937:J939" si="115">IF(ISBLANK(K937),"Planned",IF(K937="-","Revoked","Completed"))</f>
        <v>Completed</v>
      </c>
      <c r="K937" s="107">
        <v>43346</v>
      </c>
    </row>
    <row r="938" spans="1:11" x14ac:dyDescent="0.25">
      <c r="A938" s="103" t="str">
        <f t="shared" si="96"/>
        <v>FoundationMountain Meets the Moon2</v>
      </c>
      <c r="B938" s="74" t="s">
        <v>123</v>
      </c>
      <c r="C938" s="73" t="s">
        <v>101</v>
      </c>
      <c r="D938" s="73" t="s">
        <v>3489</v>
      </c>
      <c r="E938" s="105" t="s">
        <v>128</v>
      </c>
      <c r="F938" s="42">
        <v>2</v>
      </c>
      <c r="G938" s="43" t="str">
        <f t="shared" si="114"/>
        <v>04 Sep (Week 1:  Tue)</v>
      </c>
      <c r="H938" s="41" t="s">
        <v>1526</v>
      </c>
      <c r="I938" s="41" t="s">
        <v>1880</v>
      </c>
      <c r="J938" s="41" t="str">
        <f t="shared" si="115"/>
        <v>Completed</v>
      </c>
      <c r="K938" s="107">
        <v>43347</v>
      </c>
    </row>
    <row r="939" spans="1:11" x14ac:dyDescent="0.25">
      <c r="A939" s="103" t="str">
        <f t="shared" si="96"/>
        <v>FoundationMountain Meets the Moon3</v>
      </c>
      <c r="B939" s="74" t="s">
        <v>123</v>
      </c>
      <c r="C939" s="73" t="s">
        <v>101</v>
      </c>
      <c r="D939" s="73" t="s">
        <v>3489</v>
      </c>
      <c r="E939" s="105" t="s">
        <v>128</v>
      </c>
      <c r="F939" s="42">
        <v>3</v>
      </c>
      <c r="G939" s="43" t="str">
        <f t="shared" si="114"/>
        <v>05 Sep (Week 1:  Wed)</v>
      </c>
      <c r="H939" s="41" t="s">
        <v>1527</v>
      </c>
      <c r="I939" s="41" t="s">
        <v>1881</v>
      </c>
      <c r="J939" s="41" t="str">
        <f t="shared" si="115"/>
        <v>Completed</v>
      </c>
      <c r="K939" s="107">
        <v>43348</v>
      </c>
    </row>
    <row r="940" spans="1:11" x14ac:dyDescent="0.25">
      <c r="A940" s="103" t="str">
        <f t="shared" si="96"/>
        <v>FoundationMountain Meets the Moon4</v>
      </c>
      <c r="B940" s="74" t="s">
        <v>123</v>
      </c>
      <c r="C940" s="73" t="s">
        <v>101</v>
      </c>
      <c r="D940" s="73" t="s">
        <v>3489</v>
      </c>
      <c r="E940" s="105" t="s">
        <v>128</v>
      </c>
      <c r="F940" s="42">
        <v>4</v>
      </c>
      <c r="G940" s="43" t="str">
        <f t="shared" ref="G940:G951" si="116">IF(ISBLANK(F940),"",TEXT(VLOOKUP(F940,Calendar,2,0),"dd mmm")&amp;" (Week "&amp;VLOOKUP(F940,Calendar,3,FALSE)&amp;":  "&amp;TEXT(VLOOKUP(F940,Calendar,2,FALSE),"ddd")&amp;")")</f>
        <v>06 Sep (Week 1:  Thu)</v>
      </c>
      <c r="H940" s="41" t="s">
        <v>1528</v>
      </c>
      <c r="I940" s="41" t="s">
        <v>1882</v>
      </c>
      <c r="J940" s="41" t="str">
        <f t="shared" ref="J940:J941" si="117">IF(ISBLANK(K940),"Planned",IF(K940="-","Revoked","Completed"))</f>
        <v>Completed</v>
      </c>
      <c r="K940" s="107">
        <v>43348</v>
      </c>
    </row>
    <row r="941" spans="1:11" x14ac:dyDescent="0.25">
      <c r="A941" s="103" t="str">
        <f t="shared" si="96"/>
        <v>FoundationMountain Meets the Moon5</v>
      </c>
      <c r="B941" s="74" t="s">
        <v>123</v>
      </c>
      <c r="C941" s="73" t="s">
        <v>101</v>
      </c>
      <c r="D941" s="73" t="s">
        <v>3489</v>
      </c>
      <c r="E941" s="105" t="s">
        <v>128</v>
      </c>
      <c r="F941" s="42">
        <v>5</v>
      </c>
      <c r="G941" s="43" t="str">
        <f t="shared" si="116"/>
        <v>07 Sep (Week 1:  Fri)</v>
      </c>
      <c r="H941" s="41" t="s">
        <v>1529</v>
      </c>
      <c r="I941" s="41" t="s">
        <v>1883</v>
      </c>
      <c r="J941" s="41" t="str">
        <f t="shared" si="117"/>
        <v>Completed</v>
      </c>
      <c r="K941" s="107">
        <v>43349</v>
      </c>
    </row>
    <row r="942" spans="1:11" x14ac:dyDescent="0.25">
      <c r="A942" s="103" t="str">
        <f t="shared" si="96"/>
        <v>FoundationMountain Meets the Moon6</v>
      </c>
      <c r="B942" s="74" t="s">
        <v>123</v>
      </c>
      <c r="C942" s="73" t="s">
        <v>101</v>
      </c>
      <c r="D942" s="73" t="s">
        <v>3489</v>
      </c>
      <c r="E942" s="105" t="s">
        <v>128</v>
      </c>
      <c r="F942" s="42">
        <v>6</v>
      </c>
      <c r="G942" s="43" t="str">
        <f t="shared" si="116"/>
        <v>10 Sep (Week 2:  Mon)</v>
      </c>
      <c r="H942" s="41" t="s">
        <v>1530</v>
      </c>
      <c r="I942" s="41" t="s">
        <v>1884</v>
      </c>
      <c r="J942" s="41" t="str">
        <f t="shared" ref="J942:J951" si="118">IF(ISBLANK(K942),"Planned",IF(K942="-","Revoked","Completed"))</f>
        <v>Completed</v>
      </c>
      <c r="K942" s="107">
        <v>43353</v>
      </c>
    </row>
    <row r="943" spans="1:11" x14ac:dyDescent="0.25">
      <c r="A943" s="103" t="str">
        <f t="shared" si="96"/>
        <v>FoundationMountain Meets the Moon7</v>
      </c>
      <c r="B943" s="74" t="s">
        <v>123</v>
      </c>
      <c r="C943" s="73" t="s">
        <v>101</v>
      </c>
      <c r="D943" s="73" t="s">
        <v>3489</v>
      </c>
      <c r="E943" s="105" t="s">
        <v>128</v>
      </c>
      <c r="F943" s="42">
        <v>7</v>
      </c>
      <c r="G943" s="43" t="str">
        <f t="shared" si="116"/>
        <v>11 Sep (Week 2:  Tue)</v>
      </c>
      <c r="H943" s="41" t="s">
        <v>1531</v>
      </c>
      <c r="I943" s="41" t="s">
        <v>1885</v>
      </c>
      <c r="J943" s="41" t="str">
        <f t="shared" si="118"/>
        <v>Completed</v>
      </c>
      <c r="K943" s="107">
        <v>43354</v>
      </c>
    </row>
    <row r="944" spans="1:11" x14ac:dyDescent="0.25">
      <c r="A944" s="103" t="str">
        <f t="shared" si="96"/>
        <v>FoundationMountain Meets the Moon8</v>
      </c>
      <c r="B944" s="74" t="s">
        <v>123</v>
      </c>
      <c r="C944" s="73" t="s">
        <v>101</v>
      </c>
      <c r="D944" s="73" t="s">
        <v>3489</v>
      </c>
      <c r="E944" s="105" t="s">
        <v>128</v>
      </c>
      <c r="F944" s="42">
        <v>8</v>
      </c>
      <c r="G944" s="43" t="str">
        <f t="shared" si="116"/>
        <v>12 Sep (Week 2:  Wed)</v>
      </c>
      <c r="H944" s="41" t="s">
        <v>1532</v>
      </c>
      <c r="I944" s="41" t="s">
        <v>1886</v>
      </c>
      <c r="J944" s="41" t="str">
        <f t="shared" si="118"/>
        <v>Completed</v>
      </c>
      <c r="K944" s="107">
        <v>43354</v>
      </c>
    </row>
    <row r="945" spans="1:14" x14ac:dyDescent="0.25">
      <c r="A945" s="103" t="str">
        <f t="shared" si="96"/>
        <v>FoundationMountain Meets the Moon9</v>
      </c>
      <c r="B945" s="74" t="s">
        <v>123</v>
      </c>
      <c r="C945" s="73" t="s">
        <v>101</v>
      </c>
      <c r="D945" s="73" t="s">
        <v>3489</v>
      </c>
      <c r="E945" s="105" t="s">
        <v>128</v>
      </c>
      <c r="F945" s="42">
        <v>9</v>
      </c>
      <c r="G945" s="43" t="str">
        <f t="shared" si="116"/>
        <v>13 Sep (Week 2:  Thu)</v>
      </c>
      <c r="H945" s="41" t="s">
        <v>1533</v>
      </c>
      <c r="I945" s="41" t="s">
        <v>1887</v>
      </c>
      <c r="J945" s="41" t="str">
        <f t="shared" si="118"/>
        <v>Completed</v>
      </c>
      <c r="K945" s="107">
        <v>43355</v>
      </c>
    </row>
    <row r="946" spans="1:14" x14ac:dyDescent="0.25">
      <c r="A946" s="103" t="str">
        <f t="shared" si="96"/>
        <v>FoundationMountain Meets the Moon10</v>
      </c>
      <c r="B946" s="74" t="s">
        <v>123</v>
      </c>
      <c r="C946" s="73" t="s">
        <v>101</v>
      </c>
      <c r="D946" s="73" t="s">
        <v>3489</v>
      </c>
      <c r="E946" s="105" t="s">
        <v>128</v>
      </c>
      <c r="F946" s="42">
        <v>10</v>
      </c>
      <c r="G946" s="43" t="str">
        <f t="shared" si="116"/>
        <v>14 Sep (Week 2:  Fri)</v>
      </c>
      <c r="H946" s="41" t="s">
        <v>1534</v>
      </c>
      <c r="I946" s="41" t="s">
        <v>1888</v>
      </c>
      <c r="J946" s="41" t="str">
        <f t="shared" si="118"/>
        <v>Completed</v>
      </c>
      <c r="K946" s="107">
        <v>43356</v>
      </c>
    </row>
    <row r="947" spans="1:14" x14ac:dyDescent="0.25">
      <c r="A947" s="103" t="str">
        <f t="shared" si="96"/>
        <v>FoundationMountain Meets the Moon11</v>
      </c>
      <c r="B947" s="74" t="s">
        <v>123</v>
      </c>
      <c r="C947" s="73" t="s">
        <v>101</v>
      </c>
      <c r="D947" s="73" t="s">
        <v>3489</v>
      </c>
      <c r="E947" s="105" t="s">
        <v>128</v>
      </c>
      <c r="F947" s="42">
        <v>11</v>
      </c>
      <c r="G947" s="43" t="str">
        <f t="shared" si="116"/>
        <v>17 Sep (Week 3:  Mon)</v>
      </c>
      <c r="H947" s="41" t="s">
        <v>1535</v>
      </c>
      <c r="I947" s="41" t="s">
        <v>1889</v>
      </c>
      <c r="J947" s="41" t="str">
        <f t="shared" si="118"/>
        <v>Completed</v>
      </c>
      <c r="K947" s="107">
        <v>43360</v>
      </c>
    </row>
    <row r="948" spans="1:14" x14ac:dyDescent="0.25">
      <c r="A948" s="103" t="str">
        <f t="shared" si="96"/>
        <v>FoundationMountain Meets the Moon12</v>
      </c>
      <c r="B948" s="74" t="s">
        <v>123</v>
      </c>
      <c r="C948" s="73" t="s">
        <v>101</v>
      </c>
      <c r="D948" s="73" t="s">
        <v>3489</v>
      </c>
      <c r="E948" s="105" t="s">
        <v>128</v>
      </c>
      <c r="F948" s="42">
        <v>12</v>
      </c>
      <c r="G948" s="43" t="str">
        <f t="shared" si="116"/>
        <v>18 Sep (Week 3:  Tue)</v>
      </c>
      <c r="H948" s="41" t="s">
        <v>1536</v>
      </c>
      <c r="I948" s="41" t="s">
        <v>1890</v>
      </c>
      <c r="J948" s="41" t="str">
        <f t="shared" si="118"/>
        <v>Completed</v>
      </c>
      <c r="K948" s="107">
        <v>43360</v>
      </c>
    </row>
    <row r="949" spans="1:14" x14ac:dyDescent="0.25">
      <c r="A949" s="173" t="str">
        <f t="shared" ref="A949:A951" si="119">B949&amp;D949&amp;F949</f>
        <v>FoundationMountain Meets the Moon13</v>
      </c>
      <c r="B949" s="74" t="s">
        <v>123</v>
      </c>
      <c r="C949" s="73" t="s">
        <v>101</v>
      </c>
      <c r="D949" s="73" t="s">
        <v>3489</v>
      </c>
      <c r="E949" s="105" t="s">
        <v>128</v>
      </c>
      <c r="F949" s="42">
        <v>13</v>
      </c>
      <c r="G949" s="43" t="str">
        <f t="shared" si="116"/>
        <v>19 Sep (Week 3:  Wed)</v>
      </c>
      <c r="H949" s="41" t="s">
        <v>1537</v>
      </c>
      <c r="I949" s="41" t="s">
        <v>1891</v>
      </c>
      <c r="J949" s="41" t="str">
        <f t="shared" si="118"/>
        <v>Completed</v>
      </c>
      <c r="K949" s="107">
        <v>43361</v>
      </c>
    </row>
    <row r="950" spans="1:14" x14ac:dyDescent="0.25">
      <c r="A950" s="173" t="str">
        <f t="shared" si="119"/>
        <v>FoundationMountain Meets the Moon14</v>
      </c>
      <c r="B950" s="74" t="s">
        <v>123</v>
      </c>
      <c r="C950" s="73" t="s">
        <v>101</v>
      </c>
      <c r="D950" s="73" t="s">
        <v>3489</v>
      </c>
      <c r="E950" s="105" t="s">
        <v>128</v>
      </c>
      <c r="F950" s="42">
        <v>14</v>
      </c>
      <c r="G950" s="43" t="str">
        <f t="shared" si="116"/>
        <v>20 Sep (Week 3:  Thu)</v>
      </c>
      <c r="H950" s="41" t="s">
        <v>1538</v>
      </c>
      <c r="I950" s="41" t="s">
        <v>1892</v>
      </c>
      <c r="J950" s="41" t="str">
        <f t="shared" si="118"/>
        <v>Completed</v>
      </c>
      <c r="K950" s="107">
        <v>43361</v>
      </c>
    </row>
    <row r="951" spans="1:14" x14ac:dyDescent="0.25">
      <c r="A951" s="173" t="str">
        <f t="shared" si="119"/>
        <v>FoundationMountain Meets the Moon15</v>
      </c>
      <c r="B951" s="74" t="s">
        <v>123</v>
      </c>
      <c r="C951" s="73" t="s">
        <v>101</v>
      </c>
      <c r="D951" s="73" t="s">
        <v>3489</v>
      </c>
      <c r="E951" s="105" t="s">
        <v>128</v>
      </c>
      <c r="F951" s="42">
        <v>15</v>
      </c>
      <c r="G951" s="43" t="str">
        <f t="shared" si="116"/>
        <v>21 Sep (Week 3:  Fri)</v>
      </c>
      <c r="H951" s="41" t="s">
        <v>1539</v>
      </c>
      <c r="I951" s="41" t="s">
        <v>1893</v>
      </c>
      <c r="J951" s="41" t="str">
        <f t="shared" si="118"/>
        <v>Completed</v>
      </c>
      <c r="K951" s="107">
        <v>43362</v>
      </c>
    </row>
    <row r="952" spans="1:14" x14ac:dyDescent="0.25">
      <c r="A952" s="173" t="str">
        <f t="shared" ref="A952:A965" si="120">B952&amp;D952&amp;F952</f>
        <v>FoundationYoung Fu of the Upper Yangtze16</v>
      </c>
      <c r="B952" s="74" t="s">
        <v>123</v>
      </c>
      <c r="C952" s="73" t="s">
        <v>101</v>
      </c>
      <c r="D952" s="73" t="s">
        <v>1896</v>
      </c>
      <c r="E952" s="176" t="s">
        <v>128</v>
      </c>
      <c r="F952" s="42">
        <v>16</v>
      </c>
      <c r="G952" s="43" t="str">
        <f t="shared" ref="G952:G965" si="121">IF(ISBLANK(F952),"",TEXT(VLOOKUP(F952,Calendar,2,0),"dd mmm")&amp;" (Week "&amp;VLOOKUP(F952,Calendar,3,FALSE)&amp;":  "&amp;TEXT(VLOOKUP(F952,Calendar,2,FALSE),"ddd")&amp;")")</f>
        <v>24 Sep (Week 4:  Mon)</v>
      </c>
      <c r="H952" s="41" t="s">
        <v>1927</v>
      </c>
      <c r="I952" s="41" t="s">
        <v>1928</v>
      </c>
      <c r="J952" s="41" t="str">
        <f t="shared" ref="J952:J965" si="122">IF(ISBLANK(K952),"Planned",IF(K952="-","Revoked","Completed"))</f>
        <v>Completed</v>
      </c>
      <c r="K952" s="107">
        <v>43367</v>
      </c>
      <c r="M952" s="54" t="s">
        <v>110</v>
      </c>
    </row>
    <row r="953" spans="1:14" x14ac:dyDescent="0.25">
      <c r="A953" s="173" t="str">
        <f t="shared" si="120"/>
        <v>FoundationYoung Fu of the Upper Yangtze17</v>
      </c>
      <c r="B953" s="74" t="s">
        <v>123</v>
      </c>
      <c r="C953" s="73" t="s">
        <v>101</v>
      </c>
      <c r="D953" s="73" t="s">
        <v>1896</v>
      </c>
      <c r="E953" s="176" t="s">
        <v>128</v>
      </c>
      <c r="F953" s="42">
        <v>17</v>
      </c>
      <c r="G953" s="43" t="str">
        <f t="shared" si="121"/>
        <v>25 Sep (Week 4:  Tue)</v>
      </c>
      <c r="H953" s="41" t="s">
        <v>212</v>
      </c>
      <c r="I953" s="41" t="s">
        <v>1898</v>
      </c>
      <c r="J953" s="41" t="str">
        <f t="shared" si="122"/>
        <v>Completed</v>
      </c>
      <c r="K953" s="107">
        <v>43368</v>
      </c>
    </row>
    <row r="954" spans="1:14" x14ac:dyDescent="0.25">
      <c r="A954" s="173" t="str">
        <f t="shared" si="120"/>
        <v>FoundationYoung Fu of the Upper Yangtze18</v>
      </c>
      <c r="B954" s="74" t="s">
        <v>123</v>
      </c>
      <c r="C954" s="73" t="s">
        <v>101</v>
      </c>
      <c r="D954" s="73" t="s">
        <v>1896</v>
      </c>
      <c r="E954" s="176" t="s">
        <v>128</v>
      </c>
      <c r="F954" s="42">
        <v>18</v>
      </c>
      <c r="G954" s="43" t="str">
        <f t="shared" si="121"/>
        <v>26 Sep (Week 4:  Wed)</v>
      </c>
      <c r="H954" s="41" t="s">
        <v>213</v>
      </c>
      <c r="I954" s="41" t="s">
        <v>1899</v>
      </c>
      <c r="J954" s="41" t="str">
        <f t="shared" si="122"/>
        <v>Completed</v>
      </c>
      <c r="K954" s="107">
        <v>43369</v>
      </c>
    </row>
    <row r="955" spans="1:14" x14ac:dyDescent="0.25">
      <c r="A955" s="173" t="str">
        <f t="shared" si="120"/>
        <v>FoundationYoung Fu of the Upper Yangtze19</v>
      </c>
      <c r="B955" s="74" t="s">
        <v>123</v>
      </c>
      <c r="C955" s="73" t="s">
        <v>101</v>
      </c>
      <c r="D955" s="73" t="s">
        <v>1896</v>
      </c>
      <c r="E955" s="176" t="s">
        <v>128</v>
      </c>
      <c r="F955" s="42">
        <v>19</v>
      </c>
      <c r="G955" s="43" t="str">
        <f t="shared" si="121"/>
        <v>27 Sep (Week 4:  Thu)</v>
      </c>
      <c r="H955" s="41" t="s">
        <v>214</v>
      </c>
      <c r="I955" s="41" t="s">
        <v>1900</v>
      </c>
      <c r="J955" s="41" t="str">
        <f t="shared" si="122"/>
        <v>Completed</v>
      </c>
      <c r="K955" s="107">
        <v>43370</v>
      </c>
    </row>
    <row r="956" spans="1:14" x14ac:dyDescent="0.25">
      <c r="A956" s="173" t="str">
        <f t="shared" si="120"/>
        <v>FoundationYoung Fu of the Upper Yangtze20</v>
      </c>
      <c r="B956" s="74" t="s">
        <v>123</v>
      </c>
      <c r="C956" s="73" t="s">
        <v>101</v>
      </c>
      <c r="D956" s="73" t="s">
        <v>1896</v>
      </c>
      <c r="E956" s="176" t="s">
        <v>128</v>
      </c>
      <c r="F956" s="42">
        <v>20</v>
      </c>
      <c r="G956" s="43" t="str">
        <f t="shared" si="121"/>
        <v>28 Sep (Week 4:  Fri)</v>
      </c>
      <c r="H956" s="41" t="s">
        <v>215</v>
      </c>
      <c r="I956" s="41" t="s">
        <v>1901</v>
      </c>
      <c r="J956" s="41" t="str">
        <f t="shared" si="122"/>
        <v>Completed</v>
      </c>
      <c r="K956" s="107">
        <v>43371</v>
      </c>
    </row>
    <row r="957" spans="1:14" x14ac:dyDescent="0.25">
      <c r="A957" s="173" t="str">
        <f t="shared" si="120"/>
        <v>FoundationYoung Fu of the Upper Yangtze21</v>
      </c>
      <c r="B957" s="74" t="s">
        <v>123</v>
      </c>
      <c r="C957" s="73" t="s">
        <v>101</v>
      </c>
      <c r="D957" s="73" t="s">
        <v>1896</v>
      </c>
      <c r="E957" s="176" t="s">
        <v>128</v>
      </c>
      <c r="F957" s="42">
        <v>21</v>
      </c>
      <c r="G957" s="43" t="str">
        <f t="shared" si="121"/>
        <v>01 Oct (Week 5:  Mon)</v>
      </c>
      <c r="H957" s="41" t="s">
        <v>223</v>
      </c>
      <c r="I957" s="41" t="s">
        <v>1902</v>
      </c>
      <c r="J957" s="41" t="str">
        <f t="shared" si="122"/>
        <v>Completed</v>
      </c>
      <c r="K957" s="107">
        <v>43374</v>
      </c>
    </row>
    <row r="958" spans="1:14" x14ac:dyDescent="0.25">
      <c r="A958" s="173" t="str">
        <f t="shared" si="120"/>
        <v>FoundationYoung Fu of the Upper Yangtze22</v>
      </c>
      <c r="B958" s="74" t="s">
        <v>123</v>
      </c>
      <c r="C958" s="73" t="s">
        <v>101</v>
      </c>
      <c r="D958" s="73" t="s">
        <v>1896</v>
      </c>
      <c r="E958" s="176" t="s">
        <v>128</v>
      </c>
      <c r="F958" s="42">
        <v>22</v>
      </c>
      <c r="G958" s="43" t="str">
        <f t="shared" si="121"/>
        <v>02 Oct (Week 5:  Tue)</v>
      </c>
      <c r="H958" s="41" t="s">
        <v>216</v>
      </c>
      <c r="I958" s="41" t="s">
        <v>1903</v>
      </c>
      <c r="J958" s="41" t="str">
        <f t="shared" si="122"/>
        <v>Completed</v>
      </c>
      <c r="K958" s="107">
        <v>43375</v>
      </c>
    </row>
    <row r="959" spans="1:14" x14ac:dyDescent="0.25">
      <c r="A959" s="173" t="str">
        <f t="shared" si="120"/>
        <v>FoundationYoung Fu of the Upper Yangtze23</v>
      </c>
      <c r="B959" s="74" t="s">
        <v>123</v>
      </c>
      <c r="C959" s="73" t="s">
        <v>101</v>
      </c>
      <c r="D959" s="73" t="s">
        <v>1896</v>
      </c>
      <c r="E959" s="176" t="s">
        <v>128</v>
      </c>
      <c r="F959" s="42">
        <v>23</v>
      </c>
      <c r="G959" s="43" t="str">
        <f t="shared" si="121"/>
        <v>03 Oct (Week 5:  Wed)</v>
      </c>
      <c r="H959" s="41" t="s">
        <v>217</v>
      </c>
      <c r="I959" s="41" t="s">
        <v>1904</v>
      </c>
      <c r="J959" s="41" t="str">
        <f t="shared" si="122"/>
        <v>Planned</v>
      </c>
      <c r="M959" s="54" t="s">
        <v>110</v>
      </c>
      <c r="N959" s="54" t="s">
        <v>110</v>
      </c>
    </row>
    <row r="960" spans="1:14" x14ac:dyDescent="0.25">
      <c r="A960" s="173" t="str">
        <f t="shared" si="120"/>
        <v>FoundationYoung Fu of the Upper Yangtze24</v>
      </c>
      <c r="B960" s="74" t="s">
        <v>123</v>
      </c>
      <c r="C960" s="73" t="s">
        <v>101</v>
      </c>
      <c r="D960" s="73" t="s">
        <v>1896</v>
      </c>
      <c r="E960" s="176" t="s">
        <v>128</v>
      </c>
      <c r="F960" s="42">
        <v>24</v>
      </c>
      <c r="G960" s="43" t="str">
        <f t="shared" si="121"/>
        <v>04 Oct (Week 5:  Thu)</v>
      </c>
      <c r="H960" s="41" t="s">
        <v>218</v>
      </c>
      <c r="I960" s="41" t="s">
        <v>1905</v>
      </c>
      <c r="J960" s="41" t="str">
        <f t="shared" si="122"/>
        <v>Planned</v>
      </c>
    </row>
    <row r="961" spans="1:10" x14ac:dyDescent="0.25">
      <c r="A961" s="173" t="str">
        <f t="shared" si="120"/>
        <v>FoundationYoung Fu of the Upper Yangtze25</v>
      </c>
      <c r="B961" s="74" t="s">
        <v>123</v>
      </c>
      <c r="C961" s="73" t="s">
        <v>101</v>
      </c>
      <c r="D961" s="73" t="s">
        <v>1896</v>
      </c>
      <c r="E961" s="176" t="s">
        <v>128</v>
      </c>
      <c r="F961" s="42">
        <v>25</v>
      </c>
      <c r="G961" s="43" t="str">
        <f t="shared" si="121"/>
        <v>05 Oct (Week 5:  Fri)</v>
      </c>
      <c r="H961" s="41" t="s">
        <v>219</v>
      </c>
      <c r="I961" s="41" t="s">
        <v>1906</v>
      </c>
      <c r="J961" s="41" t="str">
        <f t="shared" si="122"/>
        <v>Planned</v>
      </c>
    </row>
    <row r="962" spans="1:10" x14ac:dyDescent="0.25">
      <c r="A962" s="173" t="str">
        <f t="shared" si="120"/>
        <v>FoundationYoung Fu of the Upper Yangtze26</v>
      </c>
      <c r="B962" s="74" t="s">
        <v>123</v>
      </c>
      <c r="C962" s="73" t="s">
        <v>101</v>
      </c>
      <c r="D962" s="73" t="s">
        <v>1896</v>
      </c>
      <c r="E962" s="176" t="s">
        <v>128</v>
      </c>
      <c r="F962" s="42">
        <v>26</v>
      </c>
      <c r="G962" s="43" t="str">
        <f t="shared" si="121"/>
        <v>08 Oct (Week 6:  Mon)</v>
      </c>
      <c r="H962" s="41" t="s">
        <v>220</v>
      </c>
      <c r="I962" s="41" t="s">
        <v>1907</v>
      </c>
      <c r="J962" s="41" t="str">
        <f t="shared" si="122"/>
        <v>Planned</v>
      </c>
    </row>
    <row r="963" spans="1:10" x14ac:dyDescent="0.25">
      <c r="A963" s="173" t="str">
        <f t="shared" si="120"/>
        <v>FoundationYoung Fu of the Upper Yangtze27</v>
      </c>
      <c r="B963" s="74" t="s">
        <v>123</v>
      </c>
      <c r="C963" s="73" t="s">
        <v>101</v>
      </c>
      <c r="D963" s="73" t="s">
        <v>1896</v>
      </c>
      <c r="E963" s="176" t="s">
        <v>128</v>
      </c>
      <c r="F963" s="42">
        <v>27</v>
      </c>
      <c r="G963" s="43" t="str">
        <f t="shared" si="121"/>
        <v>09 Oct (Week 6:  Tue)</v>
      </c>
      <c r="H963" s="41" t="s">
        <v>221</v>
      </c>
      <c r="I963" s="41" t="s">
        <v>1877</v>
      </c>
      <c r="J963" s="41" t="str">
        <f t="shared" si="122"/>
        <v>Planned</v>
      </c>
    </row>
    <row r="964" spans="1:10" x14ac:dyDescent="0.25">
      <c r="A964" s="173" t="str">
        <f t="shared" si="120"/>
        <v>FoundationYoung Fu of the Upper Yangtze28</v>
      </c>
      <c r="B964" s="74" t="s">
        <v>123</v>
      </c>
      <c r="C964" s="73" t="s">
        <v>101</v>
      </c>
      <c r="D964" s="73" t="s">
        <v>1896</v>
      </c>
      <c r="E964" s="176" t="s">
        <v>128</v>
      </c>
      <c r="F964" s="42">
        <v>28</v>
      </c>
      <c r="G964" s="43" t="str">
        <f t="shared" si="121"/>
        <v>10 Oct (Week 6:  Wed)</v>
      </c>
      <c r="H964" s="41" t="s">
        <v>1908</v>
      </c>
      <c r="I964" s="41" t="s">
        <v>1894</v>
      </c>
      <c r="J964" s="41" t="str">
        <f t="shared" si="122"/>
        <v>Planned</v>
      </c>
    </row>
    <row r="965" spans="1:10" x14ac:dyDescent="0.25">
      <c r="A965" s="173" t="str">
        <f t="shared" si="120"/>
        <v>FoundationYoung Fu of the Upper Yangtze29</v>
      </c>
      <c r="B965" s="74" t="s">
        <v>123</v>
      </c>
      <c r="C965" s="73" t="s">
        <v>101</v>
      </c>
      <c r="D965" s="73" t="s">
        <v>1896</v>
      </c>
      <c r="E965" s="176" t="s">
        <v>128</v>
      </c>
      <c r="F965" s="42">
        <v>29</v>
      </c>
      <c r="G965" s="43" t="str">
        <f t="shared" si="121"/>
        <v>11 Oct (Week 6:  Thu)</v>
      </c>
      <c r="H965" s="41" t="s">
        <v>1909</v>
      </c>
      <c r="I965" s="41" t="s">
        <v>1895</v>
      </c>
      <c r="J965" s="41" t="str">
        <f t="shared" si="122"/>
        <v>Planned</v>
      </c>
    </row>
    <row r="966" spans="1:10" x14ac:dyDescent="0.25">
      <c r="A966" s="173" t="str">
        <f t="shared" ref="A966:A980" si="123">B966&amp;D966&amp;F966</f>
        <v>FoundationThe Master Puppeteer31</v>
      </c>
      <c r="B966" s="74" t="s">
        <v>123</v>
      </c>
      <c r="C966" s="73" t="s">
        <v>101</v>
      </c>
      <c r="D966" s="73" t="s">
        <v>2055</v>
      </c>
      <c r="E966" s="176" t="s">
        <v>128</v>
      </c>
      <c r="F966" s="42">
        <v>31</v>
      </c>
      <c r="G966" s="43" t="str">
        <f t="shared" ref="G966:G995" si="124">IF(ISBLANK(F966),"",TEXT(VLOOKUP(F966,Calendar,2,0),"dd mmm")&amp;" (Week "&amp;VLOOKUP(F966,Calendar,3,FALSE)&amp;":  "&amp;TEXT(VLOOKUP(F966,Calendar,2,FALSE),"ddd")&amp;")")</f>
        <v>15 Oct (Week 7:  Mon)</v>
      </c>
      <c r="H966" s="41" t="s">
        <v>211</v>
      </c>
      <c r="I966" s="41" t="s">
        <v>1897</v>
      </c>
      <c r="J966" s="41" t="str">
        <f t="shared" ref="J966:J980" si="125">IF(ISBLANK(K966),"Planned",IF(K966="-","Revoked","Completed"))</f>
        <v>Planned</v>
      </c>
    </row>
    <row r="967" spans="1:10" x14ac:dyDescent="0.25">
      <c r="A967" s="173" t="str">
        <f t="shared" si="123"/>
        <v>FoundationThe Master Puppeteer32</v>
      </c>
      <c r="B967" s="74" t="s">
        <v>123</v>
      </c>
      <c r="C967" s="73" t="s">
        <v>101</v>
      </c>
      <c r="D967" s="73" t="s">
        <v>2055</v>
      </c>
      <c r="E967" s="176" t="s">
        <v>128</v>
      </c>
      <c r="F967" s="42">
        <v>32</v>
      </c>
      <c r="G967" s="43" t="str">
        <f t="shared" si="124"/>
        <v>16 Oct (Week 7:  Tue)</v>
      </c>
      <c r="H967" s="41" t="s">
        <v>212</v>
      </c>
      <c r="I967" s="41" t="s">
        <v>1898</v>
      </c>
      <c r="J967" s="41" t="str">
        <f t="shared" si="125"/>
        <v>Planned</v>
      </c>
    </row>
    <row r="968" spans="1:10" x14ac:dyDescent="0.25">
      <c r="A968" s="173" t="str">
        <f t="shared" si="123"/>
        <v>FoundationThe Master Puppeteer33</v>
      </c>
      <c r="B968" s="74" t="s">
        <v>123</v>
      </c>
      <c r="C968" s="73" t="s">
        <v>101</v>
      </c>
      <c r="D968" s="73" t="s">
        <v>2055</v>
      </c>
      <c r="E968" s="176" t="s">
        <v>128</v>
      </c>
      <c r="F968" s="42">
        <v>33</v>
      </c>
      <c r="G968" s="43" t="str">
        <f t="shared" si="124"/>
        <v>17 Oct (Week 7:  Wed)</v>
      </c>
      <c r="H968" s="41" t="s">
        <v>213</v>
      </c>
      <c r="I968" s="41" t="s">
        <v>1899</v>
      </c>
      <c r="J968" s="41" t="str">
        <f t="shared" si="125"/>
        <v>Planned</v>
      </c>
    </row>
    <row r="969" spans="1:10" x14ac:dyDescent="0.25">
      <c r="A969" s="173" t="str">
        <f t="shared" si="123"/>
        <v>FoundationThe Master Puppeteer34</v>
      </c>
      <c r="B969" s="74" t="s">
        <v>123</v>
      </c>
      <c r="C969" s="73" t="s">
        <v>101</v>
      </c>
      <c r="D969" s="73" t="s">
        <v>2055</v>
      </c>
      <c r="E969" s="176" t="s">
        <v>128</v>
      </c>
      <c r="F969" s="42">
        <v>34</v>
      </c>
      <c r="G969" s="43" t="str">
        <f t="shared" si="124"/>
        <v>18 Oct (Week 7:  Thu)</v>
      </c>
      <c r="H969" s="41" t="s">
        <v>214</v>
      </c>
      <c r="I969" s="41" t="s">
        <v>1900</v>
      </c>
      <c r="J969" s="41" t="str">
        <f t="shared" si="125"/>
        <v>Planned</v>
      </c>
    </row>
    <row r="970" spans="1:10" x14ac:dyDescent="0.25">
      <c r="A970" s="173" t="str">
        <f t="shared" si="123"/>
        <v>FoundationThe Master Puppeteer35</v>
      </c>
      <c r="B970" s="74" t="s">
        <v>123</v>
      </c>
      <c r="C970" s="73" t="s">
        <v>101</v>
      </c>
      <c r="D970" s="73" t="s">
        <v>2055</v>
      </c>
      <c r="E970" s="176" t="s">
        <v>128</v>
      </c>
      <c r="F970" s="42">
        <v>35</v>
      </c>
      <c r="G970" s="43" t="str">
        <f t="shared" si="124"/>
        <v>19 Oct (Week 7:  Fri)</v>
      </c>
      <c r="H970" s="41" t="s">
        <v>215</v>
      </c>
      <c r="I970" s="41" t="s">
        <v>1901</v>
      </c>
      <c r="J970" s="41" t="str">
        <f t="shared" si="125"/>
        <v>Planned</v>
      </c>
    </row>
    <row r="971" spans="1:10" x14ac:dyDescent="0.25">
      <c r="A971" s="173" t="str">
        <f t="shared" si="123"/>
        <v>FoundationThe Master Puppeteer36</v>
      </c>
      <c r="B971" s="74" t="s">
        <v>123</v>
      </c>
      <c r="C971" s="73" t="s">
        <v>101</v>
      </c>
      <c r="D971" s="73" t="s">
        <v>2055</v>
      </c>
      <c r="E971" s="176" t="s">
        <v>128</v>
      </c>
      <c r="F971" s="42">
        <v>36</v>
      </c>
      <c r="G971" s="43" t="str">
        <f t="shared" si="124"/>
        <v>22 Oct (Week 8:  Mon)</v>
      </c>
      <c r="H971" s="41" t="s">
        <v>223</v>
      </c>
      <c r="I971" s="41" t="s">
        <v>1902</v>
      </c>
      <c r="J971" s="41" t="str">
        <f t="shared" si="125"/>
        <v>Planned</v>
      </c>
    </row>
    <row r="972" spans="1:10" x14ac:dyDescent="0.25">
      <c r="A972" s="173" t="str">
        <f t="shared" si="123"/>
        <v>FoundationThe Master Puppeteer37</v>
      </c>
      <c r="B972" s="74" t="s">
        <v>123</v>
      </c>
      <c r="C972" s="73" t="s">
        <v>101</v>
      </c>
      <c r="D972" s="73" t="s">
        <v>2055</v>
      </c>
      <c r="E972" s="176" t="s">
        <v>128</v>
      </c>
      <c r="F972" s="42">
        <v>37</v>
      </c>
      <c r="G972" s="43" t="str">
        <f t="shared" si="124"/>
        <v>23 Oct (Week 8:  Tue)</v>
      </c>
      <c r="H972" s="41" t="s">
        <v>216</v>
      </c>
      <c r="I972" s="41" t="s">
        <v>1903</v>
      </c>
      <c r="J972" s="41" t="str">
        <f t="shared" si="125"/>
        <v>Planned</v>
      </c>
    </row>
    <row r="973" spans="1:10" x14ac:dyDescent="0.25">
      <c r="A973" s="173" t="str">
        <f t="shared" si="123"/>
        <v>FoundationThe Master Puppeteer38</v>
      </c>
      <c r="B973" s="74" t="s">
        <v>123</v>
      </c>
      <c r="C973" s="73" t="s">
        <v>101</v>
      </c>
      <c r="D973" s="73" t="s">
        <v>2055</v>
      </c>
      <c r="E973" s="176" t="s">
        <v>128</v>
      </c>
      <c r="F973" s="42">
        <v>38</v>
      </c>
      <c r="G973" s="43" t="str">
        <f t="shared" si="124"/>
        <v>24 Oct (Week 8:  Wed)</v>
      </c>
      <c r="H973" s="41" t="s">
        <v>217</v>
      </c>
      <c r="I973" s="41" t="s">
        <v>1904</v>
      </c>
      <c r="J973" s="41" t="str">
        <f t="shared" si="125"/>
        <v>Planned</v>
      </c>
    </row>
    <row r="974" spans="1:10" x14ac:dyDescent="0.25">
      <c r="A974" s="173" t="str">
        <f t="shared" si="123"/>
        <v>FoundationThe Master Puppeteer39</v>
      </c>
      <c r="B974" s="74" t="s">
        <v>123</v>
      </c>
      <c r="C974" s="73" t="s">
        <v>101</v>
      </c>
      <c r="D974" s="73" t="s">
        <v>2055</v>
      </c>
      <c r="E974" s="176" t="s">
        <v>128</v>
      </c>
      <c r="F974" s="42">
        <v>39</v>
      </c>
      <c r="G974" s="43" t="str">
        <f t="shared" si="124"/>
        <v>25 Oct (Week 8:  Thu)</v>
      </c>
      <c r="H974" s="41" t="s">
        <v>218</v>
      </c>
      <c r="I974" s="41" t="s">
        <v>1905</v>
      </c>
      <c r="J974" s="41" t="str">
        <f t="shared" si="125"/>
        <v>Planned</v>
      </c>
    </row>
    <row r="975" spans="1:10" x14ac:dyDescent="0.25">
      <c r="A975" s="173" t="str">
        <f t="shared" si="123"/>
        <v>FoundationThe Master Puppeteer40</v>
      </c>
      <c r="B975" s="74" t="s">
        <v>123</v>
      </c>
      <c r="C975" s="73" t="s">
        <v>101</v>
      </c>
      <c r="D975" s="73" t="s">
        <v>2055</v>
      </c>
      <c r="E975" s="176" t="s">
        <v>128</v>
      </c>
      <c r="F975" s="42">
        <v>40</v>
      </c>
      <c r="G975" s="43" t="str">
        <f t="shared" si="124"/>
        <v>26 Oct (Week 8:  Fri)</v>
      </c>
      <c r="H975" s="41" t="s">
        <v>219</v>
      </c>
      <c r="I975" s="41" t="s">
        <v>1906</v>
      </c>
      <c r="J975" s="41" t="str">
        <f t="shared" si="125"/>
        <v>Planned</v>
      </c>
    </row>
    <row r="976" spans="1:10" x14ac:dyDescent="0.25">
      <c r="A976" s="173" t="str">
        <f t="shared" si="123"/>
        <v>FoundationThe Master Puppeteer41</v>
      </c>
      <c r="B976" s="74" t="s">
        <v>123</v>
      </c>
      <c r="C976" s="73" t="s">
        <v>101</v>
      </c>
      <c r="D976" s="73" t="s">
        <v>2055</v>
      </c>
      <c r="E976" s="176" t="s">
        <v>128</v>
      </c>
      <c r="F976" s="42">
        <v>41</v>
      </c>
      <c r="G976" s="43" t="str">
        <f t="shared" si="124"/>
        <v>29 Oct (Week 9:  Mon)</v>
      </c>
      <c r="H976" s="41" t="s">
        <v>220</v>
      </c>
      <c r="I976" s="41" t="s">
        <v>1907</v>
      </c>
      <c r="J976" s="41" t="str">
        <f t="shared" si="125"/>
        <v>Planned</v>
      </c>
    </row>
    <row r="977" spans="1:13" x14ac:dyDescent="0.25">
      <c r="A977" s="173" t="str">
        <f t="shared" si="123"/>
        <v>FoundationThe Master Puppeteer42</v>
      </c>
      <c r="B977" s="74" t="s">
        <v>123</v>
      </c>
      <c r="C977" s="73" t="s">
        <v>101</v>
      </c>
      <c r="D977" s="73" t="s">
        <v>2055</v>
      </c>
      <c r="E977" s="176" t="s">
        <v>128</v>
      </c>
      <c r="F977" s="42">
        <v>42</v>
      </c>
      <c r="G977" s="43" t="str">
        <f t="shared" si="124"/>
        <v>30 Oct (Week 9:  Tue)</v>
      </c>
      <c r="H977" s="41" t="s">
        <v>221</v>
      </c>
      <c r="I977" s="41" t="s">
        <v>1877</v>
      </c>
      <c r="J977" s="41" t="str">
        <f t="shared" si="125"/>
        <v>Planned</v>
      </c>
    </row>
    <row r="978" spans="1:13" x14ac:dyDescent="0.25">
      <c r="A978" s="173" t="str">
        <f t="shared" si="123"/>
        <v>FoundationThe Master Puppeteer43</v>
      </c>
      <c r="B978" s="74" t="s">
        <v>123</v>
      </c>
      <c r="C978" s="73" t="s">
        <v>101</v>
      </c>
      <c r="D978" s="73" t="s">
        <v>2055</v>
      </c>
      <c r="E978" s="176" t="s">
        <v>128</v>
      </c>
      <c r="F978" s="42">
        <v>43</v>
      </c>
      <c r="G978" s="43" t="str">
        <f t="shared" si="124"/>
        <v>31 Oct (Week 9:  Wed)</v>
      </c>
      <c r="H978" s="41" t="s">
        <v>1908</v>
      </c>
      <c r="I978" s="41" t="s">
        <v>1894</v>
      </c>
      <c r="J978" s="41" t="str">
        <f t="shared" si="125"/>
        <v>Planned</v>
      </c>
    </row>
    <row r="979" spans="1:13" x14ac:dyDescent="0.25">
      <c r="A979" s="173" t="str">
        <f t="shared" si="123"/>
        <v>FoundationThe Master Puppeteer44</v>
      </c>
      <c r="B979" s="74" t="s">
        <v>123</v>
      </c>
      <c r="C979" s="73" t="s">
        <v>101</v>
      </c>
      <c r="D979" s="73" t="s">
        <v>2055</v>
      </c>
      <c r="E979" s="176" t="s">
        <v>128</v>
      </c>
      <c r="F979" s="42">
        <v>44</v>
      </c>
      <c r="G979" s="43" t="str">
        <f t="shared" si="124"/>
        <v>01 Nov (Week 9:  Thu)</v>
      </c>
      <c r="H979" s="41" t="s">
        <v>2053</v>
      </c>
      <c r="I979" s="41" t="s">
        <v>2054</v>
      </c>
      <c r="J979" s="41" t="str">
        <f t="shared" si="125"/>
        <v>Planned</v>
      </c>
    </row>
    <row r="980" spans="1:13" x14ac:dyDescent="0.25">
      <c r="A980" s="173" t="str">
        <f t="shared" si="123"/>
        <v>FoundationThe Master Puppeteer45</v>
      </c>
      <c r="B980" s="74" t="s">
        <v>123</v>
      </c>
      <c r="C980" s="73" t="s">
        <v>101</v>
      </c>
      <c r="D980" s="73" t="s">
        <v>2055</v>
      </c>
      <c r="E980" s="176" t="s">
        <v>128</v>
      </c>
      <c r="F980" s="42">
        <v>45</v>
      </c>
      <c r="G980" s="43" t="str">
        <f t="shared" si="124"/>
        <v>02 Nov (Week 9:  Fri)</v>
      </c>
      <c r="H980" s="41" t="s">
        <v>2056</v>
      </c>
      <c r="I980" s="41" t="s">
        <v>2057</v>
      </c>
      <c r="J980" s="41" t="str">
        <f t="shared" si="125"/>
        <v>Planned</v>
      </c>
    </row>
    <row r="981" spans="1:13" x14ac:dyDescent="0.25">
      <c r="A981" s="173" t="str">
        <f t="shared" ref="A981:A995" si="126">B981&amp;D981&amp;F981</f>
        <v>FoundationA Horse of Milk White Jade46</v>
      </c>
      <c r="B981" s="74" t="s">
        <v>123</v>
      </c>
      <c r="C981" s="73" t="s">
        <v>101</v>
      </c>
      <c r="D981" s="73" t="s">
        <v>3490</v>
      </c>
      <c r="E981" s="176" t="s">
        <v>128</v>
      </c>
      <c r="F981" s="42">
        <v>46</v>
      </c>
      <c r="G981" s="43" t="str">
        <f t="shared" si="124"/>
        <v>05 Nov (Week 10:  Mon)</v>
      </c>
      <c r="H981" s="41" t="s">
        <v>2063</v>
      </c>
      <c r="I981" s="41" t="s">
        <v>2064</v>
      </c>
      <c r="J981" s="41" t="str">
        <f t="shared" ref="J981:J995" si="127">IF(ISBLANK(K981),"Planned",IF(K981="-","Revoked","Completed"))</f>
        <v>Planned</v>
      </c>
      <c r="M981" s="54" t="s">
        <v>110</v>
      </c>
    </row>
    <row r="982" spans="1:13" x14ac:dyDescent="0.25">
      <c r="A982" s="173" t="str">
        <f t="shared" si="126"/>
        <v>FoundationA Horse of Milk White Jade47</v>
      </c>
      <c r="B982" s="74" t="s">
        <v>123</v>
      </c>
      <c r="C982" s="73" t="s">
        <v>101</v>
      </c>
      <c r="D982" s="73" t="s">
        <v>3490</v>
      </c>
      <c r="E982" s="176" t="s">
        <v>128</v>
      </c>
      <c r="F982" s="42">
        <v>47</v>
      </c>
      <c r="G982" s="43" t="str">
        <f t="shared" si="124"/>
        <v>06 Nov (Week 10:  Tue)</v>
      </c>
      <c r="H982" s="41" t="s">
        <v>2065</v>
      </c>
      <c r="I982" s="41" t="s">
        <v>2067</v>
      </c>
      <c r="J982" s="41" t="str">
        <f t="shared" si="127"/>
        <v>Planned</v>
      </c>
    </row>
    <row r="983" spans="1:13" x14ac:dyDescent="0.25">
      <c r="A983" s="173" t="str">
        <f t="shared" si="126"/>
        <v>FoundationA Horse of Milk White Jade48</v>
      </c>
      <c r="B983" s="74" t="s">
        <v>123</v>
      </c>
      <c r="C983" s="73" t="s">
        <v>101</v>
      </c>
      <c r="D983" s="73" t="s">
        <v>3490</v>
      </c>
      <c r="E983" s="176" t="s">
        <v>128</v>
      </c>
      <c r="F983" s="42">
        <v>48</v>
      </c>
      <c r="G983" s="43" t="str">
        <f t="shared" si="124"/>
        <v>07 Nov (Week 10:  Wed)</v>
      </c>
      <c r="H983" s="41" t="s">
        <v>2068</v>
      </c>
      <c r="I983" s="41" t="s">
        <v>2069</v>
      </c>
      <c r="J983" s="41" t="str">
        <f t="shared" si="127"/>
        <v>Planned</v>
      </c>
    </row>
    <row r="984" spans="1:13" x14ac:dyDescent="0.25">
      <c r="A984" s="173" t="str">
        <f t="shared" si="126"/>
        <v>FoundationA Horse of Milk White Jade49</v>
      </c>
      <c r="B984" s="74" t="s">
        <v>123</v>
      </c>
      <c r="C984" s="73" t="s">
        <v>101</v>
      </c>
      <c r="D984" s="73" t="s">
        <v>3490</v>
      </c>
      <c r="E984" s="176" t="s">
        <v>128</v>
      </c>
      <c r="F984" s="42">
        <v>49</v>
      </c>
      <c r="G984" s="43" t="str">
        <f t="shared" si="124"/>
        <v>08 Nov (Week 10:  Thu)</v>
      </c>
      <c r="H984" s="41" t="s">
        <v>1935</v>
      </c>
      <c r="I984" s="41" t="s">
        <v>1952</v>
      </c>
      <c r="J984" s="41" t="str">
        <f t="shared" si="127"/>
        <v>Planned</v>
      </c>
    </row>
    <row r="985" spans="1:13" x14ac:dyDescent="0.25">
      <c r="A985" s="173" t="str">
        <f t="shared" si="126"/>
        <v>FoundationA Horse of Milk White Jade50</v>
      </c>
      <c r="B985" s="74" t="s">
        <v>123</v>
      </c>
      <c r="C985" s="73" t="s">
        <v>101</v>
      </c>
      <c r="D985" s="73" t="s">
        <v>3490</v>
      </c>
      <c r="E985" s="176" t="s">
        <v>128</v>
      </c>
      <c r="F985" s="42">
        <v>50</v>
      </c>
      <c r="G985" s="43" t="str">
        <f t="shared" si="124"/>
        <v>09 Nov (Week 10:  Fri)</v>
      </c>
      <c r="H985" s="41" t="s">
        <v>1953</v>
      </c>
      <c r="I985" s="41" t="s">
        <v>1954</v>
      </c>
      <c r="J985" s="41" t="str">
        <f t="shared" si="127"/>
        <v>Planned</v>
      </c>
    </row>
    <row r="986" spans="1:13" x14ac:dyDescent="0.25">
      <c r="A986" s="173" t="str">
        <f t="shared" si="126"/>
        <v>FoundationA Horse of Milk White Jade51</v>
      </c>
      <c r="B986" s="74" t="s">
        <v>123</v>
      </c>
      <c r="C986" s="73" t="s">
        <v>101</v>
      </c>
      <c r="D986" s="73" t="s">
        <v>3490</v>
      </c>
      <c r="E986" s="176" t="s">
        <v>128</v>
      </c>
      <c r="F986" s="42">
        <v>51</v>
      </c>
      <c r="G986" s="43" t="str">
        <f t="shared" si="124"/>
        <v>12 Nov (Week 11:  Mon)</v>
      </c>
      <c r="H986" s="41" t="s">
        <v>1919</v>
      </c>
      <c r="I986" s="41" t="s">
        <v>1920</v>
      </c>
      <c r="J986" s="41" t="str">
        <f t="shared" si="127"/>
        <v>Planned</v>
      </c>
    </row>
    <row r="987" spans="1:13" x14ac:dyDescent="0.25">
      <c r="A987" s="173" t="str">
        <f t="shared" si="126"/>
        <v>FoundationA Horse of Milk White Jade52</v>
      </c>
      <c r="B987" s="74" t="s">
        <v>123</v>
      </c>
      <c r="C987" s="73" t="s">
        <v>101</v>
      </c>
      <c r="D987" s="73" t="s">
        <v>3490</v>
      </c>
      <c r="E987" s="176" t="s">
        <v>128</v>
      </c>
      <c r="F987" s="42">
        <v>52</v>
      </c>
      <c r="G987" s="43" t="str">
        <f t="shared" si="124"/>
        <v>13 Nov (Week 11:  Tue)</v>
      </c>
      <c r="H987" s="41" t="s">
        <v>1921</v>
      </c>
      <c r="I987" s="41" t="s">
        <v>1922</v>
      </c>
      <c r="J987" s="41" t="str">
        <f t="shared" si="127"/>
        <v>Planned</v>
      </c>
    </row>
    <row r="988" spans="1:13" x14ac:dyDescent="0.25">
      <c r="A988" s="173" t="str">
        <f t="shared" si="126"/>
        <v>FoundationA Horse of Milk White Jade53</v>
      </c>
      <c r="B988" s="74" t="s">
        <v>123</v>
      </c>
      <c r="C988" s="73" t="s">
        <v>101</v>
      </c>
      <c r="D988" s="73" t="s">
        <v>3490</v>
      </c>
      <c r="E988" s="176" t="s">
        <v>128</v>
      </c>
      <c r="F988" s="42">
        <v>53</v>
      </c>
      <c r="G988" s="43" t="str">
        <f t="shared" si="124"/>
        <v>14 Nov (Week 11:  Wed)</v>
      </c>
      <c r="H988" s="41" t="s">
        <v>1530</v>
      </c>
      <c r="I988" s="41" t="s">
        <v>1884</v>
      </c>
      <c r="J988" s="41" t="str">
        <f t="shared" si="127"/>
        <v>Planned</v>
      </c>
    </row>
    <row r="989" spans="1:13" x14ac:dyDescent="0.25">
      <c r="A989" s="173" t="str">
        <f t="shared" si="126"/>
        <v>FoundationA Horse of Milk White Jade54</v>
      </c>
      <c r="B989" s="74" t="s">
        <v>123</v>
      </c>
      <c r="C989" s="73" t="s">
        <v>101</v>
      </c>
      <c r="D989" s="73" t="s">
        <v>3490</v>
      </c>
      <c r="E989" s="176" t="s">
        <v>128</v>
      </c>
      <c r="F989" s="42">
        <v>54</v>
      </c>
      <c r="G989" s="43" t="str">
        <f t="shared" si="124"/>
        <v>15 Nov (Week 11:  Thu)</v>
      </c>
      <c r="H989" s="41" t="s">
        <v>2070</v>
      </c>
      <c r="I989" s="41" t="s">
        <v>2071</v>
      </c>
      <c r="J989" s="41" t="str">
        <f t="shared" si="127"/>
        <v>Planned</v>
      </c>
    </row>
    <row r="990" spans="1:13" x14ac:dyDescent="0.25">
      <c r="A990" s="173" t="str">
        <f t="shared" si="126"/>
        <v>FoundationA Horse of Milk White Jade55</v>
      </c>
      <c r="B990" s="74" t="s">
        <v>123</v>
      </c>
      <c r="C990" s="73" t="s">
        <v>101</v>
      </c>
      <c r="D990" s="73" t="s">
        <v>3490</v>
      </c>
      <c r="E990" s="176" t="s">
        <v>128</v>
      </c>
      <c r="F990" s="42">
        <v>55</v>
      </c>
      <c r="G990" s="43" t="str">
        <f t="shared" si="124"/>
        <v>16 Nov (Week 11:  Fri)</v>
      </c>
      <c r="H990" s="41" t="s">
        <v>2072</v>
      </c>
      <c r="I990" s="41" t="s">
        <v>2073</v>
      </c>
      <c r="J990" s="41" t="str">
        <f t="shared" si="127"/>
        <v>Planned</v>
      </c>
    </row>
    <row r="991" spans="1:13" x14ac:dyDescent="0.25">
      <c r="A991" s="173" t="str">
        <f t="shared" si="126"/>
        <v>FoundationA Horse of Milk White Jade56</v>
      </c>
      <c r="B991" s="74" t="s">
        <v>123</v>
      </c>
      <c r="C991" s="73" t="s">
        <v>101</v>
      </c>
      <c r="D991" s="73" t="s">
        <v>3490</v>
      </c>
      <c r="E991" s="176" t="s">
        <v>128</v>
      </c>
      <c r="F991" s="42">
        <v>56</v>
      </c>
      <c r="G991" s="43" t="str">
        <f t="shared" si="124"/>
        <v>19 Nov (Week 12:  Mon)</v>
      </c>
      <c r="H991" s="41" t="s">
        <v>1532</v>
      </c>
      <c r="I991" s="41" t="s">
        <v>1886</v>
      </c>
      <c r="J991" s="41" t="str">
        <f t="shared" si="127"/>
        <v>Planned</v>
      </c>
      <c r="M991" s="54" t="s">
        <v>110</v>
      </c>
    </row>
    <row r="992" spans="1:13" x14ac:dyDescent="0.25">
      <c r="A992" s="173" t="str">
        <f t="shared" si="126"/>
        <v>FoundationA Horse of Milk White Jade57</v>
      </c>
      <c r="B992" s="74" t="s">
        <v>123</v>
      </c>
      <c r="C992" s="73" t="s">
        <v>101</v>
      </c>
      <c r="D992" s="73" t="s">
        <v>3490</v>
      </c>
      <c r="E992" s="176" t="s">
        <v>128</v>
      </c>
      <c r="F992" s="42">
        <v>57</v>
      </c>
      <c r="G992" s="43" t="str">
        <f t="shared" si="124"/>
        <v>20 Nov (Week 12:  Tue)</v>
      </c>
      <c r="H992" s="41" t="s">
        <v>2074</v>
      </c>
      <c r="I992" s="41" t="s">
        <v>2075</v>
      </c>
      <c r="J992" s="41" t="str">
        <f t="shared" si="127"/>
        <v>Planned</v>
      </c>
      <c r="M992" s="54" t="s">
        <v>110</v>
      </c>
    </row>
    <row r="993" spans="1:14" x14ac:dyDescent="0.25">
      <c r="A993" s="173" t="str">
        <f t="shared" si="126"/>
        <v>FoundationA Horse of Milk White Jade58</v>
      </c>
      <c r="B993" s="74" t="s">
        <v>123</v>
      </c>
      <c r="C993" s="73" t="s">
        <v>101</v>
      </c>
      <c r="D993" s="73" t="s">
        <v>3490</v>
      </c>
      <c r="E993" s="176" t="s">
        <v>128</v>
      </c>
      <c r="F993" s="42">
        <v>58</v>
      </c>
      <c r="G993" s="43" t="str">
        <f t="shared" si="124"/>
        <v>21 Nov (Week 12:  Wed)</v>
      </c>
      <c r="H993" s="41" t="s">
        <v>2076</v>
      </c>
      <c r="I993" s="41" t="s">
        <v>2077</v>
      </c>
      <c r="J993" s="41" t="str">
        <f t="shared" si="127"/>
        <v>Planned</v>
      </c>
      <c r="M993" s="54" t="s">
        <v>110</v>
      </c>
    </row>
    <row r="994" spans="1:14" x14ac:dyDescent="0.25">
      <c r="A994" s="173" t="str">
        <f t="shared" si="126"/>
        <v>FoundationA Horse of Milk White Jade59</v>
      </c>
      <c r="B994" s="74" t="s">
        <v>123</v>
      </c>
      <c r="C994" s="73" t="s">
        <v>101</v>
      </c>
      <c r="D994" s="73" t="s">
        <v>3490</v>
      </c>
      <c r="E994" s="176" t="s">
        <v>128</v>
      </c>
      <c r="F994" s="42">
        <v>59</v>
      </c>
      <c r="G994" s="43" t="str">
        <f t="shared" si="124"/>
        <v>22 Nov (Week 12:  Thu)</v>
      </c>
      <c r="H994" s="41" t="s">
        <v>2078</v>
      </c>
      <c r="I994" s="41" t="s">
        <v>2079</v>
      </c>
      <c r="J994" s="41" t="str">
        <f t="shared" si="127"/>
        <v>Planned</v>
      </c>
    </row>
    <row r="995" spans="1:14" x14ac:dyDescent="0.25">
      <c r="A995" s="173" t="str">
        <f t="shared" si="126"/>
        <v>FoundationA Horse of Milk White Jade60</v>
      </c>
      <c r="B995" s="74" t="s">
        <v>123</v>
      </c>
      <c r="C995" s="73" t="s">
        <v>101</v>
      </c>
      <c r="D995" s="73" t="s">
        <v>3490</v>
      </c>
      <c r="E995" s="176" t="s">
        <v>128</v>
      </c>
      <c r="F995" s="42">
        <v>60</v>
      </c>
      <c r="G995" s="43" t="str">
        <f t="shared" si="124"/>
        <v>23 Nov (Week 12:  Fri)</v>
      </c>
      <c r="H995" s="41" t="s">
        <v>2080</v>
      </c>
      <c r="I995" s="41" t="s">
        <v>2081</v>
      </c>
      <c r="J995" s="41" t="str">
        <f t="shared" si="127"/>
        <v>Planned</v>
      </c>
    </row>
    <row r="996" spans="1:14" x14ac:dyDescent="0.25">
      <c r="A996" s="173" t="str">
        <f t="shared" ref="A996:A1000" si="128">B996&amp;D996&amp;F996</f>
        <v>FoundationBreaking Stalin's Nose61</v>
      </c>
      <c r="B996" s="74" t="s">
        <v>123</v>
      </c>
      <c r="C996" s="73" t="s">
        <v>101</v>
      </c>
      <c r="D996" s="73" t="s">
        <v>2094</v>
      </c>
      <c r="E996" s="176" t="s">
        <v>128</v>
      </c>
      <c r="F996" s="42">
        <v>61</v>
      </c>
      <c r="G996" s="43" t="str">
        <f t="shared" ref="G996:G1020" si="129">IF(ISBLANK(F996),"",TEXT(VLOOKUP(F996,Calendar,2,0),"dd mmm")&amp;" (Week "&amp;VLOOKUP(F996,Calendar,3,FALSE)&amp;":  "&amp;TEXT(VLOOKUP(F996,Calendar,2,FALSE),"ddd")&amp;")")</f>
        <v>26 Nov (Week 13:  Mon)</v>
      </c>
      <c r="H996" s="41" t="s">
        <v>2095</v>
      </c>
      <c r="I996" s="41" t="s">
        <v>2096</v>
      </c>
      <c r="J996" s="41" t="str">
        <f t="shared" ref="J996:J1000" si="130">IF(ISBLANK(K996),"Planned",IF(K996="-","Revoked","Completed"))</f>
        <v>Planned</v>
      </c>
      <c r="M996" s="54" t="s">
        <v>110</v>
      </c>
      <c r="N996" s="54" t="s">
        <v>1878</v>
      </c>
    </row>
    <row r="997" spans="1:14" x14ac:dyDescent="0.25">
      <c r="A997" s="173" t="str">
        <f t="shared" si="128"/>
        <v>FoundationBreaking Stalin's Nose62</v>
      </c>
      <c r="B997" s="74" t="s">
        <v>123</v>
      </c>
      <c r="C997" s="73" t="s">
        <v>101</v>
      </c>
      <c r="D997" s="73" t="s">
        <v>2094</v>
      </c>
      <c r="E997" s="176" t="s">
        <v>128</v>
      </c>
      <c r="F997" s="42">
        <v>62</v>
      </c>
      <c r="G997" s="43" t="str">
        <f t="shared" si="129"/>
        <v>27 Nov (Week 13:  Tue)</v>
      </c>
      <c r="H997" s="41" t="s">
        <v>2097</v>
      </c>
      <c r="I997" s="41" t="s">
        <v>2098</v>
      </c>
      <c r="J997" s="41" t="str">
        <f t="shared" si="130"/>
        <v>Planned</v>
      </c>
    </row>
    <row r="998" spans="1:14" x14ac:dyDescent="0.25">
      <c r="A998" s="173" t="str">
        <f t="shared" si="128"/>
        <v>FoundationBreaking Stalin's Nose63</v>
      </c>
      <c r="B998" s="74" t="s">
        <v>123</v>
      </c>
      <c r="C998" s="73" t="s">
        <v>101</v>
      </c>
      <c r="D998" s="73" t="s">
        <v>2094</v>
      </c>
      <c r="E998" s="176" t="s">
        <v>128</v>
      </c>
      <c r="F998" s="42">
        <v>63</v>
      </c>
      <c r="G998" s="43" t="str">
        <f t="shared" si="129"/>
        <v>28 Nov (Week 13:  Wed)</v>
      </c>
      <c r="H998" s="41" t="s">
        <v>2099</v>
      </c>
      <c r="I998" s="41" t="s">
        <v>2100</v>
      </c>
      <c r="J998" s="41" t="str">
        <f t="shared" si="130"/>
        <v>Planned</v>
      </c>
    </row>
    <row r="999" spans="1:14" x14ac:dyDescent="0.25">
      <c r="A999" s="173" t="str">
        <f t="shared" si="128"/>
        <v>FoundationBreaking Stalin's Nose64</v>
      </c>
      <c r="B999" s="74" t="s">
        <v>123</v>
      </c>
      <c r="C999" s="73" t="s">
        <v>101</v>
      </c>
      <c r="D999" s="73" t="s">
        <v>2094</v>
      </c>
      <c r="E999" s="176" t="s">
        <v>128</v>
      </c>
      <c r="F999" s="42">
        <v>64</v>
      </c>
      <c r="G999" s="43" t="str">
        <f t="shared" si="129"/>
        <v>29 Nov (Week 13:  Thu)</v>
      </c>
      <c r="H999" s="41" t="s">
        <v>2101</v>
      </c>
      <c r="I999" s="41" t="s">
        <v>2102</v>
      </c>
      <c r="J999" s="41" t="str">
        <f t="shared" si="130"/>
        <v>Planned</v>
      </c>
    </row>
    <row r="1000" spans="1:14" x14ac:dyDescent="0.25">
      <c r="A1000" s="173" t="str">
        <f t="shared" si="128"/>
        <v>FoundationBreaking Stalin's Nose65</v>
      </c>
      <c r="B1000" s="74" t="s">
        <v>123</v>
      </c>
      <c r="C1000" s="73" t="s">
        <v>101</v>
      </c>
      <c r="D1000" s="73" t="s">
        <v>2094</v>
      </c>
      <c r="E1000" s="176" t="s">
        <v>128</v>
      </c>
      <c r="F1000" s="42">
        <v>65</v>
      </c>
      <c r="G1000" s="43" t="str">
        <f t="shared" si="129"/>
        <v>30 Nov (Week 13:  Fri)</v>
      </c>
      <c r="H1000" s="41" t="s">
        <v>2103</v>
      </c>
      <c r="I1000" s="41" t="s">
        <v>2104</v>
      </c>
      <c r="J1000" s="41" t="str">
        <f t="shared" si="130"/>
        <v>Planned</v>
      </c>
    </row>
    <row r="1001" spans="1:14" x14ac:dyDescent="0.25">
      <c r="A1001" s="173" t="str">
        <f t="shared" ref="A1001:A1010" si="131">B1001&amp;D1001&amp;F1001</f>
        <v>FoundationThe Land I Lost66</v>
      </c>
      <c r="B1001" s="74" t="s">
        <v>123</v>
      </c>
      <c r="C1001" s="73" t="s">
        <v>101</v>
      </c>
      <c r="D1001" s="73" t="s">
        <v>2105</v>
      </c>
      <c r="E1001" s="176" t="s">
        <v>128</v>
      </c>
      <c r="F1001" s="42">
        <v>66</v>
      </c>
      <c r="G1001" s="43" t="str">
        <f t="shared" si="129"/>
        <v>03 Dec (Week 14:  Mon)</v>
      </c>
      <c r="H1001" s="41" t="s">
        <v>2106</v>
      </c>
      <c r="I1001" s="41" t="s">
        <v>2107</v>
      </c>
      <c r="J1001" s="41" t="str">
        <f t="shared" ref="J1001:J1010" si="132">IF(ISBLANK(K1001),"Planned",IF(K1001="-","Revoked","Completed"))</f>
        <v>Planned</v>
      </c>
    </row>
    <row r="1002" spans="1:14" x14ac:dyDescent="0.25">
      <c r="A1002" s="173" t="str">
        <f t="shared" si="131"/>
        <v>FoundationThe Land I Lost67</v>
      </c>
      <c r="B1002" s="74" t="s">
        <v>123</v>
      </c>
      <c r="C1002" s="73" t="s">
        <v>101</v>
      </c>
      <c r="D1002" s="73" t="s">
        <v>2105</v>
      </c>
      <c r="E1002" s="176" t="s">
        <v>128</v>
      </c>
      <c r="F1002" s="42">
        <v>67</v>
      </c>
      <c r="G1002" s="43" t="str">
        <f t="shared" si="129"/>
        <v>04 Dec (Week 14:  Tue)</v>
      </c>
      <c r="H1002" s="41" t="s">
        <v>2108</v>
      </c>
      <c r="I1002" s="41" t="s">
        <v>2109</v>
      </c>
      <c r="J1002" s="41" t="str">
        <f t="shared" si="132"/>
        <v>Planned</v>
      </c>
    </row>
    <row r="1003" spans="1:14" x14ac:dyDescent="0.25">
      <c r="A1003" s="173" t="str">
        <f t="shared" si="131"/>
        <v>FoundationThe Land I Lost68</v>
      </c>
      <c r="B1003" s="74" t="s">
        <v>123</v>
      </c>
      <c r="C1003" s="73" t="s">
        <v>101</v>
      </c>
      <c r="D1003" s="73" t="s">
        <v>2105</v>
      </c>
      <c r="E1003" s="176" t="s">
        <v>128</v>
      </c>
      <c r="F1003" s="42">
        <v>68</v>
      </c>
      <c r="G1003" s="43" t="str">
        <f t="shared" si="129"/>
        <v>05 Dec (Week 14:  Wed)</v>
      </c>
      <c r="H1003" s="41" t="s">
        <v>2110</v>
      </c>
      <c r="I1003" s="41" t="s">
        <v>2111</v>
      </c>
      <c r="J1003" s="41" t="str">
        <f t="shared" si="132"/>
        <v>Planned</v>
      </c>
    </row>
    <row r="1004" spans="1:14" x14ac:dyDescent="0.25">
      <c r="A1004" s="173" t="str">
        <f t="shared" si="131"/>
        <v>FoundationThe Land I Lost69</v>
      </c>
      <c r="B1004" s="74" t="s">
        <v>123</v>
      </c>
      <c r="C1004" s="73" t="s">
        <v>101</v>
      </c>
      <c r="D1004" s="73" t="s">
        <v>2105</v>
      </c>
      <c r="E1004" s="176" t="s">
        <v>128</v>
      </c>
      <c r="F1004" s="42">
        <v>69</v>
      </c>
      <c r="G1004" s="43" t="str">
        <f t="shared" si="129"/>
        <v>06 Dec (Week 14:  Thu)</v>
      </c>
      <c r="H1004" s="41" t="s">
        <v>2112</v>
      </c>
      <c r="I1004" s="41" t="s">
        <v>2113</v>
      </c>
      <c r="J1004" s="41" t="str">
        <f t="shared" si="132"/>
        <v>Planned</v>
      </c>
    </row>
    <row r="1005" spans="1:14" x14ac:dyDescent="0.25">
      <c r="A1005" s="173" t="str">
        <f t="shared" si="131"/>
        <v>FoundationThe Land I Lost70</v>
      </c>
      <c r="B1005" s="74" t="s">
        <v>123</v>
      </c>
      <c r="C1005" s="73" t="s">
        <v>101</v>
      </c>
      <c r="D1005" s="73" t="s">
        <v>2105</v>
      </c>
      <c r="E1005" s="176" t="s">
        <v>128</v>
      </c>
      <c r="F1005" s="42">
        <v>70</v>
      </c>
      <c r="G1005" s="43" t="str">
        <f t="shared" si="129"/>
        <v>07 Dec (Week 14:  Fri)</v>
      </c>
      <c r="H1005" s="41" t="s">
        <v>2114</v>
      </c>
      <c r="I1005" s="41" t="s">
        <v>2115</v>
      </c>
      <c r="J1005" s="41" t="str">
        <f t="shared" si="132"/>
        <v>Planned</v>
      </c>
    </row>
    <row r="1006" spans="1:14" x14ac:dyDescent="0.25">
      <c r="A1006" s="173" t="str">
        <f t="shared" si="131"/>
        <v>FoundationThe Land I Lost71</v>
      </c>
      <c r="B1006" s="74" t="s">
        <v>123</v>
      </c>
      <c r="C1006" s="73" t="s">
        <v>101</v>
      </c>
      <c r="D1006" s="73" t="s">
        <v>2105</v>
      </c>
      <c r="E1006" s="176" t="s">
        <v>128</v>
      </c>
      <c r="F1006" s="42">
        <v>71</v>
      </c>
      <c r="G1006" s="43" t="str">
        <f t="shared" si="129"/>
        <v>10 Dec (Week 15:  Mon)</v>
      </c>
      <c r="H1006" s="41" t="s">
        <v>2116</v>
      </c>
      <c r="I1006" s="41" t="s">
        <v>2117</v>
      </c>
      <c r="J1006" s="41" t="str">
        <f t="shared" si="132"/>
        <v>Planned</v>
      </c>
    </row>
    <row r="1007" spans="1:14" x14ac:dyDescent="0.25">
      <c r="A1007" s="173" t="str">
        <f t="shared" si="131"/>
        <v>FoundationThe Land I Lost72</v>
      </c>
      <c r="B1007" s="74" t="s">
        <v>123</v>
      </c>
      <c r="C1007" s="73" t="s">
        <v>101</v>
      </c>
      <c r="D1007" s="73" t="s">
        <v>2105</v>
      </c>
      <c r="E1007" s="176" t="s">
        <v>128</v>
      </c>
      <c r="F1007" s="42">
        <v>72</v>
      </c>
      <c r="G1007" s="43" t="str">
        <f t="shared" si="129"/>
        <v>11 Dec (Week 15:  Tue)</v>
      </c>
      <c r="H1007" s="41" t="s">
        <v>2118</v>
      </c>
      <c r="I1007" s="41" t="s">
        <v>2119</v>
      </c>
      <c r="J1007" s="41" t="str">
        <f t="shared" si="132"/>
        <v>Planned</v>
      </c>
    </row>
    <row r="1008" spans="1:14" x14ac:dyDescent="0.25">
      <c r="A1008" s="173" t="str">
        <f t="shared" si="131"/>
        <v>FoundationThe Land I Lost73</v>
      </c>
      <c r="B1008" s="74" t="s">
        <v>123</v>
      </c>
      <c r="C1008" s="73" t="s">
        <v>101</v>
      </c>
      <c r="D1008" s="73" t="s">
        <v>2105</v>
      </c>
      <c r="E1008" s="176" t="s">
        <v>128</v>
      </c>
      <c r="F1008" s="42">
        <v>73</v>
      </c>
      <c r="G1008" s="43" t="str">
        <f t="shared" si="129"/>
        <v>12 Dec (Week 15:  Wed)</v>
      </c>
      <c r="H1008" s="41" t="s">
        <v>2120</v>
      </c>
      <c r="I1008" s="41" t="s">
        <v>2121</v>
      </c>
      <c r="J1008" s="41" t="str">
        <f t="shared" si="132"/>
        <v>Planned</v>
      </c>
    </row>
    <row r="1009" spans="1:13" x14ac:dyDescent="0.25">
      <c r="A1009" s="173" t="str">
        <f t="shared" si="131"/>
        <v>FoundationThe Land I Lost74</v>
      </c>
      <c r="B1009" s="74" t="s">
        <v>123</v>
      </c>
      <c r="C1009" s="73" t="s">
        <v>101</v>
      </c>
      <c r="D1009" s="73" t="s">
        <v>2105</v>
      </c>
      <c r="E1009" s="176" t="s">
        <v>128</v>
      </c>
      <c r="F1009" s="42">
        <v>74</v>
      </c>
      <c r="G1009" s="43" t="str">
        <f t="shared" si="129"/>
        <v>13 Dec (Week 15:  Thu)</v>
      </c>
      <c r="H1009" s="41" t="s">
        <v>2122</v>
      </c>
      <c r="I1009" s="41" t="s">
        <v>2123</v>
      </c>
      <c r="J1009" s="41" t="str">
        <f t="shared" si="132"/>
        <v>Planned</v>
      </c>
    </row>
    <row r="1010" spans="1:13" x14ac:dyDescent="0.25">
      <c r="A1010" s="173" t="str">
        <f t="shared" si="131"/>
        <v>FoundationThe Land I Lost75</v>
      </c>
      <c r="B1010" s="74" t="s">
        <v>123</v>
      </c>
      <c r="C1010" s="73" t="s">
        <v>101</v>
      </c>
      <c r="D1010" s="73" t="s">
        <v>2105</v>
      </c>
      <c r="E1010" s="176" t="s">
        <v>128</v>
      </c>
      <c r="F1010" s="42">
        <v>75</v>
      </c>
      <c r="G1010" s="43" t="str">
        <f t="shared" si="129"/>
        <v>14 Dec (Week 15:  Fri)</v>
      </c>
      <c r="H1010" s="41" t="s">
        <v>2124</v>
      </c>
      <c r="I1010" s="41" t="s">
        <v>2125</v>
      </c>
      <c r="J1010" s="41" t="str">
        <f t="shared" si="132"/>
        <v>Planned</v>
      </c>
    </row>
    <row r="1011" spans="1:13" x14ac:dyDescent="0.25">
      <c r="A1011" s="173" t="str">
        <f t="shared" ref="A1011:A1020" si="133">B1011&amp;D1011&amp;F1011</f>
        <v>FoundationJust So Stories66</v>
      </c>
      <c r="B1011" s="74" t="s">
        <v>123</v>
      </c>
      <c r="C1011" s="73" t="s">
        <v>101</v>
      </c>
      <c r="D1011" s="73" t="s">
        <v>2126</v>
      </c>
      <c r="E1011" s="176" t="s">
        <v>128</v>
      </c>
      <c r="F1011" s="42">
        <v>66</v>
      </c>
      <c r="G1011" s="43" t="str">
        <f t="shared" si="129"/>
        <v>03 Dec (Week 14:  Mon)</v>
      </c>
      <c r="H1011" s="41" t="s">
        <v>2127</v>
      </c>
      <c r="I1011" s="41" t="s">
        <v>2128</v>
      </c>
      <c r="J1011" s="41" t="str">
        <f t="shared" ref="J1011:J1020" si="134">IF(ISBLANK(K1011),"Planned",IF(K1011="-","Revoked","Completed"))</f>
        <v>Planned</v>
      </c>
    </row>
    <row r="1012" spans="1:13" x14ac:dyDescent="0.25">
      <c r="A1012" s="173" t="str">
        <f t="shared" si="133"/>
        <v>FoundationJust So Stories67</v>
      </c>
      <c r="B1012" s="74" t="s">
        <v>123</v>
      </c>
      <c r="C1012" s="73" t="s">
        <v>101</v>
      </c>
      <c r="D1012" s="73" t="s">
        <v>2126</v>
      </c>
      <c r="E1012" s="176" t="s">
        <v>128</v>
      </c>
      <c r="F1012" s="42">
        <v>67</v>
      </c>
      <c r="G1012" s="43" t="str">
        <f t="shared" si="129"/>
        <v>04 Dec (Week 14:  Tue)</v>
      </c>
      <c r="H1012" s="41" t="s">
        <v>2129</v>
      </c>
      <c r="I1012" s="41" t="s">
        <v>2130</v>
      </c>
      <c r="J1012" s="41" t="str">
        <f t="shared" si="134"/>
        <v>Planned</v>
      </c>
    </row>
    <row r="1013" spans="1:13" x14ac:dyDescent="0.25">
      <c r="A1013" s="173" t="str">
        <f t="shared" si="133"/>
        <v>FoundationJust So Stories68</v>
      </c>
      <c r="B1013" s="74" t="s">
        <v>123</v>
      </c>
      <c r="C1013" s="73" t="s">
        <v>101</v>
      </c>
      <c r="D1013" s="73" t="s">
        <v>2126</v>
      </c>
      <c r="E1013" s="176" t="s">
        <v>128</v>
      </c>
      <c r="F1013" s="42">
        <v>68</v>
      </c>
      <c r="G1013" s="43" t="str">
        <f t="shared" si="129"/>
        <v>05 Dec (Week 14:  Wed)</v>
      </c>
      <c r="H1013" s="41" t="s">
        <v>2131</v>
      </c>
      <c r="I1013" s="41" t="s">
        <v>2132</v>
      </c>
      <c r="J1013" s="41" t="str">
        <f t="shared" si="134"/>
        <v>Planned</v>
      </c>
    </row>
    <row r="1014" spans="1:13" x14ac:dyDescent="0.25">
      <c r="A1014" s="173" t="str">
        <f t="shared" si="133"/>
        <v>FoundationJust So Stories69</v>
      </c>
      <c r="B1014" s="74" t="s">
        <v>123</v>
      </c>
      <c r="C1014" s="73" t="s">
        <v>101</v>
      </c>
      <c r="D1014" s="73" t="s">
        <v>2126</v>
      </c>
      <c r="E1014" s="176" t="s">
        <v>128</v>
      </c>
      <c r="F1014" s="42">
        <v>69</v>
      </c>
      <c r="G1014" s="43" t="str">
        <f t="shared" si="129"/>
        <v>06 Dec (Week 14:  Thu)</v>
      </c>
      <c r="H1014" s="41" t="s">
        <v>2134</v>
      </c>
      <c r="I1014" s="41" t="s">
        <v>2133</v>
      </c>
      <c r="J1014" s="41" t="str">
        <f t="shared" si="134"/>
        <v>Planned</v>
      </c>
    </row>
    <row r="1015" spans="1:13" x14ac:dyDescent="0.25">
      <c r="A1015" s="173" t="str">
        <f t="shared" si="133"/>
        <v>FoundationJust So Stories70</v>
      </c>
      <c r="B1015" s="74" t="s">
        <v>123</v>
      </c>
      <c r="C1015" s="73" t="s">
        <v>101</v>
      </c>
      <c r="D1015" s="73" t="s">
        <v>2126</v>
      </c>
      <c r="E1015" s="176" t="s">
        <v>128</v>
      </c>
      <c r="F1015" s="42">
        <v>70</v>
      </c>
      <c r="G1015" s="43" t="str">
        <f t="shared" si="129"/>
        <v>07 Dec (Week 14:  Fri)</v>
      </c>
      <c r="H1015" s="41" t="s">
        <v>2135</v>
      </c>
      <c r="I1015" s="41" t="s">
        <v>2136</v>
      </c>
      <c r="J1015" s="41" t="str">
        <f t="shared" si="134"/>
        <v>Planned</v>
      </c>
    </row>
    <row r="1016" spans="1:13" x14ac:dyDescent="0.25">
      <c r="A1016" s="173" t="str">
        <f t="shared" si="133"/>
        <v>FoundationJust So Stories71</v>
      </c>
      <c r="B1016" s="74" t="s">
        <v>123</v>
      </c>
      <c r="C1016" s="73" t="s">
        <v>101</v>
      </c>
      <c r="D1016" s="73" t="s">
        <v>2126</v>
      </c>
      <c r="E1016" s="176" t="s">
        <v>128</v>
      </c>
      <c r="F1016" s="42">
        <v>71</v>
      </c>
      <c r="G1016" s="43" t="str">
        <f t="shared" si="129"/>
        <v>10 Dec (Week 15:  Mon)</v>
      </c>
      <c r="H1016" s="41" t="s">
        <v>2137</v>
      </c>
      <c r="I1016" s="41" t="s">
        <v>2138</v>
      </c>
      <c r="J1016" s="41" t="str">
        <f t="shared" si="134"/>
        <v>Planned</v>
      </c>
    </row>
    <row r="1017" spans="1:13" x14ac:dyDescent="0.25">
      <c r="A1017" s="173" t="str">
        <f t="shared" si="133"/>
        <v>FoundationJust So Stories72</v>
      </c>
      <c r="B1017" s="74" t="s">
        <v>123</v>
      </c>
      <c r="C1017" s="73" t="s">
        <v>101</v>
      </c>
      <c r="D1017" s="73" t="s">
        <v>2126</v>
      </c>
      <c r="E1017" s="176" t="s">
        <v>128</v>
      </c>
      <c r="F1017" s="42">
        <v>72</v>
      </c>
      <c r="G1017" s="43" t="str">
        <f t="shared" si="129"/>
        <v>11 Dec (Week 15:  Tue)</v>
      </c>
      <c r="H1017" s="41" t="s">
        <v>2139</v>
      </c>
      <c r="I1017" s="41" t="s">
        <v>2140</v>
      </c>
      <c r="J1017" s="41" t="str">
        <f t="shared" si="134"/>
        <v>Planned</v>
      </c>
    </row>
    <row r="1018" spans="1:13" x14ac:dyDescent="0.25">
      <c r="A1018" s="173" t="str">
        <f t="shared" si="133"/>
        <v>FoundationJust So Stories73</v>
      </c>
      <c r="B1018" s="74" t="s">
        <v>123</v>
      </c>
      <c r="C1018" s="73" t="s">
        <v>101</v>
      </c>
      <c r="D1018" s="73" t="s">
        <v>2126</v>
      </c>
      <c r="E1018" s="176" t="s">
        <v>128</v>
      </c>
      <c r="F1018" s="42">
        <v>73</v>
      </c>
      <c r="G1018" s="43" t="str">
        <f t="shared" si="129"/>
        <v>12 Dec (Week 15:  Wed)</v>
      </c>
      <c r="H1018" s="41" t="s">
        <v>2141</v>
      </c>
      <c r="I1018" s="41" t="s">
        <v>2142</v>
      </c>
      <c r="J1018" s="41" t="str">
        <f t="shared" si="134"/>
        <v>Planned</v>
      </c>
    </row>
    <row r="1019" spans="1:13" x14ac:dyDescent="0.25">
      <c r="A1019" s="173" t="str">
        <f t="shared" si="133"/>
        <v>FoundationJust So Stories74</v>
      </c>
      <c r="B1019" s="74" t="s">
        <v>123</v>
      </c>
      <c r="C1019" s="73" t="s">
        <v>101</v>
      </c>
      <c r="D1019" s="73" t="s">
        <v>2126</v>
      </c>
      <c r="E1019" s="176" t="s">
        <v>128</v>
      </c>
      <c r="F1019" s="42">
        <v>74</v>
      </c>
      <c r="G1019" s="43" t="str">
        <f t="shared" si="129"/>
        <v>13 Dec (Week 15:  Thu)</v>
      </c>
      <c r="H1019" s="41" t="s">
        <v>2143</v>
      </c>
      <c r="I1019" s="41" t="s">
        <v>2144</v>
      </c>
      <c r="J1019" s="41" t="str">
        <f t="shared" si="134"/>
        <v>Planned</v>
      </c>
    </row>
    <row r="1020" spans="1:13" x14ac:dyDescent="0.25">
      <c r="A1020" s="173" t="str">
        <f t="shared" si="133"/>
        <v>FoundationJust So Stories75</v>
      </c>
      <c r="B1020" s="74" t="s">
        <v>123</v>
      </c>
      <c r="C1020" s="73" t="s">
        <v>101</v>
      </c>
      <c r="D1020" s="73" t="s">
        <v>2126</v>
      </c>
      <c r="E1020" s="176" t="s">
        <v>128</v>
      </c>
      <c r="F1020" s="42">
        <v>75</v>
      </c>
      <c r="G1020" s="43" t="str">
        <f t="shared" si="129"/>
        <v>14 Dec (Week 15:  Fri)</v>
      </c>
      <c r="H1020" s="41" t="s">
        <v>2145</v>
      </c>
      <c r="I1020" s="41" t="s">
        <v>2146</v>
      </c>
      <c r="J1020" s="41" t="str">
        <f t="shared" si="134"/>
        <v>Planned</v>
      </c>
    </row>
    <row r="1021" spans="1:13" x14ac:dyDescent="0.25">
      <c r="A1021" s="173" t="str">
        <f t="shared" ref="A1021:A1025" si="135">B1021&amp;D1021&amp;F1021</f>
        <v>FoundationRickshaw Girl76</v>
      </c>
      <c r="B1021" s="74" t="s">
        <v>123</v>
      </c>
      <c r="C1021" s="73" t="s">
        <v>101</v>
      </c>
      <c r="D1021" s="73" t="s">
        <v>2147</v>
      </c>
      <c r="E1021" s="176" t="s">
        <v>128</v>
      </c>
      <c r="F1021" s="42">
        <v>76</v>
      </c>
      <c r="G1021" s="43" t="str">
        <f t="shared" ref="G1021:G1050" si="136">IF(ISBLANK(F1021),"",TEXT(VLOOKUP(F1021,Calendar,2,0),"dd mmm")&amp;" (Week "&amp;VLOOKUP(F1021,Calendar,3,FALSE)&amp;":  "&amp;TEXT(VLOOKUP(F1021,Calendar,2,FALSE),"ddd")&amp;")")</f>
        <v>17 Dec (Week 16:  Mon)</v>
      </c>
      <c r="H1021" s="41" t="s">
        <v>2063</v>
      </c>
      <c r="I1021" s="41" t="s">
        <v>2064</v>
      </c>
      <c r="J1021" s="41" t="str">
        <f t="shared" ref="J1021:J1025" si="137">IF(ISBLANK(K1021),"Planned",IF(K1021="-","Revoked","Completed"))</f>
        <v>Planned</v>
      </c>
      <c r="M1021" s="54" t="s">
        <v>110</v>
      </c>
    </row>
    <row r="1022" spans="1:13" x14ac:dyDescent="0.25">
      <c r="A1022" s="173" t="str">
        <f t="shared" si="135"/>
        <v>FoundationRickshaw Girl77</v>
      </c>
      <c r="B1022" s="74" t="s">
        <v>123</v>
      </c>
      <c r="C1022" s="73" t="s">
        <v>101</v>
      </c>
      <c r="D1022" s="73" t="s">
        <v>2147</v>
      </c>
      <c r="E1022" s="176" t="s">
        <v>128</v>
      </c>
      <c r="F1022" s="42">
        <v>77</v>
      </c>
      <c r="G1022" s="43" t="str">
        <f t="shared" si="136"/>
        <v>18 Dec (Week 16:  Tue)</v>
      </c>
      <c r="H1022" s="41" t="s">
        <v>2065</v>
      </c>
      <c r="I1022" s="41" t="s">
        <v>2067</v>
      </c>
      <c r="J1022" s="41" t="str">
        <f t="shared" si="137"/>
        <v>Planned</v>
      </c>
    </row>
    <row r="1023" spans="1:13" x14ac:dyDescent="0.25">
      <c r="A1023" s="173" t="str">
        <f t="shared" si="135"/>
        <v>FoundationRickshaw Girl78</v>
      </c>
      <c r="B1023" s="74" t="s">
        <v>123</v>
      </c>
      <c r="C1023" s="73" t="s">
        <v>101</v>
      </c>
      <c r="D1023" s="73" t="s">
        <v>2147</v>
      </c>
      <c r="E1023" s="176" t="s">
        <v>128</v>
      </c>
      <c r="F1023" s="42">
        <v>78</v>
      </c>
      <c r="G1023" s="43" t="str">
        <f t="shared" si="136"/>
        <v>19 Dec (Week 16:  Wed)</v>
      </c>
      <c r="H1023" s="41" t="s">
        <v>2148</v>
      </c>
      <c r="I1023" s="41" t="s">
        <v>2149</v>
      </c>
      <c r="J1023" s="41" t="str">
        <f t="shared" si="137"/>
        <v>Planned</v>
      </c>
    </row>
    <row r="1024" spans="1:13" x14ac:dyDescent="0.25">
      <c r="A1024" s="173" t="str">
        <f t="shared" si="135"/>
        <v>FoundationRickshaw Girl79</v>
      </c>
      <c r="B1024" s="74" t="s">
        <v>123</v>
      </c>
      <c r="C1024" s="73" t="s">
        <v>101</v>
      </c>
      <c r="D1024" s="73" t="s">
        <v>2147</v>
      </c>
      <c r="E1024" s="176" t="s">
        <v>128</v>
      </c>
      <c r="F1024" s="42">
        <v>79</v>
      </c>
      <c r="G1024" s="43" t="str">
        <f t="shared" si="136"/>
        <v>20 Dec (Week 16:  Thu)</v>
      </c>
      <c r="H1024" s="41" t="s">
        <v>1917</v>
      </c>
      <c r="I1024" s="41" t="s">
        <v>1918</v>
      </c>
      <c r="J1024" s="41" t="str">
        <f t="shared" si="137"/>
        <v>Planned</v>
      </c>
    </row>
    <row r="1025" spans="1:14" x14ac:dyDescent="0.25">
      <c r="A1025" s="173" t="str">
        <f t="shared" si="135"/>
        <v>FoundationRickshaw Girl80</v>
      </c>
      <c r="B1025" s="74" t="s">
        <v>123</v>
      </c>
      <c r="C1025" s="73" t="s">
        <v>101</v>
      </c>
      <c r="D1025" s="73" t="s">
        <v>2147</v>
      </c>
      <c r="E1025" s="176" t="s">
        <v>128</v>
      </c>
      <c r="F1025" s="42">
        <v>80</v>
      </c>
      <c r="G1025" s="43" t="str">
        <f t="shared" si="136"/>
        <v>21 Dec (Week 16:  Fri)</v>
      </c>
      <c r="H1025" s="41" t="s">
        <v>2150</v>
      </c>
      <c r="I1025" s="41" t="s">
        <v>2151</v>
      </c>
      <c r="J1025" s="41" t="str">
        <f t="shared" si="137"/>
        <v>Planned</v>
      </c>
    </row>
    <row r="1026" spans="1:14" x14ac:dyDescent="0.25">
      <c r="A1026" s="173" t="str">
        <f t="shared" ref="A1026:A1040" si="138">B1026&amp;D1026&amp;F1026</f>
        <v>FoundationAround the World in 80 Days76</v>
      </c>
      <c r="B1026" s="74" t="s">
        <v>123</v>
      </c>
      <c r="C1026" s="73" t="s">
        <v>101</v>
      </c>
      <c r="D1026" s="73" t="s">
        <v>3491</v>
      </c>
      <c r="E1026" s="176" t="s">
        <v>128</v>
      </c>
      <c r="F1026" s="42">
        <v>76</v>
      </c>
      <c r="G1026" s="43" t="str">
        <f t="shared" si="136"/>
        <v>17 Dec (Week 16:  Mon)</v>
      </c>
      <c r="H1026" s="41" t="s">
        <v>2063</v>
      </c>
      <c r="I1026" s="41" t="s">
        <v>2064</v>
      </c>
      <c r="J1026" s="41" t="str">
        <f t="shared" ref="J1026:J1040" si="139">IF(ISBLANK(K1026),"Planned",IF(K1026="-","Revoked","Completed"))</f>
        <v>Planned</v>
      </c>
      <c r="M1026" s="54" t="s">
        <v>110</v>
      </c>
      <c r="N1026" s="54" t="s">
        <v>1878</v>
      </c>
    </row>
    <row r="1027" spans="1:14" x14ac:dyDescent="0.25">
      <c r="A1027" s="173" t="str">
        <f t="shared" si="138"/>
        <v>FoundationAround the World in 80 Days77</v>
      </c>
      <c r="B1027" s="74" t="s">
        <v>123</v>
      </c>
      <c r="C1027" s="73" t="s">
        <v>101</v>
      </c>
      <c r="D1027" s="73" t="s">
        <v>3491</v>
      </c>
      <c r="E1027" s="176" t="s">
        <v>128</v>
      </c>
      <c r="F1027" s="42">
        <v>77</v>
      </c>
      <c r="G1027" s="43" t="str">
        <f t="shared" si="136"/>
        <v>18 Dec (Week 16:  Tue)</v>
      </c>
      <c r="H1027" s="41" t="s">
        <v>2152</v>
      </c>
      <c r="I1027" s="41" t="s">
        <v>2153</v>
      </c>
      <c r="J1027" s="41" t="str">
        <f t="shared" si="139"/>
        <v>Planned</v>
      </c>
      <c r="M1027" s="54" t="s">
        <v>110</v>
      </c>
    </row>
    <row r="1028" spans="1:14" x14ac:dyDescent="0.25">
      <c r="A1028" s="173" t="str">
        <f t="shared" si="138"/>
        <v>FoundationAround the World in 80 Days78</v>
      </c>
      <c r="B1028" s="74" t="s">
        <v>123</v>
      </c>
      <c r="C1028" s="73" t="s">
        <v>101</v>
      </c>
      <c r="D1028" s="73" t="s">
        <v>3491</v>
      </c>
      <c r="E1028" s="176" t="s">
        <v>128</v>
      </c>
      <c r="F1028" s="42">
        <v>78</v>
      </c>
      <c r="G1028" s="43" t="str">
        <f t="shared" si="136"/>
        <v>19 Dec (Week 16:  Wed)</v>
      </c>
      <c r="H1028" s="41" t="s">
        <v>1934</v>
      </c>
      <c r="I1028" s="41" t="s">
        <v>1936</v>
      </c>
      <c r="J1028" s="41" t="str">
        <f t="shared" si="139"/>
        <v>Planned</v>
      </c>
      <c r="M1028" s="54" t="s">
        <v>110</v>
      </c>
    </row>
    <row r="1029" spans="1:14" x14ac:dyDescent="0.25">
      <c r="A1029" s="173" t="str">
        <f t="shared" si="138"/>
        <v>FoundationAround the World in 80 Days79</v>
      </c>
      <c r="B1029" s="74" t="s">
        <v>123</v>
      </c>
      <c r="C1029" s="73" t="s">
        <v>101</v>
      </c>
      <c r="D1029" s="73" t="s">
        <v>3491</v>
      </c>
      <c r="E1029" s="176" t="s">
        <v>128</v>
      </c>
      <c r="F1029" s="42">
        <v>79</v>
      </c>
      <c r="G1029" s="43" t="str">
        <f t="shared" si="136"/>
        <v>20 Dec (Week 16:  Thu)</v>
      </c>
      <c r="H1029" s="41" t="s">
        <v>1953</v>
      </c>
      <c r="I1029" s="41" t="s">
        <v>1954</v>
      </c>
      <c r="J1029" s="41" t="str">
        <f t="shared" si="139"/>
        <v>Planned</v>
      </c>
      <c r="M1029" s="54" t="s">
        <v>110</v>
      </c>
    </row>
    <row r="1030" spans="1:14" x14ac:dyDescent="0.25">
      <c r="A1030" s="173" t="str">
        <f t="shared" si="138"/>
        <v>FoundationAround the World in 80 Days80</v>
      </c>
      <c r="B1030" s="74" t="s">
        <v>123</v>
      </c>
      <c r="C1030" s="73" t="s">
        <v>101</v>
      </c>
      <c r="D1030" s="73" t="s">
        <v>3491</v>
      </c>
      <c r="E1030" s="176" t="s">
        <v>128</v>
      </c>
      <c r="F1030" s="42">
        <v>80</v>
      </c>
      <c r="G1030" s="43" t="str">
        <f t="shared" si="136"/>
        <v>21 Dec (Week 16:  Fri)</v>
      </c>
      <c r="H1030" s="41" t="s">
        <v>1919</v>
      </c>
      <c r="I1030" s="41" t="s">
        <v>1920</v>
      </c>
      <c r="J1030" s="41" t="str">
        <f t="shared" si="139"/>
        <v>Planned</v>
      </c>
      <c r="M1030" s="54" t="s">
        <v>110</v>
      </c>
    </row>
    <row r="1031" spans="1:14" x14ac:dyDescent="0.25">
      <c r="A1031" s="173" t="str">
        <f t="shared" si="138"/>
        <v>FoundationAround the World in 80 Days81</v>
      </c>
      <c r="B1031" s="74" t="s">
        <v>123</v>
      </c>
      <c r="C1031" s="73" t="s">
        <v>101</v>
      </c>
      <c r="D1031" s="73" t="s">
        <v>3491</v>
      </c>
      <c r="E1031" s="176" t="s">
        <v>128</v>
      </c>
      <c r="F1031" s="42">
        <v>81</v>
      </c>
      <c r="G1031" s="43" t="str">
        <f t="shared" si="136"/>
        <v>27 Dec (Week 17:  Thu)</v>
      </c>
      <c r="H1031" s="41" t="s">
        <v>1921</v>
      </c>
      <c r="I1031" s="41" t="s">
        <v>1922</v>
      </c>
      <c r="J1031" s="41" t="str">
        <f t="shared" si="139"/>
        <v>Planned</v>
      </c>
      <c r="M1031" s="54" t="s">
        <v>110</v>
      </c>
    </row>
    <row r="1032" spans="1:14" x14ac:dyDescent="0.25">
      <c r="A1032" s="173" t="str">
        <f t="shared" si="138"/>
        <v>FoundationAround the World in 80 Days82</v>
      </c>
      <c r="B1032" s="74" t="s">
        <v>123</v>
      </c>
      <c r="C1032" s="73" t="s">
        <v>101</v>
      </c>
      <c r="D1032" s="73" t="s">
        <v>3491</v>
      </c>
      <c r="E1032" s="176" t="s">
        <v>128</v>
      </c>
      <c r="F1032" s="42">
        <v>82</v>
      </c>
      <c r="G1032" s="43" t="str">
        <f t="shared" si="136"/>
        <v>28 Dec (Week 17:  Fri)</v>
      </c>
      <c r="H1032" s="41" t="s">
        <v>1939</v>
      </c>
      <c r="I1032" s="41" t="s">
        <v>1940</v>
      </c>
      <c r="J1032" s="41" t="str">
        <f t="shared" si="139"/>
        <v>Planned</v>
      </c>
      <c r="M1032" s="54" t="s">
        <v>110</v>
      </c>
    </row>
    <row r="1033" spans="1:14" x14ac:dyDescent="0.25">
      <c r="A1033" s="173" t="str">
        <f t="shared" si="138"/>
        <v>FoundationAround the World in 80 Days83</v>
      </c>
      <c r="B1033" s="74" t="s">
        <v>123</v>
      </c>
      <c r="C1033" s="73" t="s">
        <v>101</v>
      </c>
      <c r="D1033" s="73" t="s">
        <v>3491</v>
      </c>
      <c r="E1033" s="176" t="s">
        <v>128</v>
      </c>
      <c r="F1033" s="42">
        <v>83</v>
      </c>
      <c r="G1033" s="43" t="str">
        <f t="shared" si="136"/>
        <v>02 Jan (Week 17:  Wed)</v>
      </c>
      <c r="H1033" s="41" t="s">
        <v>2154</v>
      </c>
      <c r="I1033" s="41" t="s">
        <v>2155</v>
      </c>
      <c r="J1033" s="41" t="str">
        <f t="shared" si="139"/>
        <v>Planned</v>
      </c>
      <c r="M1033" s="54" t="s">
        <v>110</v>
      </c>
    </row>
    <row r="1034" spans="1:14" x14ac:dyDescent="0.25">
      <c r="A1034" s="173" t="str">
        <f t="shared" si="138"/>
        <v>FoundationAround the World in 80 Days84</v>
      </c>
      <c r="B1034" s="74" t="s">
        <v>123</v>
      </c>
      <c r="C1034" s="73" t="s">
        <v>101</v>
      </c>
      <c r="D1034" s="73" t="s">
        <v>3491</v>
      </c>
      <c r="E1034" s="176" t="s">
        <v>128</v>
      </c>
      <c r="F1034" s="42">
        <v>84</v>
      </c>
      <c r="G1034" s="43" t="str">
        <f t="shared" si="136"/>
        <v>03 Jan (Week 17:  Thu)</v>
      </c>
      <c r="H1034" s="41" t="s">
        <v>2156</v>
      </c>
      <c r="I1034" s="41" t="s">
        <v>2157</v>
      </c>
      <c r="J1034" s="41" t="str">
        <f t="shared" si="139"/>
        <v>Planned</v>
      </c>
      <c r="M1034" s="54" t="s">
        <v>110</v>
      </c>
    </row>
    <row r="1035" spans="1:14" x14ac:dyDescent="0.25">
      <c r="A1035" s="173" t="str">
        <f t="shared" si="138"/>
        <v>FoundationAround the World in 80 Days85</v>
      </c>
      <c r="B1035" s="74" t="s">
        <v>123</v>
      </c>
      <c r="C1035" s="73" t="s">
        <v>101</v>
      </c>
      <c r="D1035" s="73" t="s">
        <v>3491</v>
      </c>
      <c r="E1035" s="176" t="s">
        <v>128</v>
      </c>
      <c r="F1035" s="42">
        <v>85</v>
      </c>
      <c r="G1035" s="43" t="str">
        <f t="shared" si="136"/>
        <v>04 Jan (Week 17:  Fri)</v>
      </c>
      <c r="H1035" s="41" t="s">
        <v>2158</v>
      </c>
      <c r="I1035" s="41" t="s">
        <v>2159</v>
      </c>
      <c r="J1035" s="41" t="str">
        <f t="shared" si="139"/>
        <v>Planned</v>
      </c>
      <c r="M1035" s="54" t="s">
        <v>110</v>
      </c>
    </row>
    <row r="1036" spans="1:14" x14ac:dyDescent="0.25">
      <c r="A1036" s="173" t="str">
        <f t="shared" si="138"/>
        <v>FoundationAround the World in 80 Days86</v>
      </c>
      <c r="B1036" s="74" t="s">
        <v>123</v>
      </c>
      <c r="C1036" s="73" t="s">
        <v>101</v>
      </c>
      <c r="D1036" s="73" t="s">
        <v>3491</v>
      </c>
      <c r="E1036" s="176" t="s">
        <v>128</v>
      </c>
      <c r="F1036" s="42">
        <v>86</v>
      </c>
      <c r="G1036" s="43" t="str">
        <f t="shared" si="136"/>
        <v>07 Jan (Week 18:  Mon)</v>
      </c>
      <c r="H1036" s="41" t="s">
        <v>2160</v>
      </c>
      <c r="I1036" s="41" t="s">
        <v>2161</v>
      </c>
      <c r="J1036" s="41" t="str">
        <f t="shared" si="139"/>
        <v>Planned</v>
      </c>
      <c r="M1036" s="54" t="s">
        <v>110</v>
      </c>
    </row>
    <row r="1037" spans="1:14" x14ac:dyDescent="0.25">
      <c r="A1037" s="173" t="str">
        <f t="shared" si="138"/>
        <v>FoundationAround the World in 80 Days87</v>
      </c>
      <c r="B1037" s="74" t="s">
        <v>123</v>
      </c>
      <c r="C1037" s="73" t="s">
        <v>101</v>
      </c>
      <c r="D1037" s="73" t="s">
        <v>3491</v>
      </c>
      <c r="E1037" s="176" t="s">
        <v>128</v>
      </c>
      <c r="F1037" s="42">
        <v>87</v>
      </c>
      <c r="G1037" s="43" t="str">
        <f t="shared" si="136"/>
        <v>08 Jan (Week 18:  Tue)</v>
      </c>
      <c r="H1037" s="41" t="s">
        <v>2162</v>
      </c>
      <c r="I1037" s="41" t="s">
        <v>2163</v>
      </c>
      <c r="J1037" s="41" t="str">
        <f t="shared" si="139"/>
        <v>Planned</v>
      </c>
      <c r="M1037" s="54" t="s">
        <v>110</v>
      </c>
    </row>
    <row r="1038" spans="1:14" x14ac:dyDescent="0.25">
      <c r="A1038" s="173" t="str">
        <f t="shared" si="138"/>
        <v>FoundationAround the World in 80 Days88</v>
      </c>
      <c r="B1038" s="74" t="s">
        <v>123</v>
      </c>
      <c r="C1038" s="73" t="s">
        <v>101</v>
      </c>
      <c r="D1038" s="73" t="s">
        <v>3491</v>
      </c>
      <c r="E1038" s="176" t="s">
        <v>128</v>
      </c>
      <c r="F1038" s="42">
        <v>88</v>
      </c>
      <c r="G1038" s="43" t="str">
        <f t="shared" si="136"/>
        <v>09 Jan (Week 18:  Wed)</v>
      </c>
      <c r="H1038" s="41" t="s">
        <v>2164</v>
      </c>
      <c r="I1038" s="41" t="s">
        <v>2165</v>
      </c>
      <c r="J1038" s="41" t="str">
        <f t="shared" si="139"/>
        <v>Planned</v>
      </c>
      <c r="M1038" s="54" t="s">
        <v>110</v>
      </c>
    </row>
    <row r="1039" spans="1:14" x14ac:dyDescent="0.25">
      <c r="A1039" s="173" t="str">
        <f t="shared" si="138"/>
        <v>FoundationAround the World in 80 Days89</v>
      </c>
      <c r="B1039" s="74" t="s">
        <v>123</v>
      </c>
      <c r="C1039" s="73" t="s">
        <v>101</v>
      </c>
      <c r="D1039" s="73" t="s">
        <v>3491</v>
      </c>
      <c r="E1039" s="176" t="s">
        <v>128</v>
      </c>
      <c r="F1039" s="42">
        <v>89</v>
      </c>
      <c r="G1039" s="43" t="str">
        <f t="shared" si="136"/>
        <v>10 Jan (Week 18:  Thu)</v>
      </c>
      <c r="H1039" s="41" t="s">
        <v>2166</v>
      </c>
      <c r="I1039" s="41" t="s">
        <v>2167</v>
      </c>
      <c r="J1039" s="41" t="str">
        <f t="shared" si="139"/>
        <v>Planned</v>
      </c>
      <c r="M1039" s="54" t="s">
        <v>110</v>
      </c>
    </row>
    <row r="1040" spans="1:14" x14ac:dyDescent="0.25">
      <c r="A1040" s="173" t="str">
        <f t="shared" si="138"/>
        <v>FoundationAround the World in 80 Days90</v>
      </c>
      <c r="B1040" s="74" t="s">
        <v>123</v>
      </c>
      <c r="C1040" s="73" t="s">
        <v>101</v>
      </c>
      <c r="D1040" s="73" t="s">
        <v>3491</v>
      </c>
      <c r="E1040" s="176" t="s">
        <v>128</v>
      </c>
      <c r="F1040" s="42">
        <v>90</v>
      </c>
      <c r="G1040" s="43" t="str">
        <f t="shared" si="136"/>
        <v>11 Jan (Week 18:  Fri)</v>
      </c>
      <c r="H1040" s="41" t="s">
        <v>2168</v>
      </c>
      <c r="I1040" s="41" t="s">
        <v>2169</v>
      </c>
      <c r="J1040" s="41" t="str">
        <f t="shared" si="139"/>
        <v>Planned</v>
      </c>
      <c r="M1040" s="54" t="s">
        <v>110</v>
      </c>
    </row>
    <row r="1041" spans="1:14" x14ac:dyDescent="0.25">
      <c r="A1041" s="173" t="str">
        <f t="shared" ref="A1041:A1050" si="140">B1041&amp;D1041&amp;F1041</f>
        <v>FoundationTeresa of Calcutta81</v>
      </c>
      <c r="B1041" s="74" t="s">
        <v>123</v>
      </c>
      <c r="C1041" s="73" t="s">
        <v>101</v>
      </c>
      <c r="D1041" s="73" t="s">
        <v>2170</v>
      </c>
      <c r="E1041" s="176" t="s">
        <v>128</v>
      </c>
      <c r="F1041" s="42">
        <v>81</v>
      </c>
      <c r="G1041" s="43" t="str">
        <f t="shared" si="136"/>
        <v>27 Dec (Week 17:  Thu)</v>
      </c>
      <c r="H1041" s="41" t="s">
        <v>211</v>
      </c>
      <c r="I1041" s="41" t="s">
        <v>1897</v>
      </c>
      <c r="J1041" s="41" t="str">
        <f t="shared" ref="J1041:J1050" si="141">IF(ISBLANK(K1041),"Planned",IF(K1041="-","Revoked","Completed"))</f>
        <v>Planned</v>
      </c>
      <c r="M1041" s="54" t="s">
        <v>110</v>
      </c>
      <c r="N1041" s="54" t="s">
        <v>1878</v>
      </c>
    </row>
    <row r="1042" spans="1:14" x14ac:dyDescent="0.25">
      <c r="A1042" s="173" t="str">
        <f t="shared" si="140"/>
        <v>FoundationTeresa of Calcutta82</v>
      </c>
      <c r="B1042" s="74" t="s">
        <v>123</v>
      </c>
      <c r="C1042" s="73" t="s">
        <v>101</v>
      </c>
      <c r="D1042" s="73" t="s">
        <v>2170</v>
      </c>
      <c r="E1042" s="176" t="s">
        <v>128</v>
      </c>
      <c r="F1042" s="42">
        <v>82</v>
      </c>
      <c r="G1042" s="43" t="str">
        <f t="shared" si="136"/>
        <v>28 Dec (Week 17:  Fri)</v>
      </c>
      <c r="H1042" s="41" t="s">
        <v>2049</v>
      </c>
      <c r="I1042" s="41" t="s">
        <v>2050</v>
      </c>
      <c r="J1042" s="41" t="str">
        <f t="shared" si="141"/>
        <v>Planned</v>
      </c>
    </row>
    <row r="1043" spans="1:14" x14ac:dyDescent="0.25">
      <c r="A1043" s="173" t="str">
        <f t="shared" si="140"/>
        <v>FoundationTeresa of Calcutta83</v>
      </c>
      <c r="B1043" s="74" t="s">
        <v>123</v>
      </c>
      <c r="C1043" s="73" t="s">
        <v>101</v>
      </c>
      <c r="D1043" s="73" t="s">
        <v>2170</v>
      </c>
      <c r="E1043" s="176" t="s">
        <v>128</v>
      </c>
      <c r="F1043" s="42">
        <v>83</v>
      </c>
      <c r="G1043" s="43" t="str">
        <f t="shared" si="136"/>
        <v>02 Jan (Week 17:  Wed)</v>
      </c>
      <c r="H1043" s="41" t="s">
        <v>214</v>
      </c>
      <c r="I1043" s="41" t="s">
        <v>1900</v>
      </c>
      <c r="J1043" s="41" t="str">
        <f t="shared" si="141"/>
        <v>Planned</v>
      </c>
    </row>
    <row r="1044" spans="1:14" x14ac:dyDescent="0.25">
      <c r="A1044" s="173" t="str">
        <f t="shared" si="140"/>
        <v>FoundationTeresa of Calcutta84</v>
      </c>
      <c r="B1044" s="74" t="s">
        <v>123</v>
      </c>
      <c r="C1044" s="73" t="s">
        <v>101</v>
      </c>
      <c r="D1044" s="73" t="s">
        <v>2170</v>
      </c>
      <c r="E1044" s="176" t="s">
        <v>128</v>
      </c>
      <c r="F1044" s="42">
        <v>84</v>
      </c>
      <c r="G1044" s="43" t="str">
        <f t="shared" si="136"/>
        <v>03 Jan (Week 17:  Thu)</v>
      </c>
      <c r="H1044" s="41" t="s">
        <v>215</v>
      </c>
      <c r="I1044" s="41" t="s">
        <v>1901</v>
      </c>
      <c r="J1044" s="41" t="str">
        <f t="shared" si="141"/>
        <v>Planned</v>
      </c>
    </row>
    <row r="1045" spans="1:14" x14ac:dyDescent="0.25">
      <c r="A1045" s="173" t="str">
        <f t="shared" si="140"/>
        <v>FoundationTeresa of Calcutta85</v>
      </c>
      <c r="B1045" s="74" t="s">
        <v>123</v>
      </c>
      <c r="C1045" s="73" t="s">
        <v>101</v>
      </c>
      <c r="D1045" s="73" t="s">
        <v>2170</v>
      </c>
      <c r="E1045" s="176" t="s">
        <v>128</v>
      </c>
      <c r="F1045" s="42">
        <v>85</v>
      </c>
      <c r="G1045" s="43" t="str">
        <f t="shared" si="136"/>
        <v>04 Jan (Week 17:  Fri)</v>
      </c>
      <c r="H1045" s="41" t="s">
        <v>1911</v>
      </c>
      <c r="I1045" s="41" t="s">
        <v>1912</v>
      </c>
      <c r="J1045" s="41" t="str">
        <f t="shared" si="141"/>
        <v>Planned</v>
      </c>
      <c r="M1045" s="54" t="s">
        <v>110</v>
      </c>
    </row>
    <row r="1046" spans="1:14" x14ac:dyDescent="0.25">
      <c r="A1046" s="173" t="str">
        <f t="shared" si="140"/>
        <v>FoundationTeresa of Calcutta86</v>
      </c>
      <c r="B1046" s="74" t="s">
        <v>123</v>
      </c>
      <c r="C1046" s="73" t="s">
        <v>101</v>
      </c>
      <c r="D1046" s="73" t="s">
        <v>2170</v>
      </c>
      <c r="E1046" s="176" t="s">
        <v>128</v>
      </c>
      <c r="F1046" s="42">
        <v>86</v>
      </c>
      <c r="G1046" s="43" t="str">
        <f t="shared" si="136"/>
        <v>07 Jan (Week 18:  Mon)</v>
      </c>
      <c r="H1046" s="41" t="s">
        <v>1915</v>
      </c>
      <c r="I1046" s="41" t="s">
        <v>1916</v>
      </c>
      <c r="J1046" s="41" t="str">
        <f t="shared" si="141"/>
        <v>Planned</v>
      </c>
      <c r="M1046" s="54" t="s">
        <v>110</v>
      </c>
    </row>
    <row r="1047" spans="1:14" x14ac:dyDescent="0.25">
      <c r="A1047" s="173" t="str">
        <f t="shared" si="140"/>
        <v>FoundationTeresa of Calcutta87</v>
      </c>
      <c r="B1047" s="74" t="s">
        <v>123</v>
      </c>
      <c r="C1047" s="73" t="s">
        <v>101</v>
      </c>
      <c r="D1047" s="73" t="s">
        <v>2170</v>
      </c>
      <c r="E1047" s="176" t="s">
        <v>128</v>
      </c>
      <c r="F1047" s="42">
        <v>87</v>
      </c>
      <c r="G1047" s="43" t="str">
        <f t="shared" si="136"/>
        <v>08 Jan (Week 18:  Tue)</v>
      </c>
      <c r="H1047" s="41" t="s">
        <v>2051</v>
      </c>
      <c r="I1047" s="41" t="s">
        <v>2052</v>
      </c>
      <c r="J1047" s="41" t="str">
        <f t="shared" si="141"/>
        <v>Planned</v>
      </c>
      <c r="M1047" s="54" t="s">
        <v>110</v>
      </c>
    </row>
    <row r="1048" spans="1:14" x14ac:dyDescent="0.25">
      <c r="A1048" s="173" t="str">
        <f t="shared" si="140"/>
        <v>FoundationTeresa of Calcutta88</v>
      </c>
      <c r="B1048" s="74" t="s">
        <v>123</v>
      </c>
      <c r="C1048" s="73" t="s">
        <v>101</v>
      </c>
      <c r="D1048" s="73" t="s">
        <v>2170</v>
      </c>
      <c r="E1048" s="176" t="s">
        <v>128</v>
      </c>
      <c r="F1048" s="42">
        <v>88</v>
      </c>
      <c r="G1048" s="43" t="str">
        <f t="shared" si="136"/>
        <v>09 Jan (Week 18:  Wed)</v>
      </c>
      <c r="H1048" s="41" t="s">
        <v>221</v>
      </c>
      <c r="I1048" s="41" t="s">
        <v>1877</v>
      </c>
      <c r="J1048" s="41" t="str">
        <f t="shared" si="141"/>
        <v>Planned</v>
      </c>
    </row>
    <row r="1049" spans="1:14" x14ac:dyDescent="0.25">
      <c r="A1049" s="173" t="str">
        <f t="shared" si="140"/>
        <v>FoundationTeresa of Calcutta89</v>
      </c>
      <c r="B1049" s="74" t="s">
        <v>123</v>
      </c>
      <c r="C1049" s="73" t="s">
        <v>101</v>
      </c>
      <c r="D1049" s="73" t="s">
        <v>2170</v>
      </c>
      <c r="E1049" s="176" t="s">
        <v>128</v>
      </c>
      <c r="F1049" s="42">
        <v>89</v>
      </c>
      <c r="G1049" s="43" t="str">
        <f t="shared" si="136"/>
        <v>10 Jan (Week 18:  Thu)</v>
      </c>
      <c r="H1049" s="41" t="s">
        <v>1908</v>
      </c>
      <c r="I1049" s="41" t="s">
        <v>1894</v>
      </c>
      <c r="J1049" s="41" t="str">
        <f t="shared" si="141"/>
        <v>Planned</v>
      </c>
    </row>
    <row r="1050" spans="1:14" x14ac:dyDescent="0.25">
      <c r="A1050" s="173" t="str">
        <f t="shared" si="140"/>
        <v>FoundationTeresa of Calcutta90</v>
      </c>
      <c r="B1050" s="74" t="s">
        <v>123</v>
      </c>
      <c r="C1050" s="73" t="s">
        <v>101</v>
      </c>
      <c r="D1050" s="73" t="s">
        <v>2170</v>
      </c>
      <c r="E1050" s="176" t="s">
        <v>128</v>
      </c>
      <c r="F1050" s="42">
        <v>90</v>
      </c>
      <c r="G1050" s="43" t="str">
        <f t="shared" si="136"/>
        <v>11 Jan (Week 18:  Fri)</v>
      </c>
      <c r="H1050" s="41" t="s">
        <v>2053</v>
      </c>
      <c r="I1050" s="41" t="s">
        <v>2054</v>
      </c>
      <c r="J1050" s="41" t="str">
        <f t="shared" si="141"/>
        <v>Planned</v>
      </c>
    </row>
    <row r="1051" spans="1:14" x14ac:dyDescent="0.25">
      <c r="A1051" s="173" t="str">
        <f t="shared" ref="A1051:A1065" si="142">B1051&amp;D1051&amp;F1051</f>
        <v>FoundationDaughter of the Mountains91</v>
      </c>
      <c r="B1051" s="74" t="s">
        <v>123</v>
      </c>
      <c r="C1051" s="73" t="s">
        <v>101</v>
      </c>
      <c r="D1051" s="73" t="s">
        <v>2176</v>
      </c>
      <c r="E1051" s="176" t="s">
        <v>128</v>
      </c>
      <c r="F1051" s="42">
        <v>91</v>
      </c>
      <c r="G1051" s="43" t="str">
        <f t="shared" ref="G1051:G1083" si="143">IF(ISBLANK(F1051),"",TEXT(VLOOKUP(F1051,Calendar,2,0),"dd mmm")&amp;" (Week "&amp;VLOOKUP(F1051,Calendar,3,FALSE)&amp;":  "&amp;TEXT(VLOOKUP(F1051,Calendar,2,FALSE),"ddd")&amp;")")</f>
        <v>14 Jan (Week 19:  Mon)</v>
      </c>
      <c r="H1051" s="41" t="s">
        <v>211</v>
      </c>
      <c r="I1051" s="41" t="s">
        <v>1897</v>
      </c>
      <c r="J1051" s="41" t="str">
        <f t="shared" ref="J1051:J1065" si="144">IF(ISBLANK(K1051),"Planned",IF(K1051="-","Revoked","Completed"))</f>
        <v>Planned</v>
      </c>
      <c r="M1051" s="54" t="s">
        <v>110</v>
      </c>
    </row>
    <row r="1052" spans="1:14" x14ac:dyDescent="0.25">
      <c r="A1052" s="173" t="str">
        <f t="shared" si="142"/>
        <v>FoundationDaughter of the Mountains93</v>
      </c>
      <c r="B1052" s="74" t="s">
        <v>123</v>
      </c>
      <c r="C1052" s="73" t="s">
        <v>101</v>
      </c>
      <c r="D1052" s="73" t="s">
        <v>2176</v>
      </c>
      <c r="E1052" s="176" t="s">
        <v>128</v>
      </c>
      <c r="F1052" s="42">
        <v>93</v>
      </c>
      <c r="G1052" s="43" t="str">
        <f t="shared" si="143"/>
        <v>16 Jan (Week 19:  Wed)</v>
      </c>
      <c r="H1052" s="41" t="s">
        <v>212</v>
      </c>
      <c r="I1052" s="41" t="s">
        <v>1898</v>
      </c>
      <c r="J1052" s="41" t="str">
        <f t="shared" si="144"/>
        <v>Planned</v>
      </c>
    </row>
    <row r="1053" spans="1:14" x14ac:dyDescent="0.25">
      <c r="A1053" s="173" t="str">
        <f t="shared" si="142"/>
        <v>FoundationDaughter of the Mountains95</v>
      </c>
      <c r="B1053" s="74" t="s">
        <v>123</v>
      </c>
      <c r="C1053" s="73" t="s">
        <v>101</v>
      </c>
      <c r="D1053" s="73" t="s">
        <v>2176</v>
      </c>
      <c r="E1053" s="176" t="s">
        <v>128</v>
      </c>
      <c r="F1053" s="42">
        <v>95</v>
      </c>
      <c r="G1053" s="43" t="str">
        <f t="shared" si="143"/>
        <v>18 Jan (Week 19:  Fri)</v>
      </c>
      <c r="H1053" s="41" t="s">
        <v>213</v>
      </c>
      <c r="I1053" s="41" t="s">
        <v>1899</v>
      </c>
      <c r="J1053" s="41" t="str">
        <f t="shared" si="144"/>
        <v>Planned</v>
      </c>
    </row>
    <row r="1054" spans="1:14" x14ac:dyDescent="0.25">
      <c r="A1054" s="173" t="str">
        <f t="shared" si="142"/>
        <v>FoundationDaughter of the Mountains97</v>
      </c>
      <c r="B1054" s="74" t="s">
        <v>123</v>
      </c>
      <c r="C1054" s="73" t="s">
        <v>101</v>
      </c>
      <c r="D1054" s="73" t="s">
        <v>2176</v>
      </c>
      <c r="E1054" s="176" t="s">
        <v>128</v>
      </c>
      <c r="F1054" s="42">
        <v>97</v>
      </c>
      <c r="G1054" s="43" t="str">
        <f t="shared" si="143"/>
        <v>22 Jan (Week 20:  Tue)</v>
      </c>
      <c r="H1054" s="41" t="s">
        <v>214</v>
      </c>
      <c r="I1054" s="41" t="s">
        <v>1900</v>
      </c>
      <c r="J1054" s="41" t="str">
        <f t="shared" si="144"/>
        <v>Planned</v>
      </c>
    </row>
    <row r="1055" spans="1:14" x14ac:dyDescent="0.25">
      <c r="A1055" s="173" t="str">
        <f t="shared" si="142"/>
        <v>FoundationDaughter of the Mountains99</v>
      </c>
      <c r="B1055" s="74" t="s">
        <v>123</v>
      </c>
      <c r="C1055" s="73" t="s">
        <v>101</v>
      </c>
      <c r="D1055" s="73" t="s">
        <v>2176</v>
      </c>
      <c r="E1055" s="176" t="s">
        <v>128</v>
      </c>
      <c r="F1055" s="42">
        <v>99</v>
      </c>
      <c r="G1055" s="43" t="str">
        <f t="shared" si="143"/>
        <v>24 Jan (Week 20:  Thu)</v>
      </c>
      <c r="H1055" s="41" t="s">
        <v>215</v>
      </c>
      <c r="I1055" s="41" t="s">
        <v>1901</v>
      </c>
      <c r="J1055" s="41" t="str">
        <f t="shared" si="144"/>
        <v>Planned</v>
      </c>
    </row>
    <row r="1056" spans="1:14" x14ac:dyDescent="0.25">
      <c r="A1056" s="173" t="str">
        <f t="shared" si="142"/>
        <v>FoundationDaughter of the Mountains101</v>
      </c>
      <c r="B1056" s="74" t="s">
        <v>123</v>
      </c>
      <c r="C1056" s="73" t="s">
        <v>101</v>
      </c>
      <c r="D1056" s="73" t="s">
        <v>2176</v>
      </c>
      <c r="E1056" s="176" t="s">
        <v>128</v>
      </c>
      <c r="F1056" s="42">
        <v>101</v>
      </c>
      <c r="G1056" s="43" t="str">
        <f t="shared" si="143"/>
        <v>28 Jan (Week 21:  Mon)</v>
      </c>
      <c r="H1056" s="41" t="s">
        <v>223</v>
      </c>
      <c r="I1056" s="41" t="s">
        <v>1902</v>
      </c>
      <c r="J1056" s="41" t="str">
        <f t="shared" si="144"/>
        <v>Planned</v>
      </c>
      <c r="M1056" s="54" t="s">
        <v>110</v>
      </c>
    </row>
    <row r="1057" spans="1:13" x14ac:dyDescent="0.25">
      <c r="A1057" s="173" t="str">
        <f t="shared" si="142"/>
        <v>FoundationDaughter of the Mountains103</v>
      </c>
      <c r="B1057" s="74" t="s">
        <v>123</v>
      </c>
      <c r="C1057" s="73" t="s">
        <v>101</v>
      </c>
      <c r="D1057" s="73" t="s">
        <v>2176</v>
      </c>
      <c r="E1057" s="176" t="s">
        <v>128</v>
      </c>
      <c r="F1057" s="42">
        <v>103</v>
      </c>
      <c r="G1057" s="43" t="str">
        <f t="shared" si="143"/>
        <v>30 Jan (Week 21:  Wed)</v>
      </c>
      <c r="H1057" s="41" t="s">
        <v>216</v>
      </c>
      <c r="I1057" s="41" t="s">
        <v>1903</v>
      </c>
      <c r="J1057" s="41" t="str">
        <f t="shared" si="144"/>
        <v>Planned</v>
      </c>
      <c r="M1057" s="54" t="s">
        <v>110</v>
      </c>
    </row>
    <row r="1058" spans="1:13" x14ac:dyDescent="0.25">
      <c r="A1058" s="173" t="str">
        <f t="shared" si="142"/>
        <v>FoundationDaughter of the Mountains104</v>
      </c>
      <c r="B1058" s="74" t="s">
        <v>123</v>
      </c>
      <c r="C1058" s="73" t="s">
        <v>101</v>
      </c>
      <c r="D1058" s="73" t="s">
        <v>2176</v>
      </c>
      <c r="E1058" s="176" t="s">
        <v>128</v>
      </c>
      <c r="F1058" s="42">
        <v>104</v>
      </c>
      <c r="G1058" s="43" t="str">
        <f t="shared" si="143"/>
        <v>31 Jan (Week 21:  Thu)</v>
      </c>
      <c r="H1058" s="41" t="s">
        <v>217</v>
      </c>
      <c r="I1058" s="41" t="s">
        <v>1904</v>
      </c>
      <c r="J1058" s="41" t="str">
        <f t="shared" si="144"/>
        <v>Planned</v>
      </c>
      <c r="M1058" s="54" t="s">
        <v>110</v>
      </c>
    </row>
    <row r="1059" spans="1:13" x14ac:dyDescent="0.25">
      <c r="A1059" s="173" t="str">
        <f t="shared" si="142"/>
        <v>FoundationShadow Spinner106</v>
      </c>
      <c r="B1059" s="74" t="s">
        <v>123</v>
      </c>
      <c r="C1059" s="73" t="s">
        <v>101</v>
      </c>
      <c r="D1059" s="73" t="s">
        <v>2196</v>
      </c>
      <c r="E1059" s="176" t="s">
        <v>128</v>
      </c>
      <c r="F1059" s="42">
        <v>106</v>
      </c>
      <c r="G1059" s="43" t="str">
        <f t="shared" si="143"/>
        <v>04 Feb (Week 22:  Mon)</v>
      </c>
      <c r="H1059" s="41" t="s">
        <v>1525</v>
      </c>
      <c r="I1059" s="41" t="s">
        <v>1879</v>
      </c>
      <c r="J1059" s="41" t="str">
        <f t="shared" si="144"/>
        <v>Planned</v>
      </c>
      <c r="M1059" s="54" t="s">
        <v>110</v>
      </c>
    </row>
    <row r="1060" spans="1:13" x14ac:dyDescent="0.25">
      <c r="A1060" s="173" t="str">
        <f t="shared" si="142"/>
        <v>FoundationShadow Spinner107</v>
      </c>
      <c r="B1060" s="74" t="s">
        <v>123</v>
      </c>
      <c r="C1060" s="73" t="s">
        <v>101</v>
      </c>
      <c r="D1060" s="73" t="s">
        <v>2196</v>
      </c>
      <c r="E1060" s="176" t="s">
        <v>128</v>
      </c>
      <c r="F1060" s="42">
        <v>107</v>
      </c>
      <c r="G1060" s="43" t="str">
        <f t="shared" si="143"/>
        <v>05 Feb (Week 22:  Tue)</v>
      </c>
      <c r="H1060" s="41" t="s">
        <v>2082</v>
      </c>
      <c r="I1060" s="41" t="s">
        <v>2197</v>
      </c>
      <c r="J1060" s="41" t="str">
        <f t="shared" si="144"/>
        <v>Planned</v>
      </c>
    </row>
    <row r="1061" spans="1:13" x14ac:dyDescent="0.25">
      <c r="A1061" s="173" t="str">
        <f t="shared" si="142"/>
        <v>FoundationShadow Spinner108</v>
      </c>
      <c r="B1061" s="74" t="s">
        <v>123</v>
      </c>
      <c r="C1061" s="73" t="s">
        <v>101</v>
      </c>
      <c r="D1061" s="73" t="s">
        <v>2196</v>
      </c>
      <c r="E1061" s="176" t="s">
        <v>128</v>
      </c>
      <c r="F1061" s="42">
        <v>108</v>
      </c>
      <c r="G1061" s="43" t="str">
        <f t="shared" si="143"/>
        <v>06 Feb (Week 22:  Wed)</v>
      </c>
      <c r="H1061" s="41" t="s">
        <v>2066</v>
      </c>
      <c r="I1061" s="41" t="s">
        <v>2198</v>
      </c>
      <c r="J1061" s="41" t="str">
        <f t="shared" si="144"/>
        <v>Planned</v>
      </c>
    </row>
    <row r="1062" spans="1:13" x14ac:dyDescent="0.25">
      <c r="A1062" s="173" t="str">
        <f t="shared" si="142"/>
        <v>FoundationShadow Spinner109</v>
      </c>
      <c r="B1062" s="74" t="s">
        <v>123</v>
      </c>
      <c r="C1062" s="73" t="s">
        <v>101</v>
      </c>
      <c r="D1062" s="73" t="s">
        <v>2196</v>
      </c>
      <c r="E1062" s="176" t="s">
        <v>128</v>
      </c>
      <c r="F1062" s="42">
        <v>109</v>
      </c>
      <c r="G1062" s="43" t="str">
        <f t="shared" si="143"/>
        <v>07 Feb (Week 22:  Thu)</v>
      </c>
      <c r="H1062" s="41" t="s">
        <v>216</v>
      </c>
      <c r="I1062" s="41" t="s">
        <v>1903</v>
      </c>
      <c r="J1062" s="41" t="str">
        <f t="shared" si="144"/>
        <v>Planned</v>
      </c>
    </row>
    <row r="1063" spans="1:13" x14ac:dyDescent="0.25">
      <c r="A1063" s="173" t="str">
        <f t="shared" si="142"/>
        <v>FoundationShadow Spinner110</v>
      </c>
      <c r="B1063" s="74" t="s">
        <v>123</v>
      </c>
      <c r="C1063" s="73" t="s">
        <v>101</v>
      </c>
      <c r="D1063" s="73" t="s">
        <v>2196</v>
      </c>
      <c r="E1063" s="176" t="s">
        <v>128</v>
      </c>
      <c r="F1063" s="42">
        <v>110</v>
      </c>
      <c r="G1063" s="43" t="str">
        <f t="shared" si="143"/>
        <v>08 Feb (Week 22:  Fri)</v>
      </c>
      <c r="H1063" s="41" t="s">
        <v>1915</v>
      </c>
      <c r="I1063" s="41" t="s">
        <v>1916</v>
      </c>
      <c r="J1063" s="41" t="str">
        <f t="shared" si="144"/>
        <v>Planned</v>
      </c>
    </row>
    <row r="1064" spans="1:13" x14ac:dyDescent="0.25">
      <c r="A1064" s="173" t="str">
        <f t="shared" si="142"/>
        <v>FoundationShadow Spinner111</v>
      </c>
      <c r="B1064" s="74" t="s">
        <v>123</v>
      </c>
      <c r="C1064" s="73" t="s">
        <v>101</v>
      </c>
      <c r="D1064" s="73" t="s">
        <v>2196</v>
      </c>
      <c r="E1064" s="176" t="s">
        <v>128</v>
      </c>
      <c r="F1064" s="42">
        <v>111</v>
      </c>
      <c r="G1064" s="43" t="str">
        <f t="shared" si="143"/>
        <v>11 Feb (Week 23:  Mon)</v>
      </c>
      <c r="H1064" s="41" t="s">
        <v>2051</v>
      </c>
      <c r="I1064" s="41" t="s">
        <v>2052</v>
      </c>
      <c r="J1064" s="41" t="str">
        <f t="shared" si="144"/>
        <v>Planned</v>
      </c>
    </row>
    <row r="1065" spans="1:13" x14ac:dyDescent="0.25">
      <c r="A1065" s="173" t="str">
        <f t="shared" si="142"/>
        <v>FoundationShadow Spinner112</v>
      </c>
      <c r="B1065" s="74" t="s">
        <v>123</v>
      </c>
      <c r="C1065" s="73" t="s">
        <v>101</v>
      </c>
      <c r="D1065" s="73" t="s">
        <v>2196</v>
      </c>
      <c r="E1065" s="176" t="s">
        <v>128</v>
      </c>
      <c r="F1065" s="42">
        <v>112</v>
      </c>
      <c r="G1065" s="43" t="str">
        <f t="shared" si="143"/>
        <v>12 Feb (Week 23:  Tue)</v>
      </c>
      <c r="H1065" s="41" t="s">
        <v>1528</v>
      </c>
      <c r="I1065" s="41" t="s">
        <v>1882</v>
      </c>
      <c r="J1065" s="41" t="str">
        <f t="shared" si="144"/>
        <v>Planned</v>
      </c>
    </row>
    <row r="1066" spans="1:13" x14ac:dyDescent="0.25">
      <c r="A1066" s="173" t="str">
        <f t="shared" ref="A1066:A1071" si="145">B1066&amp;D1066&amp;F1066</f>
        <v>FoundationShadow Spinner113</v>
      </c>
      <c r="B1066" s="74" t="s">
        <v>123</v>
      </c>
      <c r="C1066" s="73" t="s">
        <v>101</v>
      </c>
      <c r="D1066" s="73" t="s">
        <v>2196</v>
      </c>
      <c r="E1066" s="176" t="s">
        <v>128</v>
      </c>
      <c r="F1066" s="42">
        <v>113</v>
      </c>
      <c r="G1066" s="43" t="str">
        <f t="shared" si="143"/>
        <v>13 Feb (Week 23:  Wed)</v>
      </c>
      <c r="H1066" s="41" t="s">
        <v>2053</v>
      </c>
      <c r="I1066" s="41" t="s">
        <v>2054</v>
      </c>
      <c r="J1066" s="41" t="str">
        <f t="shared" ref="J1066:J1071" si="146">IF(ISBLANK(K1066),"Planned",IF(K1066="-","Revoked","Completed"))</f>
        <v>Planned</v>
      </c>
    </row>
    <row r="1067" spans="1:13" x14ac:dyDescent="0.25">
      <c r="A1067" s="173" t="str">
        <f t="shared" si="145"/>
        <v>FoundationShadow Spinner114</v>
      </c>
      <c r="B1067" s="74" t="s">
        <v>123</v>
      </c>
      <c r="C1067" s="73" t="s">
        <v>101</v>
      </c>
      <c r="D1067" s="73" t="s">
        <v>2196</v>
      </c>
      <c r="E1067" s="176" t="s">
        <v>128</v>
      </c>
      <c r="F1067" s="42">
        <v>114</v>
      </c>
      <c r="G1067" s="43" t="str">
        <f t="shared" si="143"/>
        <v>14 Feb (Week 23:  Thu)</v>
      </c>
      <c r="H1067" s="41" t="s">
        <v>2174</v>
      </c>
      <c r="I1067" s="41" t="s">
        <v>2175</v>
      </c>
      <c r="J1067" s="41" t="str">
        <f t="shared" si="146"/>
        <v>Planned</v>
      </c>
    </row>
    <row r="1068" spans="1:13" x14ac:dyDescent="0.25">
      <c r="A1068" s="173" t="str">
        <f t="shared" si="145"/>
        <v>FoundationShadow Spinner115</v>
      </c>
      <c r="B1068" s="74" t="s">
        <v>123</v>
      </c>
      <c r="C1068" s="73" t="s">
        <v>101</v>
      </c>
      <c r="D1068" s="73" t="s">
        <v>2196</v>
      </c>
      <c r="E1068" s="176" t="s">
        <v>128</v>
      </c>
      <c r="F1068" s="42">
        <v>115</v>
      </c>
      <c r="G1068" s="43" t="str">
        <f t="shared" si="143"/>
        <v>15 Feb (Week 23:  Fri)</v>
      </c>
      <c r="H1068" s="41" t="s">
        <v>2199</v>
      </c>
      <c r="I1068" s="41" t="s">
        <v>2200</v>
      </c>
      <c r="J1068" s="41" t="str">
        <f t="shared" si="146"/>
        <v>Planned</v>
      </c>
    </row>
    <row r="1069" spans="1:13" x14ac:dyDescent="0.25">
      <c r="A1069" s="173" t="str">
        <f t="shared" si="145"/>
        <v>FoundationShadow Spinner116</v>
      </c>
      <c r="B1069" s="74" t="s">
        <v>123</v>
      </c>
      <c r="C1069" s="73" t="s">
        <v>101</v>
      </c>
      <c r="D1069" s="73" t="s">
        <v>2196</v>
      </c>
      <c r="E1069" s="176" t="s">
        <v>128</v>
      </c>
      <c r="F1069" s="42">
        <v>116</v>
      </c>
      <c r="G1069" s="43" t="str">
        <f t="shared" si="143"/>
        <v>18 Feb (Week 24:  Mon)</v>
      </c>
      <c r="H1069" s="41" t="s">
        <v>2070</v>
      </c>
      <c r="I1069" s="41" t="s">
        <v>2071</v>
      </c>
      <c r="J1069" s="41" t="str">
        <f t="shared" si="146"/>
        <v>Planned</v>
      </c>
    </row>
    <row r="1070" spans="1:13" x14ac:dyDescent="0.25">
      <c r="A1070" s="173" t="str">
        <f t="shared" si="145"/>
        <v>FoundationShadow Spinner117</v>
      </c>
      <c r="B1070" s="74" t="s">
        <v>123</v>
      </c>
      <c r="C1070" s="73" t="s">
        <v>101</v>
      </c>
      <c r="D1070" s="73" t="s">
        <v>2196</v>
      </c>
      <c r="E1070" s="176" t="s">
        <v>128</v>
      </c>
      <c r="F1070" s="42">
        <v>117</v>
      </c>
      <c r="G1070" s="43" t="str">
        <f t="shared" si="143"/>
        <v>19 Feb (Week 24:  Tue)</v>
      </c>
      <c r="H1070" s="41" t="s">
        <v>2072</v>
      </c>
      <c r="I1070" s="41" t="s">
        <v>2073</v>
      </c>
      <c r="J1070" s="41" t="str">
        <f t="shared" si="146"/>
        <v>Planned</v>
      </c>
    </row>
    <row r="1071" spans="1:13" x14ac:dyDescent="0.25">
      <c r="A1071" s="173" t="str">
        <f t="shared" si="145"/>
        <v>FoundationShadow Spinner118</v>
      </c>
      <c r="B1071" s="74" t="s">
        <v>123</v>
      </c>
      <c r="C1071" s="73" t="s">
        <v>101</v>
      </c>
      <c r="D1071" s="73" t="s">
        <v>2196</v>
      </c>
      <c r="E1071" s="176" t="s">
        <v>128</v>
      </c>
      <c r="F1071" s="42">
        <v>118</v>
      </c>
      <c r="G1071" s="43" t="str">
        <f t="shared" si="143"/>
        <v>20 Feb (Week 24:  Wed)</v>
      </c>
      <c r="H1071" s="41" t="s">
        <v>2201</v>
      </c>
      <c r="I1071" s="41" t="s">
        <v>2202</v>
      </c>
      <c r="J1071" s="41" t="str">
        <f t="shared" si="146"/>
        <v>Planned</v>
      </c>
    </row>
    <row r="1072" spans="1:13" x14ac:dyDescent="0.25">
      <c r="A1072" s="173" t="str">
        <f t="shared" ref="A1072:A1083" si="147">B1072&amp;D1072&amp;F1072</f>
        <v>FoundationSeven Daughters &amp; Seven Sons119</v>
      </c>
      <c r="B1072" s="74" t="s">
        <v>123</v>
      </c>
      <c r="C1072" s="73" t="s">
        <v>101</v>
      </c>
      <c r="D1072" s="73" t="s">
        <v>2231</v>
      </c>
      <c r="E1072" s="176" t="s">
        <v>128</v>
      </c>
      <c r="F1072" s="42">
        <v>119</v>
      </c>
      <c r="G1072" s="43" t="str">
        <f t="shared" si="143"/>
        <v>21 Feb (Week 24:  Thu)</v>
      </c>
      <c r="H1072" s="41" t="s">
        <v>2232</v>
      </c>
      <c r="I1072" s="41" t="s">
        <v>2233</v>
      </c>
      <c r="J1072" s="41" t="str">
        <f t="shared" ref="J1072:J1083" si="148">IF(ISBLANK(K1072),"Planned",IF(K1072="-","Revoked","Completed"))</f>
        <v>Planned</v>
      </c>
      <c r="M1072" s="54" t="s">
        <v>110</v>
      </c>
    </row>
    <row r="1073" spans="1:13" x14ac:dyDescent="0.25">
      <c r="A1073" s="173" t="str">
        <f t="shared" si="147"/>
        <v>FoundationSeven Daughters &amp; Seven Sons120</v>
      </c>
      <c r="B1073" s="74" t="s">
        <v>123</v>
      </c>
      <c r="C1073" s="73" t="s">
        <v>101</v>
      </c>
      <c r="D1073" s="73" t="s">
        <v>2231</v>
      </c>
      <c r="E1073" s="176" t="s">
        <v>128</v>
      </c>
      <c r="F1073" s="42">
        <v>120</v>
      </c>
      <c r="G1073" s="43" t="str">
        <f t="shared" si="143"/>
        <v>22 Feb (Week 24:  Fri)</v>
      </c>
      <c r="H1073" s="41" t="s">
        <v>2234</v>
      </c>
      <c r="I1073" s="41" t="s">
        <v>2235</v>
      </c>
      <c r="J1073" s="41" t="str">
        <f t="shared" si="148"/>
        <v>Planned</v>
      </c>
    </row>
    <row r="1074" spans="1:13" x14ac:dyDescent="0.25">
      <c r="A1074" s="173" t="str">
        <f t="shared" si="147"/>
        <v>FoundationSeven Daughters &amp; Seven Sons121</v>
      </c>
      <c r="B1074" s="74" t="s">
        <v>123</v>
      </c>
      <c r="C1074" s="73" t="s">
        <v>101</v>
      </c>
      <c r="D1074" s="73" t="s">
        <v>2231</v>
      </c>
      <c r="E1074" s="176" t="s">
        <v>128</v>
      </c>
      <c r="F1074" s="42">
        <v>121</v>
      </c>
      <c r="G1074" s="43" t="str">
        <f t="shared" si="143"/>
        <v>25 Feb (Week 25:  Mon)</v>
      </c>
      <c r="H1074" s="41" t="s">
        <v>2236</v>
      </c>
      <c r="I1074" s="41" t="s">
        <v>2237</v>
      </c>
      <c r="J1074" s="41" t="str">
        <f t="shared" si="148"/>
        <v>Planned</v>
      </c>
    </row>
    <row r="1075" spans="1:13" x14ac:dyDescent="0.25">
      <c r="A1075" s="173" t="str">
        <f t="shared" si="147"/>
        <v>FoundationSeven Daughters &amp; Seven Sons122</v>
      </c>
      <c r="B1075" s="74" t="s">
        <v>123</v>
      </c>
      <c r="C1075" s="73" t="s">
        <v>101</v>
      </c>
      <c r="D1075" s="73" t="s">
        <v>2231</v>
      </c>
      <c r="E1075" s="176" t="s">
        <v>128</v>
      </c>
      <c r="F1075" s="42">
        <v>122</v>
      </c>
      <c r="G1075" s="43" t="str">
        <f t="shared" si="143"/>
        <v>26 Feb (Week 25:  Tue)</v>
      </c>
      <c r="H1075" s="41" t="s">
        <v>2238</v>
      </c>
      <c r="I1075" s="41" t="s">
        <v>2239</v>
      </c>
      <c r="J1075" s="41" t="str">
        <f t="shared" si="148"/>
        <v>Planned</v>
      </c>
      <c r="M1075" s="54" t="s">
        <v>110</v>
      </c>
    </row>
    <row r="1076" spans="1:13" x14ac:dyDescent="0.25">
      <c r="A1076" s="173" t="str">
        <f t="shared" si="147"/>
        <v>FoundationSeven Daughters &amp; Seven Sons123</v>
      </c>
      <c r="B1076" s="74" t="s">
        <v>123</v>
      </c>
      <c r="C1076" s="73" t="s">
        <v>101</v>
      </c>
      <c r="D1076" s="73" t="s">
        <v>2231</v>
      </c>
      <c r="E1076" s="176" t="s">
        <v>128</v>
      </c>
      <c r="F1076" s="42">
        <v>123</v>
      </c>
      <c r="G1076" s="43" t="str">
        <f t="shared" si="143"/>
        <v>27 Feb (Week 25:  Wed)</v>
      </c>
      <c r="H1076" s="41" t="s">
        <v>2240</v>
      </c>
      <c r="I1076" s="41" t="s">
        <v>2241</v>
      </c>
      <c r="J1076" s="41" t="str">
        <f t="shared" si="148"/>
        <v>Planned</v>
      </c>
    </row>
    <row r="1077" spans="1:13" x14ac:dyDescent="0.25">
      <c r="A1077" s="173" t="str">
        <f t="shared" si="147"/>
        <v>FoundationSeven Daughters &amp; Seven Sons124</v>
      </c>
      <c r="B1077" s="74" t="s">
        <v>123</v>
      </c>
      <c r="C1077" s="73" t="s">
        <v>101</v>
      </c>
      <c r="D1077" s="73" t="s">
        <v>2231</v>
      </c>
      <c r="E1077" s="176" t="s">
        <v>128</v>
      </c>
      <c r="F1077" s="42">
        <v>124</v>
      </c>
      <c r="G1077" s="43" t="str">
        <f t="shared" si="143"/>
        <v>28 Feb (Week 25:  Thu)</v>
      </c>
      <c r="H1077" s="41" t="s">
        <v>2242</v>
      </c>
      <c r="I1077" s="41" t="s">
        <v>2243</v>
      </c>
      <c r="J1077" s="41" t="str">
        <f t="shared" si="148"/>
        <v>Planned</v>
      </c>
    </row>
    <row r="1078" spans="1:13" x14ac:dyDescent="0.25">
      <c r="A1078" s="173" t="str">
        <f t="shared" si="147"/>
        <v>FoundationSeven Daughters &amp; Seven Sons125</v>
      </c>
      <c r="B1078" s="74" t="s">
        <v>123</v>
      </c>
      <c r="C1078" s="73" t="s">
        <v>101</v>
      </c>
      <c r="D1078" s="73" t="s">
        <v>2231</v>
      </c>
      <c r="E1078" s="176" t="s">
        <v>128</v>
      </c>
      <c r="F1078" s="42">
        <v>125</v>
      </c>
      <c r="G1078" s="43" t="str">
        <f t="shared" si="143"/>
        <v>01 Mar (Week 25:  Fri)</v>
      </c>
      <c r="H1078" s="41" t="s">
        <v>2244</v>
      </c>
      <c r="I1078" s="41" t="s">
        <v>2245</v>
      </c>
      <c r="J1078" s="41" t="str">
        <f t="shared" si="148"/>
        <v>Planned</v>
      </c>
    </row>
    <row r="1079" spans="1:13" x14ac:dyDescent="0.25">
      <c r="A1079" s="173" t="str">
        <f t="shared" si="147"/>
        <v>FoundationSeven Daughters &amp; Seven Sons126</v>
      </c>
      <c r="B1079" s="74" t="s">
        <v>123</v>
      </c>
      <c r="C1079" s="73" t="s">
        <v>101</v>
      </c>
      <c r="D1079" s="73" t="s">
        <v>2231</v>
      </c>
      <c r="E1079" s="176" t="s">
        <v>128</v>
      </c>
      <c r="F1079" s="42">
        <v>126</v>
      </c>
      <c r="G1079" s="43" t="str">
        <f t="shared" si="143"/>
        <v>04 Mar (Week 26:  Mon)</v>
      </c>
      <c r="H1079" s="41" t="s">
        <v>2248</v>
      </c>
      <c r="I1079" s="41" t="s">
        <v>2249</v>
      </c>
      <c r="J1079" s="41" t="str">
        <f t="shared" si="148"/>
        <v>Planned</v>
      </c>
    </row>
    <row r="1080" spans="1:13" x14ac:dyDescent="0.25">
      <c r="A1080" s="173" t="str">
        <f t="shared" si="147"/>
        <v>FoundationSeven Daughters &amp; Seven Sons127</v>
      </c>
      <c r="B1080" s="74" t="s">
        <v>123</v>
      </c>
      <c r="C1080" s="73" t="s">
        <v>101</v>
      </c>
      <c r="D1080" s="73" t="s">
        <v>2231</v>
      </c>
      <c r="E1080" s="176" t="s">
        <v>128</v>
      </c>
      <c r="F1080" s="42">
        <v>127</v>
      </c>
      <c r="G1080" s="43" t="str">
        <f t="shared" si="143"/>
        <v>05 Mar (Week 26:  Tue)</v>
      </c>
      <c r="H1080" s="41" t="s">
        <v>2246</v>
      </c>
      <c r="I1080" s="41" t="s">
        <v>2247</v>
      </c>
      <c r="J1080" s="41" t="str">
        <f t="shared" si="148"/>
        <v>Planned</v>
      </c>
    </row>
    <row r="1081" spans="1:13" x14ac:dyDescent="0.25">
      <c r="A1081" s="173" t="str">
        <f t="shared" si="147"/>
        <v>FoundationSeven Daughters &amp; Seven Sons128</v>
      </c>
      <c r="B1081" s="74" t="s">
        <v>123</v>
      </c>
      <c r="C1081" s="73" t="s">
        <v>101</v>
      </c>
      <c r="D1081" s="73" t="s">
        <v>2231</v>
      </c>
      <c r="E1081" s="176" t="s">
        <v>128</v>
      </c>
      <c r="F1081" s="42">
        <v>128</v>
      </c>
      <c r="G1081" s="43" t="str">
        <f t="shared" si="143"/>
        <v>06 Mar (Week 26:  Wed)</v>
      </c>
      <c r="H1081" s="41" t="s">
        <v>2250</v>
      </c>
      <c r="I1081" s="41" t="s">
        <v>2251</v>
      </c>
      <c r="J1081" s="41" t="str">
        <f t="shared" si="148"/>
        <v>Planned</v>
      </c>
    </row>
    <row r="1082" spans="1:13" x14ac:dyDescent="0.25">
      <c r="A1082" s="173" t="str">
        <f t="shared" si="147"/>
        <v>FoundationSeven Daughters &amp; Seven Sons129</v>
      </c>
      <c r="B1082" s="74" t="s">
        <v>123</v>
      </c>
      <c r="C1082" s="73" t="s">
        <v>101</v>
      </c>
      <c r="D1082" s="73" t="s">
        <v>2231</v>
      </c>
      <c r="E1082" s="176" t="s">
        <v>128</v>
      </c>
      <c r="F1082" s="42">
        <v>129</v>
      </c>
      <c r="G1082" s="43" t="str">
        <f t="shared" si="143"/>
        <v>07 Mar (Week 26:  Thu)</v>
      </c>
      <c r="H1082" s="41" t="s">
        <v>2252</v>
      </c>
      <c r="I1082" s="41" t="s">
        <v>2253</v>
      </c>
      <c r="J1082" s="41" t="str">
        <f t="shared" si="148"/>
        <v>Planned</v>
      </c>
    </row>
    <row r="1083" spans="1:13" x14ac:dyDescent="0.25">
      <c r="A1083" s="173" t="str">
        <f t="shared" si="147"/>
        <v>FoundationSeven Daughters &amp; Seven Sons130</v>
      </c>
      <c r="B1083" s="74" t="s">
        <v>123</v>
      </c>
      <c r="C1083" s="73" t="s">
        <v>101</v>
      </c>
      <c r="D1083" s="73" t="s">
        <v>2231</v>
      </c>
      <c r="E1083" s="176" t="s">
        <v>128</v>
      </c>
      <c r="F1083" s="42">
        <v>130</v>
      </c>
      <c r="G1083" s="43" t="str">
        <f t="shared" si="143"/>
        <v>08 Mar (Week 26:  Fri)</v>
      </c>
      <c r="H1083" s="41" t="s">
        <v>2254</v>
      </c>
      <c r="I1083" s="41" t="s">
        <v>2255</v>
      </c>
      <c r="J1083" s="41" t="str">
        <f t="shared" si="148"/>
        <v>Planned</v>
      </c>
    </row>
    <row r="1084" spans="1:13" x14ac:dyDescent="0.25">
      <c r="A1084" s="173" t="str">
        <f t="shared" ref="A1084:A1095" si="149">B1084&amp;D1084&amp;F1084</f>
        <v>FoundationCornelia131</v>
      </c>
      <c r="B1084" s="74" t="s">
        <v>123</v>
      </c>
      <c r="C1084" s="73" t="s">
        <v>101</v>
      </c>
      <c r="D1084" s="73" t="s">
        <v>3492</v>
      </c>
      <c r="E1084" s="176" t="s">
        <v>128</v>
      </c>
      <c r="F1084" s="42">
        <v>131</v>
      </c>
      <c r="G1084" s="43" t="str">
        <f t="shared" ref="G1084:G1095" si="150">IF(ISBLANK(F1084),"",TEXT(VLOOKUP(F1084,Calendar,2,0),"dd mmm")&amp;" (Week "&amp;VLOOKUP(F1084,Calendar,3,FALSE)&amp;":  "&amp;TEXT(VLOOKUP(F1084,Calendar,2,FALSE),"ddd")&amp;")")</f>
        <v>11 Mar (Week 27:  Mon)</v>
      </c>
      <c r="H1084" s="41" t="s">
        <v>211</v>
      </c>
      <c r="I1084" s="41" t="s">
        <v>1897</v>
      </c>
      <c r="J1084" s="41" t="str">
        <f t="shared" ref="J1084:J1095" si="151">IF(ISBLANK(K1084),"Planned",IF(K1084="-","Revoked","Completed"))</f>
        <v>Planned</v>
      </c>
      <c r="M1084" s="54" t="s">
        <v>110</v>
      </c>
    </row>
    <row r="1085" spans="1:13" x14ac:dyDescent="0.25">
      <c r="A1085" s="173" t="str">
        <f t="shared" si="149"/>
        <v>FoundationCornelia132</v>
      </c>
      <c r="B1085" s="74" t="s">
        <v>123</v>
      </c>
      <c r="C1085" s="73" t="s">
        <v>101</v>
      </c>
      <c r="D1085" s="73" t="s">
        <v>3492</v>
      </c>
      <c r="E1085" s="176" t="s">
        <v>128</v>
      </c>
      <c r="F1085" s="42">
        <v>132</v>
      </c>
      <c r="G1085" s="43" t="str">
        <f t="shared" si="150"/>
        <v>12 Mar (Week 27:  Tue)</v>
      </c>
      <c r="H1085" s="41" t="s">
        <v>212</v>
      </c>
      <c r="I1085" s="41" t="s">
        <v>1898</v>
      </c>
      <c r="J1085" s="41" t="str">
        <f t="shared" si="151"/>
        <v>Planned</v>
      </c>
    </row>
    <row r="1086" spans="1:13" x14ac:dyDescent="0.25">
      <c r="A1086" s="173" t="str">
        <f t="shared" si="149"/>
        <v>FoundationCornelia133</v>
      </c>
      <c r="B1086" s="74" t="s">
        <v>123</v>
      </c>
      <c r="C1086" s="73" t="s">
        <v>101</v>
      </c>
      <c r="D1086" s="73" t="s">
        <v>3492</v>
      </c>
      <c r="E1086" s="176" t="s">
        <v>128</v>
      </c>
      <c r="F1086" s="42">
        <v>133</v>
      </c>
      <c r="G1086" s="43" t="str">
        <f t="shared" si="150"/>
        <v>13 Mar (Week 27:  Wed)</v>
      </c>
      <c r="H1086" s="41" t="s">
        <v>213</v>
      </c>
      <c r="I1086" s="41" t="s">
        <v>1899</v>
      </c>
      <c r="J1086" s="41" t="str">
        <f t="shared" si="151"/>
        <v>Planned</v>
      </c>
    </row>
    <row r="1087" spans="1:13" x14ac:dyDescent="0.25">
      <c r="A1087" s="173" t="str">
        <f t="shared" si="149"/>
        <v>FoundationCornelia134</v>
      </c>
      <c r="B1087" s="74" t="s">
        <v>123</v>
      </c>
      <c r="C1087" s="73" t="s">
        <v>101</v>
      </c>
      <c r="D1087" s="73" t="s">
        <v>3492</v>
      </c>
      <c r="E1087" s="176" t="s">
        <v>128</v>
      </c>
      <c r="F1087" s="42">
        <v>134</v>
      </c>
      <c r="G1087" s="43" t="str">
        <f t="shared" si="150"/>
        <v>14 Mar (Week 27:  Thu)</v>
      </c>
      <c r="H1087" s="41" t="s">
        <v>214</v>
      </c>
      <c r="I1087" s="41" t="s">
        <v>1900</v>
      </c>
      <c r="J1087" s="41" t="str">
        <f t="shared" si="151"/>
        <v>Planned</v>
      </c>
      <c r="M1087" s="54" t="s">
        <v>110</v>
      </c>
    </row>
    <row r="1088" spans="1:13" x14ac:dyDescent="0.25">
      <c r="A1088" s="173" t="str">
        <f t="shared" si="149"/>
        <v>FoundationCornelia136</v>
      </c>
      <c r="B1088" s="74" t="s">
        <v>123</v>
      </c>
      <c r="C1088" s="73" t="s">
        <v>101</v>
      </c>
      <c r="D1088" s="73" t="s">
        <v>3492</v>
      </c>
      <c r="E1088" s="176" t="s">
        <v>128</v>
      </c>
      <c r="F1088" s="42">
        <v>136</v>
      </c>
      <c r="G1088" s="43" t="str">
        <f t="shared" si="150"/>
        <v>18 Mar (Week 28:  Mon)</v>
      </c>
      <c r="H1088" s="41" t="s">
        <v>215</v>
      </c>
      <c r="I1088" s="41" t="s">
        <v>1901</v>
      </c>
      <c r="J1088" s="41" t="str">
        <f t="shared" si="151"/>
        <v>Planned</v>
      </c>
      <c r="M1088" s="54" t="s">
        <v>110</v>
      </c>
    </row>
    <row r="1089" spans="1:13" x14ac:dyDescent="0.25">
      <c r="A1089" s="173" t="str">
        <f t="shared" si="149"/>
        <v>FoundationCornelia137</v>
      </c>
      <c r="B1089" s="74" t="s">
        <v>123</v>
      </c>
      <c r="C1089" s="73" t="s">
        <v>101</v>
      </c>
      <c r="D1089" s="73" t="s">
        <v>3492</v>
      </c>
      <c r="E1089" s="176" t="s">
        <v>128</v>
      </c>
      <c r="F1089" s="42">
        <v>137</v>
      </c>
      <c r="G1089" s="43" t="str">
        <f t="shared" si="150"/>
        <v>19 Mar (Week 28:  Tue)</v>
      </c>
      <c r="H1089" s="41" t="s">
        <v>223</v>
      </c>
      <c r="I1089" s="41" t="s">
        <v>1902</v>
      </c>
      <c r="J1089" s="41" t="str">
        <f t="shared" si="151"/>
        <v>Planned</v>
      </c>
    </row>
    <row r="1090" spans="1:13" x14ac:dyDescent="0.25">
      <c r="A1090" s="173" t="str">
        <f t="shared" si="149"/>
        <v>FoundationCornelia138</v>
      </c>
      <c r="B1090" s="74" t="s">
        <v>123</v>
      </c>
      <c r="C1090" s="73" t="s">
        <v>101</v>
      </c>
      <c r="D1090" s="73" t="s">
        <v>3492</v>
      </c>
      <c r="E1090" s="176" t="s">
        <v>128</v>
      </c>
      <c r="F1090" s="42">
        <v>138</v>
      </c>
      <c r="G1090" s="43" t="str">
        <f t="shared" si="150"/>
        <v>20 Mar (Week 28:  Wed)</v>
      </c>
      <c r="H1090" s="41" t="s">
        <v>216</v>
      </c>
      <c r="I1090" s="41" t="s">
        <v>1903</v>
      </c>
      <c r="J1090" s="41" t="str">
        <f t="shared" si="151"/>
        <v>Planned</v>
      </c>
    </row>
    <row r="1091" spans="1:13" x14ac:dyDescent="0.25">
      <c r="A1091" s="173" t="str">
        <f t="shared" si="149"/>
        <v>FoundationCornelia139</v>
      </c>
      <c r="B1091" s="74" t="s">
        <v>123</v>
      </c>
      <c r="C1091" s="73" t="s">
        <v>101</v>
      </c>
      <c r="D1091" s="73" t="s">
        <v>3492</v>
      </c>
      <c r="E1091" s="176" t="s">
        <v>128</v>
      </c>
      <c r="F1091" s="42">
        <v>139</v>
      </c>
      <c r="G1091" s="43" t="str">
        <f t="shared" si="150"/>
        <v>21 Mar (Week 28:  Thu)</v>
      </c>
      <c r="H1091" s="41" t="s">
        <v>217</v>
      </c>
      <c r="I1091" s="41" t="s">
        <v>1904</v>
      </c>
      <c r="J1091" s="41" t="str">
        <f t="shared" si="151"/>
        <v>Planned</v>
      </c>
      <c r="M1091" s="54" t="s">
        <v>110</v>
      </c>
    </row>
    <row r="1092" spans="1:13" x14ac:dyDescent="0.25">
      <c r="A1092" s="173" t="str">
        <f t="shared" si="149"/>
        <v>FoundationCornelia141</v>
      </c>
      <c r="B1092" s="74" t="s">
        <v>123</v>
      </c>
      <c r="C1092" s="73" t="s">
        <v>101</v>
      </c>
      <c r="D1092" s="73" t="s">
        <v>3492</v>
      </c>
      <c r="E1092" s="176" t="s">
        <v>128</v>
      </c>
      <c r="F1092" s="42">
        <v>141</v>
      </c>
      <c r="G1092" s="43" t="str">
        <f t="shared" si="150"/>
        <v>25 Mar (Week 29:  Mon)</v>
      </c>
      <c r="H1092" s="41" t="s">
        <v>218</v>
      </c>
      <c r="I1092" s="41" t="s">
        <v>1905</v>
      </c>
      <c r="J1092" s="41" t="str">
        <f t="shared" si="151"/>
        <v>Planned</v>
      </c>
    </row>
    <row r="1093" spans="1:13" x14ac:dyDescent="0.25">
      <c r="A1093" s="173" t="str">
        <f t="shared" si="149"/>
        <v>FoundationCornelia142</v>
      </c>
      <c r="B1093" s="74" t="s">
        <v>123</v>
      </c>
      <c r="C1093" s="73" t="s">
        <v>101</v>
      </c>
      <c r="D1093" s="73" t="s">
        <v>3492</v>
      </c>
      <c r="E1093" s="176" t="s">
        <v>128</v>
      </c>
      <c r="F1093" s="42">
        <v>142</v>
      </c>
      <c r="G1093" s="43" t="str">
        <f t="shared" si="150"/>
        <v>26 Mar (Week 29:  Tue)</v>
      </c>
      <c r="H1093" s="41" t="s">
        <v>219</v>
      </c>
      <c r="I1093" s="41" t="s">
        <v>1906</v>
      </c>
      <c r="J1093" s="41" t="str">
        <f t="shared" si="151"/>
        <v>Planned</v>
      </c>
      <c r="M1093" s="54" t="s">
        <v>110</v>
      </c>
    </row>
    <row r="1094" spans="1:13" x14ac:dyDescent="0.25">
      <c r="A1094" s="173" t="str">
        <f t="shared" si="149"/>
        <v>FoundationCornelia143</v>
      </c>
      <c r="B1094" s="74" t="s">
        <v>123</v>
      </c>
      <c r="C1094" s="73" t="s">
        <v>101</v>
      </c>
      <c r="D1094" s="73" t="s">
        <v>3492</v>
      </c>
      <c r="E1094" s="176" t="s">
        <v>128</v>
      </c>
      <c r="F1094" s="42">
        <v>143</v>
      </c>
      <c r="G1094" s="43" t="str">
        <f t="shared" si="150"/>
        <v>27 Mar (Week 29:  Wed)</v>
      </c>
      <c r="H1094" s="41" t="s">
        <v>220</v>
      </c>
      <c r="I1094" s="41" t="s">
        <v>1907</v>
      </c>
      <c r="J1094" s="41" t="str">
        <f t="shared" si="151"/>
        <v>Planned</v>
      </c>
    </row>
    <row r="1095" spans="1:13" x14ac:dyDescent="0.25">
      <c r="A1095" s="173" t="str">
        <f t="shared" si="149"/>
        <v>FoundationCornelia144</v>
      </c>
      <c r="B1095" s="74" t="s">
        <v>123</v>
      </c>
      <c r="C1095" s="73" t="s">
        <v>101</v>
      </c>
      <c r="D1095" s="73" t="s">
        <v>3492</v>
      </c>
      <c r="E1095" s="176" t="s">
        <v>128</v>
      </c>
      <c r="F1095" s="42">
        <v>144</v>
      </c>
      <c r="G1095" s="43" t="str">
        <f t="shared" si="150"/>
        <v>28 Mar (Week 29:  Thu)</v>
      </c>
      <c r="H1095" s="41" t="s">
        <v>222</v>
      </c>
      <c r="I1095" s="41" t="s">
        <v>2268</v>
      </c>
      <c r="J1095" s="41" t="str">
        <f t="shared" si="151"/>
        <v>Planned</v>
      </c>
    </row>
    <row r="1096" spans="1:13" x14ac:dyDescent="0.25">
      <c r="A1096" s="173" t="str">
        <f t="shared" ref="A1096:A1102" si="152">B1096&amp;D1096&amp;F1096</f>
        <v>FoundationA Long Walk to Water146</v>
      </c>
      <c r="B1096" s="74" t="s">
        <v>123</v>
      </c>
      <c r="C1096" s="73" t="s">
        <v>101</v>
      </c>
      <c r="D1096" s="73" t="s">
        <v>2285</v>
      </c>
      <c r="E1096" s="176" t="s">
        <v>128</v>
      </c>
      <c r="F1096" s="42">
        <v>146</v>
      </c>
      <c r="G1096" s="43" t="str">
        <f t="shared" ref="G1096:G1102" si="153">IF(ISBLANK(F1096),"",TEXT(VLOOKUP(F1096,Calendar,2,0),"dd mmm")&amp;" (Week "&amp;VLOOKUP(F1096,Calendar,3,FALSE)&amp;":  "&amp;TEXT(VLOOKUP(F1096,Calendar,2,FALSE),"ddd")&amp;")")</f>
        <v>01 Apr (Week 30:  Mon)</v>
      </c>
      <c r="H1096" s="41" t="s">
        <v>1525</v>
      </c>
      <c r="I1096" s="41" t="s">
        <v>1879</v>
      </c>
      <c r="J1096" s="41" t="str">
        <f t="shared" ref="J1096:J1102" si="154">IF(ISBLANK(K1096),"Planned",IF(K1096="-","Revoked","Completed"))</f>
        <v>Planned</v>
      </c>
      <c r="M1096" s="54" t="s">
        <v>110</v>
      </c>
    </row>
    <row r="1097" spans="1:13" x14ac:dyDescent="0.25">
      <c r="A1097" s="173" t="str">
        <f t="shared" si="152"/>
        <v>FoundationA Long Walk to Water147</v>
      </c>
      <c r="B1097" s="74" t="s">
        <v>123</v>
      </c>
      <c r="C1097" s="73" t="s">
        <v>101</v>
      </c>
      <c r="D1097" s="73" t="s">
        <v>2285</v>
      </c>
      <c r="E1097" s="176" t="s">
        <v>128</v>
      </c>
      <c r="F1097" s="42">
        <v>147</v>
      </c>
      <c r="G1097" s="43" t="str">
        <f t="shared" si="153"/>
        <v>02 Apr (Week 30:  Tue)</v>
      </c>
      <c r="H1097" s="41" t="s">
        <v>1913</v>
      </c>
      <c r="I1097" s="41" t="s">
        <v>1914</v>
      </c>
      <c r="J1097" s="41" t="str">
        <f t="shared" si="154"/>
        <v>Planned</v>
      </c>
      <c r="M1097" s="54" t="s">
        <v>110</v>
      </c>
    </row>
    <row r="1098" spans="1:13" x14ac:dyDescent="0.25">
      <c r="A1098" s="173" t="str">
        <f t="shared" si="152"/>
        <v>FoundationA Long Walk to Water148</v>
      </c>
      <c r="B1098" s="74" t="s">
        <v>123</v>
      </c>
      <c r="C1098" s="73" t="s">
        <v>101</v>
      </c>
      <c r="D1098" s="73" t="s">
        <v>2285</v>
      </c>
      <c r="E1098" s="176" t="s">
        <v>128</v>
      </c>
      <c r="F1098" s="42">
        <v>148</v>
      </c>
      <c r="G1098" s="43" t="str">
        <f t="shared" si="153"/>
        <v>03 Apr (Week 30:  Wed)</v>
      </c>
      <c r="H1098" s="41" t="s">
        <v>2286</v>
      </c>
      <c r="I1098" s="41" t="s">
        <v>2287</v>
      </c>
      <c r="J1098" s="41" t="str">
        <f t="shared" si="154"/>
        <v>Planned</v>
      </c>
      <c r="M1098" s="54" t="s">
        <v>110</v>
      </c>
    </row>
    <row r="1099" spans="1:13" x14ac:dyDescent="0.25">
      <c r="A1099" s="173" t="str">
        <f t="shared" si="152"/>
        <v>FoundationA Long Walk to Water149</v>
      </c>
      <c r="B1099" s="74" t="s">
        <v>123</v>
      </c>
      <c r="C1099" s="73" t="s">
        <v>101</v>
      </c>
      <c r="D1099" s="73" t="s">
        <v>2285</v>
      </c>
      <c r="E1099" s="176" t="s">
        <v>128</v>
      </c>
      <c r="F1099" s="42">
        <v>149</v>
      </c>
      <c r="G1099" s="43" t="str">
        <f t="shared" si="153"/>
        <v>04 Apr (Week 30:  Thu)</v>
      </c>
      <c r="H1099" s="41" t="s">
        <v>1935</v>
      </c>
      <c r="I1099" s="41" t="s">
        <v>1952</v>
      </c>
      <c r="J1099" s="41" t="str">
        <f t="shared" si="154"/>
        <v>Planned</v>
      </c>
    </row>
    <row r="1100" spans="1:13" x14ac:dyDescent="0.25">
      <c r="A1100" s="173" t="str">
        <f t="shared" si="152"/>
        <v>FoundationA Long Walk to Water150</v>
      </c>
      <c r="B1100" s="74" t="s">
        <v>123</v>
      </c>
      <c r="C1100" s="73" t="s">
        <v>101</v>
      </c>
      <c r="D1100" s="73" t="s">
        <v>2285</v>
      </c>
      <c r="E1100" s="176" t="s">
        <v>128</v>
      </c>
      <c r="F1100" s="42">
        <v>150</v>
      </c>
      <c r="G1100" s="43" t="str">
        <f t="shared" si="153"/>
        <v>05 Apr (Week 30:  Fri)</v>
      </c>
      <c r="H1100" s="41" t="s">
        <v>1937</v>
      </c>
      <c r="I1100" s="41" t="s">
        <v>1938</v>
      </c>
      <c r="J1100" s="41" t="str">
        <f t="shared" si="154"/>
        <v>Planned</v>
      </c>
      <c r="M1100" s="54" t="s">
        <v>110</v>
      </c>
    </row>
    <row r="1101" spans="1:13" x14ac:dyDescent="0.25">
      <c r="A1101" s="173" t="str">
        <f t="shared" si="152"/>
        <v>FoundationA Long Walk to Water151</v>
      </c>
      <c r="B1101" s="74" t="s">
        <v>123</v>
      </c>
      <c r="C1101" s="73" t="s">
        <v>101</v>
      </c>
      <c r="D1101" s="73" t="s">
        <v>2285</v>
      </c>
      <c r="E1101" s="176" t="s">
        <v>128</v>
      </c>
      <c r="F1101" s="42">
        <v>151</v>
      </c>
      <c r="G1101" s="43" t="str">
        <f t="shared" si="153"/>
        <v>08 Apr (Week 31:  Mon)</v>
      </c>
      <c r="H1101" s="41" t="s">
        <v>2053</v>
      </c>
      <c r="I1101" s="41" t="s">
        <v>2054</v>
      </c>
      <c r="J1101" s="41" t="str">
        <f t="shared" si="154"/>
        <v>Planned</v>
      </c>
      <c r="M1101" s="54" t="s">
        <v>110</v>
      </c>
    </row>
    <row r="1102" spans="1:13" x14ac:dyDescent="0.25">
      <c r="A1102" s="173" t="str">
        <f t="shared" si="152"/>
        <v>FoundationA Long Walk to Water152</v>
      </c>
      <c r="B1102" s="74" t="s">
        <v>123</v>
      </c>
      <c r="C1102" s="73" t="s">
        <v>101</v>
      </c>
      <c r="D1102" s="73" t="s">
        <v>2285</v>
      </c>
      <c r="E1102" s="176" t="s">
        <v>128</v>
      </c>
      <c r="F1102" s="42">
        <v>152</v>
      </c>
      <c r="G1102" s="43" t="str">
        <f t="shared" si="153"/>
        <v>09 Apr (Week 31:  Tue)</v>
      </c>
      <c r="H1102" s="41" t="s">
        <v>2288</v>
      </c>
      <c r="I1102" s="41" t="s">
        <v>2289</v>
      </c>
      <c r="J1102" s="41" t="str">
        <f t="shared" si="154"/>
        <v>Planned</v>
      </c>
      <c r="M1102" s="54" t="s">
        <v>110</v>
      </c>
    </row>
    <row r="1103" spans="1:13" x14ac:dyDescent="0.25">
      <c r="A1103" s="173" t="str">
        <f t="shared" ref="A1103:A1105" si="155">B1103&amp;D1103&amp;F1103</f>
        <v>FoundationBeat the Story-Drum153</v>
      </c>
      <c r="B1103" s="74" t="s">
        <v>123</v>
      </c>
      <c r="C1103" s="73" t="s">
        <v>101</v>
      </c>
      <c r="D1103" s="73" t="s">
        <v>3493</v>
      </c>
      <c r="E1103" s="176" t="s">
        <v>128</v>
      </c>
      <c r="F1103" s="42">
        <v>153</v>
      </c>
      <c r="G1103" s="43" t="str">
        <f t="shared" ref="G1103:G1130" si="156">IF(ISBLANK(F1103),"",TEXT(VLOOKUP(F1103,Calendar,2,0),"dd mmm")&amp;" (Week "&amp;VLOOKUP(F1103,Calendar,3,FALSE)&amp;":  "&amp;TEXT(VLOOKUP(F1103,Calendar,2,FALSE),"ddd")&amp;")")</f>
        <v>10 Apr (Week 31:  Wed)</v>
      </c>
      <c r="H1103" s="41" t="s">
        <v>2290</v>
      </c>
      <c r="I1103" s="41" t="s">
        <v>2291</v>
      </c>
      <c r="J1103" s="41" t="str">
        <f t="shared" ref="J1103:J1105" si="157">IF(ISBLANK(K1103),"Planned",IF(K1103="-","Revoked","Completed"))</f>
        <v>Planned</v>
      </c>
    </row>
    <row r="1104" spans="1:13" x14ac:dyDescent="0.25">
      <c r="A1104" s="173" t="str">
        <f t="shared" si="155"/>
        <v>FoundationBeat the Story-Drum154</v>
      </c>
      <c r="B1104" s="74" t="s">
        <v>123</v>
      </c>
      <c r="C1104" s="73" t="s">
        <v>101</v>
      </c>
      <c r="D1104" s="73" t="s">
        <v>3493</v>
      </c>
      <c r="E1104" s="176" t="s">
        <v>128</v>
      </c>
      <c r="F1104" s="42">
        <v>154</v>
      </c>
      <c r="G1104" s="43" t="str">
        <f t="shared" si="156"/>
        <v>11 Apr (Week 31:  Thu)</v>
      </c>
      <c r="H1104" s="41" t="s">
        <v>2292</v>
      </c>
      <c r="I1104" s="41" t="s">
        <v>2293</v>
      </c>
      <c r="J1104" s="41" t="str">
        <f t="shared" si="157"/>
        <v>Planned</v>
      </c>
    </row>
    <row r="1105" spans="1:13" x14ac:dyDescent="0.25">
      <c r="A1105" s="173" t="str">
        <f t="shared" si="155"/>
        <v>FoundationBeat the Story-Drum155</v>
      </c>
      <c r="B1105" s="74" t="s">
        <v>123</v>
      </c>
      <c r="C1105" s="73" t="s">
        <v>101</v>
      </c>
      <c r="D1105" s="73" t="s">
        <v>3493</v>
      </c>
      <c r="E1105" s="176" t="s">
        <v>128</v>
      </c>
      <c r="F1105" s="42">
        <v>155</v>
      </c>
      <c r="G1105" s="43" t="str">
        <f t="shared" si="156"/>
        <v>12 Apr (Week 31:  Fri)</v>
      </c>
      <c r="H1105" s="41" t="s">
        <v>2134</v>
      </c>
      <c r="I1105" s="41" t="s">
        <v>2133</v>
      </c>
      <c r="J1105" s="41" t="str">
        <f t="shared" si="157"/>
        <v>Planned</v>
      </c>
    </row>
    <row r="1106" spans="1:13" x14ac:dyDescent="0.25">
      <c r="A1106" s="173" t="str">
        <f t="shared" ref="A1106:A1110" si="158">B1106&amp;D1106&amp;F1106</f>
        <v>FoundationJourney to Jo'Burg156</v>
      </c>
      <c r="B1106" s="74" t="s">
        <v>123</v>
      </c>
      <c r="C1106" s="73" t="s">
        <v>101</v>
      </c>
      <c r="D1106" s="73" t="s">
        <v>2295</v>
      </c>
      <c r="E1106" s="176" t="s">
        <v>128</v>
      </c>
      <c r="F1106" s="42">
        <v>156</v>
      </c>
      <c r="G1106" s="43" t="str">
        <f t="shared" si="156"/>
        <v>15 Apr (Week 32:  Mon)</v>
      </c>
      <c r="H1106" s="41" t="s">
        <v>2063</v>
      </c>
      <c r="I1106" s="41" t="s">
        <v>2064</v>
      </c>
      <c r="J1106" s="41" t="str">
        <f t="shared" ref="J1106:J1110" si="159">IF(ISBLANK(K1106),"Planned",IF(K1106="-","Revoked","Completed"))</f>
        <v>Planned</v>
      </c>
      <c r="M1106" s="54" t="s">
        <v>110</v>
      </c>
    </row>
    <row r="1107" spans="1:13" x14ac:dyDescent="0.25">
      <c r="A1107" s="173" t="str">
        <f t="shared" si="158"/>
        <v>FoundationJourney to Jo'Burg157</v>
      </c>
      <c r="B1107" s="74" t="s">
        <v>123</v>
      </c>
      <c r="C1107" s="73" t="s">
        <v>101</v>
      </c>
      <c r="D1107" s="73" t="s">
        <v>2295</v>
      </c>
      <c r="E1107" s="176" t="s">
        <v>128</v>
      </c>
      <c r="F1107" s="42">
        <v>157</v>
      </c>
      <c r="G1107" s="43" t="str">
        <f t="shared" si="156"/>
        <v>16 Apr (Week 32:  Tue)</v>
      </c>
      <c r="H1107" s="41" t="s">
        <v>2065</v>
      </c>
      <c r="I1107" s="41" t="s">
        <v>2067</v>
      </c>
      <c r="J1107" s="41" t="str">
        <f t="shared" si="159"/>
        <v>Planned</v>
      </c>
      <c r="M1107" s="54" t="s">
        <v>110</v>
      </c>
    </row>
    <row r="1108" spans="1:13" x14ac:dyDescent="0.25">
      <c r="A1108" s="173" t="str">
        <f t="shared" si="158"/>
        <v>FoundationJourney to Jo'Burg158</v>
      </c>
      <c r="B1108" s="74" t="s">
        <v>123</v>
      </c>
      <c r="C1108" s="73" t="s">
        <v>101</v>
      </c>
      <c r="D1108" s="73" t="s">
        <v>2295</v>
      </c>
      <c r="E1108" s="176" t="s">
        <v>128</v>
      </c>
      <c r="F1108" s="42">
        <v>158</v>
      </c>
      <c r="G1108" s="43" t="str">
        <f t="shared" si="156"/>
        <v>17 Apr (Week 32:  Wed)</v>
      </c>
      <c r="H1108" s="41" t="s">
        <v>2148</v>
      </c>
      <c r="I1108" s="41" t="s">
        <v>2149</v>
      </c>
      <c r="J1108" s="41" t="str">
        <f t="shared" si="159"/>
        <v>Planned</v>
      </c>
      <c r="M1108" s="54" t="s">
        <v>110</v>
      </c>
    </row>
    <row r="1109" spans="1:13" x14ac:dyDescent="0.25">
      <c r="A1109" s="173" t="str">
        <f t="shared" si="158"/>
        <v>FoundationJourney to Jo'Burg159</v>
      </c>
      <c r="B1109" s="74" t="s">
        <v>123</v>
      </c>
      <c r="C1109" s="73" t="s">
        <v>101</v>
      </c>
      <c r="D1109" s="73" t="s">
        <v>2295</v>
      </c>
      <c r="E1109" s="176" t="s">
        <v>128</v>
      </c>
      <c r="F1109" s="42">
        <v>159</v>
      </c>
      <c r="G1109" s="43" t="str">
        <f t="shared" si="156"/>
        <v>18 Apr (Week 32:  Thu)</v>
      </c>
      <c r="H1109" s="41" t="s">
        <v>1917</v>
      </c>
      <c r="I1109" s="41" t="s">
        <v>1918</v>
      </c>
      <c r="J1109" s="41" t="str">
        <f t="shared" si="159"/>
        <v>Planned</v>
      </c>
    </row>
    <row r="1110" spans="1:13" x14ac:dyDescent="0.25">
      <c r="A1110" s="173" t="str">
        <f t="shared" si="158"/>
        <v>FoundationJourney to Jo'Burg160</v>
      </c>
      <c r="B1110" s="74" t="s">
        <v>123</v>
      </c>
      <c r="C1110" s="73" t="s">
        <v>101</v>
      </c>
      <c r="D1110" s="73" t="s">
        <v>2295</v>
      </c>
      <c r="E1110" s="176" t="s">
        <v>128</v>
      </c>
      <c r="F1110" s="42">
        <v>160</v>
      </c>
      <c r="G1110" s="43" t="str">
        <f t="shared" si="156"/>
        <v>19 Apr (Week 32:  Fri)</v>
      </c>
      <c r="H1110" s="41" t="s">
        <v>2296</v>
      </c>
      <c r="I1110" s="41" t="s">
        <v>2297</v>
      </c>
      <c r="J1110" s="41" t="str">
        <f t="shared" si="159"/>
        <v>Planned</v>
      </c>
    </row>
    <row r="1111" spans="1:13" x14ac:dyDescent="0.25">
      <c r="A1111" s="173" t="str">
        <f t="shared" ref="A1111:A1115" si="160">B1111&amp;D1111&amp;F1111</f>
        <v>FoundationCall It Courage161</v>
      </c>
      <c r="B1111" s="74" t="s">
        <v>123</v>
      </c>
      <c r="C1111" s="73" t="s">
        <v>101</v>
      </c>
      <c r="D1111" s="73" t="s">
        <v>2298</v>
      </c>
      <c r="E1111" s="176" t="s">
        <v>128</v>
      </c>
      <c r="F1111" s="42">
        <v>161</v>
      </c>
      <c r="G1111" s="43" t="str">
        <f t="shared" si="156"/>
        <v>22 Apr (Week 33:  Mon)</v>
      </c>
      <c r="H1111" s="41" t="s">
        <v>211</v>
      </c>
      <c r="I1111" s="41" t="s">
        <v>1897</v>
      </c>
      <c r="J1111" s="41" t="str">
        <f t="shared" ref="J1111:J1115" si="161">IF(ISBLANK(K1111),"Planned",IF(K1111="-","Revoked","Completed"))</f>
        <v>Planned</v>
      </c>
      <c r="M1111" s="54" t="s">
        <v>110</v>
      </c>
    </row>
    <row r="1112" spans="1:13" x14ac:dyDescent="0.25">
      <c r="A1112" s="173" t="str">
        <f t="shared" si="160"/>
        <v>FoundationCall It Courage162</v>
      </c>
      <c r="B1112" s="74" t="s">
        <v>123</v>
      </c>
      <c r="C1112" s="73" t="s">
        <v>101</v>
      </c>
      <c r="D1112" s="73" t="s">
        <v>2298</v>
      </c>
      <c r="E1112" s="176" t="s">
        <v>128</v>
      </c>
      <c r="F1112" s="42">
        <v>162</v>
      </c>
      <c r="G1112" s="43" t="str">
        <f t="shared" si="156"/>
        <v>23 Apr (Week 33:  Tue)</v>
      </c>
      <c r="H1112" s="41" t="s">
        <v>212</v>
      </c>
      <c r="I1112" s="41" t="s">
        <v>1898</v>
      </c>
      <c r="J1112" s="41" t="str">
        <f t="shared" si="161"/>
        <v>Planned</v>
      </c>
    </row>
    <row r="1113" spans="1:13" x14ac:dyDescent="0.25">
      <c r="A1113" s="173" t="str">
        <f t="shared" si="160"/>
        <v>FoundationCall It Courage163</v>
      </c>
      <c r="B1113" s="74" t="s">
        <v>123</v>
      </c>
      <c r="C1113" s="73" t="s">
        <v>101</v>
      </c>
      <c r="D1113" s="73" t="s">
        <v>2298</v>
      </c>
      <c r="E1113" s="176" t="s">
        <v>128</v>
      </c>
      <c r="F1113" s="42">
        <v>163</v>
      </c>
      <c r="G1113" s="43" t="str">
        <f t="shared" si="156"/>
        <v>24 Apr (Week 33:  Wed)</v>
      </c>
      <c r="H1113" s="41" t="s">
        <v>213</v>
      </c>
      <c r="I1113" s="41" t="s">
        <v>1899</v>
      </c>
      <c r="J1113" s="41" t="str">
        <f t="shared" si="161"/>
        <v>Planned</v>
      </c>
    </row>
    <row r="1114" spans="1:13" x14ac:dyDescent="0.25">
      <c r="A1114" s="173" t="str">
        <f t="shared" si="160"/>
        <v>FoundationCall It Courage164</v>
      </c>
      <c r="B1114" s="74" t="s">
        <v>123</v>
      </c>
      <c r="C1114" s="73" t="s">
        <v>101</v>
      </c>
      <c r="D1114" s="73" t="s">
        <v>2298</v>
      </c>
      <c r="E1114" s="176" t="s">
        <v>128</v>
      </c>
      <c r="F1114" s="42">
        <v>164</v>
      </c>
      <c r="G1114" s="43" t="str">
        <f t="shared" si="156"/>
        <v>25 Apr (Week 33:  Thu)</v>
      </c>
      <c r="H1114" s="41" t="s">
        <v>214</v>
      </c>
      <c r="I1114" s="41" t="s">
        <v>1900</v>
      </c>
      <c r="J1114" s="41" t="str">
        <f t="shared" si="161"/>
        <v>Planned</v>
      </c>
    </row>
    <row r="1115" spans="1:13" x14ac:dyDescent="0.25">
      <c r="A1115" s="173" t="str">
        <f t="shared" si="160"/>
        <v>FoundationCall It Courage165</v>
      </c>
      <c r="B1115" s="74" t="s">
        <v>123</v>
      </c>
      <c r="C1115" s="73" t="s">
        <v>101</v>
      </c>
      <c r="D1115" s="73" t="s">
        <v>2298</v>
      </c>
      <c r="E1115" s="176" t="s">
        <v>128</v>
      </c>
      <c r="F1115" s="42">
        <v>165</v>
      </c>
      <c r="G1115" s="43" t="str">
        <f t="shared" si="156"/>
        <v>26 Apr (Week 33:  Fri)</v>
      </c>
      <c r="H1115" s="41" t="s">
        <v>215</v>
      </c>
      <c r="I1115" s="41" t="s">
        <v>1901</v>
      </c>
      <c r="J1115" s="41" t="str">
        <f t="shared" si="161"/>
        <v>Planned</v>
      </c>
    </row>
    <row r="1116" spans="1:13" x14ac:dyDescent="0.25">
      <c r="A1116" s="173" t="str">
        <f t="shared" ref="A1116:A1130" si="162">B1116&amp;D1116&amp;F1116</f>
        <v>FoundationThe Horse and His Boy166</v>
      </c>
      <c r="B1116" s="74" t="s">
        <v>123</v>
      </c>
      <c r="C1116" s="73" t="s">
        <v>101</v>
      </c>
      <c r="D1116" s="73" t="s">
        <v>2302</v>
      </c>
      <c r="E1116" s="176" t="s">
        <v>128</v>
      </c>
      <c r="F1116" s="42">
        <v>166</v>
      </c>
      <c r="G1116" s="43" t="str">
        <f t="shared" si="156"/>
        <v>29 Apr (Week 34:  Mon)</v>
      </c>
      <c r="H1116" s="41" t="s">
        <v>211</v>
      </c>
      <c r="I1116" s="41" t="s">
        <v>1897</v>
      </c>
      <c r="J1116" s="41" t="str">
        <f t="shared" ref="J1116:J1130" si="163">IF(ISBLANK(K1116),"Planned",IF(K1116="-","Revoked","Completed"))</f>
        <v>Planned</v>
      </c>
    </row>
    <row r="1117" spans="1:13" x14ac:dyDescent="0.25">
      <c r="A1117" s="173" t="str">
        <f t="shared" si="162"/>
        <v>FoundationThe Horse and His Boy167</v>
      </c>
      <c r="B1117" s="74" t="s">
        <v>123</v>
      </c>
      <c r="C1117" s="73" t="s">
        <v>101</v>
      </c>
      <c r="D1117" s="73" t="s">
        <v>2302</v>
      </c>
      <c r="E1117" s="176" t="s">
        <v>128</v>
      </c>
      <c r="F1117" s="42">
        <v>167</v>
      </c>
      <c r="G1117" s="43" t="str">
        <f t="shared" si="156"/>
        <v>30 Apr (Week 34:  Tue)</v>
      </c>
      <c r="H1117" s="41" t="s">
        <v>212</v>
      </c>
      <c r="I1117" s="41" t="s">
        <v>1898</v>
      </c>
      <c r="J1117" s="41" t="str">
        <f t="shared" si="163"/>
        <v>Planned</v>
      </c>
    </row>
    <row r="1118" spans="1:13" x14ac:dyDescent="0.25">
      <c r="A1118" s="173" t="str">
        <f t="shared" si="162"/>
        <v>FoundationThe Horse and His Boy168</v>
      </c>
      <c r="B1118" s="74" t="s">
        <v>123</v>
      </c>
      <c r="C1118" s="73" t="s">
        <v>101</v>
      </c>
      <c r="D1118" s="73" t="s">
        <v>2302</v>
      </c>
      <c r="E1118" s="176" t="s">
        <v>128</v>
      </c>
      <c r="F1118" s="42">
        <v>168</v>
      </c>
      <c r="G1118" s="43" t="str">
        <f t="shared" si="156"/>
        <v>01 May (Week 34:  Wed)</v>
      </c>
      <c r="H1118" s="41" t="s">
        <v>213</v>
      </c>
      <c r="I1118" s="41" t="s">
        <v>1899</v>
      </c>
      <c r="J1118" s="41" t="str">
        <f t="shared" si="163"/>
        <v>Planned</v>
      </c>
    </row>
    <row r="1119" spans="1:13" x14ac:dyDescent="0.25">
      <c r="A1119" s="173" t="str">
        <f t="shared" si="162"/>
        <v>FoundationThe Horse and His Boy169</v>
      </c>
      <c r="B1119" s="74" t="s">
        <v>123</v>
      </c>
      <c r="C1119" s="73" t="s">
        <v>101</v>
      </c>
      <c r="D1119" s="73" t="s">
        <v>2302</v>
      </c>
      <c r="E1119" s="176" t="s">
        <v>128</v>
      </c>
      <c r="F1119" s="42">
        <v>169</v>
      </c>
      <c r="G1119" s="43" t="str">
        <f t="shared" si="156"/>
        <v>02 May (Week 34:  Thu)</v>
      </c>
      <c r="H1119" s="41" t="s">
        <v>214</v>
      </c>
      <c r="I1119" s="41" t="s">
        <v>1900</v>
      </c>
      <c r="J1119" s="41" t="str">
        <f t="shared" si="163"/>
        <v>Planned</v>
      </c>
    </row>
    <row r="1120" spans="1:13" x14ac:dyDescent="0.25">
      <c r="A1120" s="173" t="str">
        <f t="shared" si="162"/>
        <v>FoundationThe Horse and His Boy170</v>
      </c>
      <c r="B1120" s="74" t="s">
        <v>123</v>
      </c>
      <c r="C1120" s="73" t="s">
        <v>101</v>
      </c>
      <c r="D1120" s="73" t="s">
        <v>2302</v>
      </c>
      <c r="E1120" s="176" t="s">
        <v>128</v>
      </c>
      <c r="F1120" s="42">
        <v>170</v>
      </c>
      <c r="G1120" s="43" t="str">
        <f t="shared" si="156"/>
        <v>03 May (Week 34:  Fri)</v>
      </c>
      <c r="H1120" s="41" t="s">
        <v>215</v>
      </c>
      <c r="I1120" s="41" t="s">
        <v>1901</v>
      </c>
      <c r="J1120" s="41" t="str">
        <f t="shared" si="163"/>
        <v>Planned</v>
      </c>
    </row>
    <row r="1121" spans="1:14" x14ac:dyDescent="0.25">
      <c r="A1121" s="173" t="str">
        <f t="shared" si="162"/>
        <v>FoundationThe Horse and His Boy171</v>
      </c>
      <c r="B1121" s="74" t="s">
        <v>123</v>
      </c>
      <c r="C1121" s="73" t="s">
        <v>101</v>
      </c>
      <c r="D1121" s="73" t="s">
        <v>2302</v>
      </c>
      <c r="E1121" s="176" t="s">
        <v>128</v>
      </c>
      <c r="F1121" s="42">
        <v>171</v>
      </c>
      <c r="G1121" s="43" t="str">
        <f t="shared" si="156"/>
        <v>06 May (Week 35:  Mon)</v>
      </c>
      <c r="H1121" s="41" t="s">
        <v>223</v>
      </c>
      <c r="I1121" s="41" t="s">
        <v>1902</v>
      </c>
      <c r="J1121" s="41" t="str">
        <f t="shared" si="163"/>
        <v>Planned</v>
      </c>
    </row>
    <row r="1122" spans="1:14" x14ac:dyDescent="0.25">
      <c r="A1122" s="173" t="str">
        <f t="shared" si="162"/>
        <v>FoundationThe Horse and His Boy172</v>
      </c>
      <c r="B1122" s="74" t="s">
        <v>123</v>
      </c>
      <c r="C1122" s="73" t="s">
        <v>101</v>
      </c>
      <c r="D1122" s="73" t="s">
        <v>2302</v>
      </c>
      <c r="E1122" s="176" t="s">
        <v>128</v>
      </c>
      <c r="F1122" s="42">
        <v>172</v>
      </c>
      <c r="G1122" s="43" t="str">
        <f t="shared" si="156"/>
        <v>07 May (Week 35:  Tue)</v>
      </c>
      <c r="H1122" s="41" t="s">
        <v>216</v>
      </c>
      <c r="I1122" s="41" t="s">
        <v>1903</v>
      </c>
      <c r="J1122" s="41" t="str">
        <f t="shared" si="163"/>
        <v>Planned</v>
      </c>
    </row>
    <row r="1123" spans="1:14" x14ac:dyDescent="0.25">
      <c r="A1123" s="173" t="str">
        <f t="shared" si="162"/>
        <v>FoundationThe Horse and His Boy173</v>
      </c>
      <c r="B1123" s="74" t="s">
        <v>123</v>
      </c>
      <c r="C1123" s="73" t="s">
        <v>101</v>
      </c>
      <c r="D1123" s="73" t="s">
        <v>2302</v>
      </c>
      <c r="E1123" s="176" t="s">
        <v>128</v>
      </c>
      <c r="F1123" s="42">
        <v>173</v>
      </c>
      <c r="G1123" s="43" t="str">
        <f t="shared" si="156"/>
        <v>08 May (Week 35:  Wed)</v>
      </c>
      <c r="H1123" s="41" t="s">
        <v>217</v>
      </c>
      <c r="I1123" s="41" t="s">
        <v>1904</v>
      </c>
      <c r="J1123" s="41" t="str">
        <f t="shared" si="163"/>
        <v>Planned</v>
      </c>
    </row>
    <row r="1124" spans="1:14" x14ac:dyDescent="0.25">
      <c r="A1124" s="173" t="str">
        <f t="shared" si="162"/>
        <v>FoundationThe Horse and His Boy174</v>
      </c>
      <c r="B1124" s="74" t="s">
        <v>123</v>
      </c>
      <c r="C1124" s="73" t="s">
        <v>101</v>
      </c>
      <c r="D1124" s="73" t="s">
        <v>2302</v>
      </c>
      <c r="E1124" s="176" t="s">
        <v>128</v>
      </c>
      <c r="F1124" s="42">
        <v>174</v>
      </c>
      <c r="G1124" s="43" t="str">
        <f t="shared" si="156"/>
        <v>09 May (Week 35:  Thu)</v>
      </c>
      <c r="H1124" s="41" t="s">
        <v>218</v>
      </c>
      <c r="I1124" s="41" t="s">
        <v>1905</v>
      </c>
      <c r="J1124" s="41" t="str">
        <f t="shared" si="163"/>
        <v>Planned</v>
      </c>
    </row>
    <row r="1125" spans="1:14" x14ac:dyDescent="0.25">
      <c r="A1125" s="173" t="str">
        <f t="shared" si="162"/>
        <v>FoundationThe Horse and His Boy175</v>
      </c>
      <c r="B1125" s="74" t="s">
        <v>123</v>
      </c>
      <c r="C1125" s="73" t="s">
        <v>101</v>
      </c>
      <c r="D1125" s="73" t="s">
        <v>2302</v>
      </c>
      <c r="E1125" s="176" t="s">
        <v>128</v>
      </c>
      <c r="F1125" s="42">
        <v>175</v>
      </c>
      <c r="G1125" s="43" t="str">
        <f t="shared" si="156"/>
        <v>10 May (Week 35:  Fri)</v>
      </c>
      <c r="H1125" s="41" t="s">
        <v>219</v>
      </c>
      <c r="I1125" s="41" t="s">
        <v>1906</v>
      </c>
      <c r="J1125" s="41" t="str">
        <f t="shared" si="163"/>
        <v>Planned</v>
      </c>
    </row>
    <row r="1126" spans="1:14" x14ac:dyDescent="0.25">
      <c r="A1126" s="173" t="str">
        <f t="shared" si="162"/>
        <v>FoundationThe Horse and His Boy176</v>
      </c>
      <c r="B1126" s="74" t="s">
        <v>123</v>
      </c>
      <c r="C1126" s="73" t="s">
        <v>101</v>
      </c>
      <c r="D1126" s="73" t="s">
        <v>2302</v>
      </c>
      <c r="E1126" s="176" t="s">
        <v>128</v>
      </c>
      <c r="F1126" s="42">
        <v>176</v>
      </c>
      <c r="G1126" s="43" t="str">
        <f t="shared" si="156"/>
        <v>13 May (Week 36:  Mon)</v>
      </c>
      <c r="H1126" s="41" t="s">
        <v>220</v>
      </c>
      <c r="I1126" s="41" t="s">
        <v>1907</v>
      </c>
      <c r="J1126" s="41" t="str">
        <f t="shared" si="163"/>
        <v>Planned</v>
      </c>
    </row>
    <row r="1127" spans="1:14" x14ac:dyDescent="0.25">
      <c r="A1127" s="173" t="str">
        <f t="shared" si="162"/>
        <v>FoundationThe Horse and His Boy177</v>
      </c>
      <c r="B1127" s="74" t="s">
        <v>123</v>
      </c>
      <c r="C1127" s="73" t="s">
        <v>101</v>
      </c>
      <c r="D1127" s="73" t="s">
        <v>2302</v>
      </c>
      <c r="E1127" s="176" t="s">
        <v>128</v>
      </c>
      <c r="F1127" s="42">
        <v>177</v>
      </c>
      <c r="G1127" s="43" t="str">
        <f t="shared" si="156"/>
        <v>14 May (Week 36:  Tue)</v>
      </c>
      <c r="H1127" s="41" t="s">
        <v>221</v>
      </c>
      <c r="I1127" s="41" t="s">
        <v>1877</v>
      </c>
      <c r="J1127" s="41" t="str">
        <f t="shared" si="163"/>
        <v>Planned</v>
      </c>
    </row>
    <row r="1128" spans="1:14" x14ac:dyDescent="0.25">
      <c r="A1128" s="173" t="str">
        <f t="shared" si="162"/>
        <v>FoundationThe Horse and His Boy178</v>
      </c>
      <c r="B1128" s="74" t="s">
        <v>123</v>
      </c>
      <c r="C1128" s="73" t="s">
        <v>101</v>
      </c>
      <c r="D1128" s="73" t="s">
        <v>2302</v>
      </c>
      <c r="E1128" s="176" t="s">
        <v>128</v>
      </c>
      <c r="F1128" s="42">
        <v>178</v>
      </c>
      <c r="G1128" s="43" t="str">
        <f t="shared" si="156"/>
        <v>15 May (Week 36:  Wed)</v>
      </c>
      <c r="H1128" s="41" t="s">
        <v>1908</v>
      </c>
      <c r="I1128" s="41" t="s">
        <v>1894</v>
      </c>
      <c r="J1128" s="41" t="str">
        <f t="shared" si="163"/>
        <v>Planned</v>
      </c>
    </row>
    <row r="1129" spans="1:14" x14ac:dyDescent="0.25">
      <c r="A1129" s="173" t="str">
        <f t="shared" si="162"/>
        <v>FoundationThe Horse and His Boy179</v>
      </c>
      <c r="B1129" s="74" t="s">
        <v>123</v>
      </c>
      <c r="C1129" s="73" t="s">
        <v>101</v>
      </c>
      <c r="D1129" s="73" t="s">
        <v>2302</v>
      </c>
      <c r="E1129" s="176" t="s">
        <v>128</v>
      </c>
      <c r="F1129" s="42">
        <v>179</v>
      </c>
      <c r="G1129" s="43" t="str">
        <f t="shared" si="156"/>
        <v>16 May (Week 36:  Thu)</v>
      </c>
      <c r="H1129" s="41" t="s">
        <v>1909</v>
      </c>
      <c r="I1129" s="41" t="s">
        <v>1895</v>
      </c>
      <c r="J1129" s="41" t="str">
        <f t="shared" si="163"/>
        <v>Planned</v>
      </c>
    </row>
    <row r="1130" spans="1:14" x14ac:dyDescent="0.25">
      <c r="A1130" s="173" t="str">
        <f t="shared" si="162"/>
        <v>FoundationThe Horse and His Boy180</v>
      </c>
      <c r="B1130" s="74" t="s">
        <v>123</v>
      </c>
      <c r="C1130" s="73" t="s">
        <v>101</v>
      </c>
      <c r="D1130" s="73" t="s">
        <v>2302</v>
      </c>
      <c r="E1130" s="176" t="s">
        <v>128</v>
      </c>
      <c r="F1130" s="42">
        <v>180</v>
      </c>
      <c r="G1130" s="43" t="str">
        <f t="shared" si="156"/>
        <v>17 May (Week 36:  Fri)</v>
      </c>
      <c r="H1130" s="41" t="s">
        <v>2172</v>
      </c>
      <c r="I1130" s="41" t="s">
        <v>2173</v>
      </c>
      <c r="J1130" s="41" t="str">
        <f t="shared" si="163"/>
        <v>Planned</v>
      </c>
    </row>
    <row r="1131" spans="1:14" x14ac:dyDescent="0.25">
      <c r="A1131" s="103" t="str">
        <f t="shared" ref="A1131:A1133" si="164">B1131&amp;D1131&amp;F1131</f>
        <v>FoundationLi Lun, Lad of Courage1</v>
      </c>
      <c r="B1131" s="74" t="s">
        <v>123</v>
      </c>
      <c r="C1131" s="73" t="s">
        <v>101</v>
      </c>
      <c r="D1131" s="73" t="s">
        <v>1869</v>
      </c>
      <c r="E1131" s="73" t="s">
        <v>107</v>
      </c>
      <c r="F1131" s="42">
        <v>1</v>
      </c>
      <c r="G1131" s="43" t="str">
        <f t="shared" ref="G1131:G1133" si="165">IF(ISBLANK(F1131),"",TEXT(VLOOKUP(F1131,Calendar,2,0),"dd mmm")&amp;" (Week "&amp;VLOOKUP(F1131,Calendar,3,FALSE)&amp;":  "&amp;TEXT(VLOOKUP(F1131,Calendar,2,FALSE),"ddd")&amp;")")</f>
        <v>03 Sep (Week 1:  Mon)</v>
      </c>
      <c r="H1131" s="41" t="s">
        <v>1870</v>
      </c>
      <c r="I1131" s="41" t="s">
        <v>1871</v>
      </c>
      <c r="J1131" s="41" t="str">
        <f t="shared" ref="J1131:J1133" si="166">IF(ISBLANK(K1131),"Planned",IF(K1131="-","Revoked","Completed"))</f>
        <v>Completed</v>
      </c>
      <c r="K1131" s="107">
        <v>43350</v>
      </c>
      <c r="M1131" s="54" t="s">
        <v>110</v>
      </c>
    </row>
    <row r="1132" spans="1:14" x14ac:dyDescent="0.25">
      <c r="A1132" s="103" t="str">
        <f t="shared" si="164"/>
        <v>FoundationLi Lun, Lad of Courage2</v>
      </c>
      <c r="B1132" s="74" t="s">
        <v>123</v>
      </c>
      <c r="C1132" s="73" t="s">
        <v>101</v>
      </c>
      <c r="D1132" s="73" t="s">
        <v>1869</v>
      </c>
      <c r="E1132" s="73" t="s">
        <v>107</v>
      </c>
      <c r="F1132" s="42">
        <v>2</v>
      </c>
      <c r="G1132" s="43" t="str">
        <f t="shared" si="165"/>
        <v>04 Sep (Week 1:  Tue)</v>
      </c>
      <c r="H1132" s="41" t="s">
        <v>1872</v>
      </c>
      <c r="I1132" s="41" t="s">
        <v>1873</v>
      </c>
      <c r="J1132" s="41" t="str">
        <f t="shared" si="166"/>
        <v>Completed</v>
      </c>
      <c r="K1132" s="107">
        <v>43350</v>
      </c>
    </row>
    <row r="1133" spans="1:14" x14ac:dyDescent="0.25">
      <c r="A1133" s="103" t="str">
        <f t="shared" si="164"/>
        <v>FoundationLi Lun, Lad of Courage3</v>
      </c>
      <c r="B1133" s="74" t="s">
        <v>123</v>
      </c>
      <c r="C1133" s="73" t="s">
        <v>101</v>
      </c>
      <c r="D1133" s="73" t="s">
        <v>1869</v>
      </c>
      <c r="E1133" s="73" t="s">
        <v>107</v>
      </c>
      <c r="F1133" s="42">
        <v>3</v>
      </c>
      <c r="G1133" s="43" t="str">
        <f t="shared" si="165"/>
        <v>05 Sep (Week 1:  Wed)</v>
      </c>
      <c r="H1133" s="41" t="s">
        <v>1874</v>
      </c>
      <c r="I1133" s="41" t="s">
        <v>1875</v>
      </c>
      <c r="J1133" s="41" t="str">
        <f t="shared" si="166"/>
        <v>Completed</v>
      </c>
      <c r="K1133" s="107">
        <v>43350</v>
      </c>
    </row>
    <row r="1134" spans="1:14" x14ac:dyDescent="0.25">
      <c r="A1134" s="173" t="str">
        <f t="shared" ref="A1134:A1145" si="167">B1134&amp;D1134&amp;F1134</f>
        <v>FoundationMission to Cathay4</v>
      </c>
      <c r="B1134" s="74" t="s">
        <v>123</v>
      </c>
      <c r="C1134" s="73" t="s">
        <v>101</v>
      </c>
      <c r="D1134" s="73" t="s">
        <v>1876</v>
      </c>
      <c r="E1134" s="73" t="s">
        <v>107</v>
      </c>
      <c r="F1134" s="42">
        <v>4</v>
      </c>
      <c r="G1134" s="43" t="str">
        <f t="shared" ref="G1134:G1145" si="168">IF(ISBLANK(F1134),"",TEXT(VLOOKUP(F1134,Calendar,2,0),"dd mmm")&amp;" (Week "&amp;VLOOKUP(F1134,Calendar,3,FALSE)&amp;":  "&amp;TEXT(VLOOKUP(F1134,Calendar,2,FALSE),"ddd")&amp;")")</f>
        <v>06 Sep (Week 1:  Thu)</v>
      </c>
      <c r="H1134" s="41" t="s">
        <v>211</v>
      </c>
      <c r="I1134" s="41" t="s">
        <v>1897</v>
      </c>
      <c r="J1134" s="41" t="str">
        <f t="shared" ref="J1134:J1145" si="169">IF(ISBLANK(K1134),"Planned",IF(K1134="-","Revoked","Completed"))</f>
        <v>Completed</v>
      </c>
      <c r="K1134" s="107">
        <v>43350</v>
      </c>
      <c r="M1134" s="54" t="s">
        <v>110</v>
      </c>
      <c r="N1134" s="54" t="s">
        <v>1878</v>
      </c>
    </row>
    <row r="1135" spans="1:14" x14ac:dyDescent="0.25">
      <c r="A1135" s="173" t="str">
        <f t="shared" si="167"/>
        <v>FoundationMission to Cathay5</v>
      </c>
      <c r="B1135" s="74" t="s">
        <v>123</v>
      </c>
      <c r="C1135" s="73" t="s">
        <v>101</v>
      </c>
      <c r="D1135" s="73" t="s">
        <v>1876</v>
      </c>
      <c r="E1135" s="73" t="s">
        <v>107</v>
      </c>
      <c r="F1135" s="42">
        <v>5</v>
      </c>
      <c r="G1135" s="43" t="str">
        <f t="shared" si="168"/>
        <v>07 Sep (Week 1:  Fri)</v>
      </c>
      <c r="H1135" s="41" t="s">
        <v>212</v>
      </c>
      <c r="I1135" s="41" t="s">
        <v>1898</v>
      </c>
      <c r="J1135" s="41" t="str">
        <f t="shared" si="169"/>
        <v>Completed</v>
      </c>
      <c r="K1135" s="107">
        <v>43350</v>
      </c>
    </row>
    <row r="1136" spans="1:14" x14ac:dyDescent="0.25">
      <c r="A1136" s="173" t="str">
        <f t="shared" si="167"/>
        <v>FoundationMission to Cathay6</v>
      </c>
      <c r="B1136" s="74" t="s">
        <v>123</v>
      </c>
      <c r="C1136" s="73" t="s">
        <v>101</v>
      </c>
      <c r="D1136" s="73" t="s">
        <v>1876</v>
      </c>
      <c r="E1136" s="73" t="s">
        <v>107</v>
      </c>
      <c r="F1136" s="42">
        <v>6</v>
      </c>
      <c r="G1136" s="43" t="str">
        <f t="shared" si="168"/>
        <v>10 Sep (Week 2:  Mon)</v>
      </c>
      <c r="H1136" s="41" t="s">
        <v>213</v>
      </c>
      <c r="I1136" s="41" t="s">
        <v>1899</v>
      </c>
      <c r="J1136" s="41" t="str">
        <f t="shared" si="169"/>
        <v>Completed</v>
      </c>
      <c r="K1136" s="107">
        <v>43355</v>
      </c>
    </row>
    <row r="1137" spans="1:13" x14ac:dyDescent="0.25">
      <c r="A1137" s="173" t="str">
        <f t="shared" si="167"/>
        <v>FoundationMission to Cathay7</v>
      </c>
      <c r="B1137" s="74" t="s">
        <v>123</v>
      </c>
      <c r="C1137" s="73" t="s">
        <v>101</v>
      </c>
      <c r="D1137" s="73" t="s">
        <v>1876</v>
      </c>
      <c r="E1137" s="73" t="s">
        <v>107</v>
      </c>
      <c r="F1137" s="42">
        <v>7</v>
      </c>
      <c r="G1137" s="43" t="str">
        <f t="shared" si="168"/>
        <v>11 Sep (Week 2:  Tue)</v>
      </c>
      <c r="H1137" s="41" t="s">
        <v>214</v>
      </c>
      <c r="I1137" s="41" t="s">
        <v>1900</v>
      </c>
      <c r="J1137" s="41" t="str">
        <f t="shared" si="169"/>
        <v>Completed</v>
      </c>
      <c r="K1137" s="107">
        <v>43355</v>
      </c>
    </row>
    <row r="1138" spans="1:13" x14ac:dyDescent="0.25">
      <c r="A1138" s="173" t="str">
        <f t="shared" si="167"/>
        <v>FoundationMission to Cathay8</v>
      </c>
      <c r="B1138" s="74" t="s">
        <v>123</v>
      </c>
      <c r="C1138" s="73" t="s">
        <v>101</v>
      </c>
      <c r="D1138" s="73" t="s">
        <v>1876</v>
      </c>
      <c r="E1138" s="73" t="s">
        <v>107</v>
      </c>
      <c r="F1138" s="42">
        <v>8</v>
      </c>
      <c r="G1138" s="43" t="str">
        <f t="shared" si="168"/>
        <v>12 Sep (Week 2:  Wed)</v>
      </c>
      <c r="H1138" s="41" t="s">
        <v>215</v>
      </c>
      <c r="I1138" s="41" t="s">
        <v>1901</v>
      </c>
      <c r="J1138" s="41" t="str">
        <f t="shared" si="169"/>
        <v>Completed</v>
      </c>
      <c r="K1138" s="107">
        <v>43355</v>
      </c>
    </row>
    <row r="1139" spans="1:13" x14ac:dyDescent="0.25">
      <c r="A1139" s="173" t="str">
        <f t="shared" si="167"/>
        <v>FoundationMission to Cathay9</v>
      </c>
      <c r="B1139" s="74" t="s">
        <v>123</v>
      </c>
      <c r="C1139" s="73" t="s">
        <v>101</v>
      </c>
      <c r="D1139" s="73" t="s">
        <v>1876</v>
      </c>
      <c r="E1139" s="73" t="s">
        <v>107</v>
      </c>
      <c r="F1139" s="42">
        <v>9</v>
      </c>
      <c r="G1139" s="43" t="str">
        <f t="shared" si="168"/>
        <v>13 Sep (Week 2:  Thu)</v>
      </c>
      <c r="H1139" s="41" t="s">
        <v>223</v>
      </c>
      <c r="I1139" s="41" t="s">
        <v>1902</v>
      </c>
      <c r="J1139" s="41" t="str">
        <f t="shared" si="169"/>
        <v>Completed</v>
      </c>
      <c r="K1139" s="107">
        <v>43356</v>
      </c>
    </row>
    <row r="1140" spans="1:13" x14ac:dyDescent="0.25">
      <c r="A1140" s="173" t="str">
        <f t="shared" si="167"/>
        <v>FoundationMission to Cathay10</v>
      </c>
      <c r="B1140" s="74" t="s">
        <v>123</v>
      </c>
      <c r="C1140" s="73" t="s">
        <v>101</v>
      </c>
      <c r="D1140" s="73" t="s">
        <v>1876</v>
      </c>
      <c r="E1140" s="73" t="s">
        <v>107</v>
      </c>
      <c r="F1140" s="42">
        <v>10</v>
      </c>
      <c r="G1140" s="43" t="str">
        <f t="shared" si="168"/>
        <v>14 Sep (Week 2:  Fri)</v>
      </c>
      <c r="H1140" s="41" t="s">
        <v>216</v>
      </c>
      <c r="I1140" s="41" t="s">
        <v>1903</v>
      </c>
      <c r="J1140" s="41" t="str">
        <f t="shared" si="169"/>
        <v>Completed</v>
      </c>
      <c r="K1140" s="107">
        <v>43356</v>
      </c>
    </row>
    <row r="1141" spans="1:13" x14ac:dyDescent="0.25">
      <c r="A1141" s="173" t="str">
        <f t="shared" si="167"/>
        <v>FoundationMission to Cathay11</v>
      </c>
      <c r="B1141" s="74" t="s">
        <v>123</v>
      </c>
      <c r="C1141" s="73" t="s">
        <v>101</v>
      </c>
      <c r="D1141" s="73" t="s">
        <v>1876</v>
      </c>
      <c r="E1141" s="73" t="s">
        <v>107</v>
      </c>
      <c r="F1141" s="42">
        <v>11</v>
      </c>
      <c r="G1141" s="43" t="str">
        <f t="shared" si="168"/>
        <v>17 Sep (Week 3:  Mon)</v>
      </c>
      <c r="H1141" s="41" t="s">
        <v>217</v>
      </c>
      <c r="I1141" s="41" t="s">
        <v>1904</v>
      </c>
      <c r="J1141" s="41" t="str">
        <f t="shared" si="169"/>
        <v>Completed</v>
      </c>
      <c r="K1141" s="107">
        <v>43363</v>
      </c>
    </row>
    <row r="1142" spans="1:13" x14ac:dyDescent="0.25">
      <c r="A1142" s="173" t="str">
        <f t="shared" si="167"/>
        <v>FoundationMission to Cathay12</v>
      </c>
      <c r="B1142" s="74" t="s">
        <v>123</v>
      </c>
      <c r="C1142" s="73" t="s">
        <v>101</v>
      </c>
      <c r="D1142" s="73" t="s">
        <v>1876</v>
      </c>
      <c r="E1142" s="73" t="s">
        <v>107</v>
      </c>
      <c r="F1142" s="42">
        <v>12</v>
      </c>
      <c r="G1142" s="43" t="str">
        <f t="shared" si="168"/>
        <v>18 Sep (Week 3:  Tue)</v>
      </c>
      <c r="H1142" s="41" t="s">
        <v>218</v>
      </c>
      <c r="I1142" s="41" t="s">
        <v>1905</v>
      </c>
      <c r="J1142" s="41" t="str">
        <f t="shared" si="169"/>
        <v>Completed</v>
      </c>
      <c r="K1142" s="107">
        <v>43363</v>
      </c>
    </row>
    <row r="1143" spans="1:13" x14ac:dyDescent="0.25">
      <c r="A1143" s="173" t="str">
        <f t="shared" si="167"/>
        <v>FoundationMission to Cathay13</v>
      </c>
      <c r="B1143" s="74" t="s">
        <v>123</v>
      </c>
      <c r="C1143" s="73" t="s">
        <v>101</v>
      </c>
      <c r="D1143" s="73" t="s">
        <v>1876</v>
      </c>
      <c r="E1143" s="73" t="s">
        <v>107</v>
      </c>
      <c r="F1143" s="42">
        <v>13</v>
      </c>
      <c r="G1143" s="43" t="str">
        <f t="shared" si="168"/>
        <v>19 Sep (Week 3:  Wed)</v>
      </c>
      <c r="H1143" s="41" t="s">
        <v>219</v>
      </c>
      <c r="I1143" s="41" t="s">
        <v>1906</v>
      </c>
      <c r="J1143" s="41" t="str">
        <f t="shared" si="169"/>
        <v>Completed</v>
      </c>
      <c r="K1143" s="107">
        <v>43363</v>
      </c>
    </row>
    <row r="1144" spans="1:13" x14ac:dyDescent="0.25">
      <c r="A1144" s="173" t="str">
        <f t="shared" si="167"/>
        <v>FoundationMission to Cathay14</v>
      </c>
      <c r="B1144" s="74" t="s">
        <v>123</v>
      </c>
      <c r="C1144" s="73" t="s">
        <v>101</v>
      </c>
      <c r="D1144" s="73" t="s">
        <v>1876</v>
      </c>
      <c r="E1144" s="73" t="s">
        <v>107</v>
      </c>
      <c r="F1144" s="42">
        <v>14</v>
      </c>
      <c r="G1144" s="43" t="str">
        <f t="shared" si="168"/>
        <v>20 Sep (Week 3:  Thu)</v>
      </c>
      <c r="H1144" s="41" t="s">
        <v>220</v>
      </c>
      <c r="I1144" s="41" t="s">
        <v>1907</v>
      </c>
      <c r="J1144" s="41" t="str">
        <f t="shared" si="169"/>
        <v>Completed</v>
      </c>
      <c r="K1144" s="107">
        <v>43363</v>
      </c>
    </row>
    <row r="1145" spans="1:13" x14ac:dyDescent="0.25">
      <c r="A1145" s="173" t="str">
        <f t="shared" si="167"/>
        <v>FoundationMission to Cathay15</v>
      </c>
      <c r="B1145" s="74" t="s">
        <v>123</v>
      </c>
      <c r="C1145" s="73" t="s">
        <v>101</v>
      </c>
      <c r="D1145" s="73" t="s">
        <v>1876</v>
      </c>
      <c r="E1145" s="73" t="s">
        <v>107</v>
      </c>
      <c r="F1145" s="42">
        <v>15</v>
      </c>
      <c r="G1145" s="43" t="str">
        <f t="shared" si="168"/>
        <v>21 Sep (Week 3:  Fri)</v>
      </c>
      <c r="H1145" s="41" t="s">
        <v>221</v>
      </c>
      <c r="I1145" s="41" t="s">
        <v>1877</v>
      </c>
      <c r="J1145" s="41" t="str">
        <f t="shared" si="169"/>
        <v>Completed</v>
      </c>
      <c r="K1145" s="107">
        <v>43363</v>
      </c>
      <c r="M1145" s="54" t="s">
        <v>110</v>
      </c>
    </row>
    <row r="1146" spans="1:13" x14ac:dyDescent="0.25">
      <c r="A1146" s="173" t="str">
        <f t="shared" ref="A1146:A1154" si="170">B1146&amp;D1146&amp;F1146</f>
        <v>FoundationThe House of Sixty Fathers16</v>
      </c>
      <c r="B1146" s="74" t="s">
        <v>123</v>
      </c>
      <c r="C1146" s="73" t="s">
        <v>101</v>
      </c>
      <c r="D1146" s="73" t="s">
        <v>2541</v>
      </c>
      <c r="E1146" s="73" t="s">
        <v>107</v>
      </c>
      <c r="F1146" s="42">
        <v>16</v>
      </c>
      <c r="G1146" s="43" t="str">
        <f t="shared" ref="G1146:G1154" si="171">IF(ISBLANK(F1146),"",TEXT(VLOOKUP(F1146,Calendar,2,0),"dd mmm")&amp;" (Week "&amp;VLOOKUP(F1146,Calendar,3,FALSE)&amp;":  "&amp;TEXT(VLOOKUP(F1146,Calendar,2,FALSE),"ddd")&amp;")")</f>
        <v>24 Sep (Week 4:  Mon)</v>
      </c>
      <c r="H1146" s="41" t="s">
        <v>211</v>
      </c>
      <c r="I1146" s="41" t="s">
        <v>1897</v>
      </c>
      <c r="J1146" s="41" t="str">
        <f t="shared" ref="J1146:J1154" si="172">IF(ISBLANK(K1146),"Planned",IF(K1146="-","Revoked","Completed"))</f>
        <v>Completed</v>
      </c>
      <c r="K1146" s="107">
        <v>43368</v>
      </c>
      <c r="M1146" s="54" t="s">
        <v>110</v>
      </c>
    </row>
    <row r="1147" spans="1:13" x14ac:dyDescent="0.25">
      <c r="A1147" s="173" t="str">
        <f t="shared" si="170"/>
        <v>FoundationThe House of Sixty Fathers17</v>
      </c>
      <c r="B1147" s="74" t="s">
        <v>123</v>
      </c>
      <c r="C1147" s="73" t="s">
        <v>101</v>
      </c>
      <c r="D1147" s="73" t="s">
        <v>2541</v>
      </c>
      <c r="E1147" s="73" t="s">
        <v>107</v>
      </c>
      <c r="F1147" s="42">
        <v>17</v>
      </c>
      <c r="G1147" s="43" t="str">
        <f t="shared" si="171"/>
        <v>25 Sep (Week 4:  Tue)</v>
      </c>
      <c r="H1147" s="41" t="s">
        <v>212</v>
      </c>
      <c r="I1147" s="41" t="s">
        <v>1898</v>
      </c>
      <c r="J1147" s="41" t="str">
        <f t="shared" si="172"/>
        <v>Completed</v>
      </c>
      <c r="K1147" s="107">
        <v>43368</v>
      </c>
    </row>
    <row r="1148" spans="1:13" x14ac:dyDescent="0.25">
      <c r="A1148" s="173" t="str">
        <f t="shared" si="170"/>
        <v>FoundationThe House of Sixty Fathers18</v>
      </c>
      <c r="B1148" s="74" t="s">
        <v>123</v>
      </c>
      <c r="C1148" s="73" t="s">
        <v>101</v>
      </c>
      <c r="D1148" s="73" t="s">
        <v>2541</v>
      </c>
      <c r="E1148" s="73" t="s">
        <v>107</v>
      </c>
      <c r="F1148" s="42">
        <v>18</v>
      </c>
      <c r="G1148" s="43" t="str">
        <f t="shared" si="171"/>
        <v>26 Sep (Week 4:  Wed)</v>
      </c>
      <c r="H1148" s="41" t="s">
        <v>213</v>
      </c>
      <c r="I1148" s="41" t="s">
        <v>1899</v>
      </c>
      <c r="J1148" s="41" t="str">
        <f t="shared" si="172"/>
        <v>Completed</v>
      </c>
      <c r="K1148" s="107">
        <v>43368</v>
      </c>
    </row>
    <row r="1149" spans="1:13" x14ac:dyDescent="0.25">
      <c r="A1149" s="173" t="str">
        <f t="shared" si="170"/>
        <v>FoundationThe House of Sixty Fathers19</v>
      </c>
      <c r="B1149" s="74" t="s">
        <v>123</v>
      </c>
      <c r="C1149" s="73" t="s">
        <v>101</v>
      </c>
      <c r="D1149" s="73" t="s">
        <v>2541</v>
      </c>
      <c r="E1149" s="73" t="s">
        <v>107</v>
      </c>
      <c r="F1149" s="42">
        <v>19</v>
      </c>
      <c r="G1149" s="43" t="str">
        <f t="shared" si="171"/>
        <v>27 Sep (Week 4:  Thu)</v>
      </c>
      <c r="H1149" s="41" t="s">
        <v>214</v>
      </c>
      <c r="I1149" s="41" t="s">
        <v>1900</v>
      </c>
      <c r="J1149" s="41" t="str">
        <f t="shared" si="172"/>
        <v>Completed</v>
      </c>
      <c r="K1149" s="107">
        <v>43368</v>
      </c>
    </row>
    <row r="1150" spans="1:13" x14ac:dyDescent="0.25">
      <c r="A1150" s="173" t="str">
        <f t="shared" si="170"/>
        <v>FoundationThe House of Sixty Fathers20</v>
      </c>
      <c r="B1150" s="74" t="s">
        <v>123</v>
      </c>
      <c r="C1150" s="73" t="s">
        <v>101</v>
      </c>
      <c r="D1150" s="73" t="s">
        <v>2541</v>
      </c>
      <c r="E1150" s="73" t="s">
        <v>107</v>
      </c>
      <c r="F1150" s="42">
        <v>20</v>
      </c>
      <c r="G1150" s="43" t="str">
        <f t="shared" si="171"/>
        <v>28 Sep (Week 4:  Fri)</v>
      </c>
      <c r="H1150" s="41" t="s">
        <v>215</v>
      </c>
      <c r="I1150" s="41" t="s">
        <v>1901</v>
      </c>
      <c r="J1150" s="41" t="str">
        <f t="shared" si="172"/>
        <v>Completed</v>
      </c>
      <c r="K1150" s="107">
        <v>43368</v>
      </c>
    </row>
    <row r="1151" spans="1:13" x14ac:dyDescent="0.25">
      <c r="A1151" s="173" t="str">
        <f t="shared" si="170"/>
        <v>FoundationThe House of Sixty Fathers21</v>
      </c>
      <c r="B1151" s="74" t="s">
        <v>123</v>
      </c>
      <c r="C1151" s="73" t="s">
        <v>101</v>
      </c>
      <c r="D1151" s="73" t="s">
        <v>2541</v>
      </c>
      <c r="E1151" s="73" t="s">
        <v>107</v>
      </c>
      <c r="F1151" s="42">
        <v>21</v>
      </c>
      <c r="G1151" s="43" t="str">
        <f t="shared" si="171"/>
        <v>01 Oct (Week 5:  Mon)</v>
      </c>
      <c r="H1151" s="41" t="s">
        <v>223</v>
      </c>
      <c r="I1151" s="41" t="s">
        <v>1902</v>
      </c>
      <c r="J1151" s="41" t="str">
        <f t="shared" si="172"/>
        <v>Completed</v>
      </c>
      <c r="K1151" s="107">
        <v>43374</v>
      </c>
    </row>
    <row r="1152" spans="1:13" x14ac:dyDescent="0.25">
      <c r="A1152" s="173" t="str">
        <f t="shared" si="170"/>
        <v>FoundationThe House of Sixty Fathers22</v>
      </c>
      <c r="B1152" s="74" t="s">
        <v>123</v>
      </c>
      <c r="C1152" s="73" t="s">
        <v>101</v>
      </c>
      <c r="D1152" s="73" t="s">
        <v>2541</v>
      </c>
      <c r="E1152" s="73" t="s">
        <v>107</v>
      </c>
      <c r="F1152" s="42">
        <v>22</v>
      </c>
      <c r="G1152" s="43" t="str">
        <f t="shared" si="171"/>
        <v>02 Oct (Week 5:  Tue)</v>
      </c>
      <c r="H1152" s="41" t="s">
        <v>216</v>
      </c>
      <c r="I1152" s="41" t="s">
        <v>1903</v>
      </c>
      <c r="J1152" s="41" t="str">
        <f t="shared" si="172"/>
        <v>Completed</v>
      </c>
      <c r="K1152" s="107">
        <v>43374</v>
      </c>
    </row>
    <row r="1153" spans="1:14" x14ac:dyDescent="0.25">
      <c r="A1153" s="173" t="str">
        <f t="shared" si="170"/>
        <v>FoundationThe House of Sixty Fathers23</v>
      </c>
      <c r="B1153" s="74" t="s">
        <v>123</v>
      </c>
      <c r="C1153" s="73" t="s">
        <v>101</v>
      </c>
      <c r="D1153" s="73" t="s">
        <v>2541</v>
      </c>
      <c r="E1153" s="73" t="s">
        <v>107</v>
      </c>
      <c r="F1153" s="42">
        <v>23</v>
      </c>
      <c r="G1153" s="43" t="str">
        <f t="shared" si="171"/>
        <v>03 Oct (Week 5:  Wed)</v>
      </c>
      <c r="H1153" s="41" t="s">
        <v>217</v>
      </c>
      <c r="I1153" s="41" t="s">
        <v>1904</v>
      </c>
      <c r="J1153" s="41" t="str">
        <f t="shared" si="172"/>
        <v>Completed</v>
      </c>
      <c r="K1153" s="107">
        <v>43374</v>
      </c>
    </row>
    <row r="1154" spans="1:14" x14ac:dyDescent="0.25">
      <c r="A1154" s="173" t="str">
        <f t="shared" si="170"/>
        <v>FoundationThe House of Sixty Fathers24</v>
      </c>
      <c r="B1154" s="74" t="s">
        <v>123</v>
      </c>
      <c r="C1154" s="73" t="s">
        <v>101</v>
      </c>
      <c r="D1154" s="73" t="s">
        <v>2541</v>
      </c>
      <c r="E1154" s="73" t="s">
        <v>107</v>
      </c>
      <c r="F1154" s="42">
        <v>24</v>
      </c>
      <c r="G1154" s="43" t="str">
        <f t="shared" si="171"/>
        <v>04 Oct (Week 5:  Thu)</v>
      </c>
      <c r="H1154" s="41" t="s">
        <v>218</v>
      </c>
      <c r="I1154" s="41" t="s">
        <v>1905</v>
      </c>
      <c r="J1154" s="41" t="str">
        <f t="shared" si="172"/>
        <v>Completed</v>
      </c>
      <c r="K1154" s="107">
        <v>43375</v>
      </c>
    </row>
    <row r="1155" spans="1:14" x14ac:dyDescent="0.25">
      <c r="A1155" s="173" t="str">
        <f t="shared" ref="A1155:A1161" si="173">B1155&amp;D1155&amp;F1155</f>
        <v>FoundationThe Kite Fighters26</v>
      </c>
      <c r="B1155" s="74" t="s">
        <v>123</v>
      </c>
      <c r="C1155" s="73" t="s">
        <v>101</v>
      </c>
      <c r="D1155" s="73" t="s">
        <v>1910</v>
      </c>
      <c r="E1155" s="176" t="s">
        <v>107</v>
      </c>
      <c r="F1155" s="42">
        <v>26</v>
      </c>
      <c r="G1155" s="43" t="str">
        <f t="shared" ref="G1155:G1182" si="174">IF(ISBLANK(F1155),"",TEXT(VLOOKUP(F1155,Calendar,2,0),"dd mmm")&amp;" (Week "&amp;VLOOKUP(F1155,Calendar,3,FALSE)&amp;":  "&amp;TEXT(VLOOKUP(F1155,Calendar,2,FALSE),"ddd")&amp;")")</f>
        <v>08 Oct (Week 6:  Mon)</v>
      </c>
      <c r="H1155" s="41" t="s">
        <v>1525</v>
      </c>
      <c r="I1155" s="41" t="s">
        <v>1879</v>
      </c>
      <c r="J1155" s="41" t="str">
        <f t="shared" ref="J1155:J1161" si="175">IF(ISBLANK(K1155),"Planned",IF(K1155="-","Revoked","Completed"))</f>
        <v>Planned</v>
      </c>
      <c r="M1155" s="54" t="s">
        <v>110</v>
      </c>
    </row>
    <row r="1156" spans="1:14" x14ac:dyDescent="0.25">
      <c r="A1156" s="173" t="str">
        <f t="shared" si="173"/>
        <v>FoundationThe Kite Fighters27</v>
      </c>
      <c r="B1156" s="74" t="s">
        <v>123</v>
      </c>
      <c r="C1156" s="73" t="s">
        <v>101</v>
      </c>
      <c r="D1156" s="73" t="s">
        <v>1910</v>
      </c>
      <c r="E1156" s="176" t="s">
        <v>107</v>
      </c>
      <c r="F1156" s="42">
        <v>27</v>
      </c>
      <c r="G1156" s="43" t="str">
        <f t="shared" si="174"/>
        <v>09 Oct (Week 6:  Tue)</v>
      </c>
      <c r="H1156" s="41" t="s">
        <v>1913</v>
      </c>
      <c r="I1156" s="41" t="s">
        <v>1914</v>
      </c>
      <c r="J1156" s="41" t="str">
        <f t="shared" si="175"/>
        <v>Planned</v>
      </c>
    </row>
    <row r="1157" spans="1:14" x14ac:dyDescent="0.25">
      <c r="A1157" s="173" t="str">
        <f t="shared" si="173"/>
        <v>FoundationThe Kite Fighters28</v>
      </c>
      <c r="B1157" s="74" t="s">
        <v>123</v>
      </c>
      <c r="C1157" s="73" t="s">
        <v>101</v>
      </c>
      <c r="D1157" s="73" t="s">
        <v>1910</v>
      </c>
      <c r="E1157" s="176" t="s">
        <v>107</v>
      </c>
      <c r="F1157" s="42">
        <v>28</v>
      </c>
      <c r="G1157" s="43" t="str">
        <f t="shared" si="174"/>
        <v>10 Oct (Week 6:  Wed)</v>
      </c>
      <c r="H1157" s="41" t="s">
        <v>1911</v>
      </c>
      <c r="I1157" s="41" t="s">
        <v>1912</v>
      </c>
      <c r="J1157" s="41" t="str">
        <f t="shared" si="175"/>
        <v>Planned</v>
      </c>
    </row>
    <row r="1158" spans="1:14" x14ac:dyDescent="0.25">
      <c r="A1158" s="173" t="str">
        <f t="shared" si="173"/>
        <v>FoundationThe Kite Fighters29</v>
      </c>
      <c r="B1158" s="74" t="s">
        <v>123</v>
      </c>
      <c r="C1158" s="73" t="s">
        <v>101</v>
      </c>
      <c r="D1158" s="73" t="s">
        <v>1910</v>
      </c>
      <c r="E1158" s="176" t="s">
        <v>107</v>
      </c>
      <c r="F1158" s="42">
        <v>29</v>
      </c>
      <c r="G1158" s="43" t="str">
        <f t="shared" si="174"/>
        <v>11 Oct (Week 6:  Thu)</v>
      </c>
      <c r="H1158" s="41" t="s">
        <v>1915</v>
      </c>
      <c r="I1158" s="41" t="s">
        <v>1916</v>
      </c>
      <c r="J1158" s="41" t="str">
        <f t="shared" si="175"/>
        <v>Planned</v>
      </c>
    </row>
    <row r="1159" spans="1:14" x14ac:dyDescent="0.25">
      <c r="A1159" s="173" t="str">
        <f t="shared" si="173"/>
        <v>FoundationThe Kite Fighters30</v>
      </c>
      <c r="B1159" s="74" t="s">
        <v>123</v>
      </c>
      <c r="C1159" s="73" t="s">
        <v>101</v>
      </c>
      <c r="D1159" s="73" t="s">
        <v>1910</v>
      </c>
      <c r="E1159" s="176" t="s">
        <v>107</v>
      </c>
      <c r="F1159" s="42">
        <v>30</v>
      </c>
      <c r="G1159" s="43" t="str">
        <f t="shared" si="174"/>
        <v>12 Oct (Week 6:  Fri)</v>
      </c>
      <c r="H1159" s="41" t="s">
        <v>1917</v>
      </c>
      <c r="I1159" s="41" t="s">
        <v>1918</v>
      </c>
      <c r="J1159" s="41" t="str">
        <f t="shared" si="175"/>
        <v>Planned</v>
      </c>
    </row>
    <row r="1160" spans="1:14" x14ac:dyDescent="0.25">
      <c r="A1160" s="173" t="str">
        <f t="shared" si="173"/>
        <v>FoundationThe Kite Fighters31</v>
      </c>
      <c r="B1160" s="74" t="s">
        <v>123</v>
      </c>
      <c r="C1160" s="73" t="s">
        <v>101</v>
      </c>
      <c r="D1160" s="73" t="s">
        <v>1910</v>
      </c>
      <c r="E1160" s="176" t="s">
        <v>107</v>
      </c>
      <c r="F1160" s="42">
        <v>31</v>
      </c>
      <c r="G1160" s="43" t="str">
        <f t="shared" si="174"/>
        <v>15 Oct (Week 7:  Mon)</v>
      </c>
      <c r="H1160" s="41" t="s">
        <v>1919</v>
      </c>
      <c r="I1160" s="41" t="s">
        <v>1920</v>
      </c>
      <c r="J1160" s="41" t="str">
        <f t="shared" si="175"/>
        <v>Planned</v>
      </c>
    </row>
    <row r="1161" spans="1:14" x14ac:dyDescent="0.25">
      <c r="A1161" s="173" t="str">
        <f t="shared" si="173"/>
        <v>FoundationThe Kite Fighters32</v>
      </c>
      <c r="B1161" s="74" t="s">
        <v>123</v>
      </c>
      <c r="C1161" s="73" t="s">
        <v>101</v>
      </c>
      <c r="D1161" s="73" t="s">
        <v>1910</v>
      </c>
      <c r="E1161" s="176" t="s">
        <v>107</v>
      </c>
      <c r="F1161" s="42">
        <v>32</v>
      </c>
      <c r="G1161" s="43" t="str">
        <f t="shared" si="174"/>
        <v>16 Oct (Week 7:  Tue)</v>
      </c>
      <c r="H1161" s="41" t="s">
        <v>1921</v>
      </c>
      <c r="I1161" s="41" t="s">
        <v>1922</v>
      </c>
      <c r="J1161" s="41" t="str">
        <f t="shared" si="175"/>
        <v>Planned</v>
      </c>
    </row>
    <row r="1162" spans="1:14" x14ac:dyDescent="0.25">
      <c r="A1162" s="173" t="str">
        <f t="shared" ref="A1162:A1169" si="176">B1162&amp;D1162&amp;F1162</f>
        <v>FoundationThe Big Wave33</v>
      </c>
      <c r="B1162" s="74" t="s">
        <v>123</v>
      </c>
      <c r="C1162" s="73" t="s">
        <v>101</v>
      </c>
      <c r="D1162" s="73" t="s">
        <v>1923</v>
      </c>
      <c r="E1162" s="73" t="s">
        <v>107</v>
      </c>
      <c r="F1162" s="42">
        <v>33</v>
      </c>
      <c r="G1162" s="43" t="str">
        <f t="shared" si="174"/>
        <v>17 Oct (Week 7:  Wed)</v>
      </c>
      <c r="H1162" s="41" t="s">
        <v>1924</v>
      </c>
      <c r="I1162" s="41" t="s">
        <v>1925</v>
      </c>
      <c r="J1162" s="41" t="str">
        <f t="shared" ref="J1162:J1169" si="177">IF(ISBLANK(K1162),"Planned",IF(K1162="-","Revoked","Completed"))</f>
        <v>Planned</v>
      </c>
      <c r="M1162" s="54" t="s">
        <v>110</v>
      </c>
    </row>
    <row r="1163" spans="1:14" x14ac:dyDescent="0.25">
      <c r="A1163" s="173" t="str">
        <f t="shared" si="176"/>
        <v>FoundationBorn in the Year of Courage36</v>
      </c>
      <c r="B1163" s="74" t="s">
        <v>123</v>
      </c>
      <c r="C1163" s="73" t="s">
        <v>101</v>
      </c>
      <c r="D1163" s="73" t="s">
        <v>1926</v>
      </c>
      <c r="E1163" s="73" t="s">
        <v>107</v>
      </c>
      <c r="F1163" s="42">
        <v>36</v>
      </c>
      <c r="G1163" s="43" t="str">
        <f t="shared" si="174"/>
        <v>22 Oct (Week 8:  Mon)</v>
      </c>
      <c r="H1163" s="41" t="s">
        <v>1929</v>
      </c>
      <c r="I1163" s="41" t="s">
        <v>1930</v>
      </c>
      <c r="J1163" s="41" t="str">
        <f t="shared" si="177"/>
        <v>Planned</v>
      </c>
      <c r="L1163" s="54" t="s">
        <v>110</v>
      </c>
      <c r="M1163" s="54" t="s">
        <v>110</v>
      </c>
      <c r="N1163" s="54" t="s">
        <v>1878</v>
      </c>
    </row>
    <row r="1164" spans="1:14" x14ac:dyDescent="0.25">
      <c r="A1164" s="173" t="str">
        <f t="shared" si="176"/>
        <v>FoundationBorn in the Year of Courage37</v>
      </c>
      <c r="B1164" s="74" t="s">
        <v>123</v>
      </c>
      <c r="C1164" s="73" t="s">
        <v>101</v>
      </c>
      <c r="D1164" s="73" t="s">
        <v>1926</v>
      </c>
      <c r="E1164" s="73" t="s">
        <v>107</v>
      </c>
      <c r="F1164" s="42">
        <v>37</v>
      </c>
      <c r="G1164" s="43" t="str">
        <f t="shared" si="174"/>
        <v>23 Oct (Week 8:  Tue)</v>
      </c>
      <c r="H1164" s="41" t="s">
        <v>1932</v>
      </c>
      <c r="I1164" s="41" t="s">
        <v>1933</v>
      </c>
      <c r="J1164" s="41" t="str">
        <f t="shared" si="177"/>
        <v>Planned</v>
      </c>
    </row>
    <row r="1165" spans="1:14" x14ac:dyDescent="0.25">
      <c r="A1165" s="173" t="str">
        <f t="shared" si="176"/>
        <v>FoundationBorn in the Year of Courage38</v>
      </c>
      <c r="B1165" s="74" t="s">
        <v>123</v>
      </c>
      <c r="C1165" s="73" t="s">
        <v>101</v>
      </c>
      <c r="D1165" s="73" t="s">
        <v>1926</v>
      </c>
      <c r="E1165" s="73" t="s">
        <v>107</v>
      </c>
      <c r="F1165" s="42">
        <v>38</v>
      </c>
      <c r="G1165" s="43" t="str">
        <f t="shared" si="174"/>
        <v>24 Oct (Week 8:  Wed)</v>
      </c>
      <c r="H1165" s="41" t="s">
        <v>1934</v>
      </c>
      <c r="I1165" s="41" t="s">
        <v>1936</v>
      </c>
      <c r="J1165" s="41" t="str">
        <f t="shared" si="177"/>
        <v>Planned</v>
      </c>
      <c r="M1165" s="54" t="s">
        <v>110</v>
      </c>
    </row>
    <row r="1166" spans="1:14" x14ac:dyDescent="0.25">
      <c r="A1166" s="173" t="str">
        <f t="shared" si="176"/>
        <v>FoundationBorn in the Year of Courage39</v>
      </c>
      <c r="B1166" s="74" t="s">
        <v>123</v>
      </c>
      <c r="C1166" s="73" t="s">
        <v>101</v>
      </c>
      <c r="D1166" s="73" t="s">
        <v>1926</v>
      </c>
      <c r="E1166" s="73" t="s">
        <v>107</v>
      </c>
      <c r="F1166" s="42">
        <v>39</v>
      </c>
      <c r="G1166" s="43" t="str">
        <f t="shared" si="174"/>
        <v>25 Oct (Week 8:  Thu)</v>
      </c>
      <c r="H1166" s="41" t="s">
        <v>1937</v>
      </c>
      <c r="I1166" s="41" t="s">
        <v>1938</v>
      </c>
      <c r="J1166" s="41" t="str">
        <f t="shared" si="177"/>
        <v>Planned</v>
      </c>
      <c r="M1166" s="54" t="s">
        <v>110</v>
      </c>
    </row>
    <row r="1167" spans="1:14" x14ac:dyDescent="0.25">
      <c r="A1167" s="173" t="str">
        <f t="shared" si="176"/>
        <v>FoundationBorn in the Year of Courage40</v>
      </c>
      <c r="B1167" s="74" t="s">
        <v>123</v>
      </c>
      <c r="C1167" s="73" t="s">
        <v>101</v>
      </c>
      <c r="D1167" s="73" t="s">
        <v>1926</v>
      </c>
      <c r="E1167" s="73" t="s">
        <v>107</v>
      </c>
      <c r="F1167" s="42">
        <v>40</v>
      </c>
      <c r="G1167" s="43" t="str">
        <f t="shared" si="174"/>
        <v>26 Oct (Week 8:  Fri)</v>
      </c>
      <c r="H1167" s="41" t="s">
        <v>1529</v>
      </c>
      <c r="I1167" s="41" t="s">
        <v>1883</v>
      </c>
      <c r="J1167" s="41" t="str">
        <f t="shared" si="177"/>
        <v>Planned</v>
      </c>
      <c r="M1167" s="54" t="s">
        <v>110</v>
      </c>
    </row>
    <row r="1168" spans="1:14" x14ac:dyDescent="0.25">
      <c r="A1168" s="173" t="str">
        <f t="shared" si="176"/>
        <v>FoundationBorn in the Year of Courage41</v>
      </c>
      <c r="B1168" s="74" t="s">
        <v>123</v>
      </c>
      <c r="C1168" s="73" t="s">
        <v>101</v>
      </c>
      <c r="D1168" s="73" t="s">
        <v>1926</v>
      </c>
      <c r="E1168" s="73" t="s">
        <v>107</v>
      </c>
      <c r="F1168" s="42">
        <v>41</v>
      </c>
      <c r="G1168" s="43" t="str">
        <f t="shared" si="174"/>
        <v>29 Oct (Week 9:  Mon)</v>
      </c>
      <c r="H1168" s="41" t="s">
        <v>1939</v>
      </c>
      <c r="I1168" s="41" t="s">
        <v>1940</v>
      </c>
      <c r="J1168" s="41" t="str">
        <f t="shared" si="177"/>
        <v>Planned</v>
      </c>
      <c r="M1168" s="54" t="s">
        <v>110</v>
      </c>
    </row>
    <row r="1169" spans="1:13" x14ac:dyDescent="0.25">
      <c r="A1169" s="173" t="str">
        <f t="shared" si="176"/>
        <v>FoundationBorn in the Year of Courage42</v>
      </c>
      <c r="B1169" s="74" t="s">
        <v>123</v>
      </c>
      <c r="C1169" s="73" t="s">
        <v>101</v>
      </c>
      <c r="D1169" s="73" t="s">
        <v>1926</v>
      </c>
      <c r="E1169" s="73" t="s">
        <v>107</v>
      </c>
      <c r="F1169" s="42">
        <v>42</v>
      </c>
      <c r="G1169" s="43" t="str">
        <f t="shared" si="174"/>
        <v>30 Oct (Week 9:  Tue)</v>
      </c>
      <c r="H1169" s="41" t="s">
        <v>1941</v>
      </c>
      <c r="I1169" s="41" t="s">
        <v>1942</v>
      </c>
      <c r="J1169" s="41" t="str">
        <f t="shared" si="177"/>
        <v>Planned</v>
      </c>
    </row>
    <row r="1170" spans="1:13" x14ac:dyDescent="0.25">
      <c r="A1170" s="173" t="str">
        <f t="shared" ref="A1170:A1172" si="178">B1170&amp;D1170&amp;F1170</f>
        <v>FoundationThe Cat Who Went to Heaven43</v>
      </c>
      <c r="B1170" s="74" t="s">
        <v>123</v>
      </c>
      <c r="C1170" s="73" t="s">
        <v>101</v>
      </c>
      <c r="D1170" s="73" t="s">
        <v>1943</v>
      </c>
      <c r="E1170" s="73" t="s">
        <v>107</v>
      </c>
      <c r="F1170" s="42">
        <v>43</v>
      </c>
      <c r="G1170" s="43" t="str">
        <f t="shared" si="174"/>
        <v>31 Oct (Week 9:  Wed)</v>
      </c>
      <c r="H1170" s="41" t="s">
        <v>1944</v>
      </c>
      <c r="I1170" s="41" t="s">
        <v>1945</v>
      </c>
      <c r="J1170" s="41" t="str">
        <f t="shared" ref="J1170:J1172" si="179">IF(ISBLANK(K1170),"Planned",IF(K1170="-","Revoked","Completed"))</f>
        <v>Planned</v>
      </c>
      <c r="M1170" s="54" t="s">
        <v>110</v>
      </c>
    </row>
    <row r="1171" spans="1:13" x14ac:dyDescent="0.25">
      <c r="A1171" s="173" t="str">
        <f t="shared" si="178"/>
        <v>FoundationThe Cat Who Went to Heaven44</v>
      </c>
      <c r="B1171" s="74" t="s">
        <v>123</v>
      </c>
      <c r="C1171" s="73" t="s">
        <v>101</v>
      </c>
      <c r="D1171" s="73" t="s">
        <v>1943</v>
      </c>
      <c r="E1171" s="73" t="s">
        <v>107</v>
      </c>
      <c r="F1171" s="42">
        <v>44</v>
      </c>
      <c r="G1171" s="43" t="str">
        <f t="shared" si="174"/>
        <v>01 Nov (Week 9:  Thu)</v>
      </c>
      <c r="H1171" s="41" t="s">
        <v>1946</v>
      </c>
      <c r="I1171" s="41" t="s">
        <v>1947</v>
      </c>
      <c r="J1171" s="41" t="str">
        <f t="shared" si="179"/>
        <v>Planned</v>
      </c>
    </row>
    <row r="1172" spans="1:13" x14ac:dyDescent="0.25">
      <c r="A1172" s="173" t="str">
        <f t="shared" si="178"/>
        <v>FoundationThe Cat Who Went to Heaven45</v>
      </c>
      <c r="B1172" s="74" t="s">
        <v>123</v>
      </c>
      <c r="C1172" s="73" t="s">
        <v>101</v>
      </c>
      <c r="D1172" s="73" t="s">
        <v>1943</v>
      </c>
      <c r="E1172" s="73" t="s">
        <v>107</v>
      </c>
      <c r="F1172" s="42">
        <v>45</v>
      </c>
      <c r="G1172" s="43" t="str">
        <f t="shared" si="174"/>
        <v>02 Nov (Week 9:  Fri)</v>
      </c>
      <c r="H1172" s="41" t="s">
        <v>1948</v>
      </c>
      <c r="I1172" s="41" t="s">
        <v>1949</v>
      </c>
      <c r="J1172" s="41" t="str">
        <f t="shared" si="179"/>
        <v>Planned</v>
      </c>
      <c r="L1172" s="54" t="s">
        <v>110</v>
      </c>
    </row>
    <row r="1173" spans="1:13" x14ac:dyDescent="0.25">
      <c r="A1173" s="173" t="str">
        <f t="shared" ref="A1173:A1182" si="180">B1173&amp;D1173&amp;F1173</f>
        <v>FoundationBurying the Sun46</v>
      </c>
      <c r="B1173" s="74" t="s">
        <v>123</v>
      </c>
      <c r="C1173" s="73" t="s">
        <v>101</v>
      </c>
      <c r="D1173" s="73" t="s">
        <v>1950</v>
      </c>
      <c r="E1173" s="73" t="s">
        <v>107</v>
      </c>
      <c r="F1173" s="42">
        <v>46</v>
      </c>
      <c r="G1173" s="43" t="str">
        <f t="shared" si="174"/>
        <v>05 Nov (Week 10:  Mon)</v>
      </c>
      <c r="H1173" s="41" t="s">
        <v>211</v>
      </c>
      <c r="I1173" s="41" t="s">
        <v>1897</v>
      </c>
      <c r="J1173" s="41" t="str">
        <f t="shared" ref="J1173:J1182" si="181">IF(ISBLANK(K1173),"Planned",IF(K1173="-","Revoked","Completed"))</f>
        <v>Planned</v>
      </c>
      <c r="M1173" s="54" t="s">
        <v>110</v>
      </c>
    </row>
    <row r="1174" spans="1:13" x14ac:dyDescent="0.25">
      <c r="A1174" s="173" t="str">
        <f t="shared" si="180"/>
        <v>FoundationBurying the Sun47</v>
      </c>
      <c r="B1174" s="74" t="s">
        <v>123</v>
      </c>
      <c r="C1174" s="73" t="s">
        <v>101</v>
      </c>
      <c r="D1174" s="73" t="s">
        <v>1950</v>
      </c>
      <c r="E1174" s="73" t="s">
        <v>107</v>
      </c>
      <c r="F1174" s="42">
        <v>47</v>
      </c>
      <c r="G1174" s="43" t="str">
        <f t="shared" si="174"/>
        <v>06 Nov (Week 10:  Tue)</v>
      </c>
      <c r="H1174" s="41" t="s">
        <v>212</v>
      </c>
      <c r="I1174" s="41" t="s">
        <v>1898</v>
      </c>
      <c r="J1174" s="41" t="str">
        <f t="shared" si="181"/>
        <v>Planned</v>
      </c>
    </row>
    <row r="1175" spans="1:13" x14ac:dyDescent="0.25">
      <c r="A1175" s="173" t="str">
        <f t="shared" si="180"/>
        <v>FoundationBurying the Sun48</v>
      </c>
      <c r="B1175" s="74" t="s">
        <v>123</v>
      </c>
      <c r="C1175" s="73" t="s">
        <v>101</v>
      </c>
      <c r="D1175" s="73" t="s">
        <v>1950</v>
      </c>
      <c r="E1175" s="73" t="s">
        <v>107</v>
      </c>
      <c r="F1175" s="42">
        <v>48</v>
      </c>
      <c r="G1175" s="43" t="str">
        <f t="shared" si="174"/>
        <v>07 Nov (Week 10:  Wed)</v>
      </c>
      <c r="H1175" s="41" t="s">
        <v>213</v>
      </c>
      <c r="I1175" s="41" t="s">
        <v>1899</v>
      </c>
      <c r="J1175" s="41" t="str">
        <f t="shared" si="181"/>
        <v>Planned</v>
      </c>
    </row>
    <row r="1176" spans="1:13" x14ac:dyDescent="0.25">
      <c r="A1176" s="173" t="str">
        <f t="shared" si="180"/>
        <v>FoundationBurying the Sun49</v>
      </c>
      <c r="B1176" s="74" t="s">
        <v>123</v>
      </c>
      <c r="C1176" s="73" t="s">
        <v>101</v>
      </c>
      <c r="D1176" s="73" t="s">
        <v>1950</v>
      </c>
      <c r="E1176" s="73" t="s">
        <v>107</v>
      </c>
      <c r="F1176" s="42">
        <v>49</v>
      </c>
      <c r="G1176" s="43" t="str">
        <f t="shared" si="174"/>
        <v>08 Nov (Week 10:  Thu)</v>
      </c>
      <c r="H1176" s="41" t="s">
        <v>1931</v>
      </c>
      <c r="I1176" s="41" t="s">
        <v>1951</v>
      </c>
      <c r="J1176" s="41" t="str">
        <f t="shared" si="181"/>
        <v>Planned</v>
      </c>
    </row>
    <row r="1177" spans="1:13" x14ac:dyDescent="0.25">
      <c r="A1177" s="173" t="str">
        <f t="shared" si="180"/>
        <v>FoundationBurying the Sun50</v>
      </c>
      <c r="B1177" s="74" t="s">
        <v>123</v>
      </c>
      <c r="C1177" s="73" t="s">
        <v>101</v>
      </c>
      <c r="D1177" s="73" t="s">
        <v>1950</v>
      </c>
      <c r="E1177" s="73" t="s">
        <v>107</v>
      </c>
      <c r="F1177" s="42">
        <v>50</v>
      </c>
      <c r="G1177" s="43" t="str">
        <f t="shared" si="174"/>
        <v>09 Nov (Week 10:  Fri)</v>
      </c>
      <c r="H1177" s="41" t="s">
        <v>223</v>
      </c>
      <c r="I1177" s="41" t="s">
        <v>1902</v>
      </c>
      <c r="J1177" s="41" t="str">
        <f t="shared" si="181"/>
        <v>Planned</v>
      </c>
      <c r="L1177" s="54" t="s">
        <v>110</v>
      </c>
    </row>
    <row r="1178" spans="1:13" x14ac:dyDescent="0.25">
      <c r="A1178" s="173" t="str">
        <f t="shared" si="180"/>
        <v>FoundationBurying the Sun51</v>
      </c>
      <c r="B1178" s="74" t="s">
        <v>123</v>
      </c>
      <c r="C1178" s="73" t="s">
        <v>101</v>
      </c>
      <c r="D1178" s="73" t="s">
        <v>1950</v>
      </c>
      <c r="E1178" s="73" t="s">
        <v>107</v>
      </c>
      <c r="F1178" s="42">
        <v>51</v>
      </c>
      <c r="G1178" s="43" t="str">
        <f t="shared" si="174"/>
        <v>12 Nov (Week 11:  Mon)</v>
      </c>
      <c r="H1178" s="41" t="s">
        <v>216</v>
      </c>
      <c r="I1178" s="41" t="s">
        <v>1903</v>
      </c>
      <c r="J1178" s="41" t="str">
        <f t="shared" si="181"/>
        <v>Planned</v>
      </c>
      <c r="M1178" s="54" t="s">
        <v>110</v>
      </c>
    </row>
    <row r="1179" spans="1:13" x14ac:dyDescent="0.25">
      <c r="A1179" s="173" t="str">
        <f t="shared" si="180"/>
        <v>FoundationBurying the Sun52</v>
      </c>
      <c r="B1179" s="74" t="s">
        <v>123</v>
      </c>
      <c r="C1179" s="73" t="s">
        <v>101</v>
      </c>
      <c r="D1179" s="73" t="s">
        <v>1950</v>
      </c>
      <c r="E1179" s="73" t="s">
        <v>107</v>
      </c>
      <c r="F1179" s="42">
        <v>52</v>
      </c>
      <c r="G1179" s="43" t="str">
        <f t="shared" si="174"/>
        <v>13 Nov (Week 11:  Tue)</v>
      </c>
      <c r="H1179" s="41" t="s">
        <v>217</v>
      </c>
      <c r="I1179" s="41" t="s">
        <v>1904</v>
      </c>
      <c r="J1179" s="41" t="str">
        <f t="shared" si="181"/>
        <v>Planned</v>
      </c>
    </row>
    <row r="1180" spans="1:13" x14ac:dyDescent="0.25">
      <c r="A1180" s="173" t="str">
        <f t="shared" si="180"/>
        <v>FoundationBurying the Sun53</v>
      </c>
      <c r="B1180" s="74" t="s">
        <v>123</v>
      </c>
      <c r="C1180" s="73" t="s">
        <v>101</v>
      </c>
      <c r="D1180" s="73" t="s">
        <v>1950</v>
      </c>
      <c r="E1180" s="73" t="s">
        <v>107</v>
      </c>
      <c r="F1180" s="42">
        <v>53</v>
      </c>
      <c r="G1180" s="43" t="str">
        <f t="shared" si="174"/>
        <v>14 Nov (Week 11:  Wed)</v>
      </c>
      <c r="H1180" s="41" t="s">
        <v>1935</v>
      </c>
      <c r="I1180" s="41" t="s">
        <v>1952</v>
      </c>
      <c r="J1180" s="41" t="str">
        <f t="shared" si="181"/>
        <v>Planned</v>
      </c>
    </row>
    <row r="1181" spans="1:13" x14ac:dyDescent="0.25">
      <c r="A1181" s="173" t="str">
        <f t="shared" si="180"/>
        <v>FoundationBurying the Sun54</v>
      </c>
      <c r="B1181" s="74" t="s">
        <v>123</v>
      </c>
      <c r="C1181" s="73" t="s">
        <v>101</v>
      </c>
      <c r="D1181" s="73" t="s">
        <v>1950</v>
      </c>
      <c r="E1181" s="73" t="s">
        <v>107</v>
      </c>
      <c r="F1181" s="42">
        <v>54</v>
      </c>
      <c r="G1181" s="43" t="str">
        <f t="shared" si="174"/>
        <v>15 Nov (Week 11:  Thu)</v>
      </c>
      <c r="H1181" s="41" t="s">
        <v>1953</v>
      </c>
      <c r="I1181" s="41" t="s">
        <v>1954</v>
      </c>
      <c r="J1181" s="41" t="str">
        <f t="shared" si="181"/>
        <v>Planned</v>
      </c>
    </row>
    <row r="1182" spans="1:13" x14ac:dyDescent="0.25">
      <c r="A1182" s="173" t="str">
        <f t="shared" si="180"/>
        <v>FoundationBurying the Sun55</v>
      </c>
      <c r="B1182" s="74" t="s">
        <v>123</v>
      </c>
      <c r="C1182" s="73" t="s">
        <v>101</v>
      </c>
      <c r="D1182" s="73" t="s">
        <v>1950</v>
      </c>
      <c r="E1182" s="73" t="s">
        <v>107</v>
      </c>
      <c r="F1182" s="42">
        <v>55</v>
      </c>
      <c r="G1182" s="43" t="str">
        <f t="shared" si="174"/>
        <v>16 Nov (Week 11:  Fri)</v>
      </c>
      <c r="H1182" s="41" t="s">
        <v>1908</v>
      </c>
      <c r="I1182" s="41" t="s">
        <v>1894</v>
      </c>
      <c r="J1182" s="41" t="str">
        <f t="shared" si="181"/>
        <v>Planned</v>
      </c>
      <c r="L1182" s="54" t="s">
        <v>110</v>
      </c>
    </row>
    <row r="1183" spans="1:13" x14ac:dyDescent="0.25">
      <c r="A1183" s="173" t="str">
        <f t="shared" ref="A1183:A1192" si="182">B1183&amp;D1183&amp;F1183</f>
        <v>FoundationThe Turning56</v>
      </c>
      <c r="B1183" s="74" t="s">
        <v>123</v>
      </c>
      <c r="C1183" s="73" t="s">
        <v>101</v>
      </c>
      <c r="D1183" s="73" t="s">
        <v>2093</v>
      </c>
      <c r="E1183" s="73" t="s">
        <v>107</v>
      </c>
      <c r="F1183" s="42">
        <v>56</v>
      </c>
      <c r="G1183" s="43" t="str">
        <f t="shared" ref="G1183:G1192" si="183">IF(ISBLANK(F1183),"",TEXT(VLOOKUP(F1183,Calendar,2,0),"dd mmm")&amp;" (Week "&amp;VLOOKUP(F1183,Calendar,3,FALSE)&amp;":  "&amp;TEXT(VLOOKUP(F1183,Calendar,2,FALSE),"ddd")&amp;")")</f>
        <v>19 Nov (Week 12:  Mon)</v>
      </c>
      <c r="H1183" s="41" t="s">
        <v>211</v>
      </c>
      <c r="I1183" s="41" t="s">
        <v>1897</v>
      </c>
      <c r="J1183" s="41" t="str">
        <f t="shared" ref="J1183:J1192" si="184">IF(ISBLANK(K1183),"Planned",IF(K1183="-","Revoked","Completed"))</f>
        <v>Planned</v>
      </c>
      <c r="M1183" s="54" t="s">
        <v>110</v>
      </c>
    </row>
    <row r="1184" spans="1:13" x14ac:dyDescent="0.25">
      <c r="A1184" s="173" t="str">
        <f t="shared" si="182"/>
        <v>FoundationThe Turning57</v>
      </c>
      <c r="B1184" s="74" t="s">
        <v>123</v>
      </c>
      <c r="C1184" s="73" t="s">
        <v>101</v>
      </c>
      <c r="D1184" s="73" t="s">
        <v>2093</v>
      </c>
      <c r="E1184" s="73" t="s">
        <v>107</v>
      </c>
      <c r="F1184" s="42">
        <v>57</v>
      </c>
      <c r="G1184" s="43" t="str">
        <f t="shared" si="183"/>
        <v>20 Nov (Week 12:  Tue)</v>
      </c>
      <c r="H1184" s="41" t="s">
        <v>212</v>
      </c>
      <c r="I1184" s="41" t="s">
        <v>1898</v>
      </c>
      <c r="J1184" s="41" t="str">
        <f t="shared" si="184"/>
        <v>Planned</v>
      </c>
    </row>
    <row r="1185" spans="1:13" x14ac:dyDescent="0.25">
      <c r="A1185" s="173" t="str">
        <f t="shared" si="182"/>
        <v>FoundationThe Turning58</v>
      </c>
      <c r="B1185" s="74" t="s">
        <v>123</v>
      </c>
      <c r="C1185" s="73" t="s">
        <v>101</v>
      </c>
      <c r="D1185" s="73" t="s">
        <v>2093</v>
      </c>
      <c r="E1185" s="73" t="s">
        <v>107</v>
      </c>
      <c r="F1185" s="42">
        <v>58</v>
      </c>
      <c r="G1185" s="43" t="str">
        <f t="shared" si="183"/>
        <v>21 Nov (Week 12:  Wed)</v>
      </c>
      <c r="H1185" s="41" t="s">
        <v>213</v>
      </c>
      <c r="I1185" s="41" t="s">
        <v>1899</v>
      </c>
      <c r="J1185" s="41" t="str">
        <f t="shared" si="184"/>
        <v>Planned</v>
      </c>
    </row>
    <row r="1186" spans="1:13" x14ac:dyDescent="0.25">
      <c r="A1186" s="173" t="str">
        <f t="shared" si="182"/>
        <v>FoundationThe Turning59</v>
      </c>
      <c r="B1186" s="74" t="s">
        <v>123</v>
      </c>
      <c r="C1186" s="73" t="s">
        <v>101</v>
      </c>
      <c r="D1186" s="73" t="s">
        <v>2093</v>
      </c>
      <c r="E1186" s="73" t="s">
        <v>107</v>
      </c>
      <c r="F1186" s="42">
        <v>59</v>
      </c>
      <c r="G1186" s="43" t="str">
        <f t="shared" si="183"/>
        <v>22 Nov (Week 12:  Thu)</v>
      </c>
      <c r="H1186" s="41" t="s">
        <v>214</v>
      </c>
      <c r="I1186" s="41" t="s">
        <v>1900</v>
      </c>
      <c r="J1186" s="41" t="str">
        <f t="shared" si="184"/>
        <v>Planned</v>
      </c>
    </row>
    <row r="1187" spans="1:13" x14ac:dyDescent="0.25">
      <c r="A1187" s="173" t="str">
        <f t="shared" si="182"/>
        <v>FoundationThe Turning60</v>
      </c>
      <c r="B1187" s="74" t="s">
        <v>123</v>
      </c>
      <c r="C1187" s="73" t="s">
        <v>101</v>
      </c>
      <c r="D1187" s="73" t="s">
        <v>2093</v>
      </c>
      <c r="E1187" s="73" t="s">
        <v>107</v>
      </c>
      <c r="F1187" s="42">
        <v>60</v>
      </c>
      <c r="G1187" s="43" t="str">
        <f t="shared" si="183"/>
        <v>23 Nov (Week 12:  Fri)</v>
      </c>
      <c r="H1187" s="41" t="s">
        <v>215</v>
      </c>
      <c r="I1187" s="41" t="s">
        <v>1901</v>
      </c>
      <c r="J1187" s="41" t="str">
        <f t="shared" si="184"/>
        <v>Planned</v>
      </c>
    </row>
    <row r="1188" spans="1:13" x14ac:dyDescent="0.25">
      <c r="A1188" s="173" t="str">
        <f t="shared" si="182"/>
        <v>FoundationThe Turning61</v>
      </c>
      <c r="B1188" s="74" t="s">
        <v>123</v>
      </c>
      <c r="C1188" s="73" t="s">
        <v>101</v>
      </c>
      <c r="D1188" s="73" t="s">
        <v>2093</v>
      </c>
      <c r="E1188" s="73" t="s">
        <v>107</v>
      </c>
      <c r="F1188" s="42">
        <v>61</v>
      </c>
      <c r="G1188" s="43" t="str">
        <f t="shared" si="183"/>
        <v>26 Nov (Week 13:  Mon)</v>
      </c>
      <c r="H1188" s="41" t="s">
        <v>223</v>
      </c>
      <c r="I1188" s="41" t="s">
        <v>1902</v>
      </c>
      <c r="J1188" s="41" t="str">
        <f t="shared" si="184"/>
        <v>Planned</v>
      </c>
      <c r="M1188" s="54" t="s">
        <v>110</v>
      </c>
    </row>
    <row r="1189" spans="1:13" x14ac:dyDescent="0.25">
      <c r="A1189" s="173" t="str">
        <f t="shared" si="182"/>
        <v>FoundationThe Turning62</v>
      </c>
      <c r="B1189" s="74" t="s">
        <v>123</v>
      </c>
      <c r="C1189" s="73" t="s">
        <v>101</v>
      </c>
      <c r="D1189" s="73" t="s">
        <v>2093</v>
      </c>
      <c r="E1189" s="73" t="s">
        <v>107</v>
      </c>
      <c r="F1189" s="42">
        <v>62</v>
      </c>
      <c r="G1189" s="43" t="str">
        <f t="shared" si="183"/>
        <v>27 Nov (Week 13:  Tue)</v>
      </c>
      <c r="H1189" s="41" t="s">
        <v>2068</v>
      </c>
      <c r="I1189" s="41" t="s">
        <v>2069</v>
      </c>
      <c r="J1189" s="41" t="str">
        <f t="shared" si="184"/>
        <v>Planned</v>
      </c>
      <c r="M1189" s="54" t="s">
        <v>110</v>
      </c>
    </row>
    <row r="1190" spans="1:13" x14ac:dyDescent="0.25">
      <c r="A1190" s="173" t="str">
        <f t="shared" si="182"/>
        <v>FoundationThe Turning63</v>
      </c>
      <c r="B1190" s="74" t="s">
        <v>123</v>
      </c>
      <c r="C1190" s="73" t="s">
        <v>101</v>
      </c>
      <c r="D1190" s="73" t="s">
        <v>2093</v>
      </c>
      <c r="E1190" s="73" t="s">
        <v>107</v>
      </c>
      <c r="F1190" s="42">
        <v>63</v>
      </c>
      <c r="G1190" s="43" t="str">
        <f t="shared" si="183"/>
        <v>28 Nov (Week 13:  Wed)</v>
      </c>
      <c r="H1190" s="41" t="s">
        <v>218</v>
      </c>
      <c r="I1190" s="41" t="s">
        <v>1905</v>
      </c>
      <c r="J1190" s="41" t="str">
        <f t="shared" si="184"/>
        <v>Planned</v>
      </c>
      <c r="M1190" s="54" t="s">
        <v>110</v>
      </c>
    </row>
    <row r="1191" spans="1:13" x14ac:dyDescent="0.25">
      <c r="A1191" s="173" t="str">
        <f t="shared" si="182"/>
        <v>FoundationThe Turning64</v>
      </c>
      <c r="B1191" s="74" t="s">
        <v>123</v>
      </c>
      <c r="C1191" s="73" t="s">
        <v>101</v>
      </c>
      <c r="D1191" s="73" t="s">
        <v>2093</v>
      </c>
      <c r="E1191" s="73" t="s">
        <v>107</v>
      </c>
      <c r="F1191" s="42">
        <v>64</v>
      </c>
      <c r="G1191" s="43" t="str">
        <f t="shared" si="183"/>
        <v>29 Nov (Week 13:  Thu)</v>
      </c>
      <c r="H1191" s="41" t="s">
        <v>219</v>
      </c>
      <c r="I1191" s="41" t="s">
        <v>1906</v>
      </c>
      <c r="J1191" s="41" t="str">
        <f t="shared" si="184"/>
        <v>Planned</v>
      </c>
    </row>
    <row r="1192" spans="1:13" x14ac:dyDescent="0.25">
      <c r="A1192" s="173" t="str">
        <f t="shared" si="182"/>
        <v>FoundationThe Turning65</v>
      </c>
      <c r="B1192" s="74" t="s">
        <v>123</v>
      </c>
      <c r="C1192" s="73" t="s">
        <v>101</v>
      </c>
      <c r="D1192" s="73" t="s">
        <v>2093</v>
      </c>
      <c r="E1192" s="73" t="s">
        <v>107</v>
      </c>
      <c r="F1192" s="42">
        <v>65</v>
      </c>
      <c r="G1192" s="43" t="str">
        <f t="shared" si="183"/>
        <v>30 Nov (Week 13:  Fri)</v>
      </c>
      <c r="H1192" s="41" t="s">
        <v>220</v>
      </c>
      <c r="I1192" s="41" t="s">
        <v>1907</v>
      </c>
      <c r="J1192" s="41" t="str">
        <f t="shared" si="184"/>
        <v>Planned</v>
      </c>
    </row>
    <row r="1193" spans="1:13" x14ac:dyDescent="0.25">
      <c r="A1193" s="173" t="str">
        <f t="shared" ref="A1193:A1207" si="185">B1193&amp;D1193&amp;F1193</f>
        <v>FoundationA Beautiful Lie91</v>
      </c>
      <c r="B1193" s="74" t="s">
        <v>123</v>
      </c>
      <c r="C1193" s="73" t="s">
        <v>101</v>
      </c>
      <c r="D1193" s="73" t="s">
        <v>2177</v>
      </c>
      <c r="E1193" s="73" t="s">
        <v>107</v>
      </c>
      <c r="F1193" s="42">
        <v>91</v>
      </c>
      <c r="G1193" s="43" t="str">
        <f t="shared" ref="G1193:G1222" si="186">IF(ISBLANK(F1193),"",TEXT(VLOOKUP(F1193,Calendar,2,0),"dd mmm")&amp;" (Week "&amp;VLOOKUP(F1193,Calendar,3,FALSE)&amp;":  "&amp;TEXT(VLOOKUP(F1193,Calendar,2,FALSE),"ddd")&amp;")")</f>
        <v>14 Jan (Week 19:  Mon)</v>
      </c>
      <c r="H1193" s="41" t="s">
        <v>2063</v>
      </c>
      <c r="I1193" s="41" t="s">
        <v>2064</v>
      </c>
      <c r="J1193" s="41" t="str">
        <f t="shared" ref="J1193:J1207" si="187">IF(ISBLANK(K1193),"Planned",IF(K1193="-","Revoked","Completed"))</f>
        <v>Planned</v>
      </c>
      <c r="M1193" s="54" t="s">
        <v>110</v>
      </c>
    </row>
    <row r="1194" spans="1:13" x14ac:dyDescent="0.25">
      <c r="A1194" s="173" t="str">
        <f t="shared" si="185"/>
        <v>FoundationA Beautiful Lie92</v>
      </c>
      <c r="B1194" s="74" t="s">
        <v>123</v>
      </c>
      <c r="C1194" s="73" t="s">
        <v>101</v>
      </c>
      <c r="D1194" s="73" t="s">
        <v>2177</v>
      </c>
      <c r="E1194" s="73" t="s">
        <v>107</v>
      </c>
      <c r="F1194" s="42">
        <v>92</v>
      </c>
      <c r="G1194" s="43" t="str">
        <f t="shared" si="186"/>
        <v>15 Jan (Week 19:  Tue)</v>
      </c>
      <c r="H1194" s="41" t="s">
        <v>2065</v>
      </c>
      <c r="I1194" s="41" t="s">
        <v>2067</v>
      </c>
      <c r="J1194" s="41" t="str">
        <f t="shared" si="187"/>
        <v>Planned</v>
      </c>
    </row>
    <row r="1195" spans="1:13" x14ac:dyDescent="0.25">
      <c r="A1195" s="173" t="str">
        <f t="shared" si="185"/>
        <v>FoundationA Beautiful Lie93</v>
      </c>
      <c r="B1195" s="74" t="s">
        <v>123</v>
      </c>
      <c r="C1195" s="73" t="s">
        <v>101</v>
      </c>
      <c r="D1195" s="73" t="s">
        <v>2177</v>
      </c>
      <c r="E1195" s="73" t="s">
        <v>107</v>
      </c>
      <c r="F1195" s="42">
        <v>93</v>
      </c>
      <c r="G1195" s="43" t="str">
        <f t="shared" si="186"/>
        <v>16 Jan (Week 19:  Wed)</v>
      </c>
      <c r="H1195" s="41" t="s">
        <v>2178</v>
      </c>
      <c r="I1195" s="41" t="s">
        <v>2179</v>
      </c>
      <c r="J1195" s="41" t="str">
        <f t="shared" si="187"/>
        <v>Planned</v>
      </c>
    </row>
    <row r="1196" spans="1:13" x14ac:dyDescent="0.25">
      <c r="A1196" s="173" t="str">
        <f t="shared" si="185"/>
        <v>FoundationA Beautiful Lie94</v>
      </c>
      <c r="B1196" s="74" t="s">
        <v>123</v>
      </c>
      <c r="C1196" s="73" t="s">
        <v>101</v>
      </c>
      <c r="D1196" s="73" t="s">
        <v>2177</v>
      </c>
      <c r="E1196" s="73" t="s">
        <v>107</v>
      </c>
      <c r="F1196" s="42">
        <v>94</v>
      </c>
      <c r="G1196" s="43" t="str">
        <f t="shared" si="186"/>
        <v>17 Jan (Week 19:  Thu)</v>
      </c>
      <c r="H1196" s="41" t="s">
        <v>1937</v>
      </c>
      <c r="I1196" s="41" t="s">
        <v>1938</v>
      </c>
      <c r="J1196" s="41" t="str">
        <f t="shared" si="187"/>
        <v>Planned</v>
      </c>
      <c r="M1196" s="54" t="s">
        <v>110</v>
      </c>
    </row>
    <row r="1197" spans="1:13" x14ac:dyDescent="0.25">
      <c r="A1197" s="173" t="str">
        <f t="shared" si="185"/>
        <v>FoundationA Beautiful Lie95</v>
      </c>
      <c r="B1197" s="74" t="s">
        <v>123</v>
      </c>
      <c r="C1197" s="73" t="s">
        <v>101</v>
      </c>
      <c r="D1197" s="73" t="s">
        <v>2177</v>
      </c>
      <c r="E1197" s="73" t="s">
        <v>107</v>
      </c>
      <c r="F1197" s="42">
        <v>95</v>
      </c>
      <c r="G1197" s="43" t="str">
        <f t="shared" si="186"/>
        <v>18 Jan (Week 19:  Fri)</v>
      </c>
      <c r="H1197" s="41" t="s">
        <v>2053</v>
      </c>
      <c r="I1197" s="41" t="s">
        <v>2054</v>
      </c>
      <c r="J1197" s="41" t="str">
        <f t="shared" si="187"/>
        <v>Planned</v>
      </c>
    </row>
    <row r="1198" spans="1:13" x14ac:dyDescent="0.25">
      <c r="A1198" s="173" t="str">
        <f t="shared" si="185"/>
        <v>FoundationA Beautiful Lie96</v>
      </c>
      <c r="B1198" s="74" t="s">
        <v>123</v>
      </c>
      <c r="C1198" s="73" t="s">
        <v>101</v>
      </c>
      <c r="D1198" s="73" t="s">
        <v>2177</v>
      </c>
      <c r="E1198" s="73" t="s">
        <v>107</v>
      </c>
      <c r="F1198" s="42">
        <v>96</v>
      </c>
      <c r="G1198" s="43" t="str">
        <f t="shared" si="186"/>
        <v>21 Jan (Week 20:  Mon)</v>
      </c>
      <c r="H1198" s="41" t="s">
        <v>2056</v>
      </c>
      <c r="I1198" s="41" t="s">
        <v>2057</v>
      </c>
      <c r="J1198" s="41" t="str">
        <f t="shared" si="187"/>
        <v>Planned</v>
      </c>
    </row>
    <row r="1199" spans="1:13" x14ac:dyDescent="0.25">
      <c r="A1199" s="173" t="str">
        <f t="shared" si="185"/>
        <v>FoundationA Beautiful Lie97</v>
      </c>
      <c r="B1199" s="74" t="s">
        <v>123</v>
      </c>
      <c r="C1199" s="73" t="s">
        <v>101</v>
      </c>
      <c r="D1199" s="73" t="s">
        <v>2177</v>
      </c>
      <c r="E1199" s="73" t="s">
        <v>107</v>
      </c>
      <c r="F1199" s="42">
        <v>97</v>
      </c>
      <c r="G1199" s="43" t="str">
        <f t="shared" si="186"/>
        <v>22 Jan (Week 20:  Tue)</v>
      </c>
      <c r="H1199" s="41" t="s">
        <v>1939</v>
      </c>
      <c r="I1199" s="41" t="s">
        <v>1940</v>
      </c>
      <c r="J1199" s="41" t="str">
        <f t="shared" si="187"/>
        <v>Planned</v>
      </c>
    </row>
    <row r="1200" spans="1:13" x14ac:dyDescent="0.25">
      <c r="A1200" s="173" t="str">
        <f t="shared" si="185"/>
        <v>FoundationA Beautiful Lie98</v>
      </c>
      <c r="B1200" s="74" t="s">
        <v>123</v>
      </c>
      <c r="C1200" s="73" t="s">
        <v>101</v>
      </c>
      <c r="D1200" s="73" t="s">
        <v>2177</v>
      </c>
      <c r="E1200" s="73" t="s">
        <v>107</v>
      </c>
      <c r="F1200" s="42">
        <v>98</v>
      </c>
      <c r="G1200" s="43" t="str">
        <f t="shared" si="186"/>
        <v>23 Jan (Week 20:  Wed)</v>
      </c>
      <c r="H1200" s="41" t="s">
        <v>2180</v>
      </c>
      <c r="I1200" s="41" t="s">
        <v>2181</v>
      </c>
      <c r="J1200" s="41" t="str">
        <f t="shared" si="187"/>
        <v>Planned</v>
      </c>
    </row>
    <row r="1201" spans="1:13" x14ac:dyDescent="0.25">
      <c r="A1201" s="173" t="str">
        <f t="shared" si="185"/>
        <v>FoundationA Beautiful Lie99</v>
      </c>
      <c r="B1201" s="74" t="s">
        <v>123</v>
      </c>
      <c r="C1201" s="73" t="s">
        <v>101</v>
      </c>
      <c r="D1201" s="73" t="s">
        <v>2177</v>
      </c>
      <c r="E1201" s="73" t="s">
        <v>107</v>
      </c>
      <c r="F1201" s="42">
        <v>99</v>
      </c>
      <c r="G1201" s="43" t="str">
        <f t="shared" si="186"/>
        <v>24 Jan (Week 20:  Thu)</v>
      </c>
      <c r="H1201" s="41" t="s">
        <v>2182</v>
      </c>
      <c r="I1201" s="41" t="s">
        <v>2183</v>
      </c>
      <c r="J1201" s="41" t="str">
        <f t="shared" si="187"/>
        <v>Planned</v>
      </c>
    </row>
    <row r="1202" spans="1:13" x14ac:dyDescent="0.25">
      <c r="A1202" s="173" t="str">
        <f t="shared" si="185"/>
        <v>FoundationA Beautiful Lie100</v>
      </c>
      <c r="B1202" s="74" t="s">
        <v>123</v>
      </c>
      <c r="C1202" s="73" t="s">
        <v>101</v>
      </c>
      <c r="D1202" s="73" t="s">
        <v>2177</v>
      </c>
      <c r="E1202" s="73" t="s">
        <v>107</v>
      </c>
      <c r="F1202" s="42">
        <v>100</v>
      </c>
      <c r="G1202" s="43" t="str">
        <f t="shared" si="186"/>
        <v>25 Jan (Week 20:  Fri)</v>
      </c>
      <c r="H1202" s="41" t="s">
        <v>2184</v>
      </c>
      <c r="I1202" s="41" t="s">
        <v>2185</v>
      </c>
      <c r="J1202" s="41" t="str">
        <f t="shared" si="187"/>
        <v>Planned</v>
      </c>
      <c r="M1202" s="54" t="s">
        <v>110</v>
      </c>
    </row>
    <row r="1203" spans="1:13" x14ac:dyDescent="0.25">
      <c r="A1203" s="173" t="str">
        <f t="shared" si="185"/>
        <v>FoundationA Beautiful Lie101</v>
      </c>
      <c r="B1203" s="74" t="s">
        <v>123</v>
      </c>
      <c r="C1203" s="73" t="s">
        <v>101</v>
      </c>
      <c r="D1203" s="73" t="s">
        <v>2177</v>
      </c>
      <c r="E1203" s="73" t="s">
        <v>107</v>
      </c>
      <c r="F1203" s="42">
        <v>101</v>
      </c>
      <c r="G1203" s="43" t="str">
        <f t="shared" si="186"/>
        <v>28 Jan (Week 21:  Mon)</v>
      </c>
      <c r="H1203" s="41" t="s">
        <v>2186</v>
      </c>
      <c r="I1203" s="41" t="s">
        <v>2187</v>
      </c>
      <c r="J1203" s="41" t="str">
        <f t="shared" si="187"/>
        <v>Planned</v>
      </c>
      <c r="M1203" s="54" t="s">
        <v>110</v>
      </c>
    </row>
    <row r="1204" spans="1:13" x14ac:dyDescent="0.25">
      <c r="A1204" s="173" t="str">
        <f t="shared" si="185"/>
        <v>FoundationA Beautiful Lie102</v>
      </c>
      <c r="B1204" s="74" t="s">
        <v>123</v>
      </c>
      <c r="C1204" s="73" t="s">
        <v>101</v>
      </c>
      <c r="D1204" s="73" t="s">
        <v>2177</v>
      </c>
      <c r="E1204" s="73" t="s">
        <v>107</v>
      </c>
      <c r="F1204" s="42">
        <v>102</v>
      </c>
      <c r="G1204" s="43" t="str">
        <f t="shared" si="186"/>
        <v>29 Jan (Week 21:  Tue)</v>
      </c>
      <c r="H1204" s="41" t="s">
        <v>2188</v>
      </c>
      <c r="I1204" s="41" t="s">
        <v>2189</v>
      </c>
      <c r="J1204" s="41" t="str">
        <f t="shared" si="187"/>
        <v>Planned</v>
      </c>
    </row>
    <row r="1205" spans="1:13" x14ac:dyDescent="0.25">
      <c r="A1205" s="173" t="str">
        <f t="shared" si="185"/>
        <v>FoundationA Beautiful Lie103</v>
      </c>
      <c r="B1205" s="74" t="s">
        <v>123</v>
      </c>
      <c r="C1205" s="73" t="s">
        <v>101</v>
      </c>
      <c r="D1205" s="73" t="s">
        <v>2177</v>
      </c>
      <c r="E1205" s="73" t="s">
        <v>107</v>
      </c>
      <c r="F1205" s="42">
        <v>103</v>
      </c>
      <c r="G1205" s="43" t="str">
        <f t="shared" si="186"/>
        <v>30 Jan (Week 21:  Wed)</v>
      </c>
      <c r="H1205" s="41" t="s">
        <v>2190</v>
      </c>
      <c r="I1205" s="41" t="s">
        <v>2191</v>
      </c>
      <c r="J1205" s="41" t="str">
        <f t="shared" si="187"/>
        <v>Planned</v>
      </c>
    </row>
    <row r="1206" spans="1:13" x14ac:dyDescent="0.25">
      <c r="A1206" s="173" t="str">
        <f t="shared" si="185"/>
        <v>FoundationA Beautiful Lie104</v>
      </c>
      <c r="B1206" s="74" t="s">
        <v>123</v>
      </c>
      <c r="C1206" s="73" t="s">
        <v>101</v>
      </c>
      <c r="D1206" s="73" t="s">
        <v>2177</v>
      </c>
      <c r="E1206" s="73" t="s">
        <v>107</v>
      </c>
      <c r="F1206" s="42">
        <v>104</v>
      </c>
      <c r="G1206" s="43" t="str">
        <f t="shared" si="186"/>
        <v>31 Jan (Week 21:  Thu)</v>
      </c>
      <c r="H1206" s="41" t="s">
        <v>2192</v>
      </c>
      <c r="I1206" s="41" t="s">
        <v>2193</v>
      </c>
      <c r="J1206" s="41" t="str">
        <f t="shared" si="187"/>
        <v>Planned</v>
      </c>
      <c r="M1206" s="54" t="s">
        <v>110</v>
      </c>
    </row>
    <row r="1207" spans="1:13" x14ac:dyDescent="0.25">
      <c r="A1207" s="173" t="str">
        <f t="shared" si="185"/>
        <v>FoundationA Beautiful Lie105</v>
      </c>
      <c r="B1207" s="74" t="s">
        <v>123</v>
      </c>
      <c r="C1207" s="73" t="s">
        <v>101</v>
      </c>
      <c r="D1207" s="73" t="s">
        <v>2177</v>
      </c>
      <c r="E1207" s="73" t="s">
        <v>107</v>
      </c>
      <c r="F1207" s="42">
        <v>105</v>
      </c>
      <c r="G1207" s="43" t="str">
        <f t="shared" si="186"/>
        <v>01 Feb (Week 21:  Fri)</v>
      </c>
      <c r="H1207" s="41" t="s">
        <v>2194</v>
      </c>
      <c r="I1207" s="41" t="s">
        <v>2195</v>
      </c>
      <c r="J1207" s="41" t="str">
        <f t="shared" si="187"/>
        <v>Planned</v>
      </c>
    </row>
    <row r="1208" spans="1:13" x14ac:dyDescent="0.25">
      <c r="A1208" s="173" t="str">
        <f t="shared" ref="A1208:A1212" si="188">B1208&amp;D1208&amp;F1208</f>
        <v>FoundationAli and the Golden Eagle106</v>
      </c>
      <c r="B1208" s="74" t="s">
        <v>123</v>
      </c>
      <c r="C1208" s="73" t="s">
        <v>101</v>
      </c>
      <c r="D1208" s="73" t="s">
        <v>2203</v>
      </c>
      <c r="E1208" s="73" t="s">
        <v>107</v>
      </c>
      <c r="F1208" s="42">
        <v>106</v>
      </c>
      <c r="G1208" s="43" t="str">
        <f t="shared" si="186"/>
        <v>04 Feb (Week 22:  Mon)</v>
      </c>
      <c r="H1208" s="41" t="s">
        <v>2204</v>
      </c>
      <c r="I1208" s="41" t="s">
        <v>2205</v>
      </c>
      <c r="J1208" s="41" t="str">
        <f t="shared" ref="J1208:J1212" si="189">IF(ISBLANK(K1208),"Planned",IF(K1208="-","Revoked","Completed"))</f>
        <v>Planned</v>
      </c>
      <c r="M1208" s="54" t="s">
        <v>110</v>
      </c>
    </row>
    <row r="1209" spans="1:13" x14ac:dyDescent="0.25">
      <c r="A1209" s="173" t="str">
        <f t="shared" si="188"/>
        <v>FoundationAli and the Golden Eagle107</v>
      </c>
      <c r="B1209" s="74" t="s">
        <v>123</v>
      </c>
      <c r="C1209" s="73" t="s">
        <v>101</v>
      </c>
      <c r="D1209" s="73" t="s">
        <v>2203</v>
      </c>
      <c r="E1209" s="73" t="s">
        <v>107</v>
      </c>
      <c r="F1209" s="42">
        <v>107</v>
      </c>
      <c r="G1209" s="43" t="str">
        <f t="shared" si="186"/>
        <v>05 Feb (Week 22:  Tue)</v>
      </c>
      <c r="H1209" s="41" t="s">
        <v>2206</v>
      </c>
      <c r="I1209" s="41" t="s">
        <v>2207</v>
      </c>
      <c r="J1209" s="41" t="str">
        <f t="shared" si="189"/>
        <v>Planned</v>
      </c>
    </row>
    <row r="1210" spans="1:13" x14ac:dyDescent="0.25">
      <c r="A1210" s="173" t="str">
        <f t="shared" si="188"/>
        <v>FoundationAli and the Golden Eagle108</v>
      </c>
      <c r="B1210" s="74" t="s">
        <v>123</v>
      </c>
      <c r="C1210" s="73" t="s">
        <v>101</v>
      </c>
      <c r="D1210" s="73" t="s">
        <v>2203</v>
      </c>
      <c r="E1210" s="73" t="s">
        <v>107</v>
      </c>
      <c r="F1210" s="42">
        <v>108</v>
      </c>
      <c r="G1210" s="43" t="str">
        <f t="shared" si="186"/>
        <v>06 Feb (Week 22:  Wed)</v>
      </c>
      <c r="H1210" s="41" t="s">
        <v>2208</v>
      </c>
      <c r="I1210" s="41" t="s">
        <v>2209</v>
      </c>
      <c r="J1210" s="41" t="str">
        <f t="shared" si="189"/>
        <v>Planned</v>
      </c>
    </row>
    <row r="1211" spans="1:13" x14ac:dyDescent="0.25">
      <c r="A1211" s="173" t="str">
        <f t="shared" si="188"/>
        <v>FoundationAli and the Golden Eagle109</v>
      </c>
      <c r="B1211" s="74" t="s">
        <v>123</v>
      </c>
      <c r="C1211" s="73" t="s">
        <v>101</v>
      </c>
      <c r="D1211" s="73" t="s">
        <v>2203</v>
      </c>
      <c r="E1211" s="73" t="s">
        <v>107</v>
      </c>
      <c r="F1211" s="42">
        <v>109</v>
      </c>
      <c r="G1211" s="43" t="str">
        <f t="shared" si="186"/>
        <v>07 Feb (Week 22:  Thu)</v>
      </c>
      <c r="H1211" s="41" t="s">
        <v>1528</v>
      </c>
      <c r="I1211" s="41" t="s">
        <v>1882</v>
      </c>
      <c r="J1211" s="41" t="str">
        <f t="shared" si="189"/>
        <v>Planned</v>
      </c>
    </row>
    <row r="1212" spans="1:13" x14ac:dyDescent="0.25">
      <c r="A1212" s="173" t="str">
        <f t="shared" si="188"/>
        <v>FoundationAli and the Golden Eagle110</v>
      </c>
      <c r="B1212" s="74" t="s">
        <v>123</v>
      </c>
      <c r="C1212" s="73" t="s">
        <v>101</v>
      </c>
      <c r="D1212" s="73" t="s">
        <v>2203</v>
      </c>
      <c r="E1212" s="73" t="s">
        <v>107</v>
      </c>
      <c r="F1212" s="42">
        <v>110</v>
      </c>
      <c r="G1212" s="43" t="str">
        <f t="shared" si="186"/>
        <v>08 Feb (Week 22:  Fri)</v>
      </c>
      <c r="H1212" s="41" t="s">
        <v>1529</v>
      </c>
      <c r="I1212" s="41" t="s">
        <v>1883</v>
      </c>
      <c r="J1212" s="41" t="str">
        <f t="shared" si="189"/>
        <v>Planned</v>
      </c>
    </row>
    <row r="1213" spans="1:13" x14ac:dyDescent="0.25">
      <c r="A1213" s="173" t="str">
        <f t="shared" ref="A1213:A1222" si="190">B1213&amp;D1213&amp;F1213</f>
        <v>FoundationHabibi111</v>
      </c>
      <c r="B1213" s="74" t="s">
        <v>123</v>
      </c>
      <c r="C1213" s="73" t="s">
        <v>101</v>
      </c>
      <c r="D1213" s="73" t="s">
        <v>2210</v>
      </c>
      <c r="E1213" s="73" t="s">
        <v>107</v>
      </c>
      <c r="F1213" s="42">
        <v>111</v>
      </c>
      <c r="G1213" s="43" t="str">
        <f t="shared" si="186"/>
        <v>11 Feb (Week 23:  Mon)</v>
      </c>
      <c r="H1213" s="41" t="s">
        <v>2211</v>
      </c>
      <c r="I1213" s="41" t="s">
        <v>2212</v>
      </c>
      <c r="J1213" s="41" t="str">
        <f t="shared" ref="J1213:J1222" si="191">IF(ISBLANK(K1213),"Planned",IF(K1213="-","Revoked","Completed"))</f>
        <v>Planned</v>
      </c>
      <c r="M1213" s="54" t="s">
        <v>110</v>
      </c>
    </row>
    <row r="1214" spans="1:13" x14ac:dyDescent="0.25">
      <c r="A1214" s="173" t="str">
        <f t="shared" si="190"/>
        <v>FoundationHabibi112</v>
      </c>
      <c r="B1214" s="74" t="s">
        <v>123</v>
      </c>
      <c r="C1214" s="73" t="s">
        <v>101</v>
      </c>
      <c r="D1214" s="73" t="s">
        <v>2210</v>
      </c>
      <c r="E1214" s="73" t="s">
        <v>107</v>
      </c>
      <c r="F1214" s="42">
        <v>112</v>
      </c>
      <c r="G1214" s="43" t="str">
        <f t="shared" si="186"/>
        <v>12 Feb (Week 23:  Tue)</v>
      </c>
      <c r="H1214" s="41" t="s">
        <v>2213</v>
      </c>
      <c r="I1214" s="41" t="s">
        <v>2214</v>
      </c>
      <c r="J1214" s="41" t="str">
        <f t="shared" si="191"/>
        <v>Planned</v>
      </c>
      <c r="M1214" s="54" t="s">
        <v>110</v>
      </c>
    </row>
    <row r="1215" spans="1:13" x14ac:dyDescent="0.25">
      <c r="A1215" s="173" t="str">
        <f t="shared" si="190"/>
        <v>FoundationHabibi113</v>
      </c>
      <c r="B1215" s="74" t="s">
        <v>123</v>
      </c>
      <c r="C1215" s="73" t="s">
        <v>101</v>
      </c>
      <c r="D1215" s="73" t="s">
        <v>2210</v>
      </c>
      <c r="E1215" s="73" t="s">
        <v>107</v>
      </c>
      <c r="F1215" s="42">
        <v>113</v>
      </c>
      <c r="G1215" s="43" t="str">
        <f t="shared" si="186"/>
        <v>13 Feb (Week 23:  Wed)</v>
      </c>
      <c r="H1215" s="41" t="s">
        <v>2215</v>
      </c>
      <c r="I1215" s="41" t="s">
        <v>2216</v>
      </c>
      <c r="J1215" s="41" t="str">
        <f t="shared" si="191"/>
        <v>Planned</v>
      </c>
      <c r="M1215" s="54" t="s">
        <v>110</v>
      </c>
    </row>
    <row r="1216" spans="1:13" x14ac:dyDescent="0.25">
      <c r="A1216" s="173" t="str">
        <f t="shared" si="190"/>
        <v>FoundationHabibi114</v>
      </c>
      <c r="B1216" s="74" t="s">
        <v>123</v>
      </c>
      <c r="C1216" s="73" t="s">
        <v>101</v>
      </c>
      <c r="D1216" s="73" t="s">
        <v>2210</v>
      </c>
      <c r="E1216" s="73" t="s">
        <v>107</v>
      </c>
      <c r="F1216" s="42">
        <v>114</v>
      </c>
      <c r="G1216" s="43" t="str">
        <f t="shared" si="186"/>
        <v>14 Feb (Week 23:  Thu)</v>
      </c>
      <c r="H1216" s="41" t="s">
        <v>2217</v>
      </c>
      <c r="I1216" s="41" t="s">
        <v>2218</v>
      </c>
      <c r="J1216" s="41" t="str">
        <f t="shared" si="191"/>
        <v>Planned</v>
      </c>
      <c r="M1216" s="54" t="s">
        <v>110</v>
      </c>
    </row>
    <row r="1217" spans="1:14" x14ac:dyDescent="0.25">
      <c r="A1217" s="173" t="str">
        <f t="shared" si="190"/>
        <v>FoundationHabibi115</v>
      </c>
      <c r="B1217" s="74" t="s">
        <v>123</v>
      </c>
      <c r="C1217" s="73" t="s">
        <v>101</v>
      </c>
      <c r="D1217" s="73" t="s">
        <v>2210</v>
      </c>
      <c r="E1217" s="73" t="s">
        <v>107</v>
      </c>
      <c r="F1217" s="42">
        <v>115</v>
      </c>
      <c r="G1217" s="43" t="str">
        <f t="shared" si="186"/>
        <v>15 Feb (Week 23:  Fri)</v>
      </c>
      <c r="H1217" s="41" t="s">
        <v>2219</v>
      </c>
      <c r="I1217" s="41" t="s">
        <v>2220</v>
      </c>
      <c r="J1217" s="41" t="str">
        <f t="shared" si="191"/>
        <v>Planned</v>
      </c>
    </row>
    <row r="1218" spans="1:14" x14ac:dyDescent="0.25">
      <c r="A1218" s="173" t="str">
        <f t="shared" si="190"/>
        <v>FoundationHabibi116</v>
      </c>
      <c r="B1218" s="74" t="s">
        <v>123</v>
      </c>
      <c r="C1218" s="73" t="s">
        <v>101</v>
      </c>
      <c r="D1218" s="73" t="s">
        <v>2210</v>
      </c>
      <c r="E1218" s="73" t="s">
        <v>107</v>
      </c>
      <c r="F1218" s="42">
        <v>116</v>
      </c>
      <c r="G1218" s="43" t="str">
        <f t="shared" si="186"/>
        <v>18 Feb (Week 24:  Mon)</v>
      </c>
      <c r="H1218" s="41" t="s">
        <v>2221</v>
      </c>
      <c r="I1218" s="41" t="s">
        <v>2222</v>
      </c>
      <c r="J1218" s="41" t="str">
        <f t="shared" si="191"/>
        <v>Planned</v>
      </c>
    </row>
    <row r="1219" spans="1:14" x14ac:dyDescent="0.25">
      <c r="A1219" s="173" t="str">
        <f t="shared" si="190"/>
        <v>FoundationHabibi117</v>
      </c>
      <c r="B1219" s="74" t="s">
        <v>123</v>
      </c>
      <c r="C1219" s="73" t="s">
        <v>101</v>
      </c>
      <c r="D1219" s="73" t="s">
        <v>2210</v>
      </c>
      <c r="E1219" s="73" t="s">
        <v>107</v>
      </c>
      <c r="F1219" s="42">
        <v>117</v>
      </c>
      <c r="G1219" s="43" t="str">
        <f t="shared" si="186"/>
        <v>19 Feb (Week 24:  Tue)</v>
      </c>
      <c r="H1219" s="41" t="s">
        <v>2223</v>
      </c>
      <c r="I1219" s="41" t="s">
        <v>2224</v>
      </c>
      <c r="J1219" s="41" t="str">
        <f t="shared" si="191"/>
        <v>Planned</v>
      </c>
      <c r="M1219" s="54" t="s">
        <v>110</v>
      </c>
    </row>
    <row r="1220" spans="1:14" x14ac:dyDescent="0.25">
      <c r="A1220" s="173" t="str">
        <f t="shared" si="190"/>
        <v>FoundationHabibi118</v>
      </c>
      <c r="B1220" s="74" t="s">
        <v>123</v>
      </c>
      <c r="C1220" s="73" t="s">
        <v>101</v>
      </c>
      <c r="D1220" s="73" t="s">
        <v>2210</v>
      </c>
      <c r="E1220" s="73" t="s">
        <v>107</v>
      </c>
      <c r="F1220" s="42">
        <v>118</v>
      </c>
      <c r="G1220" s="43" t="str">
        <f t="shared" si="186"/>
        <v>20 Feb (Week 24:  Wed)</v>
      </c>
      <c r="H1220" s="41" t="s">
        <v>2225</v>
      </c>
      <c r="I1220" s="41" t="s">
        <v>2226</v>
      </c>
      <c r="J1220" s="41" t="str">
        <f t="shared" si="191"/>
        <v>Planned</v>
      </c>
      <c r="M1220" s="54" t="s">
        <v>110</v>
      </c>
    </row>
    <row r="1221" spans="1:14" x14ac:dyDescent="0.25">
      <c r="A1221" s="173" t="str">
        <f t="shared" si="190"/>
        <v>FoundationHabibi119</v>
      </c>
      <c r="B1221" s="74" t="s">
        <v>123</v>
      </c>
      <c r="C1221" s="73" t="s">
        <v>101</v>
      </c>
      <c r="D1221" s="73" t="s">
        <v>2210</v>
      </c>
      <c r="E1221" s="73" t="s">
        <v>107</v>
      </c>
      <c r="F1221" s="42">
        <v>119</v>
      </c>
      <c r="G1221" s="43" t="str">
        <f t="shared" si="186"/>
        <v>21 Feb (Week 24:  Thu)</v>
      </c>
      <c r="H1221" s="41" t="s">
        <v>2227</v>
      </c>
      <c r="I1221" s="41" t="s">
        <v>2228</v>
      </c>
      <c r="J1221" s="41" t="str">
        <f t="shared" si="191"/>
        <v>Planned</v>
      </c>
      <c r="M1221" s="54" t="s">
        <v>110</v>
      </c>
    </row>
    <row r="1222" spans="1:14" x14ac:dyDescent="0.25">
      <c r="A1222" s="173" t="str">
        <f t="shared" si="190"/>
        <v>FoundationHabibi120</v>
      </c>
      <c r="B1222" s="74" t="s">
        <v>123</v>
      </c>
      <c r="C1222" s="73" t="s">
        <v>101</v>
      </c>
      <c r="D1222" s="73" t="s">
        <v>2210</v>
      </c>
      <c r="E1222" s="73" t="s">
        <v>107</v>
      </c>
      <c r="F1222" s="42">
        <v>120</v>
      </c>
      <c r="G1222" s="43" t="str">
        <f t="shared" si="186"/>
        <v>22 Feb (Week 24:  Fri)</v>
      </c>
      <c r="H1222" s="41" t="s">
        <v>2229</v>
      </c>
      <c r="I1222" s="41" t="s">
        <v>2230</v>
      </c>
      <c r="J1222" s="41" t="str">
        <f t="shared" si="191"/>
        <v>Planned</v>
      </c>
      <c r="M1222" s="54" t="s">
        <v>110</v>
      </c>
    </row>
    <row r="1223" spans="1:14" x14ac:dyDescent="0.25">
      <c r="A1223" s="173" t="str">
        <f t="shared" ref="A1223:A1232" si="192">B1223&amp;D1223&amp;F1223</f>
        <v>FoundationKing of the Wind121</v>
      </c>
      <c r="B1223" s="74" t="s">
        <v>123</v>
      </c>
      <c r="C1223" s="73" t="s">
        <v>101</v>
      </c>
      <c r="D1223" s="73" t="s">
        <v>2256</v>
      </c>
      <c r="E1223" s="73" t="s">
        <v>107</v>
      </c>
      <c r="F1223" s="42">
        <v>121</v>
      </c>
      <c r="G1223" s="43" t="str">
        <f t="shared" ref="G1223:G1252" si="193">IF(ISBLANK(F1223),"",TEXT(VLOOKUP(F1223,Calendar,2,0),"dd mmm")&amp;" (Week "&amp;VLOOKUP(F1223,Calendar,3,FALSE)&amp;":  "&amp;TEXT(VLOOKUP(F1223,Calendar,2,FALSE),"ddd")&amp;")")</f>
        <v>25 Feb (Week 25:  Mon)</v>
      </c>
      <c r="H1223" s="41" t="s">
        <v>2258</v>
      </c>
      <c r="I1223" s="41" t="s">
        <v>2257</v>
      </c>
      <c r="J1223" s="41" t="str">
        <f t="shared" ref="J1223:J1232" si="194">IF(ISBLANK(K1223),"Planned",IF(K1223="-","Revoked","Completed"))</f>
        <v>Planned</v>
      </c>
      <c r="M1223" s="54" t="s">
        <v>110</v>
      </c>
    </row>
    <row r="1224" spans="1:14" x14ac:dyDescent="0.25">
      <c r="A1224" s="173" t="str">
        <f t="shared" si="192"/>
        <v>FoundationKing of the Wind122</v>
      </c>
      <c r="B1224" s="74" t="s">
        <v>123</v>
      </c>
      <c r="C1224" s="73" t="s">
        <v>101</v>
      </c>
      <c r="D1224" s="73" t="s">
        <v>2256</v>
      </c>
      <c r="E1224" s="73" t="s">
        <v>107</v>
      </c>
      <c r="F1224" s="42">
        <v>122</v>
      </c>
      <c r="G1224" s="43" t="str">
        <f t="shared" si="193"/>
        <v>26 Feb (Week 25:  Tue)</v>
      </c>
      <c r="H1224" s="41" t="s">
        <v>2259</v>
      </c>
      <c r="I1224" s="41" t="s">
        <v>2260</v>
      </c>
      <c r="J1224" s="41" t="str">
        <f t="shared" si="194"/>
        <v>Planned</v>
      </c>
    </row>
    <row r="1225" spans="1:14" x14ac:dyDescent="0.25">
      <c r="A1225" s="173" t="str">
        <f t="shared" si="192"/>
        <v>FoundationKing of the Wind123</v>
      </c>
      <c r="B1225" s="74" t="s">
        <v>123</v>
      </c>
      <c r="C1225" s="73" t="s">
        <v>101</v>
      </c>
      <c r="D1225" s="73" t="s">
        <v>2256</v>
      </c>
      <c r="E1225" s="73" t="s">
        <v>107</v>
      </c>
      <c r="F1225" s="42">
        <v>123</v>
      </c>
      <c r="G1225" s="43" t="str">
        <f t="shared" si="193"/>
        <v>27 Feb (Week 25:  Wed)</v>
      </c>
      <c r="H1225" s="41" t="s">
        <v>1911</v>
      </c>
      <c r="I1225" s="41" t="s">
        <v>1912</v>
      </c>
      <c r="J1225" s="41" t="str">
        <f t="shared" si="194"/>
        <v>Planned</v>
      </c>
      <c r="M1225" s="54" t="s">
        <v>110</v>
      </c>
      <c r="N1225" s="54" t="s">
        <v>110</v>
      </c>
    </row>
    <row r="1226" spans="1:14" x14ac:dyDescent="0.25">
      <c r="A1226" s="173" t="str">
        <f t="shared" si="192"/>
        <v>FoundationKing of the Wind124</v>
      </c>
      <c r="B1226" s="74" t="s">
        <v>123</v>
      </c>
      <c r="C1226" s="73" t="s">
        <v>101</v>
      </c>
      <c r="D1226" s="73" t="s">
        <v>2256</v>
      </c>
      <c r="E1226" s="73" t="s">
        <v>107</v>
      </c>
      <c r="F1226" s="42">
        <v>124</v>
      </c>
      <c r="G1226" s="43" t="str">
        <f t="shared" si="193"/>
        <v>28 Feb (Week 25:  Thu)</v>
      </c>
      <c r="H1226" s="41" t="s">
        <v>1934</v>
      </c>
      <c r="I1226" s="41" t="s">
        <v>1936</v>
      </c>
      <c r="J1226" s="41" t="str">
        <f t="shared" si="194"/>
        <v>Planned</v>
      </c>
    </row>
    <row r="1227" spans="1:14" x14ac:dyDescent="0.25">
      <c r="A1227" s="173" t="str">
        <f t="shared" si="192"/>
        <v>FoundationKing of the Wind125</v>
      </c>
      <c r="B1227" s="74" t="s">
        <v>123</v>
      </c>
      <c r="C1227" s="73" t="s">
        <v>101</v>
      </c>
      <c r="D1227" s="73" t="s">
        <v>2256</v>
      </c>
      <c r="E1227" s="73" t="s">
        <v>107</v>
      </c>
      <c r="F1227" s="42">
        <v>125</v>
      </c>
      <c r="G1227" s="43" t="str">
        <f t="shared" si="193"/>
        <v>01 Mar (Week 25:  Fri)</v>
      </c>
      <c r="H1227" s="41" t="s">
        <v>1953</v>
      </c>
      <c r="I1227" s="41" t="s">
        <v>1954</v>
      </c>
      <c r="J1227" s="41" t="str">
        <f t="shared" si="194"/>
        <v>Planned</v>
      </c>
    </row>
    <row r="1228" spans="1:14" x14ac:dyDescent="0.25">
      <c r="A1228" s="173" t="str">
        <f t="shared" si="192"/>
        <v>FoundationKing of the Wind126</v>
      </c>
      <c r="B1228" s="74" t="s">
        <v>123</v>
      </c>
      <c r="C1228" s="73" t="s">
        <v>101</v>
      </c>
      <c r="D1228" s="73" t="s">
        <v>2256</v>
      </c>
      <c r="E1228" s="73" t="s">
        <v>107</v>
      </c>
      <c r="F1228" s="42">
        <v>126</v>
      </c>
      <c r="G1228" s="43" t="str">
        <f t="shared" si="193"/>
        <v>04 Mar (Week 26:  Mon)</v>
      </c>
      <c r="H1228" s="41" t="s">
        <v>1919</v>
      </c>
      <c r="I1228" s="41" t="s">
        <v>1920</v>
      </c>
      <c r="J1228" s="41" t="str">
        <f t="shared" si="194"/>
        <v>Planned</v>
      </c>
    </row>
    <row r="1229" spans="1:14" x14ac:dyDescent="0.25">
      <c r="A1229" s="173" t="str">
        <f t="shared" si="192"/>
        <v>FoundationKing of the Wind127</v>
      </c>
      <c r="B1229" s="74" t="s">
        <v>123</v>
      </c>
      <c r="C1229" s="73" t="s">
        <v>101</v>
      </c>
      <c r="D1229" s="73" t="s">
        <v>2256</v>
      </c>
      <c r="E1229" s="73" t="s">
        <v>107</v>
      </c>
      <c r="F1229" s="42">
        <v>127</v>
      </c>
      <c r="G1229" s="43" t="str">
        <f t="shared" si="193"/>
        <v>05 Mar (Week 26:  Tue)</v>
      </c>
      <c r="H1229" s="41" t="s">
        <v>2261</v>
      </c>
      <c r="I1229" s="41" t="s">
        <v>2262</v>
      </c>
      <c r="J1229" s="41" t="str">
        <f t="shared" si="194"/>
        <v>Planned</v>
      </c>
    </row>
    <row r="1230" spans="1:14" x14ac:dyDescent="0.25">
      <c r="A1230" s="173" t="str">
        <f t="shared" si="192"/>
        <v>FoundationKing of the Wind128</v>
      </c>
      <c r="B1230" s="74" t="s">
        <v>123</v>
      </c>
      <c r="C1230" s="73" t="s">
        <v>101</v>
      </c>
      <c r="D1230" s="73" t="s">
        <v>2256</v>
      </c>
      <c r="E1230" s="73" t="s">
        <v>107</v>
      </c>
      <c r="F1230" s="42">
        <v>128</v>
      </c>
      <c r="G1230" s="43" t="str">
        <f t="shared" si="193"/>
        <v>06 Mar (Week 26:  Wed)</v>
      </c>
      <c r="H1230" s="41" t="s">
        <v>2263</v>
      </c>
      <c r="I1230" s="41" t="s">
        <v>2264</v>
      </c>
      <c r="J1230" s="41" t="str">
        <f t="shared" si="194"/>
        <v>Planned</v>
      </c>
    </row>
    <row r="1231" spans="1:14" x14ac:dyDescent="0.25">
      <c r="A1231" s="173" t="str">
        <f t="shared" si="192"/>
        <v>FoundationKing of the Wind129</v>
      </c>
      <c r="B1231" s="74" t="s">
        <v>123</v>
      </c>
      <c r="C1231" s="73" t="s">
        <v>101</v>
      </c>
      <c r="D1231" s="73" t="s">
        <v>2256</v>
      </c>
      <c r="E1231" s="73" t="s">
        <v>107</v>
      </c>
      <c r="F1231" s="42">
        <v>129</v>
      </c>
      <c r="G1231" s="43" t="str">
        <f t="shared" si="193"/>
        <v>07 Mar (Week 26:  Thu)</v>
      </c>
      <c r="H1231" s="41" t="s">
        <v>2154</v>
      </c>
      <c r="I1231" s="41" t="s">
        <v>2155</v>
      </c>
      <c r="J1231" s="41" t="str">
        <f t="shared" si="194"/>
        <v>Planned</v>
      </c>
    </row>
    <row r="1232" spans="1:14" x14ac:dyDescent="0.25">
      <c r="A1232" s="173" t="str">
        <f t="shared" si="192"/>
        <v>FoundationKing of the Wind130</v>
      </c>
      <c r="B1232" s="74" t="s">
        <v>123</v>
      </c>
      <c r="C1232" s="73" t="s">
        <v>101</v>
      </c>
      <c r="D1232" s="73" t="s">
        <v>2256</v>
      </c>
      <c r="E1232" s="73" t="s">
        <v>107</v>
      </c>
      <c r="F1232" s="42">
        <v>130</v>
      </c>
      <c r="G1232" s="43" t="str">
        <f t="shared" si="193"/>
        <v>08 Mar (Week 26:  Fri)</v>
      </c>
      <c r="H1232" s="41" t="s">
        <v>2265</v>
      </c>
      <c r="I1232" s="41" t="s">
        <v>2266</v>
      </c>
      <c r="J1232" s="41" t="str">
        <f t="shared" si="194"/>
        <v>Planned</v>
      </c>
    </row>
    <row r="1233" spans="1:13" x14ac:dyDescent="0.25">
      <c r="A1233" s="173" t="str">
        <f t="shared" ref="A1233:A1252" si="195">B1233&amp;D1233&amp;F1233</f>
        <v>FoundationA Girl Named Disaster131</v>
      </c>
      <c r="B1233" s="74" t="s">
        <v>123</v>
      </c>
      <c r="C1233" s="73" t="s">
        <v>101</v>
      </c>
      <c r="D1233" s="73" t="s">
        <v>2269</v>
      </c>
      <c r="E1233" s="73" t="s">
        <v>107</v>
      </c>
      <c r="F1233" s="42">
        <v>131</v>
      </c>
      <c r="G1233" s="43" t="str">
        <f t="shared" si="193"/>
        <v>11 Mar (Week 27:  Mon)</v>
      </c>
      <c r="H1233" s="41" t="s">
        <v>1525</v>
      </c>
      <c r="I1233" s="41" t="s">
        <v>1879</v>
      </c>
      <c r="J1233" s="41" t="str">
        <f t="shared" ref="J1233:J1252" si="196">IF(ISBLANK(K1233),"Planned",IF(K1233="-","Revoked","Completed"))</f>
        <v>Planned</v>
      </c>
      <c r="M1233" s="54" t="s">
        <v>110</v>
      </c>
    </row>
    <row r="1234" spans="1:13" x14ac:dyDescent="0.25">
      <c r="A1234" s="173" t="str">
        <f t="shared" si="195"/>
        <v>FoundationA Girl Named Disaster132</v>
      </c>
      <c r="B1234" s="74" t="s">
        <v>123</v>
      </c>
      <c r="C1234" s="73" t="s">
        <v>101</v>
      </c>
      <c r="D1234" s="73" t="s">
        <v>2269</v>
      </c>
      <c r="E1234" s="73" t="s">
        <v>107</v>
      </c>
      <c r="F1234" s="42">
        <v>132</v>
      </c>
      <c r="G1234" s="43" t="str">
        <f t="shared" si="193"/>
        <v>12 Mar (Week 27:  Tue)</v>
      </c>
      <c r="H1234" s="41" t="s">
        <v>2082</v>
      </c>
      <c r="I1234" s="41" t="s">
        <v>2197</v>
      </c>
      <c r="J1234" s="41" t="str">
        <f t="shared" si="196"/>
        <v>Planned</v>
      </c>
    </row>
    <row r="1235" spans="1:13" x14ac:dyDescent="0.25">
      <c r="A1235" s="173" t="str">
        <f t="shared" si="195"/>
        <v>FoundationA Girl Named Disaster133</v>
      </c>
      <c r="B1235" s="74" t="s">
        <v>123</v>
      </c>
      <c r="C1235" s="73" t="s">
        <v>101</v>
      </c>
      <c r="D1235" s="73" t="s">
        <v>2269</v>
      </c>
      <c r="E1235" s="73" t="s">
        <v>107</v>
      </c>
      <c r="F1235" s="42">
        <v>133</v>
      </c>
      <c r="G1235" s="43" t="str">
        <f t="shared" si="193"/>
        <v>13 Mar (Week 27:  Wed)</v>
      </c>
      <c r="H1235" s="41" t="s">
        <v>2066</v>
      </c>
      <c r="I1235" s="41" t="s">
        <v>2198</v>
      </c>
      <c r="J1235" s="41" t="str">
        <f t="shared" si="196"/>
        <v>Planned</v>
      </c>
    </row>
    <row r="1236" spans="1:13" x14ac:dyDescent="0.25">
      <c r="A1236" s="173" t="str">
        <f t="shared" si="195"/>
        <v>FoundationA Girl Named Disaster134</v>
      </c>
      <c r="B1236" s="74" t="s">
        <v>123</v>
      </c>
      <c r="C1236" s="73" t="s">
        <v>101</v>
      </c>
      <c r="D1236" s="73" t="s">
        <v>2269</v>
      </c>
      <c r="E1236" s="73" t="s">
        <v>107</v>
      </c>
      <c r="F1236" s="42">
        <v>134</v>
      </c>
      <c r="G1236" s="43" t="str">
        <f t="shared" si="193"/>
        <v>14 Mar (Week 27:  Thu)</v>
      </c>
      <c r="H1236" s="41" t="s">
        <v>2068</v>
      </c>
      <c r="I1236" s="41" t="s">
        <v>2069</v>
      </c>
      <c r="J1236" s="41" t="str">
        <f t="shared" si="196"/>
        <v>Planned</v>
      </c>
    </row>
    <row r="1237" spans="1:13" x14ac:dyDescent="0.25">
      <c r="A1237" s="173" t="str">
        <f t="shared" si="195"/>
        <v>FoundationA Girl Named Disaster135</v>
      </c>
      <c r="B1237" s="74" t="s">
        <v>123</v>
      </c>
      <c r="C1237" s="73" t="s">
        <v>101</v>
      </c>
      <c r="D1237" s="73" t="s">
        <v>2269</v>
      </c>
      <c r="E1237" s="73" t="s">
        <v>107</v>
      </c>
      <c r="F1237" s="42">
        <v>135</v>
      </c>
      <c r="G1237" s="43" t="str">
        <f t="shared" si="193"/>
        <v>15 Mar (Week 27:  Fri)</v>
      </c>
      <c r="H1237" s="41" t="s">
        <v>1935</v>
      </c>
      <c r="I1237" s="41" t="s">
        <v>1952</v>
      </c>
      <c r="J1237" s="41" t="str">
        <f t="shared" si="196"/>
        <v>Planned</v>
      </c>
    </row>
    <row r="1238" spans="1:13" x14ac:dyDescent="0.25">
      <c r="A1238" s="173" t="str">
        <f t="shared" si="195"/>
        <v>FoundationA Girl Named Disaster136</v>
      </c>
      <c r="B1238" s="74" t="s">
        <v>123</v>
      </c>
      <c r="C1238" s="73" t="s">
        <v>101</v>
      </c>
      <c r="D1238" s="73" t="s">
        <v>2269</v>
      </c>
      <c r="E1238" s="73" t="s">
        <v>107</v>
      </c>
      <c r="F1238" s="42">
        <v>136</v>
      </c>
      <c r="G1238" s="43" t="str">
        <f t="shared" si="193"/>
        <v>18 Mar (Week 28:  Mon)</v>
      </c>
      <c r="H1238" s="41" t="s">
        <v>1953</v>
      </c>
      <c r="I1238" s="41" t="s">
        <v>1954</v>
      </c>
      <c r="J1238" s="41" t="str">
        <f t="shared" si="196"/>
        <v>Planned</v>
      </c>
    </row>
    <row r="1239" spans="1:13" x14ac:dyDescent="0.25">
      <c r="A1239" s="173" t="str">
        <f t="shared" si="195"/>
        <v>FoundationA Girl Named Disaster137</v>
      </c>
      <c r="B1239" s="74" t="s">
        <v>123</v>
      </c>
      <c r="C1239" s="73" t="s">
        <v>101</v>
      </c>
      <c r="D1239" s="73" t="s">
        <v>2269</v>
      </c>
      <c r="E1239" s="73" t="s">
        <v>107</v>
      </c>
      <c r="F1239" s="42">
        <v>137</v>
      </c>
      <c r="G1239" s="43" t="str">
        <f t="shared" si="193"/>
        <v>19 Mar (Week 28:  Tue)</v>
      </c>
      <c r="H1239" s="41" t="s">
        <v>1919</v>
      </c>
      <c r="I1239" s="41" t="s">
        <v>1920</v>
      </c>
      <c r="J1239" s="41" t="str">
        <f t="shared" si="196"/>
        <v>Planned</v>
      </c>
    </row>
    <row r="1240" spans="1:13" x14ac:dyDescent="0.25">
      <c r="A1240" s="173" t="str">
        <f t="shared" si="195"/>
        <v>FoundationA Girl Named Disaster138</v>
      </c>
      <c r="B1240" s="74" t="s">
        <v>123</v>
      </c>
      <c r="C1240" s="73" t="s">
        <v>101</v>
      </c>
      <c r="D1240" s="73" t="s">
        <v>2269</v>
      </c>
      <c r="E1240" s="73" t="s">
        <v>107</v>
      </c>
      <c r="F1240" s="42">
        <v>138</v>
      </c>
      <c r="G1240" s="43" t="str">
        <f t="shared" si="193"/>
        <v>20 Mar (Week 28:  Wed)</v>
      </c>
      <c r="H1240" s="41" t="s">
        <v>1921</v>
      </c>
      <c r="I1240" s="41" t="s">
        <v>1922</v>
      </c>
      <c r="J1240" s="41" t="str">
        <f t="shared" si="196"/>
        <v>Planned</v>
      </c>
    </row>
    <row r="1241" spans="1:13" x14ac:dyDescent="0.25">
      <c r="A1241" s="173" t="str">
        <f t="shared" si="195"/>
        <v>FoundationA Girl Named Disaster139</v>
      </c>
      <c r="B1241" s="74" t="s">
        <v>123</v>
      </c>
      <c r="C1241" s="73" t="s">
        <v>101</v>
      </c>
      <c r="D1241" s="73" t="s">
        <v>2269</v>
      </c>
      <c r="E1241" s="73" t="s">
        <v>107</v>
      </c>
      <c r="F1241" s="42">
        <v>139</v>
      </c>
      <c r="G1241" s="43" t="str">
        <f t="shared" si="193"/>
        <v>21 Mar (Week 28:  Thu)</v>
      </c>
      <c r="H1241" s="41" t="s">
        <v>1939</v>
      </c>
      <c r="I1241" s="41" t="s">
        <v>1940</v>
      </c>
      <c r="J1241" s="41" t="str">
        <f t="shared" si="196"/>
        <v>Planned</v>
      </c>
    </row>
    <row r="1242" spans="1:13" x14ac:dyDescent="0.25">
      <c r="A1242" s="173" t="str">
        <f t="shared" si="195"/>
        <v>FoundationA Girl Named Disaster140</v>
      </c>
      <c r="B1242" s="74" t="s">
        <v>123</v>
      </c>
      <c r="C1242" s="73" t="s">
        <v>101</v>
      </c>
      <c r="D1242" s="73" t="s">
        <v>2269</v>
      </c>
      <c r="E1242" s="73" t="s">
        <v>107</v>
      </c>
      <c r="F1242" s="42">
        <v>140</v>
      </c>
      <c r="G1242" s="43" t="str">
        <f t="shared" si="193"/>
        <v>22 Mar (Week 28:  Fri)</v>
      </c>
      <c r="H1242" s="41" t="s">
        <v>2154</v>
      </c>
      <c r="I1242" s="41" t="s">
        <v>2155</v>
      </c>
      <c r="J1242" s="41" t="str">
        <f t="shared" si="196"/>
        <v>Planned</v>
      </c>
    </row>
    <row r="1243" spans="1:13" x14ac:dyDescent="0.25">
      <c r="A1243" s="173" t="str">
        <f t="shared" si="195"/>
        <v>FoundationA Girl Named Disaster141</v>
      </c>
      <c r="B1243" s="74" t="s">
        <v>123</v>
      </c>
      <c r="C1243" s="73" t="s">
        <v>101</v>
      </c>
      <c r="D1243" s="73" t="s">
        <v>2269</v>
      </c>
      <c r="E1243" s="73" t="s">
        <v>107</v>
      </c>
      <c r="F1243" s="42">
        <v>141</v>
      </c>
      <c r="G1243" s="43" t="str">
        <f t="shared" si="193"/>
        <v>25 Mar (Week 29:  Mon)</v>
      </c>
      <c r="H1243" s="41" t="s">
        <v>2270</v>
      </c>
      <c r="I1243" s="41" t="s">
        <v>2271</v>
      </c>
      <c r="J1243" s="41" t="str">
        <f t="shared" si="196"/>
        <v>Planned</v>
      </c>
    </row>
    <row r="1244" spans="1:13" x14ac:dyDescent="0.25">
      <c r="A1244" s="173" t="str">
        <f t="shared" si="195"/>
        <v>FoundationA Girl Named Disaster142</v>
      </c>
      <c r="B1244" s="74" t="s">
        <v>123</v>
      </c>
      <c r="C1244" s="73" t="s">
        <v>101</v>
      </c>
      <c r="D1244" s="73" t="s">
        <v>2269</v>
      </c>
      <c r="E1244" s="73" t="s">
        <v>107</v>
      </c>
      <c r="F1244" s="42">
        <v>142</v>
      </c>
      <c r="G1244" s="43" t="str">
        <f t="shared" si="193"/>
        <v>26 Mar (Week 29:  Tue)</v>
      </c>
      <c r="H1244" s="41" t="s">
        <v>2272</v>
      </c>
      <c r="I1244" s="41" t="s">
        <v>2273</v>
      </c>
      <c r="J1244" s="41" t="str">
        <f t="shared" si="196"/>
        <v>Planned</v>
      </c>
    </row>
    <row r="1245" spans="1:13" x14ac:dyDescent="0.25">
      <c r="A1245" s="173" t="str">
        <f t="shared" si="195"/>
        <v>FoundationA Girl Named Disaster143</v>
      </c>
      <c r="B1245" s="74" t="s">
        <v>123</v>
      </c>
      <c r="C1245" s="73" t="s">
        <v>101</v>
      </c>
      <c r="D1245" s="73" t="s">
        <v>2269</v>
      </c>
      <c r="E1245" s="73" t="s">
        <v>107</v>
      </c>
      <c r="F1245" s="42">
        <v>143</v>
      </c>
      <c r="G1245" s="43" t="str">
        <f t="shared" si="193"/>
        <v>27 Mar (Week 29:  Wed)</v>
      </c>
      <c r="H1245" s="41" t="s">
        <v>2160</v>
      </c>
      <c r="I1245" s="41" t="s">
        <v>2161</v>
      </c>
      <c r="J1245" s="41" t="str">
        <f t="shared" si="196"/>
        <v>Planned</v>
      </c>
    </row>
    <row r="1246" spans="1:13" x14ac:dyDescent="0.25">
      <c r="A1246" s="173" t="str">
        <f t="shared" si="195"/>
        <v>FoundationA Girl Named Disaster144</v>
      </c>
      <c r="B1246" s="74" t="s">
        <v>123</v>
      </c>
      <c r="C1246" s="73" t="s">
        <v>101</v>
      </c>
      <c r="D1246" s="73" t="s">
        <v>2269</v>
      </c>
      <c r="E1246" s="73" t="s">
        <v>107</v>
      </c>
      <c r="F1246" s="42">
        <v>144</v>
      </c>
      <c r="G1246" s="43" t="str">
        <f t="shared" si="193"/>
        <v>28 Mar (Week 29:  Thu)</v>
      </c>
      <c r="H1246" s="41" t="s">
        <v>2162</v>
      </c>
      <c r="I1246" s="41" t="s">
        <v>2163</v>
      </c>
      <c r="J1246" s="41" t="str">
        <f t="shared" si="196"/>
        <v>Planned</v>
      </c>
    </row>
    <row r="1247" spans="1:13" x14ac:dyDescent="0.25">
      <c r="A1247" s="173" t="str">
        <f t="shared" si="195"/>
        <v>FoundationA Girl Named Disaster145</v>
      </c>
      <c r="B1247" s="74" t="s">
        <v>123</v>
      </c>
      <c r="C1247" s="73" t="s">
        <v>101</v>
      </c>
      <c r="D1247" s="73" t="s">
        <v>2269</v>
      </c>
      <c r="E1247" s="73" t="s">
        <v>107</v>
      </c>
      <c r="F1247" s="42">
        <v>145</v>
      </c>
      <c r="G1247" s="43" t="str">
        <f t="shared" si="193"/>
        <v>29 Mar (Week 29:  Fri)</v>
      </c>
      <c r="H1247" s="41" t="s">
        <v>2164</v>
      </c>
      <c r="I1247" s="41" t="s">
        <v>2165</v>
      </c>
      <c r="J1247" s="41" t="str">
        <f t="shared" si="196"/>
        <v>Planned</v>
      </c>
    </row>
    <row r="1248" spans="1:13" x14ac:dyDescent="0.25">
      <c r="A1248" s="173" t="str">
        <f t="shared" si="195"/>
        <v>FoundationA Girl Named Disaster146</v>
      </c>
      <c r="B1248" s="74" t="s">
        <v>123</v>
      </c>
      <c r="C1248" s="73" t="s">
        <v>101</v>
      </c>
      <c r="D1248" s="73" t="s">
        <v>2269</v>
      </c>
      <c r="E1248" s="73" t="s">
        <v>107</v>
      </c>
      <c r="F1248" s="42">
        <v>146</v>
      </c>
      <c r="G1248" s="43" t="str">
        <f t="shared" si="193"/>
        <v>01 Apr (Week 30:  Mon)</v>
      </c>
      <c r="H1248" s="41" t="s">
        <v>2166</v>
      </c>
      <c r="I1248" s="41" t="s">
        <v>2167</v>
      </c>
      <c r="J1248" s="41" t="str">
        <f t="shared" si="196"/>
        <v>Planned</v>
      </c>
    </row>
    <row r="1249" spans="1:13" x14ac:dyDescent="0.25">
      <c r="A1249" s="173" t="str">
        <f t="shared" si="195"/>
        <v>FoundationA Girl Named Disaster147</v>
      </c>
      <c r="B1249" s="74" t="s">
        <v>123</v>
      </c>
      <c r="C1249" s="73" t="s">
        <v>101</v>
      </c>
      <c r="D1249" s="73" t="s">
        <v>2269</v>
      </c>
      <c r="E1249" s="73" t="s">
        <v>107</v>
      </c>
      <c r="F1249" s="42">
        <v>147</v>
      </c>
      <c r="G1249" s="43" t="str">
        <f t="shared" si="193"/>
        <v>02 Apr (Week 30:  Tue)</v>
      </c>
      <c r="H1249" s="41" t="s">
        <v>2274</v>
      </c>
      <c r="I1249" s="41" t="s">
        <v>2275</v>
      </c>
      <c r="J1249" s="41" t="str">
        <f t="shared" si="196"/>
        <v>Planned</v>
      </c>
    </row>
    <row r="1250" spans="1:13" x14ac:dyDescent="0.25">
      <c r="A1250" s="173" t="str">
        <f t="shared" si="195"/>
        <v>FoundationA Girl Named Disaster148</v>
      </c>
      <c r="B1250" s="74" t="s">
        <v>123</v>
      </c>
      <c r="C1250" s="73" t="s">
        <v>101</v>
      </c>
      <c r="D1250" s="73" t="s">
        <v>2269</v>
      </c>
      <c r="E1250" s="73" t="s">
        <v>107</v>
      </c>
      <c r="F1250" s="42">
        <v>148</v>
      </c>
      <c r="G1250" s="43" t="str">
        <f t="shared" si="193"/>
        <v>03 Apr (Week 30:  Wed)</v>
      </c>
      <c r="H1250" s="41" t="s">
        <v>2276</v>
      </c>
      <c r="I1250" s="41" t="s">
        <v>2277</v>
      </c>
      <c r="J1250" s="41" t="str">
        <f t="shared" si="196"/>
        <v>Planned</v>
      </c>
    </row>
    <row r="1251" spans="1:13" x14ac:dyDescent="0.25">
      <c r="A1251" s="173" t="str">
        <f t="shared" si="195"/>
        <v>FoundationA Girl Named Disaster149</v>
      </c>
      <c r="B1251" s="74" t="s">
        <v>123</v>
      </c>
      <c r="C1251" s="73" t="s">
        <v>101</v>
      </c>
      <c r="D1251" s="73" t="s">
        <v>2269</v>
      </c>
      <c r="E1251" s="73" t="s">
        <v>107</v>
      </c>
      <c r="F1251" s="42">
        <v>149</v>
      </c>
      <c r="G1251" s="43" t="str">
        <f t="shared" si="193"/>
        <v>04 Apr (Week 30:  Thu)</v>
      </c>
      <c r="H1251" s="41" t="s">
        <v>2278</v>
      </c>
      <c r="I1251" s="41" t="s">
        <v>2279</v>
      </c>
      <c r="J1251" s="41" t="str">
        <f t="shared" si="196"/>
        <v>Planned</v>
      </c>
    </row>
    <row r="1252" spans="1:13" x14ac:dyDescent="0.25">
      <c r="A1252" s="173" t="str">
        <f t="shared" si="195"/>
        <v>FoundationA Girl Named Disaster150</v>
      </c>
      <c r="B1252" s="74" t="s">
        <v>123</v>
      </c>
      <c r="C1252" s="73" t="s">
        <v>101</v>
      </c>
      <c r="D1252" s="73" t="s">
        <v>2269</v>
      </c>
      <c r="E1252" s="73" t="s">
        <v>107</v>
      </c>
      <c r="F1252" s="42">
        <v>150</v>
      </c>
      <c r="G1252" s="43" t="str">
        <f t="shared" si="193"/>
        <v>05 Apr (Week 30:  Fri)</v>
      </c>
      <c r="H1252" s="41" t="s">
        <v>2280</v>
      </c>
      <c r="I1252" s="41" t="s">
        <v>2281</v>
      </c>
      <c r="J1252" s="41" t="str">
        <f t="shared" si="196"/>
        <v>Planned</v>
      </c>
    </row>
    <row r="1253" spans="1:13" x14ac:dyDescent="0.25">
      <c r="A1253" s="173" t="str">
        <f t="shared" ref="A1253:A1262" si="197">B1253&amp;D1253&amp;F1253</f>
        <v>FoundationListening for Lions151</v>
      </c>
      <c r="B1253" s="74" t="s">
        <v>123</v>
      </c>
      <c r="C1253" s="73" t="s">
        <v>101</v>
      </c>
      <c r="D1253" s="73" t="s">
        <v>2294</v>
      </c>
      <c r="E1253" s="73" t="s">
        <v>107</v>
      </c>
      <c r="F1253" s="42">
        <v>151</v>
      </c>
      <c r="G1253" s="43" t="str">
        <f t="shared" ref="G1253:G1282" si="198">IF(ISBLANK(F1253),"",TEXT(VLOOKUP(F1253,Calendar,2,0),"dd mmm")&amp;" (Week "&amp;VLOOKUP(F1253,Calendar,3,FALSE)&amp;":  "&amp;TEXT(VLOOKUP(F1253,Calendar,2,FALSE),"ddd")&amp;")")</f>
        <v>08 Apr (Week 31:  Mon)</v>
      </c>
      <c r="H1253" s="41" t="s">
        <v>211</v>
      </c>
      <c r="I1253" s="41" t="s">
        <v>1897</v>
      </c>
      <c r="J1253" s="41" t="str">
        <f t="shared" ref="J1253:J1262" si="199">IF(ISBLANK(K1253),"Planned",IF(K1253="-","Revoked","Completed"))</f>
        <v>Planned</v>
      </c>
      <c r="M1253" s="54" t="s">
        <v>110</v>
      </c>
    </row>
    <row r="1254" spans="1:13" x14ac:dyDescent="0.25">
      <c r="A1254" s="173" t="str">
        <f t="shared" si="197"/>
        <v>FoundationListening for Lions152</v>
      </c>
      <c r="B1254" s="74" t="s">
        <v>123</v>
      </c>
      <c r="C1254" s="73" t="s">
        <v>101</v>
      </c>
      <c r="D1254" s="73" t="s">
        <v>2294</v>
      </c>
      <c r="E1254" s="73" t="s">
        <v>107</v>
      </c>
      <c r="F1254" s="42">
        <v>152</v>
      </c>
      <c r="G1254" s="43" t="str">
        <f t="shared" si="198"/>
        <v>09 Apr (Week 31:  Tue)</v>
      </c>
      <c r="H1254" s="41" t="s">
        <v>212</v>
      </c>
      <c r="I1254" s="41" t="s">
        <v>1898</v>
      </c>
      <c r="J1254" s="41" t="str">
        <f t="shared" si="199"/>
        <v>Planned</v>
      </c>
    </row>
    <row r="1255" spans="1:13" x14ac:dyDescent="0.25">
      <c r="A1255" s="173" t="str">
        <f t="shared" si="197"/>
        <v>FoundationListening for Lions153</v>
      </c>
      <c r="B1255" s="74" t="s">
        <v>123</v>
      </c>
      <c r="C1255" s="73" t="s">
        <v>101</v>
      </c>
      <c r="D1255" s="73" t="s">
        <v>2294</v>
      </c>
      <c r="E1255" s="73" t="s">
        <v>107</v>
      </c>
      <c r="F1255" s="42">
        <v>153</v>
      </c>
      <c r="G1255" s="43" t="str">
        <f t="shared" si="198"/>
        <v>10 Apr (Week 31:  Wed)</v>
      </c>
      <c r="H1255" s="41" t="s">
        <v>213</v>
      </c>
      <c r="I1255" s="41" t="s">
        <v>1899</v>
      </c>
      <c r="J1255" s="41" t="str">
        <f t="shared" si="199"/>
        <v>Planned</v>
      </c>
    </row>
    <row r="1256" spans="1:13" x14ac:dyDescent="0.25">
      <c r="A1256" s="173" t="str">
        <f t="shared" si="197"/>
        <v>FoundationListening for Lions154</v>
      </c>
      <c r="B1256" s="74" t="s">
        <v>123</v>
      </c>
      <c r="C1256" s="73" t="s">
        <v>101</v>
      </c>
      <c r="D1256" s="73" t="s">
        <v>2294</v>
      </c>
      <c r="E1256" s="73" t="s">
        <v>107</v>
      </c>
      <c r="F1256" s="42">
        <v>154</v>
      </c>
      <c r="G1256" s="43" t="str">
        <f t="shared" si="198"/>
        <v>11 Apr (Week 31:  Thu)</v>
      </c>
      <c r="H1256" s="41" t="s">
        <v>214</v>
      </c>
      <c r="I1256" s="41" t="s">
        <v>1900</v>
      </c>
      <c r="J1256" s="41" t="str">
        <f t="shared" si="199"/>
        <v>Planned</v>
      </c>
    </row>
    <row r="1257" spans="1:13" x14ac:dyDescent="0.25">
      <c r="A1257" s="173" t="str">
        <f t="shared" si="197"/>
        <v>FoundationListening for Lions155</v>
      </c>
      <c r="B1257" s="74" t="s">
        <v>123</v>
      </c>
      <c r="C1257" s="73" t="s">
        <v>101</v>
      </c>
      <c r="D1257" s="73" t="s">
        <v>2294</v>
      </c>
      <c r="E1257" s="73" t="s">
        <v>107</v>
      </c>
      <c r="F1257" s="42">
        <v>155</v>
      </c>
      <c r="G1257" s="43" t="str">
        <f t="shared" si="198"/>
        <v>12 Apr (Week 31:  Fri)</v>
      </c>
      <c r="H1257" s="41" t="s">
        <v>2066</v>
      </c>
      <c r="I1257" s="41" t="s">
        <v>2198</v>
      </c>
      <c r="J1257" s="41" t="str">
        <f t="shared" si="199"/>
        <v>Planned</v>
      </c>
    </row>
    <row r="1258" spans="1:13" x14ac:dyDescent="0.25">
      <c r="A1258" s="173" t="str">
        <f t="shared" si="197"/>
        <v>FoundationListening for Lions156</v>
      </c>
      <c r="B1258" s="74" t="s">
        <v>123</v>
      </c>
      <c r="C1258" s="73" t="s">
        <v>101</v>
      </c>
      <c r="D1258" s="73" t="s">
        <v>2294</v>
      </c>
      <c r="E1258" s="73" t="s">
        <v>107</v>
      </c>
      <c r="F1258" s="42">
        <v>156</v>
      </c>
      <c r="G1258" s="43" t="str">
        <f t="shared" si="198"/>
        <v>15 Apr (Week 32:  Mon)</v>
      </c>
      <c r="H1258" s="41" t="s">
        <v>2068</v>
      </c>
      <c r="I1258" s="41" t="s">
        <v>2069</v>
      </c>
      <c r="J1258" s="41" t="str">
        <f t="shared" si="199"/>
        <v>Planned</v>
      </c>
    </row>
    <row r="1259" spans="1:13" x14ac:dyDescent="0.25">
      <c r="A1259" s="173" t="str">
        <f t="shared" si="197"/>
        <v>FoundationListening for Lions157</v>
      </c>
      <c r="B1259" s="74" t="s">
        <v>123</v>
      </c>
      <c r="C1259" s="73" t="s">
        <v>101</v>
      </c>
      <c r="D1259" s="73" t="s">
        <v>2294</v>
      </c>
      <c r="E1259" s="73" t="s">
        <v>107</v>
      </c>
      <c r="F1259" s="42">
        <v>157</v>
      </c>
      <c r="G1259" s="43" t="str">
        <f t="shared" si="198"/>
        <v>16 Apr (Week 32:  Tue)</v>
      </c>
      <c r="H1259" s="41" t="s">
        <v>218</v>
      </c>
      <c r="I1259" s="41" t="s">
        <v>1905</v>
      </c>
      <c r="J1259" s="41" t="str">
        <f t="shared" si="199"/>
        <v>Planned</v>
      </c>
    </row>
    <row r="1260" spans="1:13" x14ac:dyDescent="0.25">
      <c r="A1260" s="173" t="str">
        <f t="shared" si="197"/>
        <v>FoundationListening for Lions158</v>
      </c>
      <c r="B1260" s="74" t="s">
        <v>123</v>
      </c>
      <c r="C1260" s="73" t="s">
        <v>101</v>
      </c>
      <c r="D1260" s="73" t="s">
        <v>2294</v>
      </c>
      <c r="E1260" s="73" t="s">
        <v>107</v>
      </c>
      <c r="F1260" s="42">
        <v>158</v>
      </c>
      <c r="G1260" s="43" t="str">
        <f t="shared" si="198"/>
        <v>17 Apr (Week 32:  Wed)</v>
      </c>
      <c r="H1260" s="41" t="s">
        <v>2051</v>
      </c>
      <c r="I1260" s="41" t="s">
        <v>2052</v>
      </c>
      <c r="J1260" s="41" t="str">
        <f t="shared" si="199"/>
        <v>Planned</v>
      </c>
    </row>
    <row r="1261" spans="1:13" x14ac:dyDescent="0.25">
      <c r="A1261" s="173" t="str">
        <f t="shared" si="197"/>
        <v>FoundationListening for Lions159</v>
      </c>
      <c r="B1261" s="74" t="s">
        <v>123</v>
      </c>
      <c r="C1261" s="73" t="s">
        <v>101</v>
      </c>
      <c r="D1261" s="73" t="s">
        <v>2294</v>
      </c>
      <c r="E1261" s="73" t="s">
        <v>107</v>
      </c>
      <c r="F1261" s="42">
        <v>159</v>
      </c>
      <c r="G1261" s="43" t="str">
        <f t="shared" si="198"/>
        <v>18 Apr (Week 32:  Thu)</v>
      </c>
      <c r="H1261" s="41" t="s">
        <v>1528</v>
      </c>
      <c r="I1261" s="41" t="s">
        <v>1882</v>
      </c>
      <c r="J1261" s="41" t="str">
        <f t="shared" si="199"/>
        <v>Planned</v>
      </c>
    </row>
    <row r="1262" spans="1:13" x14ac:dyDescent="0.25">
      <c r="A1262" s="173" t="str">
        <f t="shared" si="197"/>
        <v>FoundationListening for Lions160</v>
      </c>
      <c r="B1262" s="74" t="s">
        <v>123</v>
      </c>
      <c r="C1262" s="73" t="s">
        <v>101</v>
      </c>
      <c r="D1262" s="73" t="s">
        <v>2294</v>
      </c>
      <c r="E1262" s="73" t="s">
        <v>107</v>
      </c>
      <c r="F1262" s="42">
        <v>160</v>
      </c>
      <c r="G1262" s="43" t="str">
        <f t="shared" si="198"/>
        <v>19 Apr (Week 32:  Fri)</v>
      </c>
      <c r="H1262" s="41" t="s">
        <v>1909</v>
      </c>
      <c r="I1262" s="41" t="s">
        <v>1895</v>
      </c>
      <c r="J1262" s="41" t="str">
        <f t="shared" si="199"/>
        <v>Planned</v>
      </c>
    </row>
    <row r="1263" spans="1:13" x14ac:dyDescent="0.25">
      <c r="A1263" s="173" t="str">
        <f t="shared" ref="A1263:A1272" si="200">B1263&amp;D1263&amp;F1263</f>
        <v>FoundationRed Sand, Blue Sky161</v>
      </c>
      <c r="B1263" s="74" t="s">
        <v>123</v>
      </c>
      <c r="C1263" s="73" t="s">
        <v>101</v>
      </c>
      <c r="D1263" s="73" t="s">
        <v>2299</v>
      </c>
      <c r="E1263" s="73" t="s">
        <v>107</v>
      </c>
      <c r="F1263" s="42">
        <v>161</v>
      </c>
      <c r="G1263" s="43" t="str">
        <f t="shared" si="198"/>
        <v>22 Apr (Week 33:  Mon)</v>
      </c>
      <c r="H1263" s="41" t="s">
        <v>2300</v>
      </c>
      <c r="I1263" s="41" t="s">
        <v>2301</v>
      </c>
      <c r="J1263" s="41" t="str">
        <f t="shared" ref="J1263:J1272" si="201">IF(ISBLANK(K1263),"Planned",IF(K1263="-","Revoked","Completed"))</f>
        <v>Planned</v>
      </c>
      <c r="M1263" s="54" t="s">
        <v>110</v>
      </c>
    </row>
    <row r="1264" spans="1:13" x14ac:dyDescent="0.25">
      <c r="A1264" s="173" t="str">
        <f t="shared" si="200"/>
        <v>FoundationRed Sand, Blue Sky162</v>
      </c>
      <c r="B1264" s="74" t="s">
        <v>123</v>
      </c>
      <c r="C1264" s="73" t="s">
        <v>101</v>
      </c>
      <c r="D1264" s="73" t="s">
        <v>2299</v>
      </c>
      <c r="E1264" s="73" t="s">
        <v>107</v>
      </c>
      <c r="F1264" s="42">
        <v>162</v>
      </c>
      <c r="G1264" s="43" t="str">
        <f t="shared" si="198"/>
        <v>23 Apr (Week 33:  Tue)</v>
      </c>
      <c r="H1264" s="41" t="s">
        <v>212</v>
      </c>
      <c r="I1264" s="41" t="s">
        <v>1898</v>
      </c>
      <c r="J1264" s="41" t="str">
        <f t="shared" si="201"/>
        <v>Planned</v>
      </c>
      <c r="M1264" s="54" t="s">
        <v>110</v>
      </c>
    </row>
    <row r="1265" spans="1:13" x14ac:dyDescent="0.25">
      <c r="A1265" s="173" t="str">
        <f t="shared" si="200"/>
        <v>FoundationRed Sand, Blue Sky163</v>
      </c>
      <c r="B1265" s="74" t="s">
        <v>123</v>
      </c>
      <c r="C1265" s="73" t="s">
        <v>101</v>
      </c>
      <c r="D1265" s="73" t="s">
        <v>2299</v>
      </c>
      <c r="E1265" s="73" t="s">
        <v>107</v>
      </c>
      <c r="F1265" s="42">
        <v>163</v>
      </c>
      <c r="G1265" s="43" t="str">
        <f t="shared" si="198"/>
        <v>24 Apr (Week 33:  Wed)</v>
      </c>
      <c r="H1265" s="41" t="s">
        <v>213</v>
      </c>
      <c r="I1265" s="41" t="s">
        <v>1899</v>
      </c>
      <c r="J1265" s="41" t="str">
        <f t="shared" si="201"/>
        <v>Planned</v>
      </c>
    </row>
    <row r="1266" spans="1:13" x14ac:dyDescent="0.25">
      <c r="A1266" s="173" t="str">
        <f t="shared" si="200"/>
        <v>FoundationRed Sand, Blue Sky164</v>
      </c>
      <c r="B1266" s="74" t="s">
        <v>123</v>
      </c>
      <c r="C1266" s="73" t="s">
        <v>101</v>
      </c>
      <c r="D1266" s="73" t="s">
        <v>2299</v>
      </c>
      <c r="E1266" s="73" t="s">
        <v>107</v>
      </c>
      <c r="F1266" s="42">
        <v>164</v>
      </c>
      <c r="G1266" s="43" t="str">
        <f t="shared" si="198"/>
        <v>25 Apr (Week 33:  Thu)</v>
      </c>
      <c r="H1266" s="41" t="s">
        <v>214</v>
      </c>
      <c r="I1266" s="41" t="s">
        <v>1900</v>
      </c>
      <c r="J1266" s="41" t="str">
        <f t="shared" si="201"/>
        <v>Planned</v>
      </c>
    </row>
    <row r="1267" spans="1:13" x14ac:dyDescent="0.25">
      <c r="A1267" s="173" t="str">
        <f t="shared" si="200"/>
        <v>FoundationRed Sand, Blue Sky165</v>
      </c>
      <c r="B1267" s="74" t="s">
        <v>123</v>
      </c>
      <c r="C1267" s="73" t="s">
        <v>101</v>
      </c>
      <c r="D1267" s="73" t="s">
        <v>2299</v>
      </c>
      <c r="E1267" s="73" t="s">
        <v>107</v>
      </c>
      <c r="F1267" s="42">
        <v>165</v>
      </c>
      <c r="G1267" s="43" t="str">
        <f t="shared" si="198"/>
        <v>26 Apr (Week 33:  Fri)</v>
      </c>
      <c r="H1267" s="41" t="s">
        <v>215</v>
      </c>
      <c r="I1267" s="41" t="s">
        <v>1901</v>
      </c>
      <c r="J1267" s="41" t="str">
        <f t="shared" si="201"/>
        <v>Planned</v>
      </c>
    </row>
    <row r="1268" spans="1:13" x14ac:dyDescent="0.25">
      <c r="A1268" s="173" t="str">
        <f t="shared" si="200"/>
        <v>FoundationRed Sand, Blue Sky166</v>
      </c>
      <c r="B1268" s="74" t="s">
        <v>123</v>
      </c>
      <c r="C1268" s="73" t="s">
        <v>101</v>
      </c>
      <c r="D1268" s="73" t="s">
        <v>2299</v>
      </c>
      <c r="E1268" s="73" t="s">
        <v>107</v>
      </c>
      <c r="F1268" s="42">
        <v>166</v>
      </c>
      <c r="G1268" s="43" t="str">
        <f t="shared" si="198"/>
        <v>29 Apr (Week 34:  Mon)</v>
      </c>
      <c r="H1268" s="41" t="s">
        <v>1911</v>
      </c>
      <c r="I1268" s="41" t="s">
        <v>1912</v>
      </c>
      <c r="J1268" s="41" t="str">
        <f t="shared" si="201"/>
        <v>Planned</v>
      </c>
    </row>
    <row r="1269" spans="1:13" x14ac:dyDescent="0.25">
      <c r="A1269" s="173" t="str">
        <f t="shared" si="200"/>
        <v>FoundationRed Sand, Blue Sky167</v>
      </c>
      <c r="B1269" s="74" t="s">
        <v>123</v>
      </c>
      <c r="C1269" s="73" t="s">
        <v>101</v>
      </c>
      <c r="D1269" s="73" t="s">
        <v>2299</v>
      </c>
      <c r="E1269" s="73" t="s">
        <v>107</v>
      </c>
      <c r="F1269" s="42">
        <v>167</v>
      </c>
      <c r="G1269" s="43" t="str">
        <f t="shared" si="198"/>
        <v>30 Apr (Week 34:  Tue)</v>
      </c>
      <c r="H1269" s="41" t="s">
        <v>217</v>
      </c>
      <c r="I1269" s="41" t="s">
        <v>1904</v>
      </c>
      <c r="J1269" s="41" t="str">
        <f t="shared" si="201"/>
        <v>Planned</v>
      </c>
    </row>
    <row r="1270" spans="1:13" x14ac:dyDescent="0.25">
      <c r="A1270" s="173" t="str">
        <f t="shared" si="200"/>
        <v>FoundationRed Sand, Blue Sky168</v>
      </c>
      <c r="B1270" s="74" t="s">
        <v>123</v>
      </c>
      <c r="C1270" s="73" t="s">
        <v>101</v>
      </c>
      <c r="D1270" s="73" t="s">
        <v>2299</v>
      </c>
      <c r="E1270" s="73" t="s">
        <v>107</v>
      </c>
      <c r="F1270" s="42">
        <v>168</v>
      </c>
      <c r="G1270" s="43" t="str">
        <f t="shared" si="198"/>
        <v>01 May (Week 34:  Wed)</v>
      </c>
      <c r="H1270" s="41" t="s">
        <v>218</v>
      </c>
      <c r="I1270" s="41" t="s">
        <v>1905</v>
      </c>
      <c r="J1270" s="41" t="str">
        <f t="shared" si="201"/>
        <v>Planned</v>
      </c>
    </row>
    <row r="1271" spans="1:13" x14ac:dyDescent="0.25">
      <c r="A1271" s="173" t="str">
        <f t="shared" si="200"/>
        <v>FoundationRed Sand, Blue Sky169</v>
      </c>
      <c r="B1271" s="74" t="s">
        <v>123</v>
      </c>
      <c r="C1271" s="73" t="s">
        <v>101</v>
      </c>
      <c r="D1271" s="73" t="s">
        <v>2299</v>
      </c>
      <c r="E1271" s="73" t="s">
        <v>107</v>
      </c>
      <c r="F1271" s="42">
        <v>169</v>
      </c>
      <c r="G1271" s="43" t="str">
        <f t="shared" si="198"/>
        <v>02 May (Week 34:  Thu)</v>
      </c>
      <c r="H1271" s="41" t="s">
        <v>219</v>
      </c>
      <c r="I1271" s="41" t="s">
        <v>1906</v>
      </c>
      <c r="J1271" s="41" t="str">
        <f t="shared" si="201"/>
        <v>Planned</v>
      </c>
    </row>
    <row r="1272" spans="1:13" x14ac:dyDescent="0.25">
      <c r="A1272" s="173" t="str">
        <f t="shared" si="200"/>
        <v>FoundationRed Sand, Blue Sky170</v>
      </c>
      <c r="B1272" s="74" t="s">
        <v>123</v>
      </c>
      <c r="C1272" s="73" t="s">
        <v>101</v>
      </c>
      <c r="D1272" s="73" t="s">
        <v>2299</v>
      </c>
      <c r="E1272" s="73" t="s">
        <v>107</v>
      </c>
      <c r="F1272" s="42">
        <v>170</v>
      </c>
      <c r="G1272" s="43" t="str">
        <f t="shared" si="198"/>
        <v>03 May (Week 34:  Fri)</v>
      </c>
      <c r="H1272" s="41" t="s">
        <v>1953</v>
      </c>
      <c r="I1272" s="41" t="s">
        <v>1954</v>
      </c>
      <c r="J1272" s="41" t="str">
        <f t="shared" si="201"/>
        <v>Planned</v>
      </c>
    </row>
    <row r="1273" spans="1:13" x14ac:dyDescent="0.25">
      <c r="A1273" s="173" t="str">
        <f t="shared" ref="A1273:A1282" si="202">B1273&amp;D1273&amp;F1273</f>
        <v>FoundationWater Sky171</v>
      </c>
      <c r="B1273" s="74" t="s">
        <v>123</v>
      </c>
      <c r="C1273" s="73" t="s">
        <v>101</v>
      </c>
      <c r="D1273" s="73" t="s">
        <v>2303</v>
      </c>
      <c r="E1273" s="73" t="s">
        <v>107</v>
      </c>
      <c r="F1273" s="42">
        <v>171</v>
      </c>
      <c r="G1273" s="43" t="str">
        <f t="shared" si="198"/>
        <v>06 May (Week 35:  Mon)</v>
      </c>
      <c r="H1273" s="41" t="s">
        <v>211</v>
      </c>
      <c r="I1273" s="41" t="s">
        <v>1897</v>
      </c>
      <c r="J1273" s="41" t="str">
        <f t="shared" ref="J1273:J1282" si="203">IF(ISBLANK(K1273),"Planned",IF(K1273="-","Revoked","Completed"))</f>
        <v>Planned</v>
      </c>
      <c r="M1273" s="54" t="s">
        <v>110</v>
      </c>
    </row>
    <row r="1274" spans="1:13" x14ac:dyDescent="0.25">
      <c r="A1274" s="173" t="str">
        <f t="shared" si="202"/>
        <v>FoundationWater Sky172</v>
      </c>
      <c r="B1274" s="74" t="s">
        <v>123</v>
      </c>
      <c r="C1274" s="73" t="s">
        <v>101</v>
      </c>
      <c r="D1274" s="73" t="s">
        <v>2303</v>
      </c>
      <c r="E1274" s="73" t="s">
        <v>107</v>
      </c>
      <c r="F1274" s="42">
        <v>172</v>
      </c>
      <c r="G1274" s="43" t="str">
        <f t="shared" si="198"/>
        <v>07 May (Week 35:  Tue)</v>
      </c>
      <c r="H1274" s="41" t="s">
        <v>2049</v>
      </c>
      <c r="I1274" s="41" t="s">
        <v>2050</v>
      </c>
      <c r="J1274" s="41" t="str">
        <f t="shared" si="203"/>
        <v>Planned</v>
      </c>
      <c r="M1274" s="54" t="s">
        <v>110</v>
      </c>
    </row>
    <row r="1275" spans="1:13" x14ac:dyDescent="0.25">
      <c r="A1275" s="173" t="str">
        <f t="shared" si="202"/>
        <v>FoundationWater Sky173</v>
      </c>
      <c r="B1275" s="74" t="s">
        <v>123</v>
      </c>
      <c r="C1275" s="73" t="s">
        <v>101</v>
      </c>
      <c r="D1275" s="73" t="s">
        <v>2303</v>
      </c>
      <c r="E1275" s="73" t="s">
        <v>107</v>
      </c>
      <c r="F1275" s="42">
        <v>173</v>
      </c>
      <c r="G1275" s="43" t="str">
        <f t="shared" si="198"/>
        <v>08 May (Week 35:  Wed)</v>
      </c>
      <c r="H1275" s="41" t="s">
        <v>214</v>
      </c>
      <c r="I1275" s="41" t="s">
        <v>1900</v>
      </c>
      <c r="J1275" s="41" t="str">
        <f t="shared" si="203"/>
        <v>Planned</v>
      </c>
    </row>
    <row r="1276" spans="1:13" x14ac:dyDescent="0.25">
      <c r="A1276" s="173" t="str">
        <f t="shared" si="202"/>
        <v>FoundationWater Sky174</v>
      </c>
      <c r="B1276" s="74" t="s">
        <v>123</v>
      </c>
      <c r="C1276" s="73" t="s">
        <v>101</v>
      </c>
      <c r="D1276" s="73" t="s">
        <v>2303</v>
      </c>
      <c r="E1276" s="73" t="s">
        <v>107</v>
      </c>
      <c r="F1276" s="42">
        <v>174</v>
      </c>
      <c r="G1276" s="43" t="str">
        <f t="shared" si="198"/>
        <v>09 May (Week 35:  Thu)</v>
      </c>
      <c r="H1276" s="41" t="s">
        <v>215</v>
      </c>
      <c r="I1276" s="41" t="s">
        <v>1901</v>
      </c>
      <c r="J1276" s="41" t="str">
        <f t="shared" si="203"/>
        <v>Planned</v>
      </c>
    </row>
    <row r="1277" spans="1:13" x14ac:dyDescent="0.25">
      <c r="A1277" s="173" t="str">
        <f t="shared" si="202"/>
        <v>FoundationWater Sky175</v>
      </c>
      <c r="B1277" s="74" t="s">
        <v>123</v>
      </c>
      <c r="C1277" s="73" t="s">
        <v>101</v>
      </c>
      <c r="D1277" s="73" t="s">
        <v>2303</v>
      </c>
      <c r="E1277" s="73" t="s">
        <v>107</v>
      </c>
      <c r="F1277" s="42">
        <v>175</v>
      </c>
      <c r="G1277" s="43" t="str">
        <f t="shared" si="198"/>
        <v>10 May (Week 35:  Fri)</v>
      </c>
      <c r="H1277" s="41" t="s">
        <v>223</v>
      </c>
      <c r="I1277" s="41" t="s">
        <v>1902</v>
      </c>
      <c r="J1277" s="41" t="str">
        <f t="shared" si="203"/>
        <v>Planned</v>
      </c>
    </row>
    <row r="1278" spans="1:13" x14ac:dyDescent="0.25">
      <c r="A1278" s="173" t="str">
        <f t="shared" si="202"/>
        <v>FoundationWater Sky176</v>
      </c>
      <c r="B1278" s="74" t="s">
        <v>123</v>
      </c>
      <c r="C1278" s="73" t="s">
        <v>101</v>
      </c>
      <c r="D1278" s="73" t="s">
        <v>2303</v>
      </c>
      <c r="E1278" s="73" t="s">
        <v>107</v>
      </c>
      <c r="F1278" s="42">
        <v>176</v>
      </c>
      <c r="G1278" s="43" t="str">
        <f t="shared" si="198"/>
        <v>13 May (Week 36:  Mon)</v>
      </c>
      <c r="H1278" s="41" t="s">
        <v>216</v>
      </c>
      <c r="I1278" s="41" t="s">
        <v>1903</v>
      </c>
      <c r="J1278" s="41" t="str">
        <f t="shared" si="203"/>
        <v>Planned</v>
      </c>
      <c r="M1278" s="54" t="s">
        <v>110</v>
      </c>
    </row>
    <row r="1279" spans="1:13" x14ac:dyDescent="0.25">
      <c r="A1279" s="173" t="str">
        <f t="shared" si="202"/>
        <v>FoundationWater Sky177</v>
      </c>
      <c r="B1279" s="74" t="s">
        <v>123</v>
      </c>
      <c r="C1279" s="73" t="s">
        <v>101</v>
      </c>
      <c r="D1279" s="73" t="s">
        <v>2303</v>
      </c>
      <c r="E1279" s="73" t="s">
        <v>107</v>
      </c>
      <c r="F1279" s="42">
        <v>177</v>
      </c>
      <c r="G1279" s="43" t="str">
        <f t="shared" si="198"/>
        <v>14 May (Week 36:  Tue)</v>
      </c>
      <c r="H1279" s="41" t="s">
        <v>217</v>
      </c>
      <c r="I1279" s="41" t="s">
        <v>1904</v>
      </c>
      <c r="J1279" s="41" t="str">
        <f t="shared" si="203"/>
        <v>Planned</v>
      </c>
    </row>
    <row r="1280" spans="1:13" x14ac:dyDescent="0.25">
      <c r="A1280" s="173" t="str">
        <f t="shared" si="202"/>
        <v>FoundationWater Sky178</v>
      </c>
      <c r="B1280" s="74" t="s">
        <v>123</v>
      </c>
      <c r="C1280" s="73" t="s">
        <v>101</v>
      </c>
      <c r="D1280" s="73" t="s">
        <v>2303</v>
      </c>
      <c r="E1280" s="73" t="s">
        <v>107</v>
      </c>
      <c r="F1280" s="42">
        <v>178</v>
      </c>
      <c r="G1280" s="43" t="str">
        <f t="shared" si="198"/>
        <v>15 May (Week 36:  Wed)</v>
      </c>
      <c r="H1280" s="41" t="s">
        <v>1935</v>
      </c>
      <c r="I1280" s="41" t="s">
        <v>1952</v>
      </c>
      <c r="J1280" s="41" t="str">
        <f t="shared" si="203"/>
        <v>Planned</v>
      </c>
    </row>
    <row r="1281" spans="1:14" x14ac:dyDescent="0.25">
      <c r="A1281" s="173" t="str">
        <f t="shared" si="202"/>
        <v>FoundationWater Sky179</v>
      </c>
      <c r="B1281" s="74" t="s">
        <v>123</v>
      </c>
      <c r="C1281" s="73" t="s">
        <v>101</v>
      </c>
      <c r="D1281" s="73" t="s">
        <v>2303</v>
      </c>
      <c r="E1281" s="73" t="s">
        <v>107</v>
      </c>
      <c r="F1281" s="42">
        <v>179</v>
      </c>
      <c r="G1281" s="43" t="str">
        <f t="shared" si="198"/>
        <v>16 May (Week 36:  Thu)</v>
      </c>
      <c r="H1281" s="41" t="s">
        <v>220</v>
      </c>
      <c r="I1281" s="41" t="s">
        <v>1907</v>
      </c>
      <c r="J1281" s="41" t="str">
        <f t="shared" si="203"/>
        <v>Planned</v>
      </c>
    </row>
    <row r="1282" spans="1:14" x14ac:dyDescent="0.25">
      <c r="A1282" s="173" t="str">
        <f t="shared" si="202"/>
        <v>FoundationWater Sky180</v>
      </c>
      <c r="B1282" s="74" t="s">
        <v>123</v>
      </c>
      <c r="C1282" s="73" t="s">
        <v>101</v>
      </c>
      <c r="D1282" s="73" t="s">
        <v>2303</v>
      </c>
      <c r="E1282" s="73" t="s">
        <v>107</v>
      </c>
      <c r="F1282" s="42">
        <v>180</v>
      </c>
      <c r="G1282" s="43" t="str">
        <f t="shared" si="198"/>
        <v>17 May (Week 36:  Fri)</v>
      </c>
      <c r="H1282" s="41" t="s">
        <v>1528</v>
      </c>
      <c r="I1282" s="41" t="s">
        <v>1882</v>
      </c>
      <c r="J1282" s="41" t="str">
        <f t="shared" si="203"/>
        <v>Planned</v>
      </c>
    </row>
    <row r="1283" spans="1:14" x14ac:dyDescent="0.25">
      <c r="A1283" s="173" t="str">
        <f t="shared" ref="A1283:A1332" si="204">B1283&amp;D1283&amp;F1283</f>
        <v>FoundationBy the Great Horn Spoon1</v>
      </c>
      <c r="B1283" s="74" t="s">
        <v>123</v>
      </c>
      <c r="C1283" s="73" t="s">
        <v>101</v>
      </c>
      <c r="D1283" s="73" t="s">
        <v>276</v>
      </c>
      <c r="E1283" s="73" t="s">
        <v>108</v>
      </c>
      <c r="F1283" s="42">
        <v>1</v>
      </c>
      <c r="G1283" s="43" t="str">
        <f t="shared" ref="G1283:G1332" si="205">IF(ISBLANK(F1283),"",TEXT(VLOOKUP(F1283,Calendar,2,0),"dd mmm")&amp;" (Week "&amp;VLOOKUP(F1283,Calendar,3,FALSE)&amp;":  "&amp;TEXT(VLOOKUP(F1283,Calendar,2,FALSE),"ddd")&amp;")")</f>
        <v>03 Sep (Week 1:  Mon)</v>
      </c>
      <c r="H1283" s="41" t="s">
        <v>211</v>
      </c>
      <c r="I1283" s="41" t="s">
        <v>3277</v>
      </c>
      <c r="J1283" s="41" t="str">
        <f t="shared" ref="J1283:J1332" si="206">IF(ISBLANK(K1283),"Planned",IF(K1283="-","Revoked","Completed"))</f>
        <v>Completed</v>
      </c>
      <c r="K1283" s="107">
        <v>43347</v>
      </c>
      <c r="M1283" s="54" t="s">
        <v>110</v>
      </c>
      <c r="N1283" s="54" t="s">
        <v>110</v>
      </c>
    </row>
    <row r="1284" spans="1:14" x14ac:dyDescent="0.25">
      <c r="A1284" s="173" t="str">
        <f t="shared" si="204"/>
        <v>FoundationBy the Great Horn Spoon2</v>
      </c>
      <c r="B1284" s="74" t="s">
        <v>123</v>
      </c>
      <c r="C1284" s="73" t="s">
        <v>101</v>
      </c>
      <c r="D1284" s="73" t="s">
        <v>276</v>
      </c>
      <c r="E1284" s="73" t="s">
        <v>108</v>
      </c>
      <c r="F1284" s="42">
        <v>2</v>
      </c>
      <c r="G1284" s="43" t="str">
        <f t="shared" si="205"/>
        <v>04 Sep (Week 1:  Tue)</v>
      </c>
      <c r="H1284" s="41" t="s">
        <v>212</v>
      </c>
      <c r="I1284" s="41" t="s">
        <v>3315</v>
      </c>
      <c r="J1284" s="41" t="str">
        <f t="shared" si="206"/>
        <v>Completed</v>
      </c>
      <c r="K1284" s="107">
        <v>43347</v>
      </c>
    </row>
    <row r="1285" spans="1:14" x14ac:dyDescent="0.25">
      <c r="A1285" s="173" t="str">
        <f t="shared" si="204"/>
        <v>FoundationBy the Great Horn Spoon3</v>
      </c>
      <c r="B1285" s="74" t="s">
        <v>123</v>
      </c>
      <c r="C1285" s="73" t="s">
        <v>101</v>
      </c>
      <c r="D1285" s="73" t="s">
        <v>276</v>
      </c>
      <c r="E1285" s="73" t="s">
        <v>108</v>
      </c>
      <c r="F1285" s="42">
        <v>3</v>
      </c>
      <c r="G1285" s="43" t="str">
        <f t="shared" si="205"/>
        <v>05 Sep (Week 1:  Wed)</v>
      </c>
      <c r="H1285" s="41" t="s">
        <v>213</v>
      </c>
      <c r="I1285" s="41" t="s">
        <v>3316</v>
      </c>
      <c r="J1285" s="41" t="str">
        <f t="shared" si="206"/>
        <v>Completed</v>
      </c>
      <c r="K1285" s="107">
        <v>43348</v>
      </c>
      <c r="M1285" s="54" t="s">
        <v>110</v>
      </c>
    </row>
    <row r="1286" spans="1:14" x14ac:dyDescent="0.25">
      <c r="A1286" s="173" t="str">
        <f t="shared" si="204"/>
        <v>FoundationBy the Great Horn Spoon4</v>
      </c>
      <c r="B1286" s="74" t="s">
        <v>123</v>
      </c>
      <c r="C1286" s="73" t="s">
        <v>101</v>
      </c>
      <c r="D1286" s="73" t="s">
        <v>276</v>
      </c>
      <c r="E1286" s="73" t="s">
        <v>108</v>
      </c>
      <c r="F1286" s="42">
        <v>4</v>
      </c>
      <c r="G1286" s="43" t="str">
        <f t="shared" si="205"/>
        <v>06 Sep (Week 1:  Thu)</v>
      </c>
      <c r="H1286" s="41" t="s">
        <v>214</v>
      </c>
      <c r="I1286" s="41" t="s">
        <v>3281</v>
      </c>
      <c r="J1286" s="41" t="str">
        <f t="shared" si="206"/>
        <v>Completed</v>
      </c>
      <c r="K1286" s="107">
        <v>43350</v>
      </c>
    </row>
    <row r="1287" spans="1:14" x14ac:dyDescent="0.25">
      <c r="A1287" s="173" t="str">
        <f t="shared" si="204"/>
        <v>FoundationBy the Great Horn Spoon5</v>
      </c>
      <c r="B1287" s="74" t="s">
        <v>123</v>
      </c>
      <c r="C1287" s="73" t="s">
        <v>101</v>
      </c>
      <c r="D1287" s="73" t="s">
        <v>276</v>
      </c>
      <c r="E1287" s="73" t="s">
        <v>108</v>
      </c>
      <c r="F1287" s="42">
        <v>5</v>
      </c>
      <c r="G1287" s="43" t="str">
        <f t="shared" si="205"/>
        <v>07 Sep (Week 1:  Fri)</v>
      </c>
      <c r="H1287" s="41" t="s">
        <v>215</v>
      </c>
      <c r="I1287" s="41" t="s">
        <v>3282</v>
      </c>
      <c r="J1287" s="41" t="str">
        <f t="shared" si="206"/>
        <v>Completed</v>
      </c>
      <c r="K1287" s="107">
        <v>43350</v>
      </c>
      <c r="M1287" s="54" t="s">
        <v>110</v>
      </c>
    </row>
    <row r="1288" spans="1:14" x14ac:dyDescent="0.25">
      <c r="A1288" s="173" t="str">
        <f t="shared" si="204"/>
        <v>FoundationBy the Great Horn Spoon6</v>
      </c>
      <c r="B1288" s="74" t="s">
        <v>123</v>
      </c>
      <c r="C1288" s="73" t="s">
        <v>101</v>
      </c>
      <c r="D1288" s="73" t="s">
        <v>276</v>
      </c>
      <c r="E1288" s="73" t="s">
        <v>108</v>
      </c>
      <c r="F1288" s="42">
        <v>6</v>
      </c>
      <c r="G1288" s="43" t="str">
        <f t="shared" si="205"/>
        <v>10 Sep (Week 2:  Mon)</v>
      </c>
      <c r="H1288" s="41" t="s">
        <v>223</v>
      </c>
      <c r="I1288" s="41" t="s">
        <v>3283</v>
      </c>
      <c r="J1288" s="41" t="str">
        <f t="shared" si="206"/>
        <v>Completed</v>
      </c>
      <c r="K1288" s="107">
        <v>43353</v>
      </c>
    </row>
    <row r="1289" spans="1:14" x14ac:dyDescent="0.25">
      <c r="A1289" s="173" t="str">
        <f t="shared" si="204"/>
        <v>FoundationBy the Great Horn Spoon7</v>
      </c>
      <c r="B1289" s="74" t="s">
        <v>123</v>
      </c>
      <c r="C1289" s="73" t="s">
        <v>101</v>
      </c>
      <c r="D1289" s="73" t="s">
        <v>276</v>
      </c>
      <c r="E1289" s="73" t="s">
        <v>108</v>
      </c>
      <c r="F1289" s="42">
        <v>7</v>
      </c>
      <c r="G1289" s="43" t="str">
        <f t="shared" si="205"/>
        <v>11 Sep (Week 2:  Tue)</v>
      </c>
      <c r="H1289" s="41" t="s">
        <v>216</v>
      </c>
      <c r="I1289" s="41" t="s">
        <v>3284</v>
      </c>
      <c r="J1289" s="41" t="str">
        <f t="shared" si="206"/>
        <v>Completed</v>
      </c>
      <c r="K1289" s="107">
        <v>43355</v>
      </c>
      <c r="M1289" s="54" t="s">
        <v>110</v>
      </c>
    </row>
    <row r="1290" spans="1:14" x14ac:dyDescent="0.25">
      <c r="A1290" s="173" t="str">
        <f t="shared" si="204"/>
        <v>FoundationBy the Great Horn Spoon8</v>
      </c>
      <c r="B1290" s="74" t="s">
        <v>123</v>
      </c>
      <c r="C1290" s="73" t="s">
        <v>101</v>
      </c>
      <c r="D1290" s="73" t="s">
        <v>276</v>
      </c>
      <c r="E1290" s="73" t="s">
        <v>108</v>
      </c>
      <c r="F1290" s="42">
        <v>8</v>
      </c>
      <c r="G1290" s="43" t="str">
        <f t="shared" si="205"/>
        <v>12 Sep (Week 2:  Wed)</v>
      </c>
      <c r="H1290" s="41" t="s">
        <v>217</v>
      </c>
      <c r="I1290" s="41" t="s">
        <v>3278</v>
      </c>
      <c r="J1290" s="41" t="str">
        <f t="shared" si="206"/>
        <v>Completed</v>
      </c>
      <c r="K1290" s="107">
        <v>43355</v>
      </c>
    </row>
    <row r="1291" spans="1:14" x14ac:dyDescent="0.25">
      <c r="A1291" s="173" t="str">
        <f t="shared" si="204"/>
        <v>FoundationBy the Great Horn Spoon9</v>
      </c>
      <c r="B1291" s="74" t="s">
        <v>123</v>
      </c>
      <c r="C1291" s="73" t="s">
        <v>101</v>
      </c>
      <c r="D1291" s="73" t="s">
        <v>276</v>
      </c>
      <c r="E1291" s="73" t="s">
        <v>108</v>
      </c>
      <c r="F1291" s="42">
        <v>9</v>
      </c>
      <c r="G1291" s="43" t="str">
        <f t="shared" si="205"/>
        <v>13 Sep (Week 2:  Thu)</v>
      </c>
      <c r="H1291" s="41" t="s">
        <v>218</v>
      </c>
      <c r="I1291" s="41" t="s">
        <v>3290</v>
      </c>
      <c r="J1291" s="41" t="str">
        <f t="shared" si="206"/>
        <v>Completed</v>
      </c>
      <c r="K1291" s="107">
        <v>43356</v>
      </c>
    </row>
    <row r="1292" spans="1:14" x14ac:dyDescent="0.25">
      <c r="A1292" s="173" t="str">
        <f t="shared" si="204"/>
        <v>FoundationBy the Great Horn Spoon10</v>
      </c>
      <c r="B1292" s="74" t="s">
        <v>123</v>
      </c>
      <c r="C1292" s="73" t="s">
        <v>101</v>
      </c>
      <c r="D1292" s="73" t="s">
        <v>276</v>
      </c>
      <c r="E1292" s="73" t="s">
        <v>108</v>
      </c>
      <c r="F1292" s="42">
        <v>10</v>
      </c>
      <c r="G1292" s="43" t="str">
        <f t="shared" si="205"/>
        <v>14 Sep (Week 2:  Fri)</v>
      </c>
      <c r="H1292" s="41" t="s">
        <v>219</v>
      </c>
      <c r="I1292" s="41" t="s">
        <v>3285</v>
      </c>
      <c r="J1292" s="41" t="str">
        <f t="shared" si="206"/>
        <v>Completed</v>
      </c>
      <c r="K1292" s="107">
        <v>43356</v>
      </c>
      <c r="M1292" s="54" t="s">
        <v>110</v>
      </c>
    </row>
    <row r="1293" spans="1:14" x14ac:dyDescent="0.25">
      <c r="A1293" s="173" t="str">
        <f t="shared" ref="A1293:A1300" si="207">B1293&amp;D1293&amp;F1293</f>
        <v>FoundationBy the Great Horn Spoon11</v>
      </c>
      <c r="B1293" s="74" t="s">
        <v>123</v>
      </c>
      <c r="C1293" s="73" t="s">
        <v>101</v>
      </c>
      <c r="D1293" s="73" t="s">
        <v>276</v>
      </c>
      <c r="E1293" s="73" t="s">
        <v>108</v>
      </c>
      <c r="F1293" s="42">
        <v>11</v>
      </c>
      <c r="G1293" s="43" t="str">
        <f t="shared" ref="G1293:G1300" si="208">IF(ISBLANK(F1293),"",TEXT(VLOOKUP(F1293,Calendar,2,0),"dd mmm")&amp;" (Week "&amp;VLOOKUP(F1293,Calendar,3,FALSE)&amp;":  "&amp;TEXT(VLOOKUP(F1293,Calendar,2,FALSE),"ddd")&amp;")")</f>
        <v>17 Sep (Week 3:  Mon)</v>
      </c>
      <c r="H1293" s="41" t="s">
        <v>220</v>
      </c>
      <c r="I1293" s="41" t="s">
        <v>3286</v>
      </c>
      <c r="J1293" s="41" t="str">
        <f t="shared" ref="J1293:J1300" si="209">IF(ISBLANK(K1293),"Planned",IF(K1293="-","Revoked","Completed"))</f>
        <v>Completed</v>
      </c>
      <c r="K1293" s="107">
        <v>43361</v>
      </c>
    </row>
    <row r="1294" spans="1:14" x14ac:dyDescent="0.25">
      <c r="A1294" s="173" t="str">
        <f t="shared" si="207"/>
        <v>FoundationBy the Great Horn Spoon12</v>
      </c>
      <c r="B1294" s="74" t="s">
        <v>123</v>
      </c>
      <c r="C1294" s="73" t="s">
        <v>101</v>
      </c>
      <c r="D1294" s="73" t="s">
        <v>276</v>
      </c>
      <c r="E1294" s="73" t="s">
        <v>108</v>
      </c>
      <c r="F1294" s="42">
        <v>12</v>
      </c>
      <c r="G1294" s="43" t="str">
        <f t="shared" si="208"/>
        <v>18 Sep (Week 3:  Tue)</v>
      </c>
      <c r="H1294" s="41" t="s">
        <v>221</v>
      </c>
      <c r="I1294" s="41" t="s">
        <v>3317</v>
      </c>
      <c r="J1294" s="41" t="str">
        <f t="shared" si="209"/>
        <v>Completed</v>
      </c>
      <c r="K1294" s="107">
        <v>43361</v>
      </c>
    </row>
    <row r="1295" spans="1:14" x14ac:dyDescent="0.25">
      <c r="A1295" s="173" t="str">
        <f t="shared" si="207"/>
        <v>FoundationBy the Great Horn Spoon13</v>
      </c>
      <c r="B1295" s="74" t="s">
        <v>123</v>
      </c>
      <c r="C1295" s="73" t="s">
        <v>101</v>
      </c>
      <c r="D1295" s="73" t="s">
        <v>276</v>
      </c>
      <c r="E1295" s="73" t="s">
        <v>108</v>
      </c>
      <c r="F1295" s="42">
        <v>13</v>
      </c>
      <c r="G1295" s="43" t="str">
        <f t="shared" si="208"/>
        <v>19 Sep (Week 3:  Wed)</v>
      </c>
      <c r="H1295" s="41" t="s">
        <v>1908</v>
      </c>
      <c r="I1295" s="41" t="s">
        <v>3318</v>
      </c>
      <c r="J1295" s="41" t="str">
        <f t="shared" si="209"/>
        <v>Completed</v>
      </c>
      <c r="K1295" s="107">
        <v>43363</v>
      </c>
    </row>
    <row r="1296" spans="1:14" x14ac:dyDescent="0.25">
      <c r="A1296" s="173" t="str">
        <f t="shared" si="207"/>
        <v>FoundationBy the Great Horn Spoon14</v>
      </c>
      <c r="B1296" s="74" t="s">
        <v>123</v>
      </c>
      <c r="C1296" s="73" t="s">
        <v>101</v>
      </c>
      <c r="D1296" s="73" t="s">
        <v>276</v>
      </c>
      <c r="E1296" s="73" t="s">
        <v>108</v>
      </c>
      <c r="F1296" s="42">
        <v>14</v>
      </c>
      <c r="G1296" s="43" t="str">
        <f t="shared" si="208"/>
        <v>20 Sep (Week 3:  Thu)</v>
      </c>
      <c r="H1296" s="41" t="s">
        <v>1909</v>
      </c>
      <c r="I1296" s="41" t="s">
        <v>3287</v>
      </c>
      <c r="J1296" s="41" t="str">
        <f t="shared" si="209"/>
        <v>Completed</v>
      </c>
      <c r="K1296" s="107">
        <v>43363</v>
      </c>
    </row>
    <row r="1297" spans="1:14" x14ac:dyDescent="0.25">
      <c r="A1297" s="173" t="str">
        <f t="shared" si="207"/>
        <v>FoundationBy the Great Horn Spoon15</v>
      </c>
      <c r="B1297" s="74" t="s">
        <v>123</v>
      </c>
      <c r="C1297" s="73" t="s">
        <v>101</v>
      </c>
      <c r="D1297" s="73" t="s">
        <v>276</v>
      </c>
      <c r="E1297" s="73" t="s">
        <v>108</v>
      </c>
      <c r="F1297" s="42">
        <v>15</v>
      </c>
      <c r="G1297" s="43" t="str">
        <f t="shared" si="208"/>
        <v>21 Sep (Week 3:  Fri)</v>
      </c>
      <c r="H1297" s="41" t="s">
        <v>2172</v>
      </c>
      <c r="I1297" s="41" t="s">
        <v>3319</v>
      </c>
      <c r="J1297" s="41" t="str">
        <f t="shared" si="209"/>
        <v>Completed</v>
      </c>
      <c r="K1297" s="107">
        <v>43363</v>
      </c>
    </row>
    <row r="1298" spans="1:14" x14ac:dyDescent="0.25">
      <c r="A1298" s="173" t="str">
        <f t="shared" si="207"/>
        <v>FoundationBy the Great Horn Spoon16</v>
      </c>
      <c r="B1298" s="74" t="s">
        <v>123</v>
      </c>
      <c r="C1298" s="73" t="s">
        <v>101</v>
      </c>
      <c r="D1298" s="73" t="s">
        <v>276</v>
      </c>
      <c r="E1298" s="73" t="s">
        <v>108</v>
      </c>
      <c r="F1298" s="42">
        <v>16</v>
      </c>
      <c r="G1298" s="43" t="str">
        <f t="shared" si="208"/>
        <v>24 Sep (Week 4:  Mon)</v>
      </c>
      <c r="H1298" s="41" t="s">
        <v>2056</v>
      </c>
      <c r="I1298" s="41" t="s">
        <v>3320</v>
      </c>
      <c r="J1298" s="41" t="str">
        <f t="shared" si="209"/>
        <v>Completed</v>
      </c>
      <c r="K1298" s="107">
        <v>43368</v>
      </c>
      <c r="M1298" s="54" t="s">
        <v>110</v>
      </c>
    </row>
    <row r="1299" spans="1:14" x14ac:dyDescent="0.25">
      <c r="A1299" s="173" t="str">
        <f t="shared" si="207"/>
        <v>FoundationBy the Great Horn Spoon17</v>
      </c>
      <c r="B1299" s="74" t="s">
        <v>123</v>
      </c>
      <c r="C1299" s="73" t="s">
        <v>101</v>
      </c>
      <c r="D1299" s="73" t="s">
        <v>276</v>
      </c>
      <c r="E1299" s="73" t="s">
        <v>108</v>
      </c>
      <c r="F1299" s="42">
        <v>17</v>
      </c>
      <c r="G1299" s="43" t="str">
        <f t="shared" si="208"/>
        <v>25 Sep (Week 4:  Tue)</v>
      </c>
      <c r="H1299" s="41" t="s">
        <v>2283</v>
      </c>
      <c r="I1299" s="41" t="s">
        <v>3321</v>
      </c>
      <c r="J1299" s="41" t="str">
        <f t="shared" si="209"/>
        <v>Completed</v>
      </c>
      <c r="K1299" s="107">
        <v>43368</v>
      </c>
    </row>
    <row r="1300" spans="1:14" x14ac:dyDescent="0.25">
      <c r="A1300" s="173" t="str">
        <f t="shared" si="207"/>
        <v>FoundationBy the Great Horn Spoon18</v>
      </c>
      <c r="B1300" s="74" t="s">
        <v>123</v>
      </c>
      <c r="C1300" s="73" t="s">
        <v>101</v>
      </c>
      <c r="D1300" s="73" t="s">
        <v>276</v>
      </c>
      <c r="E1300" s="73" t="s">
        <v>108</v>
      </c>
      <c r="F1300" s="42">
        <v>18</v>
      </c>
      <c r="G1300" s="43" t="str">
        <f t="shared" si="208"/>
        <v>26 Sep (Week 4:  Wed)</v>
      </c>
      <c r="H1300" s="41" t="s">
        <v>2199</v>
      </c>
      <c r="I1300" s="41" t="s">
        <v>3322</v>
      </c>
      <c r="J1300" s="41" t="str">
        <f t="shared" si="209"/>
        <v>Completed</v>
      </c>
      <c r="K1300" s="107">
        <v>43369</v>
      </c>
    </row>
    <row r="1301" spans="1:14" x14ac:dyDescent="0.25">
      <c r="A1301" s="173" t="str">
        <f t="shared" si="204"/>
        <v>FoundationFreedom Train21</v>
      </c>
      <c r="B1301" s="74" t="s">
        <v>123</v>
      </c>
      <c r="C1301" s="73" t="s">
        <v>101</v>
      </c>
      <c r="D1301" s="73" t="s">
        <v>3279</v>
      </c>
      <c r="E1301" s="73" t="s">
        <v>108</v>
      </c>
      <c r="F1301" s="42">
        <v>21</v>
      </c>
      <c r="G1301" s="43" t="str">
        <f t="shared" si="205"/>
        <v>01 Oct (Week 5:  Mon)</v>
      </c>
      <c r="H1301" s="41" t="s">
        <v>3323</v>
      </c>
      <c r="I1301" s="41" t="s">
        <v>3324</v>
      </c>
      <c r="J1301" s="41" t="str">
        <f t="shared" si="206"/>
        <v>Completed</v>
      </c>
      <c r="K1301" s="107">
        <v>43374</v>
      </c>
    </row>
    <row r="1302" spans="1:14" x14ac:dyDescent="0.25">
      <c r="A1302" s="173" t="str">
        <f t="shared" si="204"/>
        <v>FoundationFreedom Train22</v>
      </c>
      <c r="B1302" s="74" t="s">
        <v>123</v>
      </c>
      <c r="C1302" s="73" t="s">
        <v>101</v>
      </c>
      <c r="D1302" s="73" t="s">
        <v>3279</v>
      </c>
      <c r="E1302" s="73" t="s">
        <v>108</v>
      </c>
      <c r="F1302" s="42">
        <v>22</v>
      </c>
      <c r="G1302" s="43" t="str">
        <f t="shared" si="205"/>
        <v>02 Oct (Week 5:  Tue)</v>
      </c>
      <c r="H1302" s="41" t="s">
        <v>3325</v>
      </c>
      <c r="I1302" s="41" t="s">
        <v>3326</v>
      </c>
      <c r="J1302" s="41" t="str">
        <f t="shared" si="206"/>
        <v>Completed</v>
      </c>
      <c r="K1302" s="107">
        <v>43375</v>
      </c>
      <c r="M1302" s="54" t="s">
        <v>110</v>
      </c>
      <c r="N1302" s="54" t="s">
        <v>1878</v>
      </c>
    </row>
    <row r="1303" spans="1:14" x14ac:dyDescent="0.25">
      <c r="A1303" s="173" t="str">
        <f t="shared" si="204"/>
        <v>FoundationFreedom Train23</v>
      </c>
      <c r="B1303" s="74" t="s">
        <v>123</v>
      </c>
      <c r="C1303" s="73" t="s">
        <v>101</v>
      </c>
      <c r="D1303" s="73" t="s">
        <v>3279</v>
      </c>
      <c r="E1303" s="73" t="s">
        <v>108</v>
      </c>
      <c r="F1303" s="42">
        <v>23</v>
      </c>
      <c r="G1303" s="43" t="str">
        <f t="shared" si="205"/>
        <v>03 Oct (Week 5:  Wed)</v>
      </c>
      <c r="H1303" s="41" t="s">
        <v>3327</v>
      </c>
      <c r="I1303" s="41" t="s">
        <v>3328</v>
      </c>
      <c r="J1303" s="41" t="str">
        <f t="shared" si="206"/>
        <v>Completed</v>
      </c>
      <c r="K1303" s="107">
        <v>43376</v>
      </c>
    </row>
    <row r="1304" spans="1:14" x14ac:dyDescent="0.25">
      <c r="A1304" s="173" t="str">
        <f t="shared" si="204"/>
        <v>FoundationFreedom Train24</v>
      </c>
      <c r="B1304" s="74" t="s">
        <v>123</v>
      </c>
      <c r="C1304" s="73" t="s">
        <v>101</v>
      </c>
      <c r="D1304" s="73" t="s">
        <v>3279</v>
      </c>
      <c r="E1304" s="73" t="s">
        <v>108</v>
      </c>
      <c r="F1304" s="42">
        <v>24</v>
      </c>
      <c r="G1304" s="43" t="str">
        <f t="shared" si="205"/>
        <v>04 Oct (Week 5:  Thu)</v>
      </c>
      <c r="H1304" s="41" t="s">
        <v>3329</v>
      </c>
      <c r="I1304" s="41" t="s">
        <v>3330</v>
      </c>
      <c r="J1304" s="41" t="str">
        <f t="shared" si="206"/>
        <v>Planned</v>
      </c>
    </row>
    <row r="1305" spans="1:14" x14ac:dyDescent="0.25">
      <c r="A1305" s="173" t="str">
        <f t="shared" si="204"/>
        <v>FoundationFreedom Train25</v>
      </c>
      <c r="B1305" s="74" t="s">
        <v>123</v>
      </c>
      <c r="C1305" s="73" t="s">
        <v>101</v>
      </c>
      <c r="D1305" s="73" t="s">
        <v>3279</v>
      </c>
      <c r="E1305" s="73" t="s">
        <v>108</v>
      </c>
      <c r="F1305" s="42">
        <v>25</v>
      </c>
      <c r="G1305" s="43" t="str">
        <f t="shared" si="205"/>
        <v>05 Oct (Week 5:  Fri)</v>
      </c>
      <c r="H1305" s="41" t="s">
        <v>3331</v>
      </c>
      <c r="I1305" s="41" t="s">
        <v>3332</v>
      </c>
      <c r="J1305" s="41" t="str">
        <f t="shared" si="206"/>
        <v>Planned</v>
      </c>
    </row>
    <row r="1306" spans="1:14" x14ac:dyDescent="0.25">
      <c r="A1306" s="173" t="str">
        <f t="shared" si="204"/>
        <v>FoundationFreedom Train26</v>
      </c>
      <c r="B1306" s="74" t="s">
        <v>123</v>
      </c>
      <c r="C1306" s="73" t="s">
        <v>101</v>
      </c>
      <c r="D1306" s="73" t="s">
        <v>3279</v>
      </c>
      <c r="E1306" s="73" t="s">
        <v>108</v>
      </c>
      <c r="F1306" s="42">
        <v>26</v>
      </c>
      <c r="G1306" s="43" t="str">
        <f t="shared" si="205"/>
        <v>08 Oct (Week 6:  Mon)</v>
      </c>
      <c r="H1306" s="41" t="s">
        <v>3333</v>
      </c>
      <c r="I1306" s="41" t="s">
        <v>3334</v>
      </c>
      <c r="J1306" s="41" t="str">
        <f t="shared" si="206"/>
        <v>Planned</v>
      </c>
      <c r="N1306" s="54" t="s">
        <v>110</v>
      </c>
    </row>
    <row r="1307" spans="1:14" x14ac:dyDescent="0.25">
      <c r="A1307" s="173" t="str">
        <f t="shared" si="204"/>
        <v>FoundationFreedom Train27</v>
      </c>
      <c r="B1307" s="74" t="s">
        <v>123</v>
      </c>
      <c r="C1307" s="73" t="s">
        <v>101</v>
      </c>
      <c r="D1307" s="73" t="s">
        <v>3279</v>
      </c>
      <c r="E1307" s="73" t="s">
        <v>108</v>
      </c>
      <c r="F1307" s="42">
        <v>27</v>
      </c>
      <c r="G1307" s="43" t="str">
        <f t="shared" si="205"/>
        <v>09 Oct (Week 6:  Tue)</v>
      </c>
      <c r="H1307" s="41" t="s">
        <v>3335</v>
      </c>
      <c r="I1307" s="41" t="s">
        <v>3336</v>
      </c>
      <c r="J1307" s="41" t="str">
        <f t="shared" si="206"/>
        <v>Planned</v>
      </c>
    </row>
    <row r="1308" spans="1:14" x14ac:dyDescent="0.25">
      <c r="A1308" s="173" t="str">
        <f t="shared" si="204"/>
        <v>FoundationFreedom Train28</v>
      </c>
      <c r="B1308" s="74" t="s">
        <v>123</v>
      </c>
      <c r="C1308" s="73" t="s">
        <v>101</v>
      </c>
      <c r="D1308" s="73" t="s">
        <v>3279</v>
      </c>
      <c r="E1308" s="73" t="s">
        <v>108</v>
      </c>
      <c r="F1308" s="42">
        <v>28</v>
      </c>
      <c r="G1308" s="43" t="str">
        <f t="shared" si="205"/>
        <v>10 Oct (Week 6:  Wed)</v>
      </c>
      <c r="H1308" s="41" t="s">
        <v>3337</v>
      </c>
      <c r="I1308" s="41" t="s">
        <v>3338</v>
      </c>
      <c r="J1308" s="41" t="str">
        <f t="shared" si="206"/>
        <v>Planned</v>
      </c>
      <c r="M1308" s="54" t="s">
        <v>110</v>
      </c>
    </row>
    <row r="1309" spans="1:14" x14ac:dyDescent="0.25">
      <c r="A1309" s="173" t="str">
        <f t="shared" si="204"/>
        <v>FoundationFreedom Train29</v>
      </c>
      <c r="B1309" s="74" t="s">
        <v>123</v>
      </c>
      <c r="C1309" s="73" t="s">
        <v>101</v>
      </c>
      <c r="D1309" s="73" t="s">
        <v>3279</v>
      </c>
      <c r="E1309" s="73" t="s">
        <v>108</v>
      </c>
      <c r="F1309" s="42">
        <v>29</v>
      </c>
      <c r="G1309" s="43" t="str">
        <f t="shared" si="205"/>
        <v>11 Oct (Week 6:  Thu)</v>
      </c>
      <c r="H1309" s="41" t="s">
        <v>3339</v>
      </c>
      <c r="I1309" s="41" t="s">
        <v>3340</v>
      </c>
      <c r="J1309" s="41" t="str">
        <f t="shared" si="206"/>
        <v>Planned</v>
      </c>
    </row>
    <row r="1310" spans="1:14" x14ac:dyDescent="0.25">
      <c r="A1310" s="173" t="str">
        <f t="shared" si="204"/>
        <v>FoundationFreedom Train30</v>
      </c>
      <c r="B1310" s="74" t="s">
        <v>123</v>
      </c>
      <c r="C1310" s="73" t="s">
        <v>101</v>
      </c>
      <c r="D1310" s="73" t="s">
        <v>3279</v>
      </c>
      <c r="E1310" s="73" t="s">
        <v>108</v>
      </c>
      <c r="F1310" s="42">
        <v>30</v>
      </c>
      <c r="G1310" s="43" t="str">
        <f t="shared" si="205"/>
        <v>12 Oct (Week 6:  Fri)</v>
      </c>
      <c r="H1310" s="41" t="s">
        <v>3341</v>
      </c>
      <c r="I1310" s="41" t="s">
        <v>3341</v>
      </c>
      <c r="J1310" s="41" t="str">
        <f t="shared" si="206"/>
        <v>Planned</v>
      </c>
      <c r="M1310" s="54" t="s">
        <v>110</v>
      </c>
    </row>
    <row r="1311" spans="1:14" x14ac:dyDescent="0.25">
      <c r="A1311" s="173" t="str">
        <f t="shared" ref="A1311:A1320" si="210">B1311&amp;D1311&amp;F1311</f>
        <v>FoundationFreedom Train31</v>
      </c>
      <c r="B1311" s="74" t="s">
        <v>123</v>
      </c>
      <c r="C1311" s="73" t="s">
        <v>101</v>
      </c>
      <c r="D1311" s="73" t="s">
        <v>3279</v>
      </c>
      <c r="E1311" s="73" t="s">
        <v>108</v>
      </c>
      <c r="F1311" s="42">
        <v>31</v>
      </c>
      <c r="G1311" s="43" t="str">
        <f t="shared" ref="G1311:G1320" si="211">IF(ISBLANK(F1311),"",TEXT(VLOOKUP(F1311,Calendar,2,0),"dd mmm")&amp;" (Week "&amp;VLOOKUP(F1311,Calendar,3,FALSE)&amp;":  "&amp;TEXT(VLOOKUP(F1311,Calendar,2,FALSE),"ddd")&amp;")")</f>
        <v>15 Oct (Week 7:  Mon)</v>
      </c>
      <c r="H1311" s="41" t="s">
        <v>3342</v>
      </c>
      <c r="I1311" s="41" t="s">
        <v>3343</v>
      </c>
      <c r="J1311" s="41" t="str">
        <f t="shared" ref="J1311:J1320" si="212">IF(ISBLANK(K1311),"Planned",IF(K1311="-","Revoked","Completed"))</f>
        <v>Planned</v>
      </c>
    </row>
    <row r="1312" spans="1:14" x14ac:dyDescent="0.25">
      <c r="A1312" s="173" t="str">
        <f t="shared" si="210"/>
        <v>FoundationFreedom Train32</v>
      </c>
      <c r="B1312" s="74" t="s">
        <v>123</v>
      </c>
      <c r="C1312" s="73" t="s">
        <v>101</v>
      </c>
      <c r="D1312" s="73" t="s">
        <v>3279</v>
      </c>
      <c r="E1312" s="73" t="s">
        <v>108</v>
      </c>
      <c r="F1312" s="42">
        <v>32</v>
      </c>
      <c r="G1312" s="43" t="str">
        <f t="shared" si="211"/>
        <v>16 Oct (Week 7:  Tue)</v>
      </c>
      <c r="H1312" s="41" t="s">
        <v>3344</v>
      </c>
      <c r="I1312" s="41" t="s">
        <v>3345</v>
      </c>
      <c r="J1312" s="41" t="str">
        <f t="shared" si="212"/>
        <v>Planned</v>
      </c>
    </row>
    <row r="1313" spans="1:14" x14ac:dyDescent="0.25">
      <c r="A1313" s="173" t="str">
        <f t="shared" si="210"/>
        <v>FoundationFreedom Train33</v>
      </c>
      <c r="B1313" s="74" t="s">
        <v>123</v>
      </c>
      <c r="C1313" s="73" t="s">
        <v>101</v>
      </c>
      <c r="D1313" s="73" t="s">
        <v>3279</v>
      </c>
      <c r="E1313" s="73" t="s">
        <v>108</v>
      </c>
      <c r="F1313" s="42">
        <v>33</v>
      </c>
      <c r="G1313" s="43" t="str">
        <f t="shared" si="211"/>
        <v>17 Oct (Week 7:  Wed)</v>
      </c>
      <c r="H1313" s="41" t="s">
        <v>3346</v>
      </c>
      <c r="I1313" s="41" t="s">
        <v>3347</v>
      </c>
      <c r="J1313" s="41" t="str">
        <f t="shared" si="212"/>
        <v>Planned</v>
      </c>
    </row>
    <row r="1314" spans="1:14" x14ac:dyDescent="0.25">
      <c r="A1314" s="173" t="str">
        <f t="shared" si="210"/>
        <v>FoundationFreedom Train34</v>
      </c>
      <c r="B1314" s="74" t="s">
        <v>123</v>
      </c>
      <c r="C1314" s="73" t="s">
        <v>101</v>
      </c>
      <c r="D1314" s="73" t="s">
        <v>3279</v>
      </c>
      <c r="E1314" s="73" t="s">
        <v>108</v>
      </c>
      <c r="F1314" s="42">
        <v>34</v>
      </c>
      <c r="G1314" s="43" t="str">
        <f t="shared" si="211"/>
        <v>18 Oct (Week 7:  Thu)</v>
      </c>
      <c r="H1314" s="41" t="s">
        <v>3348</v>
      </c>
      <c r="I1314" s="41" t="s">
        <v>3349</v>
      </c>
      <c r="J1314" s="41" t="str">
        <f t="shared" si="212"/>
        <v>Planned</v>
      </c>
    </row>
    <row r="1315" spans="1:14" x14ac:dyDescent="0.25">
      <c r="A1315" s="173" t="str">
        <f t="shared" si="210"/>
        <v>FoundationFreedom Train35</v>
      </c>
      <c r="B1315" s="74" t="s">
        <v>123</v>
      </c>
      <c r="C1315" s="73" t="s">
        <v>101</v>
      </c>
      <c r="D1315" s="73" t="s">
        <v>3279</v>
      </c>
      <c r="E1315" s="73" t="s">
        <v>108</v>
      </c>
      <c r="F1315" s="42">
        <v>35</v>
      </c>
      <c r="G1315" s="43" t="str">
        <f t="shared" si="211"/>
        <v>19 Oct (Week 7:  Fri)</v>
      </c>
      <c r="H1315" s="41" t="s">
        <v>3350</v>
      </c>
      <c r="I1315" s="41" t="s">
        <v>3351</v>
      </c>
      <c r="J1315" s="41" t="str">
        <f t="shared" si="212"/>
        <v>Planned</v>
      </c>
      <c r="M1315" s="54" t="s">
        <v>110</v>
      </c>
    </row>
    <row r="1316" spans="1:14" x14ac:dyDescent="0.25">
      <c r="A1316" s="173" t="str">
        <f t="shared" si="210"/>
        <v>FoundationFreedom Train36</v>
      </c>
      <c r="B1316" s="74" t="s">
        <v>123</v>
      </c>
      <c r="C1316" s="73" t="s">
        <v>101</v>
      </c>
      <c r="D1316" s="73" t="s">
        <v>3279</v>
      </c>
      <c r="E1316" s="73" t="s">
        <v>108</v>
      </c>
      <c r="F1316" s="42">
        <v>36</v>
      </c>
      <c r="G1316" s="43" t="str">
        <f t="shared" si="211"/>
        <v>22 Oct (Week 8:  Mon)</v>
      </c>
      <c r="H1316" s="41" t="s">
        <v>3352</v>
      </c>
      <c r="I1316" s="41" t="s">
        <v>3353</v>
      </c>
      <c r="J1316" s="41" t="str">
        <f t="shared" si="212"/>
        <v>Planned</v>
      </c>
    </row>
    <row r="1317" spans="1:14" x14ac:dyDescent="0.25">
      <c r="A1317" s="173" t="str">
        <f t="shared" si="210"/>
        <v>FoundationFreedom Train37</v>
      </c>
      <c r="B1317" s="74" t="s">
        <v>123</v>
      </c>
      <c r="C1317" s="73" t="s">
        <v>101</v>
      </c>
      <c r="D1317" s="73" t="s">
        <v>3279</v>
      </c>
      <c r="E1317" s="73" t="s">
        <v>108</v>
      </c>
      <c r="F1317" s="42">
        <v>37</v>
      </c>
      <c r="G1317" s="43" t="str">
        <f t="shared" si="211"/>
        <v>23 Oct (Week 8:  Tue)</v>
      </c>
      <c r="H1317" s="41" t="s">
        <v>3354</v>
      </c>
      <c r="I1317" s="41" t="s">
        <v>3355</v>
      </c>
      <c r="J1317" s="41" t="str">
        <f t="shared" si="212"/>
        <v>Planned</v>
      </c>
      <c r="M1317" s="54" t="s">
        <v>110</v>
      </c>
    </row>
    <row r="1318" spans="1:14" x14ac:dyDescent="0.25">
      <c r="A1318" s="173" t="str">
        <f t="shared" si="210"/>
        <v>FoundationFreedom Train38</v>
      </c>
      <c r="B1318" s="74" t="s">
        <v>123</v>
      </c>
      <c r="C1318" s="73" t="s">
        <v>101</v>
      </c>
      <c r="D1318" s="73" t="s">
        <v>3279</v>
      </c>
      <c r="E1318" s="73" t="s">
        <v>108</v>
      </c>
      <c r="F1318" s="42">
        <v>38</v>
      </c>
      <c r="G1318" s="43" t="str">
        <f t="shared" si="211"/>
        <v>24 Oct (Week 8:  Wed)</v>
      </c>
      <c r="H1318" s="41" t="s">
        <v>3356</v>
      </c>
      <c r="I1318" s="41" t="s">
        <v>3357</v>
      </c>
      <c r="J1318" s="41" t="str">
        <f t="shared" si="212"/>
        <v>Planned</v>
      </c>
      <c r="N1318" s="54" t="s">
        <v>1878</v>
      </c>
    </row>
    <row r="1319" spans="1:14" x14ac:dyDescent="0.25">
      <c r="A1319" s="173" t="str">
        <f t="shared" si="210"/>
        <v>FoundationFreedom Train39</v>
      </c>
      <c r="B1319" s="74" t="s">
        <v>123</v>
      </c>
      <c r="C1319" s="73" t="s">
        <v>101</v>
      </c>
      <c r="D1319" s="73" t="s">
        <v>3279</v>
      </c>
      <c r="E1319" s="73" t="s">
        <v>108</v>
      </c>
      <c r="F1319" s="42">
        <v>39</v>
      </c>
      <c r="G1319" s="43" t="str">
        <f t="shared" si="211"/>
        <v>25 Oct (Week 8:  Thu)</v>
      </c>
      <c r="H1319" s="41" t="s">
        <v>3360</v>
      </c>
      <c r="I1319" s="41" t="s">
        <v>3361</v>
      </c>
      <c r="J1319" s="41" t="str">
        <f t="shared" si="212"/>
        <v>Planned</v>
      </c>
    </row>
    <row r="1320" spans="1:14" x14ac:dyDescent="0.25">
      <c r="A1320" s="173" t="str">
        <f t="shared" si="210"/>
        <v>FoundationFreedom Train40</v>
      </c>
      <c r="B1320" s="74" t="s">
        <v>123</v>
      </c>
      <c r="C1320" s="73" t="s">
        <v>101</v>
      </c>
      <c r="D1320" s="73" t="s">
        <v>3279</v>
      </c>
      <c r="E1320" s="73" t="s">
        <v>108</v>
      </c>
      <c r="F1320" s="42">
        <v>40</v>
      </c>
      <c r="G1320" s="43" t="str">
        <f t="shared" si="211"/>
        <v>26 Oct (Week 8:  Fri)</v>
      </c>
      <c r="H1320" s="41" t="s">
        <v>3358</v>
      </c>
      <c r="I1320" s="41" t="s">
        <v>3359</v>
      </c>
      <c r="J1320" s="41" t="str">
        <f t="shared" si="212"/>
        <v>Planned</v>
      </c>
      <c r="M1320" s="54" t="s">
        <v>110</v>
      </c>
    </row>
    <row r="1321" spans="1:14" x14ac:dyDescent="0.25">
      <c r="A1321" s="173" t="str">
        <f t="shared" si="204"/>
        <v>FoundationOld Yeller41</v>
      </c>
      <c r="B1321" s="74" t="s">
        <v>123</v>
      </c>
      <c r="C1321" s="73" t="s">
        <v>101</v>
      </c>
      <c r="D1321" s="73" t="s">
        <v>3280</v>
      </c>
      <c r="E1321" s="73" t="s">
        <v>108</v>
      </c>
      <c r="F1321" s="42">
        <v>41</v>
      </c>
      <c r="G1321" s="43" t="str">
        <f t="shared" si="205"/>
        <v>29 Oct (Week 9:  Mon)</v>
      </c>
      <c r="H1321" s="41" t="s">
        <v>211</v>
      </c>
      <c r="I1321" s="41" t="s">
        <v>3277</v>
      </c>
      <c r="J1321" s="41" t="str">
        <f t="shared" si="206"/>
        <v>Planned</v>
      </c>
      <c r="M1321" s="54" t="s">
        <v>110</v>
      </c>
    </row>
    <row r="1322" spans="1:14" x14ac:dyDescent="0.25">
      <c r="A1322" s="173" t="str">
        <f t="shared" si="204"/>
        <v>FoundationOld Yeller42</v>
      </c>
      <c r="B1322" s="74" t="s">
        <v>123</v>
      </c>
      <c r="C1322" s="73" t="s">
        <v>101</v>
      </c>
      <c r="D1322" s="73" t="s">
        <v>3280</v>
      </c>
      <c r="E1322" s="73" t="s">
        <v>108</v>
      </c>
      <c r="F1322" s="42">
        <v>42</v>
      </c>
      <c r="G1322" s="43" t="str">
        <f t="shared" si="205"/>
        <v>30 Oct (Week 9:  Tue)</v>
      </c>
      <c r="H1322" s="41" t="s">
        <v>212</v>
      </c>
      <c r="I1322" s="41" t="s">
        <v>3315</v>
      </c>
      <c r="J1322" s="41" t="str">
        <f t="shared" si="206"/>
        <v>Planned</v>
      </c>
    </row>
    <row r="1323" spans="1:14" x14ac:dyDescent="0.25">
      <c r="A1323" s="173" t="str">
        <f t="shared" si="204"/>
        <v>FoundationOld Yeller43</v>
      </c>
      <c r="B1323" s="74" t="s">
        <v>123</v>
      </c>
      <c r="C1323" s="73" t="s">
        <v>101</v>
      </c>
      <c r="D1323" s="73" t="s">
        <v>3280</v>
      </c>
      <c r="E1323" s="73" t="s">
        <v>108</v>
      </c>
      <c r="F1323" s="42">
        <v>43</v>
      </c>
      <c r="G1323" s="43" t="str">
        <f t="shared" si="205"/>
        <v>31 Oct (Week 9:  Wed)</v>
      </c>
      <c r="H1323" s="41" t="s">
        <v>213</v>
      </c>
      <c r="I1323" s="41" t="s">
        <v>3316</v>
      </c>
      <c r="J1323" s="41" t="str">
        <f t="shared" si="206"/>
        <v>Planned</v>
      </c>
    </row>
    <row r="1324" spans="1:14" x14ac:dyDescent="0.25">
      <c r="A1324" s="173" t="str">
        <f t="shared" si="204"/>
        <v>FoundationOld Yeller44</v>
      </c>
      <c r="B1324" s="74" t="s">
        <v>123</v>
      </c>
      <c r="C1324" s="73" t="s">
        <v>101</v>
      </c>
      <c r="D1324" s="73" t="s">
        <v>3280</v>
      </c>
      <c r="E1324" s="73" t="s">
        <v>108</v>
      </c>
      <c r="F1324" s="42">
        <v>44</v>
      </c>
      <c r="G1324" s="43" t="str">
        <f t="shared" si="205"/>
        <v>01 Nov (Week 9:  Thu)</v>
      </c>
      <c r="H1324" s="41" t="s">
        <v>214</v>
      </c>
      <c r="I1324" s="41" t="s">
        <v>3281</v>
      </c>
      <c r="J1324" s="41" t="str">
        <f t="shared" si="206"/>
        <v>Planned</v>
      </c>
    </row>
    <row r="1325" spans="1:14" x14ac:dyDescent="0.25">
      <c r="A1325" s="173" t="str">
        <f t="shared" si="204"/>
        <v>FoundationOld Yeller46</v>
      </c>
      <c r="B1325" s="74" t="s">
        <v>123</v>
      </c>
      <c r="C1325" s="73" t="s">
        <v>101</v>
      </c>
      <c r="D1325" s="73" t="s">
        <v>3280</v>
      </c>
      <c r="E1325" s="73" t="s">
        <v>108</v>
      </c>
      <c r="F1325" s="42">
        <v>46</v>
      </c>
      <c r="G1325" s="43" t="str">
        <f t="shared" si="205"/>
        <v>05 Nov (Week 10:  Mon)</v>
      </c>
      <c r="H1325" s="41" t="s">
        <v>215</v>
      </c>
      <c r="I1325" s="41" t="s">
        <v>3282</v>
      </c>
      <c r="J1325" s="41" t="str">
        <f t="shared" si="206"/>
        <v>Planned</v>
      </c>
    </row>
    <row r="1326" spans="1:14" x14ac:dyDescent="0.25">
      <c r="A1326" s="173" t="str">
        <f t="shared" si="204"/>
        <v>FoundationOld Yeller47</v>
      </c>
      <c r="B1326" s="74" t="s">
        <v>123</v>
      </c>
      <c r="C1326" s="73" t="s">
        <v>101</v>
      </c>
      <c r="D1326" s="73" t="s">
        <v>3280</v>
      </c>
      <c r="E1326" s="73" t="s">
        <v>108</v>
      </c>
      <c r="F1326" s="42">
        <v>47</v>
      </c>
      <c r="G1326" s="43" t="str">
        <f t="shared" si="205"/>
        <v>06 Nov (Week 10:  Tue)</v>
      </c>
      <c r="H1326" s="41" t="s">
        <v>223</v>
      </c>
      <c r="I1326" s="41" t="s">
        <v>3283</v>
      </c>
      <c r="J1326" s="41" t="str">
        <f t="shared" si="206"/>
        <v>Planned</v>
      </c>
    </row>
    <row r="1327" spans="1:14" x14ac:dyDescent="0.25">
      <c r="A1327" s="173" t="str">
        <f t="shared" si="204"/>
        <v>FoundationOld Yeller48</v>
      </c>
      <c r="B1327" s="74" t="s">
        <v>123</v>
      </c>
      <c r="C1327" s="73" t="s">
        <v>101</v>
      </c>
      <c r="D1327" s="73" t="s">
        <v>3280</v>
      </c>
      <c r="E1327" s="73" t="s">
        <v>108</v>
      </c>
      <c r="F1327" s="42">
        <v>48</v>
      </c>
      <c r="G1327" s="43" t="str">
        <f t="shared" si="205"/>
        <v>07 Nov (Week 10:  Wed)</v>
      </c>
      <c r="H1327" s="41" t="s">
        <v>216</v>
      </c>
      <c r="I1327" s="41" t="s">
        <v>3284</v>
      </c>
      <c r="J1327" s="41" t="str">
        <f t="shared" si="206"/>
        <v>Planned</v>
      </c>
    </row>
    <row r="1328" spans="1:14" x14ac:dyDescent="0.25">
      <c r="A1328" s="173" t="str">
        <f t="shared" si="204"/>
        <v>FoundationOld Yeller49</v>
      </c>
      <c r="B1328" s="74" t="s">
        <v>123</v>
      </c>
      <c r="C1328" s="73" t="s">
        <v>101</v>
      </c>
      <c r="D1328" s="73" t="s">
        <v>3280</v>
      </c>
      <c r="E1328" s="73" t="s">
        <v>108</v>
      </c>
      <c r="F1328" s="42">
        <v>49</v>
      </c>
      <c r="G1328" s="43" t="str">
        <f t="shared" si="205"/>
        <v>08 Nov (Week 10:  Thu)</v>
      </c>
      <c r="H1328" s="41" t="s">
        <v>217</v>
      </c>
      <c r="I1328" s="41" t="s">
        <v>3278</v>
      </c>
      <c r="J1328" s="41" t="str">
        <f t="shared" si="206"/>
        <v>Planned</v>
      </c>
    </row>
    <row r="1329" spans="1:14" x14ac:dyDescent="0.25">
      <c r="A1329" s="173" t="str">
        <f t="shared" si="204"/>
        <v>FoundationOld Yeller51</v>
      </c>
      <c r="B1329" s="74" t="s">
        <v>123</v>
      </c>
      <c r="C1329" s="73" t="s">
        <v>101</v>
      </c>
      <c r="D1329" s="73" t="s">
        <v>3280</v>
      </c>
      <c r="E1329" s="73" t="s">
        <v>108</v>
      </c>
      <c r="F1329" s="42">
        <v>51</v>
      </c>
      <c r="G1329" s="43" t="str">
        <f t="shared" si="205"/>
        <v>12 Nov (Week 11:  Mon)</v>
      </c>
      <c r="H1329" s="41" t="s">
        <v>218</v>
      </c>
      <c r="I1329" s="41" t="s">
        <v>3290</v>
      </c>
      <c r="J1329" s="41" t="str">
        <f t="shared" si="206"/>
        <v>Planned</v>
      </c>
    </row>
    <row r="1330" spans="1:14" x14ac:dyDescent="0.25">
      <c r="A1330" s="173" t="str">
        <f t="shared" si="204"/>
        <v>FoundationOld Yeller52</v>
      </c>
      <c r="B1330" s="74" t="s">
        <v>123</v>
      </c>
      <c r="C1330" s="73" t="s">
        <v>101</v>
      </c>
      <c r="D1330" s="73" t="s">
        <v>3280</v>
      </c>
      <c r="E1330" s="73" t="s">
        <v>108</v>
      </c>
      <c r="F1330" s="42">
        <v>52</v>
      </c>
      <c r="G1330" s="43" t="str">
        <f t="shared" si="205"/>
        <v>13 Nov (Week 11:  Tue)</v>
      </c>
      <c r="H1330" s="41" t="s">
        <v>219</v>
      </c>
      <c r="I1330" s="41" t="s">
        <v>3285</v>
      </c>
      <c r="J1330" s="41" t="str">
        <f t="shared" si="206"/>
        <v>Planned</v>
      </c>
    </row>
    <row r="1331" spans="1:14" x14ac:dyDescent="0.25">
      <c r="A1331" s="173" t="str">
        <f t="shared" si="204"/>
        <v>FoundationOld Yeller53</v>
      </c>
      <c r="B1331" s="74" t="s">
        <v>123</v>
      </c>
      <c r="C1331" s="73" t="s">
        <v>101</v>
      </c>
      <c r="D1331" s="73" t="s">
        <v>3280</v>
      </c>
      <c r="E1331" s="73" t="s">
        <v>108</v>
      </c>
      <c r="F1331" s="42">
        <v>53</v>
      </c>
      <c r="G1331" s="43" t="str">
        <f t="shared" si="205"/>
        <v>14 Nov (Week 11:  Wed)</v>
      </c>
      <c r="H1331" s="41" t="s">
        <v>220</v>
      </c>
      <c r="I1331" s="41" t="s">
        <v>3286</v>
      </c>
      <c r="J1331" s="41" t="str">
        <f t="shared" si="206"/>
        <v>Planned</v>
      </c>
    </row>
    <row r="1332" spans="1:14" x14ac:dyDescent="0.25">
      <c r="A1332" s="173" t="str">
        <f t="shared" si="204"/>
        <v>FoundationOld Yeller54</v>
      </c>
      <c r="B1332" s="74" t="s">
        <v>123</v>
      </c>
      <c r="C1332" s="73" t="s">
        <v>101</v>
      </c>
      <c r="D1332" s="73" t="s">
        <v>3280</v>
      </c>
      <c r="E1332" s="73" t="s">
        <v>108</v>
      </c>
      <c r="F1332" s="42">
        <v>54</v>
      </c>
      <c r="G1332" s="43" t="str">
        <f t="shared" si="205"/>
        <v>15 Nov (Week 11:  Thu)</v>
      </c>
      <c r="H1332" s="41" t="s">
        <v>221</v>
      </c>
      <c r="I1332" s="41" t="s">
        <v>3317</v>
      </c>
      <c r="J1332" s="41" t="str">
        <f t="shared" si="206"/>
        <v>Planned</v>
      </c>
    </row>
    <row r="1333" spans="1:14" x14ac:dyDescent="0.25">
      <c r="A1333" s="173" t="str">
        <f t="shared" ref="A1333:A1336" si="213">B1333&amp;D1333&amp;F1333</f>
        <v>FoundationOld Yeller56</v>
      </c>
      <c r="B1333" s="74" t="s">
        <v>123</v>
      </c>
      <c r="C1333" s="73" t="s">
        <v>101</v>
      </c>
      <c r="D1333" s="73" t="s">
        <v>3280</v>
      </c>
      <c r="E1333" s="73" t="s">
        <v>108</v>
      </c>
      <c r="F1333" s="42">
        <v>56</v>
      </c>
      <c r="G1333" s="43" t="str">
        <f>IF(ISBLANK(F1333),"",TEXT(VLOOKUP(F1333,Calendar,2,0),"dd mmm")&amp;" (Week "&amp;VLOOKUP(F1333,Calendar,3,FALSE)&amp;":  "&amp;TEXT(VLOOKUP(F1333,Calendar,2,FALSE),"ddd")&amp;")")</f>
        <v>19 Nov (Week 12:  Mon)</v>
      </c>
      <c r="H1333" s="41" t="s">
        <v>1908</v>
      </c>
      <c r="I1333" s="41" t="s">
        <v>3318</v>
      </c>
      <c r="J1333" s="41" t="str">
        <f t="shared" ref="J1333:J1336" si="214">IF(ISBLANK(K1333),"Planned",IF(K1333="-","Revoked","Completed"))</f>
        <v>Planned</v>
      </c>
    </row>
    <row r="1334" spans="1:14" x14ac:dyDescent="0.25">
      <c r="A1334" s="173" t="str">
        <f t="shared" si="213"/>
        <v>FoundationOld Yeller57</v>
      </c>
      <c r="B1334" s="74" t="s">
        <v>123</v>
      </c>
      <c r="C1334" s="73" t="s">
        <v>101</v>
      </c>
      <c r="D1334" s="73" t="s">
        <v>3280</v>
      </c>
      <c r="E1334" s="73" t="s">
        <v>108</v>
      </c>
      <c r="F1334" s="42">
        <v>57</v>
      </c>
      <c r="G1334" s="43" t="str">
        <f>IF(ISBLANK(F1334),"",TEXT(VLOOKUP(F1334,Calendar,2,0),"dd mmm")&amp;" (Week "&amp;VLOOKUP(F1334,Calendar,3,FALSE)&amp;":  "&amp;TEXT(VLOOKUP(F1334,Calendar,2,FALSE),"ddd")&amp;")")</f>
        <v>20 Nov (Week 12:  Tue)</v>
      </c>
      <c r="H1334" s="41" t="s">
        <v>1909</v>
      </c>
      <c r="I1334" s="41" t="s">
        <v>3287</v>
      </c>
      <c r="J1334" s="41" t="str">
        <f t="shared" si="214"/>
        <v>Planned</v>
      </c>
    </row>
    <row r="1335" spans="1:14" x14ac:dyDescent="0.25">
      <c r="A1335" s="173" t="str">
        <f t="shared" si="213"/>
        <v>FoundationOld Yeller58</v>
      </c>
      <c r="B1335" s="74" t="s">
        <v>123</v>
      </c>
      <c r="C1335" s="73" t="s">
        <v>101</v>
      </c>
      <c r="D1335" s="73" t="s">
        <v>3280</v>
      </c>
      <c r="E1335" s="73" t="s">
        <v>108</v>
      </c>
      <c r="F1335" s="42">
        <v>58</v>
      </c>
      <c r="G1335" s="43" t="str">
        <f>IF(ISBLANK(F1335),"",TEXT(VLOOKUP(F1335,Calendar,2,0),"dd mmm")&amp;" (Week "&amp;VLOOKUP(F1335,Calendar,3,FALSE)&amp;":  "&amp;TEXT(VLOOKUP(F1335,Calendar,2,FALSE),"ddd")&amp;")")</f>
        <v>21 Nov (Week 12:  Wed)</v>
      </c>
      <c r="H1335" s="41" t="s">
        <v>2172</v>
      </c>
      <c r="I1335" s="41" t="s">
        <v>3319</v>
      </c>
      <c r="J1335" s="41" t="str">
        <f t="shared" si="214"/>
        <v>Planned</v>
      </c>
    </row>
    <row r="1336" spans="1:14" x14ac:dyDescent="0.25">
      <c r="A1336" s="173" t="str">
        <f t="shared" si="213"/>
        <v>FoundationOld Yeller59</v>
      </c>
      <c r="B1336" s="74" t="s">
        <v>123</v>
      </c>
      <c r="C1336" s="73" t="s">
        <v>101</v>
      </c>
      <c r="D1336" s="73" t="s">
        <v>3280</v>
      </c>
      <c r="E1336" s="73" t="s">
        <v>108</v>
      </c>
      <c r="F1336" s="42">
        <v>59</v>
      </c>
      <c r="G1336" s="43" t="str">
        <f>IF(ISBLANK(F1336),"",TEXT(VLOOKUP(F1336,Calendar,2,0),"dd mmm")&amp;" (Week "&amp;VLOOKUP(F1336,Calendar,3,FALSE)&amp;":  "&amp;TEXT(VLOOKUP(F1336,Calendar,2,FALSE),"ddd")&amp;")")</f>
        <v>22 Nov (Week 12:  Thu)</v>
      </c>
      <c r="H1336" s="41" t="s">
        <v>2056</v>
      </c>
      <c r="I1336" s="41" t="s">
        <v>3320</v>
      </c>
      <c r="J1336" s="41" t="str">
        <f t="shared" si="214"/>
        <v>Planned</v>
      </c>
    </row>
    <row r="1337" spans="1:14" x14ac:dyDescent="0.25">
      <c r="A1337" s="173" t="str">
        <f t="shared" ref="A1337:A1381" si="215">B1337&amp;D1337&amp;F1337</f>
        <v>FoundationHelen Keller61</v>
      </c>
      <c r="B1337" s="74" t="s">
        <v>123</v>
      </c>
      <c r="C1337" s="73" t="s">
        <v>101</v>
      </c>
      <c r="D1337" s="73" t="s">
        <v>3288</v>
      </c>
      <c r="E1337" s="73" t="s">
        <v>108</v>
      </c>
      <c r="F1337" s="42">
        <v>61</v>
      </c>
      <c r="G1337" s="43" t="str">
        <f t="shared" ref="G1337:G1386" si="216">IF(ISBLANK(F1337),"",TEXT(VLOOKUP(F1337,Calendar,2,0),"dd mmm")&amp;" (Week "&amp;VLOOKUP(F1337,Calendar,3,FALSE)&amp;":  "&amp;TEXT(VLOOKUP(F1337,Calendar,2,FALSE),"ddd")&amp;")")</f>
        <v>26 Nov (Week 13:  Mon)</v>
      </c>
      <c r="H1337" s="41" t="s">
        <v>3362</v>
      </c>
      <c r="I1337" s="41" t="s">
        <v>3363</v>
      </c>
      <c r="J1337" s="41" t="str">
        <f t="shared" ref="J1337:J1386" si="217">IF(ISBLANK(K1337),"Planned",IF(K1337="-","Revoked","Completed"))</f>
        <v>Planned</v>
      </c>
      <c r="M1337" s="54" t="s">
        <v>110</v>
      </c>
      <c r="N1337" s="54" t="s">
        <v>1878</v>
      </c>
    </row>
    <row r="1338" spans="1:14" x14ac:dyDescent="0.25">
      <c r="A1338" s="173" t="str">
        <f t="shared" si="215"/>
        <v>FoundationHelen Keller62</v>
      </c>
      <c r="B1338" s="74" t="s">
        <v>123</v>
      </c>
      <c r="C1338" s="73" t="s">
        <v>101</v>
      </c>
      <c r="D1338" s="73" t="s">
        <v>3288</v>
      </c>
      <c r="E1338" s="73" t="s">
        <v>108</v>
      </c>
      <c r="F1338" s="42">
        <v>62</v>
      </c>
      <c r="G1338" s="43" t="str">
        <f t="shared" si="216"/>
        <v>27 Nov (Week 13:  Tue)</v>
      </c>
      <c r="H1338" s="41" t="s">
        <v>3364</v>
      </c>
      <c r="I1338" s="41" t="s">
        <v>3365</v>
      </c>
      <c r="J1338" s="41" t="str">
        <f t="shared" si="217"/>
        <v>Planned</v>
      </c>
    </row>
    <row r="1339" spans="1:14" x14ac:dyDescent="0.25">
      <c r="A1339" s="173" t="str">
        <f t="shared" si="215"/>
        <v>FoundationHelen Keller63</v>
      </c>
      <c r="B1339" s="74" t="s">
        <v>123</v>
      </c>
      <c r="C1339" s="73" t="s">
        <v>101</v>
      </c>
      <c r="D1339" s="73" t="s">
        <v>3288</v>
      </c>
      <c r="E1339" s="73" t="s">
        <v>108</v>
      </c>
      <c r="F1339" s="42">
        <v>63</v>
      </c>
      <c r="G1339" s="43" t="str">
        <f t="shared" si="216"/>
        <v>28 Nov (Week 13:  Wed)</v>
      </c>
      <c r="H1339" s="41" t="s">
        <v>3366</v>
      </c>
      <c r="I1339" s="41" t="s">
        <v>3367</v>
      </c>
      <c r="J1339" s="41" t="str">
        <f t="shared" si="217"/>
        <v>Planned</v>
      </c>
    </row>
    <row r="1340" spans="1:14" x14ac:dyDescent="0.25">
      <c r="A1340" s="173" t="str">
        <f t="shared" si="215"/>
        <v>FoundationHelen Keller64</v>
      </c>
      <c r="B1340" s="74" t="s">
        <v>123</v>
      </c>
      <c r="C1340" s="73" t="s">
        <v>101</v>
      </c>
      <c r="D1340" s="73" t="s">
        <v>3288</v>
      </c>
      <c r="E1340" s="73" t="s">
        <v>108</v>
      </c>
      <c r="F1340" s="42">
        <v>64</v>
      </c>
      <c r="G1340" s="43" t="str">
        <f t="shared" si="216"/>
        <v>29 Nov (Week 13:  Thu)</v>
      </c>
      <c r="H1340" s="41" t="s">
        <v>3368</v>
      </c>
      <c r="I1340" s="41" t="s">
        <v>3369</v>
      </c>
      <c r="J1340" s="41" t="str">
        <f t="shared" si="217"/>
        <v>Planned</v>
      </c>
    </row>
    <row r="1341" spans="1:14" x14ac:dyDescent="0.25">
      <c r="A1341" s="173" t="str">
        <f t="shared" ref="A1341:A1346" si="218">B1341&amp;D1341&amp;F1341</f>
        <v>FoundationHelen Keller65</v>
      </c>
      <c r="B1341" s="74" t="s">
        <v>123</v>
      </c>
      <c r="C1341" s="73" t="s">
        <v>101</v>
      </c>
      <c r="D1341" s="73" t="s">
        <v>3288</v>
      </c>
      <c r="E1341" s="73" t="s">
        <v>108</v>
      </c>
      <c r="F1341" s="42">
        <v>65</v>
      </c>
      <c r="G1341" s="43" t="str">
        <f t="shared" ref="G1341:G1346" si="219">IF(ISBLANK(F1341),"",TEXT(VLOOKUP(F1341,Calendar,2,0),"dd mmm")&amp;" (Week "&amp;VLOOKUP(F1341,Calendar,3,FALSE)&amp;":  "&amp;TEXT(VLOOKUP(F1341,Calendar,2,FALSE),"ddd")&amp;")")</f>
        <v>30 Nov (Week 13:  Fri)</v>
      </c>
      <c r="H1341" s="41" t="s">
        <v>3329</v>
      </c>
      <c r="I1341" s="41" t="s">
        <v>3330</v>
      </c>
      <c r="J1341" s="41" t="str">
        <f t="shared" ref="J1341:J1346" si="220">IF(ISBLANK(K1341),"Planned",IF(K1341="-","Revoked","Completed"))</f>
        <v>Planned</v>
      </c>
    </row>
    <row r="1342" spans="1:14" x14ac:dyDescent="0.25">
      <c r="A1342" s="173" t="str">
        <f t="shared" si="218"/>
        <v>FoundationHelen Keller66</v>
      </c>
      <c r="B1342" s="74" t="s">
        <v>123</v>
      </c>
      <c r="C1342" s="73" t="s">
        <v>101</v>
      </c>
      <c r="D1342" s="73" t="s">
        <v>3288</v>
      </c>
      <c r="E1342" s="73" t="s">
        <v>108</v>
      </c>
      <c r="F1342" s="42">
        <v>66</v>
      </c>
      <c r="G1342" s="43" t="str">
        <f t="shared" si="219"/>
        <v>03 Dec (Week 14:  Mon)</v>
      </c>
      <c r="H1342" s="41" t="s">
        <v>3370</v>
      </c>
      <c r="I1342" s="41" t="s">
        <v>3371</v>
      </c>
      <c r="J1342" s="41" t="str">
        <f t="shared" si="220"/>
        <v>Planned</v>
      </c>
    </row>
    <row r="1343" spans="1:14" x14ac:dyDescent="0.25">
      <c r="A1343" s="173" t="str">
        <f t="shared" si="218"/>
        <v>FoundationHelen Keller67</v>
      </c>
      <c r="B1343" s="74" t="s">
        <v>123</v>
      </c>
      <c r="C1343" s="73" t="s">
        <v>101</v>
      </c>
      <c r="D1343" s="73" t="s">
        <v>3288</v>
      </c>
      <c r="E1343" s="73" t="s">
        <v>108</v>
      </c>
      <c r="F1343" s="42">
        <v>67</v>
      </c>
      <c r="G1343" s="43" t="str">
        <f t="shared" si="219"/>
        <v>04 Dec (Week 14:  Tue)</v>
      </c>
      <c r="H1343" s="41" t="s">
        <v>3372</v>
      </c>
      <c r="I1343" s="41" t="s">
        <v>3373</v>
      </c>
      <c r="J1343" s="41" t="str">
        <f t="shared" si="220"/>
        <v>Planned</v>
      </c>
    </row>
    <row r="1344" spans="1:14" x14ac:dyDescent="0.25">
      <c r="A1344" s="173" t="str">
        <f t="shared" si="218"/>
        <v>FoundationHelen Keller68</v>
      </c>
      <c r="B1344" s="74" t="s">
        <v>123</v>
      </c>
      <c r="C1344" s="73" t="s">
        <v>101</v>
      </c>
      <c r="D1344" s="73" t="s">
        <v>3288</v>
      </c>
      <c r="E1344" s="73" t="s">
        <v>108</v>
      </c>
      <c r="F1344" s="42">
        <v>68</v>
      </c>
      <c r="G1344" s="43" t="str">
        <f t="shared" si="219"/>
        <v>05 Dec (Week 14:  Wed)</v>
      </c>
      <c r="H1344" s="41" t="s">
        <v>3374</v>
      </c>
      <c r="I1344" s="41" t="s">
        <v>3375</v>
      </c>
      <c r="J1344" s="41" t="str">
        <f t="shared" si="220"/>
        <v>Planned</v>
      </c>
    </row>
    <row r="1345" spans="1:14" x14ac:dyDescent="0.25">
      <c r="A1345" s="173" t="str">
        <f t="shared" si="218"/>
        <v>FoundationHelen Keller69</v>
      </c>
      <c r="B1345" s="74" t="s">
        <v>123</v>
      </c>
      <c r="C1345" s="73" t="s">
        <v>101</v>
      </c>
      <c r="D1345" s="73" t="s">
        <v>3288</v>
      </c>
      <c r="E1345" s="73" t="s">
        <v>108</v>
      </c>
      <c r="F1345" s="42">
        <v>69</v>
      </c>
      <c r="G1345" s="43" t="str">
        <f t="shared" si="219"/>
        <v>06 Dec (Week 14:  Thu)</v>
      </c>
      <c r="H1345" s="41" t="s">
        <v>3376</v>
      </c>
      <c r="I1345" s="41" t="s">
        <v>3377</v>
      </c>
      <c r="J1345" s="41" t="str">
        <f t="shared" si="220"/>
        <v>Planned</v>
      </c>
    </row>
    <row r="1346" spans="1:14" x14ac:dyDescent="0.25">
      <c r="A1346" s="173" t="str">
        <f t="shared" si="218"/>
        <v>FoundationHelen Keller70</v>
      </c>
      <c r="B1346" s="74" t="s">
        <v>123</v>
      </c>
      <c r="C1346" s="73" t="s">
        <v>101</v>
      </c>
      <c r="D1346" s="73" t="s">
        <v>3288</v>
      </c>
      <c r="E1346" s="73" t="s">
        <v>108</v>
      </c>
      <c r="F1346" s="42">
        <v>70</v>
      </c>
      <c r="G1346" s="43" t="str">
        <f t="shared" si="219"/>
        <v>07 Dec (Week 14:  Fri)</v>
      </c>
      <c r="H1346" s="41" t="s">
        <v>3378</v>
      </c>
      <c r="I1346" s="41" t="s">
        <v>3379</v>
      </c>
      <c r="J1346" s="41" t="str">
        <f t="shared" si="220"/>
        <v>Planned</v>
      </c>
      <c r="M1346" s="54" t="s">
        <v>110</v>
      </c>
    </row>
    <row r="1347" spans="1:14" x14ac:dyDescent="0.25">
      <c r="A1347" s="173" t="str">
        <f t="shared" si="215"/>
        <v>FoundationThe Wright Brothers71</v>
      </c>
      <c r="B1347" s="74" t="s">
        <v>123</v>
      </c>
      <c r="C1347" s="73" t="s">
        <v>101</v>
      </c>
      <c r="D1347" s="73" t="s">
        <v>3289</v>
      </c>
      <c r="E1347" s="73" t="s">
        <v>108</v>
      </c>
      <c r="F1347" s="42">
        <v>71</v>
      </c>
      <c r="G1347" s="43" t="str">
        <f t="shared" si="216"/>
        <v>10 Dec (Week 15:  Mon)</v>
      </c>
      <c r="H1347" s="41" t="s">
        <v>211</v>
      </c>
      <c r="I1347" s="41" t="s">
        <v>3277</v>
      </c>
      <c r="J1347" s="41" t="str">
        <f t="shared" si="217"/>
        <v>Planned</v>
      </c>
      <c r="N1347" s="54" t="s">
        <v>1878</v>
      </c>
    </row>
    <row r="1348" spans="1:14" x14ac:dyDescent="0.25">
      <c r="A1348" s="173" t="str">
        <f t="shared" si="215"/>
        <v>FoundationThe Wright Brothers72</v>
      </c>
      <c r="B1348" s="74" t="s">
        <v>123</v>
      </c>
      <c r="C1348" s="73" t="s">
        <v>101</v>
      </c>
      <c r="D1348" s="73" t="s">
        <v>3289</v>
      </c>
      <c r="E1348" s="73" t="s">
        <v>108</v>
      </c>
      <c r="F1348" s="42">
        <v>72</v>
      </c>
      <c r="G1348" s="43" t="str">
        <f t="shared" si="216"/>
        <v>11 Dec (Week 15:  Tue)</v>
      </c>
      <c r="H1348" s="41" t="s">
        <v>212</v>
      </c>
      <c r="I1348" s="41" t="s">
        <v>3315</v>
      </c>
      <c r="J1348" s="41" t="str">
        <f t="shared" si="217"/>
        <v>Planned</v>
      </c>
    </row>
    <row r="1349" spans="1:14" x14ac:dyDescent="0.25">
      <c r="A1349" s="173" t="str">
        <f t="shared" si="215"/>
        <v>FoundationThe Wright Brothers73</v>
      </c>
      <c r="B1349" s="74" t="s">
        <v>123</v>
      </c>
      <c r="C1349" s="73" t="s">
        <v>101</v>
      </c>
      <c r="D1349" s="73" t="s">
        <v>3289</v>
      </c>
      <c r="E1349" s="73" t="s">
        <v>108</v>
      </c>
      <c r="F1349" s="42">
        <v>73</v>
      </c>
      <c r="G1349" s="43" t="str">
        <f t="shared" si="216"/>
        <v>12 Dec (Week 15:  Wed)</v>
      </c>
      <c r="H1349" s="41" t="s">
        <v>213</v>
      </c>
      <c r="I1349" s="41" t="s">
        <v>3316</v>
      </c>
      <c r="J1349" s="41" t="str">
        <f t="shared" si="217"/>
        <v>Planned</v>
      </c>
    </row>
    <row r="1350" spans="1:14" x14ac:dyDescent="0.25">
      <c r="A1350" s="173" t="str">
        <f t="shared" si="215"/>
        <v>FoundationThe Wright Brothers74</v>
      </c>
      <c r="B1350" s="74" t="s">
        <v>123</v>
      </c>
      <c r="C1350" s="73" t="s">
        <v>101</v>
      </c>
      <c r="D1350" s="73" t="s">
        <v>3289</v>
      </c>
      <c r="E1350" s="73" t="s">
        <v>108</v>
      </c>
      <c r="F1350" s="42">
        <v>74</v>
      </c>
      <c r="G1350" s="43" t="str">
        <f t="shared" si="216"/>
        <v>13 Dec (Week 15:  Thu)</v>
      </c>
      <c r="H1350" s="41" t="s">
        <v>214</v>
      </c>
      <c r="I1350" s="41" t="s">
        <v>3281</v>
      </c>
      <c r="J1350" s="41" t="str">
        <f t="shared" si="217"/>
        <v>Planned</v>
      </c>
    </row>
    <row r="1351" spans="1:14" x14ac:dyDescent="0.25">
      <c r="A1351" s="173" t="str">
        <f t="shared" si="215"/>
        <v>FoundationThe Wright Brothers75</v>
      </c>
      <c r="B1351" s="74" t="s">
        <v>123</v>
      </c>
      <c r="C1351" s="73" t="s">
        <v>101</v>
      </c>
      <c r="D1351" s="73" t="s">
        <v>3289</v>
      </c>
      <c r="E1351" s="73" t="s">
        <v>108</v>
      </c>
      <c r="F1351" s="42">
        <v>75</v>
      </c>
      <c r="G1351" s="43" t="str">
        <f t="shared" si="216"/>
        <v>14 Dec (Week 15:  Fri)</v>
      </c>
      <c r="H1351" s="41" t="s">
        <v>215</v>
      </c>
      <c r="I1351" s="41" t="s">
        <v>3282</v>
      </c>
      <c r="J1351" s="41" t="str">
        <f t="shared" si="217"/>
        <v>Planned</v>
      </c>
    </row>
    <row r="1352" spans="1:14" x14ac:dyDescent="0.25">
      <c r="A1352" s="173" t="str">
        <f t="shared" si="215"/>
        <v>FoundationThe Wright Brothers76</v>
      </c>
      <c r="B1352" s="74" t="s">
        <v>123</v>
      </c>
      <c r="C1352" s="73" t="s">
        <v>101</v>
      </c>
      <c r="D1352" s="73" t="s">
        <v>3289</v>
      </c>
      <c r="E1352" s="73" t="s">
        <v>108</v>
      </c>
      <c r="F1352" s="42">
        <v>76</v>
      </c>
      <c r="G1352" s="43" t="str">
        <f t="shared" si="216"/>
        <v>17 Dec (Week 16:  Mon)</v>
      </c>
      <c r="H1352" s="41" t="s">
        <v>223</v>
      </c>
      <c r="I1352" s="41" t="s">
        <v>3283</v>
      </c>
      <c r="J1352" s="41" t="str">
        <f t="shared" si="217"/>
        <v>Planned</v>
      </c>
    </row>
    <row r="1353" spans="1:14" x14ac:dyDescent="0.25">
      <c r="A1353" s="173" t="str">
        <f t="shared" si="215"/>
        <v>FoundationThe Wright Brothers77</v>
      </c>
      <c r="B1353" s="74" t="s">
        <v>123</v>
      </c>
      <c r="C1353" s="73" t="s">
        <v>101</v>
      </c>
      <c r="D1353" s="73" t="s">
        <v>3289</v>
      </c>
      <c r="E1353" s="73" t="s">
        <v>108</v>
      </c>
      <c r="F1353" s="42">
        <v>77</v>
      </c>
      <c r="G1353" s="43" t="str">
        <f t="shared" si="216"/>
        <v>18 Dec (Week 16:  Tue)</v>
      </c>
      <c r="H1353" s="41" t="s">
        <v>216</v>
      </c>
      <c r="I1353" s="41" t="s">
        <v>3284</v>
      </c>
      <c r="J1353" s="41" t="str">
        <f t="shared" si="217"/>
        <v>Planned</v>
      </c>
    </row>
    <row r="1354" spans="1:14" x14ac:dyDescent="0.25">
      <c r="A1354" s="173" t="str">
        <f t="shared" si="215"/>
        <v>FoundationThe Wright Brothers78</v>
      </c>
      <c r="B1354" s="74" t="s">
        <v>123</v>
      </c>
      <c r="C1354" s="73" t="s">
        <v>101</v>
      </c>
      <c r="D1354" s="73" t="s">
        <v>3289</v>
      </c>
      <c r="E1354" s="73" t="s">
        <v>108</v>
      </c>
      <c r="F1354" s="42">
        <v>78</v>
      </c>
      <c r="G1354" s="43" t="str">
        <f t="shared" si="216"/>
        <v>19 Dec (Week 16:  Wed)</v>
      </c>
      <c r="H1354" s="41" t="s">
        <v>217</v>
      </c>
      <c r="I1354" s="41" t="s">
        <v>3278</v>
      </c>
      <c r="J1354" s="41" t="str">
        <f t="shared" si="217"/>
        <v>Planned</v>
      </c>
    </row>
    <row r="1355" spans="1:14" x14ac:dyDescent="0.25">
      <c r="A1355" s="173" t="str">
        <f t="shared" si="215"/>
        <v>FoundationThe Wright Brothers79</v>
      </c>
      <c r="B1355" s="74" t="s">
        <v>123</v>
      </c>
      <c r="C1355" s="73" t="s">
        <v>101</v>
      </c>
      <c r="D1355" s="73" t="s">
        <v>3289</v>
      </c>
      <c r="E1355" s="73" t="s">
        <v>108</v>
      </c>
      <c r="F1355" s="42">
        <v>79</v>
      </c>
      <c r="G1355" s="43" t="str">
        <f t="shared" si="216"/>
        <v>20 Dec (Week 16:  Thu)</v>
      </c>
      <c r="H1355" s="41" t="s">
        <v>218</v>
      </c>
      <c r="I1355" s="41" t="s">
        <v>3290</v>
      </c>
      <c r="J1355" s="41" t="str">
        <f t="shared" si="217"/>
        <v>Planned</v>
      </c>
    </row>
    <row r="1356" spans="1:14" x14ac:dyDescent="0.25">
      <c r="A1356" s="173" t="str">
        <f t="shared" si="215"/>
        <v>FoundationThe Wright Brothers80</v>
      </c>
      <c r="B1356" s="74" t="s">
        <v>123</v>
      </c>
      <c r="C1356" s="73" t="s">
        <v>101</v>
      </c>
      <c r="D1356" s="73" t="s">
        <v>3289</v>
      </c>
      <c r="E1356" s="73" t="s">
        <v>108</v>
      </c>
      <c r="F1356" s="42">
        <v>80</v>
      </c>
      <c r="G1356" s="43" t="str">
        <f t="shared" si="216"/>
        <v>21 Dec (Week 16:  Fri)</v>
      </c>
      <c r="H1356" s="41" t="s">
        <v>219</v>
      </c>
      <c r="I1356" s="41" t="s">
        <v>3285</v>
      </c>
      <c r="J1356" s="41" t="str">
        <f t="shared" si="217"/>
        <v>Planned</v>
      </c>
    </row>
    <row r="1357" spans="1:14" x14ac:dyDescent="0.25">
      <c r="A1357" s="173" t="str">
        <f t="shared" ref="A1357:A1366" si="221">B1357&amp;D1357&amp;F1357</f>
        <v>FoundationThe Wright Brothers81</v>
      </c>
      <c r="B1357" s="74" t="s">
        <v>123</v>
      </c>
      <c r="C1357" s="73" t="s">
        <v>101</v>
      </c>
      <c r="D1357" s="73" t="s">
        <v>3289</v>
      </c>
      <c r="E1357" s="73" t="s">
        <v>108</v>
      </c>
      <c r="F1357" s="42">
        <v>81</v>
      </c>
      <c r="G1357" s="43" t="str">
        <f t="shared" ref="G1357:G1366" si="222">IF(ISBLANK(F1357),"",TEXT(VLOOKUP(F1357,Calendar,2,0),"dd mmm")&amp;" (Week "&amp;VLOOKUP(F1357,Calendar,3,FALSE)&amp;":  "&amp;TEXT(VLOOKUP(F1357,Calendar,2,FALSE),"ddd")&amp;")")</f>
        <v>27 Dec (Week 17:  Thu)</v>
      </c>
      <c r="H1357" s="41" t="s">
        <v>220</v>
      </c>
      <c r="I1357" s="41" t="s">
        <v>3286</v>
      </c>
      <c r="J1357" s="41" t="str">
        <f t="shared" ref="J1357:J1366" si="223">IF(ISBLANK(K1357),"Planned",IF(K1357="-","Revoked","Completed"))</f>
        <v>Planned</v>
      </c>
    </row>
    <row r="1358" spans="1:14" x14ac:dyDescent="0.25">
      <c r="A1358" s="173" t="str">
        <f t="shared" si="221"/>
        <v>FoundationThe Wright Brothers82</v>
      </c>
      <c r="B1358" s="74" t="s">
        <v>123</v>
      </c>
      <c r="C1358" s="73" t="s">
        <v>101</v>
      </c>
      <c r="D1358" s="73" t="s">
        <v>3289</v>
      </c>
      <c r="E1358" s="73" t="s">
        <v>108</v>
      </c>
      <c r="F1358" s="42">
        <v>82</v>
      </c>
      <c r="G1358" s="43" t="str">
        <f t="shared" si="222"/>
        <v>28 Dec (Week 17:  Fri)</v>
      </c>
      <c r="H1358" s="41" t="s">
        <v>221</v>
      </c>
      <c r="I1358" s="41" t="s">
        <v>3317</v>
      </c>
      <c r="J1358" s="41" t="str">
        <f t="shared" si="223"/>
        <v>Planned</v>
      </c>
    </row>
    <row r="1359" spans="1:14" x14ac:dyDescent="0.25">
      <c r="A1359" s="173" t="str">
        <f t="shared" si="221"/>
        <v>FoundationThe Wright Brothers83</v>
      </c>
      <c r="B1359" s="74" t="s">
        <v>123</v>
      </c>
      <c r="C1359" s="73" t="s">
        <v>101</v>
      </c>
      <c r="D1359" s="73" t="s">
        <v>3289</v>
      </c>
      <c r="E1359" s="73" t="s">
        <v>108</v>
      </c>
      <c r="F1359" s="42">
        <v>83</v>
      </c>
      <c r="G1359" s="43" t="str">
        <f t="shared" si="222"/>
        <v>02 Jan (Week 17:  Wed)</v>
      </c>
      <c r="H1359" s="41" t="s">
        <v>1908</v>
      </c>
      <c r="I1359" s="41" t="s">
        <v>3318</v>
      </c>
      <c r="J1359" s="41" t="str">
        <f t="shared" si="223"/>
        <v>Planned</v>
      </c>
    </row>
    <row r="1360" spans="1:14" x14ac:dyDescent="0.25">
      <c r="A1360" s="173" t="str">
        <f t="shared" si="221"/>
        <v>FoundationThe Wright Brothers84</v>
      </c>
      <c r="B1360" s="74" t="s">
        <v>123</v>
      </c>
      <c r="C1360" s="73" t="s">
        <v>101</v>
      </c>
      <c r="D1360" s="73" t="s">
        <v>3289</v>
      </c>
      <c r="E1360" s="73" t="s">
        <v>108</v>
      </c>
      <c r="F1360" s="42">
        <v>84</v>
      </c>
      <c r="G1360" s="43" t="str">
        <f t="shared" si="222"/>
        <v>03 Jan (Week 17:  Thu)</v>
      </c>
      <c r="H1360" s="41" t="s">
        <v>1909</v>
      </c>
      <c r="I1360" s="41" t="s">
        <v>3287</v>
      </c>
      <c r="J1360" s="41" t="str">
        <f t="shared" si="223"/>
        <v>Planned</v>
      </c>
    </row>
    <row r="1361" spans="1:14" x14ac:dyDescent="0.25">
      <c r="A1361" s="173" t="str">
        <f t="shared" si="221"/>
        <v>FoundationThe Wright Brothers85</v>
      </c>
      <c r="B1361" s="74" t="s">
        <v>123</v>
      </c>
      <c r="C1361" s="73" t="s">
        <v>101</v>
      </c>
      <c r="D1361" s="73" t="s">
        <v>3289</v>
      </c>
      <c r="E1361" s="73" t="s">
        <v>108</v>
      </c>
      <c r="F1361" s="42">
        <v>85</v>
      </c>
      <c r="G1361" s="43" t="str">
        <f t="shared" si="222"/>
        <v>04 Jan (Week 17:  Fri)</v>
      </c>
      <c r="H1361" s="41" t="s">
        <v>2172</v>
      </c>
      <c r="I1361" s="41" t="s">
        <v>3319</v>
      </c>
      <c r="J1361" s="41" t="str">
        <f t="shared" si="223"/>
        <v>Planned</v>
      </c>
      <c r="M1361" s="54" t="s">
        <v>110</v>
      </c>
    </row>
    <row r="1362" spans="1:14" x14ac:dyDescent="0.25">
      <c r="A1362" s="173" t="str">
        <f t="shared" si="221"/>
        <v>FoundationThe Wright Brothers86</v>
      </c>
      <c r="B1362" s="74" t="s">
        <v>123</v>
      </c>
      <c r="C1362" s="73" t="s">
        <v>101</v>
      </c>
      <c r="D1362" s="73" t="s">
        <v>3289</v>
      </c>
      <c r="E1362" s="73" t="s">
        <v>108</v>
      </c>
      <c r="F1362" s="42">
        <v>86</v>
      </c>
      <c r="G1362" s="43" t="str">
        <f t="shared" si="222"/>
        <v>07 Jan (Week 18:  Mon)</v>
      </c>
      <c r="H1362" s="41" t="s">
        <v>2056</v>
      </c>
      <c r="I1362" s="41" t="s">
        <v>3320</v>
      </c>
      <c r="J1362" s="41" t="str">
        <f t="shared" si="223"/>
        <v>Planned</v>
      </c>
    </row>
    <row r="1363" spans="1:14" x14ac:dyDescent="0.25">
      <c r="A1363" s="173" t="str">
        <f t="shared" si="221"/>
        <v>FoundationThe Wright Brothers87</v>
      </c>
      <c r="B1363" s="74" t="s">
        <v>123</v>
      </c>
      <c r="C1363" s="73" t="s">
        <v>101</v>
      </c>
      <c r="D1363" s="73" t="s">
        <v>3289</v>
      </c>
      <c r="E1363" s="73" t="s">
        <v>108</v>
      </c>
      <c r="F1363" s="42">
        <v>87</v>
      </c>
      <c r="G1363" s="43" t="str">
        <f t="shared" si="222"/>
        <v>08 Jan (Week 18:  Tue)</v>
      </c>
      <c r="H1363" s="41" t="s">
        <v>2283</v>
      </c>
      <c r="I1363" s="41" t="s">
        <v>3321</v>
      </c>
      <c r="J1363" s="41" t="str">
        <f t="shared" si="223"/>
        <v>Planned</v>
      </c>
    </row>
    <row r="1364" spans="1:14" x14ac:dyDescent="0.25">
      <c r="A1364" s="173" t="str">
        <f t="shared" si="221"/>
        <v>FoundationThe Wright Brothers88</v>
      </c>
      <c r="B1364" s="74" t="s">
        <v>123</v>
      </c>
      <c r="C1364" s="73" t="s">
        <v>101</v>
      </c>
      <c r="D1364" s="73" t="s">
        <v>3289</v>
      </c>
      <c r="E1364" s="73" t="s">
        <v>108</v>
      </c>
      <c r="F1364" s="42">
        <v>88</v>
      </c>
      <c r="G1364" s="43" t="str">
        <f t="shared" si="222"/>
        <v>09 Jan (Week 18:  Wed)</v>
      </c>
      <c r="H1364" s="41" t="s">
        <v>2199</v>
      </c>
      <c r="I1364" s="41" t="s">
        <v>3322</v>
      </c>
      <c r="J1364" s="41" t="str">
        <f t="shared" si="223"/>
        <v>Planned</v>
      </c>
    </row>
    <row r="1365" spans="1:14" x14ac:dyDescent="0.25">
      <c r="A1365" s="173" t="str">
        <f t="shared" si="221"/>
        <v>FoundationThe Wright Brothers89</v>
      </c>
      <c r="B1365" s="74" t="s">
        <v>123</v>
      </c>
      <c r="C1365" s="73" t="s">
        <v>101</v>
      </c>
      <c r="D1365" s="73" t="s">
        <v>3289</v>
      </c>
      <c r="E1365" s="73" t="s">
        <v>108</v>
      </c>
      <c r="F1365" s="42">
        <v>89</v>
      </c>
      <c r="G1365" s="43" t="str">
        <f t="shared" si="222"/>
        <v>10 Jan (Week 18:  Thu)</v>
      </c>
      <c r="H1365" s="41" t="s">
        <v>2393</v>
      </c>
      <c r="I1365" s="41" t="s">
        <v>3380</v>
      </c>
      <c r="J1365" s="41" t="str">
        <f t="shared" si="223"/>
        <v>Planned</v>
      </c>
    </row>
    <row r="1366" spans="1:14" x14ac:dyDescent="0.25">
      <c r="A1366" s="173" t="str">
        <f t="shared" si="221"/>
        <v>FoundationThe Wright Brothers90</v>
      </c>
      <c r="B1366" s="74" t="s">
        <v>123</v>
      </c>
      <c r="C1366" s="73" t="s">
        <v>101</v>
      </c>
      <c r="D1366" s="73" t="s">
        <v>3289</v>
      </c>
      <c r="E1366" s="73" t="s">
        <v>108</v>
      </c>
      <c r="F1366" s="42">
        <v>90</v>
      </c>
      <c r="G1366" s="43" t="str">
        <f t="shared" si="222"/>
        <v>11 Jan (Week 18:  Fri)</v>
      </c>
      <c r="H1366" s="41" t="s">
        <v>2394</v>
      </c>
      <c r="I1366" s="41" t="s">
        <v>3381</v>
      </c>
      <c r="J1366" s="41" t="str">
        <f t="shared" si="223"/>
        <v>Planned</v>
      </c>
      <c r="N1366" s="54" t="s">
        <v>110</v>
      </c>
    </row>
    <row r="1367" spans="1:14" x14ac:dyDescent="0.25">
      <c r="A1367" s="173" t="str">
        <f t="shared" si="215"/>
        <v>FoundationHero Over Here91</v>
      </c>
      <c r="B1367" s="74" t="s">
        <v>123</v>
      </c>
      <c r="C1367" s="73" t="s">
        <v>101</v>
      </c>
      <c r="D1367" s="73" t="s">
        <v>3291</v>
      </c>
      <c r="E1367" s="73" t="s">
        <v>108</v>
      </c>
      <c r="F1367" s="42">
        <v>91</v>
      </c>
      <c r="G1367" s="43" t="str">
        <f t="shared" si="216"/>
        <v>14 Jan (Week 19:  Mon)</v>
      </c>
      <c r="H1367" s="41" t="s">
        <v>3382</v>
      </c>
      <c r="I1367" s="41" t="s">
        <v>3383</v>
      </c>
      <c r="J1367" s="41" t="str">
        <f t="shared" si="217"/>
        <v>Planned</v>
      </c>
      <c r="N1367" s="54" t="s">
        <v>1878</v>
      </c>
    </row>
    <row r="1368" spans="1:14" x14ac:dyDescent="0.25">
      <c r="A1368" s="173" t="str">
        <f t="shared" si="215"/>
        <v>FoundationHero Over Here92</v>
      </c>
      <c r="B1368" s="74" t="s">
        <v>123</v>
      </c>
      <c r="C1368" s="73" t="s">
        <v>101</v>
      </c>
      <c r="D1368" s="73" t="s">
        <v>3291</v>
      </c>
      <c r="E1368" s="73" t="s">
        <v>108</v>
      </c>
      <c r="F1368" s="42">
        <v>92</v>
      </c>
      <c r="G1368" s="43" t="str">
        <f t="shared" si="216"/>
        <v>15 Jan (Week 19:  Tue)</v>
      </c>
      <c r="H1368" s="41" t="s">
        <v>3384</v>
      </c>
      <c r="I1368" s="41" t="s">
        <v>4352</v>
      </c>
      <c r="J1368" s="41" t="str">
        <f t="shared" si="217"/>
        <v>Planned</v>
      </c>
    </row>
    <row r="1369" spans="1:14" x14ac:dyDescent="0.25">
      <c r="A1369" s="173" t="str">
        <f t="shared" si="215"/>
        <v>FoundationHero Over Here93</v>
      </c>
      <c r="B1369" s="74" t="s">
        <v>123</v>
      </c>
      <c r="C1369" s="73" t="s">
        <v>101</v>
      </c>
      <c r="D1369" s="73" t="s">
        <v>3291</v>
      </c>
      <c r="E1369" s="73" t="s">
        <v>108</v>
      </c>
      <c r="F1369" s="42">
        <v>93</v>
      </c>
      <c r="G1369" s="43" t="str">
        <f t="shared" si="216"/>
        <v>16 Jan (Week 19:  Wed)</v>
      </c>
      <c r="H1369" s="41" t="s">
        <v>3292</v>
      </c>
      <c r="I1369" s="41" t="s">
        <v>3293</v>
      </c>
      <c r="J1369" s="41" t="str">
        <f t="shared" si="217"/>
        <v>Planned</v>
      </c>
    </row>
    <row r="1370" spans="1:14" x14ac:dyDescent="0.25">
      <c r="A1370" s="173" t="str">
        <f t="shared" ref="A1370:A1371" si="224">B1370&amp;D1370&amp;F1370</f>
        <v>FoundationHero Over Here94</v>
      </c>
      <c r="B1370" s="74" t="s">
        <v>123</v>
      </c>
      <c r="C1370" s="73" t="s">
        <v>101</v>
      </c>
      <c r="D1370" s="73" t="s">
        <v>3291</v>
      </c>
      <c r="E1370" s="73" t="s">
        <v>108</v>
      </c>
      <c r="F1370" s="42">
        <v>94</v>
      </c>
      <c r="G1370" s="43" t="str">
        <f>IF(ISBLANK(F1370),"",TEXT(VLOOKUP(F1370,Calendar,2,0),"dd mmm")&amp;" (Week "&amp;VLOOKUP(F1370,Calendar,3,FALSE)&amp;":  "&amp;TEXT(VLOOKUP(F1370,Calendar,2,FALSE),"ddd")&amp;")")</f>
        <v>17 Jan (Week 19:  Thu)</v>
      </c>
      <c r="H1370" s="41" t="s">
        <v>3385</v>
      </c>
      <c r="I1370" s="41" t="s">
        <v>3386</v>
      </c>
      <c r="J1370" s="41" t="str">
        <f t="shared" ref="J1370:J1371" si="225">IF(ISBLANK(K1370),"Planned",IF(K1370="-","Revoked","Completed"))</f>
        <v>Planned</v>
      </c>
    </row>
    <row r="1371" spans="1:14" x14ac:dyDescent="0.25">
      <c r="A1371" s="173" t="str">
        <f t="shared" si="224"/>
        <v>FoundationHero Over Here95</v>
      </c>
      <c r="B1371" s="74" t="s">
        <v>123</v>
      </c>
      <c r="C1371" s="73" t="s">
        <v>101</v>
      </c>
      <c r="D1371" s="73" t="s">
        <v>3291</v>
      </c>
      <c r="E1371" s="73" t="s">
        <v>108</v>
      </c>
      <c r="F1371" s="42">
        <v>95</v>
      </c>
      <c r="G1371" s="43" t="str">
        <f>IF(ISBLANK(F1371),"",TEXT(VLOOKUP(F1371,Calendar,2,0),"dd mmm")&amp;" (Week "&amp;VLOOKUP(F1371,Calendar,3,FALSE)&amp;":  "&amp;TEXT(VLOOKUP(F1371,Calendar,2,FALSE),"ddd")&amp;")")</f>
        <v>18 Jan (Week 19:  Fri)</v>
      </c>
      <c r="H1371" s="41" t="s">
        <v>3387</v>
      </c>
      <c r="I1371" s="41" t="s">
        <v>3388</v>
      </c>
      <c r="J1371" s="41" t="str">
        <f t="shared" si="225"/>
        <v>Planned</v>
      </c>
    </row>
    <row r="1372" spans="1:14" x14ac:dyDescent="0.25">
      <c r="A1372" s="173" t="str">
        <f t="shared" si="215"/>
        <v>FoundationHenry Reed, Inc.96</v>
      </c>
      <c r="B1372" s="74" t="s">
        <v>123</v>
      </c>
      <c r="C1372" s="73" t="s">
        <v>101</v>
      </c>
      <c r="D1372" s="73" t="s">
        <v>3294</v>
      </c>
      <c r="E1372" s="73" t="s">
        <v>108</v>
      </c>
      <c r="F1372" s="42">
        <v>96</v>
      </c>
      <c r="G1372" s="43" t="str">
        <f t="shared" si="216"/>
        <v>21 Jan (Week 20:  Mon)</v>
      </c>
      <c r="H1372" s="41" t="s">
        <v>3295</v>
      </c>
      <c r="I1372" s="41" t="s">
        <v>3296</v>
      </c>
      <c r="J1372" s="41" t="str">
        <f t="shared" si="217"/>
        <v>Planned</v>
      </c>
    </row>
    <row r="1373" spans="1:14" x14ac:dyDescent="0.25">
      <c r="A1373" s="173" t="str">
        <f t="shared" si="215"/>
        <v>FoundationHenry Reed, Inc.98</v>
      </c>
      <c r="B1373" s="74" t="s">
        <v>123</v>
      </c>
      <c r="C1373" s="73" t="s">
        <v>101</v>
      </c>
      <c r="D1373" s="73" t="s">
        <v>3294</v>
      </c>
      <c r="E1373" s="73" t="s">
        <v>108</v>
      </c>
      <c r="F1373" s="42">
        <v>98</v>
      </c>
      <c r="G1373" s="43" t="str">
        <f t="shared" si="216"/>
        <v>23 Jan (Week 20:  Wed)</v>
      </c>
      <c r="H1373" s="41" t="s">
        <v>3297</v>
      </c>
      <c r="I1373" s="41" t="s">
        <v>3298</v>
      </c>
      <c r="J1373" s="41" t="str">
        <f t="shared" si="217"/>
        <v>Planned</v>
      </c>
    </row>
    <row r="1374" spans="1:14" x14ac:dyDescent="0.25">
      <c r="A1374" s="173" t="str">
        <f t="shared" si="215"/>
        <v>FoundationHenry Reed, Inc.100</v>
      </c>
      <c r="B1374" s="74" t="s">
        <v>123</v>
      </c>
      <c r="C1374" s="73" t="s">
        <v>101</v>
      </c>
      <c r="D1374" s="73" t="s">
        <v>3294</v>
      </c>
      <c r="E1374" s="73" t="s">
        <v>108</v>
      </c>
      <c r="F1374" s="42">
        <v>100</v>
      </c>
      <c r="G1374" s="43" t="str">
        <f t="shared" si="216"/>
        <v>25 Jan (Week 20:  Fri)</v>
      </c>
      <c r="H1374" s="41" t="s">
        <v>3299</v>
      </c>
      <c r="I1374" s="41" t="s">
        <v>3300</v>
      </c>
      <c r="J1374" s="41" t="str">
        <f t="shared" si="217"/>
        <v>Planned</v>
      </c>
    </row>
    <row r="1375" spans="1:14" x14ac:dyDescent="0.25">
      <c r="A1375" s="173" t="str">
        <f t="shared" si="215"/>
        <v>FoundationHenry Reed, Inc.102</v>
      </c>
      <c r="B1375" s="74" t="s">
        <v>123</v>
      </c>
      <c r="C1375" s="73" t="s">
        <v>101</v>
      </c>
      <c r="D1375" s="73" t="s">
        <v>3294</v>
      </c>
      <c r="E1375" s="73" t="s">
        <v>108</v>
      </c>
      <c r="F1375" s="42">
        <v>102</v>
      </c>
      <c r="G1375" s="43" t="str">
        <f t="shared" si="216"/>
        <v>29 Jan (Week 21:  Tue)</v>
      </c>
      <c r="H1375" s="41" t="s">
        <v>3301</v>
      </c>
      <c r="I1375" s="41" t="s">
        <v>3302</v>
      </c>
      <c r="J1375" s="41" t="str">
        <f t="shared" si="217"/>
        <v>Planned</v>
      </c>
    </row>
    <row r="1376" spans="1:14" x14ac:dyDescent="0.25">
      <c r="A1376" s="173" t="str">
        <f t="shared" si="215"/>
        <v>FoundationHenry Reed, Inc.104</v>
      </c>
      <c r="B1376" s="74" t="s">
        <v>123</v>
      </c>
      <c r="C1376" s="73" t="s">
        <v>101</v>
      </c>
      <c r="D1376" s="73" t="s">
        <v>3294</v>
      </c>
      <c r="E1376" s="73" t="s">
        <v>108</v>
      </c>
      <c r="F1376" s="42">
        <v>104</v>
      </c>
      <c r="G1376" s="43" t="str">
        <f t="shared" si="216"/>
        <v>31 Jan (Week 21:  Thu)</v>
      </c>
      <c r="H1376" s="41" t="s">
        <v>3303</v>
      </c>
      <c r="I1376" s="41" t="s">
        <v>3304</v>
      </c>
      <c r="J1376" s="41" t="str">
        <f t="shared" si="217"/>
        <v>Planned</v>
      </c>
    </row>
    <row r="1377" spans="1:10" x14ac:dyDescent="0.25">
      <c r="A1377" s="173" t="str">
        <f t="shared" si="215"/>
        <v>FoundationHenry Reed, Inc.106</v>
      </c>
      <c r="B1377" s="74" t="s">
        <v>123</v>
      </c>
      <c r="C1377" s="73" t="s">
        <v>101</v>
      </c>
      <c r="D1377" s="73" t="s">
        <v>3294</v>
      </c>
      <c r="E1377" s="73" t="s">
        <v>108</v>
      </c>
      <c r="F1377" s="42">
        <v>106</v>
      </c>
      <c r="G1377" s="43" t="str">
        <f t="shared" si="216"/>
        <v>04 Feb (Week 22:  Mon)</v>
      </c>
      <c r="H1377" s="41" t="s">
        <v>3305</v>
      </c>
      <c r="I1377" s="41" t="s">
        <v>3306</v>
      </c>
      <c r="J1377" s="41" t="str">
        <f t="shared" si="217"/>
        <v>Planned</v>
      </c>
    </row>
    <row r="1378" spans="1:10" x14ac:dyDescent="0.25">
      <c r="A1378" s="173" t="str">
        <f t="shared" si="215"/>
        <v>FoundationHenry Reed, Inc.108</v>
      </c>
      <c r="B1378" s="74" t="s">
        <v>123</v>
      </c>
      <c r="C1378" s="73" t="s">
        <v>101</v>
      </c>
      <c r="D1378" s="73" t="s">
        <v>3294</v>
      </c>
      <c r="E1378" s="73" t="s">
        <v>108</v>
      </c>
      <c r="F1378" s="42">
        <v>108</v>
      </c>
      <c r="G1378" s="43" t="str">
        <f t="shared" si="216"/>
        <v>06 Feb (Week 22:  Wed)</v>
      </c>
      <c r="H1378" s="41" t="s">
        <v>3307</v>
      </c>
      <c r="I1378" s="41" t="s">
        <v>3308</v>
      </c>
      <c r="J1378" s="41" t="str">
        <f t="shared" si="217"/>
        <v>Planned</v>
      </c>
    </row>
    <row r="1379" spans="1:10" x14ac:dyDescent="0.25">
      <c r="A1379" s="173" t="str">
        <f t="shared" si="215"/>
        <v>FoundationHenry Reed, Inc.110</v>
      </c>
      <c r="B1379" s="74" t="s">
        <v>123</v>
      </c>
      <c r="C1379" s="73" t="s">
        <v>101</v>
      </c>
      <c r="D1379" s="73" t="s">
        <v>3294</v>
      </c>
      <c r="E1379" s="73" t="s">
        <v>108</v>
      </c>
      <c r="F1379" s="42">
        <v>110</v>
      </c>
      <c r="G1379" s="43" t="str">
        <f t="shared" si="216"/>
        <v>08 Feb (Week 22:  Fri)</v>
      </c>
      <c r="H1379" s="41" t="s">
        <v>3309</v>
      </c>
      <c r="I1379" s="41" t="s">
        <v>3310</v>
      </c>
      <c r="J1379" s="41" t="str">
        <f t="shared" si="217"/>
        <v>Planned</v>
      </c>
    </row>
    <row r="1380" spans="1:10" x14ac:dyDescent="0.25">
      <c r="A1380" s="173" t="str">
        <f t="shared" si="215"/>
        <v>FoundationHenry Reed, Inc.112</v>
      </c>
      <c r="B1380" s="74" t="s">
        <v>123</v>
      </c>
      <c r="C1380" s="73" t="s">
        <v>101</v>
      </c>
      <c r="D1380" s="73" t="s">
        <v>3294</v>
      </c>
      <c r="E1380" s="73" t="s">
        <v>108</v>
      </c>
      <c r="F1380" s="42">
        <v>112</v>
      </c>
      <c r="G1380" s="43" t="str">
        <f t="shared" si="216"/>
        <v>12 Feb (Week 23:  Tue)</v>
      </c>
      <c r="H1380" s="41" t="s">
        <v>3311</v>
      </c>
      <c r="I1380" s="41" t="s">
        <v>3312</v>
      </c>
      <c r="J1380" s="41" t="str">
        <f t="shared" si="217"/>
        <v>Planned</v>
      </c>
    </row>
    <row r="1381" spans="1:10" x14ac:dyDescent="0.25">
      <c r="A1381" s="173" t="str">
        <f t="shared" si="215"/>
        <v>FoundationHenry Reed, Inc.114</v>
      </c>
      <c r="B1381" s="74" t="s">
        <v>123</v>
      </c>
      <c r="C1381" s="73" t="s">
        <v>101</v>
      </c>
      <c r="D1381" s="73" t="s">
        <v>3294</v>
      </c>
      <c r="E1381" s="73" t="s">
        <v>108</v>
      </c>
      <c r="F1381" s="42">
        <v>114</v>
      </c>
      <c r="G1381" s="43" t="str">
        <f t="shared" si="216"/>
        <v>14 Feb (Week 23:  Thu)</v>
      </c>
      <c r="H1381" s="41" t="s">
        <v>3313</v>
      </c>
      <c r="I1381" s="41" t="s">
        <v>3314</v>
      </c>
      <c r="J1381" s="41" t="str">
        <f t="shared" si="217"/>
        <v>Planned</v>
      </c>
    </row>
    <row r="1382" spans="1:10" x14ac:dyDescent="0.25">
      <c r="A1382" s="173" t="str">
        <f t="shared" ref="A1382:A1401" si="226">B1382&amp;D1382&amp;F1382</f>
        <v>FoundationFrom the Mixed-Up Files …121</v>
      </c>
      <c r="B1382" s="74" t="s">
        <v>123</v>
      </c>
      <c r="C1382" s="73" t="s">
        <v>101</v>
      </c>
      <c r="D1382" s="73" t="s">
        <v>3494</v>
      </c>
      <c r="E1382" s="73" t="s">
        <v>108</v>
      </c>
      <c r="F1382" s="42">
        <v>121</v>
      </c>
      <c r="G1382" s="43" t="str">
        <f t="shared" si="216"/>
        <v>25 Feb (Week 25:  Mon)</v>
      </c>
      <c r="H1382" s="41" t="s">
        <v>211</v>
      </c>
      <c r="I1382" s="41" t="s">
        <v>3277</v>
      </c>
      <c r="J1382" s="41" t="str">
        <f t="shared" si="217"/>
        <v>Planned</v>
      </c>
    </row>
    <row r="1383" spans="1:10" x14ac:dyDescent="0.25">
      <c r="A1383" s="173" t="str">
        <f t="shared" si="226"/>
        <v>FoundationFrom the Mixed-Up Files …123</v>
      </c>
      <c r="B1383" s="74" t="s">
        <v>123</v>
      </c>
      <c r="C1383" s="73" t="s">
        <v>101</v>
      </c>
      <c r="D1383" s="73" t="s">
        <v>3494</v>
      </c>
      <c r="E1383" s="73" t="s">
        <v>108</v>
      </c>
      <c r="F1383" s="42">
        <v>123</v>
      </c>
      <c r="G1383" s="43" t="str">
        <f t="shared" si="216"/>
        <v>27 Feb (Week 25:  Wed)</v>
      </c>
      <c r="H1383" s="41" t="s">
        <v>212</v>
      </c>
      <c r="I1383" s="41" t="s">
        <v>3315</v>
      </c>
      <c r="J1383" s="41" t="str">
        <f t="shared" si="217"/>
        <v>Planned</v>
      </c>
    </row>
    <row r="1384" spans="1:10" x14ac:dyDescent="0.25">
      <c r="A1384" s="173" t="str">
        <f t="shared" si="226"/>
        <v>FoundationFrom the Mixed-Up Files …125</v>
      </c>
      <c r="B1384" s="74" t="s">
        <v>123</v>
      </c>
      <c r="C1384" s="73" t="s">
        <v>101</v>
      </c>
      <c r="D1384" s="73" t="s">
        <v>3494</v>
      </c>
      <c r="E1384" s="73" t="s">
        <v>108</v>
      </c>
      <c r="F1384" s="42">
        <v>125</v>
      </c>
      <c r="G1384" s="43" t="str">
        <f t="shared" si="216"/>
        <v>01 Mar (Week 25:  Fri)</v>
      </c>
      <c r="H1384" s="41" t="s">
        <v>213</v>
      </c>
      <c r="I1384" s="41" t="s">
        <v>3316</v>
      </c>
      <c r="J1384" s="41" t="str">
        <f t="shared" si="217"/>
        <v>Planned</v>
      </c>
    </row>
    <row r="1385" spans="1:10" x14ac:dyDescent="0.25">
      <c r="A1385" s="173" t="str">
        <f t="shared" si="226"/>
        <v>FoundationFrom the Mixed-Up Files …127</v>
      </c>
      <c r="B1385" s="74" t="s">
        <v>123</v>
      </c>
      <c r="C1385" s="73" t="s">
        <v>101</v>
      </c>
      <c r="D1385" s="73" t="s">
        <v>3494</v>
      </c>
      <c r="E1385" s="73" t="s">
        <v>108</v>
      </c>
      <c r="F1385" s="42">
        <v>127</v>
      </c>
      <c r="G1385" s="43" t="str">
        <f t="shared" si="216"/>
        <v>05 Mar (Week 26:  Tue)</v>
      </c>
      <c r="H1385" s="41" t="s">
        <v>214</v>
      </c>
      <c r="I1385" s="41" t="s">
        <v>3281</v>
      </c>
      <c r="J1385" s="41" t="str">
        <f t="shared" si="217"/>
        <v>Planned</v>
      </c>
    </row>
    <row r="1386" spans="1:10" x14ac:dyDescent="0.25">
      <c r="A1386" s="173" t="str">
        <f t="shared" si="226"/>
        <v>FoundationFrom the Mixed-Up Files …129</v>
      </c>
      <c r="B1386" s="74" t="s">
        <v>123</v>
      </c>
      <c r="C1386" s="73" t="s">
        <v>101</v>
      </c>
      <c r="D1386" s="73" t="s">
        <v>3494</v>
      </c>
      <c r="E1386" s="73" t="s">
        <v>108</v>
      </c>
      <c r="F1386" s="42">
        <v>129</v>
      </c>
      <c r="G1386" s="43" t="str">
        <f t="shared" si="216"/>
        <v>07 Mar (Week 26:  Thu)</v>
      </c>
      <c r="H1386" s="41" t="s">
        <v>215</v>
      </c>
      <c r="I1386" s="41" t="s">
        <v>3282</v>
      </c>
      <c r="J1386" s="41" t="str">
        <f t="shared" si="217"/>
        <v>Planned</v>
      </c>
    </row>
    <row r="1387" spans="1:10" x14ac:dyDescent="0.25">
      <c r="A1387" s="173" t="str">
        <f t="shared" si="226"/>
        <v>FoundationFrom the Mixed-Up Files …131</v>
      </c>
      <c r="B1387" s="74" t="s">
        <v>123</v>
      </c>
      <c r="C1387" s="73" t="s">
        <v>101</v>
      </c>
      <c r="D1387" s="73" t="s">
        <v>3494</v>
      </c>
      <c r="E1387" s="73" t="s">
        <v>108</v>
      </c>
      <c r="F1387" s="42">
        <v>131</v>
      </c>
      <c r="G1387" s="43" t="str">
        <f t="shared" ref="G1387:G1417" si="227">IF(ISBLANK(F1387),"",TEXT(VLOOKUP(F1387,Calendar,2,0),"dd mmm")&amp;" (Week "&amp;VLOOKUP(F1387,Calendar,3,FALSE)&amp;":  "&amp;TEXT(VLOOKUP(F1387,Calendar,2,FALSE),"ddd")&amp;")")</f>
        <v>11 Mar (Week 27:  Mon)</v>
      </c>
      <c r="H1387" s="41" t="s">
        <v>223</v>
      </c>
      <c r="I1387" s="41" t="s">
        <v>3283</v>
      </c>
      <c r="J1387" s="41" t="str">
        <f t="shared" ref="J1387:J1417" si="228">IF(ISBLANK(K1387),"Planned",IF(K1387="-","Revoked","Completed"))</f>
        <v>Planned</v>
      </c>
    </row>
    <row r="1388" spans="1:10" x14ac:dyDescent="0.25">
      <c r="A1388" s="173" t="str">
        <f t="shared" si="226"/>
        <v>FoundationFrom the Mixed-Up Files …133</v>
      </c>
      <c r="B1388" s="74" t="s">
        <v>123</v>
      </c>
      <c r="C1388" s="73" t="s">
        <v>101</v>
      </c>
      <c r="D1388" s="73" t="s">
        <v>3494</v>
      </c>
      <c r="E1388" s="73" t="s">
        <v>108</v>
      </c>
      <c r="F1388" s="42">
        <v>133</v>
      </c>
      <c r="G1388" s="43" t="str">
        <f t="shared" si="227"/>
        <v>13 Mar (Week 27:  Wed)</v>
      </c>
      <c r="H1388" s="41" t="s">
        <v>216</v>
      </c>
      <c r="I1388" s="41" t="s">
        <v>3284</v>
      </c>
      <c r="J1388" s="41" t="str">
        <f t="shared" si="228"/>
        <v>Planned</v>
      </c>
    </row>
    <row r="1389" spans="1:10" x14ac:dyDescent="0.25">
      <c r="A1389" s="173" t="str">
        <f t="shared" si="226"/>
        <v>FoundationFrom the Mixed-Up Files …135</v>
      </c>
      <c r="B1389" s="74" t="s">
        <v>123</v>
      </c>
      <c r="C1389" s="73" t="s">
        <v>101</v>
      </c>
      <c r="D1389" s="73" t="s">
        <v>3494</v>
      </c>
      <c r="E1389" s="73" t="s">
        <v>108</v>
      </c>
      <c r="F1389" s="42">
        <v>135</v>
      </c>
      <c r="G1389" s="43" t="str">
        <f t="shared" si="227"/>
        <v>15 Mar (Week 27:  Fri)</v>
      </c>
      <c r="H1389" s="41" t="s">
        <v>217</v>
      </c>
      <c r="I1389" s="41" t="s">
        <v>3278</v>
      </c>
      <c r="J1389" s="41" t="str">
        <f t="shared" si="228"/>
        <v>Planned</v>
      </c>
    </row>
    <row r="1390" spans="1:10" x14ac:dyDescent="0.25">
      <c r="A1390" s="173" t="str">
        <f t="shared" si="226"/>
        <v>FoundationFrom the Mixed-Up Files …137</v>
      </c>
      <c r="B1390" s="74" t="s">
        <v>123</v>
      </c>
      <c r="C1390" s="73" t="s">
        <v>101</v>
      </c>
      <c r="D1390" s="73" t="s">
        <v>3494</v>
      </c>
      <c r="E1390" s="73" t="s">
        <v>108</v>
      </c>
      <c r="F1390" s="42">
        <v>137</v>
      </c>
      <c r="G1390" s="43" t="str">
        <f t="shared" si="227"/>
        <v>19 Mar (Week 28:  Tue)</v>
      </c>
      <c r="H1390" s="41" t="s">
        <v>218</v>
      </c>
      <c r="I1390" s="41" t="s">
        <v>3290</v>
      </c>
      <c r="J1390" s="41" t="str">
        <f t="shared" si="228"/>
        <v>Planned</v>
      </c>
    </row>
    <row r="1391" spans="1:10" x14ac:dyDescent="0.25">
      <c r="A1391" s="173" t="str">
        <f t="shared" si="226"/>
        <v>FoundationFrom the Mixed-Up Files …139</v>
      </c>
      <c r="B1391" s="74" t="s">
        <v>123</v>
      </c>
      <c r="C1391" s="73" t="s">
        <v>101</v>
      </c>
      <c r="D1391" s="73" t="s">
        <v>3494</v>
      </c>
      <c r="E1391" s="73" t="s">
        <v>108</v>
      </c>
      <c r="F1391" s="42">
        <v>139</v>
      </c>
      <c r="G1391" s="43" t="str">
        <f t="shared" si="227"/>
        <v>21 Mar (Week 28:  Thu)</v>
      </c>
      <c r="H1391" s="41" t="s">
        <v>219</v>
      </c>
      <c r="I1391" s="41" t="s">
        <v>3285</v>
      </c>
      <c r="J1391" s="41" t="str">
        <f t="shared" si="228"/>
        <v>Planned</v>
      </c>
    </row>
    <row r="1392" spans="1:10" x14ac:dyDescent="0.25">
      <c r="A1392" s="173" t="str">
        <f t="shared" si="226"/>
        <v>FoundationBecause of Winn-Dixie145</v>
      </c>
      <c r="B1392" s="74" t="s">
        <v>123</v>
      </c>
      <c r="C1392" s="73" t="s">
        <v>101</v>
      </c>
      <c r="D1392" s="73" t="s">
        <v>277</v>
      </c>
      <c r="E1392" s="73" t="s">
        <v>108</v>
      </c>
      <c r="F1392" s="42">
        <v>145</v>
      </c>
      <c r="G1392" s="43" t="str">
        <f t="shared" si="227"/>
        <v>29 Mar (Week 29:  Fri)</v>
      </c>
      <c r="H1392" s="41" t="s">
        <v>211</v>
      </c>
      <c r="I1392" s="41" t="s">
        <v>3277</v>
      </c>
      <c r="J1392" s="41" t="str">
        <f t="shared" si="228"/>
        <v>Planned</v>
      </c>
    </row>
    <row r="1393" spans="1:13" x14ac:dyDescent="0.25">
      <c r="A1393" s="173" t="str">
        <f t="shared" si="226"/>
        <v>FoundationBecause of Winn-Dixie146</v>
      </c>
      <c r="B1393" s="74" t="s">
        <v>123</v>
      </c>
      <c r="C1393" s="73" t="s">
        <v>101</v>
      </c>
      <c r="D1393" s="73" t="s">
        <v>277</v>
      </c>
      <c r="E1393" s="73" t="s">
        <v>108</v>
      </c>
      <c r="F1393" s="42">
        <v>146</v>
      </c>
      <c r="G1393" s="43" t="str">
        <f t="shared" si="227"/>
        <v>01 Apr (Week 30:  Mon)</v>
      </c>
      <c r="H1393" s="41" t="s">
        <v>212</v>
      </c>
      <c r="I1393" s="41" t="s">
        <v>3315</v>
      </c>
      <c r="J1393" s="41" t="str">
        <f t="shared" si="228"/>
        <v>Planned</v>
      </c>
    </row>
    <row r="1394" spans="1:13" x14ac:dyDescent="0.25">
      <c r="A1394" s="173" t="str">
        <f t="shared" si="226"/>
        <v>FoundationBecause of Winn-Dixie147</v>
      </c>
      <c r="B1394" s="74" t="s">
        <v>123</v>
      </c>
      <c r="C1394" s="73" t="s">
        <v>101</v>
      </c>
      <c r="D1394" s="73" t="s">
        <v>277</v>
      </c>
      <c r="E1394" s="73" t="s">
        <v>108</v>
      </c>
      <c r="F1394" s="42">
        <v>147</v>
      </c>
      <c r="G1394" s="43" t="str">
        <f t="shared" si="227"/>
        <v>02 Apr (Week 30:  Tue)</v>
      </c>
      <c r="H1394" s="41" t="s">
        <v>213</v>
      </c>
      <c r="I1394" s="41" t="s">
        <v>3316</v>
      </c>
      <c r="J1394" s="41" t="str">
        <f t="shared" si="228"/>
        <v>Planned</v>
      </c>
    </row>
    <row r="1395" spans="1:13" x14ac:dyDescent="0.25">
      <c r="A1395" s="173" t="str">
        <f t="shared" si="226"/>
        <v>FoundationBecause of Winn-Dixie148</v>
      </c>
      <c r="B1395" s="74" t="s">
        <v>123</v>
      </c>
      <c r="C1395" s="73" t="s">
        <v>101</v>
      </c>
      <c r="D1395" s="73" t="s">
        <v>277</v>
      </c>
      <c r="E1395" s="73" t="s">
        <v>108</v>
      </c>
      <c r="F1395" s="42">
        <v>148</v>
      </c>
      <c r="G1395" s="43" t="str">
        <f t="shared" si="227"/>
        <v>03 Apr (Week 30:  Wed)</v>
      </c>
      <c r="H1395" s="41" t="s">
        <v>214</v>
      </c>
      <c r="I1395" s="41" t="s">
        <v>3281</v>
      </c>
      <c r="J1395" s="41" t="str">
        <f t="shared" si="228"/>
        <v>Planned</v>
      </c>
    </row>
    <row r="1396" spans="1:13" x14ac:dyDescent="0.25">
      <c r="A1396" s="173" t="str">
        <f t="shared" si="226"/>
        <v>FoundationBecause of Winn-Dixie149</v>
      </c>
      <c r="B1396" s="74" t="s">
        <v>123</v>
      </c>
      <c r="C1396" s="73" t="s">
        <v>101</v>
      </c>
      <c r="D1396" s="73" t="s">
        <v>277</v>
      </c>
      <c r="E1396" s="73" t="s">
        <v>108</v>
      </c>
      <c r="F1396" s="42">
        <v>149</v>
      </c>
      <c r="G1396" s="43" t="str">
        <f t="shared" si="227"/>
        <v>04 Apr (Week 30:  Thu)</v>
      </c>
      <c r="H1396" s="41" t="s">
        <v>215</v>
      </c>
      <c r="I1396" s="41" t="s">
        <v>3282</v>
      </c>
      <c r="J1396" s="41" t="str">
        <f t="shared" si="228"/>
        <v>Planned</v>
      </c>
    </row>
    <row r="1397" spans="1:13" x14ac:dyDescent="0.25">
      <c r="A1397" s="173" t="str">
        <f t="shared" si="226"/>
        <v>FoundationBecause of Winn-Dixie150</v>
      </c>
      <c r="B1397" s="74" t="s">
        <v>123</v>
      </c>
      <c r="C1397" s="73" t="s">
        <v>101</v>
      </c>
      <c r="D1397" s="73" t="s">
        <v>277</v>
      </c>
      <c r="E1397" s="73" t="s">
        <v>108</v>
      </c>
      <c r="F1397" s="42">
        <v>150</v>
      </c>
      <c r="G1397" s="43" t="str">
        <f t="shared" si="227"/>
        <v>05 Apr (Week 30:  Fri)</v>
      </c>
      <c r="H1397" s="41" t="s">
        <v>223</v>
      </c>
      <c r="I1397" s="41" t="s">
        <v>3283</v>
      </c>
      <c r="J1397" s="41" t="str">
        <f t="shared" si="228"/>
        <v>Planned</v>
      </c>
    </row>
    <row r="1398" spans="1:13" x14ac:dyDescent="0.25">
      <c r="A1398" s="173" t="str">
        <f t="shared" si="226"/>
        <v>FoundationBecause of Winn-Dixie151</v>
      </c>
      <c r="B1398" s="74" t="s">
        <v>123</v>
      </c>
      <c r="C1398" s="73" t="s">
        <v>101</v>
      </c>
      <c r="D1398" s="73" t="s">
        <v>277</v>
      </c>
      <c r="E1398" s="73" t="s">
        <v>108</v>
      </c>
      <c r="F1398" s="42">
        <v>151</v>
      </c>
      <c r="G1398" s="43" t="str">
        <f t="shared" si="227"/>
        <v>08 Apr (Week 31:  Mon)</v>
      </c>
      <c r="H1398" s="41" t="s">
        <v>216</v>
      </c>
      <c r="I1398" s="41" t="s">
        <v>3284</v>
      </c>
      <c r="J1398" s="41" t="str">
        <f t="shared" si="228"/>
        <v>Planned</v>
      </c>
    </row>
    <row r="1399" spans="1:13" x14ac:dyDescent="0.25">
      <c r="A1399" s="173" t="str">
        <f t="shared" si="226"/>
        <v>FoundationBecause of Winn-Dixie152</v>
      </c>
      <c r="B1399" s="74" t="s">
        <v>123</v>
      </c>
      <c r="C1399" s="73" t="s">
        <v>101</v>
      </c>
      <c r="D1399" s="73" t="s">
        <v>277</v>
      </c>
      <c r="E1399" s="73" t="s">
        <v>108</v>
      </c>
      <c r="F1399" s="42">
        <v>152</v>
      </c>
      <c r="G1399" s="43" t="str">
        <f t="shared" si="227"/>
        <v>09 Apr (Week 31:  Tue)</v>
      </c>
      <c r="H1399" s="41" t="s">
        <v>217</v>
      </c>
      <c r="I1399" s="41" t="s">
        <v>3278</v>
      </c>
      <c r="J1399" s="41" t="str">
        <f t="shared" si="228"/>
        <v>Planned</v>
      </c>
    </row>
    <row r="1400" spans="1:13" x14ac:dyDescent="0.25">
      <c r="A1400" s="173" t="str">
        <f t="shared" si="226"/>
        <v>FoundationBecause of Winn-Dixie153</v>
      </c>
      <c r="B1400" s="74" t="s">
        <v>123</v>
      </c>
      <c r="C1400" s="73" t="s">
        <v>101</v>
      </c>
      <c r="D1400" s="73" t="s">
        <v>277</v>
      </c>
      <c r="E1400" s="73" t="s">
        <v>108</v>
      </c>
      <c r="F1400" s="42">
        <v>153</v>
      </c>
      <c r="G1400" s="43" t="str">
        <f t="shared" si="227"/>
        <v>10 Apr (Week 31:  Wed)</v>
      </c>
      <c r="H1400" s="41" t="s">
        <v>218</v>
      </c>
      <c r="I1400" s="41" t="s">
        <v>3290</v>
      </c>
      <c r="J1400" s="41" t="str">
        <f t="shared" si="228"/>
        <v>Planned</v>
      </c>
    </row>
    <row r="1401" spans="1:13" x14ac:dyDescent="0.25">
      <c r="A1401" s="173" t="str">
        <f t="shared" si="226"/>
        <v>FoundationBecause of Winn-Dixie154</v>
      </c>
      <c r="B1401" s="74" t="s">
        <v>123</v>
      </c>
      <c r="C1401" s="73" t="s">
        <v>101</v>
      </c>
      <c r="D1401" s="73" t="s">
        <v>277</v>
      </c>
      <c r="E1401" s="73" t="s">
        <v>108</v>
      </c>
      <c r="F1401" s="42">
        <v>154</v>
      </c>
      <c r="G1401" s="43" t="str">
        <f t="shared" si="227"/>
        <v>11 Apr (Week 31:  Thu)</v>
      </c>
      <c r="H1401" s="41" t="s">
        <v>219</v>
      </c>
      <c r="I1401" s="41" t="s">
        <v>3285</v>
      </c>
      <c r="J1401" s="41" t="str">
        <f t="shared" si="228"/>
        <v>Planned</v>
      </c>
    </row>
    <row r="1402" spans="1:13" x14ac:dyDescent="0.25">
      <c r="A1402" s="173" t="str">
        <f t="shared" ref="A1402:A1417" si="229">B1402&amp;D1402&amp;F1402</f>
        <v>FoundationBecause of Winn-Dixie155</v>
      </c>
      <c r="B1402" s="74" t="s">
        <v>123</v>
      </c>
      <c r="C1402" s="73" t="s">
        <v>101</v>
      </c>
      <c r="D1402" s="73" t="s">
        <v>277</v>
      </c>
      <c r="E1402" s="73" t="s">
        <v>108</v>
      </c>
      <c r="F1402" s="42">
        <v>155</v>
      </c>
      <c r="G1402" s="43" t="str">
        <f t="shared" si="227"/>
        <v>12 Apr (Week 31:  Fri)</v>
      </c>
      <c r="H1402" s="41" t="s">
        <v>220</v>
      </c>
      <c r="I1402" s="41" t="s">
        <v>3286</v>
      </c>
      <c r="J1402" s="41" t="str">
        <f t="shared" si="228"/>
        <v>Planned</v>
      </c>
    </row>
    <row r="1403" spans="1:13" x14ac:dyDescent="0.25">
      <c r="A1403" s="173" t="str">
        <f t="shared" si="229"/>
        <v>FoundationBecause of Winn-Dixie156</v>
      </c>
      <c r="B1403" s="74" t="s">
        <v>123</v>
      </c>
      <c r="C1403" s="73" t="s">
        <v>101</v>
      </c>
      <c r="D1403" s="73" t="s">
        <v>277</v>
      </c>
      <c r="E1403" s="73" t="s">
        <v>108</v>
      </c>
      <c r="F1403" s="42">
        <v>156</v>
      </c>
      <c r="G1403" s="43" t="str">
        <f t="shared" si="227"/>
        <v>15 Apr (Week 32:  Mon)</v>
      </c>
      <c r="H1403" s="41" t="s">
        <v>221</v>
      </c>
      <c r="I1403" s="41" t="s">
        <v>3317</v>
      </c>
      <c r="J1403" s="41" t="str">
        <f t="shared" si="228"/>
        <v>Planned</v>
      </c>
    </row>
    <row r="1404" spans="1:13" x14ac:dyDescent="0.25">
      <c r="A1404" s="173" t="str">
        <f t="shared" si="229"/>
        <v>FoundationBecause of Winn-Dixie157</v>
      </c>
      <c r="B1404" s="74" t="s">
        <v>123</v>
      </c>
      <c r="C1404" s="73" t="s">
        <v>101</v>
      </c>
      <c r="D1404" s="73" t="s">
        <v>277</v>
      </c>
      <c r="E1404" s="73" t="s">
        <v>108</v>
      </c>
      <c r="F1404" s="42">
        <v>157</v>
      </c>
      <c r="G1404" s="43" t="str">
        <f t="shared" si="227"/>
        <v>16 Apr (Week 32:  Tue)</v>
      </c>
      <c r="H1404" s="41" t="s">
        <v>1908</v>
      </c>
      <c r="I1404" s="41" t="s">
        <v>3318</v>
      </c>
      <c r="J1404" s="41" t="str">
        <f t="shared" si="228"/>
        <v>Planned</v>
      </c>
    </row>
    <row r="1405" spans="1:13" x14ac:dyDescent="0.25">
      <c r="A1405" s="173" t="str">
        <f t="shared" si="229"/>
        <v>FoundationBecause of Winn-Dixie158</v>
      </c>
      <c r="B1405" s="74" t="s">
        <v>123</v>
      </c>
      <c r="C1405" s="73" t="s">
        <v>101</v>
      </c>
      <c r="D1405" s="73" t="s">
        <v>277</v>
      </c>
      <c r="E1405" s="73" t="s">
        <v>108</v>
      </c>
      <c r="F1405" s="42">
        <v>158</v>
      </c>
      <c r="G1405" s="43" t="str">
        <f t="shared" si="227"/>
        <v>17 Apr (Week 32:  Wed)</v>
      </c>
      <c r="H1405" s="41" t="s">
        <v>1909</v>
      </c>
      <c r="I1405" s="41" t="s">
        <v>3287</v>
      </c>
      <c r="J1405" s="41" t="str">
        <f t="shared" si="228"/>
        <v>Planned</v>
      </c>
    </row>
    <row r="1406" spans="1:13" x14ac:dyDescent="0.25">
      <c r="A1406" s="173" t="str">
        <f t="shared" si="229"/>
        <v>FoundationBecause of Winn-Dixie159</v>
      </c>
      <c r="B1406" s="74" t="s">
        <v>123</v>
      </c>
      <c r="C1406" s="73" t="s">
        <v>101</v>
      </c>
      <c r="D1406" s="73" t="s">
        <v>277</v>
      </c>
      <c r="E1406" s="73" t="s">
        <v>108</v>
      </c>
      <c r="F1406" s="42">
        <v>159</v>
      </c>
      <c r="G1406" s="43" t="str">
        <f t="shared" si="227"/>
        <v>18 Apr (Week 32:  Thu)</v>
      </c>
      <c r="H1406" s="41" t="s">
        <v>2172</v>
      </c>
      <c r="I1406" s="41" t="s">
        <v>3319</v>
      </c>
      <c r="J1406" s="41" t="str">
        <f t="shared" si="228"/>
        <v>Planned</v>
      </c>
    </row>
    <row r="1407" spans="1:13" x14ac:dyDescent="0.25">
      <c r="A1407" s="173" t="str">
        <f t="shared" si="229"/>
        <v>FoundationBecause of Winn-Dixie160</v>
      </c>
      <c r="B1407" s="74" t="s">
        <v>123</v>
      </c>
      <c r="C1407" s="73" t="s">
        <v>101</v>
      </c>
      <c r="D1407" s="73" t="s">
        <v>277</v>
      </c>
      <c r="E1407" s="73" t="s">
        <v>108</v>
      </c>
      <c r="F1407" s="42">
        <v>160</v>
      </c>
      <c r="G1407" s="43" t="str">
        <f t="shared" si="227"/>
        <v>19 Apr (Week 32:  Fri)</v>
      </c>
      <c r="H1407" s="41" t="s">
        <v>2056</v>
      </c>
      <c r="I1407" s="41" t="s">
        <v>3320</v>
      </c>
      <c r="J1407" s="41" t="str">
        <f t="shared" si="228"/>
        <v>Planned</v>
      </c>
      <c r="M1407" s="54" t="s">
        <v>110</v>
      </c>
    </row>
    <row r="1408" spans="1:13" x14ac:dyDescent="0.25">
      <c r="A1408" s="173" t="str">
        <f t="shared" si="229"/>
        <v>FoundationBecause of Winn-Dixie161</v>
      </c>
      <c r="B1408" s="74" t="s">
        <v>123</v>
      </c>
      <c r="C1408" s="73" t="s">
        <v>101</v>
      </c>
      <c r="D1408" s="73" t="s">
        <v>277</v>
      </c>
      <c r="E1408" s="73" t="s">
        <v>108</v>
      </c>
      <c r="F1408" s="42">
        <v>161</v>
      </c>
      <c r="G1408" s="43" t="str">
        <f t="shared" si="227"/>
        <v>22 Apr (Week 33:  Mon)</v>
      </c>
      <c r="H1408" s="41" t="s">
        <v>2283</v>
      </c>
      <c r="I1408" s="41" t="s">
        <v>3321</v>
      </c>
      <c r="J1408" s="41" t="str">
        <f t="shared" si="228"/>
        <v>Planned</v>
      </c>
    </row>
    <row r="1409" spans="1:11" x14ac:dyDescent="0.25">
      <c r="A1409" s="173" t="str">
        <f t="shared" si="229"/>
        <v>FoundationBecause of Winn-Dixie162</v>
      </c>
      <c r="B1409" s="74" t="s">
        <v>123</v>
      </c>
      <c r="C1409" s="73" t="s">
        <v>101</v>
      </c>
      <c r="D1409" s="73" t="s">
        <v>277</v>
      </c>
      <c r="E1409" s="73" t="s">
        <v>108</v>
      </c>
      <c r="F1409" s="42">
        <v>162</v>
      </c>
      <c r="G1409" s="43" t="str">
        <f t="shared" si="227"/>
        <v>23 Apr (Week 33:  Tue)</v>
      </c>
      <c r="H1409" s="41" t="s">
        <v>2199</v>
      </c>
      <c r="I1409" s="41" t="s">
        <v>3322</v>
      </c>
      <c r="J1409" s="41" t="str">
        <f t="shared" si="228"/>
        <v>Planned</v>
      </c>
    </row>
    <row r="1410" spans="1:11" x14ac:dyDescent="0.25">
      <c r="A1410" s="173" t="str">
        <f t="shared" si="229"/>
        <v>FoundationBecause of Winn-Dixie163</v>
      </c>
      <c r="B1410" s="74" t="s">
        <v>123</v>
      </c>
      <c r="C1410" s="73" t="s">
        <v>101</v>
      </c>
      <c r="D1410" s="73" t="s">
        <v>277</v>
      </c>
      <c r="E1410" s="73" t="s">
        <v>108</v>
      </c>
      <c r="F1410" s="42">
        <v>163</v>
      </c>
      <c r="G1410" s="43" t="str">
        <f t="shared" si="227"/>
        <v>24 Apr (Week 33:  Wed)</v>
      </c>
      <c r="H1410" s="41" t="s">
        <v>2393</v>
      </c>
      <c r="I1410" s="41" t="s">
        <v>3380</v>
      </c>
      <c r="J1410" s="41" t="str">
        <f t="shared" si="228"/>
        <v>Planned</v>
      </c>
    </row>
    <row r="1411" spans="1:11" x14ac:dyDescent="0.25">
      <c r="A1411" s="173" t="str">
        <f t="shared" si="229"/>
        <v>FoundationBecause of Winn-Dixie164</v>
      </c>
      <c r="B1411" s="74" t="s">
        <v>123</v>
      </c>
      <c r="C1411" s="73" t="s">
        <v>101</v>
      </c>
      <c r="D1411" s="73" t="s">
        <v>277</v>
      </c>
      <c r="E1411" s="73" t="s">
        <v>108</v>
      </c>
      <c r="F1411" s="42">
        <v>164</v>
      </c>
      <c r="G1411" s="43" t="str">
        <f t="shared" si="227"/>
        <v>25 Apr (Week 33:  Thu)</v>
      </c>
      <c r="H1411" s="41" t="s">
        <v>2394</v>
      </c>
      <c r="I1411" s="41" t="s">
        <v>3381</v>
      </c>
      <c r="J1411" s="41" t="str">
        <f t="shared" si="228"/>
        <v>Planned</v>
      </c>
    </row>
    <row r="1412" spans="1:11" x14ac:dyDescent="0.25">
      <c r="A1412" s="173" t="str">
        <f t="shared" si="229"/>
        <v>FoundationBecause of Winn-Dixie165</v>
      </c>
      <c r="B1412" s="74" t="s">
        <v>123</v>
      </c>
      <c r="C1412" s="73" t="s">
        <v>101</v>
      </c>
      <c r="D1412" s="73" t="s">
        <v>277</v>
      </c>
      <c r="E1412" s="73" t="s">
        <v>108</v>
      </c>
      <c r="F1412" s="42">
        <v>165</v>
      </c>
      <c r="G1412" s="43" t="str">
        <f t="shared" si="227"/>
        <v>26 Apr (Week 33:  Fri)</v>
      </c>
      <c r="H1412" s="41" t="s">
        <v>2395</v>
      </c>
      <c r="I1412" s="41" t="s">
        <v>3389</v>
      </c>
      <c r="J1412" s="41" t="str">
        <f t="shared" si="228"/>
        <v>Planned</v>
      </c>
    </row>
    <row r="1413" spans="1:11" x14ac:dyDescent="0.25">
      <c r="A1413" s="173" t="str">
        <f t="shared" si="229"/>
        <v>FoundationBecause of Winn-Dixie166</v>
      </c>
      <c r="B1413" s="74" t="s">
        <v>123</v>
      </c>
      <c r="C1413" s="73" t="s">
        <v>101</v>
      </c>
      <c r="D1413" s="73" t="s">
        <v>277</v>
      </c>
      <c r="E1413" s="73" t="s">
        <v>108</v>
      </c>
      <c r="F1413" s="42">
        <v>166</v>
      </c>
      <c r="G1413" s="43" t="str">
        <f t="shared" si="227"/>
        <v>29 Apr (Week 34:  Mon)</v>
      </c>
      <c r="H1413" s="41" t="s">
        <v>2156</v>
      </c>
      <c r="I1413" s="41" t="s">
        <v>3390</v>
      </c>
      <c r="J1413" s="41" t="str">
        <f t="shared" si="228"/>
        <v>Planned</v>
      </c>
    </row>
    <row r="1414" spans="1:11" x14ac:dyDescent="0.25">
      <c r="A1414" s="173" t="str">
        <f t="shared" si="229"/>
        <v>FoundationBecause of Winn-Dixie167</v>
      </c>
      <c r="B1414" s="74" t="s">
        <v>123</v>
      </c>
      <c r="C1414" s="73" t="s">
        <v>101</v>
      </c>
      <c r="D1414" s="73" t="s">
        <v>277</v>
      </c>
      <c r="E1414" s="73" t="s">
        <v>108</v>
      </c>
      <c r="F1414" s="42">
        <v>167</v>
      </c>
      <c r="G1414" s="43" t="str">
        <f t="shared" si="227"/>
        <v>30 Apr (Week 34:  Tue)</v>
      </c>
      <c r="H1414" s="41" t="s">
        <v>2201</v>
      </c>
      <c r="I1414" s="41" t="s">
        <v>3391</v>
      </c>
      <c r="J1414" s="41" t="str">
        <f t="shared" si="228"/>
        <v>Planned</v>
      </c>
    </row>
    <row r="1415" spans="1:11" x14ac:dyDescent="0.25">
      <c r="A1415" s="173" t="str">
        <f t="shared" si="229"/>
        <v>FoundationBecause of Winn-Dixie168</v>
      </c>
      <c r="B1415" s="74" t="s">
        <v>123</v>
      </c>
      <c r="C1415" s="73" t="s">
        <v>101</v>
      </c>
      <c r="D1415" s="73" t="s">
        <v>277</v>
      </c>
      <c r="E1415" s="73" t="s">
        <v>108</v>
      </c>
      <c r="F1415" s="42">
        <v>168</v>
      </c>
      <c r="G1415" s="43" t="str">
        <f t="shared" si="227"/>
        <v>01 May (Week 34:  Wed)</v>
      </c>
      <c r="H1415" s="41" t="s">
        <v>2396</v>
      </c>
      <c r="I1415" s="41" t="s">
        <v>3392</v>
      </c>
      <c r="J1415" s="41" t="str">
        <f t="shared" si="228"/>
        <v>Planned</v>
      </c>
    </row>
    <row r="1416" spans="1:11" x14ac:dyDescent="0.25">
      <c r="A1416" s="173" t="str">
        <f t="shared" si="229"/>
        <v>FoundationBecause of Winn-Dixie169</v>
      </c>
      <c r="B1416" s="74" t="s">
        <v>123</v>
      </c>
      <c r="C1416" s="73" t="s">
        <v>101</v>
      </c>
      <c r="D1416" s="73" t="s">
        <v>277</v>
      </c>
      <c r="E1416" s="73" t="s">
        <v>108</v>
      </c>
      <c r="F1416" s="42">
        <v>169</v>
      </c>
      <c r="G1416" s="43" t="str">
        <f t="shared" si="227"/>
        <v>02 May (Week 34:  Thu)</v>
      </c>
      <c r="H1416" s="41" t="s">
        <v>2074</v>
      </c>
      <c r="I1416" s="41" t="s">
        <v>3393</v>
      </c>
      <c r="J1416" s="41" t="str">
        <f t="shared" si="228"/>
        <v>Planned</v>
      </c>
    </row>
    <row r="1417" spans="1:11" x14ac:dyDescent="0.25">
      <c r="A1417" s="173" t="str">
        <f t="shared" si="229"/>
        <v>FoundationBecause of Winn-Dixie170</v>
      </c>
      <c r="B1417" s="74" t="s">
        <v>123</v>
      </c>
      <c r="C1417" s="73" t="s">
        <v>101</v>
      </c>
      <c r="D1417" s="73" t="s">
        <v>277</v>
      </c>
      <c r="E1417" s="73" t="s">
        <v>108</v>
      </c>
      <c r="F1417" s="42">
        <v>170</v>
      </c>
      <c r="G1417" s="43" t="str">
        <f t="shared" si="227"/>
        <v>03 May (Week 34:  Fri)</v>
      </c>
      <c r="H1417" s="41" t="s">
        <v>2076</v>
      </c>
      <c r="I1417" s="41" t="s">
        <v>3394</v>
      </c>
      <c r="J1417" s="41" t="str">
        <f t="shared" si="228"/>
        <v>Planned</v>
      </c>
    </row>
    <row r="1418" spans="1:11" x14ac:dyDescent="0.25">
      <c r="A1418" s="103" t="str">
        <f t="shared" ref="A1418:A1420" si="230">B1418&amp;D1418&amp;F1418</f>
        <v>FoundationAll the Small Poems1</v>
      </c>
      <c r="B1418" s="74" t="s">
        <v>123</v>
      </c>
      <c r="C1418" s="73" t="s">
        <v>101</v>
      </c>
      <c r="D1418" s="73" t="s">
        <v>1715</v>
      </c>
      <c r="E1418" s="105" t="s">
        <v>128</v>
      </c>
      <c r="F1418" s="42">
        <v>1</v>
      </c>
      <c r="G1418" s="43" t="str">
        <f t="shared" ref="G1418:G1420" si="231">IF(ISBLANK(F1418),"",TEXT(VLOOKUP(F1418,Calendar,2,0),"dd mmm")&amp;" (Week "&amp;VLOOKUP(F1418,Calendar,3,FALSE)&amp;":  "&amp;TEXT(VLOOKUP(F1418,Calendar,2,FALSE),"ddd")&amp;")")</f>
        <v>03 Sep (Week 1:  Mon)</v>
      </c>
      <c r="H1418" s="41" t="s">
        <v>1716</v>
      </c>
      <c r="I1418" s="41" t="s">
        <v>1717</v>
      </c>
      <c r="J1418" s="41" t="str">
        <f t="shared" ref="J1418:J1420" si="232">IF(ISBLANK(K1418),"Planned",IF(K1418="-","Revoked","Completed"))</f>
        <v>Completed</v>
      </c>
      <c r="K1418" s="107">
        <v>43346</v>
      </c>
    </row>
    <row r="1419" spans="1:11" x14ac:dyDescent="0.25">
      <c r="A1419" s="103" t="str">
        <f t="shared" si="230"/>
        <v>FoundationAll the Small Poems3</v>
      </c>
      <c r="B1419" s="74" t="s">
        <v>123</v>
      </c>
      <c r="C1419" s="73" t="s">
        <v>101</v>
      </c>
      <c r="D1419" s="73" t="s">
        <v>1715</v>
      </c>
      <c r="E1419" s="105" t="s">
        <v>128</v>
      </c>
      <c r="F1419" s="42">
        <v>3</v>
      </c>
      <c r="G1419" s="43" t="str">
        <f t="shared" si="231"/>
        <v>05 Sep (Week 1:  Wed)</v>
      </c>
      <c r="H1419" s="41" t="s">
        <v>1718</v>
      </c>
      <c r="I1419" s="41" t="s">
        <v>1719</v>
      </c>
      <c r="J1419" s="41" t="str">
        <f t="shared" si="232"/>
        <v>Completed</v>
      </c>
      <c r="K1419" s="107">
        <v>43346</v>
      </c>
    </row>
    <row r="1420" spans="1:11" x14ac:dyDescent="0.25">
      <c r="A1420" s="103" t="str">
        <f t="shared" si="230"/>
        <v>FoundationAll the Small Poems4</v>
      </c>
      <c r="B1420" s="74" t="s">
        <v>123</v>
      </c>
      <c r="C1420" s="73" t="s">
        <v>101</v>
      </c>
      <c r="D1420" s="73" t="s">
        <v>1715</v>
      </c>
      <c r="E1420" s="105" t="s">
        <v>128</v>
      </c>
      <c r="F1420" s="42">
        <v>4</v>
      </c>
      <c r="G1420" s="43" t="str">
        <f t="shared" si="231"/>
        <v>06 Sep (Week 1:  Thu)</v>
      </c>
      <c r="H1420" s="41" t="s">
        <v>362</v>
      </c>
      <c r="I1420" s="41" t="s">
        <v>1720</v>
      </c>
      <c r="J1420" s="41" t="str">
        <f t="shared" si="232"/>
        <v>Completed</v>
      </c>
      <c r="K1420" s="107">
        <v>43346</v>
      </c>
    </row>
    <row r="1421" spans="1:11" x14ac:dyDescent="0.25">
      <c r="A1421" s="173" t="str">
        <f t="shared" ref="A1421:A1452" si="233">B1421&amp;D1421&amp;F1421</f>
        <v>FoundationAll the Small Poems6</v>
      </c>
      <c r="B1421" s="74" t="s">
        <v>123</v>
      </c>
      <c r="C1421" s="73" t="s">
        <v>101</v>
      </c>
      <c r="D1421" s="73" t="s">
        <v>1715</v>
      </c>
      <c r="E1421" s="105" t="s">
        <v>128</v>
      </c>
      <c r="F1421" s="42">
        <v>6</v>
      </c>
      <c r="G1421" s="43" t="str">
        <f t="shared" ref="G1421:G1452" si="234">IF(ISBLANK(F1421),"",TEXT(VLOOKUP(F1421,Calendar,2,0),"dd mmm")&amp;" (Week "&amp;VLOOKUP(F1421,Calendar,3,FALSE)&amp;":  "&amp;TEXT(VLOOKUP(F1421,Calendar,2,FALSE),"ddd")&amp;")")</f>
        <v>10 Sep (Week 2:  Mon)</v>
      </c>
      <c r="H1421" s="41" t="s">
        <v>363</v>
      </c>
      <c r="I1421" s="41" t="s">
        <v>1721</v>
      </c>
      <c r="J1421" s="41" t="str">
        <f t="shared" ref="J1421:J1452" si="235">IF(ISBLANK(K1421),"Planned",IF(K1421="-","Revoked","Completed"))</f>
        <v>Completed</v>
      </c>
      <c r="K1421" s="107">
        <v>43353</v>
      </c>
    </row>
    <row r="1422" spans="1:11" x14ac:dyDescent="0.25">
      <c r="A1422" s="173" t="str">
        <f t="shared" si="233"/>
        <v>FoundationAll the Small Poems7</v>
      </c>
      <c r="B1422" s="74" t="s">
        <v>123</v>
      </c>
      <c r="C1422" s="73" t="s">
        <v>101</v>
      </c>
      <c r="D1422" s="73" t="s">
        <v>1715</v>
      </c>
      <c r="E1422" s="105" t="s">
        <v>128</v>
      </c>
      <c r="F1422" s="42">
        <v>7</v>
      </c>
      <c r="G1422" s="43" t="str">
        <f t="shared" si="234"/>
        <v>11 Sep (Week 2:  Tue)</v>
      </c>
      <c r="H1422" s="41" t="s">
        <v>225</v>
      </c>
      <c r="I1422" s="41" t="s">
        <v>1722</v>
      </c>
      <c r="J1422" s="41" t="str">
        <f t="shared" si="235"/>
        <v>Completed</v>
      </c>
      <c r="K1422" s="107">
        <v>43353</v>
      </c>
    </row>
    <row r="1423" spans="1:11" x14ac:dyDescent="0.25">
      <c r="A1423" s="173" t="str">
        <f t="shared" si="233"/>
        <v>FoundationAll the Small Poems9</v>
      </c>
      <c r="B1423" s="74" t="s">
        <v>123</v>
      </c>
      <c r="C1423" s="73" t="s">
        <v>101</v>
      </c>
      <c r="D1423" s="73" t="s">
        <v>1715</v>
      </c>
      <c r="E1423" s="105" t="s">
        <v>128</v>
      </c>
      <c r="F1423" s="42">
        <v>9</v>
      </c>
      <c r="G1423" s="43" t="str">
        <f t="shared" si="234"/>
        <v>13 Sep (Week 2:  Thu)</v>
      </c>
      <c r="H1423" s="41" t="s">
        <v>226</v>
      </c>
      <c r="I1423" s="41" t="s">
        <v>1723</v>
      </c>
      <c r="J1423" s="41" t="str">
        <f t="shared" si="235"/>
        <v>Completed</v>
      </c>
      <c r="K1423" s="107">
        <v>43353</v>
      </c>
    </row>
    <row r="1424" spans="1:11" x14ac:dyDescent="0.25">
      <c r="A1424" s="173" t="str">
        <f t="shared" si="233"/>
        <v>FoundationAll the Small Poems11</v>
      </c>
      <c r="B1424" s="74" t="s">
        <v>123</v>
      </c>
      <c r="C1424" s="73" t="s">
        <v>101</v>
      </c>
      <c r="D1424" s="73" t="s">
        <v>1715</v>
      </c>
      <c r="E1424" s="105" t="s">
        <v>128</v>
      </c>
      <c r="F1424" s="42">
        <v>11</v>
      </c>
      <c r="G1424" s="43" t="str">
        <f t="shared" si="234"/>
        <v>17 Sep (Week 3:  Mon)</v>
      </c>
      <c r="H1424" s="41" t="s">
        <v>227</v>
      </c>
      <c r="I1424" s="41" t="s">
        <v>1724</v>
      </c>
      <c r="J1424" s="41" t="str">
        <f t="shared" si="235"/>
        <v>Completed</v>
      </c>
      <c r="K1424" s="107">
        <v>43360</v>
      </c>
    </row>
    <row r="1425" spans="1:11" x14ac:dyDescent="0.25">
      <c r="A1425" s="173" t="str">
        <f t="shared" si="233"/>
        <v>FoundationAll the Small Poems12</v>
      </c>
      <c r="B1425" s="74" t="s">
        <v>123</v>
      </c>
      <c r="C1425" s="73" t="s">
        <v>101</v>
      </c>
      <c r="D1425" s="73" t="s">
        <v>1715</v>
      </c>
      <c r="E1425" s="105" t="s">
        <v>128</v>
      </c>
      <c r="F1425" s="42">
        <v>12</v>
      </c>
      <c r="G1425" s="43" t="str">
        <f t="shared" si="234"/>
        <v>18 Sep (Week 3:  Tue)</v>
      </c>
      <c r="H1425" s="41" t="s">
        <v>373</v>
      </c>
      <c r="I1425" s="41" t="s">
        <v>1725</v>
      </c>
      <c r="J1425" s="41" t="str">
        <f t="shared" si="235"/>
        <v>Completed</v>
      </c>
      <c r="K1425" s="107">
        <v>43360</v>
      </c>
    </row>
    <row r="1426" spans="1:11" x14ac:dyDescent="0.25">
      <c r="A1426" s="173" t="str">
        <f t="shared" si="233"/>
        <v>FoundationAll the Small Poems14</v>
      </c>
      <c r="B1426" s="74" t="s">
        <v>123</v>
      </c>
      <c r="C1426" s="73" t="s">
        <v>101</v>
      </c>
      <c r="D1426" s="73" t="s">
        <v>1715</v>
      </c>
      <c r="E1426" s="105" t="s">
        <v>128</v>
      </c>
      <c r="F1426" s="42">
        <v>14</v>
      </c>
      <c r="G1426" s="43" t="str">
        <f t="shared" si="234"/>
        <v>20 Sep (Week 3:  Thu)</v>
      </c>
      <c r="H1426" s="41" t="s">
        <v>229</v>
      </c>
      <c r="I1426" s="41" t="s">
        <v>1726</v>
      </c>
      <c r="J1426" s="41" t="str">
        <f t="shared" si="235"/>
        <v>Completed</v>
      </c>
      <c r="K1426" s="107">
        <v>43360</v>
      </c>
    </row>
    <row r="1427" spans="1:11" x14ac:dyDescent="0.25">
      <c r="A1427" s="173" t="str">
        <f t="shared" si="233"/>
        <v>FoundationAll the Small Poems16</v>
      </c>
      <c r="B1427" s="74" t="s">
        <v>123</v>
      </c>
      <c r="C1427" s="73" t="s">
        <v>101</v>
      </c>
      <c r="D1427" s="73" t="s">
        <v>1715</v>
      </c>
      <c r="E1427" s="105" t="s">
        <v>128</v>
      </c>
      <c r="F1427" s="42">
        <v>16</v>
      </c>
      <c r="G1427" s="43" t="str">
        <f t="shared" si="234"/>
        <v>24 Sep (Week 4:  Mon)</v>
      </c>
      <c r="H1427" s="41" t="s">
        <v>379</v>
      </c>
      <c r="I1427" s="41" t="s">
        <v>4018</v>
      </c>
      <c r="J1427" s="41" t="str">
        <f t="shared" si="235"/>
        <v>Completed</v>
      </c>
      <c r="K1427" s="107">
        <v>43367</v>
      </c>
    </row>
    <row r="1428" spans="1:11" x14ac:dyDescent="0.25">
      <c r="A1428" s="173" t="str">
        <f t="shared" si="233"/>
        <v>FoundationAll the Small Poems17</v>
      </c>
      <c r="B1428" s="74" t="s">
        <v>123</v>
      </c>
      <c r="C1428" s="73" t="s">
        <v>101</v>
      </c>
      <c r="D1428" s="73" t="s">
        <v>1715</v>
      </c>
      <c r="E1428" s="105" t="s">
        <v>128</v>
      </c>
      <c r="F1428" s="42">
        <v>17</v>
      </c>
      <c r="G1428" s="43" t="str">
        <f t="shared" si="234"/>
        <v>25 Sep (Week 4:  Tue)</v>
      </c>
      <c r="H1428" s="41" t="s">
        <v>230</v>
      </c>
      <c r="I1428" s="41" t="s">
        <v>1727</v>
      </c>
      <c r="J1428" s="41" t="str">
        <f t="shared" si="235"/>
        <v>Completed</v>
      </c>
      <c r="K1428" s="107">
        <v>43367</v>
      </c>
    </row>
    <row r="1429" spans="1:11" x14ac:dyDescent="0.25">
      <c r="A1429" s="173" t="str">
        <f t="shared" si="233"/>
        <v>FoundationAll the Small Poems19</v>
      </c>
      <c r="B1429" s="74" t="s">
        <v>123</v>
      </c>
      <c r="C1429" s="73" t="s">
        <v>101</v>
      </c>
      <c r="D1429" s="73" t="s">
        <v>1715</v>
      </c>
      <c r="E1429" s="105" t="s">
        <v>128</v>
      </c>
      <c r="F1429" s="42">
        <v>19</v>
      </c>
      <c r="G1429" s="43" t="str">
        <f t="shared" si="234"/>
        <v>27 Sep (Week 4:  Thu)</v>
      </c>
      <c r="H1429" s="41" t="s">
        <v>385</v>
      </c>
      <c r="I1429" s="41" t="s">
        <v>1728</v>
      </c>
      <c r="J1429" s="41" t="str">
        <f t="shared" si="235"/>
        <v>Completed</v>
      </c>
      <c r="K1429" s="107">
        <v>43367</v>
      </c>
    </row>
    <row r="1430" spans="1:11" x14ac:dyDescent="0.25">
      <c r="A1430" s="173" t="str">
        <f t="shared" si="233"/>
        <v>FoundationAll the Small Poems21</v>
      </c>
      <c r="B1430" s="74" t="s">
        <v>123</v>
      </c>
      <c r="C1430" s="73" t="s">
        <v>101</v>
      </c>
      <c r="D1430" s="73" t="s">
        <v>1715</v>
      </c>
      <c r="E1430" s="105" t="s">
        <v>128</v>
      </c>
      <c r="F1430" s="42">
        <v>21</v>
      </c>
      <c r="G1430" s="43" t="str">
        <f t="shared" si="234"/>
        <v>01 Oct (Week 5:  Mon)</v>
      </c>
      <c r="H1430" s="41" t="s">
        <v>387</v>
      </c>
      <c r="I1430" s="41" t="s">
        <v>1729</v>
      </c>
      <c r="J1430" s="41" t="str">
        <f t="shared" si="235"/>
        <v>Completed</v>
      </c>
      <c r="K1430" s="107">
        <v>43374</v>
      </c>
    </row>
    <row r="1431" spans="1:11" x14ac:dyDescent="0.25">
      <c r="A1431" s="173" t="str">
        <f t="shared" si="233"/>
        <v>FoundationAll the Small Poems22</v>
      </c>
      <c r="B1431" s="74" t="s">
        <v>123</v>
      </c>
      <c r="C1431" s="73" t="s">
        <v>101</v>
      </c>
      <c r="D1431" s="73" t="s">
        <v>1715</v>
      </c>
      <c r="E1431" s="105" t="s">
        <v>128</v>
      </c>
      <c r="F1431" s="42">
        <v>22</v>
      </c>
      <c r="G1431" s="43" t="str">
        <f t="shared" si="234"/>
        <v>02 Oct (Week 5:  Tue)</v>
      </c>
      <c r="H1431" s="41" t="s">
        <v>389</v>
      </c>
      <c r="I1431" s="41" t="s">
        <v>1730</v>
      </c>
      <c r="J1431" s="41" t="str">
        <f t="shared" si="235"/>
        <v>Planned</v>
      </c>
    </row>
    <row r="1432" spans="1:11" x14ac:dyDescent="0.25">
      <c r="A1432" s="173" t="str">
        <f t="shared" si="233"/>
        <v>FoundationAll the Small Poems24</v>
      </c>
      <c r="B1432" s="74" t="s">
        <v>123</v>
      </c>
      <c r="C1432" s="73" t="s">
        <v>101</v>
      </c>
      <c r="D1432" s="73" t="s">
        <v>1715</v>
      </c>
      <c r="E1432" s="105" t="s">
        <v>128</v>
      </c>
      <c r="F1432" s="42">
        <v>24</v>
      </c>
      <c r="G1432" s="43" t="str">
        <f t="shared" si="234"/>
        <v>04 Oct (Week 5:  Thu)</v>
      </c>
      <c r="H1432" s="41" t="s">
        <v>234</v>
      </c>
      <c r="I1432" s="41" t="s">
        <v>1731</v>
      </c>
      <c r="J1432" s="41" t="str">
        <f t="shared" si="235"/>
        <v>Planned</v>
      </c>
    </row>
    <row r="1433" spans="1:11" x14ac:dyDescent="0.25">
      <c r="A1433" s="173" t="str">
        <f t="shared" si="233"/>
        <v>FoundationAll the Small Poems26</v>
      </c>
      <c r="B1433" s="74" t="s">
        <v>123</v>
      </c>
      <c r="C1433" s="73" t="s">
        <v>101</v>
      </c>
      <c r="D1433" s="73" t="s">
        <v>1715</v>
      </c>
      <c r="E1433" s="105" t="s">
        <v>128</v>
      </c>
      <c r="F1433" s="42">
        <v>26</v>
      </c>
      <c r="G1433" s="43" t="str">
        <f t="shared" si="234"/>
        <v>08 Oct (Week 6:  Mon)</v>
      </c>
      <c r="H1433" s="41" t="s">
        <v>236</v>
      </c>
      <c r="I1433" s="41" t="s">
        <v>1732</v>
      </c>
      <c r="J1433" s="41" t="str">
        <f t="shared" si="235"/>
        <v>Planned</v>
      </c>
    </row>
    <row r="1434" spans="1:11" x14ac:dyDescent="0.25">
      <c r="A1434" s="173" t="str">
        <f t="shared" si="233"/>
        <v>FoundationAll the Small Poems27</v>
      </c>
      <c r="B1434" s="74" t="s">
        <v>123</v>
      </c>
      <c r="C1434" s="73" t="s">
        <v>101</v>
      </c>
      <c r="D1434" s="73" t="s">
        <v>1715</v>
      </c>
      <c r="E1434" s="105" t="s">
        <v>128</v>
      </c>
      <c r="F1434" s="42">
        <v>27</v>
      </c>
      <c r="G1434" s="43" t="str">
        <f t="shared" si="234"/>
        <v>09 Oct (Week 6:  Tue)</v>
      </c>
      <c r="H1434" s="41" t="s">
        <v>327</v>
      </c>
      <c r="I1434" s="41" t="s">
        <v>1733</v>
      </c>
      <c r="J1434" s="41" t="str">
        <f t="shared" si="235"/>
        <v>Planned</v>
      </c>
    </row>
    <row r="1435" spans="1:11" x14ac:dyDescent="0.25">
      <c r="A1435" s="173" t="str">
        <f t="shared" si="233"/>
        <v>FoundationAll the Small Poems28</v>
      </c>
      <c r="B1435" s="74" t="s">
        <v>123</v>
      </c>
      <c r="C1435" s="73" t="s">
        <v>101</v>
      </c>
      <c r="D1435" s="73" t="s">
        <v>1715</v>
      </c>
      <c r="E1435" s="105" t="s">
        <v>128</v>
      </c>
      <c r="F1435" s="42">
        <v>28</v>
      </c>
      <c r="G1435" s="43" t="str">
        <f t="shared" si="234"/>
        <v>10 Oct (Week 6:  Wed)</v>
      </c>
      <c r="H1435" s="41" t="s">
        <v>285</v>
      </c>
      <c r="I1435" s="41" t="s">
        <v>1734</v>
      </c>
      <c r="J1435" s="41" t="str">
        <f t="shared" si="235"/>
        <v>Planned</v>
      </c>
    </row>
    <row r="1436" spans="1:11" x14ac:dyDescent="0.25">
      <c r="A1436" s="173" t="str">
        <f t="shared" si="233"/>
        <v>FoundationAll the Small Poems29</v>
      </c>
      <c r="B1436" s="74" t="s">
        <v>123</v>
      </c>
      <c r="C1436" s="73" t="s">
        <v>101</v>
      </c>
      <c r="D1436" s="73" t="s">
        <v>1715</v>
      </c>
      <c r="E1436" s="105" t="s">
        <v>128</v>
      </c>
      <c r="F1436" s="42">
        <v>29</v>
      </c>
      <c r="G1436" s="43" t="str">
        <f t="shared" si="234"/>
        <v>11 Oct (Week 6:  Thu)</v>
      </c>
      <c r="H1436" s="41" t="s">
        <v>239</v>
      </c>
      <c r="I1436" s="41" t="s">
        <v>1735</v>
      </c>
      <c r="J1436" s="41" t="str">
        <f t="shared" si="235"/>
        <v>Planned</v>
      </c>
    </row>
    <row r="1437" spans="1:11" x14ac:dyDescent="0.25">
      <c r="A1437" s="173" t="str">
        <f t="shared" si="233"/>
        <v>FoundationAll the Small Poems31</v>
      </c>
      <c r="B1437" s="74" t="s">
        <v>123</v>
      </c>
      <c r="C1437" s="73" t="s">
        <v>101</v>
      </c>
      <c r="D1437" s="73" t="s">
        <v>1715</v>
      </c>
      <c r="E1437" s="105" t="s">
        <v>128</v>
      </c>
      <c r="F1437" s="42">
        <v>31</v>
      </c>
      <c r="G1437" s="43" t="str">
        <f t="shared" si="234"/>
        <v>15 Oct (Week 7:  Mon)</v>
      </c>
      <c r="H1437" s="41" t="s">
        <v>240</v>
      </c>
      <c r="I1437" s="41" t="s">
        <v>1736</v>
      </c>
      <c r="J1437" s="41" t="str">
        <f t="shared" si="235"/>
        <v>Planned</v>
      </c>
    </row>
    <row r="1438" spans="1:11" x14ac:dyDescent="0.25">
      <c r="A1438" s="173" t="str">
        <f t="shared" si="233"/>
        <v>FoundationAll the Small Poems32</v>
      </c>
      <c r="B1438" s="74" t="s">
        <v>123</v>
      </c>
      <c r="C1438" s="73" t="s">
        <v>101</v>
      </c>
      <c r="D1438" s="73" t="s">
        <v>1715</v>
      </c>
      <c r="E1438" s="105" t="s">
        <v>128</v>
      </c>
      <c r="F1438" s="42">
        <v>32</v>
      </c>
      <c r="G1438" s="43" t="str">
        <f t="shared" si="234"/>
        <v>16 Oct (Week 7:  Tue)</v>
      </c>
      <c r="H1438" s="41" t="s">
        <v>241</v>
      </c>
      <c r="I1438" s="41" t="s">
        <v>1737</v>
      </c>
      <c r="J1438" s="41" t="str">
        <f t="shared" si="235"/>
        <v>Planned</v>
      </c>
    </row>
    <row r="1439" spans="1:11" x14ac:dyDescent="0.25">
      <c r="A1439" s="173" t="str">
        <f t="shared" si="233"/>
        <v>FoundationAll the Small Poems34</v>
      </c>
      <c r="B1439" s="74" t="s">
        <v>123</v>
      </c>
      <c r="C1439" s="73" t="s">
        <v>101</v>
      </c>
      <c r="D1439" s="73" t="s">
        <v>1715</v>
      </c>
      <c r="E1439" s="105" t="s">
        <v>128</v>
      </c>
      <c r="F1439" s="42">
        <v>34</v>
      </c>
      <c r="G1439" s="43" t="str">
        <f t="shared" si="234"/>
        <v>18 Oct (Week 7:  Thu)</v>
      </c>
      <c r="H1439" s="41" t="s">
        <v>406</v>
      </c>
      <c r="I1439" s="41" t="s">
        <v>1738</v>
      </c>
      <c r="J1439" s="41" t="str">
        <f t="shared" si="235"/>
        <v>Planned</v>
      </c>
    </row>
    <row r="1440" spans="1:11" x14ac:dyDescent="0.25">
      <c r="A1440" s="173" t="str">
        <f t="shared" si="233"/>
        <v>FoundationAll the Small Poems36</v>
      </c>
      <c r="B1440" s="74" t="s">
        <v>123</v>
      </c>
      <c r="C1440" s="73" t="s">
        <v>101</v>
      </c>
      <c r="D1440" s="73" t="s">
        <v>1715</v>
      </c>
      <c r="E1440" s="105" t="s">
        <v>128</v>
      </c>
      <c r="F1440" s="42">
        <v>36</v>
      </c>
      <c r="G1440" s="43" t="str">
        <f t="shared" si="234"/>
        <v>22 Oct (Week 8:  Mon)</v>
      </c>
      <c r="H1440" s="41" t="s">
        <v>243</v>
      </c>
      <c r="I1440" s="41" t="s">
        <v>1739</v>
      </c>
      <c r="J1440" s="41" t="str">
        <f t="shared" si="235"/>
        <v>Planned</v>
      </c>
    </row>
    <row r="1441" spans="1:10" x14ac:dyDescent="0.25">
      <c r="A1441" s="173" t="str">
        <f t="shared" si="233"/>
        <v>FoundationAll the Small Poems37</v>
      </c>
      <c r="B1441" s="74" t="s">
        <v>123</v>
      </c>
      <c r="C1441" s="73" t="s">
        <v>101</v>
      </c>
      <c r="D1441" s="73" t="s">
        <v>1715</v>
      </c>
      <c r="E1441" s="105" t="s">
        <v>128</v>
      </c>
      <c r="F1441" s="42">
        <v>37</v>
      </c>
      <c r="G1441" s="43" t="str">
        <f t="shared" si="234"/>
        <v>23 Oct (Week 8:  Tue)</v>
      </c>
      <c r="H1441" s="41" t="s">
        <v>245</v>
      </c>
      <c r="I1441" s="41" t="s">
        <v>1740</v>
      </c>
      <c r="J1441" s="41" t="str">
        <f t="shared" si="235"/>
        <v>Planned</v>
      </c>
    </row>
    <row r="1442" spans="1:10" x14ac:dyDescent="0.25">
      <c r="A1442" s="173" t="str">
        <f t="shared" si="233"/>
        <v>FoundationAll the Small Poems39</v>
      </c>
      <c r="B1442" s="74" t="s">
        <v>123</v>
      </c>
      <c r="C1442" s="73" t="s">
        <v>101</v>
      </c>
      <c r="D1442" s="73" t="s">
        <v>1715</v>
      </c>
      <c r="E1442" s="105" t="s">
        <v>128</v>
      </c>
      <c r="F1442" s="42">
        <v>39</v>
      </c>
      <c r="G1442" s="43" t="str">
        <f t="shared" si="234"/>
        <v>25 Oct (Week 8:  Thu)</v>
      </c>
      <c r="H1442" s="41" t="s">
        <v>249</v>
      </c>
      <c r="I1442" s="41" t="s">
        <v>1741</v>
      </c>
      <c r="J1442" s="41" t="str">
        <f t="shared" si="235"/>
        <v>Planned</v>
      </c>
    </row>
    <row r="1443" spans="1:10" x14ac:dyDescent="0.25">
      <c r="A1443" s="173" t="str">
        <f t="shared" si="233"/>
        <v>FoundationAll the Small Poems41</v>
      </c>
      <c r="B1443" s="74" t="s">
        <v>123</v>
      </c>
      <c r="C1443" s="73" t="s">
        <v>101</v>
      </c>
      <c r="D1443" s="73" t="s">
        <v>1715</v>
      </c>
      <c r="E1443" s="105" t="s">
        <v>128</v>
      </c>
      <c r="F1443" s="42">
        <v>41</v>
      </c>
      <c r="G1443" s="43" t="str">
        <f t="shared" si="234"/>
        <v>29 Oct (Week 9:  Mon)</v>
      </c>
      <c r="H1443" s="41" t="s">
        <v>250</v>
      </c>
      <c r="I1443" s="41" t="s">
        <v>1742</v>
      </c>
      <c r="J1443" s="41" t="str">
        <f t="shared" si="235"/>
        <v>Planned</v>
      </c>
    </row>
    <row r="1444" spans="1:10" x14ac:dyDescent="0.25">
      <c r="A1444" s="173" t="str">
        <f t="shared" si="233"/>
        <v>FoundationAll the Small Poems42</v>
      </c>
      <c r="B1444" s="74" t="s">
        <v>123</v>
      </c>
      <c r="C1444" s="73" t="s">
        <v>101</v>
      </c>
      <c r="D1444" s="73" t="s">
        <v>1715</v>
      </c>
      <c r="E1444" s="105" t="s">
        <v>128</v>
      </c>
      <c r="F1444" s="42">
        <v>42</v>
      </c>
      <c r="G1444" s="43" t="str">
        <f t="shared" si="234"/>
        <v>30 Oct (Week 9:  Tue)</v>
      </c>
      <c r="H1444" s="41" t="s">
        <v>251</v>
      </c>
      <c r="I1444" s="41" t="s">
        <v>1743</v>
      </c>
      <c r="J1444" s="41" t="str">
        <f t="shared" si="235"/>
        <v>Planned</v>
      </c>
    </row>
    <row r="1445" spans="1:10" x14ac:dyDescent="0.25">
      <c r="A1445" s="173" t="str">
        <f t="shared" si="233"/>
        <v>FoundationAll the Small Poems44</v>
      </c>
      <c r="B1445" s="74" t="s">
        <v>123</v>
      </c>
      <c r="C1445" s="73" t="s">
        <v>101</v>
      </c>
      <c r="D1445" s="73" t="s">
        <v>1715</v>
      </c>
      <c r="E1445" s="105" t="s">
        <v>128</v>
      </c>
      <c r="F1445" s="42">
        <v>44</v>
      </c>
      <c r="G1445" s="43" t="str">
        <f t="shared" si="234"/>
        <v>01 Nov (Week 9:  Thu)</v>
      </c>
      <c r="H1445" s="41" t="s">
        <v>252</v>
      </c>
      <c r="I1445" s="41" t="s">
        <v>1744</v>
      </c>
      <c r="J1445" s="41" t="str">
        <f t="shared" si="235"/>
        <v>Planned</v>
      </c>
    </row>
    <row r="1446" spans="1:10" x14ac:dyDescent="0.25">
      <c r="A1446" s="173" t="str">
        <f t="shared" si="233"/>
        <v>FoundationAll the Small Poems46</v>
      </c>
      <c r="B1446" s="74" t="s">
        <v>123</v>
      </c>
      <c r="C1446" s="73" t="s">
        <v>101</v>
      </c>
      <c r="D1446" s="73" t="s">
        <v>1715</v>
      </c>
      <c r="E1446" s="105" t="s">
        <v>128</v>
      </c>
      <c r="F1446" s="42">
        <v>46</v>
      </c>
      <c r="G1446" s="43" t="str">
        <f t="shared" si="234"/>
        <v>05 Nov (Week 10:  Mon)</v>
      </c>
      <c r="H1446" s="41" t="s">
        <v>254</v>
      </c>
      <c r="I1446" s="41" t="s">
        <v>1745</v>
      </c>
      <c r="J1446" s="41" t="str">
        <f t="shared" si="235"/>
        <v>Planned</v>
      </c>
    </row>
    <row r="1447" spans="1:10" x14ac:dyDescent="0.25">
      <c r="A1447" s="173" t="str">
        <f t="shared" si="233"/>
        <v>FoundationAll the Small Poems47</v>
      </c>
      <c r="B1447" s="74" t="s">
        <v>123</v>
      </c>
      <c r="C1447" s="73" t="s">
        <v>101</v>
      </c>
      <c r="D1447" s="73" t="s">
        <v>1715</v>
      </c>
      <c r="E1447" s="105" t="s">
        <v>128</v>
      </c>
      <c r="F1447" s="42">
        <v>47</v>
      </c>
      <c r="G1447" s="43" t="str">
        <f t="shared" si="234"/>
        <v>06 Nov (Week 10:  Tue)</v>
      </c>
      <c r="H1447" s="41" t="s">
        <v>1746</v>
      </c>
      <c r="I1447" s="41" t="s">
        <v>1747</v>
      </c>
      <c r="J1447" s="41" t="str">
        <f t="shared" si="235"/>
        <v>Planned</v>
      </c>
    </row>
    <row r="1448" spans="1:10" x14ac:dyDescent="0.25">
      <c r="A1448" s="173" t="str">
        <f t="shared" si="233"/>
        <v>FoundationAll the Small Poems49</v>
      </c>
      <c r="B1448" s="74" t="s">
        <v>123</v>
      </c>
      <c r="C1448" s="73" t="s">
        <v>101</v>
      </c>
      <c r="D1448" s="73" t="s">
        <v>1715</v>
      </c>
      <c r="E1448" s="105" t="s">
        <v>128</v>
      </c>
      <c r="F1448" s="42">
        <v>49</v>
      </c>
      <c r="G1448" s="43" t="str">
        <f t="shared" si="234"/>
        <v>08 Nov (Week 10:  Thu)</v>
      </c>
      <c r="H1448" s="41" t="s">
        <v>1748</v>
      </c>
      <c r="I1448" s="41" t="s">
        <v>1749</v>
      </c>
      <c r="J1448" s="41" t="str">
        <f t="shared" si="235"/>
        <v>Planned</v>
      </c>
    </row>
    <row r="1449" spans="1:10" x14ac:dyDescent="0.25">
      <c r="A1449" s="173" t="str">
        <f t="shared" si="233"/>
        <v>FoundationAll the Small Poems51</v>
      </c>
      <c r="B1449" s="74" t="s">
        <v>123</v>
      </c>
      <c r="C1449" s="73" t="s">
        <v>101</v>
      </c>
      <c r="D1449" s="73" t="s">
        <v>1715</v>
      </c>
      <c r="E1449" s="105" t="s">
        <v>128</v>
      </c>
      <c r="F1449" s="42">
        <v>51</v>
      </c>
      <c r="G1449" s="43" t="str">
        <f t="shared" si="234"/>
        <v>12 Nov (Week 11:  Mon)</v>
      </c>
      <c r="H1449" s="41" t="s">
        <v>431</v>
      </c>
      <c r="I1449" s="41" t="s">
        <v>1750</v>
      </c>
      <c r="J1449" s="41" t="str">
        <f t="shared" si="235"/>
        <v>Planned</v>
      </c>
    </row>
    <row r="1450" spans="1:10" x14ac:dyDescent="0.25">
      <c r="A1450" s="173" t="str">
        <f t="shared" si="233"/>
        <v>FoundationAll the Small Poems52</v>
      </c>
      <c r="B1450" s="74" t="s">
        <v>123</v>
      </c>
      <c r="C1450" s="73" t="s">
        <v>101</v>
      </c>
      <c r="D1450" s="73" t="s">
        <v>1715</v>
      </c>
      <c r="E1450" s="105" t="s">
        <v>128</v>
      </c>
      <c r="F1450" s="42">
        <v>52</v>
      </c>
      <c r="G1450" s="43" t="str">
        <f t="shared" si="234"/>
        <v>13 Nov (Week 11:  Tue)</v>
      </c>
      <c r="H1450" s="41" t="s">
        <v>1751</v>
      </c>
      <c r="I1450" s="41" t="s">
        <v>1752</v>
      </c>
      <c r="J1450" s="41" t="str">
        <f t="shared" si="235"/>
        <v>Planned</v>
      </c>
    </row>
    <row r="1451" spans="1:10" x14ac:dyDescent="0.25">
      <c r="A1451" s="173" t="str">
        <f t="shared" si="233"/>
        <v>FoundationAll the Small Poems54</v>
      </c>
      <c r="B1451" s="74" t="s">
        <v>123</v>
      </c>
      <c r="C1451" s="73" t="s">
        <v>101</v>
      </c>
      <c r="D1451" s="73" t="s">
        <v>1715</v>
      </c>
      <c r="E1451" s="105" t="s">
        <v>128</v>
      </c>
      <c r="F1451" s="42">
        <v>54</v>
      </c>
      <c r="G1451" s="43" t="str">
        <f t="shared" si="234"/>
        <v>15 Nov (Week 11:  Thu)</v>
      </c>
      <c r="H1451" s="41" t="s">
        <v>262</v>
      </c>
      <c r="I1451" s="41" t="s">
        <v>1753</v>
      </c>
      <c r="J1451" s="41" t="str">
        <f t="shared" si="235"/>
        <v>Planned</v>
      </c>
    </row>
    <row r="1452" spans="1:10" x14ac:dyDescent="0.25">
      <c r="A1452" s="173" t="str">
        <f t="shared" si="233"/>
        <v>FoundationAll the Small Poems56</v>
      </c>
      <c r="B1452" s="74" t="s">
        <v>123</v>
      </c>
      <c r="C1452" s="73" t="s">
        <v>101</v>
      </c>
      <c r="D1452" s="73" t="s">
        <v>1715</v>
      </c>
      <c r="E1452" s="105" t="s">
        <v>128</v>
      </c>
      <c r="F1452" s="42">
        <v>56</v>
      </c>
      <c r="G1452" s="43" t="str">
        <f t="shared" si="234"/>
        <v>19 Nov (Week 12:  Mon)</v>
      </c>
      <c r="H1452" s="41" t="s">
        <v>265</v>
      </c>
      <c r="I1452" s="41" t="s">
        <v>1754</v>
      </c>
      <c r="J1452" s="41" t="str">
        <f t="shared" si="235"/>
        <v>Planned</v>
      </c>
    </row>
    <row r="1453" spans="1:10" x14ac:dyDescent="0.25">
      <c r="A1453" s="173" t="str">
        <f t="shared" ref="A1453:A1484" si="236">B1453&amp;D1453&amp;F1453</f>
        <v>FoundationAll the Small Poems57</v>
      </c>
      <c r="B1453" s="74" t="s">
        <v>123</v>
      </c>
      <c r="C1453" s="73" t="s">
        <v>101</v>
      </c>
      <c r="D1453" s="73" t="s">
        <v>1715</v>
      </c>
      <c r="E1453" s="105" t="s">
        <v>128</v>
      </c>
      <c r="F1453" s="42">
        <v>57</v>
      </c>
      <c r="G1453" s="43" t="str">
        <f t="shared" ref="G1453:G1484" si="237">IF(ISBLANK(F1453),"",TEXT(VLOOKUP(F1453,Calendar,2,0),"dd mmm")&amp;" (Week "&amp;VLOOKUP(F1453,Calendar,3,FALSE)&amp;":  "&amp;TEXT(VLOOKUP(F1453,Calendar,2,FALSE),"ddd")&amp;")")</f>
        <v>20 Nov (Week 12:  Tue)</v>
      </c>
      <c r="H1453" s="41" t="s">
        <v>323</v>
      </c>
      <c r="I1453" s="41" t="s">
        <v>1755</v>
      </c>
      <c r="J1453" s="41" t="str">
        <f t="shared" ref="J1453:J1484" si="238">IF(ISBLANK(K1453),"Planned",IF(K1453="-","Revoked","Completed"))</f>
        <v>Planned</v>
      </c>
    </row>
    <row r="1454" spans="1:10" x14ac:dyDescent="0.25">
      <c r="A1454" s="173" t="str">
        <f t="shared" si="236"/>
        <v>FoundationAll the Small Poems58</v>
      </c>
      <c r="B1454" s="74" t="s">
        <v>123</v>
      </c>
      <c r="C1454" s="73" t="s">
        <v>101</v>
      </c>
      <c r="D1454" s="73" t="s">
        <v>1715</v>
      </c>
      <c r="E1454" s="105" t="s">
        <v>128</v>
      </c>
      <c r="F1454" s="42">
        <v>58</v>
      </c>
      <c r="G1454" s="43" t="str">
        <f t="shared" si="237"/>
        <v>21 Nov (Week 12:  Wed)</v>
      </c>
      <c r="H1454" s="41" t="s">
        <v>268</v>
      </c>
      <c r="I1454" s="41" t="s">
        <v>1756</v>
      </c>
      <c r="J1454" s="41" t="str">
        <f t="shared" si="238"/>
        <v>Planned</v>
      </c>
    </row>
    <row r="1455" spans="1:10" x14ac:dyDescent="0.25">
      <c r="A1455" s="173" t="str">
        <f t="shared" si="236"/>
        <v>FoundationAll the Small Poems59</v>
      </c>
      <c r="B1455" s="74" t="s">
        <v>123</v>
      </c>
      <c r="C1455" s="73" t="s">
        <v>101</v>
      </c>
      <c r="D1455" s="73" t="s">
        <v>1715</v>
      </c>
      <c r="E1455" s="105" t="s">
        <v>128</v>
      </c>
      <c r="F1455" s="42">
        <v>59</v>
      </c>
      <c r="G1455" s="43" t="str">
        <f t="shared" si="237"/>
        <v>22 Nov (Week 12:  Thu)</v>
      </c>
      <c r="H1455" s="41" t="s">
        <v>441</v>
      </c>
      <c r="I1455" s="41" t="s">
        <v>1757</v>
      </c>
      <c r="J1455" s="41" t="str">
        <f t="shared" si="238"/>
        <v>Planned</v>
      </c>
    </row>
    <row r="1456" spans="1:10" x14ac:dyDescent="0.25">
      <c r="A1456" s="173" t="str">
        <f t="shared" si="236"/>
        <v>FoundationAll the Small Poems61</v>
      </c>
      <c r="B1456" s="74" t="s">
        <v>123</v>
      </c>
      <c r="C1456" s="73" t="s">
        <v>101</v>
      </c>
      <c r="D1456" s="73" t="s">
        <v>1715</v>
      </c>
      <c r="E1456" s="105" t="s">
        <v>128</v>
      </c>
      <c r="F1456" s="42">
        <v>61</v>
      </c>
      <c r="G1456" s="43" t="str">
        <f t="shared" si="237"/>
        <v>26 Nov (Week 13:  Mon)</v>
      </c>
      <c r="H1456" s="41" t="s">
        <v>442</v>
      </c>
      <c r="I1456" s="41" t="s">
        <v>1758</v>
      </c>
      <c r="J1456" s="41" t="str">
        <f t="shared" si="238"/>
        <v>Planned</v>
      </c>
    </row>
    <row r="1457" spans="1:10" x14ac:dyDescent="0.25">
      <c r="A1457" s="173" t="str">
        <f t="shared" si="236"/>
        <v>FoundationAll the Small Poems62</v>
      </c>
      <c r="B1457" s="74" t="s">
        <v>123</v>
      </c>
      <c r="C1457" s="73" t="s">
        <v>101</v>
      </c>
      <c r="D1457" s="73" t="s">
        <v>1715</v>
      </c>
      <c r="E1457" s="105" t="s">
        <v>128</v>
      </c>
      <c r="F1457" s="42">
        <v>62</v>
      </c>
      <c r="G1457" s="43" t="str">
        <f t="shared" si="237"/>
        <v>27 Nov (Week 13:  Tue)</v>
      </c>
      <c r="H1457" s="41" t="s">
        <v>271</v>
      </c>
      <c r="I1457" s="41" t="s">
        <v>1759</v>
      </c>
      <c r="J1457" s="41" t="str">
        <f t="shared" si="238"/>
        <v>Planned</v>
      </c>
    </row>
    <row r="1458" spans="1:10" x14ac:dyDescent="0.25">
      <c r="A1458" s="173" t="str">
        <f t="shared" si="236"/>
        <v>FoundationAll the Small Poems64</v>
      </c>
      <c r="B1458" s="74" t="s">
        <v>123</v>
      </c>
      <c r="C1458" s="73" t="s">
        <v>101</v>
      </c>
      <c r="D1458" s="73" t="s">
        <v>1715</v>
      </c>
      <c r="E1458" s="105" t="s">
        <v>128</v>
      </c>
      <c r="F1458" s="42">
        <v>64</v>
      </c>
      <c r="G1458" s="43" t="str">
        <f t="shared" si="237"/>
        <v>29 Nov (Week 13:  Thu)</v>
      </c>
      <c r="H1458" s="41" t="s">
        <v>272</v>
      </c>
      <c r="I1458" s="41" t="s">
        <v>1760</v>
      </c>
      <c r="J1458" s="41" t="str">
        <f t="shared" si="238"/>
        <v>Planned</v>
      </c>
    </row>
    <row r="1459" spans="1:10" x14ac:dyDescent="0.25">
      <c r="A1459" s="173" t="str">
        <f t="shared" si="236"/>
        <v>FoundationAll the Small Poems66</v>
      </c>
      <c r="B1459" s="74" t="s">
        <v>123</v>
      </c>
      <c r="C1459" s="73" t="s">
        <v>101</v>
      </c>
      <c r="D1459" s="73" t="s">
        <v>1715</v>
      </c>
      <c r="E1459" s="105" t="s">
        <v>128</v>
      </c>
      <c r="F1459" s="42">
        <v>66</v>
      </c>
      <c r="G1459" s="43" t="str">
        <f t="shared" si="237"/>
        <v>03 Dec (Week 14:  Mon)</v>
      </c>
      <c r="H1459" s="41" t="s">
        <v>1485</v>
      </c>
      <c r="I1459" s="41" t="s">
        <v>1761</v>
      </c>
      <c r="J1459" s="41" t="str">
        <f t="shared" si="238"/>
        <v>Planned</v>
      </c>
    </row>
    <row r="1460" spans="1:10" x14ac:dyDescent="0.25">
      <c r="A1460" s="173" t="str">
        <f t="shared" si="236"/>
        <v>FoundationAll the Small Poems67</v>
      </c>
      <c r="B1460" s="74" t="s">
        <v>123</v>
      </c>
      <c r="C1460" s="73" t="s">
        <v>101</v>
      </c>
      <c r="D1460" s="73" t="s">
        <v>1715</v>
      </c>
      <c r="E1460" s="105" t="s">
        <v>128</v>
      </c>
      <c r="F1460" s="42">
        <v>67</v>
      </c>
      <c r="G1460" s="43" t="str">
        <f t="shared" si="237"/>
        <v>04 Dec (Week 14:  Tue)</v>
      </c>
      <c r="H1460" s="41" t="s">
        <v>1487</v>
      </c>
      <c r="I1460" s="41" t="s">
        <v>1762</v>
      </c>
      <c r="J1460" s="41" t="str">
        <f t="shared" si="238"/>
        <v>Planned</v>
      </c>
    </row>
    <row r="1461" spans="1:10" x14ac:dyDescent="0.25">
      <c r="A1461" s="173" t="str">
        <f t="shared" si="236"/>
        <v>FoundationAll the Small Poems71</v>
      </c>
      <c r="B1461" s="74" t="s">
        <v>123</v>
      </c>
      <c r="C1461" s="73" t="s">
        <v>101</v>
      </c>
      <c r="D1461" s="73" t="s">
        <v>1715</v>
      </c>
      <c r="E1461" s="105" t="s">
        <v>128</v>
      </c>
      <c r="F1461" s="42">
        <v>71</v>
      </c>
      <c r="G1461" s="43" t="str">
        <f t="shared" si="237"/>
        <v>10 Dec (Week 15:  Mon)</v>
      </c>
      <c r="H1461" s="41" t="s">
        <v>1763</v>
      </c>
      <c r="I1461" s="41" t="s">
        <v>1764</v>
      </c>
      <c r="J1461" s="41" t="str">
        <f t="shared" si="238"/>
        <v>Planned</v>
      </c>
    </row>
    <row r="1462" spans="1:10" x14ac:dyDescent="0.25">
      <c r="A1462" s="173" t="str">
        <f t="shared" si="236"/>
        <v>FoundationAll the Small Poems72</v>
      </c>
      <c r="B1462" s="74" t="s">
        <v>123</v>
      </c>
      <c r="C1462" s="73" t="s">
        <v>101</v>
      </c>
      <c r="D1462" s="73" t="s">
        <v>1715</v>
      </c>
      <c r="E1462" s="105" t="s">
        <v>128</v>
      </c>
      <c r="F1462" s="42">
        <v>72</v>
      </c>
      <c r="G1462" s="43" t="str">
        <f t="shared" si="237"/>
        <v>11 Dec (Week 15:  Tue)</v>
      </c>
      <c r="H1462" s="41" t="s">
        <v>1412</v>
      </c>
      <c r="I1462" s="41" t="s">
        <v>1765</v>
      </c>
      <c r="J1462" s="41" t="str">
        <f t="shared" si="238"/>
        <v>Planned</v>
      </c>
    </row>
    <row r="1463" spans="1:10" x14ac:dyDescent="0.25">
      <c r="A1463" s="173" t="str">
        <f t="shared" si="236"/>
        <v>FoundationAll the Small Poems74</v>
      </c>
      <c r="B1463" s="74" t="s">
        <v>123</v>
      </c>
      <c r="C1463" s="73" t="s">
        <v>101</v>
      </c>
      <c r="D1463" s="73" t="s">
        <v>1715</v>
      </c>
      <c r="E1463" s="105" t="s">
        <v>128</v>
      </c>
      <c r="F1463" s="42">
        <v>74</v>
      </c>
      <c r="G1463" s="43" t="str">
        <f t="shared" si="237"/>
        <v>13 Dec (Week 15:  Thu)</v>
      </c>
      <c r="H1463" s="41" t="s">
        <v>274</v>
      </c>
      <c r="I1463" s="41" t="s">
        <v>1766</v>
      </c>
      <c r="J1463" s="41" t="str">
        <f t="shared" si="238"/>
        <v>Planned</v>
      </c>
    </row>
    <row r="1464" spans="1:10" x14ac:dyDescent="0.25">
      <c r="A1464" s="173" t="str">
        <f t="shared" si="236"/>
        <v>FoundationAll the Small Poems76</v>
      </c>
      <c r="B1464" s="74" t="s">
        <v>123</v>
      </c>
      <c r="C1464" s="73" t="s">
        <v>101</v>
      </c>
      <c r="D1464" s="73" t="s">
        <v>1715</v>
      </c>
      <c r="E1464" s="105" t="s">
        <v>128</v>
      </c>
      <c r="F1464" s="42">
        <v>76</v>
      </c>
      <c r="G1464" s="43" t="str">
        <f t="shared" si="237"/>
        <v>17 Dec (Week 16:  Mon)</v>
      </c>
      <c r="H1464" s="41" t="s">
        <v>1418</v>
      </c>
      <c r="I1464" s="41" t="s">
        <v>1767</v>
      </c>
      <c r="J1464" s="41" t="str">
        <f t="shared" si="238"/>
        <v>Planned</v>
      </c>
    </row>
    <row r="1465" spans="1:10" x14ac:dyDescent="0.25">
      <c r="A1465" s="173" t="str">
        <f t="shared" si="236"/>
        <v>FoundationAll the Small Poems77</v>
      </c>
      <c r="B1465" s="74" t="s">
        <v>123</v>
      </c>
      <c r="C1465" s="73" t="s">
        <v>101</v>
      </c>
      <c r="D1465" s="73" t="s">
        <v>1715</v>
      </c>
      <c r="E1465" s="105" t="s">
        <v>128</v>
      </c>
      <c r="F1465" s="42">
        <v>77</v>
      </c>
      <c r="G1465" s="43" t="str">
        <f t="shared" si="237"/>
        <v>18 Dec (Week 16:  Tue)</v>
      </c>
      <c r="H1465" s="41" t="s">
        <v>275</v>
      </c>
      <c r="I1465" s="41" t="s">
        <v>1768</v>
      </c>
      <c r="J1465" s="41" t="str">
        <f t="shared" si="238"/>
        <v>Planned</v>
      </c>
    </row>
    <row r="1466" spans="1:10" x14ac:dyDescent="0.25">
      <c r="A1466" s="173" t="str">
        <f t="shared" si="236"/>
        <v>FoundationAll the Small Poems79</v>
      </c>
      <c r="B1466" s="74" t="s">
        <v>123</v>
      </c>
      <c r="C1466" s="73" t="s">
        <v>101</v>
      </c>
      <c r="D1466" s="73" t="s">
        <v>1715</v>
      </c>
      <c r="E1466" s="105" t="s">
        <v>128</v>
      </c>
      <c r="F1466" s="42">
        <v>79</v>
      </c>
      <c r="G1466" s="43" t="str">
        <f t="shared" si="237"/>
        <v>20 Dec (Week 16:  Thu)</v>
      </c>
      <c r="H1466" s="41" t="s">
        <v>448</v>
      </c>
      <c r="I1466" s="41" t="s">
        <v>1769</v>
      </c>
      <c r="J1466" s="41" t="str">
        <f t="shared" si="238"/>
        <v>Planned</v>
      </c>
    </row>
    <row r="1467" spans="1:10" x14ac:dyDescent="0.25">
      <c r="A1467" s="173" t="str">
        <f t="shared" si="236"/>
        <v>FoundationAll the Small Poems81</v>
      </c>
      <c r="B1467" s="74" t="s">
        <v>123</v>
      </c>
      <c r="C1467" s="73" t="s">
        <v>101</v>
      </c>
      <c r="D1467" s="73" t="s">
        <v>1715</v>
      </c>
      <c r="E1467" s="105" t="s">
        <v>128</v>
      </c>
      <c r="F1467" s="42">
        <v>81</v>
      </c>
      <c r="G1467" s="43" t="str">
        <f t="shared" si="237"/>
        <v>27 Dec (Week 17:  Thu)</v>
      </c>
      <c r="H1467" s="41" t="s">
        <v>326</v>
      </c>
      <c r="I1467" s="41" t="s">
        <v>1770</v>
      </c>
      <c r="J1467" s="41" t="str">
        <f t="shared" si="238"/>
        <v>Planned</v>
      </c>
    </row>
    <row r="1468" spans="1:10" x14ac:dyDescent="0.25">
      <c r="A1468" s="173" t="str">
        <f t="shared" si="236"/>
        <v>FoundationAll the Small Poems82</v>
      </c>
      <c r="B1468" s="74" t="s">
        <v>123</v>
      </c>
      <c r="C1468" s="73" t="s">
        <v>101</v>
      </c>
      <c r="D1468" s="73" t="s">
        <v>1715</v>
      </c>
      <c r="E1468" s="105" t="s">
        <v>128</v>
      </c>
      <c r="F1468" s="42">
        <v>82</v>
      </c>
      <c r="G1468" s="43" t="str">
        <f t="shared" si="237"/>
        <v>28 Dec (Week 17:  Fri)</v>
      </c>
      <c r="H1468" s="41" t="s">
        <v>1771</v>
      </c>
      <c r="I1468" s="41" t="s">
        <v>1772</v>
      </c>
      <c r="J1468" s="41" t="str">
        <f t="shared" si="238"/>
        <v>Planned</v>
      </c>
    </row>
    <row r="1469" spans="1:10" x14ac:dyDescent="0.25">
      <c r="A1469" s="173" t="str">
        <f t="shared" si="236"/>
        <v>FoundationAll the Small Poems84</v>
      </c>
      <c r="B1469" s="74" t="s">
        <v>123</v>
      </c>
      <c r="C1469" s="73" t="s">
        <v>101</v>
      </c>
      <c r="D1469" s="73" t="s">
        <v>1715</v>
      </c>
      <c r="E1469" s="105" t="s">
        <v>128</v>
      </c>
      <c r="F1469" s="42">
        <v>84</v>
      </c>
      <c r="G1469" s="43" t="str">
        <f t="shared" si="237"/>
        <v>03 Jan (Week 17:  Thu)</v>
      </c>
      <c r="H1469" s="41" t="s">
        <v>1447</v>
      </c>
      <c r="I1469" s="41" t="s">
        <v>1773</v>
      </c>
      <c r="J1469" s="41" t="str">
        <f t="shared" si="238"/>
        <v>Planned</v>
      </c>
    </row>
    <row r="1470" spans="1:10" x14ac:dyDescent="0.25">
      <c r="A1470" s="173" t="str">
        <f t="shared" si="236"/>
        <v>FoundationAll the Small Poems86</v>
      </c>
      <c r="B1470" s="74" t="s">
        <v>123</v>
      </c>
      <c r="C1470" s="73" t="s">
        <v>101</v>
      </c>
      <c r="D1470" s="73" t="s">
        <v>1715</v>
      </c>
      <c r="E1470" s="105" t="s">
        <v>128</v>
      </c>
      <c r="F1470" s="42">
        <v>86</v>
      </c>
      <c r="G1470" s="43" t="str">
        <f t="shared" si="237"/>
        <v>07 Jan (Week 18:  Mon)</v>
      </c>
      <c r="H1470" s="41" t="s">
        <v>450</v>
      </c>
      <c r="I1470" s="41" t="s">
        <v>1774</v>
      </c>
      <c r="J1470" s="41" t="str">
        <f t="shared" si="238"/>
        <v>Planned</v>
      </c>
    </row>
    <row r="1471" spans="1:10" x14ac:dyDescent="0.25">
      <c r="A1471" s="173" t="str">
        <f t="shared" si="236"/>
        <v>FoundationAll the Small Poems87</v>
      </c>
      <c r="B1471" s="74" t="s">
        <v>123</v>
      </c>
      <c r="C1471" s="73" t="s">
        <v>101</v>
      </c>
      <c r="D1471" s="73" t="s">
        <v>1715</v>
      </c>
      <c r="E1471" s="105" t="s">
        <v>128</v>
      </c>
      <c r="F1471" s="42">
        <v>87</v>
      </c>
      <c r="G1471" s="43" t="str">
        <f t="shared" si="237"/>
        <v>08 Jan (Week 18:  Tue)</v>
      </c>
      <c r="H1471" s="41" t="s">
        <v>1452</v>
      </c>
      <c r="I1471" s="41" t="s">
        <v>1775</v>
      </c>
      <c r="J1471" s="41" t="str">
        <f t="shared" si="238"/>
        <v>Planned</v>
      </c>
    </row>
    <row r="1472" spans="1:10" x14ac:dyDescent="0.25">
      <c r="A1472" s="173" t="str">
        <f t="shared" si="236"/>
        <v>FoundationAll the Small Poems88</v>
      </c>
      <c r="B1472" s="74" t="s">
        <v>123</v>
      </c>
      <c r="C1472" s="73" t="s">
        <v>101</v>
      </c>
      <c r="D1472" s="73" t="s">
        <v>1715</v>
      </c>
      <c r="E1472" s="105" t="s">
        <v>128</v>
      </c>
      <c r="F1472" s="42">
        <v>88</v>
      </c>
      <c r="G1472" s="43" t="str">
        <f t="shared" si="237"/>
        <v>09 Jan (Week 18:  Wed)</v>
      </c>
      <c r="H1472" s="41" t="s">
        <v>1454</v>
      </c>
      <c r="I1472" s="41" t="s">
        <v>1776</v>
      </c>
      <c r="J1472" s="41" t="str">
        <f t="shared" si="238"/>
        <v>Planned</v>
      </c>
    </row>
    <row r="1473" spans="1:10" x14ac:dyDescent="0.25">
      <c r="A1473" s="173" t="str">
        <f t="shared" si="236"/>
        <v>FoundationAll the Small Poems89</v>
      </c>
      <c r="B1473" s="74" t="s">
        <v>123</v>
      </c>
      <c r="C1473" s="73" t="s">
        <v>101</v>
      </c>
      <c r="D1473" s="73" t="s">
        <v>1715</v>
      </c>
      <c r="E1473" s="105" t="s">
        <v>128</v>
      </c>
      <c r="F1473" s="42">
        <v>89</v>
      </c>
      <c r="G1473" s="43" t="str">
        <f t="shared" si="237"/>
        <v>10 Jan (Week 18:  Thu)</v>
      </c>
      <c r="H1473" s="41" t="s">
        <v>1458</v>
      </c>
      <c r="I1473" s="41" t="s">
        <v>1777</v>
      </c>
      <c r="J1473" s="41" t="str">
        <f t="shared" si="238"/>
        <v>Planned</v>
      </c>
    </row>
    <row r="1474" spans="1:10" x14ac:dyDescent="0.25">
      <c r="A1474" s="173" t="str">
        <f t="shared" si="236"/>
        <v>FoundationAll the Small Poems91</v>
      </c>
      <c r="B1474" s="74" t="s">
        <v>123</v>
      </c>
      <c r="C1474" s="73" t="s">
        <v>101</v>
      </c>
      <c r="D1474" s="73" t="s">
        <v>1715</v>
      </c>
      <c r="E1474" s="105" t="s">
        <v>128</v>
      </c>
      <c r="F1474" s="42">
        <v>91</v>
      </c>
      <c r="G1474" s="43" t="str">
        <f t="shared" si="237"/>
        <v>14 Jan (Week 19:  Mon)</v>
      </c>
      <c r="H1474" s="41" t="s">
        <v>1460</v>
      </c>
      <c r="I1474" s="41" t="s">
        <v>1778</v>
      </c>
      <c r="J1474" s="41" t="str">
        <f t="shared" si="238"/>
        <v>Planned</v>
      </c>
    </row>
    <row r="1475" spans="1:10" x14ac:dyDescent="0.25">
      <c r="A1475" s="173" t="str">
        <f t="shared" si="236"/>
        <v>FoundationAll the Small Poems92</v>
      </c>
      <c r="B1475" s="74" t="s">
        <v>123</v>
      </c>
      <c r="C1475" s="73" t="s">
        <v>101</v>
      </c>
      <c r="D1475" s="73" t="s">
        <v>1715</v>
      </c>
      <c r="E1475" s="105" t="s">
        <v>128</v>
      </c>
      <c r="F1475" s="42">
        <v>92</v>
      </c>
      <c r="G1475" s="43" t="str">
        <f t="shared" si="237"/>
        <v>15 Jan (Week 19:  Tue)</v>
      </c>
      <c r="H1475" s="41" t="s">
        <v>1462</v>
      </c>
      <c r="I1475" s="41" t="s">
        <v>1779</v>
      </c>
      <c r="J1475" s="41" t="str">
        <f t="shared" si="238"/>
        <v>Planned</v>
      </c>
    </row>
    <row r="1476" spans="1:10" x14ac:dyDescent="0.25">
      <c r="A1476" s="173" t="str">
        <f t="shared" si="236"/>
        <v>FoundationAll the Small Poems94</v>
      </c>
      <c r="B1476" s="74" t="s">
        <v>123</v>
      </c>
      <c r="C1476" s="73" t="s">
        <v>101</v>
      </c>
      <c r="D1476" s="73" t="s">
        <v>1715</v>
      </c>
      <c r="E1476" s="105" t="s">
        <v>128</v>
      </c>
      <c r="F1476" s="42">
        <v>94</v>
      </c>
      <c r="G1476" s="43" t="str">
        <f t="shared" si="237"/>
        <v>17 Jan (Week 19:  Thu)</v>
      </c>
      <c r="H1476" s="41" t="s">
        <v>1516</v>
      </c>
      <c r="I1476" s="41" t="s">
        <v>1780</v>
      </c>
      <c r="J1476" s="41" t="str">
        <f t="shared" si="238"/>
        <v>Planned</v>
      </c>
    </row>
    <row r="1477" spans="1:10" x14ac:dyDescent="0.25">
      <c r="A1477" s="173" t="str">
        <f t="shared" si="236"/>
        <v>FoundationAll the Small Poems96</v>
      </c>
      <c r="B1477" s="74" t="s">
        <v>123</v>
      </c>
      <c r="C1477" s="73" t="s">
        <v>101</v>
      </c>
      <c r="D1477" s="73" t="s">
        <v>1715</v>
      </c>
      <c r="E1477" s="105" t="s">
        <v>128</v>
      </c>
      <c r="F1477" s="42">
        <v>96</v>
      </c>
      <c r="G1477" s="43" t="str">
        <f t="shared" si="237"/>
        <v>21 Jan (Week 20:  Mon)</v>
      </c>
      <c r="H1477" s="41" t="s">
        <v>1512</v>
      </c>
      <c r="I1477" s="41" t="s">
        <v>1781</v>
      </c>
      <c r="J1477" s="41" t="str">
        <f t="shared" si="238"/>
        <v>Planned</v>
      </c>
    </row>
    <row r="1478" spans="1:10" x14ac:dyDescent="0.25">
      <c r="A1478" s="173" t="str">
        <f t="shared" si="236"/>
        <v>FoundationAll the Small Poems97</v>
      </c>
      <c r="B1478" s="74" t="s">
        <v>123</v>
      </c>
      <c r="C1478" s="73" t="s">
        <v>101</v>
      </c>
      <c r="D1478" s="73" t="s">
        <v>1715</v>
      </c>
      <c r="E1478" s="105" t="s">
        <v>128</v>
      </c>
      <c r="F1478" s="42">
        <v>97</v>
      </c>
      <c r="G1478" s="43" t="str">
        <f t="shared" si="237"/>
        <v>22 Jan (Week 20:  Tue)</v>
      </c>
      <c r="H1478" s="41" t="s">
        <v>1782</v>
      </c>
      <c r="I1478" s="41" t="s">
        <v>1783</v>
      </c>
      <c r="J1478" s="41" t="str">
        <f t="shared" si="238"/>
        <v>Planned</v>
      </c>
    </row>
    <row r="1479" spans="1:10" x14ac:dyDescent="0.25">
      <c r="A1479" s="173" t="str">
        <f t="shared" si="236"/>
        <v>FoundationAll the Small Poems99</v>
      </c>
      <c r="B1479" s="74" t="s">
        <v>123</v>
      </c>
      <c r="C1479" s="73" t="s">
        <v>101</v>
      </c>
      <c r="D1479" s="73" t="s">
        <v>1715</v>
      </c>
      <c r="E1479" s="105" t="s">
        <v>128</v>
      </c>
      <c r="F1479" s="42">
        <v>99</v>
      </c>
      <c r="G1479" s="43" t="str">
        <f t="shared" si="237"/>
        <v>24 Jan (Week 20:  Thu)</v>
      </c>
      <c r="H1479" s="41" t="s">
        <v>299</v>
      </c>
      <c r="I1479" s="41" t="s">
        <v>1784</v>
      </c>
      <c r="J1479" s="41" t="str">
        <f t="shared" si="238"/>
        <v>Planned</v>
      </c>
    </row>
    <row r="1480" spans="1:10" x14ac:dyDescent="0.25">
      <c r="A1480" s="173" t="str">
        <f t="shared" si="236"/>
        <v>FoundationAll the Small Poems101</v>
      </c>
      <c r="B1480" s="74" t="s">
        <v>123</v>
      </c>
      <c r="C1480" s="73" t="s">
        <v>101</v>
      </c>
      <c r="D1480" s="73" t="s">
        <v>1715</v>
      </c>
      <c r="E1480" s="105" t="s">
        <v>128</v>
      </c>
      <c r="F1480" s="42">
        <v>101</v>
      </c>
      <c r="G1480" s="43" t="str">
        <f t="shared" si="237"/>
        <v>28 Jan (Week 21:  Mon)</v>
      </c>
      <c r="H1480" s="41" t="s">
        <v>1785</v>
      </c>
      <c r="I1480" s="41" t="s">
        <v>1786</v>
      </c>
      <c r="J1480" s="41" t="str">
        <f t="shared" si="238"/>
        <v>Planned</v>
      </c>
    </row>
    <row r="1481" spans="1:10" x14ac:dyDescent="0.25">
      <c r="A1481" s="173" t="str">
        <f t="shared" si="236"/>
        <v>FoundationAll the Small Poems102</v>
      </c>
      <c r="B1481" s="74" t="s">
        <v>123</v>
      </c>
      <c r="C1481" s="73" t="s">
        <v>101</v>
      </c>
      <c r="D1481" s="73" t="s">
        <v>1715</v>
      </c>
      <c r="E1481" s="105" t="s">
        <v>128</v>
      </c>
      <c r="F1481" s="42">
        <v>102</v>
      </c>
      <c r="G1481" s="43" t="str">
        <f t="shared" si="237"/>
        <v>29 Jan (Week 21:  Tue)</v>
      </c>
      <c r="H1481" s="41" t="s">
        <v>1386</v>
      </c>
      <c r="I1481" s="41" t="s">
        <v>1787</v>
      </c>
      <c r="J1481" s="41" t="str">
        <f t="shared" si="238"/>
        <v>Planned</v>
      </c>
    </row>
    <row r="1482" spans="1:10" x14ac:dyDescent="0.25">
      <c r="A1482" s="173" t="str">
        <f t="shared" si="236"/>
        <v>FoundationAll the Small Poems104</v>
      </c>
      <c r="B1482" s="74" t="s">
        <v>123</v>
      </c>
      <c r="C1482" s="73" t="s">
        <v>101</v>
      </c>
      <c r="D1482" s="73" t="s">
        <v>1715</v>
      </c>
      <c r="E1482" s="105" t="s">
        <v>128</v>
      </c>
      <c r="F1482" s="42">
        <v>104</v>
      </c>
      <c r="G1482" s="43" t="str">
        <f t="shared" si="237"/>
        <v>31 Jan (Week 21:  Thu)</v>
      </c>
      <c r="H1482" s="41" t="s">
        <v>1388</v>
      </c>
      <c r="I1482" s="41" t="s">
        <v>1788</v>
      </c>
      <c r="J1482" s="41" t="str">
        <f t="shared" si="238"/>
        <v>Planned</v>
      </c>
    </row>
    <row r="1483" spans="1:10" x14ac:dyDescent="0.25">
      <c r="A1483" s="173" t="str">
        <f t="shared" si="236"/>
        <v>FoundationAll the Small Poems106</v>
      </c>
      <c r="B1483" s="74" t="s">
        <v>123</v>
      </c>
      <c r="C1483" s="73" t="s">
        <v>101</v>
      </c>
      <c r="D1483" s="73" t="s">
        <v>1715</v>
      </c>
      <c r="E1483" s="105" t="s">
        <v>128</v>
      </c>
      <c r="F1483" s="42">
        <v>106</v>
      </c>
      <c r="G1483" s="43" t="str">
        <f t="shared" si="237"/>
        <v>04 Feb (Week 22:  Mon)</v>
      </c>
      <c r="H1483" s="41" t="s">
        <v>1390</v>
      </c>
      <c r="I1483" s="41" t="s">
        <v>1789</v>
      </c>
      <c r="J1483" s="41" t="str">
        <f t="shared" si="238"/>
        <v>Planned</v>
      </c>
    </row>
    <row r="1484" spans="1:10" x14ac:dyDescent="0.25">
      <c r="A1484" s="173" t="str">
        <f t="shared" si="236"/>
        <v>FoundationAll the Small Poems107</v>
      </c>
      <c r="B1484" s="74" t="s">
        <v>123</v>
      </c>
      <c r="C1484" s="73" t="s">
        <v>101</v>
      </c>
      <c r="D1484" s="73" t="s">
        <v>1715</v>
      </c>
      <c r="E1484" s="105" t="s">
        <v>128</v>
      </c>
      <c r="F1484" s="42">
        <v>107</v>
      </c>
      <c r="G1484" s="43" t="str">
        <f t="shared" si="237"/>
        <v>05 Feb (Week 22:  Tue)</v>
      </c>
      <c r="H1484" s="41" t="s">
        <v>1514</v>
      </c>
      <c r="I1484" s="41" t="s">
        <v>1790</v>
      </c>
      <c r="J1484" s="41" t="str">
        <f t="shared" si="238"/>
        <v>Planned</v>
      </c>
    </row>
    <row r="1485" spans="1:10" x14ac:dyDescent="0.25">
      <c r="A1485" s="173" t="str">
        <f t="shared" ref="A1485:A1516" si="239">B1485&amp;D1485&amp;F1485</f>
        <v>FoundationAll the Small Poems109</v>
      </c>
      <c r="B1485" s="74" t="s">
        <v>123</v>
      </c>
      <c r="C1485" s="73" t="s">
        <v>101</v>
      </c>
      <c r="D1485" s="73" t="s">
        <v>1715</v>
      </c>
      <c r="E1485" s="105" t="s">
        <v>128</v>
      </c>
      <c r="F1485" s="42">
        <v>109</v>
      </c>
      <c r="G1485" s="43" t="str">
        <f t="shared" ref="G1485:G1516" si="240">IF(ISBLANK(F1485),"",TEXT(VLOOKUP(F1485,Calendar,2,0),"dd mmm")&amp;" (Week "&amp;VLOOKUP(F1485,Calendar,3,FALSE)&amp;":  "&amp;TEXT(VLOOKUP(F1485,Calendar,2,FALSE),"ddd")&amp;")")</f>
        <v>07 Feb (Week 22:  Thu)</v>
      </c>
      <c r="H1485" s="41" t="s">
        <v>1394</v>
      </c>
      <c r="I1485" s="41" t="s">
        <v>1791</v>
      </c>
      <c r="J1485" s="41" t="str">
        <f t="shared" ref="J1485:J1516" si="241">IF(ISBLANK(K1485),"Planned",IF(K1485="-","Revoked","Completed"))</f>
        <v>Planned</v>
      </c>
    </row>
    <row r="1486" spans="1:10" x14ac:dyDescent="0.25">
      <c r="A1486" s="173" t="str">
        <f t="shared" si="239"/>
        <v>FoundationAll the Small Poems111</v>
      </c>
      <c r="B1486" s="74" t="s">
        <v>123</v>
      </c>
      <c r="C1486" s="73" t="s">
        <v>101</v>
      </c>
      <c r="D1486" s="73" t="s">
        <v>1715</v>
      </c>
      <c r="E1486" s="105" t="s">
        <v>128</v>
      </c>
      <c r="F1486" s="42">
        <v>111</v>
      </c>
      <c r="G1486" s="43" t="str">
        <f t="shared" si="240"/>
        <v>11 Feb (Week 23:  Mon)</v>
      </c>
      <c r="H1486" s="41" t="s">
        <v>1424</v>
      </c>
      <c r="I1486" s="41" t="s">
        <v>1792</v>
      </c>
      <c r="J1486" s="41" t="str">
        <f t="shared" si="241"/>
        <v>Planned</v>
      </c>
    </row>
    <row r="1487" spans="1:10" x14ac:dyDescent="0.25">
      <c r="A1487" s="173" t="str">
        <f t="shared" si="239"/>
        <v>FoundationAll the Small Poems112</v>
      </c>
      <c r="B1487" s="74" t="s">
        <v>123</v>
      </c>
      <c r="C1487" s="73" t="s">
        <v>101</v>
      </c>
      <c r="D1487" s="73" t="s">
        <v>1715</v>
      </c>
      <c r="E1487" s="105" t="s">
        <v>128</v>
      </c>
      <c r="F1487" s="42">
        <v>112</v>
      </c>
      <c r="G1487" s="43" t="str">
        <f t="shared" si="240"/>
        <v>12 Feb (Week 23:  Tue)</v>
      </c>
      <c r="H1487" s="41" t="s">
        <v>1426</v>
      </c>
      <c r="I1487" s="41" t="s">
        <v>1793</v>
      </c>
      <c r="J1487" s="41" t="str">
        <f t="shared" si="241"/>
        <v>Planned</v>
      </c>
    </row>
    <row r="1488" spans="1:10" x14ac:dyDescent="0.25">
      <c r="A1488" s="173" t="str">
        <f t="shared" si="239"/>
        <v>FoundationAll the Small Poems114</v>
      </c>
      <c r="B1488" s="74" t="s">
        <v>123</v>
      </c>
      <c r="C1488" s="73" t="s">
        <v>101</v>
      </c>
      <c r="D1488" s="73" t="s">
        <v>1715</v>
      </c>
      <c r="E1488" s="105" t="s">
        <v>128</v>
      </c>
      <c r="F1488" s="42">
        <v>114</v>
      </c>
      <c r="G1488" s="43" t="str">
        <f t="shared" si="240"/>
        <v>14 Feb (Week 23:  Thu)</v>
      </c>
      <c r="H1488" s="41" t="s">
        <v>1428</v>
      </c>
      <c r="I1488" s="41" t="s">
        <v>1794</v>
      </c>
      <c r="J1488" s="41" t="str">
        <f t="shared" si="241"/>
        <v>Planned</v>
      </c>
    </row>
    <row r="1489" spans="1:10" x14ac:dyDescent="0.25">
      <c r="A1489" s="173" t="str">
        <f t="shared" si="239"/>
        <v>FoundationAll the Small Poems116</v>
      </c>
      <c r="B1489" s="74" t="s">
        <v>123</v>
      </c>
      <c r="C1489" s="73" t="s">
        <v>101</v>
      </c>
      <c r="D1489" s="73" t="s">
        <v>1715</v>
      </c>
      <c r="E1489" s="105" t="s">
        <v>128</v>
      </c>
      <c r="F1489" s="42">
        <v>116</v>
      </c>
      <c r="G1489" s="43" t="str">
        <f t="shared" si="240"/>
        <v>18 Feb (Week 24:  Mon)</v>
      </c>
      <c r="H1489" s="41" t="s">
        <v>1430</v>
      </c>
      <c r="I1489" s="41" t="s">
        <v>1795</v>
      </c>
      <c r="J1489" s="41" t="str">
        <f t="shared" si="241"/>
        <v>Planned</v>
      </c>
    </row>
    <row r="1490" spans="1:10" x14ac:dyDescent="0.25">
      <c r="A1490" s="173" t="str">
        <f t="shared" si="239"/>
        <v>FoundationAll the Small Poems117</v>
      </c>
      <c r="B1490" s="74" t="s">
        <v>123</v>
      </c>
      <c r="C1490" s="73" t="s">
        <v>101</v>
      </c>
      <c r="D1490" s="73" t="s">
        <v>1715</v>
      </c>
      <c r="E1490" s="105" t="s">
        <v>128</v>
      </c>
      <c r="F1490" s="42">
        <v>117</v>
      </c>
      <c r="G1490" s="43" t="str">
        <f t="shared" si="240"/>
        <v>19 Feb (Week 24:  Tue)</v>
      </c>
      <c r="H1490" s="41" t="s">
        <v>1434</v>
      </c>
      <c r="I1490" s="41" t="s">
        <v>1796</v>
      </c>
      <c r="J1490" s="41" t="str">
        <f t="shared" si="241"/>
        <v>Planned</v>
      </c>
    </row>
    <row r="1491" spans="1:10" x14ac:dyDescent="0.25">
      <c r="A1491" s="173" t="str">
        <f t="shared" si="239"/>
        <v>FoundationAll the Small Poems118</v>
      </c>
      <c r="B1491" s="74" t="s">
        <v>123</v>
      </c>
      <c r="C1491" s="73" t="s">
        <v>101</v>
      </c>
      <c r="D1491" s="73" t="s">
        <v>1715</v>
      </c>
      <c r="E1491" s="105" t="s">
        <v>128</v>
      </c>
      <c r="F1491" s="42">
        <v>118</v>
      </c>
      <c r="G1491" s="43" t="str">
        <f t="shared" si="240"/>
        <v>20 Feb (Week 24:  Wed)</v>
      </c>
      <c r="H1491" s="41" t="s">
        <v>1400</v>
      </c>
      <c r="I1491" s="41" t="s">
        <v>1797</v>
      </c>
      <c r="J1491" s="41" t="str">
        <f t="shared" si="241"/>
        <v>Planned</v>
      </c>
    </row>
    <row r="1492" spans="1:10" x14ac:dyDescent="0.25">
      <c r="A1492" s="173" t="str">
        <f t="shared" si="239"/>
        <v>FoundationAll the Small Poems119</v>
      </c>
      <c r="B1492" s="74" t="s">
        <v>123</v>
      </c>
      <c r="C1492" s="73" t="s">
        <v>101</v>
      </c>
      <c r="D1492" s="73" t="s">
        <v>1715</v>
      </c>
      <c r="E1492" s="105" t="s">
        <v>128</v>
      </c>
      <c r="F1492" s="42">
        <v>119</v>
      </c>
      <c r="G1492" s="43" t="str">
        <f t="shared" si="240"/>
        <v>21 Feb (Week 24:  Thu)</v>
      </c>
      <c r="H1492" s="41" t="s">
        <v>1798</v>
      </c>
      <c r="I1492" s="41" t="s">
        <v>1799</v>
      </c>
      <c r="J1492" s="41" t="str">
        <f t="shared" si="241"/>
        <v>Planned</v>
      </c>
    </row>
    <row r="1493" spans="1:10" x14ac:dyDescent="0.25">
      <c r="A1493" s="173" t="str">
        <f t="shared" si="239"/>
        <v>FoundationAll the Small Poems121</v>
      </c>
      <c r="B1493" s="74" t="s">
        <v>123</v>
      </c>
      <c r="C1493" s="73" t="s">
        <v>101</v>
      </c>
      <c r="D1493" s="73" t="s">
        <v>1715</v>
      </c>
      <c r="E1493" s="105" t="s">
        <v>128</v>
      </c>
      <c r="F1493" s="42">
        <v>121</v>
      </c>
      <c r="G1493" s="43" t="str">
        <f t="shared" si="240"/>
        <v>25 Feb (Week 25:  Mon)</v>
      </c>
      <c r="H1493" s="41" t="s">
        <v>1408</v>
      </c>
      <c r="I1493" s="41" t="s">
        <v>1800</v>
      </c>
      <c r="J1493" s="41" t="str">
        <f t="shared" si="241"/>
        <v>Planned</v>
      </c>
    </row>
    <row r="1494" spans="1:10" x14ac:dyDescent="0.25">
      <c r="A1494" s="173" t="str">
        <f t="shared" si="239"/>
        <v>FoundationAll the Small Poems122</v>
      </c>
      <c r="B1494" s="74" t="s">
        <v>123</v>
      </c>
      <c r="C1494" s="73" t="s">
        <v>101</v>
      </c>
      <c r="D1494" s="73" t="s">
        <v>1715</v>
      </c>
      <c r="E1494" s="105" t="s">
        <v>128</v>
      </c>
      <c r="F1494" s="42">
        <v>122</v>
      </c>
      <c r="G1494" s="43" t="str">
        <f t="shared" si="240"/>
        <v>26 Feb (Week 25:  Tue)</v>
      </c>
      <c r="H1494" s="41" t="s">
        <v>1801</v>
      </c>
      <c r="I1494" s="41" t="s">
        <v>1802</v>
      </c>
      <c r="J1494" s="41" t="str">
        <f t="shared" si="241"/>
        <v>Planned</v>
      </c>
    </row>
    <row r="1495" spans="1:10" x14ac:dyDescent="0.25">
      <c r="A1495" s="173" t="str">
        <f t="shared" si="239"/>
        <v>FoundationAll the Small Poems124</v>
      </c>
      <c r="B1495" s="74" t="s">
        <v>123</v>
      </c>
      <c r="C1495" s="73" t="s">
        <v>101</v>
      </c>
      <c r="D1495" s="73" t="s">
        <v>1715</v>
      </c>
      <c r="E1495" s="105" t="s">
        <v>128</v>
      </c>
      <c r="F1495" s="42">
        <v>124</v>
      </c>
      <c r="G1495" s="43" t="str">
        <f t="shared" si="240"/>
        <v>28 Feb (Week 25:  Thu)</v>
      </c>
      <c r="H1495" s="41" t="s">
        <v>1803</v>
      </c>
      <c r="I1495" s="41" t="s">
        <v>1804</v>
      </c>
      <c r="J1495" s="41" t="str">
        <f t="shared" si="241"/>
        <v>Planned</v>
      </c>
    </row>
    <row r="1496" spans="1:10" x14ac:dyDescent="0.25">
      <c r="A1496" s="173" t="str">
        <f t="shared" si="239"/>
        <v>FoundationAll the Small Poems126</v>
      </c>
      <c r="B1496" s="74" t="s">
        <v>123</v>
      </c>
      <c r="C1496" s="73" t="s">
        <v>101</v>
      </c>
      <c r="D1496" s="73" t="s">
        <v>1715</v>
      </c>
      <c r="E1496" s="105" t="s">
        <v>128</v>
      </c>
      <c r="F1496" s="42">
        <v>126</v>
      </c>
      <c r="G1496" s="43" t="str">
        <f t="shared" si="240"/>
        <v>04 Mar (Week 26:  Mon)</v>
      </c>
      <c r="H1496" s="41" t="s">
        <v>1805</v>
      </c>
      <c r="I1496" s="41" t="s">
        <v>1806</v>
      </c>
      <c r="J1496" s="41" t="str">
        <f t="shared" si="241"/>
        <v>Planned</v>
      </c>
    </row>
    <row r="1497" spans="1:10" x14ac:dyDescent="0.25">
      <c r="A1497" s="173" t="str">
        <f t="shared" si="239"/>
        <v>FoundationAll the Small Poems127</v>
      </c>
      <c r="B1497" s="74" t="s">
        <v>123</v>
      </c>
      <c r="C1497" s="73" t="s">
        <v>101</v>
      </c>
      <c r="D1497" s="73" t="s">
        <v>1715</v>
      </c>
      <c r="E1497" s="105" t="s">
        <v>128</v>
      </c>
      <c r="F1497" s="42">
        <v>127</v>
      </c>
      <c r="G1497" s="43" t="str">
        <f t="shared" si="240"/>
        <v>05 Mar (Week 26:  Tue)</v>
      </c>
      <c r="H1497" s="41" t="s">
        <v>1807</v>
      </c>
      <c r="I1497" s="41" t="s">
        <v>1808</v>
      </c>
      <c r="J1497" s="41" t="str">
        <f t="shared" si="241"/>
        <v>Planned</v>
      </c>
    </row>
    <row r="1498" spans="1:10" x14ac:dyDescent="0.25">
      <c r="A1498" s="173" t="str">
        <f t="shared" si="239"/>
        <v>FoundationAll the Small Poems129</v>
      </c>
      <c r="B1498" s="74" t="s">
        <v>123</v>
      </c>
      <c r="C1498" s="73" t="s">
        <v>101</v>
      </c>
      <c r="D1498" s="73" t="s">
        <v>1715</v>
      </c>
      <c r="E1498" s="105" t="s">
        <v>128</v>
      </c>
      <c r="F1498" s="42">
        <v>129</v>
      </c>
      <c r="G1498" s="43" t="str">
        <f t="shared" si="240"/>
        <v>07 Mar (Week 26:  Thu)</v>
      </c>
      <c r="H1498" s="41" t="s">
        <v>1809</v>
      </c>
      <c r="I1498" s="41" t="s">
        <v>1810</v>
      </c>
      <c r="J1498" s="41" t="str">
        <f t="shared" si="241"/>
        <v>Planned</v>
      </c>
    </row>
    <row r="1499" spans="1:10" x14ac:dyDescent="0.25">
      <c r="A1499" s="173" t="str">
        <f t="shared" si="239"/>
        <v>FoundationAll the Small Poems131</v>
      </c>
      <c r="B1499" s="74" t="s">
        <v>123</v>
      </c>
      <c r="C1499" s="73" t="s">
        <v>101</v>
      </c>
      <c r="D1499" s="73" t="s">
        <v>1715</v>
      </c>
      <c r="E1499" s="105" t="s">
        <v>128</v>
      </c>
      <c r="F1499" s="42">
        <v>131</v>
      </c>
      <c r="G1499" s="43" t="str">
        <f t="shared" si="240"/>
        <v>11 Mar (Week 27:  Mon)</v>
      </c>
      <c r="H1499" s="41" t="s">
        <v>1811</v>
      </c>
      <c r="I1499" s="41" t="s">
        <v>1812</v>
      </c>
      <c r="J1499" s="41" t="str">
        <f t="shared" si="241"/>
        <v>Planned</v>
      </c>
    </row>
    <row r="1500" spans="1:10" x14ac:dyDescent="0.25">
      <c r="A1500" s="173" t="str">
        <f t="shared" si="239"/>
        <v>FoundationAll the Small Poems132</v>
      </c>
      <c r="B1500" s="74" t="s">
        <v>123</v>
      </c>
      <c r="C1500" s="73" t="s">
        <v>101</v>
      </c>
      <c r="D1500" s="73" t="s">
        <v>1715</v>
      </c>
      <c r="E1500" s="105" t="s">
        <v>128</v>
      </c>
      <c r="F1500" s="42">
        <v>132</v>
      </c>
      <c r="G1500" s="43" t="str">
        <f t="shared" si="240"/>
        <v>12 Mar (Week 27:  Tue)</v>
      </c>
      <c r="H1500" s="41" t="s">
        <v>1813</v>
      </c>
      <c r="I1500" s="41" t="s">
        <v>1814</v>
      </c>
      <c r="J1500" s="41" t="str">
        <f t="shared" si="241"/>
        <v>Planned</v>
      </c>
    </row>
    <row r="1501" spans="1:10" x14ac:dyDescent="0.25">
      <c r="A1501" s="173" t="str">
        <f t="shared" si="239"/>
        <v>FoundationAll the Small Poems134</v>
      </c>
      <c r="B1501" s="74" t="s">
        <v>123</v>
      </c>
      <c r="C1501" s="73" t="s">
        <v>101</v>
      </c>
      <c r="D1501" s="73" t="s">
        <v>1715</v>
      </c>
      <c r="E1501" s="105" t="s">
        <v>128</v>
      </c>
      <c r="F1501" s="42">
        <v>134</v>
      </c>
      <c r="G1501" s="43" t="str">
        <f t="shared" si="240"/>
        <v>14 Mar (Week 27:  Thu)</v>
      </c>
      <c r="H1501" s="41" t="s">
        <v>1815</v>
      </c>
      <c r="I1501" s="41" t="s">
        <v>1816</v>
      </c>
      <c r="J1501" s="41" t="str">
        <f t="shared" si="241"/>
        <v>Planned</v>
      </c>
    </row>
    <row r="1502" spans="1:10" x14ac:dyDescent="0.25">
      <c r="A1502" s="173" t="str">
        <f t="shared" si="239"/>
        <v>FoundationAll the Small Poems136</v>
      </c>
      <c r="B1502" s="74" t="s">
        <v>123</v>
      </c>
      <c r="C1502" s="73" t="s">
        <v>101</v>
      </c>
      <c r="D1502" s="73" t="s">
        <v>1715</v>
      </c>
      <c r="E1502" s="105" t="s">
        <v>128</v>
      </c>
      <c r="F1502" s="42">
        <v>136</v>
      </c>
      <c r="G1502" s="43" t="str">
        <f t="shared" si="240"/>
        <v>18 Mar (Week 28:  Mon)</v>
      </c>
      <c r="H1502" s="41" t="s">
        <v>1817</v>
      </c>
      <c r="I1502" s="41" t="s">
        <v>1818</v>
      </c>
      <c r="J1502" s="41" t="str">
        <f t="shared" si="241"/>
        <v>Planned</v>
      </c>
    </row>
    <row r="1503" spans="1:10" x14ac:dyDescent="0.25">
      <c r="A1503" s="173" t="str">
        <f t="shared" si="239"/>
        <v>FoundationAll the Small Poems137</v>
      </c>
      <c r="B1503" s="74" t="s">
        <v>123</v>
      </c>
      <c r="C1503" s="73" t="s">
        <v>101</v>
      </c>
      <c r="D1503" s="73" t="s">
        <v>1715</v>
      </c>
      <c r="E1503" s="105" t="s">
        <v>128</v>
      </c>
      <c r="F1503" s="42">
        <v>137</v>
      </c>
      <c r="G1503" s="43" t="str">
        <f t="shared" si="240"/>
        <v>19 Mar (Week 28:  Tue)</v>
      </c>
      <c r="H1503" s="41" t="s">
        <v>1819</v>
      </c>
      <c r="I1503" s="41" t="s">
        <v>1820</v>
      </c>
      <c r="J1503" s="41" t="str">
        <f t="shared" si="241"/>
        <v>Planned</v>
      </c>
    </row>
    <row r="1504" spans="1:10" x14ac:dyDescent="0.25">
      <c r="A1504" s="173" t="str">
        <f t="shared" si="239"/>
        <v>FoundationAll the Small Poems139</v>
      </c>
      <c r="B1504" s="74" t="s">
        <v>123</v>
      </c>
      <c r="C1504" s="73" t="s">
        <v>101</v>
      </c>
      <c r="D1504" s="73" t="s">
        <v>1715</v>
      </c>
      <c r="E1504" s="105" t="s">
        <v>128</v>
      </c>
      <c r="F1504" s="42">
        <v>139</v>
      </c>
      <c r="G1504" s="43" t="str">
        <f t="shared" si="240"/>
        <v>21 Mar (Week 28:  Thu)</v>
      </c>
      <c r="H1504" s="41" t="s">
        <v>1821</v>
      </c>
      <c r="I1504" s="41" t="s">
        <v>1822</v>
      </c>
      <c r="J1504" s="41" t="str">
        <f t="shared" si="241"/>
        <v>Planned</v>
      </c>
    </row>
    <row r="1505" spans="1:10" x14ac:dyDescent="0.25">
      <c r="A1505" s="173" t="str">
        <f t="shared" si="239"/>
        <v>FoundationAll the Small Poems141</v>
      </c>
      <c r="B1505" s="74" t="s">
        <v>123</v>
      </c>
      <c r="C1505" s="73" t="s">
        <v>101</v>
      </c>
      <c r="D1505" s="73" t="s">
        <v>1715</v>
      </c>
      <c r="E1505" s="105" t="s">
        <v>128</v>
      </c>
      <c r="F1505" s="42">
        <v>141</v>
      </c>
      <c r="G1505" s="43" t="str">
        <f t="shared" si="240"/>
        <v>25 Mar (Week 29:  Mon)</v>
      </c>
      <c r="H1505" s="41" t="s">
        <v>1823</v>
      </c>
      <c r="I1505" s="41" t="s">
        <v>1824</v>
      </c>
      <c r="J1505" s="41" t="str">
        <f t="shared" si="241"/>
        <v>Planned</v>
      </c>
    </row>
    <row r="1506" spans="1:10" x14ac:dyDescent="0.25">
      <c r="A1506" s="173" t="str">
        <f t="shared" si="239"/>
        <v>FoundationAll the Small Poems142</v>
      </c>
      <c r="B1506" s="74" t="s">
        <v>123</v>
      </c>
      <c r="C1506" s="73" t="s">
        <v>101</v>
      </c>
      <c r="D1506" s="73" t="s">
        <v>1715</v>
      </c>
      <c r="E1506" s="105" t="s">
        <v>128</v>
      </c>
      <c r="F1506" s="42">
        <v>142</v>
      </c>
      <c r="G1506" s="43" t="str">
        <f t="shared" si="240"/>
        <v>26 Mar (Week 29:  Tue)</v>
      </c>
      <c r="H1506" s="41" t="s">
        <v>1825</v>
      </c>
      <c r="I1506" s="41" t="s">
        <v>1826</v>
      </c>
      <c r="J1506" s="41" t="str">
        <f t="shared" si="241"/>
        <v>Planned</v>
      </c>
    </row>
    <row r="1507" spans="1:10" x14ac:dyDescent="0.25">
      <c r="A1507" s="173" t="str">
        <f t="shared" si="239"/>
        <v>FoundationAll the Small Poems144</v>
      </c>
      <c r="B1507" s="74" t="s">
        <v>123</v>
      </c>
      <c r="C1507" s="73" t="s">
        <v>101</v>
      </c>
      <c r="D1507" s="73" t="s">
        <v>1715</v>
      </c>
      <c r="E1507" s="105" t="s">
        <v>128</v>
      </c>
      <c r="F1507" s="42">
        <v>144</v>
      </c>
      <c r="G1507" s="43" t="str">
        <f t="shared" si="240"/>
        <v>28 Mar (Week 29:  Thu)</v>
      </c>
      <c r="H1507" s="41" t="s">
        <v>1827</v>
      </c>
      <c r="I1507" s="41" t="s">
        <v>1828</v>
      </c>
      <c r="J1507" s="41" t="str">
        <f t="shared" si="241"/>
        <v>Planned</v>
      </c>
    </row>
    <row r="1508" spans="1:10" x14ac:dyDescent="0.25">
      <c r="A1508" s="173" t="str">
        <f t="shared" si="239"/>
        <v>FoundationAll the Small Poems146</v>
      </c>
      <c r="B1508" s="74" t="s">
        <v>123</v>
      </c>
      <c r="C1508" s="73" t="s">
        <v>101</v>
      </c>
      <c r="D1508" s="73" t="s">
        <v>1715</v>
      </c>
      <c r="E1508" s="105" t="s">
        <v>128</v>
      </c>
      <c r="F1508" s="42">
        <v>146</v>
      </c>
      <c r="G1508" s="43" t="str">
        <f t="shared" si="240"/>
        <v>01 Apr (Week 30:  Mon)</v>
      </c>
      <c r="H1508" s="41" t="s">
        <v>1830</v>
      </c>
      <c r="I1508" s="41" t="s">
        <v>1829</v>
      </c>
      <c r="J1508" s="41" t="str">
        <f t="shared" si="241"/>
        <v>Planned</v>
      </c>
    </row>
    <row r="1509" spans="1:10" x14ac:dyDescent="0.25">
      <c r="A1509" s="173" t="str">
        <f t="shared" si="239"/>
        <v>FoundationAll the Small Poems147</v>
      </c>
      <c r="B1509" s="74" t="s">
        <v>123</v>
      </c>
      <c r="C1509" s="73" t="s">
        <v>101</v>
      </c>
      <c r="D1509" s="73" t="s">
        <v>1715</v>
      </c>
      <c r="E1509" s="105" t="s">
        <v>128</v>
      </c>
      <c r="F1509" s="42">
        <v>147</v>
      </c>
      <c r="G1509" s="43" t="str">
        <f t="shared" si="240"/>
        <v>02 Apr (Week 30:  Tue)</v>
      </c>
      <c r="H1509" s="41" t="s">
        <v>1831</v>
      </c>
      <c r="I1509" s="41" t="s">
        <v>1832</v>
      </c>
      <c r="J1509" s="41" t="str">
        <f t="shared" si="241"/>
        <v>Planned</v>
      </c>
    </row>
    <row r="1510" spans="1:10" x14ac:dyDescent="0.25">
      <c r="A1510" s="173" t="str">
        <f t="shared" si="239"/>
        <v>FoundationAll the Small Poems148</v>
      </c>
      <c r="B1510" s="74" t="s">
        <v>123</v>
      </c>
      <c r="C1510" s="73" t="s">
        <v>101</v>
      </c>
      <c r="D1510" s="73" t="s">
        <v>1715</v>
      </c>
      <c r="E1510" s="105" t="s">
        <v>128</v>
      </c>
      <c r="F1510" s="42">
        <v>148</v>
      </c>
      <c r="G1510" s="43" t="str">
        <f t="shared" si="240"/>
        <v>03 Apr (Week 30:  Wed)</v>
      </c>
      <c r="H1510" s="41" t="s">
        <v>1833</v>
      </c>
      <c r="I1510" s="41" t="s">
        <v>1834</v>
      </c>
      <c r="J1510" s="41" t="str">
        <f t="shared" si="241"/>
        <v>Planned</v>
      </c>
    </row>
    <row r="1511" spans="1:10" x14ac:dyDescent="0.25">
      <c r="A1511" s="173" t="str">
        <f t="shared" si="239"/>
        <v>FoundationAll the Small Poems149</v>
      </c>
      <c r="B1511" s="74" t="s">
        <v>123</v>
      </c>
      <c r="C1511" s="73" t="s">
        <v>101</v>
      </c>
      <c r="D1511" s="73" t="s">
        <v>1715</v>
      </c>
      <c r="E1511" s="105" t="s">
        <v>128</v>
      </c>
      <c r="F1511" s="42">
        <v>149</v>
      </c>
      <c r="G1511" s="43" t="str">
        <f t="shared" si="240"/>
        <v>04 Apr (Week 30:  Thu)</v>
      </c>
      <c r="H1511" s="41" t="s">
        <v>1835</v>
      </c>
      <c r="I1511" s="41" t="s">
        <v>1836</v>
      </c>
      <c r="J1511" s="41" t="str">
        <f t="shared" si="241"/>
        <v>Planned</v>
      </c>
    </row>
    <row r="1512" spans="1:10" x14ac:dyDescent="0.25">
      <c r="A1512" s="173" t="str">
        <f t="shared" si="239"/>
        <v>FoundationAll the Small Poems151</v>
      </c>
      <c r="B1512" s="74" t="s">
        <v>123</v>
      </c>
      <c r="C1512" s="73" t="s">
        <v>101</v>
      </c>
      <c r="D1512" s="73" t="s">
        <v>1715</v>
      </c>
      <c r="E1512" s="105" t="s">
        <v>128</v>
      </c>
      <c r="F1512" s="42">
        <v>151</v>
      </c>
      <c r="G1512" s="43" t="str">
        <f t="shared" si="240"/>
        <v>08 Apr (Week 31:  Mon)</v>
      </c>
      <c r="H1512" s="41" t="s">
        <v>1837</v>
      </c>
      <c r="I1512" s="41" t="s">
        <v>1838</v>
      </c>
      <c r="J1512" s="41" t="str">
        <f t="shared" si="241"/>
        <v>Planned</v>
      </c>
    </row>
    <row r="1513" spans="1:10" x14ac:dyDescent="0.25">
      <c r="A1513" s="173" t="str">
        <f t="shared" si="239"/>
        <v>FoundationAll the Small Poems152</v>
      </c>
      <c r="B1513" s="74" t="s">
        <v>123</v>
      </c>
      <c r="C1513" s="73" t="s">
        <v>101</v>
      </c>
      <c r="D1513" s="73" t="s">
        <v>1715</v>
      </c>
      <c r="E1513" s="105" t="s">
        <v>128</v>
      </c>
      <c r="F1513" s="42">
        <v>152</v>
      </c>
      <c r="G1513" s="43" t="str">
        <f t="shared" si="240"/>
        <v>09 Apr (Week 31:  Tue)</v>
      </c>
      <c r="H1513" s="41" t="s">
        <v>1839</v>
      </c>
      <c r="I1513" s="41" t="s">
        <v>1840</v>
      </c>
      <c r="J1513" s="41" t="str">
        <f t="shared" si="241"/>
        <v>Planned</v>
      </c>
    </row>
    <row r="1514" spans="1:10" x14ac:dyDescent="0.25">
      <c r="A1514" s="173" t="str">
        <f t="shared" si="239"/>
        <v>FoundationAll the Small Poems154</v>
      </c>
      <c r="B1514" s="74" t="s">
        <v>123</v>
      </c>
      <c r="C1514" s="73" t="s">
        <v>101</v>
      </c>
      <c r="D1514" s="73" t="s">
        <v>1715</v>
      </c>
      <c r="E1514" s="105" t="s">
        <v>128</v>
      </c>
      <c r="F1514" s="42">
        <v>154</v>
      </c>
      <c r="G1514" s="43" t="str">
        <f t="shared" si="240"/>
        <v>11 Apr (Week 31:  Thu)</v>
      </c>
      <c r="H1514" s="41" t="s">
        <v>1841</v>
      </c>
      <c r="I1514" s="41" t="s">
        <v>1842</v>
      </c>
      <c r="J1514" s="41" t="str">
        <f t="shared" si="241"/>
        <v>Planned</v>
      </c>
    </row>
    <row r="1515" spans="1:10" x14ac:dyDescent="0.25">
      <c r="A1515" s="173" t="str">
        <f t="shared" si="239"/>
        <v>FoundationAll the Small Poems156</v>
      </c>
      <c r="B1515" s="74" t="s">
        <v>123</v>
      </c>
      <c r="C1515" s="73" t="s">
        <v>101</v>
      </c>
      <c r="D1515" s="73" t="s">
        <v>1715</v>
      </c>
      <c r="E1515" s="105" t="s">
        <v>128</v>
      </c>
      <c r="F1515" s="42">
        <v>156</v>
      </c>
      <c r="G1515" s="43" t="str">
        <f t="shared" si="240"/>
        <v>15 Apr (Week 32:  Mon)</v>
      </c>
      <c r="H1515" s="41" t="s">
        <v>1843</v>
      </c>
      <c r="I1515" s="41" t="s">
        <v>1844</v>
      </c>
      <c r="J1515" s="41" t="str">
        <f t="shared" si="241"/>
        <v>Planned</v>
      </c>
    </row>
    <row r="1516" spans="1:10" x14ac:dyDescent="0.25">
      <c r="A1516" s="173" t="str">
        <f t="shared" si="239"/>
        <v>FoundationAll the Small Poems157</v>
      </c>
      <c r="B1516" s="74" t="s">
        <v>123</v>
      </c>
      <c r="C1516" s="73" t="s">
        <v>101</v>
      </c>
      <c r="D1516" s="73" t="s">
        <v>1715</v>
      </c>
      <c r="E1516" s="105" t="s">
        <v>128</v>
      </c>
      <c r="F1516" s="42">
        <v>157</v>
      </c>
      <c r="G1516" s="43" t="str">
        <f t="shared" si="240"/>
        <v>16 Apr (Week 32:  Tue)</v>
      </c>
      <c r="H1516" s="41" t="s">
        <v>1845</v>
      </c>
      <c r="I1516" s="41" t="s">
        <v>1846</v>
      </c>
      <c r="J1516" s="41" t="str">
        <f t="shared" si="241"/>
        <v>Planned</v>
      </c>
    </row>
    <row r="1517" spans="1:10" x14ac:dyDescent="0.25">
      <c r="A1517" s="173" t="str">
        <f t="shared" ref="A1517:A1528" si="242">B1517&amp;D1517&amp;F1517</f>
        <v>FoundationAll the Small Poems159</v>
      </c>
      <c r="B1517" s="74" t="s">
        <v>123</v>
      </c>
      <c r="C1517" s="73" t="s">
        <v>101</v>
      </c>
      <c r="D1517" s="73" t="s">
        <v>1715</v>
      </c>
      <c r="E1517" s="105" t="s">
        <v>128</v>
      </c>
      <c r="F1517" s="42">
        <v>159</v>
      </c>
      <c r="G1517" s="43" t="str">
        <f t="shared" ref="G1517:G1528" si="243">IF(ISBLANK(F1517),"",TEXT(VLOOKUP(F1517,Calendar,2,0),"dd mmm")&amp;" (Week "&amp;VLOOKUP(F1517,Calendar,3,FALSE)&amp;":  "&amp;TEXT(VLOOKUP(F1517,Calendar,2,FALSE),"ddd")&amp;")")</f>
        <v>18 Apr (Week 32:  Thu)</v>
      </c>
      <c r="H1517" s="41" t="s">
        <v>1847</v>
      </c>
      <c r="I1517" s="41" t="s">
        <v>1848</v>
      </c>
      <c r="J1517" s="41" t="str">
        <f t="shared" ref="J1517:J1528" si="244">IF(ISBLANK(K1517),"Planned",IF(K1517="-","Revoked","Completed"))</f>
        <v>Planned</v>
      </c>
    </row>
    <row r="1518" spans="1:10" x14ac:dyDescent="0.25">
      <c r="A1518" s="173" t="str">
        <f t="shared" si="242"/>
        <v>FoundationAll the Small Poems161</v>
      </c>
      <c r="B1518" s="74" t="s">
        <v>123</v>
      </c>
      <c r="C1518" s="73" t="s">
        <v>101</v>
      </c>
      <c r="D1518" s="73" t="s">
        <v>1715</v>
      </c>
      <c r="E1518" s="105" t="s">
        <v>128</v>
      </c>
      <c r="F1518" s="42">
        <v>161</v>
      </c>
      <c r="G1518" s="43" t="str">
        <f t="shared" si="243"/>
        <v>22 Apr (Week 33:  Mon)</v>
      </c>
      <c r="H1518" s="41" t="s">
        <v>1849</v>
      </c>
      <c r="I1518" s="41" t="s">
        <v>1850</v>
      </c>
      <c r="J1518" s="41" t="str">
        <f t="shared" si="244"/>
        <v>Planned</v>
      </c>
    </row>
    <row r="1519" spans="1:10" x14ac:dyDescent="0.25">
      <c r="A1519" s="173" t="str">
        <f t="shared" si="242"/>
        <v>FoundationAll the Small Poems162</v>
      </c>
      <c r="B1519" s="74" t="s">
        <v>123</v>
      </c>
      <c r="C1519" s="73" t="s">
        <v>101</v>
      </c>
      <c r="D1519" s="73" t="s">
        <v>1715</v>
      </c>
      <c r="E1519" s="105" t="s">
        <v>128</v>
      </c>
      <c r="F1519" s="42">
        <v>162</v>
      </c>
      <c r="G1519" s="43" t="str">
        <f t="shared" si="243"/>
        <v>23 Apr (Week 33:  Tue)</v>
      </c>
      <c r="H1519" s="41" t="s">
        <v>1851</v>
      </c>
      <c r="I1519" s="41" t="s">
        <v>1852</v>
      </c>
      <c r="J1519" s="41" t="str">
        <f t="shared" si="244"/>
        <v>Planned</v>
      </c>
    </row>
    <row r="1520" spans="1:10" x14ac:dyDescent="0.25">
      <c r="A1520" s="173" t="str">
        <f t="shared" si="242"/>
        <v>FoundationAll the Small Poems166</v>
      </c>
      <c r="B1520" s="74" t="s">
        <v>123</v>
      </c>
      <c r="C1520" s="73" t="s">
        <v>101</v>
      </c>
      <c r="D1520" s="73" t="s">
        <v>1715</v>
      </c>
      <c r="E1520" s="105" t="s">
        <v>128</v>
      </c>
      <c r="F1520" s="42">
        <v>166</v>
      </c>
      <c r="G1520" s="43" t="str">
        <f t="shared" si="243"/>
        <v>29 Apr (Week 34:  Mon)</v>
      </c>
      <c r="H1520" s="41" t="s">
        <v>1853</v>
      </c>
      <c r="I1520" s="41" t="s">
        <v>1854</v>
      </c>
      <c r="J1520" s="41" t="str">
        <f t="shared" si="244"/>
        <v>Planned</v>
      </c>
    </row>
    <row r="1521" spans="1:11" x14ac:dyDescent="0.25">
      <c r="A1521" s="173" t="str">
        <f t="shared" si="242"/>
        <v>FoundationAll the Small Poems167</v>
      </c>
      <c r="B1521" s="74" t="s">
        <v>123</v>
      </c>
      <c r="C1521" s="73" t="s">
        <v>101</v>
      </c>
      <c r="D1521" s="73" t="s">
        <v>1715</v>
      </c>
      <c r="E1521" s="105" t="s">
        <v>128</v>
      </c>
      <c r="F1521" s="42">
        <v>167</v>
      </c>
      <c r="G1521" s="43" t="str">
        <f t="shared" si="243"/>
        <v>30 Apr (Week 34:  Tue)</v>
      </c>
      <c r="H1521" s="41" t="s">
        <v>1609</v>
      </c>
      <c r="I1521" s="41" t="s">
        <v>1855</v>
      </c>
      <c r="J1521" s="41" t="str">
        <f t="shared" si="244"/>
        <v>Planned</v>
      </c>
    </row>
    <row r="1522" spans="1:11" x14ac:dyDescent="0.25">
      <c r="A1522" s="173" t="str">
        <f t="shared" si="242"/>
        <v>FoundationAll the Small Poems169</v>
      </c>
      <c r="B1522" s="74" t="s">
        <v>123</v>
      </c>
      <c r="C1522" s="73" t="s">
        <v>101</v>
      </c>
      <c r="D1522" s="73" t="s">
        <v>1715</v>
      </c>
      <c r="E1522" s="105" t="s">
        <v>128</v>
      </c>
      <c r="F1522" s="42">
        <v>169</v>
      </c>
      <c r="G1522" s="43" t="str">
        <f t="shared" si="243"/>
        <v>02 May (Week 34:  Thu)</v>
      </c>
      <c r="H1522" s="41" t="s">
        <v>1856</v>
      </c>
      <c r="I1522" s="41" t="s">
        <v>1857</v>
      </c>
      <c r="J1522" s="41" t="str">
        <f t="shared" si="244"/>
        <v>Planned</v>
      </c>
    </row>
    <row r="1523" spans="1:11" x14ac:dyDescent="0.25">
      <c r="A1523" s="173" t="str">
        <f t="shared" si="242"/>
        <v>FoundationAll the Small Poems171</v>
      </c>
      <c r="B1523" s="74" t="s">
        <v>123</v>
      </c>
      <c r="C1523" s="73" t="s">
        <v>101</v>
      </c>
      <c r="D1523" s="73" t="s">
        <v>1715</v>
      </c>
      <c r="E1523" s="105" t="s">
        <v>128</v>
      </c>
      <c r="F1523" s="42">
        <v>171</v>
      </c>
      <c r="G1523" s="43" t="str">
        <f t="shared" si="243"/>
        <v>06 May (Week 35:  Mon)</v>
      </c>
      <c r="H1523" s="41" t="s">
        <v>1858</v>
      </c>
      <c r="I1523" s="41" t="s">
        <v>1859</v>
      </c>
      <c r="J1523" s="41" t="str">
        <f t="shared" si="244"/>
        <v>Planned</v>
      </c>
    </row>
    <row r="1524" spans="1:11" x14ac:dyDescent="0.25">
      <c r="A1524" s="173" t="str">
        <f t="shared" si="242"/>
        <v>FoundationAll the Small Poems172</v>
      </c>
      <c r="B1524" s="74" t="s">
        <v>123</v>
      </c>
      <c r="C1524" s="73" t="s">
        <v>101</v>
      </c>
      <c r="D1524" s="73" t="s">
        <v>1715</v>
      </c>
      <c r="E1524" s="105" t="s">
        <v>128</v>
      </c>
      <c r="F1524" s="42">
        <v>172</v>
      </c>
      <c r="G1524" s="43" t="str">
        <f t="shared" si="243"/>
        <v>07 May (Week 35:  Tue)</v>
      </c>
      <c r="H1524" s="41" t="s">
        <v>1860</v>
      </c>
      <c r="I1524" s="41" t="s">
        <v>1861</v>
      </c>
      <c r="J1524" s="41" t="str">
        <f t="shared" si="244"/>
        <v>Planned</v>
      </c>
    </row>
    <row r="1525" spans="1:11" x14ac:dyDescent="0.25">
      <c r="A1525" s="173" t="str">
        <f t="shared" si="242"/>
        <v>FoundationAll the Small Poems174</v>
      </c>
      <c r="B1525" s="74" t="s">
        <v>123</v>
      </c>
      <c r="C1525" s="73" t="s">
        <v>101</v>
      </c>
      <c r="D1525" s="73" t="s">
        <v>1715</v>
      </c>
      <c r="E1525" s="105" t="s">
        <v>128</v>
      </c>
      <c r="F1525" s="42">
        <v>174</v>
      </c>
      <c r="G1525" s="43" t="str">
        <f t="shared" si="243"/>
        <v>09 May (Week 35:  Thu)</v>
      </c>
      <c r="H1525" s="41" t="s">
        <v>210</v>
      </c>
      <c r="I1525" s="41" t="s">
        <v>1862</v>
      </c>
      <c r="J1525" s="41" t="str">
        <f t="shared" si="244"/>
        <v>Planned</v>
      </c>
    </row>
    <row r="1526" spans="1:11" x14ac:dyDescent="0.25">
      <c r="A1526" s="173" t="str">
        <f t="shared" si="242"/>
        <v>FoundationAll the Small Poems176</v>
      </c>
      <c r="B1526" s="74" t="s">
        <v>123</v>
      </c>
      <c r="C1526" s="73" t="s">
        <v>101</v>
      </c>
      <c r="D1526" s="73" t="s">
        <v>1715</v>
      </c>
      <c r="E1526" s="105" t="s">
        <v>128</v>
      </c>
      <c r="F1526" s="42">
        <v>176</v>
      </c>
      <c r="G1526" s="43" t="str">
        <f t="shared" si="243"/>
        <v>13 May (Week 36:  Mon)</v>
      </c>
      <c r="H1526" s="41" t="s">
        <v>1863</v>
      </c>
      <c r="I1526" s="41" t="s">
        <v>1864</v>
      </c>
      <c r="J1526" s="41" t="str">
        <f t="shared" si="244"/>
        <v>Planned</v>
      </c>
    </row>
    <row r="1527" spans="1:11" x14ac:dyDescent="0.25">
      <c r="A1527" s="173" t="str">
        <f t="shared" si="242"/>
        <v>FoundationAll the Small Poems177</v>
      </c>
      <c r="B1527" s="74" t="s">
        <v>123</v>
      </c>
      <c r="C1527" s="73" t="s">
        <v>101</v>
      </c>
      <c r="D1527" s="73" t="s">
        <v>1715</v>
      </c>
      <c r="E1527" s="105" t="s">
        <v>128</v>
      </c>
      <c r="F1527" s="42">
        <v>177</v>
      </c>
      <c r="G1527" s="43" t="str">
        <f t="shared" si="243"/>
        <v>14 May (Week 36:  Tue)</v>
      </c>
      <c r="H1527" s="41" t="s">
        <v>1865</v>
      </c>
      <c r="I1527" s="41" t="s">
        <v>1866</v>
      </c>
      <c r="J1527" s="41" t="str">
        <f t="shared" si="244"/>
        <v>Planned</v>
      </c>
    </row>
    <row r="1528" spans="1:11" x14ac:dyDescent="0.25">
      <c r="A1528" s="173" t="str">
        <f t="shared" si="242"/>
        <v>FoundationAll the Small Poems179</v>
      </c>
      <c r="B1528" s="74" t="s">
        <v>123</v>
      </c>
      <c r="C1528" s="73" t="s">
        <v>101</v>
      </c>
      <c r="D1528" s="73" t="s">
        <v>1715</v>
      </c>
      <c r="E1528" s="105" t="s">
        <v>128</v>
      </c>
      <c r="F1528" s="42">
        <v>179</v>
      </c>
      <c r="G1528" s="43" t="str">
        <f t="shared" si="243"/>
        <v>16 May (Week 36:  Thu)</v>
      </c>
      <c r="H1528" s="41" t="s">
        <v>1867</v>
      </c>
      <c r="I1528" s="41" t="s">
        <v>1868</v>
      </c>
      <c r="J1528" s="41" t="str">
        <f t="shared" si="244"/>
        <v>Planned</v>
      </c>
    </row>
    <row r="1529" spans="1:11" x14ac:dyDescent="0.25">
      <c r="A1529" s="75" t="str">
        <f t="shared" ref="A1529:A1539" si="245">B1529&amp;D1529&amp;F1529</f>
        <v>Language Arts+ Journal: Ethan1</v>
      </c>
      <c r="B1529" s="74" t="s">
        <v>2</v>
      </c>
      <c r="C1529" s="73" t="s">
        <v>4</v>
      </c>
      <c r="D1529" s="118" t="s">
        <v>329</v>
      </c>
      <c r="E1529" s="73" t="s">
        <v>107</v>
      </c>
      <c r="F1529" s="42">
        <v>1</v>
      </c>
      <c r="G1529" s="43" t="str">
        <f t="shared" ref="G1529:G1539" si="246">IF(ISBLANK(F1529),"",TEXT(VLOOKUP(F1529,Calendar,2,0),"dd mmm")&amp;" (Week "&amp;VLOOKUP(F1529,Calendar,3,FALSE)&amp;":  "&amp;TEXT(VLOOKUP(F1529,Calendar,2,FALSE),"ddd")&amp;")")</f>
        <v>03 Sep (Week 1:  Mon)</v>
      </c>
      <c r="H1529" s="41" t="s">
        <v>120</v>
      </c>
      <c r="I1529" s="41" t="s">
        <v>121</v>
      </c>
      <c r="J1529" s="41" t="str">
        <f t="shared" ref="J1529:J1539" si="247">IF(ISBLANK(K1529),"Planned",IF(K1529="-","Revoked","Completed"))</f>
        <v>Completed</v>
      </c>
      <c r="K1529" s="107">
        <v>43346</v>
      </c>
    </row>
    <row r="1530" spans="1:11" x14ac:dyDescent="0.25">
      <c r="A1530" s="75" t="str">
        <f t="shared" si="245"/>
        <v>Language Arts+ Journal: Ethan2</v>
      </c>
      <c r="B1530" s="74" t="s">
        <v>2</v>
      </c>
      <c r="C1530" s="73" t="s">
        <v>4</v>
      </c>
      <c r="D1530" s="118" t="s">
        <v>329</v>
      </c>
      <c r="E1530" s="73" t="s">
        <v>107</v>
      </c>
      <c r="F1530" s="42">
        <v>2</v>
      </c>
      <c r="G1530" s="43" t="str">
        <f t="shared" si="246"/>
        <v>04 Sep (Week 1:  Tue)</v>
      </c>
      <c r="H1530" s="41" t="s">
        <v>120</v>
      </c>
      <c r="I1530" s="41" t="s">
        <v>121</v>
      </c>
      <c r="J1530" s="41" t="str">
        <f t="shared" si="247"/>
        <v>Completed</v>
      </c>
      <c r="K1530" s="107">
        <v>43347</v>
      </c>
    </row>
    <row r="1531" spans="1:11" x14ac:dyDescent="0.25">
      <c r="A1531" s="103" t="str">
        <f t="shared" si="245"/>
        <v>Language Arts+ Journal: Ethan3</v>
      </c>
      <c r="B1531" s="74" t="s">
        <v>2</v>
      </c>
      <c r="C1531" s="73" t="s">
        <v>4</v>
      </c>
      <c r="D1531" s="118" t="s">
        <v>329</v>
      </c>
      <c r="E1531" s="73" t="s">
        <v>107</v>
      </c>
      <c r="F1531" s="42">
        <v>3</v>
      </c>
      <c r="G1531" s="43" t="str">
        <f t="shared" si="246"/>
        <v>05 Sep (Week 1:  Wed)</v>
      </c>
      <c r="H1531" s="41" t="s">
        <v>120</v>
      </c>
      <c r="I1531" s="41" t="s">
        <v>121</v>
      </c>
      <c r="J1531" s="41" t="str">
        <f t="shared" si="247"/>
        <v>Completed</v>
      </c>
      <c r="K1531" s="107">
        <v>43348</v>
      </c>
    </row>
    <row r="1532" spans="1:11" x14ac:dyDescent="0.25">
      <c r="A1532" s="103" t="str">
        <f t="shared" si="245"/>
        <v>Language Arts+ Journal: Ethan4</v>
      </c>
      <c r="B1532" s="74" t="s">
        <v>2</v>
      </c>
      <c r="C1532" s="73" t="s">
        <v>4</v>
      </c>
      <c r="D1532" s="118" t="s">
        <v>329</v>
      </c>
      <c r="E1532" s="73" t="s">
        <v>107</v>
      </c>
      <c r="F1532" s="42">
        <v>4</v>
      </c>
      <c r="G1532" s="43" t="str">
        <f t="shared" si="246"/>
        <v>06 Sep (Week 1:  Thu)</v>
      </c>
      <c r="H1532" s="41" t="s">
        <v>120</v>
      </c>
      <c r="I1532" s="41" t="s">
        <v>121</v>
      </c>
      <c r="J1532" s="41" t="str">
        <f t="shared" si="247"/>
        <v>Completed</v>
      </c>
      <c r="K1532" s="107">
        <v>43349</v>
      </c>
    </row>
    <row r="1533" spans="1:11" x14ac:dyDescent="0.25">
      <c r="A1533" s="103" t="str">
        <f t="shared" si="245"/>
        <v>Language Arts+ Journal: Ethan5</v>
      </c>
      <c r="B1533" s="74" t="s">
        <v>2</v>
      </c>
      <c r="C1533" s="73" t="s">
        <v>4</v>
      </c>
      <c r="D1533" s="118" t="s">
        <v>329</v>
      </c>
      <c r="E1533" s="73" t="s">
        <v>107</v>
      </c>
      <c r="F1533" s="42">
        <v>5</v>
      </c>
      <c r="G1533" s="43" t="str">
        <f t="shared" si="246"/>
        <v>07 Sep (Week 1:  Fri)</v>
      </c>
      <c r="H1533" s="41" t="s">
        <v>120</v>
      </c>
      <c r="I1533" s="41" t="s">
        <v>121</v>
      </c>
      <c r="J1533" s="41" t="str">
        <f t="shared" si="247"/>
        <v>Completed</v>
      </c>
      <c r="K1533" s="107">
        <v>43350</v>
      </c>
    </row>
    <row r="1534" spans="1:11" x14ac:dyDescent="0.25">
      <c r="A1534" s="103" t="str">
        <f t="shared" si="245"/>
        <v>Language Arts+ Journal: Ethan6</v>
      </c>
      <c r="B1534" s="74" t="s">
        <v>2</v>
      </c>
      <c r="C1534" s="73" t="s">
        <v>4</v>
      </c>
      <c r="D1534" s="118" t="s">
        <v>329</v>
      </c>
      <c r="E1534" s="73" t="s">
        <v>107</v>
      </c>
      <c r="F1534" s="42">
        <v>6</v>
      </c>
      <c r="G1534" s="43" t="str">
        <f t="shared" si="246"/>
        <v>10 Sep (Week 2:  Mon)</v>
      </c>
      <c r="H1534" s="41" t="s">
        <v>120</v>
      </c>
      <c r="I1534" s="41" t="s">
        <v>121</v>
      </c>
      <c r="J1534" s="41" t="str">
        <f t="shared" si="247"/>
        <v>Completed</v>
      </c>
      <c r="K1534" s="107">
        <v>43353</v>
      </c>
    </row>
    <row r="1535" spans="1:11" x14ac:dyDescent="0.25">
      <c r="A1535" s="103" t="str">
        <f t="shared" si="245"/>
        <v>Language Arts+ Journal: Ethan7</v>
      </c>
      <c r="B1535" s="74" t="s">
        <v>2</v>
      </c>
      <c r="C1535" s="73" t="s">
        <v>4</v>
      </c>
      <c r="D1535" s="118" t="s">
        <v>329</v>
      </c>
      <c r="E1535" s="73" t="s">
        <v>107</v>
      </c>
      <c r="F1535" s="42">
        <v>7</v>
      </c>
      <c r="G1535" s="43" t="str">
        <f t="shared" si="246"/>
        <v>11 Sep (Week 2:  Tue)</v>
      </c>
      <c r="H1535" s="41" t="s">
        <v>120</v>
      </c>
      <c r="I1535" s="41" t="s">
        <v>121</v>
      </c>
      <c r="J1535" s="41" t="str">
        <f t="shared" si="247"/>
        <v>Completed</v>
      </c>
      <c r="K1535" s="107">
        <v>43354</v>
      </c>
    </row>
    <row r="1536" spans="1:11" x14ac:dyDescent="0.25">
      <c r="A1536" s="103" t="str">
        <f t="shared" si="245"/>
        <v>Language Arts+ Journal: Ethan8</v>
      </c>
      <c r="B1536" s="74" t="s">
        <v>2</v>
      </c>
      <c r="C1536" s="73" t="s">
        <v>4</v>
      </c>
      <c r="D1536" s="118" t="s">
        <v>329</v>
      </c>
      <c r="E1536" s="73" t="s">
        <v>107</v>
      </c>
      <c r="F1536" s="42">
        <v>8</v>
      </c>
      <c r="G1536" s="43" t="str">
        <f t="shared" si="246"/>
        <v>12 Sep (Week 2:  Wed)</v>
      </c>
      <c r="H1536" s="41" t="s">
        <v>120</v>
      </c>
      <c r="I1536" s="41" t="s">
        <v>121</v>
      </c>
      <c r="J1536" s="41" t="str">
        <f t="shared" si="247"/>
        <v>Completed</v>
      </c>
      <c r="K1536" s="107">
        <v>43355</v>
      </c>
    </row>
    <row r="1537" spans="1:11" x14ac:dyDescent="0.25">
      <c r="A1537" s="103" t="str">
        <f t="shared" si="245"/>
        <v>Language Arts+ Journal: Ethan9</v>
      </c>
      <c r="B1537" s="74" t="s">
        <v>2</v>
      </c>
      <c r="C1537" s="73" t="s">
        <v>4</v>
      </c>
      <c r="D1537" s="118" t="s">
        <v>329</v>
      </c>
      <c r="E1537" s="73" t="s">
        <v>107</v>
      </c>
      <c r="F1537" s="42">
        <v>9</v>
      </c>
      <c r="G1537" s="43" t="str">
        <f t="shared" si="246"/>
        <v>13 Sep (Week 2:  Thu)</v>
      </c>
      <c r="H1537" s="41" t="s">
        <v>120</v>
      </c>
      <c r="I1537" s="41" t="s">
        <v>121</v>
      </c>
      <c r="J1537" s="41" t="str">
        <f t="shared" si="247"/>
        <v>Completed</v>
      </c>
      <c r="K1537" s="107">
        <v>43356</v>
      </c>
    </row>
    <row r="1538" spans="1:11" x14ac:dyDescent="0.25">
      <c r="A1538" s="103" t="str">
        <f t="shared" si="245"/>
        <v>Language Arts+ Journal: Ethan10</v>
      </c>
      <c r="B1538" s="74" t="s">
        <v>2</v>
      </c>
      <c r="C1538" s="73" t="s">
        <v>4</v>
      </c>
      <c r="D1538" s="118" t="s">
        <v>329</v>
      </c>
      <c r="E1538" s="73" t="s">
        <v>107</v>
      </c>
      <c r="F1538" s="42">
        <v>10</v>
      </c>
      <c r="G1538" s="43" t="str">
        <f t="shared" si="246"/>
        <v>14 Sep (Week 2:  Fri)</v>
      </c>
      <c r="H1538" s="41" t="s">
        <v>120</v>
      </c>
      <c r="I1538" s="41" t="s">
        <v>121</v>
      </c>
      <c r="J1538" s="41" t="str">
        <f t="shared" si="247"/>
        <v>Completed</v>
      </c>
      <c r="K1538" s="107">
        <v>43357</v>
      </c>
    </row>
    <row r="1539" spans="1:11" x14ac:dyDescent="0.25">
      <c r="A1539" s="103" t="str">
        <f t="shared" si="245"/>
        <v>Language Arts+ Journal: Ethan11</v>
      </c>
      <c r="B1539" s="74" t="s">
        <v>2</v>
      </c>
      <c r="C1539" s="73" t="s">
        <v>4</v>
      </c>
      <c r="D1539" s="118" t="s">
        <v>329</v>
      </c>
      <c r="E1539" s="73" t="s">
        <v>107</v>
      </c>
      <c r="F1539" s="42">
        <v>11</v>
      </c>
      <c r="G1539" s="43" t="str">
        <f t="shared" si="246"/>
        <v>17 Sep (Week 3:  Mon)</v>
      </c>
      <c r="H1539" s="41" t="s">
        <v>120</v>
      </c>
      <c r="I1539" s="41" t="s">
        <v>121</v>
      </c>
      <c r="J1539" s="41" t="str">
        <f t="shared" si="247"/>
        <v>Completed</v>
      </c>
      <c r="K1539" s="107">
        <v>43360</v>
      </c>
    </row>
    <row r="1540" spans="1:11" x14ac:dyDescent="0.25">
      <c r="A1540" s="103" t="str">
        <f t="shared" ref="A1540:A1600" si="248">B1540&amp;D1540&amp;F1540</f>
        <v>Language Arts+ Journal: Ethan12</v>
      </c>
      <c r="B1540" s="74" t="s">
        <v>2</v>
      </c>
      <c r="C1540" s="73" t="s">
        <v>4</v>
      </c>
      <c r="D1540" s="118" t="s">
        <v>329</v>
      </c>
      <c r="E1540" s="73" t="s">
        <v>107</v>
      </c>
      <c r="F1540" s="42">
        <v>12</v>
      </c>
      <c r="G1540" s="43" t="str">
        <f t="shared" ref="G1540:G1600" si="249">IF(ISBLANK(F1540),"",TEXT(VLOOKUP(F1540,Calendar,2,0),"dd mmm")&amp;" (Week "&amp;VLOOKUP(F1540,Calendar,3,FALSE)&amp;":  "&amp;TEXT(VLOOKUP(F1540,Calendar,2,FALSE),"ddd")&amp;")")</f>
        <v>18 Sep (Week 3:  Tue)</v>
      </c>
      <c r="H1540" s="41" t="s">
        <v>120</v>
      </c>
      <c r="I1540" s="41" t="s">
        <v>121</v>
      </c>
      <c r="J1540" s="41" t="str">
        <f t="shared" ref="J1540:J1600" si="250">IF(ISBLANK(K1540),"Planned",IF(K1540="-","Revoked","Completed"))</f>
        <v>Completed</v>
      </c>
      <c r="K1540" s="107">
        <v>43361</v>
      </c>
    </row>
    <row r="1541" spans="1:11" x14ac:dyDescent="0.25">
      <c r="A1541" s="103" t="str">
        <f t="shared" si="248"/>
        <v>Language Arts+ Journal: Ethan13</v>
      </c>
      <c r="B1541" s="74" t="s">
        <v>2</v>
      </c>
      <c r="C1541" s="73" t="s">
        <v>4</v>
      </c>
      <c r="D1541" s="118" t="s">
        <v>329</v>
      </c>
      <c r="E1541" s="73" t="s">
        <v>107</v>
      </c>
      <c r="F1541" s="42">
        <v>13</v>
      </c>
      <c r="G1541" s="43" t="str">
        <f t="shared" si="249"/>
        <v>19 Sep (Week 3:  Wed)</v>
      </c>
      <c r="H1541" s="41" t="s">
        <v>120</v>
      </c>
      <c r="I1541" s="41" t="s">
        <v>121</v>
      </c>
      <c r="J1541" s="41" t="str">
        <f t="shared" si="250"/>
        <v>Completed</v>
      </c>
      <c r="K1541" s="107">
        <v>43362</v>
      </c>
    </row>
    <row r="1542" spans="1:11" x14ac:dyDescent="0.25">
      <c r="A1542" s="103" t="str">
        <f t="shared" si="248"/>
        <v>Language Arts+ Journal: Ethan14</v>
      </c>
      <c r="B1542" s="74" t="s">
        <v>2</v>
      </c>
      <c r="C1542" s="73" t="s">
        <v>4</v>
      </c>
      <c r="D1542" s="118" t="s">
        <v>329</v>
      </c>
      <c r="E1542" s="73" t="s">
        <v>107</v>
      </c>
      <c r="F1542" s="42">
        <v>14</v>
      </c>
      <c r="G1542" s="43" t="str">
        <f t="shared" si="249"/>
        <v>20 Sep (Week 3:  Thu)</v>
      </c>
      <c r="H1542" s="41" t="s">
        <v>120</v>
      </c>
      <c r="I1542" s="41" t="s">
        <v>121</v>
      </c>
      <c r="J1542" s="41" t="str">
        <f t="shared" si="250"/>
        <v>Completed</v>
      </c>
      <c r="K1542" s="107">
        <v>43363</v>
      </c>
    </row>
    <row r="1543" spans="1:11" x14ac:dyDescent="0.25">
      <c r="A1543" s="103" t="str">
        <f t="shared" si="248"/>
        <v>Language Arts+ Journal: Ethan15</v>
      </c>
      <c r="B1543" s="74" t="s">
        <v>2</v>
      </c>
      <c r="C1543" s="73" t="s">
        <v>4</v>
      </c>
      <c r="D1543" s="118" t="s">
        <v>329</v>
      </c>
      <c r="E1543" s="73" t="s">
        <v>107</v>
      </c>
      <c r="F1543" s="42">
        <v>15</v>
      </c>
      <c r="G1543" s="43" t="str">
        <f t="shared" si="249"/>
        <v>21 Sep (Week 3:  Fri)</v>
      </c>
      <c r="H1543" s="41" t="s">
        <v>120</v>
      </c>
      <c r="I1543" s="41" t="s">
        <v>121</v>
      </c>
      <c r="J1543" s="41" t="str">
        <f t="shared" si="250"/>
        <v>Completed</v>
      </c>
      <c r="K1543" s="107">
        <v>43364</v>
      </c>
    </row>
    <row r="1544" spans="1:11" x14ac:dyDescent="0.25">
      <c r="A1544" s="103" t="str">
        <f t="shared" si="248"/>
        <v>Language Arts+ Journal: Ethan16</v>
      </c>
      <c r="B1544" s="74" t="s">
        <v>2</v>
      </c>
      <c r="C1544" s="73" t="s">
        <v>4</v>
      </c>
      <c r="D1544" s="118" t="s">
        <v>329</v>
      </c>
      <c r="E1544" s="73" t="s">
        <v>107</v>
      </c>
      <c r="F1544" s="42">
        <v>16</v>
      </c>
      <c r="G1544" s="43" t="str">
        <f t="shared" si="249"/>
        <v>24 Sep (Week 4:  Mon)</v>
      </c>
      <c r="H1544" s="41" t="s">
        <v>120</v>
      </c>
      <c r="I1544" s="41" t="s">
        <v>121</v>
      </c>
      <c r="J1544" s="41" t="str">
        <f t="shared" si="250"/>
        <v>Completed</v>
      </c>
      <c r="K1544" s="107">
        <v>43367</v>
      </c>
    </row>
    <row r="1545" spans="1:11" x14ac:dyDescent="0.25">
      <c r="A1545" s="103" t="str">
        <f t="shared" si="248"/>
        <v>Language Arts+ Journal: Ethan17</v>
      </c>
      <c r="B1545" s="74" t="s">
        <v>2</v>
      </c>
      <c r="C1545" s="73" t="s">
        <v>4</v>
      </c>
      <c r="D1545" s="118" t="s">
        <v>329</v>
      </c>
      <c r="E1545" s="73" t="s">
        <v>107</v>
      </c>
      <c r="F1545" s="42">
        <v>17</v>
      </c>
      <c r="G1545" s="43" t="str">
        <f t="shared" si="249"/>
        <v>25 Sep (Week 4:  Tue)</v>
      </c>
      <c r="H1545" s="41" t="s">
        <v>120</v>
      </c>
      <c r="I1545" s="41" t="s">
        <v>121</v>
      </c>
      <c r="J1545" s="41" t="str">
        <f t="shared" si="250"/>
        <v>Completed</v>
      </c>
      <c r="K1545" s="107">
        <v>43368</v>
      </c>
    </row>
    <row r="1546" spans="1:11" x14ac:dyDescent="0.25">
      <c r="A1546" s="103" t="str">
        <f t="shared" si="248"/>
        <v>Language Arts+ Journal: Ethan18</v>
      </c>
      <c r="B1546" s="74" t="s">
        <v>2</v>
      </c>
      <c r="C1546" s="73" t="s">
        <v>4</v>
      </c>
      <c r="D1546" s="118" t="s">
        <v>329</v>
      </c>
      <c r="E1546" s="73" t="s">
        <v>107</v>
      </c>
      <c r="F1546" s="42">
        <v>18</v>
      </c>
      <c r="G1546" s="43" t="str">
        <f t="shared" si="249"/>
        <v>26 Sep (Week 4:  Wed)</v>
      </c>
      <c r="H1546" s="41" t="s">
        <v>120</v>
      </c>
      <c r="I1546" s="41" t="s">
        <v>121</v>
      </c>
      <c r="J1546" s="41" t="str">
        <f t="shared" si="250"/>
        <v>Completed</v>
      </c>
      <c r="K1546" s="107">
        <v>43369</v>
      </c>
    </row>
    <row r="1547" spans="1:11" x14ac:dyDescent="0.25">
      <c r="A1547" s="103" t="str">
        <f t="shared" si="248"/>
        <v>Language Arts+ Journal: Ethan19</v>
      </c>
      <c r="B1547" s="74" t="s">
        <v>2</v>
      </c>
      <c r="C1547" s="73" t="s">
        <v>4</v>
      </c>
      <c r="D1547" s="118" t="s">
        <v>329</v>
      </c>
      <c r="E1547" s="73" t="s">
        <v>107</v>
      </c>
      <c r="F1547" s="42">
        <v>19</v>
      </c>
      <c r="G1547" s="43" t="str">
        <f t="shared" si="249"/>
        <v>27 Sep (Week 4:  Thu)</v>
      </c>
      <c r="H1547" s="41" t="s">
        <v>120</v>
      </c>
      <c r="I1547" s="41" t="s">
        <v>121</v>
      </c>
      <c r="J1547" s="41" t="str">
        <f t="shared" si="250"/>
        <v>Completed</v>
      </c>
      <c r="K1547" s="107">
        <v>43370</v>
      </c>
    </row>
    <row r="1548" spans="1:11" x14ac:dyDescent="0.25">
      <c r="A1548" s="103" t="str">
        <f t="shared" si="248"/>
        <v>Language Arts+ Journal: Ethan20</v>
      </c>
      <c r="B1548" s="74" t="s">
        <v>2</v>
      </c>
      <c r="C1548" s="73" t="s">
        <v>4</v>
      </c>
      <c r="D1548" s="118" t="s">
        <v>329</v>
      </c>
      <c r="E1548" s="73" t="s">
        <v>107</v>
      </c>
      <c r="F1548" s="42">
        <v>20</v>
      </c>
      <c r="G1548" s="43" t="str">
        <f t="shared" si="249"/>
        <v>28 Sep (Week 4:  Fri)</v>
      </c>
      <c r="H1548" s="41" t="s">
        <v>120</v>
      </c>
      <c r="I1548" s="41" t="s">
        <v>121</v>
      </c>
      <c r="J1548" s="41" t="str">
        <f t="shared" si="250"/>
        <v>Completed</v>
      </c>
      <c r="K1548" s="107">
        <v>43371</v>
      </c>
    </row>
    <row r="1549" spans="1:11" x14ac:dyDescent="0.25">
      <c r="A1549" s="103" t="str">
        <f t="shared" si="248"/>
        <v>Language Arts+ Journal: Ethan21</v>
      </c>
      <c r="B1549" s="74" t="s">
        <v>2</v>
      </c>
      <c r="C1549" s="73" t="s">
        <v>4</v>
      </c>
      <c r="D1549" s="118" t="s">
        <v>329</v>
      </c>
      <c r="E1549" s="73" t="s">
        <v>107</v>
      </c>
      <c r="F1549" s="42">
        <v>21</v>
      </c>
      <c r="G1549" s="43" t="str">
        <f t="shared" si="249"/>
        <v>01 Oct (Week 5:  Mon)</v>
      </c>
      <c r="H1549" s="41" t="s">
        <v>120</v>
      </c>
      <c r="I1549" s="41" t="s">
        <v>121</v>
      </c>
      <c r="J1549" s="41" t="str">
        <f t="shared" si="250"/>
        <v>Completed</v>
      </c>
      <c r="K1549" s="107">
        <v>43374</v>
      </c>
    </row>
    <row r="1550" spans="1:11" x14ac:dyDescent="0.25">
      <c r="A1550" s="103" t="str">
        <f t="shared" si="248"/>
        <v>Language Arts+ Journal: Ethan22</v>
      </c>
      <c r="B1550" s="74" t="s">
        <v>2</v>
      </c>
      <c r="C1550" s="73" t="s">
        <v>4</v>
      </c>
      <c r="D1550" s="118" t="s">
        <v>329</v>
      </c>
      <c r="E1550" s="73" t="s">
        <v>107</v>
      </c>
      <c r="F1550" s="42">
        <v>22</v>
      </c>
      <c r="G1550" s="43" t="str">
        <f t="shared" si="249"/>
        <v>02 Oct (Week 5:  Tue)</v>
      </c>
      <c r="H1550" s="41" t="s">
        <v>120</v>
      </c>
      <c r="I1550" s="41" t="s">
        <v>121</v>
      </c>
      <c r="J1550" s="41" t="str">
        <f t="shared" si="250"/>
        <v>Completed</v>
      </c>
      <c r="K1550" s="107">
        <v>43375</v>
      </c>
    </row>
    <row r="1551" spans="1:11" x14ac:dyDescent="0.25">
      <c r="A1551" s="103" t="str">
        <f t="shared" si="248"/>
        <v>Language Arts+ Journal: Ethan23</v>
      </c>
      <c r="B1551" s="74" t="s">
        <v>2</v>
      </c>
      <c r="C1551" s="73" t="s">
        <v>4</v>
      </c>
      <c r="D1551" s="118" t="s">
        <v>329</v>
      </c>
      <c r="E1551" s="73" t="s">
        <v>107</v>
      </c>
      <c r="F1551" s="42">
        <v>23</v>
      </c>
      <c r="G1551" s="43" t="str">
        <f t="shared" si="249"/>
        <v>03 Oct (Week 5:  Wed)</v>
      </c>
      <c r="H1551" s="41" t="s">
        <v>120</v>
      </c>
      <c r="I1551" s="41" t="s">
        <v>121</v>
      </c>
      <c r="J1551" s="41" t="str">
        <f t="shared" si="250"/>
        <v>Completed</v>
      </c>
      <c r="K1551" s="107">
        <v>43376</v>
      </c>
    </row>
    <row r="1552" spans="1:11" x14ac:dyDescent="0.25">
      <c r="A1552" s="103" t="str">
        <f t="shared" si="248"/>
        <v>Language Arts+ Journal: Ethan24</v>
      </c>
      <c r="B1552" s="74" t="s">
        <v>2</v>
      </c>
      <c r="C1552" s="73" t="s">
        <v>4</v>
      </c>
      <c r="D1552" s="118" t="s">
        <v>329</v>
      </c>
      <c r="E1552" s="73" t="s">
        <v>107</v>
      </c>
      <c r="F1552" s="42">
        <v>24</v>
      </c>
      <c r="G1552" s="43" t="str">
        <f t="shared" si="249"/>
        <v>04 Oct (Week 5:  Thu)</v>
      </c>
      <c r="H1552" s="41" t="s">
        <v>120</v>
      </c>
      <c r="I1552" s="41" t="s">
        <v>121</v>
      </c>
      <c r="J1552" s="41" t="str">
        <f t="shared" si="250"/>
        <v>Planned</v>
      </c>
    </row>
    <row r="1553" spans="1:10" x14ac:dyDescent="0.25">
      <c r="A1553" s="103" t="str">
        <f t="shared" si="248"/>
        <v>Language Arts+ Journal: Ethan25</v>
      </c>
      <c r="B1553" s="74" t="s">
        <v>2</v>
      </c>
      <c r="C1553" s="73" t="s">
        <v>4</v>
      </c>
      <c r="D1553" s="118" t="s">
        <v>329</v>
      </c>
      <c r="E1553" s="73" t="s">
        <v>107</v>
      </c>
      <c r="F1553" s="42">
        <v>25</v>
      </c>
      <c r="G1553" s="43" t="str">
        <f t="shared" si="249"/>
        <v>05 Oct (Week 5:  Fri)</v>
      </c>
      <c r="H1553" s="41" t="s">
        <v>120</v>
      </c>
      <c r="I1553" s="41" t="s">
        <v>121</v>
      </c>
      <c r="J1553" s="41" t="str">
        <f t="shared" si="250"/>
        <v>Planned</v>
      </c>
    </row>
    <row r="1554" spans="1:10" x14ac:dyDescent="0.25">
      <c r="A1554" s="103" t="str">
        <f t="shared" si="248"/>
        <v>Language Arts+ Journal: Ethan26</v>
      </c>
      <c r="B1554" s="74" t="s">
        <v>2</v>
      </c>
      <c r="C1554" s="73" t="s">
        <v>4</v>
      </c>
      <c r="D1554" s="118" t="s">
        <v>329</v>
      </c>
      <c r="E1554" s="73" t="s">
        <v>107</v>
      </c>
      <c r="F1554" s="42">
        <v>26</v>
      </c>
      <c r="G1554" s="43" t="str">
        <f t="shared" si="249"/>
        <v>08 Oct (Week 6:  Mon)</v>
      </c>
      <c r="H1554" s="41" t="s">
        <v>120</v>
      </c>
      <c r="I1554" s="41" t="s">
        <v>121</v>
      </c>
      <c r="J1554" s="41" t="str">
        <f t="shared" si="250"/>
        <v>Planned</v>
      </c>
    </row>
    <row r="1555" spans="1:10" x14ac:dyDescent="0.25">
      <c r="A1555" s="103" t="str">
        <f t="shared" si="248"/>
        <v>Language Arts+ Journal: Ethan27</v>
      </c>
      <c r="B1555" s="74" t="s">
        <v>2</v>
      </c>
      <c r="C1555" s="73" t="s">
        <v>4</v>
      </c>
      <c r="D1555" s="118" t="s">
        <v>329</v>
      </c>
      <c r="E1555" s="73" t="s">
        <v>107</v>
      </c>
      <c r="F1555" s="42">
        <v>27</v>
      </c>
      <c r="G1555" s="43" t="str">
        <f t="shared" si="249"/>
        <v>09 Oct (Week 6:  Tue)</v>
      </c>
      <c r="H1555" s="41" t="s">
        <v>120</v>
      </c>
      <c r="I1555" s="41" t="s">
        <v>121</v>
      </c>
      <c r="J1555" s="41" t="str">
        <f t="shared" si="250"/>
        <v>Planned</v>
      </c>
    </row>
    <row r="1556" spans="1:10" x14ac:dyDescent="0.25">
      <c r="A1556" s="103" t="str">
        <f t="shared" si="248"/>
        <v>Language Arts+ Journal: Ethan28</v>
      </c>
      <c r="B1556" s="74" t="s">
        <v>2</v>
      </c>
      <c r="C1556" s="73" t="s">
        <v>4</v>
      </c>
      <c r="D1556" s="118" t="s">
        <v>329</v>
      </c>
      <c r="E1556" s="73" t="s">
        <v>107</v>
      </c>
      <c r="F1556" s="42">
        <v>28</v>
      </c>
      <c r="G1556" s="43" t="str">
        <f t="shared" si="249"/>
        <v>10 Oct (Week 6:  Wed)</v>
      </c>
      <c r="H1556" s="41" t="s">
        <v>120</v>
      </c>
      <c r="I1556" s="41" t="s">
        <v>121</v>
      </c>
      <c r="J1556" s="41" t="str">
        <f t="shared" si="250"/>
        <v>Planned</v>
      </c>
    </row>
    <row r="1557" spans="1:10" x14ac:dyDescent="0.25">
      <c r="A1557" s="103" t="str">
        <f t="shared" si="248"/>
        <v>Language Arts+ Journal: Ethan29</v>
      </c>
      <c r="B1557" s="74" t="s">
        <v>2</v>
      </c>
      <c r="C1557" s="73" t="s">
        <v>4</v>
      </c>
      <c r="D1557" s="118" t="s">
        <v>329</v>
      </c>
      <c r="E1557" s="73" t="s">
        <v>107</v>
      </c>
      <c r="F1557" s="42">
        <v>29</v>
      </c>
      <c r="G1557" s="43" t="str">
        <f t="shared" si="249"/>
        <v>11 Oct (Week 6:  Thu)</v>
      </c>
      <c r="H1557" s="41" t="s">
        <v>120</v>
      </c>
      <c r="I1557" s="41" t="s">
        <v>121</v>
      </c>
      <c r="J1557" s="41" t="str">
        <f t="shared" si="250"/>
        <v>Planned</v>
      </c>
    </row>
    <row r="1558" spans="1:10" x14ac:dyDescent="0.25">
      <c r="A1558" s="103" t="str">
        <f t="shared" si="248"/>
        <v>Language Arts+ Journal: Ethan30</v>
      </c>
      <c r="B1558" s="74" t="s">
        <v>2</v>
      </c>
      <c r="C1558" s="73" t="s">
        <v>4</v>
      </c>
      <c r="D1558" s="118" t="s">
        <v>329</v>
      </c>
      <c r="E1558" s="73" t="s">
        <v>107</v>
      </c>
      <c r="F1558" s="42">
        <v>30</v>
      </c>
      <c r="G1558" s="43" t="str">
        <f t="shared" si="249"/>
        <v>12 Oct (Week 6:  Fri)</v>
      </c>
      <c r="H1558" s="41" t="s">
        <v>120</v>
      </c>
      <c r="I1558" s="41" t="s">
        <v>121</v>
      </c>
      <c r="J1558" s="41" t="str">
        <f t="shared" si="250"/>
        <v>Planned</v>
      </c>
    </row>
    <row r="1559" spans="1:10" x14ac:dyDescent="0.25">
      <c r="A1559" s="103" t="str">
        <f t="shared" si="248"/>
        <v>Language Arts+ Journal: Ethan31</v>
      </c>
      <c r="B1559" s="74" t="s">
        <v>2</v>
      </c>
      <c r="C1559" s="73" t="s">
        <v>4</v>
      </c>
      <c r="D1559" s="118" t="s">
        <v>329</v>
      </c>
      <c r="E1559" s="73" t="s">
        <v>107</v>
      </c>
      <c r="F1559" s="42">
        <v>31</v>
      </c>
      <c r="G1559" s="43" t="str">
        <f t="shared" si="249"/>
        <v>15 Oct (Week 7:  Mon)</v>
      </c>
      <c r="H1559" s="41" t="s">
        <v>120</v>
      </c>
      <c r="I1559" s="41" t="s">
        <v>121</v>
      </c>
      <c r="J1559" s="41" t="str">
        <f t="shared" si="250"/>
        <v>Planned</v>
      </c>
    </row>
    <row r="1560" spans="1:10" x14ac:dyDescent="0.25">
      <c r="A1560" s="103" t="str">
        <f t="shared" si="248"/>
        <v>Language Arts+ Journal: Ethan32</v>
      </c>
      <c r="B1560" s="74" t="s">
        <v>2</v>
      </c>
      <c r="C1560" s="73" t="s">
        <v>4</v>
      </c>
      <c r="D1560" s="118" t="s">
        <v>329</v>
      </c>
      <c r="E1560" s="73" t="s">
        <v>107</v>
      </c>
      <c r="F1560" s="42">
        <v>32</v>
      </c>
      <c r="G1560" s="43" t="str">
        <f t="shared" si="249"/>
        <v>16 Oct (Week 7:  Tue)</v>
      </c>
      <c r="H1560" s="41" t="s">
        <v>120</v>
      </c>
      <c r="I1560" s="41" t="s">
        <v>121</v>
      </c>
      <c r="J1560" s="41" t="str">
        <f t="shared" si="250"/>
        <v>Planned</v>
      </c>
    </row>
    <row r="1561" spans="1:10" x14ac:dyDescent="0.25">
      <c r="A1561" s="103" t="str">
        <f t="shared" si="248"/>
        <v>Language Arts+ Journal: Ethan33</v>
      </c>
      <c r="B1561" s="74" t="s">
        <v>2</v>
      </c>
      <c r="C1561" s="73" t="s">
        <v>4</v>
      </c>
      <c r="D1561" s="118" t="s">
        <v>329</v>
      </c>
      <c r="E1561" s="73" t="s">
        <v>107</v>
      </c>
      <c r="F1561" s="42">
        <v>33</v>
      </c>
      <c r="G1561" s="43" t="str">
        <f t="shared" si="249"/>
        <v>17 Oct (Week 7:  Wed)</v>
      </c>
      <c r="H1561" s="41" t="s">
        <v>120</v>
      </c>
      <c r="I1561" s="41" t="s">
        <v>121</v>
      </c>
      <c r="J1561" s="41" t="str">
        <f t="shared" si="250"/>
        <v>Planned</v>
      </c>
    </row>
    <row r="1562" spans="1:10" x14ac:dyDescent="0.25">
      <c r="A1562" s="103" t="str">
        <f t="shared" si="248"/>
        <v>Language Arts+ Journal: Ethan34</v>
      </c>
      <c r="B1562" s="74" t="s">
        <v>2</v>
      </c>
      <c r="C1562" s="73" t="s">
        <v>4</v>
      </c>
      <c r="D1562" s="118" t="s">
        <v>329</v>
      </c>
      <c r="E1562" s="73" t="s">
        <v>107</v>
      </c>
      <c r="F1562" s="42">
        <v>34</v>
      </c>
      <c r="G1562" s="43" t="str">
        <f t="shared" si="249"/>
        <v>18 Oct (Week 7:  Thu)</v>
      </c>
      <c r="H1562" s="41" t="s">
        <v>120</v>
      </c>
      <c r="I1562" s="41" t="s">
        <v>121</v>
      </c>
      <c r="J1562" s="41" t="str">
        <f t="shared" si="250"/>
        <v>Planned</v>
      </c>
    </row>
    <row r="1563" spans="1:10" x14ac:dyDescent="0.25">
      <c r="A1563" s="103" t="str">
        <f t="shared" si="248"/>
        <v>Language Arts+ Journal: Ethan35</v>
      </c>
      <c r="B1563" s="74" t="s">
        <v>2</v>
      </c>
      <c r="C1563" s="73" t="s">
        <v>4</v>
      </c>
      <c r="D1563" s="118" t="s">
        <v>329</v>
      </c>
      <c r="E1563" s="73" t="s">
        <v>107</v>
      </c>
      <c r="F1563" s="42">
        <v>35</v>
      </c>
      <c r="G1563" s="43" t="str">
        <f t="shared" si="249"/>
        <v>19 Oct (Week 7:  Fri)</v>
      </c>
      <c r="H1563" s="41" t="s">
        <v>120</v>
      </c>
      <c r="I1563" s="41" t="s">
        <v>121</v>
      </c>
      <c r="J1563" s="41" t="str">
        <f t="shared" si="250"/>
        <v>Planned</v>
      </c>
    </row>
    <row r="1564" spans="1:10" x14ac:dyDescent="0.25">
      <c r="A1564" s="103" t="str">
        <f t="shared" si="248"/>
        <v>Language Arts+ Journal: Ethan36</v>
      </c>
      <c r="B1564" s="74" t="s">
        <v>2</v>
      </c>
      <c r="C1564" s="73" t="s">
        <v>4</v>
      </c>
      <c r="D1564" s="118" t="s">
        <v>329</v>
      </c>
      <c r="E1564" s="73" t="s">
        <v>107</v>
      </c>
      <c r="F1564" s="42">
        <v>36</v>
      </c>
      <c r="G1564" s="43" t="str">
        <f t="shared" si="249"/>
        <v>22 Oct (Week 8:  Mon)</v>
      </c>
      <c r="H1564" s="41" t="s">
        <v>120</v>
      </c>
      <c r="I1564" s="41" t="s">
        <v>121</v>
      </c>
      <c r="J1564" s="41" t="str">
        <f t="shared" si="250"/>
        <v>Planned</v>
      </c>
    </row>
    <row r="1565" spans="1:10" x14ac:dyDescent="0.25">
      <c r="A1565" s="75" t="str">
        <f t="shared" si="248"/>
        <v>Language Arts+ Journal: Ethan37</v>
      </c>
      <c r="B1565" s="74" t="s">
        <v>2</v>
      </c>
      <c r="C1565" s="73" t="s">
        <v>4</v>
      </c>
      <c r="D1565" s="118" t="s">
        <v>329</v>
      </c>
      <c r="E1565" s="73" t="s">
        <v>107</v>
      </c>
      <c r="F1565" s="42">
        <v>37</v>
      </c>
      <c r="G1565" s="43" t="str">
        <f t="shared" si="249"/>
        <v>23 Oct (Week 8:  Tue)</v>
      </c>
      <c r="H1565" s="41" t="s">
        <v>120</v>
      </c>
      <c r="I1565" s="41" t="s">
        <v>121</v>
      </c>
      <c r="J1565" s="41" t="str">
        <f t="shared" si="250"/>
        <v>Planned</v>
      </c>
    </row>
    <row r="1566" spans="1:10" x14ac:dyDescent="0.25">
      <c r="A1566" s="75" t="str">
        <f t="shared" si="248"/>
        <v>Language Arts+ Journal: Ethan38</v>
      </c>
      <c r="B1566" s="74" t="s">
        <v>2</v>
      </c>
      <c r="C1566" s="73" t="s">
        <v>4</v>
      </c>
      <c r="D1566" s="118" t="s">
        <v>329</v>
      </c>
      <c r="E1566" s="73" t="s">
        <v>107</v>
      </c>
      <c r="F1566" s="42">
        <v>38</v>
      </c>
      <c r="G1566" s="43" t="str">
        <f t="shared" si="249"/>
        <v>24 Oct (Week 8:  Wed)</v>
      </c>
      <c r="H1566" s="41" t="s">
        <v>120</v>
      </c>
      <c r="I1566" s="41" t="s">
        <v>121</v>
      </c>
      <c r="J1566" s="41" t="str">
        <f t="shared" si="250"/>
        <v>Planned</v>
      </c>
    </row>
    <row r="1567" spans="1:10" x14ac:dyDescent="0.25">
      <c r="A1567" s="103" t="str">
        <f t="shared" si="248"/>
        <v>Language Arts+ Journal: Ethan39</v>
      </c>
      <c r="B1567" s="74" t="s">
        <v>2</v>
      </c>
      <c r="C1567" s="73" t="s">
        <v>4</v>
      </c>
      <c r="D1567" s="118" t="s">
        <v>329</v>
      </c>
      <c r="E1567" s="73" t="s">
        <v>107</v>
      </c>
      <c r="F1567" s="42">
        <v>39</v>
      </c>
      <c r="G1567" s="43" t="str">
        <f t="shared" si="249"/>
        <v>25 Oct (Week 8:  Thu)</v>
      </c>
      <c r="H1567" s="41" t="s">
        <v>120</v>
      </c>
      <c r="I1567" s="41" t="s">
        <v>121</v>
      </c>
      <c r="J1567" s="41" t="str">
        <f t="shared" si="250"/>
        <v>Planned</v>
      </c>
    </row>
    <row r="1568" spans="1:10" x14ac:dyDescent="0.25">
      <c r="A1568" s="103" t="str">
        <f t="shared" si="248"/>
        <v>Language Arts+ Journal: Ethan40</v>
      </c>
      <c r="B1568" s="74" t="s">
        <v>2</v>
      </c>
      <c r="C1568" s="73" t="s">
        <v>4</v>
      </c>
      <c r="D1568" s="118" t="s">
        <v>329</v>
      </c>
      <c r="E1568" s="73" t="s">
        <v>107</v>
      </c>
      <c r="F1568" s="42">
        <v>40</v>
      </c>
      <c r="G1568" s="43" t="str">
        <f t="shared" si="249"/>
        <v>26 Oct (Week 8:  Fri)</v>
      </c>
      <c r="H1568" s="41" t="s">
        <v>120</v>
      </c>
      <c r="I1568" s="41" t="s">
        <v>121</v>
      </c>
      <c r="J1568" s="41" t="str">
        <f t="shared" si="250"/>
        <v>Planned</v>
      </c>
    </row>
    <row r="1569" spans="1:10" x14ac:dyDescent="0.25">
      <c r="A1569" s="103" t="str">
        <f t="shared" si="248"/>
        <v>Language Arts+ Journal: Ethan41</v>
      </c>
      <c r="B1569" s="74" t="s">
        <v>2</v>
      </c>
      <c r="C1569" s="73" t="s">
        <v>4</v>
      </c>
      <c r="D1569" s="118" t="s">
        <v>329</v>
      </c>
      <c r="E1569" s="73" t="s">
        <v>107</v>
      </c>
      <c r="F1569" s="42">
        <v>41</v>
      </c>
      <c r="G1569" s="43" t="str">
        <f t="shared" si="249"/>
        <v>29 Oct (Week 9:  Mon)</v>
      </c>
      <c r="H1569" s="41" t="s">
        <v>120</v>
      </c>
      <c r="I1569" s="41" t="s">
        <v>121</v>
      </c>
      <c r="J1569" s="41" t="str">
        <f t="shared" si="250"/>
        <v>Planned</v>
      </c>
    </row>
    <row r="1570" spans="1:10" x14ac:dyDescent="0.25">
      <c r="A1570" s="103" t="str">
        <f t="shared" si="248"/>
        <v>Language Arts+ Journal: Ethan42</v>
      </c>
      <c r="B1570" s="74" t="s">
        <v>2</v>
      </c>
      <c r="C1570" s="73" t="s">
        <v>4</v>
      </c>
      <c r="D1570" s="118" t="s">
        <v>329</v>
      </c>
      <c r="E1570" s="73" t="s">
        <v>107</v>
      </c>
      <c r="F1570" s="42">
        <v>42</v>
      </c>
      <c r="G1570" s="43" t="str">
        <f t="shared" si="249"/>
        <v>30 Oct (Week 9:  Tue)</v>
      </c>
      <c r="H1570" s="41" t="s">
        <v>120</v>
      </c>
      <c r="I1570" s="41" t="s">
        <v>121</v>
      </c>
      <c r="J1570" s="41" t="str">
        <f t="shared" si="250"/>
        <v>Planned</v>
      </c>
    </row>
    <row r="1571" spans="1:10" x14ac:dyDescent="0.25">
      <c r="A1571" s="103" t="str">
        <f t="shared" si="248"/>
        <v>Language Arts+ Journal: Ethan43</v>
      </c>
      <c r="B1571" s="74" t="s">
        <v>2</v>
      </c>
      <c r="C1571" s="73" t="s">
        <v>4</v>
      </c>
      <c r="D1571" s="118" t="s">
        <v>329</v>
      </c>
      <c r="E1571" s="73" t="s">
        <v>107</v>
      </c>
      <c r="F1571" s="42">
        <v>43</v>
      </c>
      <c r="G1571" s="43" t="str">
        <f t="shared" si="249"/>
        <v>31 Oct (Week 9:  Wed)</v>
      </c>
      <c r="H1571" s="41" t="s">
        <v>120</v>
      </c>
      <c r="I1571" s="41" t="s">
        <v>121</v>
      </c>
      <c r="J1571" s="41" t="str">
        <f t="shared" si="250"/>
        <v>Planned</v>
      </c>
    </row>
    <row r="1572" spans="1:10" x14ac:dyDescent="0.25">
      <c r="A1572" s="103" t="str">
        <f t="shared" si="248"/>
        <v>Language Arts+ Journal: Ethan44</v>
      </c>
      <c r="B1572" s="74" t="s">
        <v>2</v>
      </c>
      <c r="C1572" s="73" t="s">
        <v>4</v>
      </c>
      <c r="D1572" s="118" t="s">
        <v>329</v>
      </c>
      <c r="E1572" s="73" t="s">
        <v>107</v>
      </c>
      <c r="F1572" s="42">
        <v>44</v>
      </c>
      <c r="G1572" s="43" t="str">
        <f t="shared" si="249"/>
        <v>01 Nov (Week 9:  Thu)</v>
      </c>
      <c r="H1572" s="41" t="s">
        <v>120</v>
      </c>
      <c r="I1572" s="41" t="s">
        <v>121</v>
      </c>
      <c r="J1572" s="41" t="str">
        <f t="shared" si="250"/>
        <v>Planned</v>
      </c>
    </row>
    <row r="1573" spans="1:10" x14ac:dyDescent="0.25">
      <c r="A1573" s="103" t="str">
        <f t="shared" si="248"/>
        <v>Language Arts+ Journal: Ethan45</v>
      </c>
      <c r="B1573" s="74" t="s">
        <v>2</v>
      </c>
      <c r="C1573" s="73" t="s">
        <v>4</v>
      </c>
      <c r="D1573" s="118" t="s">
        <v>329</v>
      </c>
      <c r="E1573" s="73" t="s">
        <v>107</v>
      </c>
      <c r="F1573" s="42">
        <v>45</v>
      </c>
      <c r="G1573" s="43" t="str">
        <f t="shared" si="249"/>
        <v>02 Nov (Week 9:  Fri)</v>
      </c>
      <c r="H1573" s="41" t="s">
        <v>120</v>
      </c>
      <c r="I1573" s="41" t="s">
        <v>121</v>
      </c>
      <c r="J1573" s="41" t="str">
        <f t="shared" si="250"/>
        <v>Planned</v>
      </c>
    </row>
    <row r="1574" spans="1:10" x14ac:dyDescent="0.25">
      <c r="A1574" s="103" t="str">
        <f t="shared" si="248"/>
        <v>Language Arts+ Journal: Ethan46</v>
      </c>
      <c r="B1574" s="74" t="s">
        <v>2</v>
      </c>
      <c r="C1574" s="73" t="s">
        <v>4</v>
      </c>
      <c r="D1574" s="118" t="s">
        <v>329</v>
      </c>
      <c r="E1574" s="73" t="s">
        <v>107</v>
      </c>
      <c r="F1574" s="42">
        <v>46</v>
      </c>
      <c r="G1574" s="43" t="str">
        <f t="shared" si="249"/>
        <v>05 Nov (Week 10:  Mon)</v>
      </c>
      <c r="H1574" s="41" t="s">
        <v>120</v>
      </c>
      <c r="I1574" s="41" t="s">
        <v>121</v>
      </c>
      <c r="J1574" s="41" t="str">
        <f t="shared" si="250"/>
        <v>Planned</v>
      </c>
    </row>
    <row r="1575" spans="1:10" x14ac:dyDescent="0.25">
      <c r="A1575" s="103" t="str">
        <f t="shared" si="248"/>
        <v>Language Arts+ Journal: Ethan47</v>
      </c>
      <c r="B1575" s="74" t="s">
        <v>2</v>
      </c>
      <c r="C1575" s="73" t="s">
        <v>4</v>
      </c>
      <c r="D1575" s="118" t="s">
        <v>329</v>
      </c>
      <c r="E1575" s="73" t="s">
        <v>107</v>
      </c>
      <c r="F1575" s="42">
        <v>47</v>
      </c>
      <c r="G1575" s="43" t="str">
        <f t="shared" si="249"/>
        <v>06 Nov (Week 10:  Tue)</v>
      </c>
      <c r="H1575" s="41" t="s">
        <v>120</v>
      </c>
      <c r="I1575" s="41" t="s">
        <v>121</v>
      </c>
      <c r="J1575" s="41" t="str">
        <f t="shared" si="250"/>
        <v>Planned</v>
      </c>
    </row>
    <row r="1576" spans="1:10" x14ac:dyDescent="0.25">
      <c r="A1576" s="103" t="str">
        <f t="shared" si="248"/>
        <v>Language Arts+ Journal: Ethan48</v>
      </c>
      <c r="B1576" s="74" t="s">
        <v>2</v>
      </c>
      <c r="C1576" s="73" t="s">
        <v>4</v>
      </c>
      <c r="D1576" s="118" t="s">
        <v>329</v>
      </c>
      <c r="E1576" s="73" t="s">
        <v>107</v>
      </c>
      <c r="F1576" s="42">
        <v>48</v>
      </c>
      <c r="G1576" s="43" t="str">
        <f t="shared" si="249"/>
        <v>07 Nov (Week 10:  Wed)</v>
      </c>
      <c r="H1576" s="41" t="s">
        <v>120</v>
      </c>
      <c r="I1576" s="41" t="s">
        <v>121</v>
      </c>
      <c r="J1576" s="41" t="str">
        <f t="shared" si="250"/>
        <v>Planned</v>
      </c>
    </row>
    <row r="1577" spans="1:10" x14ac:dyDescent="0.25">
      <c r="A1577" s="103" t="str">
        <f t="shared" si="248"/>
        <v>Language Arts+ Journal: Ethan49</v>
      </c>
      <c r="B1577" s="74" t="s">
        <v>2</v>
      </c>
      <c r="C1577" s="73" t="s">
        <v>4</v>
      </c>
      <c r="D1577" s="118" t="s">
        <v>329</v>
      </c>
      <c r="E1577" s="73" t="s">
        <v>107</v>
      </c>
      <c r="F1577" s="42">
        <v>49</v>
      </c>
      <c r="G1577" s="43" t="str">
        <f t="shared" si="249"/>
        <v>08 Nov (Week 10:  Thu)</v>
      </c>
      <c r="H1577" s="41" t="s">
        <v>120</v>
      </c>
      <c r="I1577" s="41" t="s">
        <v>121</v>
      </c>
      <c r="J1577" s="41" t="str">
        <f t="shared" si="250"/>
        <v>Planned</v>
      </c>
    </row>
    <row r="1578" spans="1:10" x14ac:dyDescent="0.25">
      <c r="A1578" s="103" t="str">
        <f t="shared" si="248"/>
        <v>Language Arts+ Journal: Ethan50</v>
      </c>
      <c r="B1578" s="74" t="s">
        <v>2</v>
      </c>
      <c r="C1578" s="73" t="s">
        <v>4</v>
      </c>
      <c r="D1578" s="118" t="s">
        <v>329</v>
      </c>
      <c r="E1578" s="73" t="s">
        <v>107</v>
      </c>
      <c r="F1578" s="42">
        <v>50</v>
      </c>
      <c r="G1578" s="43" t="str">
        <f t="shared" si="249"/>
        <v>09 Nov (Week 10:  Fri)</v>
      </c>
      <c r="H1578" s="41" t="s">
        <v>120</v>
      </c>
      <c r="I1578" s="41" t="s">
        <v>121</v>
      </c>
      <c r="J1578" s="41" t="str">
        <f t="shared" si="250"/>
        <v>Planned</v>
      </c>
    </row>
    <row r="1579" spans="1:10" x14ac:dyDescent="0.25">
      <c r="A1579" s="103" t="str">
        <f t="shared" si="248"/>
        <v>Language Arts+ Journal: Ethan51</v>
      </c>
      <c r="B1579" s="74" t="s">
        <v>2</v>
      </c>
      <c r="C1579" s="73" t="s">
        <v>4</v>
      </c>
      <c r="D1579" s="118" t="s">
        <v>329</v>
      </c>
      <c r="E1579" s="73" t="s">
        <v>107</v>
      </c>
      <c r="F1579" s="42">
        <v>51</v>
      </c>
      <c r="G1579" s="43" t="str">
        <f t="shared" si="249"/>
        <v>12 Nov (Week 11:  Mon)</v>
      </c>
      <c r="H1579" s="41" t="s">
        <v>120</v>
      </c>
      <c r="I1579" s="41" t="s">
        <v>121</v>
      </c>
      <c r="J1579" s="41" t="str">
        <f t="shared" si="250"/>
        <v>Planned</v>
      </c>
    </row>
    <row r="1580" spans="1:10" x14ac:dyDescent="0.25">
      <c r="A1580" s="103" t="str">
        <f t="shared" si="248"/>
        <v>Language Arts+ Journal: Ethan52</v>
      </c>
      <c r="B1580" s="74" t="s">
        <v>2</v>
      </c>
      <c r="C1580" s="73" t="s">
        <v>4</v>
      </c>
      <c r="D1580" s="118" t="s">
        <v>329</v>
      </c>
      <c r="E1580" s="73" t="s">
        <v>107</v>
      </c>
      <c r="F1580" s="42">
        <v>52</v>
      </c>
      <c r="G1580" s="43" t="str">
        <f t="shared" si="249"/>
        <v>13 Nov (Week 11:  Tue)</v>
      </c>
      <c r="H1580" s="41" t="s">
        <v>120</v>
      </c>
      <c r="I1580" s="41" t="s">
        <v>121</v>
      </c>
      <c r="J1580" s="41" t="str">
        <f t="shared" si="250"/>
        <v>Planned</v>
      </c>
    </row>
    <row r="1581" spans="1:10" x14ac:dyDescent="0.25">
      <c r="A1581" s="103" t="str">
        <f t="shared" si="248"/>
        <v>Language Arts+ Journal: Ethan53</v>
      </c>
      <c r="B1581" s="74" t="s">
        <v>2</v>
      </c>
      <c r="C1581" s="73" t="s">
        <v>4</v>
      </c>
      <c r="D1581" s="118" t="s">
        <v>329</v>
      </c>
      <c r="E1581" s="73" t="s">
        <v>107</v>
      </c>
      <c r="F1581" s="42">
        <v>53</v>
      </c>
      <c r="G1581" s="43" t="str">
        <f t="shared" si="249"/>
        <v>14 Nov (Week 11:  Wed)</v>
      </c>
      <c r="H1581" s="41" t="s">
        <v>120</v>
      </c>
      <c r="I1581" s="41" t="s">
        <v>121</v>
      </c>
      <c r="J1581" s="41" t="str">
        <f t="shared" si="250"/>
        <v>Planned</v>
      </c>
    </row>
    <row r="1582" spans="1:10" x14ac:dyDescent="0.25">
      <c r="A1582" s="103" t="str">
        <f t="shared" si="248"/>
        <v>Language Arts+ Journal: Ethan54</v>
      </c>
      <c r="B1582" s="74" t="s">
        <v>2</v>
      </c>
      <c r="C1582" s="73" t="s">
        <v>4</v>
      </c>
      <c r="D1582" s="118" t="s">
        <v>329</v>
      </c>
      <c r="E1582" s="73" t="s">
        <v>107</v>
      </c>
      <c r="F1582" s="42">
        <v>54</v>
      </c>
      <c r="G1582" s="43" t="str">
        <f t="shared" si="249"/>
        <v>15 Nov (Week 11:  Thu)</v>
      </c>
      <c r="H1582" s="41" t="s">
        <v>120</v>
      </c>
      <c r="I1582" s="41" t="s">
        <v>121</v>
      </c>
      <c r="J1582" s="41" t="str">
        <f t="shared" si="250"/>
        <v>Planned</v>
      </c>
    </row>
    <row r="1583" spans="1:10" x14ac:dyDescent="0.25">
      <c r="A1583" s="103" t="str">
        <f t="shared" si="248"/>
        <v>Language Arts+ Journal: Ethan55</v>
      </c>
      <c r="B1583" s="74" t="s">
        <v>2</v>
      </c>
      <c r="C1583" s="73" t="s">
        <v>4</v>
      </c>
      <c r="D1583" s="118" t="s">
        <v>329</v>
      </c>
      <c r="E1583" s="73" t="s">
        <v>107</v>
      </c>
      <c r="F1583" s="42">
        <v>55</v>
      </c>
      <c r="G1583" s="43" t="str">
        <f t="shared" si="249"/>
        <v>16 Nov (Week 11:  Fri)</v>
      </c>
      <c r="H1583" s="41" t="s">
        <v>120</v>
      </c>
      <c r="I1583" s="41" t="s">
        <v>121</v>
      </c>
      <c r="J1583" s="41" t="str">
        <f t="shared" si="250"/>
        <v>Planned</v>
      </c>
    </row>
    <row r="1584" spans="1:10" x14ac:dyDescent="0.25">
      <c r="A1584" s="103" t="str">
        <f t="shared" si="248"/>
        <v>Language Arts+ Journal: Ethan56</v>
      </c>
      <c r="B1584" s="74" t="s">
        <v>2</v>
      </c>
      <c r="C1584" s="73" t="s">
        <v>4</v>
      </c>
      <c r="D1584" s="118" t="s">
        <v>329</v>
      </c>
      <c r="E1584" s="73" t="s">
        <v>107</v>
      </c>
      <c r="F1584" s="42">
        <v>56</v>
      </c>
      <c r="G1584" s="43" t="str">
        <f t="shared" si="249"/>
        <v>19 Nov (Week 12:  Mon)</v>
      </c>
      <c r="H1584" s="41" t="s">
        <v>120</v>
      </c>
      <c r="I1584" s="41" t="s">
        <v>121</v>
      </c>
      <c r="J1584" s="41" t="str">
        <f t="shared" si="250"/>
        <v>Planned</v>
      </c>
    </row>
    <row r="1585" spans="1:10" x14ac:dyDescent="0.25">
      <c r="A1585" s="103" t="str">
        <f t="shared" si="248"/>
        <v>Language Arts+ Journal: Ethan57</v>
      </c>
      <c r="B1585" s="74" t="s">
        <v>2</v>
      </c>
      <c r="C1585" s="73" t="s">
        <v>4</v>
      </c>
      <c r="D1585" s="118" t="s">
        <v>329</v>
      </c>
      <c r="E1585" s="73" t="s">
        <v>107</v>
      </c>
      <c r="F1585" s="42">
        <v>57</v>
      </c>
      <c r="G1585" s="43" t="str">
        <f t="shared" si="249"/>
        <v>20 Nov (Week 12:  Tue)</v>
      </c>
      <c r="H1585" s="41" t="s">
        <v>120</v>
      </c>
      <c r="I1585" s="41" t="s">
        <v>121</v>
      </c>
      <c r="J1585" s="41" t="str">
        <f t="shared" si="250"/>
        <v>Planned</v>
      </c>
    </row>
    <row r="1586" spans="1:10" x14ac:dyDescent="0.25">
      <c r="A1586" s="103" t="str">
        <f t="shared" si="248"/>
        <v>Language Arts+ Journal: Ethan58</v>
      </c>
      <c r="B1586" s="74" t="s">
        <v>2</v>
      </c>
      <c r="C1586" s="73" t="s">
        <v>4</v>
      </c>
      <c r="D1586" s="118" t="s">
        <v>329</v>
      </c>
      <c r="E1586" s="73" t="s">
        <v>107</v>
      </c>
      <c r="F1586" s="42">
        <v>58</v>
      </c>
      <c r="G1586" s="43" t="str">
        <f t="shared" si="249"/>
        <v>21 Nov (Week 12:  Wed)</v>
      </c>
      <c r="H1586" s="41" t="s">
        <v>120</v>
      </c>
      <c r="I1586" s="41" t="s">
        <v>121</v>
      </c>
      <c r="J1586" s="41" t="str">
        <f t="shared" si="250"/>
        <v>Planned</v>
      </c>
    </row>
    <row r="1587" spans="1:10" x14ac:dyDescent="0.25">
      <c r="A1587" s="103" t="str">
        <f t="shared" si="248"/>
        <v>Language Arts+ Journal: Ethan59</v>
      </c>
      <c r="B1587" s="74" t="s">
        <v>2</v>
      </c>
      <c r="C1587" s="73" t="s">
        <v>4</v>
      </c>
      <c r="D1587" s="118" t="s">
        <v>329</v>
      </c>
      <c r="E1587" s="73" t="s">
        <v>107</v>
      </c>
      <c r="F1587" s="42">
        <v>59</v>
      </c>
      <c r="G1587" s="43" t="str">
        <f t="shared" si="249"/>
        <v>22 Nov (Week 12:  Thu)</v>
      </c>
      <c r="H1587" s="41" t="s">
        <v>120</v>
      </c>
      <c r="I1587" s="41" t="s">
        <v>121</v>
      </c>
      <c r="J1587" s="41" t="str">
        <f t="shared" si="250"/>
        <v>Planned</v>
      </c>
    </row>
    <row r="1588" spans="1:10" x14ac:dyDescent="0.25">
      <c r="A1588" s="103" t="str">
        <f t="shared" si="248"/>
        <v>Language Arts+ Journal: Ethan60</v>
      </c>
      <c r="B1588" s="74" t="s">
        <v>2</v>
      </c>
      <c r="C1588" s="73" t="s">
        <v>4</v>
      </c>
      <c r="D1588" s="118" t="s">
        <v>329</v>
      </c>
      <c r="E1588" s="73" t="s">
        <v>107</v>
      </c>
      <c r="F1588" s="42">
        <v>60</v>
      </c>
      <c r="G1588" s="43" t="str">
        <f t="shared" si="249"/>
        <v>23 Nov (Week 12:  Fri)</v>
      </c>
      <c r="H1588" s="41" t="s">
        <v>120</v>
      </c>
      <c r="I1588" s="41" t="s">
        <v>121</v>
      </c>
      <c r="J1588" s="41" t="str">
        <f t="shared" si="250"/>
        <v>Planned</v>
      </c>
    </row>
    <row r="1589" spans="1:10" x14ac:dyDescent="0.25">
      <c r="A1589" s="103" t="str">
        <f t="shared" si="248"/>
        <v>Language Arts+ Journal: Ethan61</v>
      </c>
      <c r="B1589" s="74" t="s">
        <v>2</v>
      </c>
      <c r="C1589" s="73" t="s">
        <v>4</v>
      </c>
      <c r="D1589" s="118" t="s">
        <v>329</v>
      </c>
      <c r="E1589" s="73" t="s">
        <v>107</v>
      </c>
      <c r="F1589" s="42">
        <v>61</v>
      </c>
      <c r="G1589" s="43" t="str">
        <f t="shared" si="249"/>
        <v>26 Nov (Week 13:  Mon)</v>
      </c>
      <c r="H1589" s="41" t="s">
        <v>120</v>
      </c>
      <c r="I1589" s="41" t="s">
        <v>121</v>
      </c>
      <c r="J1589" s="41" t="str">
        <f t="shared" si="250"/>
        <v>Planned</v>
      </c>
    </row>
    <row r="1590" spans="1:10" x14ac:dyDescent="0.25">
      <c r="A1590" s="103" t="str">
        <f t="shared" si="248"/>
        <v>Language Arts+ Journal: Ethan62</v>
      </c>
      <c r="B1590" s="74" t="s">
        <v>2</v>
      </c>
      <c r="C1590" s="73" t="s">
        <v>4</v>
      </c>
      <c r="D1590" s="118" t="s">
        <v>329</v>
      </c>
      <c r="E1590" s="73" t="s">
        <v>107</v>
      </c>
      <c r="F1590" s="42">
        <v>62</v>
      </c>
      <c r="G1590" s="43" t="str">
        <f t="shared" si="249"/>
        <v>27 Nov (Week 13:  Tue)</v>
      </c>
      <c r="H1590" s="41" t="s">
        <v>120</v>
      </c>
      <c r="I1590" s="41" t="s">
        <v>121</v>
      </c>
      <c r="J1590" s="41" t="str">
        <f t="shared" si="250"/>
        <v>Planned</v>
      </c>
    </row>
    <row r="1591" spans="1:10" x14ac:dyDescent="0.25">
      <c r="A1591" s="103" t="str">
        <f t="shared" si="248"/>
        <v>Language Arts+ Journal: Ethan63</v>
      </c>
      <c r="B1591" s="74" t="s">
        <v>2</v>
      </c>
      <c r="C1591" s="73" t="s">
        <v>4</v>
      </c>
      <c r="D1591" s="118" t="s">
        <v>329</v>
      </c>
      <c r="E1591" s="73" t="s">
        <v>107</v>
      </c>
      <c r="F1591" s="42">
        <v>63</v>
      </c>
      <c r="G1591" s="43" t="str">
        <f t="shared" si="249"/>
        <v>28 Nov (Week 13:  Wed)</v>
      </c>
      <c r="H1591" s="41" t="s">
        <v>120</v>
      </c>
      <c r="I1591" s="41" t="s">
        <v>121</v>
      </c>
      <c r="J1591" s="41" t="str">
        <f t="shared" si="250"/>
        <v>Planned</v>
      </c>
    </row>
    <row r="1592" spans="1:10" x14ac:dyDescent="0.25">
      <c r="A1592" s="103" t="str">
        <f t="shared" si="248"/>
        <v>Language Arts+ Journal: Ethan64</v>
      </c>
      <c r="B1592" s="74" t="s">
        <v>2</v>
      </c>
      <c r="C1592" s="73" t="s">
        <v>4</v>
      </c>
      <c r="D1592" s="118" t="s">
        <v>329</v>
      </c>
      <c r="E1592" s="73" t="s">
        <v>107</v>
      </c>
      <c r="F1592" s="42">
        <v>64</v>
      </c>
      <c r="G1592" s="43" t="str">
        <f t="shared" si="249"/>
        <v>29 Nov (Week 13:  Thu)</v>
      </c>
      <c r="H1592" s="41" t="s">
        <v>120</v>
      </c>
      <c r="I1592" s="41" t="s">
        <v>121</v>
      </c>
      <c r="J1592" s="41" t="str">
        <f t="shared" si="250"/>
        <v>Planned</v>
      </c>
    </row>
    <row r="1593" spans="1:10" x14ac:dyDescent="0.25">
      <c r="A1593" s="103" t="str">
        <f t="shared" si="248"/>
        <v>Language Arts+ Journal: Ethan65</v>
      </c>
      <c r="B1593" s="74" t="s">
        <v>2</v>
      </c>
      <c r="C1593" s="73" t="s">
        <v>4</v>
      </c>
      <c r="D1593" s="118" t="s">
        <v>329</v>
      </c>
      <c r="E1593" s="73" t="s">
        <v>107</v>
      </c>
      <c r="F1593" s="42">
        <v>65</v>
      </c>
      <c r="G1593" s="43" t="str">
        <f t="shared" si="249"/>
        <v>30 Nov (Week 13:  Fri)</v>
      </c>
      <c r="H1593" s="41" t="s">
        <v>120</v>
      </c>
      <c r="I1593" s="41" t="s">
        <v>121</v>
      </c>
      <c r="J1593" s="41" t="str">
        <f t="shared" si="250"/>
        <v>Planned</v>
      </c>
    </row>
    <row r="1594" spans="1:10" x14ac:dyDescent="0.25">
      <c r="A1594" s="103" t="str">
        <f t="shared" si="248"/>
        <v>Language Arts+ Journal: Ethan66</v>
      </c>
      <c r="B1594" s="74" t="s">
        <v>2</v>
      </c>
      <c r="C1594" s="73" t="s">
        <v>4</v>
      </c>
      <c r="D1594" s="118" t="s">
        <v>329</v>
      </c>
      <c r="E1594" s="73" t="s">
        <v>107</v>
      </c>
      <c r="F1594" s="42">
        <v>66</v>
      </c>
      <c r="G1594" s="43" t="str">
        <f t="shared" si="249"/>
        <v>03 Dec (Week 14:  Mon)</v>
      </c>
      <c r="H1594" s="41" t="s">
        <v>120</v>
      </c>
      <c r="I1594" s="41" t="s">
        <v>121</v>
      </c>
      <c r="J1594" s="41" t="str">
        <f t="shared" si="250"/>
        <v>Planned</v>
      </c>
    </row>
    <row r="1595" spans="1:10" x14ac:dyDescent="0.25">
      <c r="A1595" s="103" t="str">
        <f t="shared" si="248"/>
        <v>Language Arts+ Journal: Ethan67</v>
      </c>
      <c r="B1595" s="74" t="s">
        <v>2</v>
      </c>
      <c r="C1595" s="73" t="s">
        <v>4</v>
      </c>
      <c r="D1595" s="118" t="s">
        <v>329</v>
      </c>
      <c r="E1595" s="73" t="s">
        <v>107</v>
      </c>
      <c r="F1595" s="42">
        <v>67</v>
      </c>
      <c r="G1595" s="43" t="str">
        <f t="shared" si="249"/>
        <v>04 Dec (Week 14:  Tue)</v>
      </c>
      <c r="H1595" s="41" t="s">
        <v>120</v>
      </c>
      <c r="I1595" s="41" t="s">
        <v>121</v>
      </c>
      <c r="J1595" s="41" t="str">
        <f t="shared" si="250"/>
        <v>Planned</v>
      </c>
    </row>
    <row r="1596" spans="1:10" x14ac:dyDescent="0.25">
      <c r="A1596" s="103" t="str">
        <f t="shared" si="248"/>
        <v>Language Arts+ Journal: Ethan68</v>
      </c>
      <c r="B1596" s="74" t="s">
        <v>2</v>
      </c>
      <c r="C1596" s="73" t="s">
        <v>4</v>
      </c>
      <c r="D1596" s="118" t="s">
        <v>329</v>
      </c>
      <c r="E1596" s="73" t="s">
        <v>107</v>
      </c>
      <c r="F1596" s="42">
        <v>68</v>
      </c>
      <c r="G1596" s="43" t="str">
        <f t="shared" si="249"/>
        <v>05 Dec (Week 14:  Wed)</v>
      </c>
      <c r="H1596" s="41" t="s">
        <v>120</v>
      </c>
      <c r="I1596" s="41" t="s">
        <v>121</v>
      </c>
      <c r="J1596" s="41" t="str">
        <f t="shared" si="250"/>
        <v>Planned</v>
      </c>
    </row>
    <row r="1597" spans="1:10" x14ac:dyDescent="0.25">
      <c r="A1597" s="103" t="str">
        <f t="shared" si="248"/>
        <v>Language Arts+ Journal: Ethan69</v>
      </c>
      <c r="B1597" s="74" t="s">
        <v>2</v>
      </c>
      <c r="C1597" s="73" t="s">
        <v>4</v>
      </c>
      <c r="D1597" s="118" t="s">
        <v>329</v>
      </c>
      <c r="E1597" s="73" t="s">
        <v>107</v>
      </c>
      <c r="F1597" s="42">
        <v>69</v>
      </c>
      <c r="G1597" s="43" t="str">
        <f t="shared" si="249"/>
        <v>06 Dec (Week 14:  Thu)</v>
      </c>
      <c r="H1597" s="41" t="s">
        <v>120</v>
      </c>
      <c r="I1597" s="41" t="s">
        <v>121</v>
      </c>
      <c r="J1597" s="41" t="str">
        <f t="shared" si="250"/>
        <v>Planned</v>
      </c>
    </row>
    <row r="1598" spans="1:10" x14ac:dyDescent="0.25">
      <c r="A1598" s="103" t="str">
        <f t="shared" si="248"/>
        <v>Language Arts+ Journal: Ethan70</v>
      </c>
      <c r="B1598" s="74" t="s">
        <v>2</v>
      </c>
      <c r="C1598" s="73" t="s">
        <v>4</v>
      </c>
      <c r="D1598" s="118" t="s">
        <v>329</v>
      </c>
      <c r="E1598" s="73" t="s">
        <v>107</v>
      </c>
      <c r="F1598" s="42">
        <v>70</v>
      </c>
      <c r="G1598" s="43" t="str">
        <f t="shared" si="249"/>
        <v>07 Dec (Week 14:  Fri)</v>
      </c>
      <c r="H1598" s="41" t="s">
        <v>120</v>
      </c>
      <c r="I1598" s="41" t="s">
        <v>121</v>
      </c>
      <c r="J1598" s="41" t="str">
        <f t="shared" si="250"/>
        <v>Planned</v>
      </c>
    </row>
    <row r="1599" spans="1:10" x14ac:dyDescent="0.25">
      <c r="A1599" s="103" t="str">
        <f t="shared" si="248"/>
        <v>Language Arts+ Journal: Ethan71</v>
      </c>
      <c r="B1599" s="74" t="s">
        <v>2</v>
      </c>
      <c r="C1599" s="73" t="s">
        <v>4</v>
      </c>
      <c r="D1599" s="118" t="s">
        <v>329</v>
      </c>
      <c r="E1599" s="73" t="s">
        <v>107</v>
      </c>
      <c r="F1599" s="42">
        <v>71</v>
      </c>
      <c r="G1599" s="43" t="str">
        <f t="shared" si="249"/>
        <v>10 Dec (Week 15:  Mon)</v>
      </c>
      <c r="H1599" s="41" t="s">
        <v>120</v>
      </c>
      <c r="I1599" s="41" t="s">
        <v>121</v>
      </c>
      <c r="J1599" s="41" t="str">
        <f t="shared" si="250"/>
        <v>Planned</v>
      </c>
    </row>
    <row r="1600" spans="1:10" x14ac:dyDescent="0.25">
      <c r="A1600" s="103" t="str">
        <f t="shared" si="248"/>
        <v>Language Arts+ Journal: Ethan72</v>
      </c>
      <c r="B1600" s="74" t="s">
        <v>2</v>
      </c>
      <c r="C1600" s="73" t="s">
        <v>4</v>
      </c>
      <c r="D1600" s="118" t="s">
        <v>329</v>
      </c>
      <c r="E1600" s="73" t="s">
        <v>107</v>
      </c>
      <c r="F1600" s="42">
        <v>72</v>
      </c>
      <c r="G1600" s="43" t="str">
        <f t="shared" si="249"/>
        <v>11 Dec (Week 15:  Tue)</v>
      </c>
      <c r="H1600" s="41" t="s">
        <v>120</v>
      </c>
      <c r="I1600" s="41" t="s">
        <v>121</v>
      </c>
      <c r="J1600" s="41" t="str">
        <f t="shared" si="250"/>
        <v>Planned</v>
      </c>
    </row>
    <row r="1601" spans="1:10" x14ac:dyDescent="0.25">
      <c r="A1601" s="103" t="str">
        <f t="shared" ref="A1601:A1636" si="251">B1601&amp;D1601&amp;F1601</f>
        <v>Language Arts+ Journal: Ethan73</v>
      </c>
      <c r="B1601" s="74" t="s">
        <v>2</v>
      </c>
      <c r="C1601" s="73" t="s">
        <v>4</v>
      </c>
      <c r="D1601" s="118" t="s">
        <v>329</v>
      </c>
      <c r="E1601" s="73" t="s">
        <v>107</v>
      </c>
      <c r="F1601" s="42">
        <v>73</v>
      </c>
      <c r="G1601" s="43" t="str">
        <f t="shared" ref="G1601:G1636" si="252">IF(ISBLANK(F1601),"",TEXT(VLOOKUP(F1601,Calendar,2,0),"dd mmm")&amp;" (Week "&amp;VLOOKUP(F1601,Calendar,3,FALSE)&amp;":  "&amp;TEXT(VLOOKUP(F1601,Calendar,2,FALSE),"ddd")&amp;")")</f>
        <v>12 Dec (Week 15:  Wed)</v>
      </c>
      <c r="H1601" s="41" t="s">
        <v>120</v>
      </c>
      <c r="I1601" s="41" t="s">
        <v>121</v>
      </c>
      <c r="J1601" s="41" t="str">
        <f t="shared" ref="J1601:J1636" si="253">IF(ISBLANK(K1601),"Planned",IF(K1601="-","Revoked","Completed"))</f>
        <v>Planned</v>
      </c>
    </row>
    <row r="1602" spans="1:10" x14ac:dyDescent="0.25">
      <c r="A1602" s="103" t="str">
        <f t="shared" si="251"/>
        <v>Language Arts+ Journal: Ethan74</v>
      </c>
      <c r="B1602" s="74" t="s">
        <v>2</v>
      </c>
      <c r="C1602" s="73" t="s">
        <v>4</v>
      </c>
      <c r="D1602" s="118" t="s">
        <v>329</v>
      </c>
      <c r="E1602" s="73" t="s">
        <v>107</v>
      </c>
      <c r="F1602" s="42">
        <v>74</v>
      </c>
      <c r="G1602" s="43" t="str">
        <f t="shared" si="252"/>
        <v>13 Dec (Week 15:  Thu)</v>
      </c>
      <c r="H1602" s="41" t="s">
        <v>120</v>
      </c>
      <c r="I1602" s="41" t="s">
        <v>121</v>
      </c>
      <c r="J1602" s="41" t="str">
        <f t="shared" si="253"/>
        <v>Planned</v>
      </c>
    </row>
    <row r="1603" spans="1:10" x14ac:dyDescent="0.25">
      <c r="A1603" s="103" t="str">
        <f t="shared" si="251"/>
        <v>Language Arts+ Journal: Ethan75</v>
      </c>
      <c r="B1603" s="74" t="s">
        <v>2</v>
      </c>
      <c r="C1603" s="73" t="s">
        <v>4</v>
      </c>
      <c r="D1603" s="118" t="s">
        <v>329</v>
      </c>
      <c r="E1603" s="73" t="s">
        <v>107</v>
      </c>
      <c r="F1603" s="42">
        <v>75</v>
      </c>
      <c r="G1603" s="43" t="str">
        <f t="shared" si="252"/>
        <v>14 Dec (Week 15:  Fri)</v>
      </c>
      <c r="H1603" s="41" t="s">
        <v>120</v>
      </c>
      <c r="I1603" s="41" t="s">
        <v>121</v>
      </c>
      <c r="J1603" s="41" t="str">
        <f t="shared" si="253"/>
        <v>Planned</v>
      </c>
    </row>
    <row r="1604" spans="1:10" x14ac:dyDescent="0.25">
      <c r="A1604" s="103" t="str">
        <f t="shared" si="251"/>
        <v>Language Arts+ Journal: Ethan76</v>
      </c>
      <c r="B1604" s="74" t="s">
        <v>2</v>
      </c>
      <c r="C1604" s="73" t="s">
        <v>4</v>
      </c>
      <c r="D1604" s="118" t="s">
        <v>329</v>
      </c>
      <c r="E1604" s="73" t="s">
        <v>107</v>
      </c>
      <c r="F1604" s="42">
        <v>76</v>
      </c>
      <c r="G1604" s="43" t="str">
        <f t="shared" si="252"/>
        <v>17 Dec (Week 16:  Mon)</v>
      </c>
      <c r="H1604" s="41" t="s">
        <v>120</v>
      </c>
      <c r="I1604" s="41" t="s">
        <v>121</v>
      </c>
      <c r="J1604" s="41" t="str">
        <f t="shared" si="253"/>
        <v>Planned</v>
      </c>
    </row>
    <row r="1605" spans="1:10" x14ac:dyDescent="0.25">
      <c r="A1605" s="103" t="str">
        <f t="shared" si="251"/>
        <v>Language Arts+ Journal: Ethan77</v>
      </c>
      <c r="B1605" s="74" t="s">
        <v>2</v>
      </c>
      <c r="C1605" s="73" t="s">
        <v>4</v>
      </c>
      <c r="D1605" s="118" t="s">
        <v>329</v>
      </c>
      <c r="E1605" s="73" t="s">
        <v>107</v>
      </c>
      <c r="F1605" s="42">
        <v>77</v>
      </c>
      <c r="G1605" s="43" t="str">
        <f t="shared" si="252"/>
        <v>18 Dec (Week 16:  Tue)</v>
      </c>
      <c r="H1605" s="41" t="s">
        <v>120</v>
      </c>
      <c r="I1605" s="41" t="s">
        <v>121</v>
      </c>
      <c r="J1605" s="41" t="str">
        <f t="shared" si="253"/>
        <v>Planned</v>
      </c>
    </row>
    <row r="1606" spans="1:10" x14ac:dyDescent="0.25">
      <c r="A1606" s="103" t="str">
        <f t="shared" si="251"/>
        <v>Language Arts+ Journal: Ethan78</v>
      </c>
      <c r="B1606" s="74" t="s">
        <v>2</v>
      </c>
      <c r="C1606" s="73" t="s">
        <v>4</v>
      </c>
      <c r="D1606" s="118" t="s">
        <v>329</v>
      </c>
      <c r="E1606" s="73" t="s">
        <v>107</v>
      </c>
      <c r="F1606" s="42">
        <v>78</v>
      </c>
      <c r="G1606" s="43" t="str">
        <f t="shared" si="252"/>
        <v>19 Dec (Week 16:  Wed)</v>
      </c>
      <c r="H1606" s="41" t="s">
        <v>120</v>
      </c>
      <c r="I1606" s="41" t="s">
        <v>121</v>
      </c>
      <c r="J1606" s="41" t="str">
        <f t="shared" si="253"/>
        <v>Planned</v>
      </c>
    </row>
    <row r="1607" spans="1:10" x14ac:dyDescent="0.25">
      <c r="A1607" s="103" t="str">
        <f t="shared" si="251"/>
        <v>Language Arts+ Journal: Ethan79</v>
      </c>
      <c r="B1607" s="74" t="s">
        <v>2</v>
      </c>
      <c r="C1607" s="73" t="s">
        <v>4</v>
      </c>
      <c r="D1607" s="118" t="s">
        <v>329</v>
      </c>
      <c r="E1607" s="73" t="s">
        <v>107</v>
      </c>
      <c r="F1607" s="42">
        <v>79</v>
      </c>
      <c r="G1607" s="43" t="str">
        <f t="shared" si="252"/>
        <v>20 Dec (Week 16:  Thu)</v>
      </c>
      <c r="H1607" s="41" t="s">
        <v>120</v>
      </c>
      <c r="I1607" s="41" t="s">
        <v>121</v>
      </c>
      <c r="J1607" s="41" t="str">
        <f t="shared" si="253"/>
        <v>Planned</v>
      </c>
    </row>
    <row r="1608" spans="1:10" x14ac:dyDescent="0.25">
      <c r="A1608" s="103" t="str">
        <f t="shared" si="251"/>
        <v>Language Arts+ Journal: Ethan80</v>
      </c>
      <c r="B1608" s="74" t="s">
        <v>2</v>
      </c>
      <c r="C1608" s="73" t="s">
        <v>4</v>
      </c>
      <c r="D1608" s="118" t="s">
        <v>329</v>
      </c>
      <c r="E1608" s="73" t="s">
        <v>107</v>
      </c>
      <c r="F1608" s="42">
        <v>80</v>
      </c>
      <c r="G1608" s="43" t="str">
        <f t="shared" si="252"/>
        <v>21 Dec (Week 16:  Fri)</v>
      </c>
      <c r="H1608" s="41" t="s">
        <v>120</v>
      </c>
      <c r="I1608" s="41" t="s">
        <v>121</v>
      </c>
      <c r="J1608" s="41" t="str">
        <f t="shared" si="253"/>
        <v>Planned</v>
      </c>
    </row>
    <row r="1609" spans="1:10" x14ac:dyDescent="0.25">
      <c r="A1609" s="103" t="str">
        <f t="shared" si="251"/>
        <v>Language Arts+ Journal: Ethan81</v>
      </c>
      <c r="B1609" s="74" t="s">
        <v>2</v>
      </c>
      <c r="C1609" s="73" t="s">
        <v>4</v>
      </c>
      <c r="D1609" s="118" t="s">
        <v>329</v>
      </c>
      <c r="E1609" s="73" t="s">
        <v>107</v>
      </c>
      <c r="F1609" s="42">
        <v>81</v>
      </c>
      <c r="G1609" s="43" t="str">
        <f t="shared" si="252"/>
        <v>27 Dec (Week 17:  Thu)</v>
      </c>
      <c r="H1609" s="41" t="s">
        <v>120</v>
      </c>
      <c r="I1609" s="41" t="s">
        <v>121</v>
      </c>
      <c r="J1609" s="41" t="str">
        <f t="shared" si="253"/>
        <v>Planned</v>
      </c>
    </row>
    <row r="1610" spans="1:10" x14ac:dyDescent="0.25">
      <c r="A1610" s="103" t="str">
        <f t="shared" si="251"/>
        <v>Language Arts+ Journal: Ethan82</v>
      </c>
      <c r="B1610" s="74" t="s">
        <v>2</v>
      </c>
      <c r="C1610" s="73" t="s">
        <v>4</v>
      </c>
      <c r="D1610" s="118" t="s">
        <v>329</v>
      </c>
      <c r="E1610" s="73" t="s">
        <v>107</v>
      </c>
      <c r="F1610" s="42">
        <v>82</v>
      </c>
      <c r="G1610" s="43" t="str">
        <f t="shared" si="252"/>
        <v>28 Dec (Week 17:  Fri)</v>
      </c>
      <c r="H1610" s="41" t="s">
        <v>120</v>
      </c>
      <c r="I1610" s="41" t="s">
        <v>121</v>
      </c>
      <c r="J1610" s="41" t="str">
        <f t="shared" si="253"/>
        <v>Planned</v>
      </c>
    </row>
    <row r="1611" spans="1:10" x14ac:dyDescent="0.25">
      <c r="A1611" s="103" t="str">
        <f t="shared" si="251"/>
        <v>Language Arts+ Journal: Ethan83</v>
      </c>
      <c r="B1611" s="74" t="s">
        <v>2</v>
      </c>
      <c r="C1611" s="73" t="s">
        <v>4</v>
      </c>
      <c r="D1611" s="118" t="s">
        <v>329</v>
      </c>
      <c r="E1611" s="73" t="s">
        <v>107</v>
      </c>
      <c r="F1611" s="42">
        <v>83</v>
      </c>
      <c r="G1611" s="43" t="str">
        <f t="shared" si="252"/>
        <v>02 Jan (Week 17:  Wed)</v>
      </c>
      <c r="H1611" s="41" t="s">
        <v>120</v>
      </c>
      <c r="I1611" s="41" t="s">
        <v>121</v>
      </c>
      <c r="J1611" s="41" t="str">
        <f t="shared" si="253"/>
        <v>Planned</v>
      </c>
    </row>
    <row r="1612" spans="1:10" x14ac:dyDescent="0.25">
      <c r="A1612" s="103" t="str">
        <f t="shared" si="251"/>
        <v>Language Arts+ Journal: Ethan84</v>
      </c>
      <c r="B1612" s="74" t="s">
        <v>2</v>
      </c>
      <c r="C1612" s="73" t="s">
        <v>4</v>
      </c>
      <c r="D1612" s="118" t="s">
        <v>329</v>
      </c>
      <c r="E1612" s="73" t="s">
        <v>107</v>
      </c>
      <c r="F1612" s="42">
        <v>84</v>
      </c>
      <c r="G1612" s="43" t="str">
        <f t="shared" si="252"/>
        <v>03 Jan (Week 17:  Thu)</v>
      </c>
      <c r="H1612" s="41" t="s">
        <v>120</v>
      </c>
      <c r="I1612" s="41" t="s">
        <v>121</v>
      </c>
      <c r="J1612" s="41" t="str">
        <f t="shared" si="253"/>
        <v>Planned</v>
      </c>
    </row>
    <row r="1613" spans="1:10" x14ac:dyDescent="0.25">
      <c r="A1613" s="103" t="str">
        <f t="shared" si="251"/>
        <v>Language Arts+ Journal: Ethan85</v>
      </c>
      <c r="B1613" s="74" t="s">
        <v>2</v>
      </c>
      <c r="C1613" s="73" t="s">
        <v>4</v>
      </c>
      <c r="D1613" s="118" t="s">
        <v>329</v>
      </c>
      <c r="E1613" s="73" t="s">
        <v>107</v>
      </c>
      <c r="F1613" s="42">
        <v>85</v>
      </c>
      <c r="G1613" s="43" t="str">
        <f t="shared" si="252"/>
        <v>04 Jan (Week 17:  Fri)</v>
      </c>
      <c r="H1613" s="41" t="s">
        <v>120</v>
      </c>
      <c r="I1613" s="41" t="s">
        <v>121</v>
      </c>
      <c r="J1613" s="41" t="str">
        <f t="shared" si="253"/>
        <v>Planned</v>
      </c>
    </row>
    <row r="1614" spans="1:10" x14ac:dyDescent="0.25">
      <c r="A1614" s="103" t="str">
        <f t="shared" si="251"/>
        <v>Language Arts+ Journal: Ethan86</v>
      </c>
      <c r="B1614" s="74" t="s">
        <v>2</v>
      </c>
      <c r="C1614" s="73" t="s">
        <v>4</v>
      </c>
      <c r="D1614" s="118" t="s">
        <v>329</v>
      </c>
      <c r="E1614" s="73" t="s">
        <v>107</v>
      </c>
      <c r="F1614" s="42">
        <v>86</v>
      </c>
      <c r="G1614" s="43" t="str">
        <f t="shared" si="252"/>
        <v>07 Jan (Week 18:  Mon)</v>
      </c>
      <c r="H1614" s="41" t="s">
        <v>120</v>
      </c>
      <c r="I1614" s="41" t="s">
        <v>121</v>
      </c>
      <c r="J1614" s="41" t="str">
        <f t="shared" si="253"/>
        <v>Planned</v>
      </c>
    </row>
    <row r="1615" spans="1:10" x14ac:dyDescent="0.25">
      <c r="A1615" s="103" t="str">
        <f t="shared" si="251"/>
        <v>Language Arts+ Journal: Ethan87</v>
      </c>
      <c r="B1615" s="74" t="s">
        <v>2</v>
      </c>
      <c r="C1615" s="73" t="s">
        <v>4</v>
      </c>
      <c r="D1615" s="118" t="s">
        <v>329</v>
      </c>
      <c r="E1615" s="73" t="s">
        <v>107</v>
      </c>
      <c r="F1615" s="42">
        <v>87</v>
      </c>
      <c r="G1615" s="43" t="str">
        <f t="shared" si="252"/>
        <v>08 Jan (Week 18:  Tue)</v>
      </c>
      <c r="H1615" s="41" t="s">
        <v>120</v>
      </c>
      <c r="I1615" s="41" t="s">
        <v>121</v>
      </c>
      <c r="J1615" s="41" t="str">
        <f t="shared" si="253"/>
        <v>Planned</v>
      </c>
    </row>
    <row r="1616" spans="1:10" x14ac:dyDescent="0.25">
      <c r="A1616" s="103" t="str">
        <f t="shared" si="251"/>
        <v>Language Arts+ Journal: Ethan88</v>
      </c>
      <c r="B1616" s="74" t="s">
        <v>2</v>
      </c>
      <c r="C1616" s="73" t="s">
        <v>4</v>
      </c>
      <c r="D1616" s="118" t="s">
        <v>329</v>
      </c>
      <c r="E1616" s="73" t="s">
        <v>107</v>
      </c>
      <c r="F1616" s="42">
        <v>88</v>
      </c>
      <c r="G1616" s="43" t="str">
        <f t="shared" si="252"/>
        <v>09 Jan (Week 18:  Wed)</v>
      </c>
      <c r="H1616" s="41" t="s">
        <v>120</v>
      </c>
      <c r="I1616" s="41" t="s">
        <v>121</v>
      </c>
      <c r="J1616" s="41" t="str">
        <f t="shared" si="253"/>
        <v>Planned</v>
      </c>
    </row>
    <row r="1617" spans="1:10" x14ac:dyDescent="0.25">
      <c r="A1617" s="103" t="str">
        <f t="shared" si="251"/>
        <v>Language Arts+ Journal: Ethan89</v>
      </c>
      <c r="B1617" s="74" t="s">
        <v>2</v>
      </c>
      <c r="C1617" s="73" t="s">
        <v>4</v>
      </c>
      <c r="D1617" s="118" t="s">
        <v>329</v>
      </c>
      <c r="E1617" s="73" t="s">
        <v>107</v>
      </c>
      <c r="F1617" s="42">
        <v>89</v>
      </c>
      <c r="G1617" s="43" t="str">
        <f t="shared" si="252"/>
        <v>10 Jan (Week 18:  Thu)</v>
      </c>
      <c r="H1617" s="41" t="s">
        <v>120</v>
      </c>
      <c r="I1617" s="41" t="s">
        <v>121</v>
      </c>
      <c r="J1617" s="41" t="str">
        <f t="shared" si="253"/>
        <v>Planned</v>
      </c>
    </row>
    <row r="1618" spans="1:10" x14ac:dyDescent="0.25">
      <c r="A1618" s="103" t="str">
        <f t="shared" si="251"/>
        <v>Language Arts+ Journal: Ethan90</v>
      </c>
      <c r="B1618" s="74" t="s">
        <v>2</v>
      </c>
      <c r="C1618" s="73" t="s">
        <v>4</v>
      </c>
      <c r="D1618" s="118" t="s">
        <v>329</v>
      </c>
      <c r="E1618" s="73" t="s">
        <v>107</v>
      </c>
      <c r="F1618" s="42">
        <v>90</v>
      </c>
      <c r="G1618" s="43" t="str">
        <f t="shared" si="252"/>
        <v>11 Jan (Week 18:  Fri)</v>
      </c>
      <c r="H1618" s="41" t="s">
        <v>120</v>
      </c>
      <c r="I1618" s="41" t="s">
        <v>121</v>
      </c>
      <c r="J1618" s="41" t="str">
        <f t="shared" si="253"/>
        <v>Planned</v>
      </c>
    </row>
    <row r="1619" spans="1:10" x14ac:dyDescent="0.25">
      <c r="A1619" s="103" t="str">
        <f t="shared" si="251"/>
        <v>Language Arts+ Journal: Ethan91</v>
      </c>
      <c r="B1619" s="74" t="s">
        <v>2</v>
      </c>
      <c r="C1619" s="73" t="s">
        <v>4</v>
      </c>
      <c r="D1619" s="118" t="s">
        <v>329</v>
      </c>
      <c r="E1619" s="73" t="s">
        <v>107</v>
      </c>
      <c r="F1619" s="42">
        <v>91</v>
      </c>
      <c r="G1619" s="43" t="str">
        <f t="shared" si="252"/>
        <v>14 Jan (Week 19:  Mon)</v>
      </c>
      <c r="H1619" s="41" t="s">
        <v>120</v>
      </c>
      <c r="I1619" s="41" t="s">
        <v>121</v>
      </c>
      <c r="J1619" s="41" t="str">
        <f t="shared" si="253"/>
        <v>Planned</v>
      </c>
    </row>
    <row r="1620" spans="1:10" x14ac:dyDescent="0.25">
      <c r="A1620" s="103" t="str">
        <f t="shared" si="251"/>
        <v>Language Arts+ Journal: Ethan92</v>
      </c>
      <c r="B1620" s="74" t="s">
        <v>2</v>
      </c>
      <c r="C1620" s="73" t="s">
        <v>4</v>
      </c>
      <c r="D1620" s="118" t="s">
        <v>329</v>
      </c>
      <c r="E1620" s="73" t="s">
        <v>107</v>
      </c>
      <c r="F1620" s="42">
        <v>92</v>
      </c>
      <c r="G1620" s="43" t="str">
        <f t="shared" si="252"/>
        <v>15 Jan (Week 19:  Tue)</v>
      </c>
      <c r="H1620" s="41" t="s">
        <v>120</v>
      </c>
      <c r="I1620" s="41" t="s">
        <v>121</v>
      </c>
      <c r="J1620" s="41" t="str">
        <f t="shared" si="253"/>
        <v>Planned</v>
      </c>
    </row>
    <row r="1621" spans="1:10" x14ac:dyDescent="0.25">
      <c r="A1621" s="103" t="str">
        <f t="shared" si="251"/>
        <v>Language Arts+ Journal: Ethan93</v>
      </c>
      <c r="B1621" s="74" t="s">
        <v>2</v>
      </c>
      <c r="C1621" s="73" t="s">
        <v>4</v>
      </c>
      <c r="D1621" s="118" t="s">
        <v>329</v>
      </c>
      <c r="E1621" s="73" t="s">
        <v>107</v>
      </c>
      <c r="F1621" s="42">
        <v>93</v>
      </c>
      <c r="G1621" s="43" t="str">
        <f t="shared" si="252"/>
        <v>16 Jan (Week 19:  Wed)</v>
      </c>
      <c r="H1621" s="41" t="s">
        <v>120</v>
      </c>
      <c r="I1621" s="41" t="s">
        <v>121</v>
      </c>
      <c r="J1621" s="41" t="str">
        <f t="shared" si="253"/>
        <v>Planned</v>
      </c>
    </row>
    <row r="1622" spans="1:10" x14ac:dyDescent="0.25">
      <c r="A1622" s="103" t="str">
        <f t="shared" si="251"/>
        <v>Language Arts+ Journal: Ethan94</v>
      </c>
      <c r="B1622" s="74" t="s">
        <v>2</v>
      </c>
      <c r="C1622" s="73" t="s">
        <v>4</v>
      </c>
      <c r="D1622" s="118" t="s">
        <v>329</v>
      </c>
      <c r="E1622" s="73" t="s">
        <v>107</v>
      </c>
      <c r="F1622" s="42">
        <v>94</v>
      </c>
      <c r="G1622" s="43" t="str">
        <f t="shared" si="252"/>
        <v>17 Jan (Week 19:  Thu)</v>
      </c>
      <c r="H1622" s="41" t="s">
        <v>120</v>
      </c>
      <c r="I1622" s="41" t="s">
        <v>121</v>
      </c>
      <c r="J1622" s="41" t="str">
        <f t="shared" si="253"/>
        <v>Planned</v>
      </c>
    </row>
    <row r="1623" spans="1:10" x14ac:dyDescent="0.25">
      <c r="A1623" s="103" t="str">
        <f t="shared" si="251"/>
        <v>Language Arts+ Journal: Ethan95</v>
      </c>
      <c r="B1623" s="74" t="s">
        <v>2</v>
      </c>
      <c r="C1623" s="73" t="s">
        <v>4</v>
      </c>
      <c r="D1623" s="118" t="s">
        <v>329</v>
      </c>
      <c r="E1623" s="73" t="s">
        <v>107</v>
      </c>
      <c r="F1623" s="42">
        <v>95</v>
      </c>
      <c r="G1623" s="43" t="str">
        <f t="shared" si="252"/>
        <v>18 Jan (Week 19:  Fri)</v>
      </c>
      <c r="H1623" s="41" t="s">
        <v>120</v>
      </c>
      <c r="I1623" s="41" t="s">
        <v>121</v>
      </c>
      <c r="J1623" s="41" t="str">
        <f t="shared" si="253"/>
        <v>Planned</v>
      </c>
    </row>
    <row r="1624" spans="1:10" x14ac:dyDescent="0.25">
      <c r="A1624" s="103" t="str">
        <f t="shared" si="251"/>
        <v>Language Arts+ Journal: Ethan96</v>
      </c>
      <c r="B1624" s="74" t="s">
        <v>2</v>
      </c>
      <c r="C1624" s="73" t="s">
        <v>4</v>
      </c>
      <c r="D1624" s="118" t="s">
        <v>329</v>
      </c>
      <c r="E1624" s="73" t="s">
        <v>107</v>
      </c>
      <c r="F1624" s="42">
        <v>96</v>
      </c>
      <c r="G1624" s="43" t="str">
        <f t="shared" si="252"/>
        <v>21 Jan (Week 20:  Mon)</v>
      </c>
      <c r="H1624" s="41" t="s">
        <v>120</v>
      </c>
      <c r="I1624" s="41" t="s">
        <v>121</v>
      </c>
      <c r="J1624" s="41" t="str">
        <f t="shared" si="253"/>
        <v>Planned</v>
      </c>
    </row>
    <row r="1625" spans="1:10" x14ac:dyDescent="0.25">
      <c r="A1625" s="103" t="str">
        <f t="shared" si="251"/>
        <v>Language Arts+ Journal: Ethan97</v>
      </c>
      <c r="B1625" s="74" t="s">
        <v>2</v>
      </c>
      <c r="C1625" s="73" t="s">
        <v>4</v>
      </c>
      <c r="D1625" s="118" t="s">
        <v>329</v>
      </c>
      <c r="E1625" s="73" t="s">
        <v>107</v>
      </c>
      <c r="F1625" s="42">
        <v>97</v>
      </c>
      <c r="G1625" s="43" t="str">
        <f t="shared" si="252"/>
        <v>22 Jan (Week 20:  Tue)</v>
      </c>
      <c r="H1625" s="41" t="s">
        <v>120</v>
      </c>
      <c r="I1625" s="41" t="s">
        <v>121</v>
      </c>
      <c r="J1625" s="41" t="str">
        <f t="shared" si="253"/>
        <v>Planned</v>
      </c>
    </row>
    <row r="1626" spans="1:10" x14ac:dyDescent="0.25">
      <c r="A1626" s="103" t="str">
        <f t="shared" si="251"/>
        <v>Language Arts+ Journal: Ethan98</v>
      </c>
      <c r="B1626" s="74" t="s">
        <v>2</v>
      </c>
      <c r="C1626" s="73" t="s">
        <v>4</v>
      </c>
      <c r="D1626" s="118" t="s">
        <v>329</v>
      </c>
      <c r="E1626" s="73" t="s">
        <v>107</v>
      </c>
      <c r="F1626" s="42">
        <v>98</v>
      </c>
      <c r="G1626" s="43" t="str">
        <f t="shared" si="252"/>
        <v>23 Jan (Week 20:  Wed)</v>
      </c>
      <c r="H1626" s="41" t="s">
        <v>120</v>
      </c>
      <c r="I1626" s="41" t="s">
        <v>121</v>
      </c>
      <c r="J1626" s="41" t="str">
        <f t="shared" si="253"/>
        <v>Planned</v>
      </c>
    </row>
    <row r="1627" spans="1:10" x14ac:dyDescent="0.25">
      <c r="A1627" s="103" t="str">
        <f t="shared" si="251"/>
        <v>Language Arts+ Journal: Ethan99</v>
      </c>
      <c r="B1627" s="74" t="s">
        <v>2</v>
      </c>
      <c r="C1627" s="73" t="s">
        <v>4</v>
      </c>
      <c r="D1627" s="118" t="s">
        <v>329</v>
      </c>
      <c r="E1627" s="73" t="s">
        <v>107</v>
      </c>
      <c r="F1627" s="42">
        <v>99</v>
      </c>
      <c r="G1627" s="43" t="str">
        <f t="shared" si="252"/>
        <v>24 Jan (Week 20:  Thu)</v>
      </c>
      <c r="H1627" s="41" t="s">
        <v>120</v>
      </c>
      <c r="I1627" s="41" t="s">
        <v>121</v>
      </c>
      <c r="J1627" s="41" t="str">
        <f t="shared" si="253"/>
        <v>Planned</v>
      </c>
    </row>
    <row r="1628" spans="1:10" x14ac:dyDescent="0.25">
      <c r="A1628" s="103" t="str">
        <f t="shared" si="251"/>
        <v>Language Arts+ Journal: Ethan100</v>
      </c>
      <c r="B1628" s="74" t="s">
        <v>2</v>
      </c>
      <c r="C1628" s="73" t="s">
        <v>4</v>
      </c>
      <c r="D1628" s="118" t="s">
        <v>329</v>
      </c>
      <c r="E1628" s="73" t="s">
        <v>107</v>
      </c>
      <c r="F1628" s="42">
        <v>100</v>
      </c>
      <c r="G1628" s="43" t="str">
        <f t="shared" si="252"/>
        <v>25 Jan (Week 20:  Fri)</v>
      </c>
      <c r="H1628" s="41" t="s">
        <v>120</v>
      </c>
      <c r="I1628" s="41" t="s">
        <v>121</v>
      </c>
      <c r="J1628" s="41" t="str">
        <f t="shared" si="253"/>
        <v>Planned</v>
      </c>
    </row>
    <row r="1629" spans="1:10" x14ac:dyDescent="0.25">
      <c r="A1629" s="103" t="str">
        <f t="shared" si="251"/>
        <v>Language Arts+ Journal: Ethan101</v>
      </c>
      <c r="B1629" s="74" t="s">
        <v>2</v>
      </c>
      <c r="C1629" s="73" t="s">
        <v>4</v>
      </c>
      <c r="D1629" s="118" t="s">
        <v>329</v>
      </c>
      <c r="E1629" s="73" t="s">
        <v>107</v>
      </c>
      <c r="F1629" s="42">
        <v>101</v>
      </c>
      <c r="G1629" s="43" t="str">
        <f t="shared" si="252"/>
        <v>28 Jan (Week 21:  Mon)</v>
      </c>
      <c r="H1629" s="41" t="s">
        <v>120</v>
      </c>
      <c r="I1629" s="41" t="s">
        <v>121</v>
      </c>
      <c r="J1629" s="41" t="str">
        <f t="shared" si="253"/>
        <v>Planned</v>
      </c>
    </row>
    <row r="1630" spans="1:10" x14ac:dyDescent="0.25">
      <c r="A1630" s="103" t="str">
        <f t="shared" si="251"/>
        <v>Language Arts+ Journal: Ethan102</v>
      </c>
      <c r="B1630" s="74" t="s">
        <v>2</v>
      </c>
      <c r="C1630" s="73" t="s">
        <v>4</v>
      </c>
      <c r="D1630" s="118" t="s">
        <v>329</v>
      </c>
      <c r="E1630" s="73" t="s">
        <v>107</v>
      </c>
      <c r="F1630" s="42">
        <v>102</v>
      </c>
      <c r="G1630" s="43" t="str">
        <f t="shared" si="252"/>
        <v>29 Jan (Week 21:  Tue)</v>
      </c>
      <c r="H1630" s="41" t="s">
        <v>120</v>
      </c>
      <c r="I1630" s="41" t="s">
        <v>121</v>
      </c>
      <c r="J1630" s="41" t="str">
        <f t="shared" si="253"/>
        <v>Planned</v>
      </c>
    </row>
    <row r="1631" spans="1:10" x14ac:dyDescent="0.25">
      <c r="A1631" s="103" t="str">
        <f t="shared" si="251"/>
        <v>Language Arts+ Journal: Ethan103</v>
      </c>
      <c r="B1631" s="74" t="s">
        <v>2</v>
      </c>
      <c r="C1631" s="73" t="s">
        <v>4</v>
      </c>
      <c r="D1631" s="118" t="s">
        <v>329</v>
      </c>
      <c r="E1631" s="73" t="s">
        <v>107</v>
      </c>
      <c r="F1631" s="42">
        <v>103</v>
      </c>
      <c r="G1631" s="43" t="str">
        <f t="shared" si="252"/>
        <v>30 Jan (Week 21:  Wed)</v>
      </c>
      <c r="H1631" s="41" t="s">
        <v>120</v>
      </c>
      <c r="I1631" s="41" t="s">
        <v>121</v>
      </c>
      <c r="J1631" s="41" t="str">
        <f t="shared" si="253"/>
        <v>Planned</v>
      </c>
    </row>
    <row r="1632" spans="1:10" x14ac:dyDescent="0.25">
      <c r="A1632" s="103" t="str">
        <f t="shared" si="251"/>
        <v>Language Arts+ Journal: Ethan104</v>
      </c>
      <c r="B1632" s="74" t="s">
        <v>2</v>
      </c>
      <c r="C1632" s="73" t="s">
        <v>4</v>
      </c>
      <c r="D1632" s="118" t="s">
        <v>329</v>
      </c>
      <c r="E1632" s="73" t="s">
        <v>107</v>
      </c>
      <c r="F1632" s="42">
        <v>104</v>
      </c>
      <c r="G1632" s="43" t="str">
        <f t="shared" si="252"/>
        <v>31 Jan (Week 21:  Thu)</v>
      </c>
      <c r="H1632" s="41" t="s">
        <v>120</v>
      </c>
      <c r="I1632" s="41" t="s">
        <v>121</v>
      </c>
      <c r="J1632" s="41" t="str">
        <f t="shared" si="253"/>
        <v>Planned</v>
      </c>
    </row>
    <row r="1633" spans="1:10" x14ac:dyDescent="0.25">
      <c r="A1633" s="103" t="str">
        <f t="shared" si="251"/>
        <v>Language Arts+ Journal: Ethan105</v>
      </c>
      <c r="B1633" s="74" t="s">
        <v>2</v>
      </c>
      <c r="C1633" s="73" t="s">
        <v>4</v>
      </c>
      <c r="D1633" s="118" t="s">
        <v>329</v>
      </c>
      <c r="E1633" s="73" t="s">
        <v>107</v>
      </c>
      <c r="F1633" s="42">
        <v>105</v>
      </c>
      <c r="G1633" s="43" t="str">
        <f t="shared" si="252"/>
        <v>01 Feb (Week 21:  Fri)</v>
      </c>
      <c r="H1633" s="41" t="s">
        <v>120</v>
      </c>
      <c r="I1633" s="41" t="s">
        <v>121</v>
      </c>
      <c r="J1633" s="41" t="str">
        <f t="shared" si="253"/>
        <v>Planned</v>
      </c>
    </row>
    <row r="1634" spans="1:10" x14ac:dyDescent="0.25">
      <c r="A1634" s="103" t="str">
        <f t="shared" si="251"/>
        <v>Language Arts+ Journal: Ethan106</v>
      </c>
      <c r="B1634" s="74" t="s">
        <v>2</v>
      </c>
      <c r="C1634" s="73" t="s">
        <v>4</v>
      </c>
      <c r="D1634" s="118" t="s">
        <v>329</v>
      </c>
      <c r="E1634" s="73" t="s">
        <v>107</v>
      </c>
      <c r="F1634" s="42">
        <v>106</v>
      </c>
      <c r="G1634" s="43" t="str">
        <f t="shared" si="252"/>
        <v>04 Feb (Week 22:  Mon)</v>
      </c>
      <c r="H1634" s="41" t="s">
        <v>120</v>
      </c>
      <c r="I1634" s="41" t="s">
        <v>121</v>
      </c>
      <c r="J1634" s="41" t="str">
        <f t="shared" si="253"/>
        <v>Planned</v>
      </c>
    </row>
    <row r="1635" spans="1:10" x14ac:dyDescent="0.25">
      <c r="A1635" s="103" t="str">
        <f t="shared" si="251"/>
        <v>Language Arts+ Journal: Ethan107</v>
      </c>
      <c r="B1635" s="74" t="s">
        <v>2</v>
      </c>
      <c r="C1635" s="73" t="s">
        <v>4</v>
      </c>
      <c r="D1635" s="118" t="s">
        <v>329</v>
      </c>
      <c r="E1635" s="73" t="s">
        <v>107</v>
      </c>
      <c r="F1635" s="42">
        <v>107</v>
      </c>
      <c r="G1635" s="43" t="str">
        <f t="shared" si="252"/>
        <v>05 Feb (Week 22:  Tue)</v>
      </c>
      <c r="H1635" s="41" t="s">
        <v>120</v>
      </c>
      <c r="I1635" s="41" t="s">
        <v>121</v>
      </c>
      <c r="J1635" s="41" t="str">
        <f t="shared" si="253"/>
        <v>Planned</v>
      </c>
    </row>
    <row r="1636" spans="1:10" x14ac:dyDescent="0.25">
      <c r="A1636" s="103" t="str">
        <f t="shared" si="251"/>
        <v>Language Arts+ Journal: Ethan108</v>
      </c>
      <c r="B1636" s="74" t="s">
        <v>2</v>
      </c>
      <c r="C1636" s="73" t="s">
        <v>4</v>
      </c>
      <c r="D1636" s="118" t="s">
        <v>329</v>
      </c>
      <c r="E1636" s="73" t="s">
        <v>107</v>
      </c>
      <c r="F1636" s="42">
        <v>108</v>
      </c>
      <c r="G1636" s="43" t="str">
        <f t="shared" si="252"/>
        <v>06 Feb (Week 22:  Wed)</v>
      </c>
      <c r="H1636" s="41" t="s">
        <v>120</v>
      </c>
      <c r="I1636" s="41" t="s">
        <v>121</v>
      </c>
      <c r="J1636" s="41" t="str">
        <f t="shared" si="253"/>
        <v>Planned</v>
      </c>
    </row>
    <row r="1637" spans="1:10" x14ac:dyDescent="0.25">
      <c r="A1637" s="173" t="str">
        <f t="shared" ref="A1637:A1668" si="254">B1637&amp;D1637&amp;F1637</f>
        <v>Language Arts+ Journal: Ethan109</v>
      </c>
      <c r="B1637" s="74" t="s">
        <v>2</v>
      </c>
      <c r="C1637" s="73" t="s">
        <v>4</v>
      </c>
      <c r="D1637" s="118" t="s">
        <v>329</v>
      </c>
      <c r="E1637" s="73" t="s">
        <v>107</v>
      </c>
      <c r="F1637" s="42">
        <v>109</v>
      </c>
      <c r="G1637" s="43" t="str">
        <f t="shared" ref="G1637:G1668" si="255">IF(ISBLANK(F1637),"",TEXT(VLOOKUP(F1637,Calendar,2,0),"dd mmm")&amp;" (Week "&amp;VLOOKUP(F1637,Calendar,3,FALSE)&amp;":  "&amp;TEXT(VLOOKUP(F1637,Calendar,2,FALSE),"ddd")&amp;")")</f>
        <v>07 Feb (Week 22:  Thu)</v>
      </c>
      <c r="H1637" s="41" t="s">
        <v>120</v>
      </c>
      <c r="I1637" s="41" t="s">
        <v>121</v>
      </c>
      <c r="J1637" s="41" t="str">
        <f t="shared" ref="J1637:J1668" si="256">IF(ISBLANK(K1637),"Planned",IF(K1637="-","Revoked","Completed"))</f>
        <v>Planned</v>
      </c>
    </row>
    <row r="1638" spans="1:10" x14ac:dyDescent="0.25">
      <c r="A1638" s="173" t="str">
        <f t="shared" si="254"/>
        <v>Language Arts+ Journal: Ethan110</v>
      </c>
      <c r="B1638" s="74" t="s">
        <v>2</v>
      </c>
      <c r="C1638" s="73" t="s">
        <v>4</v>
      </c>
      <c r="D1638" s="118" t="s">
        <v>329</v>
      </c>
      <c r="E1638" s="73" t="s">
        <v>107</v>
      </c>
      <c r="F1638" s="42">
        <v>110</v>
      </c>
      <c r="G1638" s="43" t="str">
        <f t="shared" si="255"/>
        <v>08 Feb (Week 22:  Fri)</v>
      </c>
      <c r="H1638" s="41" t="s">
        <v>120</v>
      </c>
      <c r="I1638" s="41" t="s">
        <v>121</v>
      </c>
      <c r="J1638" s="41" t="str">
        <f t="shared" si="256"/>
        <v>Planned</v>
      </c>
    </row>
    <row r="1639" spans="1:10" x14ac:dyDescent="0.25">
      <c r="A1639" s="173" t="str">
        <f t="shared" si="254"/>
        <v>Language Arts+ Journal: Ethan111</v>
      </c>
      <c r="B1639" s="74" t="s">
        <v>2</v>
      </c>
      <c r="C1639" s="73" t="s">
        <v>4</v>
      </c>
      <c r="D1639" s="118" t="s">
        <v>329</v>
      </c>
      <c r="E1639" s="73" t="s">
        <v>107</v>
      </c>
      <c r="F1639" s="42">
        <v>111</v>
      </c>
      <c r="G1639" s="43" t="str">
        <f t="shared" si="255"/>
        <v>11 Feb (Week 23:  Mon)</v>
      </c>
      <c r="H1639" s="41" t="s">
        <v>120</v>
      </c>
      <c r="I1639" s="41" t="s">
        <v>121</v>
      </c>
      <c r="J1639" s="41" t="str">
        <f t="shared" si="256"/>
        <v>Planned</v>
      </c>
    </row>
    <row r="1640" spans="1:10" x14ac:dyDescent="0.25">
      <c r="A1640" s="173" t="str">
        <f t="shared" si="254"/>
        <v>Language Arts+ Journal: Ethan112</v>
      </c>
      <c r="B1640" s="74" t="s">
        <v>2</v>
      </c>
      <c r="C1640" s="73" t="s">
        <v>4</v>
      </c>
      <c r="D1640" s="118" t="s">
        <v>329</v>
      </c>
      <c r="E1640" s="73" t="s">
        <v>107</v>
      </c>
      <c r="F1640" s="42">
        <v>112</v>
      </c>
      <c r="G1640" s="43" t="str">
        <f t="shared" si="255"/>
        <v>12 Feb (Week 23:  Tue)</v>
      </c>
      <c r="H1640" s="41" t="s">
        <v>120</v>
      </c>
      <c r="I1640" s="41" t="s">
        <v>121</v>
      </c>
      <c r="J1640" s="41" t="str">
        <f t="shared" si="256"/>
        <v>Planned</v>
      </c>
    </row>
    <row r="1641" spans="1:10" x14ac:dyDescent="0.25">
      <c r="A1641" s="173" t="str">
        <f t="shared" si="254"/>
        <v>Language Arts+ Journal: Ethan113</v>
      </c>
      <c r="B1641" s="74" t="s">
        <v>2</v>
      </c>
      <c r="C1641" s="73" t="s">
        <v>4</v>
      </c>
      <c r="D1641" s="118" t="s">
        <v>329</v>
      </c>
      <c r="E1641" s="73" t="s">
        <v>107</v>
      </c>
      <c r="F1641" s="42">
        <v>113</v>
      </c>
      <c r="G1641" s="43" t="str">
        <f t="shared" si="255"/>
        <v>13 Feb (Week 23:  Wed)</v>
      </c>
      <c r="H1641" s="41" t="s">
        <v>120</v>
      </c>
      <c r="I1641" s="41" t="s">
        <v>121</v>
      </c>
      <c r="J1641" s="41" t="str">
        <f t="shared" si="256"/>
        <v>Planned</v>
      </c>
    </row>
    <row r="1642" spans="1:10" x14ac:dyDescent="0.25">
      <c r="A1642" s="173" t="str">
        <f t="shared" si="254"/>
        <v>Language Arts+ Journal: Ethan114</v>
      </c>
      <c r="B1642" s="74" t="s">
        <v>2</v>
      </c>
      <c r="C1642" s="73" t="s">
        <v>4</v>
      </c>
      <c r="D1642" s="118" t="s">
        <v>329</v>
      </c>
      <c r="E1642" s="73" t="s">
        <v>107</v>
      </c>
      <c r="F1642" s="42">
        <v>114</v>
      </c>
      <c r="G1642" s="43" t="str">
        <f t="shared" si="255"/>
        <v>14 Feb (Week 23:  Thu)</v>
      </c>
      <c r="H1642" s="41" t="s">
        <v>120</v>
      </c>
      <c r="I1642" s="41" t="s">
        <v>121</v>
      </c>
      <c r="J1642" s="41" t="str">
        <f t="shared" si="256"/>
        <v>Planned</v>
      </c>
    </row>
    <row r="1643" spans="1:10" x14ac:dyDescent="0.25">
      <c r="A1643" s="173" t="str">
        <f t="shared" si="254"/>
        <v>Language Arts+ Journal: Ethan115</v>
      </c>
      <c r="B1643" s="74" t="s">
        <v>2</v>
      </c>
      <c r="C1643" s="73" t="s">
        <v>4</v>
      </c>
      <c r="D1643" s="118" t="s">
        <v>329</v>
      </c>
      <c r="E1643" s="73" t="s">
        <v>107</v>
      </c>
      <c r="F1643" s="42">
        <v>115</v>
      </c>
      <c r="G1643" s="43" t="str">
        <f t="shared" si="255"/>
        <v>15 Feb (Week 23:  Fri)</v>
      </c>
      <c r="H1643" s="41" t="s">
        <v>120</v>
      </c>
      <c r="I1643" s="41" t="s">
        <v>121</v>
      </c>
      <c r="J1643" s="41" t="str">
        <f t="shared" si="256"/>
        <v>Planned</v>
      </c>
    </row>
    <row r="1644" spans="1:10" x14ac:dyDescent="0.25">
      <c r="A1644" s="173" t="str">
        <f t="shared" si="254"/>
        <v>Language Arts+ Journal: Ethan116</v>
      </c>
      <c r="B1644" s="74" t="s">
        <v>2</v>
      </c>
      <c r="C1644" s="73" t="s">
        <v>4</v>
      </c>
      <c r="D1644" s="118" t="s">
        <v>329</v>
      </c>
      <c r="E1644" s="73" t="s">
        <v>107</v>
      </c>
      <c r="F1644" s="42">
        <v>116</v>
      </c>
      <c r="G1644" s="43" t="str">
        <f t="shared" si="255"/>
        <v>18 Feb (Week 24:  Mon)</v>
      </c>
      <c r="H1644" s="41" t="s">
        <v>120</v>
      </c>
      <c r="I1644" s="41" t="s">
        <v>121</v>
      </c>
      <c r="J1644" s="41" t="str">
        <f t="shared" si="256"/>
        <v>Planned</v>
      </c>
    </row>
    <row r="1645" spans="1:10" x14ac:dyDescent="0.25">
      <c r="A1645" s="173" t="str">
        <f t="shared" si="254"/>
        <v>Language Arts+ Journal: Ethan117</v>
      </c>
      <c r="B1645" s="74" t="s">
        <v>2</v>
      </c>
      <c r="C1645" s="73" t="s">
        <v>4</v>
      </c>
      <c r="D1645" s="118" t="s">
        <v>329</v>
      </c>
      <c r="E1645" s="73" t="s">
        <v>107</v>
      </c>
      <c r="F1645" s="42">
        <v>117</v>
      </c>
      <c r="G1645" s="43" t="str">
        <f t="shared" si="255"/>
        <v>19 Feb (Week 24:  Tue)</v>
      </c>
      <c r="H1645" s="41" t="s">
        <v>120</v>
      </c>
      <c r="I1645" s="41" t="s">
        <v>121</v>
      </c>
      <c r="J1645" s="41" t="str">
        <f t="shared" si="256"/>
        <v>Planned</v>
      </c>
    </row>
    <row r="1646" spans="1:10" x14ac:dyDescent="0.25">
      <c r="A1646" s="173" t="str">
        <f t="shared" si="254"/>
        <v>Language Arts+ Journal: Ethan118</v>
      </c>
      <c r="B1646" s="74" t="s">
        <v>2</v>
      </c>
      <c r="C1646" s="73" t="s">
        <v>4</v>
      </c>
      <c r="D1646" s="118" t="s">
        <v>329</v>
      </c>
      <c r="E1646" s="73" t="s">
        <v>107</v>
      </c>
      <c r="F1646" s="42">
        <v>118</v>
      </c>
      <c r="G1646" s="43" t="str">
        <f t="shared" si="255"/>
        <v>20 Feb (Week 24:  Wed)</v>
      </c>
      <c r="H1646" s="41" t="s">
        <v>120</v>
      </c>
      <c r="I1646" s="41" t="s">
        <v>121</v>
      </c>
      <c r="J1646" s="41" t="str">
        <f t="shared" si="256"/>
        <v>Planned</v>
      </c>
    </row>
    <row r="1647" spans="1:10" x14ac:dyDescent="0.25">
      <c r="A1647" s="173" t="str">
        <f t="shared" si="254"/>
        <v>Language Arts+ Journal: Ethan119</v>
      </c>
      <c r="B1647" s="74" t="s">
        <v>2</v>
      </c>
      <c r="C1647" s="73" t="s">
        <v>4</v>
      </c>
      <c r="D1647" s="118" t="s">
        <v>329</v>
      </c>
      <c r="E1647" s="73" t="s">
        <v>107</v>
      </c>
      <c r="F1647" s="42">
        <v>119</v>
      </c>
      <c r="G1647" s="43" t="str">
        <f t="shared" si="255"/>
        <v>21 Feb (Week 24:  Thu)</v>
      </c>
      <c r="H1647" s="41" t="s">
        <v>120</v>
      </c>
      <c r="I1647" s="41" t="s">
        <v>121</v>
      </c>
      <c r="J1647" s="41" t="str">
        <f t="shared" si="256"/>
        <v>Planned</v>
      </c>
    </row>
    <row r="1648" spans="1:10" x14ac:dyDescent="0.25">
      <c r="A1648" s="173" t="str">
        <f t="shared" si="254"/>
        <v>Language Arts+ Journal: Ethan120</v>
      </c>
      <c r="B1648" s="74" t="s">
        <v>2</v>
      </c>
      <c r="C1648" s="73" t="s">
        <v>4</v>
      </c>
      <c r="D1648" s="118" t="s">
        <v>329</v>
      </c>
      <c r="E1648" s="73" t="s">
        <v>107</v>
      </c>
      <c r="F1648" s="42">
        <v>120</v>
      </c>
      <c r="G1648" s="43" t="str">
        <f t="shared" si="255"/>
        <v>22 Feb (Week 24:  Fri)</v>
      </c>
      <c r="H1648" s="41" t="s">
        <v>120</v>
      </c>
      <c r="I1648" s="41" t="s">
        <v>121</v>
      </c>
      <c r="J1648" s="41" t="str">
        <f t="shared" si="256"/>
        <v>Planned</v>
      </c>
    </row>
    <row r="1649" spans="1:10" x14ac:dyDescent="0.25">
      <c r="A1649" s="173" t="str">
        <f t="shared" si="254"/>
        <v>Language Arts+ Journal: Ethan121</v>
      </c>
      <c r="B1649" s="74" t="s">
        <v>2</v>
      </c>
      <c r="C1649" s="73" t="s">
        <v>4</v>
      </c>
      <c r="D1649" s="118" t="s">
        <v>329</v>
      </c>
      <c r="E1649" s="73" t="s">
        <v>107</v>
      </c>
      <c r="F1649" s="42">
        <v>121</v>
      </c>
      <c r="G1649" s="43" t="str">
        <f t="shared" si="255"/>
        <v>25 Feb (Week 25:  Mon)</v>
      </c>
      <c r="H1649" s="41" t="s">
        <v>120</v>
      </c>
      <c r="I1649" s="41" t="s">
        <v>121</v>
      </c>
      <c r="J1649" s="41" t="str">
        <f t="shared" si="256"/>
        <v>Planned</v>
      </c>
    </row>
    <row r="1650" spans="1:10" x14ac:dyDescent="0.25">
      <c r="A1650" s="173" t="str">
        <f t="shared" si="254"/>
        <v>Language Arts+ Journal: Ethan122</v>
      </c>
      <c r="B1650" s="74" t="s">
        <v>2</v>
      </c>
      <c r="C1650" s="73" t="s">
        <v>4</v>
      </c>
      <c r="D1650" s="118" t="s">
        <v>329</v>
      </c>
      <c r="E1650" s="73" t="s">
        <v>107</v>
      </c>
      <c r="F1650" s="42">
        <v>122</v>
      </c>
      <c r="G1650" s="43" t="str">
        <f t="shared" si="255"/>
        <v>26 Feb (Week 25:  Tue)</v>
      </c>
      <c r="H1650" s="41" t="s">
        <v>120</v>
      </c>
      <c r="I1650" s="41" t="s">
        <v>121</v>
      </c>
      <c r="J1650" s="41" t="str">
        <f t="shared" si="256"/>
        <v>Planned</v>
      </c>
    </row>
    <row r="1651" spans="1:10" x14ac:dyDescent="0.25">
      <c r="A1651" s="173" t="str">
        <f t="shared" si="254"/>
        <v>Language Arts+ Journal: Ethan123</v>
      </c>
      <c r="B1651" s="74" t="s">
        <v>2</v>
      </c>
      <c r="C1651" s="73" t="s">
        <v>4</v>
      </c>
      <c r="D1651" s="118" t="s">
        <v>329</v>
      </c>
      <c r="E1651" s="73" t="s">
        <v>107</v>
      </c>
      <c r="F1651" s="42">
        <v>123</v>
      </c>
      <c r="G1651" s="43" t="str">
        <f t="shared" si="255"/>
        <v>27 Feb (Week 25:  Wed)</v>
      </c>
      <c r="H1651" s="41" t="s">
        <v>120</v>
      </c>
      <c r="I1651" s="41" t="s">
        <v>121</v>
      </c>
      <c r="J1651" s="41" t="str">
        <f t="shared" si="256"/>
        <v>Planned</v>
      </c>
    </row>
    <row r="1652" spans="1:10" x14ac:dyDescent="0.25">
      <c r="A1652" s="173" t="str">
        <f t="shared" si="254"/>
        <v>Language Arts+ Journal: Ethan124</v>
      </c>
      <c r="B1652" s="74" t="s">
        <v>2</v>
      </c>
      <c r="C1652" s="73" t="s">
        <v>4</v>
      </c>
      <c r="D1652" s="118" t="s">
        <v>329</v>
      </c>
      <c r="E1652" s="73" t="s">
        <v>107</v>
      </c>
      <c r="F1652" s="42">
        <v>124</v>
      </c>
      <c r="G1652" s="43" t="str">
        <f t="shared" si="255"/>
        <v>28 Feb (Week 25:  Thu)</v>
      </c>
      <c r="H1652" s="41" t="s">
        <v>120</v>
      </c>
      <c r="I1652" s="41" t="s">
        <v>121</v>
      </c>
      <c r="J1652" s="41" t="str">
        <f t="shared" si="256"/>
        <v>Planned</v>
      </c>
    </row>
    <row r="1653" spans="1:10" x14ac:dyDescent="0.25">
      <c r="A1653" s="173" t="str">
        <f t="shared" si="254"/>
        <v>Language Arts+ Journal: Ethan125</v>
      </c>
      <c r="B1653" s="74" t="s">
        <v>2</v>
      </c>
      <c r="C1653" s="73" t="s">
        <v>4</v>
      </c>
      <c r="D1653" s="118" t="s">
        <v>329</v>
      </c>
      <c r="E1653" s="73" t="s">
        <v>107</v>
      </c>
      <c r="F1653" s="42">
        <v>125</v>
      </c>
      <c r="G1653" s="43" t="str">
        <f t="shared" si="255"/>
        <v>01 Mar (Week 25:  Fri)</v>
      </c>
      <c r="H1653" s="41" t="s">
        <v>120</v>
      </c>
      <c r="I1653" s="41" t="s">
        <v>121</v>
      </c>
      <c r="J1653" s="41" t="str">
        <f t="shared" si="256"/>
        <v>Planned</v>
      </c>
    </row>
    <row r="1654" spans="1:10" x14ac:dyDescent="0.25">
      <c r="A1654" s="173" t="str">
        <f t="shared" si="254"/>
        <v>Language Arts+ Journal: Ethan126</v>
      </c>
      <c r="B1654" s="74" t="s">
        <v>2</v>
      </c>
      <c r="C1654" s="73" t="s">
        <v>4</v>
      </c>
      <c r="D1654" s="118" t="s">
        <v>329</v>
      </c>
      <c r="E1654" s="73" t="s">
        <v>107</v>
      </c>
      <c r="F1654" s="42">
        <v>126</v>
      </c>
      <c r="G1654" s="43" t="str">
        <f t="shared" si="255"/>
        <v>04 Mar (Week 26:  Mon)</v>
      </c>
      <c r="H1654" s="41" t="s">
        <v>120</v>
      </c>
      <c r="I1654" s="41" t="s">
        <v>121</v>
      </c>
      <c r="J1654" s="41" t="str">
        <f t="shared" si="256"/>
        <v>Planned</v>
      </c>
    </row>
    <row r="1655" spans="1:10" x14ac:dyDescent="0.25">
      <c r="A1655" s="173" t="str">
        <f t="shared" si="254"/>
        <v>Language Arts+ Journal: Ethan127</v>
      </c>
      <c r="B1655" s="74" t="s">
        <v>2</v>
      </c>
      <c r="C1655" s="73" t="s">
        <v>4</v>
      </c>
      <c r="D1655" s="118" t="s">
        <v>329</v>
      </c>
      <c r="E1655" s="73" t="s">
        <v>107</v>
      </c>
      <c r="F1655" s="42">
        <v>127</v>
      </c>
      <c r="G1655" s="43" t="str">
        <f t="shared" si="255"/>
        <v>05 Mar (Week 26:  Tue)</v>
      </c>
      <c r="H1655" s="41" t="s">
        <v>120</v>
      </c>
      <c r="I1655" s="41" t="s">
        <v>121</v>
      </c>
      <c r="J1655" s="41" t="str">
        <f t="shared" si="256"/>
        <v>Planned</v>
      </c>
    </row>
    <row r="1656" spans="1:10" x14ac:dyDescent="0.25">
      <c r="A1656" s="173" t="str">
        <f t="shared" si="254"/>
        <v>Language Arts+ Journal: Ethan128</v>
      </c>
      <c r="B1656" s="74" t="s">
        <v>2</v>
      </c>
      <c r="C1656" s="73" t="s">
        <v>4</v>
      </c>
      <c r="D1656" s="118" t="s">
        <v>329</v>
      </c>
      <c r="E1656" s="73" t="s">
        <v>107</v>
      </c>
      <c r="F1656" s="42">
        <v>128</v>
      </c>
      <c r="G1656" s="43" t="str">
        <f t="shared" si="255"/>
        <v>06 Mar (Week 26:  Wed)</v>
      </c>
      <c r="H1656" s="41" t="s">
        <v>120</v>
      </c>
      <c r="I1656" s="41" t="s">
        <v>121</v>
      </c>
      <c r="J1656" s="41" t="str">
        <f t="shared" si="256"/>
        <v>Planned</v>
      </c>
    </row>
    <row r="1657" spans="1:10" x14ac:dyDescent="0.25">
      <c r="A1657" s="173" t="str">
        <f t="shared" si="254"/>
        <v>Language Arts+ Journal: Ethan129</v>
      </c>
      <c r="B1657" s="74" t="s">
        <v>2</v>
      </c>
      <c r="C1657" s="73" t="s">
        <v>4</v>
      </c>
      <c r="D1657" s="118" t="s">
        <v>329</v>
      </c>
      <c r="E1657" s="73" t="s">
        <v>107</v>
      </c>
      <c r="F1657" s="42">
        <v>129</v>
      </c>
      <c r="G1657" s="43" t="str">
        <f t="shared" si="255"/>
        <v>07 Mar (Week 26:  Thu)</v>
      </c>
      <c r="H1657" s="41" t="s">
        <v>120</v>
      </c>
      <c r="I1657" s="41" t="s">
        <v>121</v>
      </c>
      <c r="J1657" s="41" t="str">
        <f t="shared" si="256"/>
        <v>Planned</v>
      </c>
    </row>
    <row r="1658" spans="1:10" x14ac:dyDescent="0.25">
      <c r="A1658" s="173" t="str">
        <f t="shared" si="254"/>
        <v>Language Arts+ Journal: Ethan130</v>
      </c>
      <c r="B1658" s="74" t="s">
        <v>2</v>
      </c>
      <c r="C1658" s="73" t="s">
        <v>4</v>
      </c>
      <c r="D1658" s="118" t="s">
        <v>329</v>
      </c>
      <c r="E1658" s="73" t="s">
        <v>107</v>
      </c>
      <c r="F1658" s="42">
        <v>130</v>
      </c>
      <c r="G1658" s="43" t="str">
        <f t="shared" si="255"/>
        <v>08 Mar (Week 26:  Fri)</v>
      </c>
      <c r="H1658" s="41" t="s">
        <v>120</v>
      </c>
      <c r="I1658" s="41" t="s">
        <v>121</v>
      </c>
      <c r="J1658" s="41" t="str">
        <f t="shared" si="256"/>
        <v>Planned</v>
      </c>
    </row>
    <row r="1659" spans="1:10" x14ac:dyDescent="0.25">
      <c r="A1659" s="173" t="str">
        <f t="shared" si="254"/>
        <v>Language Arts+ Journal: Ethan131</v>
      </c>
      <c r="B1659" s="74" t="s">
        <v>2</v>
      </c>
      <c r="C1659" s="73" t="s">
        <v>4</v>
      </c>
      <c r="D1659" s="118" t="s">
        <v>329</v>
      </c>
      <c r="E1659" s="73" t="s">
        <v>107</v>
      </c>
      <c r="F1659" s="42">
        <v>131</v>
      </c>
      <c r="G1659" s="43" t="str">
        <f t="shared" si="255"/>
        <v>11 Mar (Week 27:  Mon)</v>
      </c>
      <c r="H1659" s="41" t="s">
        <v>120</v>
      </c>
      <c r="I1659" s="41" t="s">
        <v>121</v>
      </c>
      <c r="J1659" s="41" t="str">
        <f t="shared" si="256"/>
        <v>Planned</v>
      </c>
    </row>
    <row r="1660" spans="1:10" x14ac:dyDescent="0.25">
      <c r="A1660" s="173" t="str">
        <f t="shared" si="254"/>
        <v>Language Arts+ Journal: Ethan132</v>
      </c>
      <c r="B1660" s="74" t="s">
        <v>2</v>
      </c>
      <c r="C1660" s="73" t="s">
        <v>4</v>
      </c>
      <c r="D1660" s="118" t="s">
        <v>329</v>
      </c>
      <c r="E1660" s="73" t="s">
        <v>107</v>
      </c>
      <c r="F1660" s="42">
        <v>132</v>
      </c>
      <c r="G1660" s="43" t="str">
        <f t="shared" si="255"/>
        <v>12 Mar (Week 27:  Tue)</v>
      </c>
      <c r="H1660" s="41" t="s">
        <v>120</v>
      </c>
      <c r="I1660" s="41" t="s">
        <v>121</v>
      </c>
      <c r="J1660" s="41" t="str">
        <f t="shared" si="256"/>
        <v>Planned</v>
      </c>
    </row>
    <row r="1661" spans="1:10" x14ac:dyDescent="0.25">
      <c r="A1661" s="173" t="str">
        <f t="shared" si="254"/>
        <v>Language Arts+ Journal: Ethan133</v>
      </c>
      <c r="B1661" s="74" t="s">
        <v>2</v>
      </c>
      <c r="C1661" s="73" t="s">
        <v>4</v>
      </c>
      <c r="D1661" s="118" t="s">
        <v>329</v>
      </c>
      <c r="E1661" s="73" t="s">
        <v>107</v>
      </c>
      <c r="F1661" s="42">
        <v>133</v>
      </c>
      <c r="G1661" s="43" t="str">
        <f t="shared" si="255"/>
        <v>13 Mar (Week 27:  Wed)</v>
      </c>
      <c r="H1661" s="41" t="s">
        <v>120</v>
      </c>
      <c r="I1661" s="41" t="s">
        <v>121</v>
      </c>
      <c r="J1661" s="41" t="str">
        <f t="shared" si="256"/>
        <v>Planned</v>
      </c>
    </row>
    <row r="1662" spans="1:10" x14ac:dyDescent="0.25">
      <c r="A1662" s="173" t="str">
        <f t="shared" si="254"/>
        <v>Language Arts+ Journal: Ethan134</v>
      </c>
      <c r="B1662" s="74" t="s">
        <v>2</v>
      </c>
      <c r="C1662" s="73" t="s">
        <v>4</v>
      </c>
      <c r="D1662" s="118" t="s">
        <v>329</v>
      </c>
      <c r="E1662" s="73" t="s">
        <v>107</v>
      </c>
      <c r="F1662" s="42">
        <v>134</v>
      </c>
      <c r="G1662" s="43" t="str">
        <f t="shared" si="255"/>
        <v>14 Mar (Week 27:  Thu)</v>
      </c>
      <c r="H1662" s="41" t="s">
        <v>120</v>
      </c>
      <c r="I1662" s="41" t="s">
        <v>121</v>
      </c>
      <c r="J1662" s="41" t="str">
        <f t="shared" si="256"/>
        <v>Planned</v>
      </c>
    </row>
    <row r="1663" spans="1:10" x14ac:dyDescent="0.25">
      <c r="A1663" s="173" t="str">
        <f t="shared" si="254"/>
        <v>Language Arts+ Journal: Ethan135</v>
      </c>
      <c r="B1663" s="74" t="s">
        <v>2</v>
      </c>
      <c r="C1663" s="73" t="s">
        <v>4</v>
      </c>
      <c r="D1663" s="118" t="s">
        <v>329</v>
      </c>
      <c r="E1663" s="73" t="s">
        <v>107</v>
      </c>
      <c r="F1663" s="42">
        <v>135</v>
      </c>
      <c r="G1663" s="43" t="str">
        <f t="shared" si="255"/>
        <v>15 Mar (Week 27:  Fri)</v>
      </c>
      <c r="H1663" s="41" t="s">
        <v>120</v>
      </c>
      <c r="I1663" s="41" t="s">
        <v>121</v>
      </c>
      <c r="J1663" s="41" t="str">
        <f t="shared" si="256"/>
        <v>Planned</v>
      </c>
    </row>
    <row r="1664" spans="1:10" x14ac:dyDescent="0.25">
      <c r="A1664" s="173" t="str">
        <f t="shared" si="254"/>
        <v>Language Arts+ Journal: Ethan136</v>
      </c>
      <c r="B1664" s="74" t="s">
        <v>2</v>
      </c>
      <c r="C1664" s="73" t="s">
        <v>4</v>
      </c>
      <c r="D1664" s="118" t="s">
        <v>329</v>
      </c>
      <c r="E1664" s="73" t="s">
        <v>107</v>
      </c>
      <c r="F1664" s="42">
        <v>136</v>
      </c>
      <c r="G1664" s="43" t="str">
        <f t="shared" si="255"/>
        <v>18 Mar (Week 28:  Mon)</v>
      </c>
      <c r="H1664" s="41" t="s">
        <v>120</v>
      </c>
      <c r="I1664" s="41" t="s">
        <v>121</v>
      </c>
      <c r="J1664" s="41" t="str">
        <f t="shared" si="256"/>
        <v>Planned</v>
      </c>
    </row>
    <row r="1665" spans="1:10" x14ac:dyDescent="0.25">
      <c r="A1665" s="173" t="str">
        <f t="shared" si="254"/>
        <v>Language Arts+ Journal: Ethan137</v>
      </c>
      <c r="B1665" s="74" t="s">
        <v>2</v>
      </c>
      <c r="C1665" s="73" t="s">
        <v>4</v>
      </c>
      <c r="D1665" s="118" t="s">
        <v>329</v>
      </c>
      <c r="E1665" s="73" t="s">
        <v>107</v>
      </c>
      <c r="F1665" s="42">
        <v>137</v>
      </c>
      <c r="G1665" s="43" t="str">
        <f t="shared" si="255"/>
        <v>19 Mar (Week 28:  Tue)</v>
      </c>
      <c r="H1665" s="41" t="s">
        <v>120</v>
      </c>
      <c r="I1665" s="41" t="s">
        <v>121</v>
      </c>
      <c r="J1665" s="41" t="str">
        <f t="shared" si="256"/>
        <v>Planned</v>
      </c>
    </row>
    <row r="1666" spans="1:10" x14ac:dyDescent="0.25">
      <c r="A1666" s="173" t="str">
        <f t="shared" si="254"/>
        <v>Language Arts+ Journal: Ethan138</v>
      </c>
      <c r="B1666" s="74" t="s">
        <v>2</v>
      </c>
      <c r="C1666" s="73" t="s">
        <v>4</v>
      </c>
      <c r="D1666" s="118" t="s">
        <v>329</v>
      </c>
      <c r="E1666" s="73" t="s">
        <v>107</v>
      </c>
      <c r="F1666" s="42">
        <v>138</v>
      </c>
      <c r="G1666" s="43" t="str">
        <f t="shared" si="255"/>
        <v>20 Mar (Week 28:  Wed)</v>
      </c>
      <c r="H1666" s="41" t="s">
        <v>120</v>
      </c>
      <c r="I1666" s="41" t="s">
        <v>121</v>
      </c>
      <c r="J1666" s="41" t="str">
        <f t="shared" si="256"/>
        <v>Planned</v>
      </c>
    </row>
    <row r="1667" spans="1:10" x14ac:dyDescent="0.25">
      <c r="A1667" s="173" t="str">
        <f t="shared" si="254"/>
        <v>Language Arts+ Journal: Ethan139</v>
      </c>
      <c r="B1667" s="74" t="s">
        <v>2</v>
      </c>
      <c r="C1667" s="73" t="s">
        <v>4</v>
      </c>
      <c r="D1667" s="118" t="s">
        <v>329</v>
      </c>
      <c r="E1667" s="73" t="s">
        <v>107</v>
      </c>
      <c r="F1667" s="42">
        <v>139</v>
      </c>
      <c r="G1667" s="43" t="str">
        <f t="shared" si="255"/>
        <v>21 Mar (Week 28:  Thu)</v>
      </c>
      <c r="H1667" s="41" t="s">
        <v>120</v>
      </c>
      <c r="I1667" s="41" t="s">
        <v>121</v>
      </c>
      <c r="J1667" s="41" t="str">
        <f t="shared" si="256"/>
        <v>Planned</v>
      </c>
    </row>
    <row r="1668" spans="1:10" x14ac:dyDescent="0.25">
      <c r="A1668" s="173" t="str">
        <f t="shared" si="254"/>
        <v>Language Arts+ Journal: Ethan140</v>
      </c>
      <c r="B1668" s="74" t="s">
        <v>2</v>
      </c>
      <c r="C1668" s="73" t="s">
        <v>4</v>
      </c>
      <c r="D1668" s="118" t="s">
        <v>329</v>
      </c>
      <c r="E1668" s="73" t="s">
        <v>107</v>
      </c>
      <c r="F1668" s="42">
        <v>140</v>
      </c>
      <c r="G1668" s="43" t="str">
        <f t="shared" si="255"/>
        <v>22 Mar (Week 28:  Fri)</v>
      </c>
      <c r="H1668" s="41" t="s">
        <v>120</v>
      </c>
      <c r="I1668" s="41" t="s">
        <v>121</v>
      </c>
      <c r="J1668" s="41" t="str">
        <f t="shared" si="256"/>
        <v>Planned</v>
      </c>
    </row>
    <row r="1669" spans="1:10" x14ac:dyDescent="0.25">
      <c r="A1669" s="173" t="str">
        <f t="shared" ref="A1669:A1700" si="257">B1669&amp;D1669&amp;F1669</f>
        <v>Language Arts+ Journal: Ethan141</v>
      </c>
      <c r="B1669" s="74" t="s">
        <v>2</v>
      </c>
      <c r="C1669" s="73" t="s">
        <v>4</v>
      </c>
      <c r="D1669" s="118" t="s">
        <v>329</v>
      </c>
      <c r="E1669" s="73" t="s">
        <v>107</v>
      </c>
      <c r="F1669" s="42">
        <v>141</v>
      </c>
      <c r="G1669" s="43" t="str">
        <f t="shared" ref="G1669:G1700" si="258">IF(ISBLANK(F1669),"",TEXT(VLOOKUP(F1669,Calendar,2,0),"dd mmm")&amp;" (Week "&amp;VLOOKUP(F1669,Calendar,3,FALSE)&amp;":  "&amp;TEXT(VLOOKUP(F1669,Calendar,2,FALSE),"ddd")&amp;")")</f>
        <v>25 Mar (Week 29:  Mon)</v>
      </c>
      <c r="H1669" s="41" t="s">
        <v>120</v>
      </c>
      <c r="I1669" s="41" t="s">
        <v>121</v>
      </c>
      <c r="J1669" s="41" t="str">
        <f t="shared" ref="J1669:J1700" si="259">IF(ISBLANK(K1669),"Planned",IF(K1669="-","Revoked","Completed"))</f>
        <v>Planned</v>
      </c>
    </row>
    <row r="1670" spans="1:10" x14ac:dyDescent="0.25">
      <c r="A1670" s="173" t="str">
        <f t="shared" si="257"/>
        <v>Language Arts+ Journal: Ethan142</v>
      </c>
      <c r="B1670" s="74" t="s">
        <v>2</v>
      </c>
      <c r="C1670" s="73" t="s">
        <v>4</v>
      </c>
      <c r="D1670" s="118" t="s">
        <v>329</v>
      </c>
      <c r="E1670" s="73" t="s">
        <v>107</v>
      </c>
      <c r="F1670" s="42">
        <v>142</v>
      </c>
      <c r="G1670" s="43" t="str">
        <f t="shared" si="258"/>
        <v>26 Mar (Week 29:  Tue)</v>
      </c>
      <c r="H1670" s="41" t="s">
        <v>120</v>
      </c>
      <c r="I1670" s="41" t="s">
        <v>121</v>
      </c>
      <c r="J1670" s="41" t="str">
        <f t="shared" si="259"/>
        <v>Planned</v>
      </c>
    </row>
    <row r="1671" spans="1:10" x14ac:dyDescent="0.25">
      <c r="A1671" s="173" t="str">
        <f t="shared" si="257"/>
        <v>Language Arts+ Journal: Ethan143</v>
      </c>
      <c r="B1671" s="74" t="s">
        <v>2</v>
      </c>
      <c r="C1671" s="73" t="s">
        <v>4</v>
      </c>
      <c r="D1671" s="118" t="s">
        <v>329</v>
      </c>
      <c r="E1671" s="73" t="s">
        <v>107</v>
      </c>
      <c r="F1671" s="42">
        <v>143</v>
      </c>
      <c r="G1671" s="43" t="str">
        <f t="shared" si="258"/>
        <v>27 Mar (Week 29:  Wed)</v>
      </c>
      <c r="H1671" s="41" t="s">
        <v>120</v>
      </c>
      <c r="I1671" s="41" t="s">
        <v>121</v>
      </c>
      <c r="J1671" s="41" t="str">
        <f t="shared" si="259"/>
        <v>Planned</v>
      </c>
    </row>
    <row r="1672" spans="1:10" x14ac:dyDescent="0.25">
      <c r="A1672" s="173" t="str">
        <f t="shared" si="257"/>
        <v>Language Arts+ Journal: Ethan144</v>
      </c>
      <c r="B1672" s="74" t="s">
        <v>2</v>
      </c>
      <c r="C1672" s="73" t="s">
        <v>4</v>
      </c>
      <c r="D1672" s="118" t="s">
        <v>329</v>
      </c>
      <c r="E1672" s="73" t="s">
        <v>107</v>
      </c>
      <c r="F1672" s="42">
        <v>144</v>
      </c>
      <c r="G1672" s="43" t="str">
        <f t="shared" si="258"/>
        <v>28 Mar (Week 29:  Thu)</v>
      </c>
      <c r="H1672" s="41" t="s">
        <v>120</v>
      </c>
      <c r="I1672" s="41" t="s">
        <v>121</v>
      </c>
      <c r="J1672" s="41" t="str">
        <f t="shared" si="259"/>
        <v>Planned</v>
      </c>
    </row>
    <row r="1673" spans="1:10" x14ac:dyDescent="0.25">
      <c r="A1673" s="173" t="str">
        <f t="shared" si="257"/>
        <v>Language Arts+ Journal: Ethan145</v>
      </c>
      <c r="B1673" s="74" t="s">
        <v>2</v>
      </c>
      <c r="C1673" s="73" t="s">
        <v>4</v>
      </c>
      <c r="D1673" s="118" t="s">
        <v>329</v>
      </c>
      <c r="E1673" s="73" t="s">
        <v>107</v>
      </c>
      <c r="F1673" s="42">
        <v>145</v>
      </c>
      <c r="G1673" s="43" t="str">
        <f t="shared" si="258"/>
        <v>29 Mar (Week 29:  Fri)</v>
      </c>
      <c r="H1673" s="41" t="s">
        <v>120</v>
      </c>
      <c r="I1673" s="41" t="s">
        <v>121</v>
      </c>
      <c r="J1673" s="41" t="str">
        <f t="shared" si="259"/>
        <v>Planned</v>
      </c>
    </row>
    <row r="1674" spans="1:10" x14ac:dyDescent="0.25">
      <c r="A1674" s="173" t="str">
        <f t="shared" si="257"/>
        <v>Language Arts+ Journal: Ethan146</v>
      </c>
      <c r="B1674" s="74" t="s">
        <v>2</v>
      </c>
      <c r="C1674" s="73" t="s">
        <v>4</v>
      </c>
      <c r="D1674" s="118" t="s">
        <v>329</v>
      </c>
      <c r="E1674" s="73" t="s">
        <v>107</v>
      </c>
      <c r="F1674" s="42">
        <v>146</v>
      </c>
      <c r="G1674" s="43" t="str">
        <f t="shared" si="258"/>
        <v>01 Apr (Week 30:  Mon)</v>
      </c>
      <c r="H1674" s="41" t="s">
        <v>120</v>
      </c>
      <c r="I1674" s="41" t="s">
        <v>121</v>
      </c>
      <c r="J1674" s="41" t="str">
        <f t="shared" si="259"/>
        <v>Planned</v>
      </c>
    </row>
    <row r="1675" spans="1:10" x14ac:dyDescent="0.25">
      <c r="A1675" s="173" t="str">
        <f t="shared" si="257"/>
        <v>Language Arts+ Journal: Ethan147</v>
      </c>
      <c r="B1675" s="74" t="s">
        <v>2</v>
      </c>
      <c r="C1675" s="73" t="s">
        <v>4</v>
      </c>
      <c r="D1675" s="118" t="s">
        <v>329</v>
      </c>
      <c r="E1675" s="73" t="s">
        <v>107</v>
      </c>
      <c r="F1675" s="42">
        <v>147</v>
      </c>
      <c r="G1675" s="43" t="str">
        <f t="shared" si="258"/>
        <v>02 Apr (Week 30:  Tue)</v>
      </c>
      <c r="H1675" s="41" t="s">
        <v>120</v>
      </c>
      <c r="I1675" s="41" t="s">
        <v>121</v>
      </c>
      <c r="J1675" s="41" t="str">
        <f t="shared" si="259"/>
        <v>Planned</v>
      </c>
    </row>
    <row r="1676" spans="1:10" x14ac:dyDescent="0.25">
      <c r="A1676" s="173" t="str">
        <f t="shared" si="257"/>
        <v>Language Arts+ Journal: Ethan148</v>
      </c>
      <c r="B1676" s="74" t="s">
        <v>2</v>
      </c>
      <c r="C1676" s="73" t="s">
        <v>4</v>
      </c>
      <c r="D1676" s="118" t="s">
        <v>329</v>
      </c>
      <c r="E1676" s="73" t="s">
        <v>107</v>
      </c>
      <c r="F1676" s="42">
        <v>148</v>
      </c>
      <c r="G1676" s="43" t="str">
        <f t="shared" si="258"/>
        <v>03 Apr (Week 30:  Wed)</v>
      </c>
      <c r="H1676" s="41" t="s">
        <v>120</v>
      </c>
      <c r="I1676" s="41" t="s">
        <v>121</v>
      </c>
      <c r="J1676" s="41" t="str">
        <f t="shared" si="259"/>
        <v>Planned</v>
      </c>
    </row>
    <row r="1677" spans="1:10" x14ac:dyDescent="0.25">
      <c r="A1677" s="173" t="str">
        <f t="shared" si="257"/>
        <v>Language Arts+ Journal: Ethan149</v>
      </c>
      <c r="B1677" s="74" t="s">
        <v>2</v>
      </c>
      <c r="C1677" s="73" t="s">
        <v>4</v>
      </c>
      <c r="D1677" s="118" t="s">
        <v>329</v>
      </c>
      <c r="E1677" s="73" t="s">
        <v>107</v>
      </c>
      <c r="F1677" s="42">
        <v>149</v>
      </c>
      <c r="G1677" s="43" t="str">
        <f t="shared" si="258"/>
        <v>04 Apr (Week 30:  Thu)</v>
      </c>
      <c r="H1677" s="41" t="s">
        <v>120</v>
      </c>
      <c r="I1677" s="41" t="s">
        <v>121</v>
      </c>
      <c r="J1677" s="41" t="str">
        <f t="shared" si="259"/>
        <v>Planned</v>
      </c>
    </row>
    <row r="1678" spans="1:10" x14ac:dyDescent="0.25">
      <c r="A1678" s="173" t="str">
        <f t="shared" si="257"/>
        <v>Language Arts+ Journal: Ethan150</v>
      </c>
      <c r="B1678" s="74" t="s">
        <v>2</v>
      </c>
      <c r="C1678" s="73" t="s">
        <v>4</v>
      </c>
      <c r="D1678" s="118" t="s">
        <v>329</v>
      </c>
      <c r="E1678" s="73" t="s">
        <v>107</v>
      </c>
      <c r="F1678" s="42">
        <v>150</v>
      </c>
      <c r="G1678" s="43" t="str">
        <f t="shared" si="258"/>
        <v>05 Apr (Week 30:  Fri)</v>
      </c>
      <c r="H1678" s="41" t="s">
        <v>120</v>
      </c>
      <c r="I1678" s="41" t="s">
        <v>121</v>
      </c>
      <c r="J1678" s="41" t="str">
        <f t="shared" si="259"/>
        <v>Planned</v>
      </c>
    </row>
    <row r="1679" spans="1:10" x14ac:dyDescent="0.25">
      <c r="A1679" s="173" t="str">
        <f t="shared" si="257"/>
        <v>Language Arts+ Journal: Ethan151</v>
      </c>
      <c r="B1679" s="74" t="s">
        <v>2</v>
      </c>
      <c r="C1679" s="73" t="s">
        <v>4</v>
      </c>
      <c r="D1679" s="118" t="s">
        <v>329</v>
      </c>
      <c r="E1679" s="73" t="s">
        <v>107</v>
      </c>
      <c r="F1679" s="42">
        <v>151</v>
      </c>
      <c r="G1679" s="43" t="str">
        <f t="shared" si="258"/>
        <v>08 Apr (Week 31:  Mon)</v>
      </c>
      <c r="H1679" s="41" t="s">
        <v>120</v>
      </c>
      <c r="I1679" s="41" t="s">
        <v>121</v>
      </c>
      <c r="J1679" s="41" t="str">
        <f t="shared" si="259"/>
        <v>Planned</v>
      </c>
    </row>
    <row r="1680" spans="1:10" x14ac:dyDescent="0.25">
      <c r="A1680" s="173" t="str">
        <f t="shared" si="257"/>
        <v>Language Arts+ Journal: Ethan152</v>
      </c>
      <c r="B1680" s="74" t="s">
        <v>2</v>
      </c>
      <c r="C1680" s="73" t="s">
        <v>4</v>
      </c>
      <c r="D1680" s="118" t="s">
        <v>329</v>
      </c>
      <c r="E1680" s="73" t="s">
        <v>107</v>
      </c>
      <c r="F1680" s="42">
        <v>152</v>
      </c>
      <c r="G1680" s="43" t="str">
        <f t="shared" si="258"/>
        <v>09 Apr (Week 31:  Tue)</v>
      </c>
      <c r="H1680" s="41" t="s">
        <v>120</v>
      </c>
      <c r="I1680" s="41" t="s">
        <v>121</v>
      </c>
      <c r="J1680" s="41" t="str">
        <f t="shared" si="259"/>
        <v>Planned</v>
      </c>
    </row>
    <row r="1681" spans="1:10" x14ac:dyDescent="0.25">
      <c r="A1681" s="173" t="str">
        <f t="shared" si="257"/>
        <v>Language Arts+ Journal: Ethan153</v>
      </c>
      <c r="B1681" s="74" t="s">
        <v>2</v>
      </c>
      <c r="C1681" s="73" t="s">
        <v>4</v>
      </c>
      <c r="D1681" s="118" t="s">
        <v>329</v>
      </c>
      <c r="E1681" s="73" t="s">
        <v>107</v>
      </c>
      <c r="F1681" s="42">
        <v>153</v>
      </c>
      <c r="G1681" s="43" t="str">
        <f t="shared" si="258"/>
        <v>10 Apr (Week 31:  Wed)</v>
      </c>
      <c r="H1681" s="41" t="s">
        <v>120</v>
      </c>
      <c r="I1681" s="41" t="s">
        <v>121</v>
      </c>
      <c r="J1681" s="41" t="str">
        <f t="shared" si="259"/>
        <v>Planned</v>
      </c>
    </row>
    <row r="1682" spans="1:10" x14ac:dyDescent="0.25">
      <c r="A1682" s="173" t="str">
        <f t="shared" si="257"/>
        <v>Language Arts+ Journal: Ethan154</v>
      </c>
      <c r="B1682" s="74" t="s">
        <v>2</v>
      </c>
      <c r="C1682" s="73" t="s">
        <v>4</v>
      </c>
      <c r="D1682" s="118" t="s">
        <v>329</v>
      </c>
      <c r="E1682" s="73" t="s">
        <v>107</v>
      </c>
      <c r="F1682" s="42">
        <v>154</v>
      </c>
      <c r="G1682" s="43" t="str">
        <f t="shared" si="258"/>
        <v>11 Apr (Week 31:  Thu)</v>
      </c>
      <c r="H1682" s="41" t="s">
        <v>120</v>
      </c>
      <c r="I1682" s="41" t="s">
        <v>121</v>
      </c>
      <c r="J1682" s="41" t="str">
        <f t="shared" si="259"/>
        <v>Planned</v>
      </c>
    </row>
    <row r="1683" spans="1:10" x14ac:dyDescent="0.25">
      <c r="A1683" s="173" t="str">
        <f t="shared" si="257"/>
        <v>Language Arts+ Journal: Ethan155</v>
      </c>
      <c r="B1683" s="74" t="s">
        <v>2</v>
      </c>
      <c r="C1683" s="73" t="s">
        <v>4</v>
      </c>
      <c r="D1683" s="118" t="s">
        <v>329</v>
      </c>
      <c r="E1683" s="73" t="s">
        <v>107</v>
      </c>
      <c r="F1683" s="42">
        <v>155</v>
      </c>
      <c r="G1683" s="43" t="str">
        <f t="shared" si="258"/>
        <v>12 Apr (Week 31:  Fri)</v>
      </c>
      <c r="H1683" s="41" t="s">
        <v>120</v>
      </c>
      <c r="I1683" s="41" t="s">
        <v>121</v>
      </c>
      <c r="J1683" s="41" t="str">
        <f t="shared" si="259"/>
        <v>Planned</v>
      </c>
    </row>
    <row r="1684" spans="1:10" x14ac:dyDescent="0.25">
      <c r="A1684" s="173" t="str">
        <f t="shared" si="257"/>
        <v>Language Arts+ Journal: Ethan156</v>
      </c>
      <c r="B1684" s="74" t="s">
        <v>2</v>
      </c>
      <c r="C1684" s="73" t="s">
        <v>4</v>
      </c>
      <c r="D1684" s="118" t="s">
        <v>329</v>
      </c>
      <c r="E1684" s="73" t="s">
        <v>107</v>
      </c>
      <c r="F1684" s="42">
        <v>156</v>
      </c>
      <c r="G1684" s="43" t="str">
        <f t="shared" si="258"/>
        <v>15 Apr (Week 32:  Mon)</v>
      </c>
      <c r="H1684" s="41" t="s">
        <v>120</v>
      </c>
      <c r="I1684" s="41" t="s">
        <v>121</v>
      </c>
      <c r="J1684" s="41" t="str">
        <f t="shared" si="259"/>
        <v>Planned</v>
      </c>
    </row>
    <row r="1685" spans="1:10" x14ac:dyDescent="0.25">
      <c r="A1685" s="173" t="str">
        <f t="shared" si="257"/>
        <v>Language Arts+ Journal: Ethan157</v>
      </c>
      <c r="B1685" s="74" t="s">
        <v>2</v>
      </c>
      <c r="C1685" s="73" t="s">
        <v>4</v>
      </c>
      <c r="D1685" s="118" t="s">
        <v>329</v>
      </c>
      <c r="E1685" s="73" t="s">
        <v>107</v>
      </c>
      <c r="F1685" s="42">
        <v>157</v>
      </c>
      <c r="G1685" s="43" t="str">
        <f t="shared" si="258"/>
        <v>16 Apr (Week 32:  Tue)</v>
      </c>
      <c r="H1685" s="41" t="s">
        <v>120</v>
      </c>
      <c r="I1685" s="41" t="s">
        <v>121</v>
      </c>
      <c r="J1685" s="41" t="str">
        <f t="shared" si="259"/>
        <v>Planned</v>
      </c>
    </row>
    <row r="1686" spans="1:10" x14ac:dyDescent="0.25">
      <c r="A1686" s="173" t="str">
        <f t="shared" si="257"/>
        <v>Language Arts+ Journal: Ethan158</v>
      </c>
      <c r="B1686" s="74" t="s">
        <v>2</v>
      </c>
      <c r="C1686" s="73" t="s">
        <v>4</v>
      </c>
      <c r="D1686" s="118" t="s">
        <v>329</v>
      </c>
      <c r="E1686" s="73" t="s">
        <v>107</v>
      </c>
      <c r="F1686" s="42">
        <v>158</v>
      </c>
      <c r="G1686" s="43" t="str">
        <f t="shared" si="258"/>
        <v>17 Apr (Week 32:  Wed)</v>
      </c>
      <c r="H1686" s="41" t="s">
        <v>120</v>
      </c>
      <c r="I1686" s="41" t="s">
        <v>121</v>
      </c>
      <c r="J1686" s="41" t="str">
        <f t="shared" si="259"/>
        <v>Planned</v>
      </c>
    </row>
    <row r="1687" spans="1:10" x14ac:dyDescent="0.25">
      <c r="A1687" s="173" t="str">
        <f t="shared" si="257"/>
        <v>Language Arts+ Journal: Ethan159</v>
      </c>
      <c r="B1687" s="74" t="s">
        <v>2</v>
      </c>
      <c r="C1687" s="73" t="s">
        <v>4</v>
      </c>
      <c r="D1687" s="118" t="s">
        <v>329</v>
      </c>
      <c r="E1687" s="73" t="s">
        <v>107</v>
      </c>
      <c r="F1687" s="42">
        <v>159</v>
      </c>
      <c r="G1687" s="43" t="str">
        <f t="shared" si="258"/>
        <v>18 Apr (Week 32:  Thu)</v>
      </c>
      <c r="H1687" s="41" t="s">
        <v>120</v>
      </c>
      <c r="I1687" s="41" t="s">
        <v>121</v>
      </c>
      <c r="J1687" s="41" t="str">
        <f t="shared" si="259"/>
        <v>Planned</v>
      </c>
    </row>
    <row r="1688" spans="1:10" x14ac:dyDescent="0.25">
      <c r="A1688" s="173" t="str">
        <f t="shared" si="257"/>
        <v>Language Arts+ Journal: Ethan160</v>
      </c>
      <c r="B1688" s="74" t="s">
        <v>2</v>
      </c>
      <c r="C1688" s="73" t="s">
        <v>4</v>
      </c>
      <c r="D1688" s="118" t="s">
        <v>329</v>
      </c>
      <c r="E1688" s="73" t="s">
        <v>107</v>
      </c>
      <c r="F1688" s="42">
        <v>160</v>
      </c>
      <c r="G1688" s="43" t="str">
        <f t="shared" si="258"/>
        <v>19 Apr (Week 32:  Fri)</v>
      </c>
      <c r="H1688" s="41" t="s">
        <v>120</v>
      </c>
      <c r="I1688" s="41" t="s">
        <v>121</v>
      </c>
      <c r="J1688" s="41" t="str">
        <f t="shared" si="259"/>
        <v>Planned</v>
      </c>
    </row>
    <row r="1689" spans="1:10" x14ac:dyDescent="0.25">
      <c r="A1689" s="173" t="str">
        <f t="shared" si="257"/>
        <v>Language Arts+ Journal: Ethan161</v>
      </c>
      <c r="B1689" s="74" t="s">
        <v>2</v>
      </c>
      <c r="C1689" s="73" t="s">
        <v>4</v>
      </c>
      <c r="D1689" s="118" t="s">
        <v>329</v>
      </c>
      <c r="E1689" s="73" t="s">
        <v>107</v>
      </c>
      <c r="F1689" s="42">
        <v>161</v>
      </c>
      <c r="G1689" s="43" t="str">
        <f t="shared" si="258"/>
        <v>22 Apr (Week 33:  Mon)</v>
      </c>
      <c r="H1689" s="41" t="s">
        <v>120</v>
      </c>
      <c r="I1689" s="41" t="s">
        <v>121</v>
      </c>
      <c r="J1689" s="41" t="str">
        <f t="shared" si="259"/>
        <v>Planned</v>
      </c>
    </row>
    <row r="1690" spans="1:10" x14ac:dyDescent="0.25">
      <c r="A1690" s="173" t="str">
        <f t="shared" si="257"/>
        <v>Language Arts+ Journal: Ethan162</v>
      </c>
      <c r="B1690" s="74" t="s">
        <v>2</v>
      </c>
      <c r="C1690" s="73" t="s">
        <v>4</v>
      </c>
      <c r="D1690" s="118" t="s">
        <v>329</v>
      </c>
      <c r="E1690" s="73" t="s">
        <v>107</v>
      </c>
      <c r="F1690" s="42">
        <v>162</v>
      </c>
      <c r="G1690" s="43" t="str">
        <f t="shared" si="258"/>
        <v>23 Apr (Week 33:  Tue)</v>
      </c>
      <c r="H1690" s="41" t="s">
        <v>120</v>
      </c>
      <c r="I1690" s="41" t="s">
        <v>121</v>
      </c>
      <c r="J1690" s="41" t="str">
        <f t="shared" si="259"/>
        <v>Planned</v>
      </c>
    </row>
    <row r="1691" spans="1:10" x14ac:dyDescent="0.25">
      <c r="A1691" s="173" t="str">
        <f t="shared" si="257"/>
        <v>Language Arts+ Journal: Ethan163</v>
      </c>
      <c r="B1691" s="74" t="s">
        <v>2</v>
      </c>
      <c r="C1691" s="73" t="s">
        <v>4</v>
      </c>
      <c r="D1691" s="118" t="s">
        <v>329</v>
      </c>
      <c r="E1691" s="73" t="s">
        <v>107</v>
      </c>
      <c r="F1691" s="42">
        <v>163</v>
      </c>
      <c r="G1691" s="43" t="str">
        <f t="shared" si="258"/>
        <v>24 Apr (Week 33:  Wed)</v>
      </c>
      <c r="H1691" s="41" t="s">
        <v>120</v>
      </c>
      <c r="I1691" s="41" t="s">
        <v>121</v>
      </c>
      <c r="J1691" s="41" t="str">
        <f t="shared" si="259"/>
        <v>Planned</v>
      </c>
    </row>
    <row r="1692" spans="1:10" x14ac:dyDescent="0.25">
      <c r="A1692" s="173" t="str">
        <f t="shared" si="257"/>
        <v>Language Arts+ Journal: Ethan164</v>
      </c>
      <c r="B1692" s="74" t="s">
        <v>2</v>
      </c>
      <c r="C1692" s="73" t="s">
        <v>4</v>
      </c>
      <c r="D1692" s="118" t="s">
        <v>329</v>
      </c>
      <c r="E1692" s="73" t="s">
        <v>107</v>
      </c>
      <c r="F1692" s="42">
        <v>164</v>
      </c>
      <c r="G1692" s="43" t="str">
        <f t="shared" si="258"/>
        <v>25 Apr (Week 33:  Thu)</v>
      </c>
      <c r="H1692" s="41" t="s">
        <v>120</v>
      </c>
      <c r="I1692" s="41" t="s">
        <v>121</v>
      </c>
      <c r="J1692" s="41" t="str">
        <f t="shared" si="259"/>
        <v>Planned</v>
      </c>
    </row>
    <row r="1693" spans="1:10" x14ac:dyDescent="0.25">
      <c r="A1693" s="173" t="str">
        <f t="shared" si="257"/>
        <v>Language Arts+ Journal: Ethan165</v>
      </c>
      <c r="B1693" s="74" t="s">
        <v>2</v>
      </c>
      <c r="C1693" s="73" t="s">
        <v>4</v>
      </c>
      <c r="D1693" s="118" t="s">
        <v>329</v>
      </c>
      <c r="E1693" s="73" t="s">
        <v>107</v>
      </c>
      <c r="F1693" s="42">
        <v>165</v>
      </c>
      <c r="G1693" s="43" t="str">
        <f t="shared" si="258"/>
        <v>26 Apr (Week 33:  Fri)</v>
      </c>
      <c r="H1693" s="41" t="s">
        <v>120</v>
      </c>
      <c r="I1693" s="41" t="s">
        <v>121</v>
      </c>
      <c r="J1693" s="41" t="str">
        <f t="shared" si="259"/>
        <v>Planned</v>
      </c>
    </row>
    <row r="1694" spans="1:10" x14ac:dyDescent="0.25">
      <c r="A1694" s="173" t="str">
        <f t="shared" si="257"/>
        <v>Language Arts+ Journal: Ethan166</v>
      </c>
      <c r="B1694" s="74" t="s">
        <v>2</v>
      </c>
      <c r="C1694" s="73" t="s">
        <v>4</v>
      </c>
      <c r="D1694" s="118" t="s">
        <v>329</v>
      </c>
      <c r="E1694" s="73" t="s">
        <v>107</v>
      </c>
      <c r="F1694" s="42">
        <v>166</v>
      </c>
      <c r="G1694" s="43" t="str">
        <f t="shared" si="258"/>
        <v>29 Apr (Week 34:  Mon)</v>
      </c>
      <c r="H1694" s="41" t="s">
        <v>120</v>
      </c>
      <c r="I1694" s="41" t="s">
        <v>121</v>
      </c>
      <c r="J1694" s="41" t="str">
        <f t="shared" si="259"/>
        <v>Planned</v>
      </c>
    </row>
    <row r="1695" spans="1:10" x14ac:dyDescent="0.25">
      <c r="A1695" s="173" t="str">
        <f t="shared" si="257"/>
        <v>Language Arts+ Journal: Ethan167</v>
      </c>
      <c r="B1695" s="74" t="s">
        <v>2</v>
      </c>
      <c r="C1695" s="73" t="s">
        <v>4</v>
      </c>
      <c r="D1695" s="118" t="s">
        <v>329</v>
      </c>
      <c r="E1695" s="73" t="s">
        <v>107</v>
      </c>
      <c r="F1695" s="42">
        <v>167</v>
      </c>
      <c r="G1695" s="43" t="str">
        <f t="shared" si="258"/>
        <v>30 Apr (Week 34:  Tue)</v>
      </c>
      <c r="H1695" s="41" t="s">
        <v>120</v>
      </c>
      <c r="I1695" s="41" t="s">
        <v>121</v>
      </c>
      <c r="J1695" s="41" t="str">
        <f t="shared" si="259"/>
        <v>Planned</v>
      </c>
    </row>
    <row r="1696" spans="1:10" x14ac:dyDescent="0.25">
      <c r="A1696" s="173" t="str">
        <f t="shared" si="257"/>
        <v>Language Arts+ Journal: Ethan168</v>
      </c>
      <c r="B1696" s="74" t="s">
        <v>2</v>
      </c>
      <c r="C1696" s="73" t="s">
        <v>4</v>
      </c>
      <c r="D1696" s="118" t="s">
        <v>329</v>
      </c>
      <c r="E1696" s="73" t="s">
        <v>107</v>
      </c>
      <c r="F1696" s="42">
        <v>168</v>
      </c>
      <c r="G1696" s="43" t="str">
        <f t="shared" si="258"/>
        <v>01 May (Week 34:  Wed)</v>
      </c>
      <c r="H1696" s="41" t="s">
        <v>120</v>
      </c>
      <c r="I1696" s="41" t="s">
        <v>121</v>
      </c>
      <c r="J1696" s="41" t="str">
        <f t="shared" si="259"/>
        <v>Planned</v>
      </c>
    </row>
    <row r="1697" spans="1:11" x14ac:dyDescent="0.25">
      <c r="A1697" s="173" t="str">
        <f t="shared" si="257"/>
        <v>Language Arts+ Journal: Ethan169</v>
      </c>
      <c r="B1697" s="74" t="s">
        <v>2</v>
      </c>
      <c r="C1697" s="73" t="s">
        <v>4</v>
      </c>
      <c r="D1697" s="118" t="s">
        <v>329</v>
      </c>
      <c r="E1697" s="73" t="s">
        <v>107</v>
      </c>
      <c r="F1697" s="42">
        <v>169</v>
      </c>
      <c r="G1697" s="43" t="str">
        <f t="shared" si="258"/>
        <v>02 May (Week 34:  Thu)</v>
      </c>
      <c r="H1697" s="41" t="s">
        <v>120</v>
      </c>
      <c r="I1697" s="41" t="s">
        <v>121</v>
      </c>
      <c r="J1697" s="41" t="str">
        <f t="shared" si="259"/>
        <v>Planned</v>
      </c>
    </row>
    <row r="1698" spans="1:11" x14ac:dyDescent="0.25">
      <c r="A1698" s="173" t="str">
        <f t="shared" si="257"/>
        <v>Language Arts+ Journal: Ethan170</v>
      </c>
      <c r="B1698" s="74" t="s">
        <v>2</v>
      </c>
      <c r="C1698" s="73" t="s">
        <v>4</v>
      </c>
      <c r="D1698" s="118" t="s">
        <v>329</v>
      </c>
      <c r="E1698" s="73" t="s">
        <v>107</v>
      </c>
      <c r="F1698" s="42">
        <v>170</v>
      </c>
      <c r="G1698" s="43" t="str">
        <f t="shared" si="258"/>
        <v>03 May (Week 34:  Fri)</v>
      </c>
      <c r="H1698" s="41" t="s">
        <v>120</v>
      </c>
      <c r="I1698" s="41" t="s">
        <v>121</v>
      </c>
      <c r="J1698" s="41" t="str">
        <f t="shared" si="259"/>
        <v>Planned</v>
      </c>
    </row>
    <row r="1699" spans="1:11" x14ac:dyDescent="0.25">
      <c r="A1699" s="173" t="str">
        <f t="shared" si="257"/>
        <v>Language Arts+ Journal: Ethan171</v>
      </c>
      <c r="B1699" s="74" t="s">
        <v>2</v>
      </c>
      <c r="C1699" s="73" t="s">
        <v>4</v>
      </c>
      <c r="D1699" s="118" t="s">
        <v>329</v>
      </c>
      <c r="E1699" s="73" t="s">
        <v>107</v>
      </c>
      <c r="F1699" s="42">
        <v>171</v>
      </c>
      <c r="G1699" s="43" t="str">
        <f t="shared" si="258"/>
        <v>06 May (Week 35:  Mon)</v>
      </c>
      <c r="H1699" s="41" t="s">
        <v>120</v>
      </c>
      <c r="I1699" s="41" t="s">
        <v>121</v>
      </c>
      <c r="J1699" s="41" t="str">
        <f t="shared" si="259"/>
        <v>Planned</v>
      </c>
    </row>
    <row r="1700" spans="1:11" x14ac:dyDescent="0.25">
      <c r="A1700" s="173" t="str">
        <f t="shared" si="257"/>
        <v>Language Arts+ Journal: Ethan172</v>
      </c>
      <c r="B1700" s="74" t="s">
        <v>2</v>
      </c>
      <c r="C1700" s="73" t="s">
        <v>4</v>
      </c>
      <c r="D1700" s="118" t="s">
        <v>329</v>
      </c>
      <c r="E1700" s="73" t="s">
        <v>107</v>
      </c>
      <c r="F1700" s="42">
        <v>172</v>
      </c>
      <c r="G1700" s="43" t="str">
        <f t="shared" si="258"/>
        <v>07 May (Week 35:  Tue)</v>
      </c>
      <c r="H1700" s="41" t="s">
        <v>120</v>
      </c>
      <c r="I1700" s="41" t="s">
        <v>121</v>
      </c>
      <c r="J1700" s="41" t="str">
        <f t="shared" si="259"/>
        <v>Planned</v>
      </c>
    </row>
    <row r="1701" spans="1:11" x14ac:dyDescent="0.25">
      <c r="A1701" s="173" t="str">
        <f t="shared" ref="A1701:A1708" si="260">B1701&amp;D1701&amp;F1701</f>
        <v>Language Arts+ Journal: Ethan173</v>
      </c>
      <c r="B1701" s="74" t="s">
        <v>2</v>
      </c>
      <c r="C1701" s="73" t="s">
        <v>4</v>
      </c>
      <c r="D1701" s="118" t="s">
        <v>329</v>
      </c>
      <c r="E1701" s="73" t="s">
        <v>107</v>
      </c>
      <c r="F1701" s="42">
        <v>173</v>
      </c>
      <c r="G1701" s="43" t="str">
        <f t="shared" ref="G1701:G1708" si="261">IF(ISBLANK(F1701),"",TEXT(VLOOKUP(F1701,Calendar,2,0),"dd mmm")&amp;" (Week "&amp;VLOOKUP(F1701,Calendar,3,FALSE)&amp;":  "&amp;TEXT(VLOOKUP(F1701,Calendar,2,FALSE),"ddd")&amp;")")</f>
        <v>08 May (Week 35:  Wed)</v>
      </c>
      <c r="H1701" s="41" t="s">
        <v>120</v>
      </c>
      <c r="I1701" s="41" t="s">
        <v>121</v>
      </c>
      <c r="J1701" s="41" t="str">
        <f t="shared" ref="J1701:J1708" si="262">IF(ISBLANK(K1701),"Planned",IF(K1701="-","Revoked","Completed"))</f>
        <v>Planned</v>
      </c>
    </row>
    <row r="1702" spans="1:11" x14ac:dyDescent="0.25">
      <c r="A1702" s="173" t="str">
        <f t="shared" si="260"/>
        <v>Language Arts+ Journal: Ethan174</v>
      </c>
      <c r="B1702" s="74" t="s">
        <v>2</v>
      </c>
      <c r="C1702" s="73" t="s">
        <v>4</v>
      </c>
      <c r="D1702" s="118" t="s">
        <v>329</v>
      </c>
      <c r="E1702" s="73" t="s">
        <v>107</v>
      </c>
      <c r="F1702" s="42">
        <v>174</v>
      </c>
      <c r="G1702" s="43" t="str">
        <f t="shared" si="261"/>
        <v>09 May (Week 35:  Thu)</v>
      </c>
      <c r="H1702" s="41" t="s">
        <v>120</v>
      </c>
      <c r="I1702" s="41" t="s">
        <v>121</v>
      </c>
      <c r="J1702" s="41" t="str">
        <f t="shared" si="262"/>
        <v>Planned</v>
      </c>
    </row>
    <row r="1703" spans="1:11" x14ac:dyDescent="0.25">
      <c r="A1703" s="173" t="str">
        <f t="shared" si="260"/>
        <v>Language Arts+ Journal: Ethan175</v>
      </c>
      <c r="B1703" s="74" t="s">
        <v>2</v>
      </c>
      <c r="C1703" s="73" t="s">
        <v>4</v>
      </c>
      <c r="D1703" s="118" t="s">
        <v>329</v>
      </c>
      <c r="E1703" s="73" t="s">
        <v>107</v>
      </c>
      <c r="F1703" s="42">
        <v>175</v>
      </c>
      <c r="G1703" s="43" t="str">
        <f t="shared" si="261"/>
        <v>10 May (Week 35:  Fri)</v>
      </c>
      <c r="H1703" s="41" t="s">
        <v>120</v>
      </c>
      <c r="I1703" s="41" t="s">
        <v>121</v>
      </c>
      <c r="J1703" s="41" t="str">
        <f t="shared" si="262"/>
        <v>Planned</v>
      </c>
    </row>
    <row r="1704" spans="1:11" x14ac:dyDescent="0.25">
      <c r="A1704" s="173" t="str">
        <f t="shared" si="260"/>
        <v>Language Arts+ Journal: Ethan176</v>
      </c>
      <c r="B1704" s="74" t="s">
        <v>2</v>
      </c>
      <c r="C1704" s="73" t="s">
        <v>4</v>
      </c>
      <c r="D1704" s="118" t="s">
        <v>329</v>
      </c>
      <c r="E1704" s="73" t="s">
        <v>107</v>
      </c>
      <c r="F1704" s="42">
        <v>176</v>
      </c>
      <c r="G1704" s="43" t="str">
        <f t="shared" si="261"/>
        <v>13 May (Week 36:  Mon)</v>
      </c>
      <c r="H1704" s="41" t="s">
        <v>120</v>
      </c>
      <c r="I1704" s="41" t="s">
        <v>121</v>
      </c>
      <c r="J1704" s="41" t="str">
        <f t="shared" si="262"/>
        <v>Planned</v>
      </c>
    </row>
    <row r="1705" spans="1:11" x14ac:dyDescent="0.25">
      <c r="A1705" s="173" t="str">
        <f t="shared" si="260"/>
        <v>Language Arts+ Journal: Ethan177</v>
      </c>
      <c r="B1705" s="74" t="s">
        <v>2</v>
      </c>
      <c r="C1705" s="73" t="s">
        <v>4</v>
      </c>
      <c r="D1705" s="118" t="s">
        <v>329</v>
      </c>
      <c r="E1705" s="73" t="s">
        <v>107</v>
      </c>
      <c r="F1705" s="42">
        <v>177</v>
      </c>
      <c r="G1705" s="43" t="str">
        <f t="shared" si="261"/>
        <v>14 May (Week 36:  Tue)</v>
      </c>
      <c r="H1705" s="41" t="s">
        <v>120</v>
      </c>
      <c r="I1705" s="41" t="s">
        <v>121</v>
      </c>
      <c r="J1705" s="41" t="str">
        <f t="shared" si="262"/>
        <v>Planned</v>
      </c>
    </row>
    <row r="1706" spans="1:11" x14ac:dyDescent="0.25">
      <c r="A1706" s="173" t="str">
        <f t="shared" si="260"/>
        <v>Language Arts+ Journal: Ethan178</v>
      </c>
      <c r="B1706" s="74" t="s">
        <v>2</v>
      </c>
      <c r="C1706" s="73" t="s">
        <v>4</v>
      </c>
      <c r="D1706" s="118" t="s">
        <v>329</v>
      </c>
      <c r="E1706" s="73" t="s">
        <v>107</v>
      </c>
      <c r="F1706" s="42">
        <v>178</v>
      </c>
      <c r="G1706" s="43" t="str">
        <f t="shared" si="261"/>
        <v>15 May (Week 36:  Wed)</v>
      </c>
      <c r="H1706" s="41" t="s">
        <v>120</v>
      </c>
      <c r="I1706" s="41" t="s">
        <v>121</v>
      </c>
      <c r="J1706" s="41" t="str">
        <f t="shared" si="262"/>
        <v>Planned</v>
      </c>
    </row>
    <row r="1707" spans="1:11" x14ac:dyDescent="0.25">
      <c r="A1707" s="173" t="str">
        <f t="shared" si="260"/>
        <v>Language Arts+ Journal: Ethan179</v>
      </c>
      <c r="B1707" s="74" t="s">
        <v>2</v>
      </c>
      <c r="C1707" s="73" t="s">
        <v>4</v>
      </c>
      <c r="D1707" s="118" t="s">
        <v>329</v>
      </c>
      <c r="E1707" s="73" t="s">
        <v>107</v>
      </c>
      <c r="F1707" s="42">
        <v>179</v>
      </c>
      <c r="G1707" s="43" t="str">
        <f t="shared" si="261"/>
        <v>16 May (Week 36:  Thu)</v>
      </c>
      <c r="H1707" s="41" t="s">
        <v>120</v>
      </c>
      <c r="I1707" s="41" t="s">
        <v>121</v>
      </c>
      <c r="J1707" s="41" t="str">
        <f t="shared" si="262"/>
        <v>Planned</v>
      </c>
    </row>
    <row r="1708" spans="1:11" x14ac:dyDescent="0.25">
      <c r="A1708" s="173" t="str">
        <f t="shared" si="260"/>
        <v>Language Arts+ Journal: Ethan180</v>
      </c>
      <c r="B1708" s="74" t="s">
        <v>2</v>
      </c>
      <c r="C1708" s="73" t="s">
        <v>4</v>
      </c>
      <c r="D1708" s="118" t="s">
        <v>329</v>
      </c>
      <c r="E1708" s="73" t="s">
        <v>107</v>
      </c>
      <c r="F1708" s="42">
        <v>180</v>
      </c>
      <c r="G1708" s="43" t="str">
        <f t="shared" si="261"/>
        <v>17 May (Week 36:  Fri)</v>
      </c>
      <c r="H1708" s="41" t="s">
        <v>120</v>
      </c>
      <c r="I1708" s="41" t="s">
        <v>121</v>
      </c>
      <c r="J1708" s="41" t="str">
        <f t="shared" si="262"/>
        <v>Planned</v>
      </c>
    </row>
    <row r="1709" spans="1:11" x14ac:dyDescent="0.25">
      <c r="A1709" s="75" t="str">
        <f t="shared" ref="A1709:A1735" si="263">B1709&amp;D1709&amp;F1709</f>
        <v>Language Arts+ Copywork &amp; Dictation1</v>
      </c>
      <c r="B1709" s="74" t="s">
        <v>2</v>
      </c>
      <c r="C1709" s="73" t="s">
        <v>4</v>
      </c>
      <c r="D1709" s="118" t="s">
        <v>3402</v>
      </c>
      <c r="E1709" s="73" t="s">
        <v>107</v>
      </c>
      <c r="F1709" s="42">
        <v>1</v>
      </c>
      <c r="G1709" s="43" t="str">
        <f t="shared" ref="G1709:G1735" si="264">IF(ISBLANK(F1709),"",TEXT(VLOOKUP(F1709,Calendar,2,0),"dd mmm")&amp;" (Week "&amp;VLOOKUP(F1709,Calendar,3,FALSE)&amp;":  "&amp;TEXT(VLOOKUP(F1709,Calendar,2,FALSE),"ddd")&amp;")")</f>
        <v>03 Sep (Week 1:  Mon)</v>
      </c>
      <c r="H1709" s="41" t="s">
        <v>113</v>
      </c>
      <c r="I1709" s="41" t="s">
        <v>114</v>
      </c>
      <c r="J1709" s="41" t="str">
        <f t="shared" ref="J1709:J1735" si="265">IF(ISBLANK(K1709),"Planned",IF(K1709="-","Revoked","Completed"))</f>
        <v>Completed</v>
      </c>
      <c r="K1709" s="107">
        <v>43347</v>
      </c>
    </row>
    <row r="1710" spans="1:11" x14ac:dyDescent="0.25">
      <c r="A1710" s="75" t="str">
        <f t="shared" si="263"/>
        <v>Language Arts+ Copywork &amp; Dictation4</v>
      </c>
      <c r="B1710" s="74" t="s">
        <v>2</v>
      </c>
      <c r="C1710" s="73" t="s">
        <v>4</v>
      </c>
      <c r="D1710" s="118" t="s">
        <v>3402</v>
      </c>
      <c r="E1710" s="73" t="s">
        <v>107</v>
      </c>
      <c r="F1710" s="42">
        <v>4</v>
      </c>
      <c r="G1710" s="43" t="str">
        <f t="shared" si="264"/>
        <v>06 Sep (Week 1:  Thu)</v>
      </c>
      <c r="H1710" s="41" t="s">
        <v>328</v>
      </c>
      <c r="I1710" s="41" t="s">
        <v>3403</v>
      </c>
      <c r="J1710" s="41" t="str">
        <f t="shared" si="265"/>
        <v>Completed</v>
      </c>
      <c r="K1710" s="107">
        <v>43349</v>
      </c>
    </row>
    <row r="1711" spans="1:11" x14ac:dyDescent="0.25">
      <c r="A1711" s="75" t="str">
        <f t="shared" si="263"/>
        <v>Language Arts+ Copywork &amp; Dictation6</v>
      </c>
      <c r="B1711" s="74" t="s">
        <v>2</v>
      </c>
      <c r="C1711" s="73" t="s">
        <v>4</v>
      </c>
      <c r="D1711" s="118" t="s">
        <v>3402</v>
      </c>
      <c r="E1711" s="73" t="s">
        <v>107</v>
      </c>
      <c r="F1711" s="42">
        <v>6</v>
      </c>
      <c r="G1711" s="43" t="str">
        <f t="shared" si="264"/>
        <v>10 Sep (Week 2:  Mon)</v>
      </c>
      <c r="H1711" s="41" t="s">
        <v>113</v>
      </c>
      <c r="I1711" s="41" t="s">
        <v>114</v>
      </c>
      <c r="J1711" s="41" t="str">
        <f t="shared" si="265"/>
        <v>Completed</v>
      </c>
      <c r="K1711" s="107">
        <v>43353</v>
      </c>
    </row>
    <row r="1712" spans="1:11" x14ac:dyDescent="0.25">
      <c r="A1712" s="75" t="str">
        <f t="shared" si="263"/>
        <v>Language Arts+ Copywork &amp; Dictation11</v>
      </c>
      <c r="B1712" s="74" t="s">
        <v>2</v>
      </c>
      <c r="C1712" s="73" t="s">
        <v>4</v>
      </c>
      <c r="D1712" s="118" t="s">
        <v>3402</v>
      </c>
      <c r="E1712" s="73" t="s">
        <v>107</v>
      </c>
      <c r="F1712" s="42">
        <v>11</v>
      </c>
      <c r="G1712" s="43" t="str">
        <f t="shared" si="264"/>
        <v>17 Sep (Week 3:  Mon)</v>
      </c>
      <c r="H1712" s="41" t="s">
        <v>113</v>
      </c>
      <c r="I1712" s="41" t="s">
        <v>114</v>
      </c>
      <c r="J1712" s="41" t="str">
        <f t="shared" si="265"/>
        <v>Completed</v>
      </c>
      <c r="K1712" s="107">
        <v>43360</v>
      </c>
    </row>
    <row r="1713" spans="1:11" x14ac:dyDescent="0.25">
      <c r="A1713" s="75" t="str">
        <f t="shared" si="263"/>
        <v>Language Arts+ Copywork &amp; Dictation16</v>
      </c>
      <c r="B1713" s="74" t="s">
        <v>2</v>
      </c>
      <c r="C1713" s="73" t="s">
        <v>4</v>
      </c>
      <c r="D1713" s="118" t="s">
        <v>3402</v>
      </c>
      <c r="E1713" s="73" t="s">
        <v>107</v>
      </c>
      <c r="F1713" s="42">
        <v>16</v>
      </c>
      <c r="G1713" s="43" t="str">
        <f t="shared" si="264"/>
        <v>24 Sep (Week 4:  Mon)</v>
      </c>
      <c r="H1713" s="41" t="s">
        <v>113</v>
      </c>
      <c r="I1713" s="41" t="s">
        <v>114</v>
      </c>
      <c r="J1713" s="41" t="str">
        <f t="shared" si="265"/>
        <v>Completed</v>
      </c>
      <c r="K1713" s="107">
        <v>43368</v>
      </c>
    </row>
    <row r="1714" spans="1:11" x14ac:dyDescent="0.25">
      <c r="A1714" s="75" t="str">
        <f t="shared" si="263"/>
        <v>Language Arts+ Copywork &amp; Dictation19</v>
      </c>
      <c r="B1714" s="74" t="s">
        <v>2</v>
      </c>
      <c r="C1714" s="73" t="s">
        <v>4</v>
      </c>
      <c r="D1714" s="118" t="s">
        <v>3402</v>
      </c>
      <c r="E1714" s="73" t="s">
        <v>107</v>
      </c>
      <c r="F1714" s="42">
        <v>19</v>
      </c>
      <c r="G1714" s="43" t="str">
        <f t="shared" si="264"/>
        <v>27 Sep (Week 4:  Thu)</v>
      </c>
      <c r="H1714" s="41" t="s">
        <v>328</v>
      </c>
      <c r="I1714" s="41" t="s">
        <v>3403</v>
      </c>
      <c r="J1714" s="41" t="str">
        <f t="shared" si="265"/>
        <v>Completed</v>
      </c>
      <c r="K1714" s="107">
        <v>43369</v>
      </c>
    </row>
    <row r="1715" spans="1:11" x14ac:dyDescent="0.25">
      <c r="A1715" s="75" t="str">
        <f t="shared" si="263"/>
        <v>Language Arts+ Copywork &amp; Dictation21</v>
      </c>
      <c r="B1715" s="74" t="s">
        <v>2</v>
      </c>
      <c r="C1715" s="73" t="s">
        <v>4</v>
      </c>
      <c r="D1715" s="118" t="s">
        <v>3402</v>
      </c>
      <c r="E1715" s="73" t="s">
        <v>107</v>
      </c>
      <c r="F1715" s="42">
        <v>21</v>
      </c>
      <c r="G1715" s="43" t="str">
        <f t="shared" si="264"/>
        <v>01 Oct (Week 5:  Mon)</v>
      </c>
      <c r="H1715" s="41" t="s">
        <v>113</v>
      </c>
      <c r="I1715" s="41" t="s">
        <v>114</v>
      </c>
      <c r="J1715" s="41" t="str">
        <f t="shared" si="265"/>
        <v>Completed</v>
      </c>
      <c r="K1715" s="107">
        <v>43374</v>
      </c>
    </row>
    <row r="1716" spans="1:11" x14ac:dyDescent="0.25">
      <c r="A1716" s="75" t="str">
        <f t="shared" si="263"/>
        <v>Language Arts+ Copywork &amp; Dictation26</v>
      </c>
      <c r="B1716" s="74" t="s">
        <v>2</v>
      </c>
      <c r="C1716" s="73" t="s">
        <v>4</v>
      </c>
      <c r="D1716" s="118" t="s">
        <v>3402</v>
      </c>
      <c r="E1716" s="73" t="s">
        <v>107</v>
      </c>
      <c r="F1716" s="42">
        <v>26</v>
      </c>
      <c r="G1716" s="43" t="str">
        <f t="shared" si="264"/>
        <v>08 Oct (Week 6:  Mon)</v>
      </c>
      <c r="H1716" s="41" t="s">
        <v>113</v>
      </c>
      <c r="I1716" s="41" t="s">
        <v>114</v>
      </c>
      <c r="J1716" s="41" t="str">
        <f t="shared" si="265"/>
        <v>Planned</v>
      </c>
    </row>
    <row r="1717" spans="1:11" x14ac:dyDescent="0.25">
      <c r="A1717" s="75" t="str">
        <f t="shared" si="263"/>
        <v>Language Arts+ Copywork &amp; Dictation31</v>
      </c>
      <c r="B1717" s="74" t="s">
        <v>2</v>
      </c>
      <c r="C1717" s="73" t="s">
        <v>4</v>
      </c>
      <c r="D1717" s="118" t="s">
        <v>3402</v>
      </c>
      <c r="E1717" s="73" t="s">
        <v>107</v>
      </c>
      <c r="F1717" s="42">
        <v>31</v>
      </c>
      <c r="G1717" s="43" t="str">
        <f t="shared" si="264"/>
        <v>15 Oct (Week 7:  Mon)</v>
      </c>
      <c r="H1717" s="41" t="s">
        <v>113</v>
      </c>
      <c r="I1717" s="41" t="s">
        <v>114</v>
      </c>
      <c r="J1717" s="41" t="str">
        <f t="shared" si="265"/>
        <v>Planned</v>
      </c>
    </row>
    <row r="1718" spans="1:11" x14ac:dyDescent="0.25">
      <c r="A1718" s="75" t="str">
        <f t="shared" si="263"/>
        <v>Language Arts+ Copywork &amp; Dictation34</v>
      </c>
      <c r="B1718" s="74" t="s">
        <v>2</v>
      </c>
      <c r="C1718" s="73" t="s">
        <v>4</v>
      </c>
      <c r="D1718" s="118" t="s">
        <v>3402</v>
      </c>
      <c r="E1718" s="73" t="s">
        <v>107</v>
      </c>
      <c r="F1718" s="42">
        <v>34</v>
      </c>
      <c r="G1718" s="43" t="str">
        <f t="shared" si="264"/>
        <v>18 Oct (Week 7:  Thu)</v>
      </c>
      <c r="H1718" s="41" t="s">
        <v>328</v>
      </c>
      <c r="I1718" s="41" t="s">
        <v>3403</v>
      </c>
      <c r="J1718" s="41" t="str">
        <f t="shared" si="265"/>
        <v>Planned</v>
      </c>
    </row>
    <row r="1719" spans="1:11" x14ac:dyDescent="0.25">
      <c r="A1719" s="103" t="str">
        <f t="shared" si="263"/>
        <v>Language Arts+ Copywork &amp; Dictation36</v>
      </c>
      <c r="B1719" s="74" t="s">
        <v>2</v>
      </c>
      <c r="C1719" s="73" t="s">
        <v>4</v>
      </c>
      <c r="D1719" s="118" t="s">
        <v>3402</v>
      </c>
      <c r="E1719" s="73" t="s">
        <v>107</v>
      </c>
      <c r="F1719" s="42">
        <v>36</v>
      </c>
      <c r="G1719" s="43" t="str">
        <f t="shared" si="264"/>
        <v>22 Oct (Week 8:  Mon)</v>
      </c>
      <c r="H1719" s="41" t="s">
        <v>113</v>
      </c>
      <c r="I1719" s="41" t="s">
        <v>114</v>
      </c>
      <c r="J1719" s="41" t="str">
        <f t="shared" si="265"/>
        <v>Planned</v>
      </c>
    </row>
    <row r="1720" spans="1:11" x14ac:dyDescent="0.25">
      <c r="A1720" s="103" t="str">
        <f t="shared" si="263"/>
        <v>Language Arts+ Copywork &amp; Dictation41</v>
      </c>
      <c r="B1720" s="74" t="s">
        <v>2</v>
      </c>
      <c r="C1720" s="73" t="s">
        <v>4</v>
      </c>
      <c r="D1720" s="118" t="s">
        <v>3402</v>
      </c>
      <c r="E1720" s="73" t="s">
        <v>107</v>
      </c>
      <c r="F1720" s="42">
        <v>41</v>
      </c>
      <c r="G1720" s="43" t="str">
        <f t="shared" si="264"/>
        <v>29 Oct (Week 9:  Mon)</v>
      </c>
      <c r="H1720" s="41" t="s">
        <v>113</v>
      </c>
      <c r="I1720" s="41" t="s">
        <v>114</v>
      </c>
      <c r="J1720" s="41" t="str">
        <f t="shared" si="265"/>
        <v>Planned</v>
      </c>
    </row>
    <row r="1721" spans="1:11" x14ac:dyDescent="0.25">
      <c r="A1721" s="103" t="str">
        <f t="shared" si="263"/>
        <v>Language Arts+ Copywork &amp; Dictation46</v>
      </c>
      <c r="B1721" s="74" t="s">
        <v>2</v>
      </c>
      <c r="C1721" s="73" t="s">
        <v>4</v>
      </c>
      <c r="D1721" s="118" t="s">
        <v>3402</v>
      </c>
      <c r="E1721" s="73" t="s">
        <v>107</v>
      </c>
      <c r="F1721" s="42">
        <v>46</v>
      </c>
      <c r="G1721" s="43" t="str">
        <f t="shared" si="264"/>
        <v>05 Nov (Week 10:  Mon)</v>
      </c>
      <c r="H1721" s="41" t="s">
        <v>113</v>
      </c>
      <c r="I1721" s="41" t="s">
        <v>114</v>
      </c>
      <c r="J1721" s="41" t="str">
        <f t="shared" si="265"/>
        <v>Planned</v>
      </c>
    </row>
    <row r="1722" spans="1:11" x14ac:dyDescent="0.25">
      <c r="A1722" s="103" t="str">
        <f t="shared" si="263"/>
        <v>Language Arts+ Copywork &amp; Dictation49</v>
      </c>
      <c r="B1722" s="74" t="s">
        <v>2</v>
      </c>
      <c r="C1722" s="73" t="s">
        <v>4</v>
      </c>
      <c r="D1722" s="118" t="s">
        <v>3402</v>
      </c>
      <c r="E1722" s="73" t="s">
        <v>107</v>
      </c>
      <c r="F1722" s="42">
        <v>49</v>
      </c>
      <c r="G1722" s="43" t="str">
        <f t="shared" si="264"/>
        <v>08 Nov (Week 10:  Thu)</v>
      </c>
      <c r="H1722" s="41" t="s">
        <v>328</v>
      </c>
      <c r="I1722" s="41" t="s">
        <v>3403</v>
      </c>
      <c r="J1722" s="41" t="str">
        <f t="shared" si="265"/>
        <v>Planned</v>
      </c>
    </row>
    <row r="1723" spans="1:11" x14ac:dyDescent="0.25">
      <c r="A1723" s="103" t="str">
        <f t="shared" si="263"/>
        <v>Language Arts+ Copywork &amp; Dictation51</v>
      </c>
      <c r="B1723" s="74" t="s">
        <v>2</v>
      </c>
      <c r="C1723" s="73" t="s">
        <v>4</v>
      </c>
      <c r="D1723" s="118" t="s">
        <v>3402</v>
      </c>
      <c r="E1723" s="73" t="s">
        <v>107</v>
      </c>
      <c r="F1723" s="42">
        <v>51</v>
      </c>
      <c r="G1723" s="43" t="str">
        <f t="shared" si="264"/>
        <v>12 Nov (Week 11:  Mon)</v>
      </c>
      <c r="H1723" s="41" t="s">
        <v>113</v>
      </c>
      <c r="I1723" s="41" t="s">
        <v>114</v>
      </c>
      <c r="J1723" s="41" t="str">
        <f t="shared" si="265"/>
        <v>Planned</v>
      </c>
    </row>
    <row r="1724" spans="1:11" x14ac:dyDescent="0.25">
      <c r="A1724" s="103" t="str">
        <f t="shared" si="263"/>
        <v>Language Arts+ Copywork &amp; Dictation56</v>
      </c>
      <c r="B1724" s="74" t="s">
        <v>2</v>
      </c>
      <c r="C1724" s="73" t="s">
        <v>4</v>
      </c>
      <c r="D1724" s="118" t="s">
        <v>3402</v>
      </c>
      <c r="E1724" s="73" t="s">
        <v>107</v>
      </c>
      <c r="F1724" s="42">
        <v>56</v>
      </c>
      <c r="G1724" s="43" t="str">
        <f t="shared" si="264"/>
        <v>19 Nov (Week 12:  Mon)</v>
      </c>
      <c r="H1724" s="41" t="s">
        <v>113</v>
      </c>
      <c r="I1724" s="41" t="s">
        <v>114</v>
      </c>
      <c r="J1724" s="41" t="str">
        <f t="shared" si="265"/>
        <v>Planned</v>
      </c>
    </row>
    <row r="1725" spans="1:11" x14ac:dyDescent="0.25">
      <c r="A1725" s="103" t="str">
        <f t="shared" si="263"/>
        <v>Language Arts+ Copywork &amp; Dictation61</v>
      </c>
      <c r="B1725" s="74" t="s">
        <v>2</v>
      </c>
      <c r="C1725" s="73" t="s">
        <v>4</v>
      </c>
      <c r="D1725" s="118" t="s">
        <v>3402</v>
      </c>
      <c r="E1725" s="73" t="s">
        <v>107</v>
      </c>
      <c r="F1725" s="42">
        <v>61</v>
      </c>
      <c r="G1725" s="43" t="str">
        <f t="shared" si="264"/>
        <v>26 Nov (Week 13:  Mon)</v>
      </c>
      <c r="H1725" s="41" t="s">
        <v>113</v>
      </c>
      <c r="I1725" s="41" t="s">
        <v>114</v>
      </c>
      <c r="J1725" s="41" t="str">
        <f t="shared" si="265"/>
        <v>Planned</v>
      </c>
    </row>
    <row r="1726" spans="1:11" x14ac:dyDescent="0.25">
      <c r="A1726" s="103" t="str">
        <f t="shared" si="263"/>
        <v>Language Arts+ Copywork &amp; Dictation64</v>
      </c>
      <c r="B1726" s="74" t="s">
        <v>2</v>
      </c>
      <c r="C1726" s="73" t="s">
        <v>4</v>
      </c>
      <c r="D1726" s="118" t="s">
        <v>3402</v>
      </c>
      <c r="E1726" s="73" t="s">
        <v>107</v>
      </c>
      <c r="F1726" s="42">
        <v>64</v>
      </c>
      <c r="G1726" s="43" t="str">
        <f t="shared" si="264"/>
        <v>29 Nov (Week 13:  Thu)</v>
      </c>
      <c r="H1726" s="41" t="s">
        <v>328</v>
      </c>
      <c r="I1726" s="41" t="s">
        <v>3403</v>
      </c>
      <c r="J1726" s="41" t="str">
        <f t="shared" si="265"/>
        <v>Planned</v>
      </c>
    </row>
    <row r="1727" spans="1:11" x14ac:dyDescent="0.25">
      <c r="A1727" s="103" t="str">
        <f t="shared" si="263"/>
        <v>Language Arts+ Copywork &amp; Dictation66</v>
      </c>
      <c r="B1727" s="74" t="s">
        <v>2</v>
      </c>
      <c r="C1727" s="73" t="s">
        <v>4</v>
      </c>
      <c r="D1727" s="118" t="s">
        <v>3402</v>
      </c>
      <c r="E1727" s="73" t="s">
        <v>107</v>
      </c>
      <c r="F1727" s="42">
        <v>66</v>
      </c>
      <c r="G1727" s="43" t="str">
        <f t="shared" si="264"/>
        <v>03 Dec (Week 14:  Mon)</v>
      </c>
      <c r="H1727" s="41" t="s">
        <v>113</v>
      </c>
      <c r="I1727" s="41" t="s">
        <v>114</v>
      </c>
      <c r="J1727" s="41" t="str">
        <f t="shared" si="265"/>
        <v>Planned</v>
      </c>
    </row>
    <row r="1728" spans="1:11" x14ac:dyDescent="0.25">
      <c r="A1728" s="103" t="str">
        <f t="shared" si="263"/>
        <v>Language Arts+ Copywork &amp; Dictation71</v>
      </c>
      <c r="B1728" s="74" t="s">
        <v>2</v>
      </c>
      <c r="C1728" s="73" t="s">
        <v>4</v>
      </c>
      <c r="D1728" s="118" t="s">
        <v>3402</v>
      </c>
      <c r="E1728" s="73" t="s">
        <v>107</v>
      </c>
      <c r="F1728" s="42">
        <v>71</v>
      </c>
      <c r="G1728" s="43" t="str">
        <f t="shared" si="264"/>
        <v>10 Dec (Week 15:  Mon)</v>
      </c>
      <c r="H1728" s="41" t="s">
        <v>113</v>
      </c>
      <c r="I1728" s="41" t="s">
        <v>114</v>
      </c>
      <c r="J1728" s="41" t="str">
        <f t="shared" si="265"/>
        <v>Planned</v>
      </c>
    </row>
    <row r="1729" spans="1:10" x14ac:dyDescent="0.25">
      <c r="A1729" s="103" t="str">
        <f t="shared" si="263"/>
        <v>Language Arts+ Copywork &amp; Dictation76</v>
      </c>
      <c r="B1729" s="74" t="s">
        <v>2</v>
      </c>
      <c r="C1729" s="73" t="s">
        <v>4</v>
      </c>
      <c r="D1729" s="118" t="s">
        <v>3402</v>
      </c>
      <c r="E1729" s="73" t="s">
        <v>107</v>
      </c>
      <c r="F1729" s="42">
        <v>76</v>
      </c>
      <c r="G1729" s="43" t="str">
        <f t="shared" si="264"/>
        <v>17 Dec (Week 16:  Mon)</v>
      </c>
      <c r="H1729" s="41" t="s">
        <v>113</v>
      </c>
      <c r="I1729" s="41" t="s">
        <v>114</v>
      </c>
      <c r="J1729" s="41" t="str">
        <f t="shared" si="265"/>
        <v>Planned</v>
      </c>
    </row>
    <row r="1730" spans="1:10" x14ac:dyDescent="0.25">
      <c r="A1730" s="103" t="str">
        <f t="shared" si="263"/>
        <v>Language Arts+ Copywork &amp; Dictation79</v>
      </c>
      <c r="B1730" s="74" t="s">
        <v>2</v>
      </c>
      <c r="C1730" s="73" t="s">
        <v>4</v>
      </c>
      <c r="D1730" s="118" t="s">
        <v>3402</v>
      </c>
      <c r="E1730" s="73" t="s">
        <v>107</v>
      </c>
      <c r="F1730" s="42">
        <v>79</v>
      </c>
      <c r="G1730" s="43" t="str">
        <f t="shared" si="264"/>
        <v>20 Dec (Week 16:  Thu)</v>
      </c>
      <c r="H1730" s="41" t="s">
        <v>328</v>
      </c>
      <c r="I1730" s="41" t="s">
        <v>3403</v>
      </c>
      <c r="J1730" s="41" t="str">
        <f t="shared" si="265"/>
        <v>Planned</v>
      </c>
    </row>
    <row r="1731" spans="1:10" x14ac:dyDescent="0.25">
      <c r="A1731" s="103" t="str">
        <f t="shared" si="263"/>
        <v>Language Arts+ Copywork &amp; Dictation81</v>
      </c>
      <c r="B1731" s="74" t="s">
        <v>2</v>
      </c>
      <c r="C1731" s="73" t="s">
        <v>4</v>
      </c>
      <c r="D1731" s="118" t="s">
        <v>3402</v>
      </c>
      <c r="E1731" s="73" t="s">
        <v>107</v>
      </c>
      <c r="F1731" s="42">
        <v>81</v>
      </c>
      <c r="G1731" s="43" t="str">
        <f t="shared" si="264"/>
        <v>27 Dec (Week 17:  Thu)</v>
      </c>
      <c r="H1731" s="41" t="s">
        <v>113</v>
      </c>
      <c r="I1731" s="41" t="s">
        <v>114</v>
      </c>
      <c r="J1731" s="41" t="str">
        <f t="shared" si="265"/>
        <v>Planned</v>
      </c>
    </row>
    <row r="1732" spans="1:10" x14ac:dyDescent="0.25">
      <c r="A1732" s="103" t="str">
        <f t="shared" si="263"/>
        <v>Language Arts+ Copywork &amp; Dictation86</v>
      </c>
      <c r="B1732" s="74" t="s">
        <v>2</v>
      </c>
      <c r="C1732" s="73" t="s">
        <v>4</v>
      </c>
      <c r="D1732" s="118" t="s">
        <v>3402</v>
      </c>
      <c r="E1732" s="73" t="s">
        <v>107</v>
      </c>
      <c r="F1732" s="42">
        <v>86</v>
      </c>
      <c r="G1732" s="43" t="str">
        <f t="shared" si="264"/>
        <v>07 Jan (Week 18:  Mon)</v>
      </c>
      <c r="H1732" s="41" t="s">
        <v>113</v>
      </c>
      <c r="I1732" s="41" t="s">
        <v>114</v>
      </c>
      <c r="J1732" s="41" t="str">
        <f t="shared" si="265"/>
        <v>Planned</v>
      </c>
    </row>
    <row r="1733" spans="1:10" x14ac:dyDescent="0.25">
      <c r="A1733" s="103" t="str">
        <f t="shared" si="263"/>
        <v>Language Arts+ Copywork &amp; Dictation91</v>
      </c>
      <c r="B1733" s="74" t="s">
        <v>2</v>
      </c>
      <c r="C1733" s="73" t="s">
        <v>4</v>
      </c>
      <c r="D1733" s="118" t="s">
        <v>3402</v>
      </c>
      <c r="E1733" s="73" t="s">
        <v>107</v>
      </c>
      <c r="F1733" s="42">
        <v>91</v>
      </c>
      <c r="G1733" s="43" t="str">
        <f t="shared" si="264"/>
        <v>14 Jan (Week 19:  Mon)</v>
      </c>
      <c r="H1733" s="41" t="s">
        <v>113</v>
      </c>
      <c r="I1733" s="41" t="s">
        <v>114</v>
      </c>
      <c r="J1733" s="41" t="str">
        <f t="shared" si="265"/>
        <v>Planned</v>
      </c>
    </row>
    <row r="1734" spans="1:10" x14ac:dyDescent="0.25">
      <c r="A1734" s="103" t="str">
        <f t="shared" si="263"/>
        <v>Language Arts+ Copywork &amp; Dictation94</v>
      </c>
      <c r="B1734" s="74" t="s">
        <v>2</v>
      </c>
      <c r="C1734" s="73" t="s">
        <v>4</v>
      </c>
      <c r="D1734" s="118" t="s">
        <v>3402</v>
      </c>
      <c r="E1734" s="73" t="s">
        <v>107</v>
      </c>
      <c r="F1734" s="42">
        <v>94</v>
      </c>
      <c r="G1734" s="43" t="str">
        <f t="shared" si="264"/>
        <v>17 Jan (Week 19:  Thu)</v>
      </c>
      <c r="H1734" s="41" t="s">
        <v>328</v>
      </c>
      <c r="I1734" s="41" t="s">
        <v>3403</v>
      </c>
      <c r="J1734" s="41" t="str">
        <f t="shared" si="265"/>
        <v>Planned</v>
      </c>
    </row>
    <row r="1735" spans="1:10" x14ac:dyDescent="0.25">
      <c r="A1735" s="103" t="str">
        <f t="shared" si="263"/>
        <v>Language Arts+ Copywork &amp; Dictation96</v>
      </c>
      <c r="B1735" s="74" t="s">
        <v>2</v>
      </c>
      <c r="C1735" s="73" t="s">
        <v>4</v>
      </c>
      <c r="D1735" s="118" t="s">
        <v>3402</v>
      </c>
      <c r="E1735" s="73" t="s">
        <v>107</v>
      </c>
      <c r="F1735" s="42">
        <v>96</v>
      </c>
      <c r="G1735" s="43" t="str">
        <f t="shared" si="264"/>
        <v>21 Jan (Week 20:  Mon)</v>
      </c>
      <c r="H1735" s="41" t="s">
        <v>113</v>
      </c>
      <c r="I1735" s="41" t="s">
        <v>114</v>
      </c>
      <c r="J1735" s="41" t="str">
        <f t="shared" si="265"/>
        <v>Planned</v>
      </c>
    </row>
    <row r="1736" spans="1:10" x14ac:dyDescent="0.25">
      <c r="A1736" s="103" t="str">
        <f t="shared" ref="A1736:A1799" si="266">B1736&amp;D1736&amp;F1736</f>
        <v>Language Arts+ Copywork &amp; Dictation101</v>
      </c>
      <c r="B1736" s="74" t="s">
        <v>2</v>
      </c>
      <c r="C1736" s="73" t="s">
        <v>4</v>
      </c>
      <c r="D1736" s="118" t="s">
        <v>3402</v>
      </c>
      <c r="E1736" s="73" t="s">
        <v>107</v>
      </c>
      <c r="F1736" s="42">
        <v>101</v>
      </c>
      <c r="G1736" s="43" t="str">
        <f t="shared" ref="G1736:G1799" si="267">IF(ISBLANK(F1736),"",TEXT(VLOOKUP(F1736,Calendar,2,0),"dd mmm")&amp;" (Week "&amp;VLOOKUP(F1736,Calendar,3,FALSE)&amp;":  "&amp;TEXT(VLOOKUP(F1736,Calendar,2,FALSE),"ddd")&amp;")")</f>
        <v>28 Jan (Week 21:  Mon)</v>
      </c>
      <c r="H1736" s="41" t="s">
        <v>113</v>
      </c>
      <c r="I1736" s="41" t="s">
        <v>114</v>
      </c>
      <c r="J1736" s="41" t="str">
        <f t="shared" ref="J1736:J1799" si="268">IF(ISBLANK(K1736),"Planned",IF(K1736="-","Revoked","Completed"))</f>
        <v>Planned</v>
      </c>
    </row>
    <row r="1737" spans="1:10" x14ac:dyDescent="0.25">
      <c r="A1737" s="103" t="str">
        <f t="shared" si="266"/>
        <v>Language Arts+ Copywork &amp; Dictation106</v>
      </c>
      <c r="B1737" s="74" t="s">
        <v>2</v>
      </c>
      <c r="C1737" s="73" t="s">
        <v>4</v>
      </c>
      <c r="D1737" s="118" t="s">
        <v>3402</v>
      </c>
      <c r="E1737" s="73" t="s">
        <v>107</v>
      </c>
      <c r="F1737" s="42">
        <v>106</v>
      </c>
      <c r="G1737" s="43" t="str">
        <f t="shared" si="267"/>
        <v>04 Feb (Week 22:  Mon)</v>
      </c>
      <c r="H1737" s="41" t="s">
        <v>113</v>
      </c>
      <c r="I1737" s="41" t="s">
        <v>114</v>
      </c>
      <c r="J1737" s="41" t="str">
        <f t="shared" si="268"/>
        <v>Planned</v>
      </c>
    </row>
    <row r="1738" spans="1:10" x14ac:dyDescent="0.25">
      <c r="A1738" s="103" t="str">
        <f t="shared" si="266"/>
        <v>Language Arts+ Copywork &amp; Dictation109</v>
      </c>
      <c r="B1738" s="74" t="s">
        <v>2</v>
      </c>
      <c r="C1738" s="73" t="s">
        <v>4</v>
      </c>
      <c r="D1738" s="118" t="s">
        <v>3402</v>
      </c>
      <c r="E1738" s="73" t="s">
        <v>107</v>
      </c>
      <c r="F1738" s="42">
        <v>109</v>
      </c>
      <c r="G1738" s="43" t="str">
        <f t="shared" si="267"/>
        <v>07 Feb (Week 22:  Thu)</v>
      </c>
      <c r="H1738" s="41" t="s">
        <v>328</v>
      </c>
      <c r="I1738" s="41" t="s">
        <v>3403</v>
      </c>
      <c r="J1738" s="41" t="str">
        <f t="shared" si="268"/>
        <v>Planned</v>
      </c>
    </row>
    <row r="1739" spans="1:10" x14ac:dyDescent="0.25">
      <c r="A1739" s="103" t="str">
        <f t="shared" si="266"/>
        <v>Language Arts+ Copywork &amp; Dictation111</v>
      </c>
      <c r="B1739" s="74" t="s">
        <v>2</v>
      </c>
      <c r="C1739" s="73" t="s">
        <v>4</v>
      </c>
      <c r="D1739" s="118" t="s">
        <v>3402</v>
      </c>
      <c r="E1739" s="73" t="s">
        <v>107</v>
      </c>
      <c r="F1739" s="42">
        <v>111</v>
      </c>
      <c r="G1739" s="43" t="str">
        <f t="shared" si="267"/>
        <v>11 Feb (Week 23:  Mon)</v>
      </c>
      <c r="H1739" s="41" t="s">
        <v>113</v>
      </c>
      <c r="I1739" s="41" t="s">
        <v>114</v>
      </c>
      <c r="J1739" s="41" t="str">
        <f t="shared" si="268"/>
        <v>Planned</v>
      </c>
    </row>
    <row r="1740" spans="1:10" x14ac:dyDescent="0.25">
      <c r="A1740" s="103" t="str">
        <f t="shared" si="266"/>
        <v>Language Arts+ Copywork &amp; Dictation116</v>
      </c>
      <c r="B1740" s="74" t="s">
        <v>2</v>
      </c>
      <c r="C1740" s="73" t="s">
        <v>4</v>
      </c>
      <c r="D1740" s="118" t="s">
        <v>3402</v>
      </c>
      <c r="E1740" s="73" t="s">
        <v>107</v>
      </c>
      <c r="F1740" s="42">
        <v>116</v>
      </c>
      <c r="G1740" s="43" t="str">
        <f t="shared" si="267"/>
        <v>18 Feb (Week 24:  Mon)</v>
      </c>
      <c r="H1740" s="41" t="s">
        <v>113</v>
      </c>
      <c r="I1740" s="41" t="s">
        <v>114</v>
      </c>
      <c r="J1740" s="41" t="str">
        <f t="shared" si="268"/>
        <v>Planned</v>
      </c>
    </row>
    <row r="1741" spans="1:10" x14ac:dyDescent="0.25">
      <c r="A1741" s="103" t="str">
        <f t="shared" si="266"/>
        <v>Language Arts+ Copywork &amp; Dictation121</v>
      </c>
      <c r="B1741" s="74" t="s">
        <v>2</v>
      </c>
      <c r="C1741" s="73" t="s">
        <v>4</v>
      </c>
      <c r="D1741" s="118" t="s">
        <v>3402</v>
      </c>
      <c r="E1741" s="73" t="s">
        <v>107</v>
      </c>
      <c r="F1741" s="42">
        <v>121</v>
      </c>
      <c r="G1741" s="43" t="str">
        <f t="shared" si="267"/>
        <v>25 Feb (Week 25:  Mon)</v>
      </c>
      <c r="H1741" s="41" t="s">
        <v>113</v>
      </c>
      <c r="I1741" s="41" t="s">
        <v>114</v>
      </c>
      <c r="J1741" s="41" t="str">
        <f t="shared" si="268"/>
        <v>Planned</v>
      </c>
    </row>
    <row r="1742" spans="1:10" x14ac:dyDescent="0.25">
      <c r="A1742" s="103" t="str">
        <f t="shared" si="266"/>
        <v>Language Arts+ Copywork &amp; Dictation124</v>
      </c>
      <c r="B1742" s="74" t="s">
        <v>2</v>
      </c>
      <c r="C1742" s="73" t="s">
        <v>4</v>
      </c>
      <c r="D1742" s="118" t="s">
        <v>3402</v>
      </c>
      <c r="E1742" s="73" t="s">
        <v>107</v>
      </c>
      <c r="F1742" s="42">
        <v>124</v>
      </c>
      <c r="G1742" s="43" t="str">
        <f t="shared" si="267"/>
        <v>28 Feb (Week 25:  Thu)</v>
      </c>
      <c r="H1742" s="41" t="s">
        <v>328</v>
      </c>
      <c r="I1742" s="41" t="s">
        <v>3403</v>
      </c>
      <c r="J1742" s="41" t="str">
        <f t="shared" si="268"/>
        <v>Planned</v>
      </c>
    </row>
    <row r="1743" spans="1:10" x14ac:dyDescent="0.25">
      <c r="A1743" s="103" t="str">
        <f t="shared" si="266"/>
        <v>Language Arts+ Copywork &amp; Dictation126</v>
      </c>
      <c r="B1743" s="74" t="s">
        <v>2</v>
      </c>
      <c r="C1743" s="73" t="s">
        <v>4</v>
      </c>
      <c r="D1743" s="118" t="s">
        <v>3402</v>
      </c>
      <c r="E1743" s="73" t="s">
        <v>107</v>
      </c>
      <c r="F1743" s="42">
        <v>126</v>
      </c>
      <c r="G1743" s="43" t="str">
        <f t="shared" si="267"/>
        <v>04 Mar (Week 26:  Mon)</v>
      </c>
      <c r="H1743" s="41" t="s">
        <v>113</v>
      </c>
      <c r="I1743" s="41" t="s">
        <v>114</v>
      </c>
      <c r="J1743" s="41" t="str">
        <f t="shared" si="268"/>
        <v>Planned</v>
      </c>
    </row>
    <row r="1744" spans="1:10" x14ac:dyDescent="0.25">
      <c r="A1744" s="103" t="str">
        <f t="shared" si="266"/>
        <v>Language Arts+ Copywork &amp; Dictation131</v>
      </c>
      <c r="B1744" s="74" t="s">
        <v>2</v>
      </c>
      <c r="C1744" s="73" t="s">
        <v>4</v>
      </c>
      <c r="D1744" s="118" t="s">
        <v>3402</v>
      </c>
      <c r="E1744" s="73" t="s">
        <v>107</v>
      </c>
      <c r="F1744" s="42">
        <v>131</v>
      </c>
      <c r="G1744" s="43" t="str">
        <f t="shared" si="267"/>
        <v>11 Mar (Week 27:  Mon)</v>
      </c>
      <c r="H1744" s="41" t="s">
        <v>113</v>
      </c>
      <c r="I1744" s="41" t="s">
        <v>114</v>
      </c>
      <c r="J1744" s="41" t="str">
        <f t="shared" si="268"/>
        <v>Planned</v>
      </c>
    </row>
    <row r="1745" spans="1:11" x14ac:dyDescent="0.25">
      <c r="A1745" s="103" t="str">
        <f t="shared" si="266"/>
        <v>Language Arts+ Copywork &amp; Dictation136</v>
      </c>
      <c r="B1745" s="74" t="s">
        <v>2</v>
      </c>
      <c r="C1745" s="73" t="s">
        <v>4</v>
      </c>
      <c r="D1745" s="118" t="s">
        <v>3402</v>
      </c>
      <c r="E1745" s="73" t="s">
        <v>107</v>
      </c>
      <c r="F1745" s="42">
        <v>136</v>
      </c>
      <c r="G1745" s="43" t="str">
        <f t="shared" si="267"/>
        <v>18 Mar (Week 28:  Mon)</v>
      </c>
      <c r="H1745" s="41" t="s">
        <v>113</v>
      </c>
      <c r="I1745" s="41" t="s">
        <v>114</v>
      </c>
      <c r="J1745" s="41" t="str">
        <f t="shared" si="268"/>
        <v>Planned</v>
      </c>
    </row>
    <row r="1746" spans="1:11" x14ac:dyDescent="0.25">
      <c r="A1746" s="103" t="str">
        <f t="shared" si="266"/>
        <v>Language Arts+ Copywork &amp; Dictation139</v>
      </c>
      <c r="B1746" s="74" t="s">
        <v>2</v>
      </c>
      <c r="C1746" s="73" t="s">
        <v>4</v>
      </c>
      <c r="D1746" s="118" t="s">
        <v>3402</v>
      </c>
      <c r="E1746" s="73" t="s">
        <v>107</v>
      </c>
      <c r="F1746" s="42">
        <v>139</v>
      </c>
      <c r="G1746" s="43" t="str">
        <f t="shared" si="267"/>
        <v>21 Mar (Week 28:  Thu)</v>
      </c>
      <c r="H1746" s="41" t="s">
        <v>328</v>
      </c>
      <c r="I1746" s="41" t="s">
        <v>3403</v>
      </c>
      <c r="J1746" s="41" t="str">
        <f t="shared" si="268"/>
        <v>Planned</v>
      </c>
    </row>
    <row r="1747" spans="1:11" x14ac:dyDescent="0.25">
      <c r="A1747" s="103" t="str">
        <f t="shared" si="266"/>
        <v>Language Arts+ Copywork &amp; Dictation141</v>
      </c>
      <c r="B1747" s="74" t="s">
        <v>2</v>
      </c>
      <c r="C1747" s="73" t="s">
        <v>4</v>
      </c>
      <c r="D1747" s="118" t="s">
        <v>3402</v>
      </c>
      <c r="E1747" s="73" t="s">
        <v>107</v>
      </c>
      <c r="F1747" s="42">
        <v>141</v>
      </c>
      <c r="G1747" s="43" t="str">
        <f t="shared" si="267"/>
        <v>25 Mar (Week 29:  Mon)</v>
      </c>
      <c r="H1747" s="41" t="s">
        <v>113</v>
      </c>
      <c r="I1747" s="41" t="s">
        <v>114</v>
      </c>
      <c r="J1747" s="41" t="str">
        <f t="shared" si="268"/>
        <v>Planned</v>
      </c>
    </row>
    <row r="1748" spans="1:11" x14ac:dyDescent="0.25">
      <c r="A1748" s="103" t="str">
        <f t="shared" si="266"/>
        <v>Language Arts+ Copywork &amp; Dictation146</v>
      </c>
      <c r="B1748" s="74" t="s">
        <v>2</v>
      </c>
      <c r="C1748" s="73" t="s">
        <v>4</v>
      </c>
      <c r="D1748" s="118" t="s">
        <v>3402</v>
      </c>
      <c r="E1748" s="73" t="s">
        <v>107</v>
      </c>
      <c r="F1748" s="42">
        <v>146</v>
      </c>
      <c r="G1748" s="43" t="str">
        <f t="shared" si="267"/>
        <v>01 Apr (Week 30:  Mon)</v>
      </c>
      <c r="H1748" s="41" t="s">
        <v>113</v>
      </c>
      <c r="I1748" s="41" t="s">
        <v>114</v>
      </c>
      <c r="J1748" s="41" t="str">
        <f t="shared" si="268"/>
        <v>Planned</v>
      </c>
    </row>
    <row r="1749" spans="1:11" x14ac:dyDescent="0.25">
      <c r="A1749" s="103" t="str">
        <f t="shared" si="266"/>
        <v>Language Arts+ Copywork &amp; Dictation151</v>
      </c>
      <c r="B1749" s="74" t="s">
        <v>2</v>
      </c>
      <c r="C1749" s="73" t="s">
        <v>4</v>
      </c>
      <c r="D1749" s="118" t="s">
        <v>3402</v>
      </c>
      <c r="E1749" s="73" t="s">
        <v>107</v>
      </c>
      <c r="F1749" s="42">
        <v>151</v>
      </c>
      <c r="G1749" s="43" t="str">
        <f t="shared" si="267"/>
        <v>08 Apr (Week 31:  Mon)</v>
      </c>
      <c r="H1749" s="41" t="s">
        <v>113</v>
      </c>
      <c r="I1749" s="41" t="s">
        <v>114</v>
      </c>
      <c r="J1749" s="41" t="str">
        <f t="shared" si="268"/>
        <v>Planned</v>
      </c>
    </row>
    <row r="1750" spans="1:11" x14ac:dyDescent="0.25">
      <c r="A1750" s="103" t="str">
        <f t="shared" si="266"/>
        <v>Language Arts+ Copywork &amp; Dictation154</v>
      </c>
      <c r="B1750" s="74" t="s">
        <v>2</v>
      </c>
      <c r="C1750" s="73" t="s">
        <v>4</v>
      </c>
      <c r="D1750" s="118" t="s">
        <v>3402</v>
      </c>
      <c r="E1750" s="73" t="s">
        <v>107</v>
      </c>
      <c r="F1750" s="42">
        <v>154</v>
      </c>
      <c r="G1750" s="43" t="str">
        <f t="shared" si="267"/>
        <v>11 Apr (Week 31:  Thu)</v>
      </c>
      <c r="H1750" s="41" t="s">
        <v>328</v>
      </c>
      <c r="I1750" s="41" t="s">
        <v>3403</v>
      </c>
      <c r="J1750" s="41" t="str">
        <f t="shared" si="268"/>
        <v>Planned</v>
      </c>
    </row>
    <row r="1751" spans="1:11" x14ac:dyDescent="0.25">
      <c r="A1751" s="103" t="str">
        <f t="shared" si="266"/>
        <v>Language Arts+ Copywork &amp; Dictation156</v>
      </c>
      <c r="B1751" s="74" t="s">
        <v>2</v>
      </c>
      <c r="C1751" s="73" t="s">
        <v>4</v>
      </c>
      <c r="D1751" s="118" t="s">
        <v>3402</v>
      </c>
      <c r="E1751" s="73" t="s">
        <v>107</v>
      </c>
      <c r="F1751" s="42">
        <v>156</v>
      </c>
      <c r="G1751" s="43" t="str">
        <f t="shared" si="267"/>
        <v>15 Apr (Week 32:  Mon)</v>
      </c>
      <c r="H1751" s="41" t="s">
        <v>113</v>
      </c>
      <c r="I1751" s="41" t="s">
        <v>114</v>
      </c>
      <c r="J1751" s="41" t="str">
        <f t="shared" si="268"/>
        <v>Planned</v>
      </c>
    </row>
    <row r="1752" spans="1:11" x14ac:dyDescent="0.25">
      <c r="A1752" s="103" t="str">
        <f t="shared" si="266"/>
        <v>Language Arts+ Copywork &amp; Dictation161</v>
      </c>
      <c r="B1752" s="74" t="s">
        <v>2</v>
      </c>
      <c r="C1752" s="73" t="s">
        <v>4</v>
      </c>
      <c r="D1752" s="118" t="s">
        <v>3402</v>
      </c>
      <c r="E1752" s="73" t="s">
        <v>107</v>
      </c>
      <c r="F1752" s="42">
        <v>161</v>
      </c>
      <c r="G1752" s="43" t="str">
        <f t="shared" si="267"/>
        <v>22 Apr (Week 33:  Mon)</v>
      </c>
      <c r="H1752" s="41" t="s">
        <v>113</v>
      </c>
      <c r="I1752" s="41" t="s">
        <v>114</v>
      </c>
      <c r="J1752" s="41" t="str">
        <f t="shared" si="268"/>
        <v>Planned</v>
      </c>
    </row>
    <row r="1753" spans="1:11" x14ac:dyDescent="0.25">
      <c r="A1753" s="103" t="str">
        <f t="shared" si="266"/>
        <v>Language Arts+ Copywork &amp; Dictation166</v>
      </c>
      <c r="B1753" s="74" t="s">
        <v>2</v>
      </c>
      <c r="C1753" s="73" t="s">
        <v>4</v>
      </c>
      <c r="D1753" s="118" t="s">
        <v>3402</v>
      </c>
      <c r="E1753" s="73" t="s">
        <v>107</v>
      </c>
      <c r="F1753" s="42">
        <v>166</v>
      </c>
      <c r="G1753" s="43" t="str">
        <f t="shared" si="267"/>
        <v>29 Apr (Week 34:  Mon)</v>
      </c>
      <c r="H1753" s="41" t="s">
        <v>113</v>
      </c>
      <c r="I1753" s="41" t="s">
        <v>114</v>
      </c>
      <c r="J1753" s="41" t="str">
        <f t="shared" si="268"/>
        <v>Planned</v>
      </c>
    </row>
    <row r="1754" spans="1:11" x14ac:dyDescent="0.25">
      <c r="A1754" s="103" t="str">
        <f t="shared" si="266"/>
        <v>Language Arts+ Copywork &amp; Dictation169</v>
      </c>
      <c r="B1754" s="74" t="s">
        <v>2</v>
      </c>
      <c r="C1754" s="73" t="s">
        <v>4</v>
      </c>
      <c r="D1754" s="118" t="s">
        <v>3402</v>
      </c>
      <c r="E1754" s="73" t="s">
        <v>107</v>
      </c>
      <c r="F1754" s="42">
        <v>169</v>
      </c>
      <c r="G1754" s="43" t="str">
        <f t="shared" si="267"/>
        <v>02 May (Week 34:  Thu)</v>
      </c>
      <c r="H1754" s="41" t="s">
        <v>328</v>
      </c>
      <c r="I1754" s="41" t="s">
        <v>3403</v>
      </c>
      <c r="J1754" s="41" t="str">
        <f t="shared" si="268"/>
        <v>Planned</v>
      </c>
    </row>
    <row r="1755" spans="1:11" x14ac:dyDescent="0.25">
      <c r="A1755" s="103" t="str">
        <f t="shared" si="266"/>
        <v>Language Arts+ Copywork &amp; Dictation171</v>
      </c>
      <c r="B1755" s="74" t="s">
        <v>2</v>
      </c>
      <c r="C1755" s="73" t="s">
        <v>4</v>
      </c>
      <c r="D1755" s="118" t="s">
        <v>3402</v>
      </c>
      <c r="E1755" s="73" t="s">
        <v>107</v>
      </c>
      <c r="F1755" s="42">
        <v>171</v>
      </c>
      <c r="G1755" s="43" t="str">
        <f t="shared" si="267"/>
        <v>06 May (Week 35:  Mon)</v>
      </c>
      <c r="H1755" s="41" t="s">
        <v>113</v>
      </c>
      <c r="I1755" s="41" t="s">
        <v>114</v>
      </c>
      <c r="J1755" s="41" t="str">
        <f t="shared" si="268"/>
        <v>Planned</v>
      </c>
    </row>
    <row r="1756" spans="1:11" x14ac:dyDescent="0.25">
      <c r="A1756" s="103" t="str">
        <f t="shared" si="266"/>
        <v>Language Arts+ Copywork &amp; Dictation176</v>
      </c>
      <c r="B1756" s="74" t="s">
        <v>2</v>
      </c>
      <c r="C1756" s="73" t="s">
        <v>4</v>
      </c>
      <c r="D1756" s="118" t="s">
        <v>3402</v>
      </c>
      <c r="E1756" s="73" t="s">
        <v>107</v>
      </c>
      <c r="F1756" s="42">
        <v>176</v>
      </c>
      <c r="G1756" s="43" t="str">
        <f t="shared" si="267"/>
        <v>13 May (Week 36:  Mon)</v>
      </c>
      <c r="H1756" s="41" t="s">
        <v>113</v>
      </c>
      <c r="I1756" s="41" t="s">
        <v>114</v>
      </c>
      <c r="J1756" s="41" t="str">
        <f t="shared" si="268"/>
        <v>Planned</v>
      </c>
    </row>
    <row r="1757" spans="1:11" x14ac:dyDescent="0.25">
      <c r="A1757" s="103" t="str">
        <f t="shared" si="266"/>
        <v>Language Arts+ Writing &amp; Research Project7</v>
      </c>
      <c r="B1757" s="74" t="s">
        <v>2</v>
      </c>
      <c r="C1757" s="73" t="s">
        <v>4</v>
      </c>
      <c r="D1757" s="118" t="s">
        <v>3411</v>
      </c>
      <c r="E1757" s="73" t="s">
        <v>107</v>
      </c>
      <c r="F1757" s="42">
        <v>7</v>
      </c>
      <c r="G1757" s="43" t="str">
        <f t="shared" si="267"/>
        <v>11 Sep (Week 2:  Tue)</v>
      </c>
      <c r="H1757" s="41" t="s">
        <v>3404</v>
      </c>
      <c r="I1757" s="41" t="s">
        <v>3409</v>
      </c>
      <c r="J1757" s="41" t="str">
        <f t="shared" si="268"/>
        <v>Completed</v>
      </c>
      <c r="K1757" s="107">
        <v>43354</v>
      </c>
    </row>
    <row r="1758" spans="1:11" x14ac:dyDescent="0.25">
      <c r="A1758" s="103" t="str">
        <f t="shared" si="266"/>
        <v>Language Arts+ Writing &amp; Research Project8</v>
      </c>
      <c r="B1758" s="74" t="s">
        <v>2</v>
      </c>
      <c r="C1758" s="73" t="s">
        <v>4</v>
      </c>
      <c r="D1758" s="118" t="s">
        <v>3411</v>
      </c>
      <c r="E1758" s="73" t="s">
        <v>107</v>
      </c>
      <c r="F1758" s="42">
        <v>8</v>
      </c>
      <c r="G1758" s="43" t="str">
        <f t="shared" si="267"/>
        <v>12 Sep (Week 2:  Wed)</v>
      </c>
      <c r="H1758" s="41" t="s">
        <v>3405</v>
      </c>
      <c r="I1758" s="41" t="s">
        <v>3410</v>
      </c>
      <c r="J1758" s="41" t="str">
        <f t="shared" si="268"/>
        <v>Completed</v>
      </c>
      <c r="K1758" s="107">
        <v>43355</v>
      </c>
    </row>
    <row r="1759" spans="1:11" x14ac:dyDescent="0.25">
      <c r="A1759" s="103" t="str">
        <f t="shared" si="266"/>
        <v>Language Arts+ Writing &amp; Research Project9</v>
      </c>
      <c r="B1759" s="74" t="s">
        <v>2</v>
      </c>
      <c r="C1759" s="73" t="s">
        <v>4</v>
      </c>
      <c r="D1759" s="118" t="s">
        <v>3411</v>
      </c>
      <c r="E1759" s="73" t="s">
        <v>107</v>
      </c>
      <c r="F1759" s="42">
        <v>9</v>
      </c>
      <c r="G1759" s="43" t="str">
        <f t="shared" si="267"/>
        <v>13 Sep (Week 2:  Thu)</v>
      </c>
      <c r="H1759" s="41" t="s">
        <v>3406</v>
      </c>
      <c r="I1759" s="41" t="s">
        <v>3412</v>
      </c>
      <c r="J1759" s="41" t="str">
        <f t="shared" si="268"/>
        <v>Completed</v>
      </c>
      <c r="K1759" s="107">
        <v>43356</v>
      </c>
    </row>
    <row r="1760" spans="1:11" x14ac:dyDescent="0.25">
      <c r="A1760" s="103" t="str">
        <f t="shared" si="266"/>
        <v>Language Arts+ Writing &amp; Research Project12</v>
      </c>
      <c r="B1760" s="74" t="s">
        <v>2</v>
      </c>
      <c r="C1760" s="73" t="s">
        <v>4</v>
      </c>
      <c r="D1760" s="118" t="s">
        <v>3411</v>
      </c>
      <c r="E1760" s="73" t="s">
        <v>107</v>
      </c>
      <c r="F1760" s="42">
        <v>12</v>
      </c>
      <c r="G1760" s="43" t="str">
        <f t="shared" si="267"/>
        <v>18 Sep (Week 3:  Tue)</v>
      </c>
      <c r="H1760" s="41" t="s">
        <v>3407</v>
      </c>
      <c r="I1760" s="41" t="s">
        <v>3413</v>
      </c>
      <c r="J1760" s="41" t="str">
        <f t="shared" si="268"/>
        <v>Completed</v>
      </c>
      <c r="K1760" s="107">
        <v>43361</v>
      </c>
    </row>
    <row r="1761" spans="1:11" x14ac:dyDescent="0.25">
      <c r="A1761" s="103" t="str">
        <f t="shared" si="266"/>
        <v>Language Arts+ Writing &amp; Research Project13</v>
      </c>
      <c r="B1761" s="74" t="s">
        <v>2</v>
      </c>
      <c r="C1761" s="73" t="s">
        <v>4</v>
      </c>
      <c r="D1761" s="118" t="s">
        <v>3411</v>
      </c>
      <c r="E1761" s="73" t="s">
        <v>107</v>
      </c>
      <c r="F1761" s="42">
        <v>13</v>
      </c>
      <c r="G1761" s="43" t="str">
        <f t="shared" si="267"/>
        <v>19 Sep (Week 3:  Wed)</v>
      </c>
      <c r="H1761" s="41" t="s">
        <v>3405</v>
      </c>
      <c r="I1761" s="41" t="s">
        <v>3414</v>
      </c>
      <c r="J1761" s="41" t="str">
        <f t="shared" si="268"/>
        <v>Completed</v>
      </c>
      <c r="K1761" s="107">
        <v>43362</v>
      </c>
    </row>
    <row r="1762" spans="1:11" x14ac:dyDescent="0.25">
      <c r="A1762" s="103" t="str">
        <f t="shared" si="266"/>
        <v>Language Arts+ Writing &amp; Research Project14</v>
      </c>
      <c r="B1762" s="74" t="s">
        <v>2</v>
      </c>
      <c r="C1762" s="73" t="s">
        <v>4</v>
      </c>
      <c r="D1762" s="118" t="s">
        <v>3411</v>
      </c>
      <c r="E1762" s="73" t="s">
        <v>107</v>
      </c>
      <c r="F1762" s="42">
        <v>14</v>
      </c>
      <c r="G1762" s="43" t="str">
        <f t="shared" si="267"/>
        <v>20 Sep (Week 3:  Thu)</v>
      </c>
      <c r="H1762" s="41" t="s">
        <v>3408</v>
      </c>
      <c r="I1762" s="41" t="s">
        <v>3415</v>
      </c>
      <c r="J1762" s="41" t="str">
        <f t="shared" si="268"/>
        <v>Completed</v>
      </c>
      <c r="K1762" s="107">
        <v>43374</v>
      </c>
    </row>
    <row r="1763" spans="1:11" x14ac:dyDescent="0.25">
      <c r="A1763" s="103" t="str">
        <f t="shared" si="266"/>
        <v>Language Arts+ Writing &amp; Research Project22</v>
      </c>
      <c r="B1763" s="74" t="s">
        <v>2</v>
      </c>
      <c r="C1763" s="73" t="s">
        <v>4</v>
      </c>
      <c r="D1763" s="118" t="s">
        <v>3411</v>
      </c>
      <c r="E1763" s="73" t="s">
        <v>107</v>
      </c>
      <c r="F1763" s="42">
        <v>22</v>
      </c>
      <c r="G1763" s="43" t="str">
        <f t="shared" si="267"/>
        <v>02 Oct (Week 5:  Tue)</v>
      </c>
      <c r="H1763" s="41" t="s">
        <v>3404</v>
      </c>
      <c r="I1763" s="41" t="s">
        <v>3409</v>
      </c>
      <c r="J1763" s="41" t="str">
        <f t="shared" si="268"/>
        <v>Planned</v>
      </c>
    </row>
    <row r="1764" spans="1:11" x14ac:dyDescent="0.25">
      <c r="A1764" s="103" t="str">
        <f t="shared" si="266"/>
        <v>Language Arts+ Writing &amp; Research Project23</v>
      </c>
      <c r="B1764" s="74" t="s">
        <v>2</v>
      </c>
      <c r="C1764" s="73" t="s">
        <v>4</v>
      </c>
      <c r="D1764" s="118" t="s">
        <v>3411</v>
      </c>
      <c r="E1764" s="73" t="s">
        <v>107</v>
      </c>
      <c r="F1764" s="42">
        <v>23</v>
      </c>
      <c r="G1764" s="43" t="str">
        <f t="shared" si="267"/>
        <v>03 Oct (Week 5:  Wed)</v>
      </c>
      <c r="H1764" s="41" t="s">
        <v>3405</v>
      </c>
      <c r="I1764" s="41" t="s">
        <v>3410</v>
      </c>
      <c r="J1764" s="41" t="str">
        <f t="shared" si="268"/>
        <v>Planned</v>
      </c>
    </row>
    <row r="1765" spans="1:11" x14ac:dyDescent="0.25">
      <c r="A1765" s="103" t="str">
        <f t="shared" si="266"/>
        <v>Language Arts+ Writing &amp; Research Project24</v>
      </c>
      <c r="B1765" s="74" t="s">
        <v>2</v>
      </c>
      <c r="C1765" s="73" t="s">
        <v>4</v>
      </c>
      <c r="D1765" s="118" t="s">
        <v>3411</v>
      </c>
      <c r="E1765" s="73" t="s">
        <v>107</v>
      </c>
      <c r="F1765" s="42">
        <v>24</v>
      </c>
      <c r="G1765" s="43" t="str">
        <f t="shared" si="267"/>
        <v>04 Oct (Week 5:  Thu)</v>
      </c>
      <c r="H1765" s="41" t="s">
        <v>3406</v>
      </c>
      <c r="I1765" s="41" t="s">
        <v>3412</v>
      </c>
      <c r="J1765" s="41" t="str">
        <f t="shared" si="268"/>
        <v>Planned</v>
      </c>
    </row>
    <row r="1766" spans="1:11" x14ac:dyDescent="0.25">
      <c r="A1766" s="103" t="str">
        <f t="shared" si="266"/>
        <v>Language Arts+ Writing &amp; Research Project27</v>
      </c>
      <c r="B1766" s="74" t="s">
        <v>2</v>
      </c>
      <c r="C1766" s="73" t="s">
        <v>4</v>
      </c>
      <c r="D1766" s="118" t="s">
        <v>3411</v>
      </c>
      <c r="E1766" s="73" t="s">
        <v>107</v>
      </c>
      <c r="F1766" s="42">
        <v>27</v>
      </c>
      <c r="G1766" s="43" t="str">
        <f t="shared" si="267"/>
        <v>09 Oct (Week 6:  Tue)</v>
      </c>
      <c r="H1766" s="41" t="s">
        <v>3407</v>
      </c>
      <c r="I1766" s="41" t="s">
        <v>3413</v>
      </c>
      <c r="J1766" s="41" t="str">
        <f t="shared" si="268"/>
        <v>Planned</v>
      </c>
    </row>
    <row r="1767" spans="1:11" x14ac:dyDescent="0.25">
      <c r="A1767" s="103" t="str">
        <f t="shared" si="266"/>
        <v>Language Arts+ Writing &amp; Research Project28</v>
      </c>
      <c r="B1767" s="74" t="s">
        <v>2</v>
      </c>
      <c r="C1767" s="73" t="s">
        <v>4</v>
      </c>
      <c r="D1767" s="118" t="s">
        <v>3411</v>
      </c>
      <c r="E1767" s="73" t="s">
        <v>107</v>
      </c>
      <c r="F1767" s="42">
        <v>28</v>
      </c>
      <c r="G1767" s="43" t="str">
        <f t="shared" si="267"/>
        <v>10 Oct (Week 6:  Wed)</v>
      </c>
      <c r="H1767" s="41" t="s">
        <v>3405</v>
      </c>
      <c r="I1767" s="41" t="s">
        <v>3414</v>
      </c>
      <c r="J1767" s="41" t="str">
        <f t="shared" si="268"/>
        <v>Planned</v>
      </c>
    </row>
    <row r="1768" spans="1:11" x14ac:dyDescent="0.25">
      <c r="A1768" s="103" t="str">
        <f t="shared" si="266"/>
        <v>Language Arts+ Writing &amp; Research Project29</v>
      </c>
      <c r="B1768" s="74" t="s">
        <v>2</v>
      </c>
      <c r="C1768" s="73" t="s">
        <v>4</v>
      </c>
      <c r="D1768" s="118" t="s">
        <v>3411</v>
      </c>
      <c r="E1768" s="73" t="s">
        <v>107</v>
      </c>
      <c r="F1768" s="42">
        <v>29</v>
      </c>
      <c r="G1768" s="43" t="str">
        <f t="shared" si="267"/>
        <v>11 Oct (Week 6:  Thu)</v>
      </c>
      <c r="H1768" s="41" t="s">
        <v>3408</v>
      </c>
      <c r="I1768" s="41" t="s">
        <v>3415</v>
      </c>
      <c r="J1768" s="41" t="str">
        <f t="shared" si="268"/>
        <v>Planned</v>
      </c>
    </row>
    <row r="1769" spans="1:11" x14ac:dyDescent="0.25">
      <c r="A1769" s="103" t="str">
        <f t="shared" si="266"/>
        <v>Language Arts+ Writing &amp; Research Project37</v>
      </c>
      <c r="B1769" s="74" t="s">
        <v>2</v>
      </c>
      <c r="C1769" s="73" t="s">
        <v>4</v>
      </c>
      <c r="D1769" s="118" t="s">
        <v>3411</v>
      </c>
      <c r="E1769" s="73" t="s">
        <v>107</v>
      </c>
      <c r="F1769" s="42">
        <v>37</v>
      </c>
      <c r="G1769" s="43" t="str">
        <f t="shared" si="267"/>
        <v>23 Oct (Week 8:  Tue)</v>
      </c>
      <c r="H1769" s="41" t="s">
        <v>3404</v>
      </c>
      <c r="I1769" s="41" t="s">
        <v>3409</v>
      </c>
      <c r="J1769" s="41" t="str">
        <f t="shared" si="268"/>
        <v>Planned</v>
      </c>
    </row>
    <row r="1770" spans="1:11" x14ac:dyDescent="0.25">
      <c r="A1770" s="103" t="str">
        <f t="shared" si="266"/>
        <v>Language Arts+ Writing &amp; Research Project38</v>
      </c>
      <c r="B1770" s="74" t="s">
        <v>2</v>
      </c>
      <c r="C1770" s="73" t="s">
        <v>4</v>
      </c>
      <c r="D1770" s="118" t="s">
        <v>3411</v>
      </c>
      <c r="E1770" s="73" t="s">
        <v>107</v>
      </c>
      <c r="F1770" s="42">
        <v>38</v>
      </c>
      <c r="G1770" s="43" t="str">
        <f t="shared" si="267"/>
        <v>24 Oct (Week 8:  Wed)</v>
      </c>
      <c r="H1770" s="41" t="s">
        <v>3405</v>
      </c>
      <c r="I1770" s="41" t="s">
        <v>3410</v>
      </c>
      <c r="J1770" s="41" t="str">
        <f t="shared" si="268"/>
        <v>Planned</v>
      </c>
    </row>
    <row r="1771" spans="1:11" x14ac:dyDescent="0.25">
      <c r="A1771" s="103" t="str">
        <f t="shared" si="266"/>
        <v>Language Arts+ Writing &amp; Research Project39</v>
      </c>
      <c r="B1771" s="74" t="s">
        <v>2</v>
      </c>
      <c r="C1771" s="73" t="s">
        <v>4</v>
      </c>
      <c r="D1771" s="118" t="s">
        <v>3411</v>
      </c>
      <c r="E1771" s="73" t="s">
        <v>107</v>
      </c>
      <c r="F1771" s="42">
        <v>39</v>
      </c>
      <c r="G1771" s="43" t="str">
        <f t="shared" si="267"/>
        <v>25 Oct (Week 8:  Thu)</v>
      </c>
      <c r="H1771" s="41" t="s">
        <v>3406</v>
      </c>
      <c r="I1771" s="41" t="s">
        <v>3412</v>
      </c>
      <c r="J1771" s="41" t="str">
        <f t="shared" si="268"/>
        <v>Planned</v>
      </c>
    </row>
    <row r="1772" spans="1:11" x14ac:dyDescent="0.25">
      <c r="A1772" s="103" t="str">
        <f t="shared" si="266"/>
        <v>Language Arts+ Writing &amp; Research Project42</v>
      </c>
      <c r="B1772" s="74" t="s">
        <v>2</v>
      </c>
      <c r="C1772" s="73" t="s">
        <v>4</v>
      </c>
      <c r="D1772" s="118" t="s">
        <v>3411</v>
      </c>
      <c r="E1772" s="73" t="s">
        <v>107</v>
      </c>
      <c r="F1772" s="42">
        <v>42</v>
      </c>
      <c r="G1772" s="43" t="str">
        <f t="shared" si="267"/>
        <v>30 Oct (Week 9:  Tue)</v>
      </c>
      <c r="H1772" s="41" t="s">
        <v>3407</v>
      </c>
      <c r="I1772" s="41" t="s">
        <v>3413</v>
      </c>
      <c r="J1772" s="41" t="str">
        <f t="shared" si="268"/>
        <v>Planned</v>
      </c>
    </row>
    <row r="1773" spans="1:11" x14ac:dyDescent="0.25">
      <c r="A1773" s="103" t="str">
        <f t="shared" si="266"/>
        <v>Language Arts+ Writing &amp; Research Project43</v>
      </c>
      <c r="B1773" s="74" t="s">
        <v>2</v>
      </c>
      <c r="C1773" s="73" t="s">
        <v>4</v>
      </c>
      <c r="D1773" s="118" t="s">
        <v>3411</v>
      </c>
      <c r="E1773" s="73" t="s">
        <v>107</v>
      </c>
      <c r="F1773" s="42">
        <v>43</v>
      </c>
      <c r="G1773" s="43" t="str">
        <f t="shared" si="267"/>
        <v>31 Oct (Week 9:  Wed)</v>
      </c>
      <c r="H1773" s="41" t="s">
        <v>3405</v>
      </c>
      <c r="I1773" s="41" t="s">
        <v>3414</v>
      </c>
      <c r="J1773" s="41" t="str">
        <f t="shared" si="268"/>
        <v>Planned</v>
      </c>
    </row>
    <row r="1774" spans="1:11" x14ac:dyDescent="0.25">
      <c r="A1774" s="103" t="str">
        <f t="shared" si="266"/>
        <v>Language Arts+ Writing &amp; Research Project44</v>
      </c>
      <c r="B1774" s="74" t="s">
        <v>2</v>
      </c>
      <c r="C1774" s="73" t="s">
        <v>4</v>
      </c>
      <c r="D1774" s="118" t="s">
        <v>3411</v>
      </c>
      <c r="E1774" s="73" t="s">
        <v>107</v>
      </c>
      <c r="F1774" s="42">
        <v>44</v>
      </c>
      <c r="G1774" s="43" t="str">
        <f t="shared" si="267"/>
        <v>01 Nov (Week 9:  Thu)</v>
      </c>
      <c r="H1774" s="41" t="s">
        <v>3408</v>
      </c>
      <c r="I1774" s="41" t="s">
        <v>3415</v>
      </c>
      <c r="J1774" s="41" t="str">
        <f t="shared" si="268"/>
        <v>Planned</v>
      </c>
    </row>
    <row r="1775" spans="1:11" x14ac:dyDescent="0.25">
      <c r="A1775" s="103" t="str">
        <f t="shared" si="266"/>
        <v>Language Arts+ Writing &amp; Research Project52</v>
      </c>
      <c r="B1775" s="74" t="s">
        <v>2</v>
      </c>
      <c r="C1775" s="73" t="s">
        <v>4</v>
      </c>
      <c r="D1775" s="118" t="s">
        <v>3411</v>
      </c>
      <c r="E1775" s="73" t="s">
        <v>107</v>
      </c>
      <c r="F1775" s="42">
        <v>52</v>
      </c>
      <c r="G1775" s="43" t="str">
        <f t="shared" si="267"/>
        <v>13 Nov (Week 11:  Tue)</v>
      </c>
      <c r="H1775" s="41" t="s">
        <v>3404</v>
      </c>
      <c r="I1775" s="41" t="s">
        <v>3409</v>
      </c>
      <c r="J1775" s="41" t="str">
        <f t="shared" si="268"/>
        <v>Planned</v>
      </c>
    </row>
    <row r="1776" spans="1:11" x14ac:dyDescent="0.25">
      <c r="A1776" s="103" t="str">
        <f t="shared" si="266"/>
        <v>Language Arts+ Writing &amp; Research Project53</v>
      </c>
      <c r="B1776" s="74" t="s">
        <v>2</v>
      </c>
      <c r="C1776" s="73" t="s">
        <v>4</v>
      </c>
      <c r="D1776" s="118" t="s">
        <v>3411</v>
      </c>
      <c r="E1776" s="73" t="s">
        <v>107</v>
      </c>
      <c r="F1776" s="42">
        <v>53</v>
      </c>
      <c r="G1776" s="43" t="str">
        <f t="shared" si="267"/>
        <v>14 Nov (Week 11:  Wed)</v>
      </c>
      <c r="H1776" s="41" t="s">
        <v>3405</v>
      </c>
      <c r="I1776" s="41" t="s">
        <v>3410</v>
      </c>
      <c r="J1776" s="41" t="str">
        <f t="shared" si="268"/>
        <v>Planned</v>
      </c>
    </row>
    <row r="1777" spans="1:10" x14ac:dyDescent="0.25">
      <c r="A1777" s="103" t="str">
        <f t="shared" si="266"/>
        <v>Language Arts+ Writing &amp; Research Project54</v>
      </c>
      <c r="B1777" s="74" t="s">
        <v>2</v>
      </c>
      <c r="C1777" s="73" t="s">
        <v>4</v>
      </c>
      <c r="D1777" s="118" t="s">
        <v>3411</v>
      </c>
      <c r="E1777" s="73" t="s">
        <v>107</v>
      </c>
      <c r="F1777" s="42">
        <v>54</v>
      </c>
      <c r="G1777" s="43" t="str">
        <f t="shared" si="267"/>
        <v>15 Nov (Week 11:  Thu)</v>
      </c>
      <c r="H1777" s="41" t="s">
        <v>3406</v>
      </c>
      <c r="I1777" s="41" t="s">
        <v>3412</v>
      </c>
      <c r="J1777" s="41" t="str">
        <f t="shared" si="268"/>
        <v>Planned</v>
      </c>
    </row>
    <row r="1778" spans="1:10" x14ac:dyDescent="0.25">
      <c r="A1778" s="103" t="str">
        <f t="shared" si="266"/>
        <v>Language Arts+ Writing &amp; Research Project57</v>
      </c>
      <c r="B1778" s="74" t="s">
        <v>2</v>
      </c>
      <c r="C1778" s="73" t="s">
        <v>4</v>
      </c>
      <c r="D1778" s="118" t="s">
        <v>3411</v>
      </c>
      <c r="E1778" s="73" t="s">
        <v>107</v>
      </c>
      <c r="F1778" s="42">
        <v>57</v>
      </c>
      <c r="G1778" s="43" t="str">
        <f t="shared" si="267"/>
        <v>20 Nov (Week 12:  Tue)</v>
      </c>
      <c r="H1778" s="41" t="s">
        <v>3407</v>
      </c>
      <c r="I1778" s="41" t="s">
        <v>3413</v>
      </c>
      <c r="J1778" s="41" t="str">
        <f t="shared" si="268"/>
        <v>Planned</v>
      </c>
    </row>
    <row r="1779" spans="1:10" x14ac:dyDescent="0.25">
      <c r="A1779" s="103" t="str">
        <f t="shared" si="266"/>
        <v>Language Arts+ Writing &amp; Research Project58</v>
      </c>
      <c r="B1779" s="74" t="s">
        <v>2</v>
      </c>
      <c r="C1779" s="73" t="s">
        <v>4</v>
      </c>
      <c r="D1779" s="118" t="s">
        <v>3411</v>
      </c>
      <c r="E1779" s="73" t="s">
        <v>107</v>
      </c>
      <c r="F1779" s="42">
        <v>58</v>
      </c>
      <c r="G1779" s="43" t="str">
        <f t="shared" si="267"/>
        <v>21 Nov (Week 12:  Wed)</v>
      </c>
      <c r="H1779" s="41" t="s">
        <v>3405</v>
      </c>
      <c r="I1779" s="41" t="s">
        <v>3414</v>
      </c>
      <c r="J1779" s="41" t="str">
        <f t="shared" si="268"/>
        <v>Planned</v>
      </c>
    </row>
    <row r="1780" spans="1:10" x14ac:dyDescent="0.25">
      <c r="A1780" s="103" t="str">
        <f t="shared" si="266"/>
        <v>Language Arts+ Writing &amp; Research Project59</v>
      </c>
      <c r="B1780" s="74" t="s">
        <v>2</v>
      </c>
      <c r="C1780" s="73" t="s">
        <v>4</v>
      </c>
      <c r="D1780" s="118" t="s">
        <v>3411</v>
      </c>
      <c r="E1780" s="73" t="s">
        <v>107</v>
      </c>
      <c r="F1780" s="42">
        <v>59</v>
      </c>
      <c r="G1780" s="43" t="str">
        <f t="shared" si="267"/>
        <v>22 Nov (Week 12:  Thu)</v>
      </c>
      <c r="H1780" s="41" t="s">
        <v>3408</v>
      </c>
      <c r="I1780" s="41" t="s">
        <v>3415</v>
      </c>
      <c r="J1780" s="41" t="str">
        <f t="shared" si="268"/>
        <v>Planned</v>
      </c>
    </row>
    <row r="1781" spans="1:10" x14ac:dyDescent="0.25">
      <c r="A1781" s="103" t="str">
        <f t="shared" si="266"/>
        <v>Language Arts+ Writing &amp; Research Project67</v>
      </c>
      <c r="B1781" s="74" t="s">
        <v>2</v>
      </c>
      <c r="C1781" s="73" t="s">
        <v>4</v>
      </c>
      <c r="D1781" s="118" t="s">
        <v>3411</v>
      </c>
      <c r="E1781" s="73" t="s">
        <v>107</v>
      </c>
      <c r="F1781" s="42">
        <v>67</v>
      </c>
      <c r="G1781" s="43" t="str">
        <f t="shared" si="267"/>
        <v>04 Dec (Week 14:  Tue)</v>
      </c>
      <c r="H1781" s="41" t="s">
        <v>3404</v>
      </c>
      <c r="I1781" s="41" t="s">
        <v>3409</v>
      </c>
      <c r="J1781" s="41" t="str">
        <f t="shared" si="268"/>
        <v>Planned</v>
      </c>
    </row>
    <row r="1782" spans="1:10" x14ac:dyDescent="0.25">
      <c r="A1782" s="103" t="str">
        <f t="shared" si="266"/>
        <v>Language Arts+ Writing &amp; Research Project68</v>
      </c>
      <c r="B1782" s="74" t="s">
        <v>2</v>
      </c>
      <c r="C1782" s="73" t="s">
        <v>4</v>
      </c>
      <c r="D1782" s="118" t="s">
        <v>3411</v>
      </c>
      <c r="E1782" s="73" t="s">
        <v>107</v>
      </c>
      <c r="F1782" s="42">
        <v>68</v>
      </c>
      <c r="G1782" s="43" t="str">
        <f t="shared" si="267"/>
        <v>05 Dec (Week 14:  Wed)</v>
      </c>
      <c r="H1782" s="41" t="s">
        <v>3405</v>
      </c>
      <c r="I1782" s="41" t="s">
        <v>3410</v>
      </c>
      <c r="J1782" s="41" t="str">
        <f t="shared" si="268"/>
        <v>Planned</v>
      </c>
    </row>
    <row r="1783" spans="1:10" x14ac:dyDescent="0.25">
      <c r="A1783" s="103" t="str">
        <f t="shared" si="266"/>
        <v>Language Arts+ Writing &amp; Research Project69</v>
      </c>
      <c r="B1783" s="74" t="s">
        <v>2</v>
      </c>
      <c r="C1783" s="73" t="s">
        <v>4</v>
      </c>
      <c r="D1783" s="118" t="s">
        <v>3411</v>
      </c>
      <c r="E1783" s="73" t="s">
        <v>107</v>
      </c>
      <c r="F1783" s="42">
        <v>69</v>
      </c>
      <c r="G1783" s="43" t="str">
        <f t="shared" si="267"/>
        <v>06 Dec (Week 14:  Thu)</v>
      </c>
      <c r="H1783" s="41" t="s">
        <v>3406</v>
      </c>
      <c r="I1783" s="41" t="s">
        <v>3412</v>
      </c>
      <c r="J1783" s="41" t="str">
        <f t="shared" si="268"/>
        <v>Planned</v>
      </c>
    </row>
    <row r="1784" spans="1:10" x14ac:dyDescent="0.25">
      <c r="A1784" s="103" t="str">
        <f t="shared" si="266"/>
        <v>Language Arts+ Writing &amp; Research Project72</v>
      </c>
      <c r="B1784" s="74" t="s">
        <v>2</v>
      </c>
      <c r="C1784" s="73" t="s">
        <v>4</v>
      </c>
      <c r="D1784" s="118" t="s">
        <v>3411</v>
      </c>
      <c r="E1784" s="73" t="s">
        <v>107</v>
      </c>
      <c r="F1784" s="42">
        <v>72</v>
      </c>
      <c r="G1784" s="43" t="str">
        <f t="shared" si="267"/>
        <v>11 Dec (Week 15:  Tue)</v>
      </c>
      <c r="H1784" s="41" t="s">
        <v>3407</v>
      </c>
      <c r="I1784" s="41" t="s">
        <v>3413</v>
      </c>
      <c r="J1784" s="41" t="str">
        <f t="shared" si="268"/>
        <v>Planned</v>
      </c>
    </row>
    <row r="1785" spans="1:10" x14ac:dyDescent="0.25">
      <c r="A1785" s="103" t="str">
        <f t="shared" si="266"/>
        <v>Language Arts+ Writing &amp; Research Project73</v>
      </c>
      <c r="B1785" s="74" t="s">
        <v>2</v>
      </c>
      <c r="C1785" s="73" t="s">
        <v>4</v>
      </c>
      <c r="D1785" s="118" t="s">
        <v>3411</v>
      </c>
      <c r="E1785" s="73" t="s">
        <v>107</v>
      </c>
      <c r="F1785" s="42">
        <v>73</v>
      </c>
      <c r="G1785" s="43" t="str">
        <f t="shared" si="267"/>
        <v>12 Dec (Week 15:  Wed)</v>
      </c>
      <c r="H1785" s="41" t="s">
        <v>3405</v>
      </c>
      <c r="I1785" s="41" t="s">
        <v>3414</v>
      </c>
      <c r="J1785" s="41" t="str">
        <f t="shared" si="268"/>
        <v>Planned</v>
      </c>
    </row>
    <row r="1786" spans="1:10" x14ac:dyDescent="0.25">
      <c r="A1786" s="103" t="str">
        <f t="shared" si="266"/>
        <v>Language Arts+ Writing &amp; Research Project74</v>
      </c>
      <c r="B1786" s="74" t="s">
        <v>2</v>
      </c>
      <c r="C1786" s="73" t="s">
        <v>4</v>
      </c>
      <c r="D1786" s="118" t="s">
        <v>3411</v>
      </c>
      <c r="E1786" s="73" t="s">
        <v>107</v>
      </c>
      <c r="F1786" s="42">
        <v>74</v>
      </c>
      <c r="G1786" s="43" t="str">
        <f t="shared" si="267"/>
        <v>13 Dec (Week 15:  Thu)</v>
      </c>
      <c r="H1786" s="41" t="s">
        <v>3408</v>
      </c>
      <c r="I1786" s="41" t="s">
        <v>3415</v>
      </c>
      <c r="J1786" s="41" t="str">
        <f t="shared" si="268"/>
        <v>Planned</v>
      </c>
    </row>
    <row r="1787" spans="1:10" x14ac:dyDescent="0.25">
      <c r="A1787" s="103" t="str">
        <f t="shared" si="266"/>
        <v>Language Arts+ Writing &amp; Research Project82</v>
      </c>
      <c r="B1787" s="74" t="s">
        <v>2</v>
      </c>
      <c r="C1787" s="73" t="s">
        <v>4</v>
      </c>
      <c r="D1787" s="118" t="s">
        <v>3411</v>
      </c>
      <c r="E1787" s="73" t="s">
        <v>107</v>
      </c>
      <c r="F1787" s="42">
        <v>82</v>
      </c>
      <c r="G1787" s="43" t="str">
        <f t="shared" si="267"/>
        <v>28 Dec (Week 17:  Fri)</v>
      </c>
      <c r="H1787" s="41" t="s">
        <v>3404</v>
      </c>
      <c r="I1787" s="41" t="s">
        <v>3409</v>
      </c>
      <c r="J1787" s="41" t="str">
        <f t="shared" si="268"/>
        <v>Planned</v>
      </c>
    </row>
    <row r="1788" spans="1:10" x14ac:dyDescent="0.25">
      <c r="A1788" s="103" t="str">
        <f t="shared" si="266"/>
        <v>Language Arts+ Writing &amp; Research Project83</v>
      </c>
      <c r="B1788" s="74" t="s">
        <v>2</v>
      </c>
      <c r="C1788" s="73" t="s">
        <v>4</v>
      </c>
      <c r="D1788" s="118" t="s">
        <v>3411</v>
      </c>
      <c r="E1788" s="73" t="s">
        <v>107</v>
      </c>
      <c r="F1788" s="42">
        <v>83</v>
      </c>
      <c r="G1788" s="43" t="str">
        <f t="shared" si="267"/>
        <v>02 Jan (Week 17:  Wed)</v>
      </c>
      <c r="H1788" s="41" t="s">
        <v>3405</v>
      </c>
      <c r="I1788" s="41" t="s">
        <v>3410</v>
      </c>
      <c r="J1788" s="41" t="str">
        <f t="shared" si="268"/>
        <v>Planned</v>
      </c>
    </row>
    <row r="1789" spans="1:10" x14ac:dyDescent="0.25">
      <c r="A1789" s="103" t="str">
        <f t="shared" si="266"/>
        <v>Language Arts+ Writing &amp; Research Project84</v>
      </c>
      <c r="B1789" s="74" t="s">
        <v>2</v>
      </c>
      <c r="C1789" s="73" t="s">
        <v>4</v>
      </c>
      <c r="D1789" s="118" t="s">
        <v>3411</v>
      </c>
      <c r="E1789" s="73" t="s">
        <v>107</v>
      </c>
      <c r="F1789" s="42">
        <v>84</v>
      </c>
      <c r="G1789" s="43" t="str">
        <f t="shared" si="267"/>
        <v>03 Jan (Week 17:  Thu)</v>
      </c>
      <c r="H1789" s="41" t="s">
        <v>3406</v>
      </c>
      <c r="I1789" s="41" t="s">
        <v>3412</v>
      </c>
      <c r="J1789" s="41" t="str">
        <f t="shared" si="268"/>
        <v>Planned</v>
      </c>
    </row>
    <row r="1790" spans="1:10" x14ac:dyDescent="0.25">
      <c r="A1790" s="103" t="str">
        <f t="shared" si="266"/>
        <v>Language Arts+ Writing &amp; Research Project87</v>
      </c>
      <c r="B1790" s="74" t="s">
        <v>2</v>
      </c>
      <c r="C1790" s="73" t="s">
        <v>4</v>
      </c>
      <c r="D1790" s="118" t="s">
        <v>3411</v>
      </c>
      <c r="E1790" s="73" t="s">
        <v>107</v>
      </c>
      <c r="F1790" s="42">
        <v>87</v>
      </c>
      <c r="G1790" s="43" t="str">
        <f t="shared" si="267"/>
        <v>08 Jan (Week 18:  Tue)</v>
      </c>
      <c r="H1790" s="41" t="s">
        <v>3407</v>
      </c>
      <c r="I1790" s="41" t="s">
        <v>3413</v>
      </c>
      <c r="J1790" s="41" t="str">
        <f t="shared" si="268"/>
        <v>Planned</v>
      </c>
    </row>
    <row r="1791" spans="1:10" x14ac:dyDescent="0.25">
      <c r="A1791" s="103" t="str">
        <f t="shared" si="266"/>
        <v>Language Arts+ Writing &amp; Research Project88</v>
      </c>
      <c r="B1791" s="74" t="s">
        <v>2</v>
      </c>
      <c r="C1791" s="73" t="s">
        <v>4</v>
      </c>
      <c r="D1791" s="118" t="s">
        <v>3411</v>
      </c>
      <c r="E1791" s="73" t="s">
        <v>107</v>
      </c>
      <c r="F1791" s="42">
        <v>88</v>
      </c>
      <c r="G1791" s="43" t="str">
        <f t="shared" si="267"/>
        <v>09 Jan (Week 18:  Wed)</v>
      </c>
      <c r="H1791" s="41" t="s">
        <v>3405</v>
      </c>
      <c r="I1791" s="41" t="s">
        <v>3414</v>
      </c>
      <c r="J1791" s="41" t="str">
        <f t="shared" si="268"/>
        <v>Planned</v>
      </c>
    </row>
    <row r="1792" spans="1:10" x14ac:dyDescent="0.25">
      <c r="A1792" s="103" t="str">
        <f t="shared" si="266"/>
        <v>Language Arts+ Writing &amp; Research Project89</v>
      </c>
      <c r="B1792" s="74" t="s">
        <v>2</v>
      </c>
      <c r="C1792" s="73" t="s">
        <v>4</v>
      </c>
      <c r="D1792" s="118" t="s">
        <v>3411</v>
      </c>
      <c r="E1792" s="73" t="s">
        <v>107</v>
      </c>
      <c r="F1792" s="42">
        <v>89</v>
      </c>
      <c r="G1792" s="43" t="str">
        <f t="shared" si="267"/>
        <v>10 Jan (Week 18:  Thu)</v>
      </c>
      <c r="H1792" s="41" t="s">
        <v>3408</v>
      </c>
      <c r="I1792" s="41" t="s">
        <v>3415</v>
      </c>
      <c r="J1792" s="41" t="str">
        <f t="shared" si="268"/>
        <v>Planned</v>
      </c>
    </row>
    <row r="1793" spans="1:10" x14ac:dyDescent="0.25">
      <c r="A1793" s="103" t="str">
        <f t="shared" si="266"/>
        <v>Language Arts+ Writing &amp; Research Project97</v>
      </c>
      <c r="B1793" s="74" t="s">
        <v>2</v>
      </c>
      <c r="C1793" s="73" t="s">
        <v>4</v>
      </c>
      <c r="D1793" s="118" t="s">
        <v>3411</v>
      </c>
      <c r="E1793" s="73" t="s">
        <v>107</v>
      </c>
      <c r="F1793" s="42">
        <v>97</v>
      </c>
      <c r="G1793" s="43" t="str">
        <f t="shared" si="267"/>
        <v>22 Jan (Week 20:  Tue)</v>
      </c>
      <c r="H1793" s="41" t="s">
        <v>3404</v>
      </c>
      <c r="I1793" s="41" t="s">
        <v>3409</v>
      </c>
      <c r="J1793" s="41" t="str">
        <f t="shared" si="268"/>
        <v>Planned</v>
      </c>
    </row>
    <row r="1794" spans="1:10" x14ac:dyDescent="0.25">
      <c r="A1794" s="103" t="str">
        <f t="shared" si="266"/>
        <v>Language Arts+ Writing &amp; Research Project98</v>
      </c>
      <c r="B1794" s="74" t="s">
        <v>2</v>
      </c>
      <c r="C1794" s="73" t="s">
        <v>4</v>
      </c>
      <c r="D1794" s="118" t="s">
        <v>3411</v>
      </c>
      <c r="E1794" s="73" t="s">
        <v>107</v>
      </c>
      <c r="F1794" s="42">
        <v>98</v>
      </c>
      <c r="G1794" s="43" t="str">
        <f t="shared" si="267"/>
        <v>23 Jan (Week 20:  Wed)</v>
      </c>
      <c r="H1794" s="41" t="s">
        <v>3405</v>
      </c>
      <c r="I1794" s="41" t="s">
        <v>3410</v>
      </c>
      <c r="J1794" s="41" t="str">
        <f t="shared" si="268"/>
        <v>Planned</v>
      </c>
    </row>
    <row r="1795" spans="1:10" x14ac:dyDescent="0.25">
      <c r="A1795" s="103" t="str">
        <f t="shared" si="266"/>
        <v>Language Arts+ Writing &amp; Research Project99</v>
      </c>
      <c r="B1795" s="74" t="s">
        <v>2</v>
      </c>
      <c r="C1795" s="73" t="s">
        <v>4</v>
      </c>
      <c r="D1795" s="118" t="s">
        <v>3411</v>
      </c>
      <c r="E1795" s="73" t="s">
        <v>107</v>
      </c>
      <c r="F1795" s="42">
        <v>99</v>
      </c>
      <c r="G1795" s="43" t="str">
        <f t="shared" si="267"/>
        <v>24 Jan (Week 20:  Thu)</v>
      </c>
      <c r="H1795" s="41" t="s">
        <v>3406</v>
      </c>
      <c r="I1795" s="41" t="s">
        <v>3412</v>
      </c>
      <c r="J1795" s="41" t="str">
        <f t="shared" si="268"/>
        <v>Planned</v>
      </c>
    </row>
    <row r="1796" spans="1:10" x14ac:dyDescent="0.25">
      <c r="A1796" s="103" t="str">
        <f t="shared" si="266"/>
        <v>Language Arts+ Writing &amp; Research Project102</v>
      </c>
      <c r="B1796" s="74" t="s">
        <v>2</v>
      </c>
      <c r="C1796" s="73" t="s">
        <v>4</v>
      </c>
      <c r="D1796" s="118" t="s">
        <v>3411</v>
      </c>
      <c r="E1796" s="73" t="s">
        <v>107</v>
      </c>
      <c r="F1796" s="42">
        <v>102</v>
      </c>
      <c r="G1796" s="43" t="str">
        <f t="shared" si="267"/>
        <v>29 Jan (Week 21:  Tue)</v>
      </c>
      <c r="H1796" s="41" t="s">
        <v>3407</v>
      </c>
      <c r="I1796" s="41" t="s">
        <v>3413</v>
      </c>
      <c r="J1796" s="41" t="str">
        <f t="shared" si="268"/>
        <v>Planned</v>
      </c>
    </row>
    <row r="1797" spans="1:10" x14ac:dyDescent="0.25">
      <c r="A1797" s="103" t="str">
        <f t="shared" si="266"/>
        <v>Language Arts+ Writing &amp; Research Project103</v>
      </c>
      <c r="B1797" s="74" t="s">
        <v>2</v>
      </c>
      <c r="C1797" s="73" t="s">
        <v>4</v>
      </c>
      <c r="D1797" s="118" t="s">
        <v>3411</v>
      </c>
      <c r="E1797" s="73" t="s">
        <v>107</v>
      </c>
      <c r="F1797" s="42">
        <v>103</v>
      </c>
      <c r="G1797" s="43" t="str">
        <f t="shared" si="267"/>
        <v>30 Jan (Week 21:  Wed)</v>
      </c>
      <c r="H1797" s="41" t="s">
        <v>3405</v>
      </c>
      <c r="I1797" s="41" t="s">
        <v>3414</v>
      </c>
      <c r="J1797" s="41" t="str">
        <f t="shared" si="268"/>
        <v>Planned</v>
      </c>
    </row>
    <row r="1798" spans="1:10" x14ac:dyDescent="0.25">
      <c r="A1798" s="103" t="str">
        <f t="shared" si="266"/>
        <v>Language Arts+ Writing &amp; Research Project104</v>
      </c>
      <c r="B1798" s="74" t="s">
        <v>2</v>
      </c>
      <c r="C1798" s="73" t="s">
        <v>4</v>
      </c>
      <c r="D1798" s="118" t="s">
        <v>3411</v>
      </c>
      <c r="E1798" s="73" t="s">
        <v>107</v>
      </c>
      <c r="F1798" s="42">
        <v>104</v>
      </c>
      <c r="G1798" s="43" t="str">
        <f t="shared" si="267"/>
        <v>31 Jan (Week 21:  Thu)</v>
      </c>
      <c r="H1798" s="41" t="s">
        <v>3408</v>
      </c>
      <c r="I1798" s="41" t="s">
        <v>3415</v>
      </c>
      <c r="J1798" s="41" t="str">
        <f t="shared" si="268"/>
        <v>Planned</v>
      </c>
    </row>
    <row r="1799" spans="1:10" x14ac:dyDescent="0.25">
      <c r="A1799" s="103" t="str">
        <f t="shared" si="266"/>
        <v>Language Arts+ Writing &amp; Research Project112</v>
      </c>
      <c r="B1799" s="74" t="s">
        <v>2</v>
      </c>
      <c r="C1799" s="73" t="s">
        <v>4</v>
      </c>
      <c r="D1799" s="118" t="s">
        <v>3411</v>
      </c>
      <c r="E1799" s="73" t="s">
        <v>107</v>
      </c>
      <c r="F1799" s="42">
        <v>112</v>
      </c>
      <c r="G1799" s="43" t="str">
        <f t="shared" si="267"/>
        <v>12 Feb (Week 23:  Tue)</v>
      </c>
      <c r="H1799" s="41" t="s">
        <v>3404</v>
      </c>
      <c r="I1799" s="41" t="s">
        <v>3409</v>
      </c>
      <c r="J1799" s="41" t="str">
        <f t="shared" si="268"/>
        <v>Planned</v>
      </c>
    </row>
    <row r="1800" spans="1:10" x14ac:dyDescent="0.25">
      <c r="A1800" s="103" t="str">
        <f t="shared" ref="A1800:A1828" si="269">B1800&amp;D1800&amp;F1800</f>
        <v>Language Arts+ Writing &amp; Research Project113</v>
      </c>
      <c r="B1800" s="74" t="s">
        <v>2</v>
      </c>
      <c r="C1800" s="73" t="s">
        <v>4</v>
      </c>
      <c r="D1800" s="118" t="s">
        <v>3411</v>
      </c>
      <c r="E1800" s="73" t="s">
        <v>107</v>
      </c>
      <c r="F1800" s="42">
        <v>113</v>
      </c>
      <c r="G1800" s="43" t="str">
        <f t="shared" ref="G1800:G1828" si="270">IF(ISBLANK(F1800),"",TEXT(VLOOKUP(F1800,Calendar,2,0),"dd mmm")&amp;" (Week "&amp;VLOOKUP(F1800,Calendar,3,FALSE)&amp;":  "&amp;TEXT(VLOOKUP(F1800,Calendar,2,FALSE),"ddd")&amp;")")</f>
        <v>13 Feb (Week 23:  Wed)</v>
      </c>
      <c r="H1800" s="41" t="s">
        <v>3405</v>
      </c>
      <c r="I1800" s="41" t="s">
        <v>3410</v>
      </c>
      <c r="J1800" s="41" t="str">
        <f t="shared" ref="J1800:J1828" si="271">IF(ISBLANK(K1800),"Planned",IF(K1800="-","Revoked","Completed"))</f>
        <v>Planned</v>
      </c>
    </row>
    <row r="1801" spans="1:10" x14ac:dyDescent="0.25">
      <c r="A1801" s="103" t="str">
        <f t="shared" si="269"/>
        <v>Language Arts+ Writing &amp; Research Project114</v>
      </c>
      <c r="B1801" s="74" t="s">
        <v>2</v>
      </c>
      <c r="C1801" s="73" t="s">
        <v>4</v>
      </c>
      <c r="D1801" s="118" t="s">
        <v>3411</v>
      </c>
      <c r="E1801" s="73" t="s">
        <v>107</v>
      </c>
      <c r="F1801" s="42">
        <v>114</v>
      </c>
      <c r="G1801" s="43" t="str">
        <f t="shared" si="270"/>
        <v>14 Feb (Week 23:  Thu)</v>
      </c>
      <c r="H1801" s="41" t="s">
        <v>3406</v>
      </c>
      <c r="I1801" s="41" t="s">
        <v>3412</v>
      </c>
      <c r="J1801" s="41" t="str">
        <f t="shared" si="271"/>
        <v>Planned</v>
      </c>
    </row>
    <row r="1802" spans="1:10" x14ac:dyDescent="0.25">
      <c r="A1802" s="103" t="str">
        <f t="shared" si="269"/>
        <v>Language Arts+ Writing &amp; Research Project117</v>
      </c>
      <c r="B1802" s="74" t="s">
        <v>2</v>
      </c>
      <c r="C1802" s="73" t="s">
        <v>4</v>
      </c>
      <c r="D1802" s="118" t="s">
        <v>3411</v>
      </c>
      <c r="E1802" s="73" t="s">
        <v>107</v>
      </c>
      <c r="F1802" s="42">
        <v>117</v>
      </c>
      <c r="G1802" s="43" t="str">
        <f t="shared" si="270"/>
        <v>19 Feb (Week 24:  Tue)</v>
      </c>
      <c r="H1802" s="41" t="s">
        <v>3407</v>
      </c>
      <c r="I1802" s="41" t="s">
        <v>3413</v>
      </c>
      <c r="J1802" s="41" t="str">
        <f t="shared" si="271"/>
        <v>Planned</v>
      </c>
    </row>
    <row r="1803" spans="1:10" x14ac:dyDescent="0.25">
      <c r="A1803" s="103" t="str">
        <f t="shared" si="269"/>
        <v>Language Arts+ Writing &amp; Research Project118</v>
      </c>
      <c r="B1803" s="74" t="s">
        <v>2</v>
      </c>
      <c r="C1803" s="73" t="s">
        <v>4</v>
      </c>
      <c r="D1803" s="118" t="s">
        <v>3411</v>
      </c>
      <c r="E1803" s="73" t="s">
        <v>107</v>
      </c>
      <c r="F1803" s="42">
        <v>118</v>
      </c>
      <c r="G1803" s="43" t="str">
        <f t="shared" si="270"/>
        <v>20 Feb (Week 24:  Wed)</v>
      </c>
      <c r="H1803" s="41" t="s">
        <v>3405</v>
      </c>
      <c r="I1803" s="41" t="s">
        <v>3414</v>
      </c>
      <c r="J1803" s="41" t="str">
        <f t="shared" si="271"/>
        <v>Planned</v>
      </c>
    </row>
    <row r="1804" spans="1:10" x14ac:dyDescent="0.25">
      <c r="A1804" s="103" t="str">
        <f t="shared" si="269"/>
        <v>Language Arts+ Writing &amp; Research Project119</v>
      </c>
      <c r="B1804" s="74" t="s">
        <v>2</v>
      </c>
      <c r="C1804" s="73" t="s">
        <v>4</v>
      </c>
      <c r="D1804" s="118" t="s">
        <v>3411</v>
      </c>
      <c r="E1804" s="73" t="s">
        <v>107</v>
      </c>
      <c r="F1804" s="42">
        <v>119</v>
      </c>
      <c r="G1804" s="43" t="str">
        <f t="shared" si="270"/>
        <v>21 Feb (Week 24:  Thu)</v>
      </c>
      <c r="H1804" s="41" t="s">
        <v>3408</v>
      </c>
      <c r="I1804" s="41" t="s">
        <v>3415</v>
      </c>
      <c r="J1804" s="41" t="str">
        <f t="shared" si="271"/>
        <v>Planned</v>
      </c>
    </row>
    <row r="1805" spans="1:10" x14ac:dyDescent="0.25">
      <c r="A1805" s="103" t="str">
        <f t="shared" si="269"/>
        <v>Language Arts+ Writing &amp; Research Project127</v>
      </c>
      <c r="B1805" s="74" t="s">
        <v>2</v>
      </c>
      <c r="C1805" s="73" t="s">
        <v>4</v>
      </c>
      <c r="D1805" s="118" t="s">
        <v>3411</v>
      </c>
      <c r="E1805" s="73" t="s">
        <v>107</v>
      </c>
      <c r="F1805" s="42">
        <v>127</v>
      </c>
      <c r="G1805" s="43" t="str">
        <f t="shared" si="270"/>
        <v>05 Mar (Week 26:  Tue)</v>
      </c>
      <c r="H1805" s="41" t="s">
        <v>3404</v>
      </c>
      <c r="I1805" s="41" t="s">
        <v>3409</v>
      </c>
      <c r="J1805" s="41" t="str">
        <f t="shared" si="271"/>
        <v>Planned</v>
      </c>
    </row>
    <row r="1806" spans="1:10" x14ac:dyDescent="0.25">
      <c r="A1806" s="103" t="str">
        <f t="shared" si="269"/>
        <v>Language Arts+ Writing &amp; Research Project128</v>
      </c>
      <c r="B1806" s="74" t="s">
        <v>2</v>
      </c>
      <c r="C1806" s="73" t="s">
        <v>4</v>
      </c>
      <c r="D1806" s="118" t="s">
        <v>3411</v>
      </c>
      <c r="E1806" s="73" t="s">
        <v>107</v>
      </c>
      <c r="F1806" s="42">
        <v>128</v>
      </c>
      <c r="G1806" s="43" t="str">
        <f t="shared" si="270"/>
        <v>06 Mar (Week 26:  Wed)</v>
      </c>
      <c r="H1806" s="41" t="s">
        <v>3405</v>
      </c>
      <c r="I1806" s="41" t="s">
        <v>3410</v>
      </c>
      <c r="J1806" s="41" t="str">
        <f t="shared" si="271"/>
        <v>Planned</v>
      </c>
    </row>
    <row r="1807" spans="1:10" x14ac:dyDescent="0.25">
      <c r="A1807" s="103" t="str">
        <f t="shared" si="269"/>
        <v>Language Arts+ Writing &amp; Research Project129</v>
      </c>
      <c r="B1807" s="74" t="s">
        <v>2</v>
      </c>
      <c r="C1807" s="73" t="s">
        <v>4</v>
      </c>
      <c r="D1807" s="118" t="s">
        <v>3411</v>
      </c>
      <c r="E1807" s="73" t="s">
        <v>107</v>
      </c>
      <c r="F1807" s="42">
        <v>129</v>
      </c>
      <c r="G1807" s="43" t="str">
        <f t="shared" si="270"/>
        <v>07 Mar (Week 26:  Thu)</v>
      </c>
      <c r="H1807" s="41" t="s">
        <v>3406</v>
      </c>
      <c r="I1807" s="41" t="s">
        <v>3412</v>
      </c>
      <c r="J1807" s="41" t="str">
        <f t="shared" si="271"/>
        <v>Planned</v>
      </c>
    </row>
    <row r="1808" spans="1:10" x14ac:dyDescent="0.25">
      <c r="A1808" s="103" t="str">
        <f t="shared" si="269"/>
        <v>Language Arts+ Writing &amp; Research Project132</v>
      </c>
      <c r="B1808" s="74" t="s">
        <v>2</v>
      </c>
      <c r="C1808" s="73" t="s">
        <v>4</v>
      </c>
      <c r="D1808" s="118" t="s">
        <v>3411</v>
      </c>
      <c r="E1808" s="73" t="s">
        <v>107</v>
      </c>
      <c r="F1808" s="42">
        <v>132</v>
      </c>
      <c r="G1808" s="43" t="str">
        <f t="shared" si="270"/>
        <v>12 Mar (Week 27:  Tue)</v>
      </c>
      <c r="H1808" s="41" t="s">
        <v>3407</v>
      </c>
      <c r="I1808" s="41" t="s">
        <v>3413</v>
      </c>
      <c r="J1808" s="41" t="str">
        <f t="shared" si="271"/>
        <v>Planned</v>
      </c>
    </row>
    <row r="1809" spans="1:10" x14ac:dyDescent="0.25">
      <c r="A1809" s="103" t="str">
        <f t="shared" si="269"/>
        <v>Language Arts+ Writing &amp; Research Project133</v>
      </c>
      <c r="B1809" s="74" t="s">
        <v>2</v>
      </c>
      <c r="C1809" s="73" t="s">
        <v>4</v>
      </c>
      <c r="D1809" s="118" t="s">
        <v>3411</v>
      </c>
      <c r="E1809" s="73" t="s">
        <v>107</v>
      </c>
      <c r="F1809" s="42">
        <v>133</v>
      </c>
      <c r="G1809" s="43" t="str">
        <f t="shared" si="270"/>
        <v>13 Mar (Week 27:  Wed)</v>
      </c>
      <c r="H1809" s="41" t="s">
        <v>3405</v>
      </c>
      <c r="I1809" s="41" t="s">
        <v>3414</v>
      </c>
      <c r="J1809" s="41" t="str">
        <f t="shared" si="271"/>
        <v>Planned</v>
      </c>
    </row>
    <row r="1810" spans="1:10" x14ac:dyDescent="0.25">
      <c r="A1810" s="103" t="str">
        <f t="shared" si="269"/>
        <v>Language Arts+ Writing &amp; Research Project134</v>
      </c>
      <c r="B1810" s="74" t="s">
        <v>2</v>
      </c>
      <c r="C1810" s="73" t="s">
        <v>4</v>
      </c>
      <c r="D1810" s="118" t="s">
        <v>3411</v>
      </c>
      <c r="E1810" s="73" t="s">
        <v>107</v>
      </c>
      <c r="F1810" s="42">
        <v>134</v>
      </c>
      <c r="G1810" s="43" t="str">
        <f t="shared" si="270"/>
        <v>14 Mar (Week 27:  Thu)</v>
      </c>
      <c r="H1810" s="41" t="s">
        <v>3408</v>
      </c>
      <c r="I1810" s="41" t="s">
        <v>3415</v>
      </c>
      <c r="J1810" s="41" t="str">
        <f t="shared" si="271"/>
        <v>Planned</v>
      </c>
    </row>
    <row r="1811" spans="1:10" x14ac:dyDescent="0.25">
      <c r="A1811" s="103" t="str">
        <f t="shared" si="269"/>
        <v>Language Arts+ Writing &amp; Research Project142</v>
      </c>
      <c r="B1811" s="74" t="s">
        <v>2</v>
      </c>
      <c r="C1811" s="73" t="s">
        <v>4</v>
      </c>
      <c r="D1811" s="118" t="s">
        <v>3411</v>
      </c>
      <c r="E1811" s="73" t="s">
        <v>107</v>
      </c>
      <c r="F1811" s="42">
        <v>142</v>
      </c>
      <c r="G1811" s="43" t="str">
        <f t="shared" si="270"/>
        <v>26 Mar (Week 29:  Tue)</v>
      </c>
      <c r="H1811" s="41" t="s">
        <v>3404</v>
      </c>
      <c r="I1811" s="41" t="s">
        <v>3409</v>
      </c>
      <c r="J1811" s="41" t="str">
        <f t="shared" si="271"/>
        <v>Planned</v>
      </c>
    </row>
    <row r="1812" spans="1:10" x14ac:dyDescent="0.25">
      <c r="A1812" s="103" t="str">
        <f t="shared" si="269"/>
        <v>Language Arts+ Writing &amp; Research Project143</v>
      </c>
      <c r="B1812" s="74" t="s">
        <v>2</v>
      </c>
      <c r="C1812" s="73" t="s">
        <v>4</v>
      </c>
      <c r="D1812" s="118" t="s">
        <v>3411</v>
      </c>
      <c r="E1812" s="73" t="s">
        <v>107</v>
      </c>
      <c r="F1812" s="42">
        <v>143</v>
      </c>
      <c r="G1812" s="43" t="str">
        <f t="shared" si="270"/>
        <v>27 Mar (Week 29:  Wed)</v>
      </c>
      <c r="H1812" s="41" t="s">
        <v>3405</v>
      </c>
      <c r="I1812" s="41" t="s">
        <v>3410</v>
      </c>
      <c r="J1812" s="41" t="str">
        <f t="shared" si="271"/>
        <v>Planned</v>
      </c>
    </row>
    <row r="1813" spans="1:10" x14ac:dyDescent="0.25">
      <c r="A1813" s="103" t="str">
        <f t="shared" si="269"/>
        <v>Language Arts+ Writing &amp; Research Project144</v>
      </c>
      <c r="B1813" s="74" t="s">
        <v>2</v>
      </c>
      <c r="C1813" s="73" t="s">
        <v>4</v>
      </c>
      <c r="D1813" s="118" t="s">
        <v>3411</v>
      </c>
      <c r="E1813" s="73" t="s">
        <v>107</v>
      </c>
      <c r="F1813" s="42">
        <v>144</v>
      </c>
      <c r="G1813" s="43" t="str">
        <f t="shared" si="270"/>
        <v>28 Mar (Week 29:  Thu)</v>
      </c>
      <c r="H1813" s="41" t="s">
        <v>3406</v>
      </c>
      <c r="I1813" s="41" t="s">
        <v>3412</v>
      </c>
      <c r="J1813" s="41" t="str">
        <f t="shared" si="271"/>
        <v>Planned</v>
      </c>
    </row>
    <row r="1814" spans="1:10" x14ac:dyDescent="0.25">
      <c r="A1814" s="103" t="str">
        <f t="shared" si="269"/>
        <v>Language Arts+ Writing &amp; Research Project147</v>
      </c>
      <c r="B1814" s="74" t="s">
        <v>2</v>
      </c>
      <c r="C1814" s="73" t="s">
        <v>4</v>
      </c>
      <c r="D1814" s="118" t="s">
        <v>3411</v>
      </c>
      <c r="E1814" s="73" t="s">
        <v>107</v>
      </c>
      <c r="F1814" s="42">
        <v>147</v>
      </c>
      <c r="G1814" s="43" t="str">
        <f t="shared" si="270"/>
        <v>02 Apr (Week 30:  Tue)</v>
      </c>
      <c r="H1814" s="41" t="s">
        <v>3407</v>
      </c>
      <c r="I1814" s="41" t="s">
        <v>3413</v>
      </c>
      <c r="J1814" s="41" t="str">
        <f t="shared" si="271"/>
        <v>Planned</v>
      </c>
    </row>
    <row r="1815" spans="1:10" x14ac:dyDescent="0.25">
      <c r="A1815" s="103" t="str">
        <f t="shared" si="269"/>
        <v>Language Arts+ Writing &amp; Research Project148</v>
      </c>
      <c r="B1815" s="74" t="s">
        <v>2</v>
      </c>
      <c r="C1815" s="73" t="s">
        <v>4</v>
      </c>
      <c r="D1815" s="118" t="s">
        <v>3411</v>
      </c>
      <c r="E1815" s="73" t="s">
        <v>107</v>
      </c>
      <c r="F1815" s="42">
        <v>148</v>
      </c>
      <c r="G1815" s="43" t="str">
        <f t="shared" si="270"/>
        <v>03 Apr (Week 30:  Wed)</v>
      </c>
      <c r="H1815" s="41" t="s">
        <v>3405</v>
      </c>
      <c r="I1815" s="41" t="s">
        <v>3414</v>
      </c>
      <c r="J1815" s="41" t="str">
        <f t="shared" si="271"/>
        <v>Planned</v>
      </c>
    </row>
    <row r="1816" spans="1:10" x14ac:dyDescent="0.25">
      <c r="A1816" s="103" t="str">
        <f t="shared" si="269"/>
        <v>Language Arts+ Writing &amp; Research Project149</v>
      </c>
      <c r="B1816" s="74" t="s">
        <v>2</v>
      </c>
      <c r="C1816" s="73" t="s">
        <v>4</v>
      </c>
      <c r="D1816" s="118" t="s">
        <v>3411</v>
      </c>
      <c r="E1816" s="73" t="s">
        <v>107</v>
      </c>
      <c r="F1816" s="42">
        <v>149</v>
      </c>
      <c r="G1816" s="43" t="str">
        <f t="shared" si="270"/>
        <v>04 Apr (Week 30:  Thu)</v>
      </c>
      <c r="H1816" s="41" t="s">
        <v>3408</v>
      </c>
      <c r="I1816" s="41" t="s">
        <v>3415</v>
      </c>
      <c r="J1816" s="41" t="str">
        <f t="shared" si="271"/>
        <v>Planned</v>
      </c>
    </row>
    <row r="1817" spans="1:10" x14ac:dyDescent="0.25">
      <c r="A1817" s="103" t="str">
        <f t="shared" si="269"/>
        <v>Language Arts+ Writing &amp; Research Project157</v>
      </c>
      <c r="B1817" s="74" t="s">
        <v>2</v>
      </c>
      <c r="C1817" s="73" t="s">
        <v>4</v>
      </c>
      <c r="D1817" s="118" t="s">
        <v>3411</v>
      </c>
      <c r="E1817" s="73" t="s">
        <v>107</v>
      </c>
      <c r="F1817" s="42">
        <v>157</v>
      </c>
      <c r="G1817" s="43" t="str">
        <f t="shared" si="270"/>
        <v>16 Apr (Week 32:  Tue)</v>
      </c>
      <c r="H1817" s="41" t="s">
        <v>3404</v>
      </c>
      <c r="I1817" s="41" t="s">
        <v>3409</v>
      </c>
      <c r="J1817" s="41" t="str">
        <f t="shared" si="271"/>
        <v>Planned</v>
      </c>
    </row>
    <row r="1818" spans="1:10" x14ac:dyDescent="0.25">
      <c r="A1818" s="103" t="str">
        <f t="shared" si="269"/>
        <v>Language Arts+ Writing &amp; Research Project158</v>
      </c>
      <c r="B1818" s="74" t="s">
        <v>2</v>
      </c>
      <c r="C1818" s="73" t="s">
        <v>4</v>
      </c>
      <c r="D1818" s="118" t="s">
        <v>3411</v>
      </c>
      <c r="E1818" s="73" t="s">
        <v>107</v>
      </c>
      <c r="F1818" s="42">
        <v>158</v>
      </c>
      <c r="G1818" s="43" t="str">
        <f t="shared" si="270"/>
        <v>17 Apr (Week 32:  Wed)</v>
      </c>
      <c r="H1818" s="41" t="s">
        <v>3405</v>
      </c>
      <c r="I1818" s="41" t="s">
        <v>3410</v>
      </c>
      <c r="J1818" s="41" t="str">
        <f t="shared" si="271"/>
        <v>Planned</v>
      </c>
    </row>
    <row r="1819" spans="1:10" x14ac:dyDescent="0.25">
      <c r="A1819" s="103" t="str">
        <f t="shared" si="269"/>
        <v>Language Arts+ Writing &amp; Research Project159</v>
      </c>
      <c r="B1819" s="74" t="s">
        <v>2</v>
      </c>
      <c r="C1819" s="73" t="s">
        <v>4</v>
      </c>
      <c r="D1819" s="118" t="s">
        <v>3411</v>
      </c>
      <c r="E1819" s="73" t="s">
        <v>107</v>
      </c>
      <c r="F1819" s="42">
        <v>159</v>
      </c>
      <c r="G1819" s="43" t="str">
        <f t="shared" si="270"/>
        <v>18 Apr (Week 32:  Thu)</v>
      </c>
      <c r="H1819" s="41" t="s">
        <v>3406</v>
      </c>
      <c r="I1819" s="41" t="s">
        <v>3412</v>
      </c>
      <c r="J1819" s="41" t="str">
        <f t="shared" si="271"/>
        <v>Planned</v>
      </c>
    </row>
    <row r="1820" spans="1:10" x14ac:dyDescent="0.25">
      <c r="A1820" s="103" t="str">
        <f t="shared" si="269"/>
        <v>Language Arts+ Writing &amp; Research Project162</v>
      </c>
      <c r="B1820" s="74" t="s">
        <v>2</v>
      </c>
      <c r="C1820" s="73" t="s">
        <v>4</v>
      </c>
      <c r="D1820" s="118" t="s">
        <v>3411</v>
      </c>
      <c r="E1820" s="73" t="s">
        <v>107</v>
      </c>
      <c r="F1820" s="42">
        <v>162</v>
      </c>
      <c r="G1820" s="43" t="str">
        <f t="shared" si="270"/>
        <v>23 Apr (Week 33:  Tue)</v>
      </c>
      <c r="H1820" s="41" t="s">
        <v>3407</v>
      </c>
      <c r="I1820" s="41" t="s">
        <v>3413</v>
      </c>
      <c r="J1820" s="41" t="str">
        <f t="shared" si="271"/>
        <v>Planned</v>
      </c>
    </row>
    <row r="1821" spans="1:10" x14ac:dyDescent="0.25">
      <c r="A1821" s="103" t="str">
        <f t="shared" si="269"/>
        <v>Language Arts+ Writing &amp; Research Project163</v>
      </c>
      <c r="B1821" s="74" t="s">
        <v>2</v>
      </c>
      <c r="C1821" s="73" t="s">
        <v>4</v>
      </c>
      <c r="D1821" s="118" t="s">
        <v>3411</v>
      </c>
      <c r="E1821" s="73" t="s">
        <v>107</v>
      </c>
      <c r="F1821" s="42">
        <v>163</v>
      </c>
      <c r="G1821" s="43" t="str">
        <f t="shared" si="270"/>
        <v>24 Apr (Week 33:  Wed)</v>
      </c>
      <c r="H1821" s="41" t="s">
        <v>3405</v>
      </c>
      <c r="I1821" s="41" t="s">
        <v>3414</v>
      </c>
      <c r="J1821" s="41" t="str">
        <f t="shared" si="271"/>
        <v>Planned</v>
      </c>
    </row>
    <row r="1822" spans="1:10" x14ac:dyDescent="0.25">
      <c r="A1822" s="103" t="str">
        <f t="shared" si="269"/>
        <v>Language Arts+ Writing &amp; Research Project164</v>
      </c>
      <c r="B1822" s="74" t="s">
        <v>2</v>
      </c>
      <c r="C1822" s="73" t="s">
        <v>4</v>
      </c>
      <c r="D1822" s="118" t="s">
        <v>3411</v>
      </c>
      <c r="E1822" s="73" t="s">
        <v>107</v>
      </c>
      <c r="F1822" s="42">
        <v>164</v>
      </c>
      <c r="G1822" s="43" t="str">
        <f t="shared" si="270"/>
        <v>25 Apr (Week 33:  Thu)</v>
      </c>
      <c r="H1822" s="41" t="s">
        <v>3408</v>
      </c>
      <c r="I1822" s="41" t="s">
        <v>3415</v>
      </c>
      <c r="J1822" s="41" t="str">
        <f t="shared" si="271"/>
        <v>Planned</v>
      </c>
    </row>
    <row r="1823" spans="1:10" x14ac:dyDescent="0.25">
      <c r="A1823" s="103" t="str">
        <f t="shared" si="269"/>
        <v>Language Arts+ Writing &amp; Research Project172</v>
      </c>
      <c r="B1823" s="74" t="s">
        <v>2</v>
      </c>
      <c r="C1823" s="73" t="s">
        <v>4</v>
      </c>
      <c r="D1823" s="118" t="s">
        <v>3411</v>
      </c>
      <c r="E1823" s="73" t="s">
        <v>107</v>
      </c>
      <c r="F1823" s="42">
        <v>172</v>
      </c>
      <c r="G1823" s="43" t="str">
        <f t="shared" si="270"/>
        <v>07 May (Week 35:  Tue)</v>
      </c>
      <c r="H1823" s="41" t="s">
        <v>3404</v>
      </c>
      <c r="I1823" s="41" t="s">
        <v>3409</v>
      </c>
      <c r="J1823" s="41" t="str">
        <f t="shared" si="271"/>
        <v>Planned</v>
      </c>
    </row>
    <row r="1824" spans="1:10" x14ac:dyDescent="0.25">
      <c r="A1824" s="103" t="str">
        <f t="shared" si="269"/>
        <v>Language Arts+ Writing &amp; Research Project173</v>
      </c>
      <c r="B1824" s="74" t="s">
        <v>2</v>
      </c>
      <c r="C1824" s="73" t="s">
        <v>4</v>
      </c>
      <c r="D1824" s="118" t="s">
        <v>3411</v>
      </c>
      <c r="E1824" s="73" t="s">
        <v>107</v>
      </c>
      <c r="F1824" s="42">
        <v>173</v>
      </c>
      <c r="G1824" s="43" t="str">
        <f t="shared" si="270"/>
        <v>08 May (Week 35:  Wed)</v>
      </c>
      <c r="H1824" s="41" t="s">
        <v>3405</v>
      </c>
      <c r="I1824" s="41" t="s">
        <v>3410</v>
      </c>
      <c r="J1824" s="41" t="str">
        <f t="shared" si="271"/>
        <v>Planned</v>
      </c>
    </row>
    <row r="1825" spans="1:11" x14ac:dyDescent="0.25">
      <c r="A1825" s="103" t="str">
        <f t="shared" si="269"/>
        <v>Language Arts+ Writing &amp; Research Project174</v>
      </c>
      <c r="B1825" s="74" t="s">
        <v>2</v>
      </c>
      <c r="C1825" s="73" t="s">
        <v>4</v>
      </c>
      <c r="D1825" s="118" t="s">
        <v>3411</v>
      </c>
      <c r="E1825" s="73" t="s">
        <v>107</v>
      </c>
      <c r="F1825" s="42">
        <v>174</v>
      </c>
      <c r="G1825" s="43" t="str">
        <f t="shared" si="270"/>
        <v>09 May (Week 35:  Thu)</v>
      </c>
      <c r="H1825" s="41" t="s">
        <v>3406</v>
      </c>
      <c r="I1825" s="41" t="s">
        <v>3412</v>
      </c>
      <c r="J1825" s="41" t="str">
        <f t="shared" si="271"/>
        <v>Planned</v>
      </c>
    </row>
    <row r="1826" spans="1:11" x14ac:dyDescent="0.25">
      <c r="A1826" s="103" t="str">
        <f t="shared" si="269"/>
        <v>Language Arts+ Writing &amp; Research Project177</v>
      </c>
      <c r="B1826" s="74" t="s">
        <v>2</v>
      </c>
      <c r="C1826" s="73" t="s">
        <v>4</v>
      </c>
      <c r="D1826" s="118" t="s">
        <v>3411</v>
      </c>
      <c r="E1826" s="73" t="s">
        <v>107</v>
      </c>
      <c r="F1826" s="42">
        <v>177</v>
      </c>
      <c r="G1826" s="43" t="str">
        <f t="shared" si="270"/>
        <v>14 May (Week 36:  Tue)</v>
      </c>
      <c r="H1826" s="41" t="s">
        <v>3407</v>
      </c>
      <c r="I1826" s="41" t="s">
        <v>3413</v>
      </c>
      <c r="J1826" s="41" t="str">
        <f t="shared" si="271"/>
        <v>Planned</v>
      </c>
    </row>
    <row r="1827" spans="1:11" x14ac:dyDescent="0.25">
      <c r="A1827" s="103" t="str">
        <f t="shared" si="269"/>
        <v>Language Arts+ Writing &amp; Research Project178</v>
      </c>
      <c r="B1827" s="74" t="s">
        <v>2</v>
      </c>
      <c r="C1827" s="73" t="s">
        <v>4</v>
      </c>
      <c r="D1827" s="118" t="s">
        <v>3411</v>
      </c>
      <c r="E1827" s="73" t="s">
        <v>107</v>
      </c>
      <c r="F1827" s="42">
        <v>178</v>
      </c>
      <c r="G1827" s="43" t="str">
        <f t="shared" si="270"/>
        <v>15 May (Week 36:  Wed)</v>
      </c>
      <c r="H1827" s="41" t="s">
        <v>3405</v>
      </c>
      <c r="I1827" s="41" t="s">
        <v>3414</v>
      </c>
      <c r="J1827" s="41" t="str">
        <f t="shared" si="271"/>
        <v>Planned</v>
      </c>
    </row>
    <row r="1828" spans="1:11" x14ac:dyDescent="0.25">
      <c r="A1828" s="103" t="str">
        <f t="shared" si="269"/>
        <v>Language Arts+ Writing &amp; Research Project179</v>
      </c>
      <c r="B1828" s="74" t="s">
        <v>2</v>
      </c>
      <c r="C1828" s="73" t="s">
        <v>4</v>
      </c>
      <c r="D1828" s="118" t="s">
        <v>3411</v>
      </c>
      <c r="E1828" s="73" t="s">
        <v>107</v>
      </c>
      <c r="F1828" s="42">
        <v>179</v>
      </c>
      <c r="G1828" s="43" t="str">
        <f t="shared" si="270"/>
        <v>16 May (Week 36:  Thu)</v>
      </c>
      <c r="H1828" s="41" t="s">
        <v>3408</v>
      </c>
      <c r="I1828" s="41" t="s">
        <v>3415</v>
      </c>
      <c r="J1828" s="41" t="str">
        <f t="shared" si="271"/>
        <v>Planned</v>
      </c>
    </row>
    <row r="1829" spans="1:11" x14ac:dyDescent="0.25">
      <c r="A1829" s="103" t="str">
        <f t="shared" ref="A1829:A1860" si="272">B1829&amp;D1829&amp;F1829</f>
        <v>Language Arts+ Journal: Jesse1</v>
      </c>
      <c r="B1829" s="74" t="s">
        <v>2</v>
      </c>
      <c r="C1829" s="73" t="s">
        <v>4</v>
      </c>
      <c r="D1829" s="118" t="s">
        <v>330</v>
      </c>
      <c r="E1829" s="73" t="s">
        <v>108</v>
      </c>
      <c r="F1829" s="42">
        <v>1</v>
      </c>
      <c r="G1829" s="43" t="str">
        <f t="shared" ref="G1829:G1892" si="273">IF(ISBLANK(F1829),"",TEXT(VLOOKUP(F1829,Calendar,2,0),"dd mmm")&amp;" (Week "&amp;VLOOKUP(F1829,Calendar,3,FALSE)&amp;":  "&amp;TEXT(VLOOKUP(F1829,Calendar,2,FALSE),"ddd")&amp;")")</f>
        <v>03 Sep (Week 1:  Mon)</v>
      </c>
      <c r="H1829" s="41" t="s">
        <v>120</v>
      </c>
      <c r="I1829" s="41" t="s">
        <v>121</v>
      </c>
      <c r="J1829" s="41" t="str">
        <f t="shared" ref="J1829:J1860" si="274">IF(ISBLANK(K1829),"Planned",IF(K1829="-","Revoked","Completed"))</f>
        <v>Completed</v>
      </c>
      <c r="K1829" s="107">
        <v>43346</v>
      </c>
    </row>
    <row r="1830" spans="1:11" x14ac:dyDescent="0.25">
      <c r="A1830" s="103" t="str">
        <f t="shared" si="272"/>
        <v>Language Arts+ Journal: Jesse2</v>
      </c>
      <c r="B1830" s="74" t="s">
        <v>2</v>
      </c>
      <c r="C1830" s="73" t="s">
        <v>4</v>
      </c>
      <c r="D1830" s="118" t="s">
        <v>330</v>
      </c>
      <c r="E1830" s="73" t="s">
        <v>108</v>
      </c>
      <c r="F1830" s="42">
        <v>2</v>
      </c>
      <c r="G1830" s="43" t="str">
        <f t="shared" si="273"/>
        <v>04 Sep (Week 1:  Tue)</v>
      </c>
      <c r="H1830" s="41" t="s">
        <v>120</v>
      </c>
      <c r="I1830" s="41" t="s">
        <v>121</v>
      </c>
      <c r="J1830" s="41" t="str">
        <f t="shared" si="274"/>
        <v>Completed</v>
      </c>
      <c r="K1830" s="107">
        <v>43347</v>
      </c>
    </row>
    <row r="1831" spans="1:11" x14ac:dyDescent="0.25">
      <c r="A1831" s="103" t="str">
        <f t="shared" si="272"/>
        <v>Language Arts+ Journal: Jesse3</v>
      </c>
      <c r="B1831" s="74" t="s">
        <v>2</v>
      </c>
      <c r="C1831" s="73" t="s">
        <v>4</v>
      </c>
      <c r="D1831" s="118" t="s">
        <v>330</v>
      </c>
      <c r="E1831" s="73" t="s">
        <v>108</v>
      </c>
      <c r="F1831" s="42">
        <v>3</v>
      </c>
      <c r="G1831" s="43" t="str">
        <f t="shared" si="273"/>
        <v>05 Sep (Week 1:  Wed)</v>
      </c>
      <c r="H1831" s="41" t="s">
        <v>120</v>
      </c>
      <c r="I1831" s="41" t="s">
        <v>121</v>
      </c>
      <c r="J1831" s="41" t="str">
        <f t="shared" si="274"/>
        <v>Completed</v>
      </c>
      <c r="K1831" s="107">
        <v>43348</v>
      </c>
    </row>
    <row r="1832" spans="1:11" x14ac:dyDescent="0.25">
      <c r="A1832" s="103" t="str">
        <f t="shared" si="272"/>
        <v>Language Arts+ Journal: Jesse4</v>
      </c>
      <c r="B1832" s="74" t="s">
        <v>2</v>
      </c>
      <c r="C1832" s="73" t="s">
        <v>4</v>
      </c>
      <c r="D1832" s="118" t="s">
        <v>330</v>
      </c>
      <c r="E1832" s="73" t="s">
        <v>108</v>
      </c>
      <c r="F1832" s="42">
        <v>4</v>
      </c>
      <c r="G1832" s="43" t="str">
        <f t="shared" si="273"/>
        <v>06 Sep (Week 1:  Thu)</v>
      </c>
      <c r="H1832" s="41" t="s">
        <v>120</v>
      </c>
      <c r="I1832" s="41" t="s">
        <v>121</v>
      </c>
      <c r="J1832" s="41" t="str">
        <f t="shared" si="274"/>
        <v>Completed</v>
      </c>
      <c r="K1832" s="107">
        <v>43349</v>
      </c>
    </row>
    <row r="1833" spans="1:11" x14ac:dyDescent="0.25">
      <c r="A1833" s="103" t="str">
        <f t="shared" si="272"/>
        <v>Language Arts+ Journal: Jesse5</v>
      </c>
      <c r="B1833" s="74" t="s">
        <v>2</v>
      </c>
      <c r="C1833" s="73" t="s">
        <v>4</v>
      </c>
      <c r="D1833" s="118" t="s">
        <v>330</v>
      </c>
      <c r="E1833" s="73" t="s">
        <v>108</v>
      </c>
      <c r="F1833" s="42">
        <v>5</v>
      </c>
      <c r="G1833" s="43" t="str">
        <f t="shared" si="273"/>
        <v>07 Sep (Week 1:  Fri)</v>
      </c>
      <c r="H1833" s="41" t="s">
        <v>120</v>
      </c>
      <c r="I1833" s="41" t="s">
        <v>121</v>
      </c>
      <c r="J1833" s="41" t="str">
        <f t="shared" si="274"/>
        <v>Completed</v>
      </c>
      <c r="K1833" s="107">
        <v>43350</v>
      </c>
    </row>
    <row r="1834" spans="1:11" x14ac:dyDescent="0.25">
      <c r="A1834" s="103" t="str">
        <f t="shared" si="272"/>
        <v>Language Arts+ Journal: Jesse6</v>
      </c>
      <c r="B1834" s="74" t="s">
        <v>2</v>
      </c>
      <c r="C1834" s="73" t="s">
        <v>4</v>
      </c>
      <c r="D1834" s="118" t="s">
        <v>330</v>
      </c>
      <c r="E1834" s="73" t="s">
        <v>108</v>
      </c>
      <c r="F1834" s="42">
        <v>6</v>
      </c>
      <c r="G1834" s="43" t="str">
        <f t="shared" si="273"/>
        <v>10 Sep (Week 2:  Mon)</v>
      </c>
      <c r="H1834" s="41" t="s">
        <v>120</v>
      </c>
      <c r="I1834" s="41" t="s">
        <v>121</v>
      </c>
      <c r="J1834" s="41" t="str">
        <f t="shared" si="274"/>
        <v>Completed</v>
      </c>
      <c r="K1834" s="107">
        <v>43353</v>
      </c>
    </row>
    <row r="1835" spans="1:11" x14ac:dyDescent="0.25">
      <c r="A1835" s="103" t="str">
        <f t="shared" si="272"/>
        <v>Language Arts+ Journal: Jesse7</v>
      </c>
      <c r="B1835" s="74" t="s">
        <v>2</v>
      </c>
      <c r="C1835" s="73" t="s">
        <v>4</v>
      </c>
      <c r="D1835" s="118" t="s">
        <v>330</v>
      </c>
      <c r="E1835" s="73" t="s">
        <v>108</v>
      </c>
      <c r="F1835" s="42">
        <v>7</v>
      </c>
      <c r="G1835" s="43" t="str">
        <f t="shared" si="273"/>
        <v>11 Sep (Week 2:  Tue)</v>
      </c>
      <c r="H1835" s="41" t="s">
        <v>120</v>
      </c>
      <c r="I1835" s="41" t="s">
        <v>121</v>
      </c>
      <c r="J1835" s="41" t="str">
        <f t="shared" si="274"/>
        <v>Completed</v>
      </c>
      <c r="K1835" s="107">
        <v>43354</v>
      </c>
    </row>
    <row r="1836" spans="1:11" x14ac:dyDescent="0.25">
      <c r="A1836" s="103" t="str">
        <f t="shared" si="272"/>
        <v>Language Arts+ Journal: Jesse8</v>
      </c>
      <c r="B1836" s="74" t="s">
        <v>2</v>
      </c>
      <c r="C1836" s="73" t="s">
        <v>4</v>
      </c>
      <c r="D1836" s="118" t="s">
        <v>330</v>
      </c>
      <c r="E1836" s="73" t="s">
        <v>108</v>
      </c>
      <c r="F1836" s="42">
        <v>8</v>
      </c>
      <c r="G1836" s="43" t="str">
        <f t="shared" si="273"/>
        <v>12 Sep (Week 2:  Wed)</v>
      </c>
      <c r="H1836" s="41" t="s">
        <v>120</v>
      </c>
      <c r="I1836" s="41" t="s">
        <v>121</v>
      </c>
      <c r="J1836" s="41" t="str">
        <f t="shared" si="274"/>
        <v>Completed</v>
      </c>
      <c r="K1836" s="107">
        <v>43355</v>
      </c>
    </row>
    <row r="1837" spans="1:11" x14ac:dyDescent="0.25">
      <c r="A1837" s="103" t="str">
        <f t="shared" si="272"/>
        <v>Language Arts+ Journal: Jesse9</v>
      </c>
      <c r="B1837" s="74" t="s">
        <v>2</v>
      </c>
      <c r="C1837" s="73" t="s">
        <v>4</v>
      </c>
      <c r="D1837" s="118" t="s">
        <v>330</v>
      </c>
      <c r="E1837" s="73" t="s">
        <v>108</v>
      </c>
      <c r="F1837" s="42">
        <v>9</v>
      </c>
      <c r="G1837" s="43" t="str">
        <f t="shared" si="273"/>
        <v>13 Sep (Week 2:  Thu)</v>
      </c>
      <c r="H1837" s="41" t="s">
        <v>120</v>
      </c>
      <c r="I1837" s="41" t="s">
        <v>121</v>
      </c>
      <c r="J1837" s="41" t="str">
        <f t="shared" si="274"/>
        <v>Completed</v>
      </c>
      <c r="K1837" s="107">
        <v>43356</v>
      </c>
    </row>
    <row r="1838" spans="1:11" x14ac:dyDescent="0.25">
      <c r="A1838" s="103" t="str">
        <f t="shared" si="272"/>
        <v>Language Arts+ Journal: Jesse10</v>
      </c>
      <c r="B1838" s="74" t="s">
        <v>2</v>
      </c>
      <c r="C1838" s="73" t="s">
        <v>4</v>
      </c>
      <c r="D1838" s="118" t="s">
        <v>330</v>
      </c>
      <c r="E1838" s="73" t="s">
        <v>108</v>
      </c>
      <c r="F1838" s="42">
        <v>10</v>
      </c>
      <c r="G1838" s="43" t="str">
        <f t="shared" si="273"/>
        <v>14 Sep (Week 2:  Fri)</v>
      </c>
      <c r="H1838" s="41" t="s">
        <v>120</v>
      </c>
      <c r="I1838" s="41" t="s">
        <v>121</v>
      </c>
      <c r="J1838" s="41" t="str">
        <f t="shared" si="274"/>
        <v>Completed</v>
      </c>
      <c r="K1838" s="107">
        <v>43357</v>
      </c>
    </row>
    <row r="1839" spans="1:11" x14ac:dyDescent="0.25">
      <c r="A1839" s="103" t="str">
        <f t="shared" si="272"/>
        <v>Language Arts+ Journal: Jesse11</v>
      </c>
      <c r="B1839" s="74" t="s">
        <v>2</v>
      </c>
      <c r="C1839" s="73" t="s">
        <v>4</v>
      </c>
      <c r="D1839" s="118" t="s">
        <v>330</v>
      </c>
      <c r="E1839" s="73" t="s">
        <v>108</v>
      </c>
      <c r="F1839" s="42">
        <v>11</v>
      </c>
      <c r="G1839" s="43" t="str">
        <f t="shared" si="273"/>
        <v>17 Sep (Week 3:  Mon)</v>
      </c>
      <c r="H1839" s="41" t="s">
        <v>120</v>
      </c>
      <c r="I1839" s="41" t="s">
        <v>121</v>
      </c>
      <c r="J1839" s="41" t="str">
        <f t="shared" si="274"/>
        <v>Completed</v>
      </c>
      <c r="K1839" s="107">
        <v>43360</v>
      </c>
    </row>
    <row r="1840" spans="1:11" x14ac:dyDescent="0.25">
      <c r="A1840" s="103" t="str">
        <f t="shared" si="272"/>
        <v>Language Arts+ Journal: Jesse12</v>
      </c>
      <c r="B1840" s="74" t="s">
        <v>2</v>
      </c>
      <c r="C1840" s="73" t="s">
        <v>4</v>
      </c>
      <c r="D1840" s="118" t="s">
        <v>330</v>
      </c>
      <c r="E1840" s="73" t="s">
        <v>108</v>
      </c>
      <c r="F1840" s="42">
        <v>12</v>
      </c>
      <c r="G1840" s="43" t="str">
        <f t="shared" si="273"/>
        <v>18 Sep (Week 3:  Tue)</v>
      </c>
      <c r="H1840" s="41" t="s">
        <v>120</v>
      </c>
      <c r="I1840" s="41" t="s">
        <v>121</v>
      </c>
      <c r="J1840" s="41" t="str">
        <f t="shared" si="274"/>
        <v>Completed</v>
      </c>
      <c r="K1840" s="107">
        <v>43361</v>
      </c>
    </row>
    <row r="1841" spans="1:11" x14ac:dyDescent="0.25">
      <c r="A1841" s="103" t="str">
        <f t="shared" si="272"/>
        <v>Language Arts+ Journal: Jesse13</v>
      </c>
      <c r="B1841" s="74" t="s">
        <v>2</v>
      </c>
      <c r="C1841" s="73" t="s">
        <v>4</v>
      </c>
      <c r="D1841" s="118" t="s">
        <v>330</v>
      </c>
      <c r="E1841" s="73" t="s">
        <v>108</v>
      </c>
      <c r="F1841" s="42">
        <v>13</v>
      </c>
      <c r="G1841" s="43" t="str">
        <f t="shared" si="273"/>
        <v>19 Sep (Week 3:  Wed)</v>
      </c>
      <c r="H1841" s="41" t="s">
        <v>120</v>
      </c>
      <c r="I1841" s="41" t="s">
        <v>121</v>
      </c>
      <c r="J1841" s="41" t="str">
        <f t="shared" si="274"/>
        <v>Completed</v>
      </c>
      <c r="K1841" s="107">
        <v>43362</v>
      </c>
    </row>
    <row r="1842" spans="1:11" x14ac:dyDescent="0.25">
      <c r="A1842" s="103" t="str">
        <f t="shared" si="272"/>
        <v>Language Arts+ Journal: Jesse14</v>
      </c>
      <c r="B1842" s="74" t="s">
        <v>2</v>
      </c>
      <c r="C1842" s="73" t="s">
        <v>4</v>
      </c>
      <c r="D1842" s="118" t="s">
        <v>330</v>
      </c>
      <c r="E1842" s="73" t="s">
        <v>108</v>
      </c>
      <c r="F1842" s="42">
        <v>14</v>
      </c>
      <c r="G1842" s="43" t="str">
        <f t="shared" si="273"/>
        <v>20 Sep (Week 3:  Thu)</v>
      </c>
      <c r="H1842" s="41" t="s">
        <v>120</v>
      </c>
      <c r="I1842" s="41" t="s">
        <v>121</v>
      </c>
      <c r="J1842" s="41" t="str">
        <f t="shared" si="274"/>
        <v>Completed</v>
      </c>
      <c r="K1842" s="107">
        <v>43363</v>
      </c>
    </row>
    <row r="1843" spans="1:11" x14ac:dyDescent="0.25">
      <c r="A1843" s="103" t="str">
        <f t="shared" si="272"/>
        <v>Language Arts+ Journal: Jesse15</v>
      </c>
      <c r="B1843" s="74" t="s">
        <v>2</v>
      </c>
      <c r="C1843" s="73" t="s">
        <v>4</v>
      </c>
      <c r="D1843" s="118" t="s">
        <v>330</v>
      </c>
      <c r="E1843" s="73" t="s">
        <v>108</v>
      </c>
      <c r="F1843" s="42">
        <v>15</v>
      </c>
      <c r="G1843" s="43" t="str">
        <f t="shared" si="273"/>
        <v>21 Sep (Week 3:  Fri)</v>
      </c>
      <c r="H1843" s="41" t="s">
        <v>120</v>
      </c>
      <c r="I1843" s="41" t="s">
        <v>121</v>
      </c>
      <c r="J1843" s="41" t="str">
        <f t="shared" si="274"/>
        <v>Completed</v>
      </c>
      <c r="K1843" s="107">
        <v>43364</v>
      </c>
    </row>
    <row r="1844" spans="1:11" x14ac:dyDescent="0.25">
      <c r="A1844" s="103" t="str">
        <f t="shared" si="272"/>
        <v>Language Arts+ Journal: Jesse16</v>
      </c>
      <c r="B1844" s="74" t="s">
        <v>2</v>
      </c>
      <c r="C1844" s="73" t="s">
        <v>4</v>
      </c>
      <c r="D1844" s="118" t="s">
        <v>330</v>
      </c>
      <c r="E1844" s="73" t="s">
        <v>108</v>
      </c>
      <c r="F1844" s="42">
        <v>16</v>
      </c>
      <c r="G1844" s="43" t="str">
        <f t="shared" si="273"/>
        <v>24 Sep (Week 4:  Mon)</v>
      </c>
      <c r="H1844" s="41" t="s">
        <v>120</v>
      </c>
      <c r="I1844" s="41" t="s">
        <v>121</v>
      </c>
      <c r="J1844" s="41" t="str">
        <f t="shared" si="274"/>
        <v>Completed</v>
      </c>
      <c r="K1844" s="107">
        <v>43367</v>
      </c>
    </row>
    <row r="1845" spans="1:11" x14ac:dyDescent="0.25">
      <c r="A1845" s="103" t="str">
        <f t="shared" si="272"/>
        <v>Language Arts+ Journal: Jesse17</v>
      </c>
      <c r="B1845" s="74" t="s">
        <v>2</v>
      </c>
      <c r="C1845" s="73" t="s">
        <v>4</v>
      </c>
      <c r="D1845" s="118" t="s">
        <v>330</v>
      </c>
      <c r="E1845" s="73" t="s">
        <v>108</v>
      </c>
      <c r="F1845" s="42">
        <v>17</v>
      </c>
      <c r="G1845" s="43" t="str">
        <f t="shared" si="273"/>
        <v>25 Sep (Week 4:  Tue)</v>
      </c>
      <c r="H1845" s="41" t="s">
        <v>120</v>
      </c>
      <c r="I1845" s="41" t="s">
        <v>121</v>
      </c>
      <c r="J1845" s="41" t="str">
        <f t="shared" si="274"/>
        <v>Completed</v>
      </c>
      <c r="K1845" s="107">
        <v>43368</v>
      </c>
    </row>
    <row r="1846" spans="1:11" x14ac:dyDescent="0.25">
      <c r="A1846" s="103" t="str">
        <f t="shared" si="272"/>
        <v>Language Arts+ Journal: Jesse18</v>
      </c>
      <c r="B1846" s="74" t="s">
        <v>2</v>
      </c>
      <c r="C1846" s="73" t="s">
        <v>4</v>
      </c>
      <c r="D1846" s="118" t="s">
        <v>330</v>
      </c>
      <c r="E1846" s="73" t="s">
        <v>108</v>
      </c>
      <c r="F1846" s="42">
        <v>18</v>
      </c>
      <c r="G1846" s="43" t="str">
        <f t="shared" si="273"/>
        <v>26 Sep (Week 4:  Wed)</v>
      </c>
      <c r="H1846" s="41" t="s">
        <v>120</v>
      </c>
      <c r="I1846" s="41" t="s">
        <v>121</v>
      </c>
      <c r="J1846" s="41" t="str">
        <f t="shared" si="274"/>
        <v>Completed</v>
      </c>
      <c r="K1846" s="107">
        <v>43369</v>
      </c>
    </row>
    <row r="1847" spans="1:11" x14ac:dyDescent="0.25">
      <c r="A1847" s="103" t="str">
        <f t="shared" si="272"/>
        <v>Language Arts+ Journal: Jesse19</v>
      </c>
      <c r="B1847" s="74" t="s">
        <v>2</v>
      </c>
      <c r="C1847" s="73" t="s">
        <v>4</v>
      </c>
      <c r="D1847" s="118" t="s">
        <v>330</v>
      </c>
      <c r="E1847" s="73" t="s">
        <v>108</v>
      </c>
      <c r="F1847" s="42">
        <v>19</v>
      </c>
      <c r="G1847" s="43" t="str">
        <f t="shared" si="273"/>
        <v>27 Sep (Week 4:  Thu)</v>
      </c>
      <c r="H1847" s="41" t="s">
        <v>120</v>
      </c>
      <c r="I1847" s="41" t="s">
        <v>121</v>
      </c>
      <c r="J1847" s="41" t="str">
        <f t="shared" si="274"/>
        <v>Completed</v>
      </c>
      <c r="K1847" s="107">
        <v>43370</v>
      </c>
    </row>
    <row r="1848" spans="1:11" x14ac:dyDescent="0.25">
      <c r="A1848" s="103" t="str">
        <f t="shared" si="272"/>
        <v>Language Arts+ Journal: Jesse20</v>
      </c>
      <c r="B1848" s="74" t="s">
        <v>2</v>
      </c>
      <c r="C1848" s="73" t="s">
        <v>4</v>
      </c>
      <c r="D1848" s="118" t="s">
        <v>330</v>
      </c>
      <c r="E1848" s="73" t="s">
        <v>108</v>
      </c>
      <c r="F1848" s="42">
        <v>20</v>
      </c>
      <c r="G1848" s="43" t="str">
        <f t="shared" si="273"/>
        <v>28 Sep (Week 4:  Fri)</v>
      </c>
      <c r="H1848" s="41" t="s">
        <v>120</v>
      </c>
      <c r="I1848" s="41" t="s">
        <v>121</v>
      </c>
      <c r="J1848" s="41" t="str">
        <f t="shared" si="274"/>
        <v>Completed</v>
      </c>
      <c r="K1848" s="107">
        <v>43371</v>
      </c>
    </row>
    <row r="1849" spans="1:11" x14ac:dyDescent="0.25">
      <c r="A1849" s="103" t="str">
        <f t="shared" si="272"/>
        <v>Language Arts+ Journal: Jesse21</v>
      </c>
      <c r="B1849" s="74" t="s">
        <v>2</v>
      </c>
      <c r="C1849" s="73" t="s">
        <v>4</v>
      </c>
      <c r="D1849" s="118" t="s">
        <v>330</v>
      </c>
      <c r="E1849" s="73" t="s">
        <v>108</v>
      </c>
      <c r="F1849" s="42">
        <v>21</v>
      </c>
      <c r="G1849" s="43" t="str">
        <f t="shared" si="273"/>
        <v>01 Oct (Week 5:  Mon)</v>
      </c>
      <c r="H1849" s="41" t="s">
        <v>120</v>
      </c>
      <c r="I1849" s="41" t="s">
        <v>121</v>
      </c>
      <c r="J1849" s="41" t="str">
        <f t="shared" si="274"/>
        <v>Completed</v>
      </c>
      <c r="K1849" s="107">
        <v>43374</v>
      </c>
    </row>
    <row r="1850" spans="1:11" x14ac:dyDescent="0.25">
      <c r="A1850" s="103" t="str">
        <f t="shared" si="272"/>
        <v>Language Arts+ Journal: Jesse22</v>
      </c>
      <c r="B1850" s="74" t="s">
        <v>2</v>
      </c>
      <c r="C1850" s="73" t="s">
        <v>4</v>
      </c>
      <c r="D1850" s="118" t="s">
        <v>330</v>
      </c>
      <c r="E1850" s="73" t="s">
        <v>108</v>
      </c>
      <c r="F1850" s="42">
        <v>22</v>
      </c>
      <c r="G1850" s="43" t="str">
        <f t="shared" si="273"/>
        <v>02 Oct (Week 5:  Tue)</v>
      </c>
      <c r="H1850" s="41" t="s">
        <v>120</v>
      </c>
      <c r="I1850" s="41" t="s">
        <v>121</v>
      </c>
      <c r="J1850" s="41" t="str">
        <f t="shared" si="274"/>
        <v>Completed</v>
      </c>
      <c r="K1850" s="107">
        <v>43375</v>
      </c>
    </row>
    <row r="1851" spans="1:11" x14ac:dyDescent="0.25">
      <c r="A1851" s="103" t="str">
        <f t="shared" si="272"/>
        <v>Language Arts+ Journal: Jesse23</v>
      </c>
      <c r="B1851" s="74" t="s">
        <v>2</v>
      </c>
      <c r="C1851" s="73" t="s">
        <v>4</v>
      </c>
      <c r="D1851" s="118" t="s">
        <v>330</v>
      </c>
      <c r="E1851" s="73" t="s">
        <v>108</v>
      </c>
      <c r="F1851" s="42">
        <v>23</v>
      </c>
      <c r="G1851" s="43" t="str">
        <f t="shared" si="273"/>
        <v>03 Oct (Week 5:  Wed)</v>
      </c>
      <c r="H1851" s="41" t="s">
        <v>120</v>
      </c>
      <c r="I1851" s="41" t="s">
        <v>121</v>
      </c>
      <c r="J1851" s="41" t="str">
        <f t="shared" si="274"/>
        <v>Completed</v>
      </c>
      <c r="K1851" s="107">
        <v>43376</v>
      </c>
    </row>
    <row r="1852" spans="1:11" x14ac:dyDescent="0.25">
      <c r="A1852" s="103" t="str">
        <f t="shared" si="272"/>
        <v>Language Arts+ Journal: Jesse24</v>
      </c>
      <c r="B1852" s="74" t="s">
        <v>2</v>
      </c>
      <c r="C1852" s="73" t="s">
        <v>4</v>
      </c>
      <c r="D1852" s="118" t="s">
        <v>330</v>
      </c>
      <c r="E1852" s="73" t="s">
        <v>108</v>
      </c>
      <c r="F1852" s="42">
        <v>24</v>
      </c>
      <c r="G1852" s="43" t="str">
        <f t="shared" si="273"/>
        <v>04 Oct (Week 5:  Thu)</v>
      </c>
      <c r="H1852" s="41" t="s">
        <v>120</v>
      </c>
      <c r="I1852" s="41" t="s">
        <v>121</v>
      </c>
      <c r="J1852" s="41" t="str">
        <f t="shared" si="274"/>
        <v>Planned</v>
      </c>
    </row>
    <row r="1853" spans="1:11" x14ac:dyDescent="0.25">
      <c r="A1853" s="103" t="str">
        <f t="shared" si="272"/>
        <v>Language Arts+ Journal: Jesse25</v>
      </c>
      <c r="B1853" s="74" t="s">
        <v>2</v>
      </c>
      <c r="C1853" s="73" t="s">
        <v>4</v>
      </c>
      <c r="D1853" s="118" t="s">
        <v>330</v>
      </c>
      <c r="E1853" s="73" t="s">
        <v>108</v>
      </c>
      <c r="F1853" s="42">
        <v>25</v>
      </c>
      <c r="G1853" s="43" t="str">
        <f t="shared" si="273"/>
        <v>05 Oct (Week 5:  Fri)</v>
      </c>
      <c r="H1853" s="41" t="s">
        <v>120</v>
      </c>
      <c r="I1853" s="41" t="s">
        <v>121</v>
      </c>
      <c r="J1853" s="41" t="str">
        <f t="shared" si="274"/>
        <v>Planned</v>
      </c>
    </row>
    <row r="1854" spans="1:11" x14ac:dyDescent="0.25">
      <c r="A1854" s="103" t="str">
        <f t="shared" si="272"/>
        <v>Language Arts+ Journal: Jesse26</v>
      </c>
      <c r="B1854" s="74" t="s">
        <v>2</v>
      </c>
      <c r="C1854" s="73" t="s">
        <v>4</v>
      </c>
      <c r="D1854" s="118" t="s">
        <v>330</v>
      </c>
      <c r="E1854" s="73" t="s">
        <v>108</v>
      </c>
      <c r="F1854" s="42">
        <v>26</v>
      </c>
      <c r="G1854" s="43" t="str">
        <f t="shared" si="273"/>
        <v>08 Oct (Week 6:  Mon)</v>
      </c>
      <c r="H1854" s="41" t="s">
        <v>120</v>
      </c>
      <c r="I1854" s="41" t="s">
        <v>121</v>
      </c>
      <c r="J1854" s="41" t="str">
        <f t="shared" si="274"/>
        <v>Planned</v>
      </c>
    </row>
    <row r="1855" spans="1:11" x14ac:dyDescent="0.25">
      <c r="A1855" s="103" t="str">
        <f t="shared" si="272"/>
        <v>Language Arts+ Journal: Jesse27</v>
      </c>
      <c r="B1855" s="74" t="s">
        <v>2</v>
      </c>
      <c r="C1855" s="73" t="s">
        <v>4</v>
      </c>
      <c r="D1855" s="118" t="s">
        <v>330</v>
      </c>
      <c r="E1855" s="73" t="s">
        <v>108</v>
      </c>
      <c r="F1855" s="42">
        <v>27</v>
      </c>
      <c r="G1855" s="43" t="str">
        <f t="shared" si="273"/>
        <v>09 Oct (Week 6:  Tue)</v>
      </c>
      <c r="H1855" s="41" t="s">
        <v>120</v>
      </c>
      <c r="I1855" s="41" t="s">
        <v>121</v>
      </c>
      <c r="J1855" s="41" t="str">
        <f t="shared" si="274"/>
        <v>Planned</v>
      </c>
    </row>
    <row r="1856" spans="1:11" x14ac:dyDescent="0.25">
      <c r="A1856" s="103" t="str">
        <f t="shared" si="272"/>
        <v>Language Arts+ Journal: Jesse28</v>
      </c>
      <c r="B1856" s="74" t="s">
        <v>2</v>
      </c>
      <c r="C1856" s="73" t="s">
        <v>4</v>
      </c>
      <c r="D1856" s="118" t="s">
        <v>330</v>
      </c>
      <c r="E1856" s="73" t="s">
        <v>108</v>
      </c>
      <c r="F1856" s="42">
        <v>28</v>
      </c>
      <c r="G1856" s="43" t="str">
        <f t="shared" si="273"/>
        <v>10 Oct (Week 6:  Wed)</v>
      </c>
      <c r="H1856" s="41" t="s">
        <v>120</v>
      </c>
      <c r="I1856" s="41" t="s">
        <v>121</v>
      </c>
      <c r="J1856" s="41" t="str">
        <f t="shared" si="274"/>
        <v>Planned</v>
      </c>
    </row>
    <row r="1857" spans="1:10" x14ac:dyDescent="0.25">
      <c r="A1857" s="103" t="str">
        <f t="shared" si="272"/>
        <v>Language Arts+ Journal: Jesse29</v>
      </c>
      <c r="B1857" s="74" t="s">
        <v>2</v>
      </c>
      <c r="C1857" s="73" t="s">
        <v>4</v>
      </c>
      <c r="D1857" s="118" t="s">
        <v>330</v>
      </c>
      <c r="E1857" s="73" t="s">
        <v>108</v>
      </c>
      <c r="F1857" s="42">
        <v>29</v>
      </c>
      <c r="G1857" s="43" t="str">
        <f t="shared" si="273"/>
        <v>11 Oct (Week 6:  Thu)</v>
      </c>
      <c r="H1857" s="41" t="s">
        <v>120</v>
      </c>
      <c r="I1857" s="41" t="s">
        <v>121</v>
      </c>
      <c r="J1857" s="41" t="str">
        <f t="shared" si="274"/>
        <v>Planned</v>
      </c>
    </row>
    <row r="1858" spans="1:10" x14ac:dyDescent="0.25">
      <c r="A1858" s="103" t="str">
        <f t="shared" si="272"/>
        <v>Language Arts+ Journal: Jesse30</v>
      </c>
      <c r="B1858" s="74" t="s">
        <v>2</v>
      </c>
      <c r="C1858" s="73" t="s">
        <v>4</v>
      </c>
      <c r="D1858" s="118" t="s">
        <v>330</v>
      </c>
      <c r="E1858" s="73" t="s">
        <v>108</v>
      </c>
      <c r="F1858" s="42">
        <v>30</v>
      </c>
      <c r="G1858" s="43" t="str">
        <f t="shared" si="273"/>
        <v>12 Oct (Week 6:  Fri)</v>
      </c>
      <c r="H1858" s="41" t="s">
        <v>120</v>
      </c>
      <c r="I1858" s="41" t="s">
        <v>121</v>
      </c>
      <c r="J1858" s="41" t="str">
        <f t="shared" si="274"/>
        <v>Planned</v>
      </c>
    </row>
    <row r="1859" spans="1:10" x14ac:dyDescent="0.25">
      <c r="A1859" s="103" t="str">
        <f t="shared" si="272"/>
        <v>Language Arts+ Journal: Jesse31</v>
      </c>
      <c r="B1859" s="74" t="s">
        <v>2</v>
      </c>
      <c r="C1859" s="73" t="s">
        <v>4</v>
      </c>
      <c r="D1859" s="118" t="s">
        <v>330</v>
      </c>
      <c r="E1859" s="73" t="s">
        <v>108</v>
      </c>
      <c r="F1859" s="42">
        <v>31</v>
      </c>
      <c r="G1859" s="43" t="str">
        <f t="shared" si="273"/>
        <v>15 Oct (Week 7:  Mon)</v>
      </c>
      <c r="H1859" s="41" t="s">
        <v>120</v>
      </c>
      <c r="I1859" s="41" t="s">
        <v>121</v>
      </c>
      <c r="J1859" s="41" t="str">
        <f t="shared" si="274"/>
        <v>Planned</v>
      </c>
    </row>
    <row r="1860" spans="1:10" x14ac:dyDescent="0.25">
      <c r="A1860" s="103" t="str">
        <f t="shared" si="272"/>
        <v>Language Arts+ Journal: Jesse32</v>
      </c>
      <c r="B1860" s="74" t="s">
        <v>2</v>
      </c>
      <c r="C1860" s="73" t="s">
        <v>4</v>
      </c>
      <c r="D1860" s="118" t="s">
        <v>330</v>
      </c>
      <c r="E1860" s="73" t="s">
        <v>108</v>
      </c>
      <c r="F1860" s="42">
        <v>32</v>
      </c>
      <c r="G1860" s="43" t="str">
        <f t="shared" si="273"/>
        <v>16 Oct (Week 7:  Tue)</v>
      </c>
      <c r="H1860" s="41" t="s">
        <v>120</v>
      </c>
      <c r="I1860" s="41" t="s">
        <v>121</v>
      </c>
      <c r="J1860" s="41" t="str">
        <f t="shared" si="274"/>
        <v>Planned</v>
      </c>
    </row>
    <row r="1861" spans="1:10" x14ac:dyDescent="0.25">
      <c r="A1861" s="103" t="str">
        <f t="shared" ref="A1861:A1892" si="275">B1861&amp;D1861&amp;F1861</f>
        <v>Language Arts+ Journal: Jesse33</v>
      </c>
      <c r="B1861" s="74" t="s">
        <v>2</v>
      </c>
      <c r="C1861" s="73" t="s">
        <v>4</v>
      </c>
      <c r="D1861" s="118" t="s">
        <v>330</v>
      </c>
      <c r="E1861" s="73" t="s">
        <v>108</v>
      </c>
      <c r="F1861" s="42">
        <v>33</v>
      </c>
      <c r="G1861" s="43" t="str">
        <f t="shared" si="273"/>
        <v>17 Oct (Week 7:  Wed)</v>
      </c>
      <c r="H1861" s="41" t="s">
        <v>120</v>
      </c>
      <c r="I1861" s="41" t="s">
        <v>121</v>
      </c>
      <c r="J1861" s="41" t="str">
        <f t="shared" ref="J1861:J1892" si="276">IF(ISBLANK(K1861),"Planned",IF(K1861="-","Revoked","Completed"))</f>
        <v>Planned</v>
      </c>
    </row>
    <row r="1862" spans="1:10" x14ac:dyDescent="0.25">
      <c r="A1862" s="103" t="str">
        <f t="shared" si="275"/>
        <v>Language Arts+ Journal: Jesse34</v>
      </c>
      <c r="B1862" s="74" t="s">
        <v>2</v>
      </c>
      <c r="C1862" s="73" t="s">
        <v>4</v>
      </c>
      <c r="D1862" s="118" t="s">
        <v>330</v>
      </c>
      <c r="E1862" s="73" t="s">
        <v>108</v>
      </c>
      <c r="F1862" s="42">
        <v>34</v>
      </c>
      <c r="G1862" s="43" t="str">
        <f t="shared" si="273"/>
        <v>18 Oct (Week 7:  Thu)</v>
      </c>
      <c r="H1862" s="41" t="s">
        <v>120</v>
      </c>
      <c r="I1862" s="41" t="s">
        <v>121</v>
      </c>
      <c r="J1862" s="41" t="str">
        <f t="shared" si="276"/>
        <v>Planned</v>
      </c>
    </row>
    <row r="1863" spans="1:10" x14ac:dyDescent="0.25">
      <c r="A1863" s="103" t="str">
        <f t="shared" si="275"/>
        <v>Language Arts+ Journal: Jesse35</v>
      </c>
      <c r="B1863" s="74" t="s">
        <v>2</v>
      </c>
      <c r="C1863" s="73" t="s">
        <v>4</v>
      </c>
      <c r="D1863" s="118" t="s">
        <v>330</v>
      </c>
      <c r="E1863" s="73" t="s">
        <v>108</v>
      </c>
      <c r="F1863" s="42">
        <v>35</v>
      </c>
      <c r="G1863" s="43" t="str">
        <f t="shared" si="273"/>
        <v>19 Oct (Week 7:  Fri)</v>
      </c>
      <c r="H1863" s="41" t="s">
        <v>120</v>
      </c>
      <c r="I1863" s="41" t="s">
        <v>121</v>
      </c>
      <c r="J1863" s="41" t="str">
        <f t="shared" si="276"/>
        <v>Planned</v>
      </c>
    </row>
    <row r="1864" spans="1:10" x14ac:dyDescent="0.25">
      <c r="A1864" s="103" t="str">
        <f t="shared" si="275"/>
        <v>Language Arts+ Journal: Jesse36</v>
      </c>
      <c r="B1864" s="74" t="s">
        <v>2</v>
      </c>
      <c r="C1864" s="73" t="s">
        <v>4</v>
      </c>
      <c r="D1864" s="118" t="s">
        <v>330</v>
      </c>
      <c r="E1864" s="73" t="s">
        <v>108</v>
      </c>
      <c r="F1864" s="42">
        <v>36</v>
      </c>
      <c r="G1864" s="43" t="str">
        <f t="shared" si="273"/>
        <v>22 Oct (Week 8:  Mon)</v>
      </c>
      <c r="H1864" s="41" t="s">
        <v>120</v>
      </c>
      <c r="I1864" s="41" t="s">
        <v>121</v>
      </c>
      <c r="J1864" s="41" t="str">
        <f t="shared" si="276"/>
        <v>Planned</v>
      </c>
    </row>
    <row r="1865" spans="1:10" x14ac:dyDescent="0.25">
      <c r="A1865" s="103" t="str">
        <f t="shared" si="275"/>
        <v>Language Arts+ Journal: Jesse37</v>
      </c>
      <c r="B1865" s="74" t="s">
        <v>2</v>
      </c>
      <c r="C1865" s="73" t="s">
        <v>4</v>
      </c>
      <c r="D1865" s="118" t="s">
        <v>330</v>
      </c>
      <c r="E1865" s="73" t="s">
        <v>108</v>
      </c>
      <c r="F1865" s="42">
        <v>37</v>
      </c>
      <c r="G1865" s="43" t="str">
        <f t="shared" si="273"/>
        <v>23 Oct (Week 8:  Tue)</v>
      </c>
      <c r="H1865" s="41" t="s">
        <v>120</v>
      </c>
      <c r="I1865" s="41" t="s">
        <v>121</v>
      </c>
      <c r="J1865" s="41" t="str">
        <f t="shared" si="276"/>
        <v>Planned</v>
      </c>
    </row>
    <row r="1866" spans="1:10" x14ac:dyDescent="0.25">
      <c r="A1866" s="103" t="str">
        <f t="shared" si="275"/>
        <v>Language Arts+ Journal: Jesse38</v>
      </c>
      <c r="B1866" s="74" t="s">
        <v>2</v>
      </c>
      <c r="C1866" s="73" t="s">
        <v>4</v>
      </c>
      <c r="D1866" s="118" t="s">
        <v>330</v>
      </c>
      <c r="E1866" s="73" t="s">
        <v>108</v>
      </c>
      <c r="F1866" s="42">
        <v>38</v>
      </c>
      <c r="G1866" s="43" t="str">
        <f t="shared" si="273"/>
        <v>24 Oct (Week 8:  Wed)</v>
      </c>
      <c r="H1866" s="41" t="s">
        <v>120</v>
      </c>
      <c r="I1866" s="41" t="s">
        <v>121</v>
      </c>
      <c r="J1866" s="41" t="str">
        <f t="shared" si="276"/>
        <v>Planned</v>
      </c>
    </row>
    <row r="1867" spans="1:10" x14ac:dyDescent="0.25">
      <c r="A1867" s="103" t="str">
        <f t="shared" si="275"/>
        <v>Language Arts+ Journal: Jesse39</v>
      </c>
      <c r="B1867" s="74" t="s">
        <v>2</v>
      </c>
      <c r="C1867" s="73" t="s">
        <v>4</v>
      </c>
      <c r="D1867" s="118" t="s">
        <v>330</v>
      </c>
      <c r="E1867" s="73" t="s">
        <v>108</v>
      </c>
      <c r="F1867" s="42">
        <v>39</v>
      </c>
      <c r="G1867" s="43" t="str">
        <f t="shared" si="273"/>
        <v>25 Oct (Week 8:  Thu)</v>
      </c>
      <c r="H1867" s="41" t="s">
        <v>120</v>
      </c>
      <c r="I1867" s="41" t="s">
        <v>121</v>
      </c>
      <c r="J1867" s="41" t="str">
        <f t="shared" si="276"/>
        <v>Planned</v>
      </c>
    </row>
    <row r="1868" spans="1:10" x14ac:dyDescent="0.25">
      <c r="A1868" s="103" t="str">
        <f t="shared" si="275"/>
        <v>Language Arts+ Journal: Jesse40</v>
      </c>
      <c r="B1868" s="74" t="s">
        <v>2</v>
      </c>
      <c r="C1868" s="73" t="s">
        <v>4</v>
      </c>
      <c r="D1868" s="118" t="s">
        <v>330</v>
      </c>
      <c r="E1868" s="73" t="s">
        <v>108</v>
      </c>
      <c r="F1868" s="42">
        <v>40</v>
      </c>
      <c r="G1868" s="43" t="str">
        <f t="shared" si="273"/>
        <v>26 Oct (Week 8:  Fri)</v>
      </c>
      <c r="H1868" s="41" t="s">
        <v>120</v>
      </c>
      <c r="I1868" s="41" t="s">
        <v>121</v>
      </c>
      <c r="J1868" s="41" t="str">
        <f t="shared" si="276"/>
        <v>Planned</v>
      </c>
    </row>
    <row r="1869" spans="1:10" x14ac:dyDescent="0.25">
      <c r="A1869" s="103" t="str">
        <f t="shared" si="275"/>
        <v>Language Arts+ Journal: Jesse41</v>
      </c>
      <c r="B1869" s="74" t="s">
        <v>2</v>
      </c>
      <c r="C1869" s="73" t="s">
        <v>4</v>
      </c>
      <c r="D1869" s="118" t="s">
        <v>330</v>
      </c>
      <c r="E1869" s="73" t="s">
        <v>108</v>
      </c>
      <c r="F1869" s="42">
        <v>41</v>
      </c>
      <c r="G1869" s="43" t="str">
        <f t="shared" si="273"/>
        <v>29 Oct (Week 9:  Mon)</v>
      </c>
      <c r="H1869" s="41" t="s">
        <v>120</v>
      </c>
      <c r="I1869" s="41" t="s">
        <v>121</v>
      </c>
      <c r="J1869" s="41" t="str">
        <f t="shared" si="276"/>
        <v>Planned</v>
      </c>
    </row>
    <row r="1870" spans="1:10" x14ac:dyDescent="0.25">
      <c r="A1870" s="103" t="str">
        <f t="shared" si="275"/>
        <v>Language Arts+ Journal: Jesse42</v>
      </c>
      <c r="B1870" s="74" t="s">
        <v>2</v>
      </c>
      <c r="C1870" s="73" t="s">
        <v>4</v>
      </c>
      <c r="D1870" s="118" t="s">
        <v>330</v>
      </c>
      <c r="E1870" s="73" t="s">
        <v>108</v>
      </c>
      <c r="F1870" s="42">
        <v>42</v>
      </c>
      <c r="G1870" s="43" t="str">
        <f t="shared" si="273"/>
        <v>30 Oct (Week 9:  Tue)</v>
      </c>
      <c r="H1870" s="41" t="s">
        <v>120</v>
      </c>
      <c r="I1870" s="41" t="s">
        <v>121</v>
      </c>
      <c r="J1870" s="41" t="str">
        <f t="shared" si="276"/>
        <v>Planned</v>
      </c>
    </row>
    <row r="1871" spans="1:10" x14ac:dyDescent="0.25">
      <c r="A1871" s="103" t="str">
        <f t="shared" si="275"/>
        <v>Language Arts+ Journal: Jesse43</v>
      </c>
      <c r="B1871" s="74" t="s">
        <v>2</v>
      </c>
      <c r="C1871" s="73" t="s">
        <v>4</v>
      </c>
      <c r="D1871" s="118" t="s">
        <v>330</v>
      </c>
      <c r="E1871" s="73" t="s">
        <v>108</v>
      </c>
      <c r="F1871" s="42">
        <v>43</v>
      </c>
      <c r="G1871" s="43" t="str">
        <f t="shared" si="273"/>
        <v>31 Oct (Week 9:  Wed)</v>
      </c>
      <c r="H1871" s="41" t="s">
        <v>120</v>
      </c>
      <c r="I1871" s="41" t="s">
        <v>121</v>
      </c>
      <c r="J1871" s="41" t="str">
        <f t="shared" si="276"/>
        <v>Planned</v>
      </c>
    </row>
    <row r="1872" spans="1:10" x14ac:dyDescent="0.25">
      <c r="A1872" s="103" t="str">
        <f t="shared" si="275"/>
        <v>Language Arts+ Journal: Jesse44</v>
      </c>
      <c r="B1872" s="74" t="s">
        <v>2</v>
      </c>
      <c r="C1872" s="73" t="s">
        <v>4</v>
      </c>
      <c r="D1872" s="118" t="s">
        <v>330</v>
      </c>
      <c r="E1872" s="73" t="s">
        <v>108</v>
      </c>
      <c r="F1872" s="42">
        <v>44</v>
      </c>
      <c r="G1872" s="43" t="str">
        <f t="shared" si="273"/>
        <v>01 Nov (Week 9:  Thu)</v>
      </c>
      <c r="H1872" s="41" t="s">
        <v>120</v>
      </c>
      <c r="I1872" s="41" t="s">
        <v>121</v>
      </c>
      <c r="J1872" s="41" t="str">
        <f t="shared" si="276"/>
        <v>Planned</v>
      </c>
    </row>
    <row r="1873" spans="1:10" x14ac:dyDescent="0.25">
      <c r="A1873" s="103" t="str">
        <f t="shared" si="275"/>
        <v>Language Arts+ Journal: Jesse45</v>
      </c>
      <c r="B1873" s="74" t="s">
        <v>2</v>
      </c>
      <c r="C1873" s="73" t="s">
        <v>4</v>
      </c>
      <c r="D1873" s="118" t="s">
        <v>330</v>
      </c>
      <c r="E1873" s="73" t="s">
        <v>108</v>
      </c>
      <c r="F1873" s="42">
        <v>45</v>
      </c>
      <c r="G1873" s="43" t="str">
        <f t="shared" si="273"/>
        <v>02 Nov (Week 9:  Fri)</v>
      </c>
      <c r="H1873" s="41" t="s">
        <v>120</v>
      </c>
      <c r="I1873" s="41" t="s">
        <v>121</v>
      </c>
      <c r="J1873" s="41" t="str">
        <f t="shared" si="276"/>
        <v>Planned</v>
      </c>
    </row>
    <row r="1874" spans="1:10" x14ac:dyDescent="0.25">
      <c r="A1874" s="103" t="str">
        <f t="shared" si="275"/>
        <v>Language Arts+ Journal: Jesse46</v>
      </c>
      <c r="B1874" s="74" t="s">
        <v>2</v>
      </c>
      <c r="C1874" s="73" t="s">
        <v>4</v>
      </c>
      <c r="D1874" s="118" t="s">
        <v>330</v>
      </c>
      <c r="E1874" s="73" t="s">
        <v>108</v>
      </c>
      <c r="F1874" s="42">
        <v>46</v>
      </c>
      <c r="G1874" s="43" t="str">
        <f t="shared" si="273"/>
        <v>05 Nov (Week 10:  Mon)</v>
      </c>
      <c r="H1874" s="41" t="s">
        <v>120</v>
      </c>
      <c r="I1874" s="41" t="s">
        <v>121</v>
      </c>
      <c r="J1874" s="41" t="str">
        <f t="shared" si="276"/>
        <v>Planned</v>
      </c>
    </row>
    <row r="1875" spans="1:10" x14ac:dyDescent="0.25">
      <c r="A1875" s="103" t="str">
        <f t="shared" si="275"/>
        <v>Language Arts+ Journal: Jesse47</v>
      </c>
      <c r="B1875" s="74" t="s">
        <v>2</v>
      </c>
      <c r="C1875" s="73" t="s">
        <v>4</v>
      </c>
      <c r="D1875" s="118" t="s">
        <v>330</v>
      </c>
      <c r="E1875" s="73" t="s">
        <v>108</v>
      </c>
      <c r="F1875" s="42">
        <v>47</v>
      </c>
      <c r="G1875" s="43" t="str">
        <f t="shared" si="273"/>
        <v>06 Nov (Week 10:  Tue)</v>
      </c>
      <c r="H1875" s="41" t="s">
        <v>120</v>
      </c>
      <c r="I1875" s="41" t="s">
        <v>121</v>
      </c>
      <c r="J1875" s="41" t="str">
        <f t="shared" si="276"/>
        <v>Planned</v>
      </c>
    </row>
    <row r="1876" spans="1:10" x14ac:dyDescent="0.25">
      <c r="A1876" s="103" t="str">
        <f t="shared" si="275"/>
        <v>Language Arts+ Journal: Jesse48</v>
      </c>
      <c r="B1876" s="74" t="s">
        <v>2</v>
      </c>
      <c r="C1876" s="73" t="s">
        <v>4</v>
      </c>
      <c r="D1876" s="118" t="s">
        <v>330</v>
      </c>
      <c r="E1876" s="73" t="s">
        <v>108</v>
      </c>
      <c r="F1876" s="42">
        <v>48</v>
      </c>
      <c r="G1876" s="43" t="str">
        <f t="shared" si="273"/>
        <v>07 Nov (Week 10:  Wed)</v>
      </c>
      <c r="H1876" s="41" t="s">
        <v>120</v>
      </c>
      <c r="I1876" s="41" t="s">
        <v>121</v>
      </c>
      <c r="J1876" s="41" t="str">
        <f t="shared" si="276"/>
        <v>Planned</v>
      </c>
    </row>
    <row r="1877" spans="1:10" x14ac:dyDescent="0.25">
      <c r="A1877" s="103" t="str">
        <f t="shared" si="275"/>
        <v>Language Arts+ Journal: Jesse49</v>
      </c>
      <c r="B1877" s="74" t="s">
        <v>2</v>
      </c>
      <c r="C1877" s="73" t="s">
        <v>4</v>
      </c>
      <c r="D1877" s="118" t="s">
        <v>330</v>
      </c>
      <c r="E1877" s="73" t="s">
        <v>108</v>
      </c>
      <c r="F1877" s="42">
        <v>49</v>
      </c>
      <c r="G1877" s="43" t="str">
        <f t="shared" si="273"/>
        <v>08 Nov (Week 10:  Thu)</v>
      </c>
      <c r="H1877" s="41" t="s">
        <v>120</v>
      </c>
      <c r="I1877" s="41" t="s">
        <v>121</v>
      </c>
      <c r="J1877" s="41" t="str">
        <f t="shared" si="276"/>
        <v>Planned</v>
      </c>
    </row>
    <row r="1878" spans="1:10" x14ac:dyDescent="0.25">
      <c r="A1878" s="103" t="str">
        <f t="shared" si="275"/>
        <v>Language Arts+ Journal: Jesse50</v>
      </c>
      <c r="B1878" s="74" t="s">
        <v>2</v>
      </c>
      <c r="C1878" s="73" t="s">
        <v>4</v>
      </c>
      <c r="D1878" s="118" t="s">
        <v>330</v>
      </c>
      <c r="E1878" s="73" t="s">
        <v>108</v>
      </c>
      <c r="F1878" s="42">
        <v>50</v>
      </c>
      <c r="G1878" s="43" t="str">
        <f t="shared" si="273"/>
        <v>09 Nov (Week 10:  Fri)</v>
      </c>
      <c r="H1878" s="41" t="s">
        <v>120</v>
      </c>
      <c r="I1878" s="41" t="s">
        <v>121</v>
      </c>
      <c r="J1878" s="41" t="str">
        <f t="shared" si="276"/>
        <v>Planned</v>
      </c>
    </row>
    <row r="1879" spans="1:10" x14ac:dyDescent="0.25">
      <c r="A1879" s="103" t="str">
        <f t="shared" si="275"/>
        <v>Language Arts+ Journal: Jesse51</v>
      </c>
      <c r="B1879" s="74" t="s">
        <v>2</v>
      </c>
      <c r="C1879" s="73" t="s">
        <v>4</v>
      </c>
      <c r="D1879" s="118" t="s">
        <v>330</v>
      </c>
      <c r="E1879" s="73" t="s">
        <v>108</v>
      </c>
      <c r="F1879" s="42">
        <v>51</v>
      </c>
      <c r="G1879" s="43" t="str">
        <f t="shared" si="273"/>
        <v>12 Nov (Week 11:  Mon)</v>
      </c>
      <c r="H1879" s="41" t="s">
        <v>120</v>
      </c>
      <c r="I1879" s="41" t="s">
        <v>121</v>
      </c>
      <c r="J1879" s="41" t="str">
        <f t="shared" si="276"/>
        <v>Planned</v>
      </c>
    </row>
    <row r="1880" spans="1:10" x14ac:dyDescent="0.25">
      <c r="A1880" s="103" t="str">
        <f t="shared" si="275"/>
        <v>Language Arts+ Journal: Jesse52</v>
      </c>
      <c r="B1880" s="74" t="s">
        <v>2</v>
      </c>
      <c r="C1880" s="73" t="s">
        <v>4</v>
      </c>
      <c r="D1880" s="118" t="s">
        <v>330</v>
      </c>
      <c r="E1880" s="73" t="s">
        <v>108</v>
      </c>
      <c r="F1880" s="42">
        <v>52</v>
      </c>
      <c r="G1880" s="43" t="str">
        <f t="shared" si="273"/>
        <v>13 Nov (Week 11:  Tue)</v>
      </c>
      <c r="H1880" s="41" t="s">
        <v>120</v>
      </c>
      <c r="I1880" s="41" t="s">
        <v>121</v>
      </c>
      <c r="J1880" s="41" t="str">
        <f t="shared" si="276"/>
        <v>Planned</v>
      </c>
    </row>
    <row r="1881" spans="1:10" x14ac:dyDescent="0.25">
      <c r="A1881" s="103" t="str">
        <f t="shared" si="275"/>
        <v>Language Arts+ Journal: Jesse53</v>
      </c>
      <c r="B1881" s="74" t="s">
        <v>2</v>
      </c>
      <c r="C1881" s="73" t="s">
        <v>4</v>
      </c>
      <c r="D1881" s="118" t="s">
        <v>330</v>
      </c>
      <c r="E1881" s="73" t="s">
        <v>108</v>
      </c>
      <c r="F1881" s="42">
        <v>53</v>
      </c>
      <c r="G1881" s="43" t="str">
        <f t="shared" si="273"/>
        <v>14 Nov (Week 11:  Wed)</v>
      </c>
      <c r="H1881" s="41" t="s">
        <v>120</v>
      </c>
      <c r="I1881" s="41" t="s">
        <v>121</v>
      </c>
      <c r="J1881" s="41" t="str">
        <f t="shared" si="276"/>
        <v>Planned</v>
      </c>
    </row>
    <row r="1882" spans="1:10" x14ac:dyDescent="0.25">
      <c r="A1882" s="103" t="str">
        <f t="shared" si="275"/>
        <v>Language Arts+ Journal: Jesse54</v>
      </c>
      <c r="B1882" s="74" t="s">
        <v>2</v>
      </c>
      <c r="C1882" s="73" t="s">
        <v>4</v>
      </c>
      <c r="D1882" s="118" t="s">
        <v>330</v>
      </c>
      <c r="E1882" s="73" t="s">
        <v>108</v>
      </c>
      <c r="F1882" s="42">
        <v>54</v>
      </c>
      <c r="G1882" s="43" t="str">
        <f t="shared" si="273"/>
        <v>15 Nov (Week 11:  Thu)</v>
      </c>
      <c r="H1882" s="41" t="s">
        <v>120</v>
      </c>
      <c r="I1882" s="41" t="s">
        <v>121</v>
      </c>
      <c r="J1882" s="41" t="str">
        <f t="shared" si="276"/>
        <v>Planned</v>
      </c>
    </row>
    <row r="1883" spans="1:10" x14ac:dyDescent="0.25">
      <c r="A1883" s="103" t="str">
        <f t="shared" si="275"/>
        <v>Language Arts+ Journal: Jesse55</v>
      </c>
      <c r="B1883" s="74" t="s">
        <v>2</v>
      </c>
      <c r="C1883" s="73" t="s">
        <v>4</v>
      </c>
      <c r="D1883" s="118" t="s">
        <v>330</v>
      </c>
      <c r="E1883" s="73" t="s">
        <v>108</v>
      </c>
      <c r="F1883" s="42">
        <v>55</v>
      </c>
      <c r="G1883" s="43" t="str">
        <f t="shared" si="273"/>
        <v>16 Nov (Week 11:  Fri)</v>
      </c>
      <c r="H1883" s="41" t="s">
        <v>120</v>
      </c>
      <c r="I1883" s="41" t="s">
        <v>121</v>
      </c>
      <c r="J1883" s="41" t="str">
        <f t="shared" si="276"/>
        <v>Planned</v>
      </c>
    </row>
    <row r="1884" spans="1:10" x14ac:dyDescent="0.25">
      <c r="A1884" s="103" t="str">
        <f t="shared" si="275"/>
        <v>Language Arts+ Journal: Jesse56</v>
      </c>
      <c r="B1884" s="74" t="s">
        <v>2</v>
      </c>
      <c r="C1884" s="73" t="s">
        <v>4</v>
      </c>
      <c r="D1884" s="118" t="s">
        <v>330</v>
      </c>
      <c r="E1884" s="73" t="s">
        <v>108</v>
      </c>
      <c r="F1884" s="42">
        <v>56</v>
      </c>
      <c r="G1884" s="43" t="str">
        <f t="shared" si="273"/>
        <v>19 Nov (Week 12:  Mon)</v>
      </c>
      <c r="H1884" s="41" t="s">
        <v>120</v>
      </c>
      <c r="I1884" s="41" t="s">
        <v>121</v>
      </c>
      <c r="J1884" s="41" t="str">
        <f t="shared" si="276"/>
        <v>Planned</v>
      </c>
    </row>
    <row r="1885" spans="1:10" x14ac:dyDescent="0.25">
      <c r="A1885" s="103" t="str">
        <f t="shared" si="275"/>
        <v>Language Arts+ Journal: Jesse57</v>
      </c>
      <c r="B1885" s="74" t="s">
        <v>2</v>
      </c>
      <c r="C1885" s="73" t="s">
        <v>4</v>
      </c>
      <c r="D1885" s="118" t="s">
        <v>330</v>
      </c>
      <c r="E1885" s="73" t="s">
        <v>108</v>
      </c>
      <c r="F1885" s="42">
        <v>57</v>
      </c>
      <c r="G1885" s="43" t="str">
        <f t="shared" si="273"/>
        <v>20 Nov (Week 12:  Tue)</v>
      </c>
      <c r="H1885" s="41" t="s">
        <v>120</v>
      </c>
      <c r="I1885" s="41" t="s">
        <v>121</v>
      </c>
      <c r="J1885" s="41" t="str">
        <f t="shared" si="276"/>
        <v>Planned</v>
      </c>
    </row>
    <row r="1886" spans="1:10" x14ac:dyDescent="0.25">
      <c r="A1886" s="103" t="str">
        <f t="shared" si="275"/>
        <v>Language Arts+ Journal: Jesse58</v>
      </c>
      <c r="B1886" s="74" t="s">
        <v>2</v>
      </c>
      <c r="C1886" s="73" t="s">
        <v>4</v>
      </c>
      <c r="D1886" s="118" t="s">
        <v>330</v>
      </c>
      <c r="E1886" s="73" t="s">
        <v>108</v>
      </c>
      <c r="F1886" s="42">
        <v>58</v>
      </c>
      <c r="G1886" s="43" t="str">
        <f t="shared" si="273"/>
        <v>21 Nov (Week 12:  Wed)</v>
      </c>
      <c r="H1886" s="41" t="s">
        <v>120</v>
      </c>
      <c r="I1886" s="41" t="s">
        <v>121</v>
      </c>
      <c r="J1886" s="41" t="str">
        <f t="shared" si="276"/>
        <v>Planned</v>
      </c>
    </row>
    <row r="1887" spans="1:10" x14ac:dyDescent="0.25">
      <c r="A1887" s="103" t="str">
        <f t="shared" si="275"/>
        <v>Language Arts+ Journal: Jesse59</v>
      </c>
      <c r="B1887" s="74" t="s">
        <v>2</v>
      </c>
      <c r="C1887" s="73" t="s">
        <v>4</v>
      </c>
      <c r="D1887" s="118" t="s">
        <v>330</v>
      </c>
      <c r="E1887" s="73" t="s">
        <v>108</v>
      </c>
      <c r="F1887" s="42">
        <v>59</v>
      </c>
      <c r="G1887" s="43" t="str">
        <f t="shared" si="273"/>
        <v>22 Nov (Week 12:  Thu)</v>
      </c>
      <c r="H1887" s="41" t="s">
        <v>120</v>
      </c>
      <c r="I1887" s="41" t="s">
        <v>121</v>
      </c>
      <c r="J1887" s="41" t="str">
        <f t="shared" si="276"/>
        <v>Planned</v>
      </c>
    </row>
    <row r="1888" spans="1:10" x14ac:dyDescent="0.25">
      <c r="A1888" s="103" t="str">
        <f t="shared" si="275"/>
        <v>Language Arts+ Journal: Jesse60</v>
      </c>
      <c r="B1888" s="74" t="s">
        <v>2</v>
      </c>
      <c r="C1888" s="73" t="s">
        <v>4</v>
      </c>
      <c r="D1888" s="118" t="s">
        <v>330</v>
      </c>
      <c r="E1888" s="73" t="s">
        <v>108</v>
      </c>
      <c r="F1888" s="42">
        <v>60</v>
      </c>
      <c r="G1888" s="43" t="str">
        <f t="shared" si="273"/>
        <v>23 Nov (Week 12:  Fri)</v>
      </c>
      <c r="H1888" s="41" t="s">
        <v>120</v>
      </c>
      <c r="I1888" s="41" t="s">
        <v>121</v>
      </c>
      <c r="J1888" s="41" t="str">
        <f t="shared" si="276"/>
        <v>Planned</v>
      </c>
    </row>
    <row r="1889" spans="1:10" x14ac:dyDescent="0.25">
      <c r="A1889" s="103" t="str">
        <f t="shared" si="275"/>
        <v>Language Arts+ Journal: Jesse61</v>
      </c>
      <c r="B1889" s="74" t="s">
        <v>2</v>
      </c>
      <c r="C1889" s="73" t="s">
        <v>4</v>
      </c>
      <c r="D1889" s="118" t="s">
        <v>330</v>
      </c>
      <c r="E1889" s="73" t="s">
        <v>108</v>
      </c>
      <c r="F1889" s="42">
        <v>61</v>
      </c>
      <c r="G1889" s="43" t="str">
        <f t="shared" si="273"/>
        <v>26 Nov (Week 13:  Mon)</v>
      </c>
      <c r="H1889" s="41" t="s">
        <v>120</v>
      </c>
      <c r="I1889" s="41" t="s">
        <v>121</v>
      </c>
      <c r="J1889" s="41" t="str">
        <f t="shared" si="276"/>
        <v>Planned</v>
      </c>
    </row>
    <row r="1890" spans="1:10" x14ac:dyDescent="0.25">
      <c r="A1890" s="103" t="str">
        <f t="shared" si="275"/>
        <v>Language Arts+ Journal: Jesse62</v>
      </c>
      <c r="B1890" s="74" t="s">
        <v>2</v>
      </c>
      <c r="C1890" s="73" t="s">
        <v>4</v>
      </c>
      <c r="D1890" s="118" t="s">
        <v>330</v>
      </c>
      <c r="E1890" s="73" t="s">
        <v>108</v>
      </c>
      <c r="F1890" s="42">
        <v>62</v>
      </c>
      <c r="G1890" s="43" t="str">
        <f t="shared" si="273"/>
        <v>27 Nov (Week 13:  Tue)</v>
      </c>
      <c r="H1890" s="41" t="s">
        <v>120</v>
      </c>
      <c r="I1890" s="41" t="s">
        <v>121</v>
      </c>
      <c r="J1890" s="41" t="str">
        <f t="shared" si="276"/>
        <v>Planned</v>
      </c>
    </row>
    <row r="1891" spans="1:10" x14ac:dyDescent="0.25">
      <c r="A1891" s="103" t="str">
        <f t="shared" si="275"/>
        <v>Language Arts+ Journal: Jesse63</v>
      </c>
      <c r="B1891" s="74" t="s">
        <v>2</v>
      </c>
      <c r="C1891" s="73" t="s">
        <v>4</v>
      </c>
      <c r="D1891" s="118" t="s">
        <v>330</v>
      </c>
      <c r="E1891" s="73" t="s">
        <v>108</v>
      </c>
      <c r="F1891" s="42">
        <v>63</v>
      </c>
      <c r="G1891" s="43" t="str">
        <f t="shared" si="273"/>
        <v>28 Nov (Week 13:  Wed)</v>
      </c>
      <c r="H1891" s="41" t="s">
        <v>120</v>
      </c>
      <c r="I1891" s="41" t="s">
        <v>121</v>
      </c>
      <c r="J1891" s="41" t="str">
        <f t="shared" si="276"/>
        <v>Planned</v>
      </c>
    </row>
    <row r="1892" spans="1:10" x14ac:dyDescent="0.25">
      <c r="A1892" s="103" t="str">
        <f t="shared" si="275"/>
        <v>Language Arts+ Journal: Jesse64</v>
      </c>
      <c r="B1892" s="74" t="s">
        <v>2</v>
      </c>
      <c r="C1892" s="73" t="s">
        <v>4</v>
      </c>
      <c r="D1892" s="118" t="s">
        <v>330</v>
      </c>
      <c r="E1892" s="73" t="s">
        <v>108</v>
      </c>
      <c r="F1892" s="42">
        <v>64</v>
      </c>
      <c r="G1892" s="43" t="str">
        <f t="shared" si="273"/>
        <v>29 Nov (Week 13:  Thu)</v>
      </c>
      <c r="H1892" s="41" t="s">
        <v>120</v>
      </c>
      <c r="I1892" s="41" t="s">
        <v>121</v>
      </c>
      <c r="J1892" s="41" t="str">
        <f t="shared" si="276"/>
        <v>Planned</v>
      </c>
    </row>
    <row r="1893" spans="1:10" x14ac:dyDescent="0.25">
      <c r="A1893" s="103" t="str">
        <f t="shared" ref="A1893:A1924" si="277">B1893&amp;D1893&amp;F1893</f>
        <v>Language Arts+ Journal: Jesse65</v>
      </c>
      <c r="B1893" s="74" t="s">
        <v>2</v>
      </c>
      <c r="C1893" s="73" t="s">
        <v>4</v>
      </c>
      <c r="D1893" s="118" t="s">
        <v>330</v>
      </c>
      <c r="E1893" s="73" t="s">
        <v>108</v>
      </c>
      <c r="F1893" s="42">
        <v>65</v>
      </c>
      <c r="G1893" s="43" t="str">
        <f t="shared" ref="G1893:G2028" si="278">IF(ISBLANK(F1893),"",TEXT(VLOOKUP(F1893,Calendar,2,0),"dd mmm")&amp;" (Week "&amp;VLOOKUP(F1893,Calendar,3,FALSE)&amp;":  "&amp;TEXT(VLOOKUP(F1893,Calendar,2,FALSE),"ddd")&amp;")")</f>
        <v>30 Nov (Week 13:  Fri)</v>
      </c>
      <c r="H1893" s="41" t="s">
        <v>120</v>
      </c>
      <c r="I1893" s="41" t="s">
        <v>121</v>
      </c>
      <c r="J1893" s="41" t="str">
        <f t="shared" ref="J1893:J1924" si="279">IF(ISBLANK(K1893),"Planned",IF(K1893="-","Revoked","Completed"))</f>
        <v>Planned</v>
      </c>
    </row>
    <row r="1894" spans="1:10" x14ac:dyDescent="0.25">
      <c r="A1894" s="103" t="str">
        <f t="shared" si="277"/>
        <v>Language Arts+ Journal: Jesse66</v>
      </c>
      <c r="B1894" s="74" t="s">
        <v>2</v>
      </c>
      <c r="C1894" s="73" t="s">
        <v>4</v>
      </c>
      <c r="D1894" s="118" t="s">
        <v>330</v>
      </c>
      <c r="E1894" s="73" t="s">
        <v>108</v>
      </c>
      <c r="F1894" s="42">
        <v>66</v>
      </c>
      <c r="G1894" s="43" t="str">
        <f t="shared" si="278"/>
        <v>03 Dec (Week 14:  Mon)</v>
      </c>
      <c r="H1894" s="41" t="s">
        <v>120</v>
      </c>
      <c r="I1894" s="41" t="s">
        <v>121</v>
      </c>
      <c r="J1894" s="41" t="str">
        <f t="shared" si="279"/>
        <v>Planned</v>
      </c>
    </row>
    <row r="1895" spans="1:10" x14ac:dyDescent="0.25">
      <c r="A1895" s="103" t="str">
        <f t="shared" si="277"/>
        <v>Language Arts+ Journal: Jesse67</v>
      </c>
      <c r="B1895" s="74" t="s">
        <v>2</v>
      </c>
      <c r="C1895" s="73" t="s">
        <v>4</v>
      </c>
      <c r="D1895" s="118" t="s">
        <v>330</v>
      </c>
      <c r="E1895" s="73" t="s">
        <v>108</v>
      </c>
      <c r="F1895" s="42">
        <v>67</v>
      </c>
      <c r="G1895" s="43" t="str">
        <f t="shared" si="278"/>
        <v>04 Dec (Week 14:  Tue)</v>
      </c>
      <c r="H1895" s="41" t="s">
        <v>120</v>
      </c>
      <c r="I1895" s="41" t="s">
        <v>121</v>
      </c>
      <c r="J1895" s="41" t="str">
        <f t="shared" si="279"/>
        <v>Planned</v>
      </c>
    </row>
    <row r="1896" spans="1:10" x14ac:dyDescent="0.25">
      <c r="A1896" s="103" t="str">
        <f t="shared" si="277"/>
        <v>Language Arts+ Journal: Jesse68</v>
      </c>
      <c r="B1896" s="74" t="s">
        <v>2</v>
      </c>
      <c r="C1896" s="73" t="s">
        <v>4</v>
      </c>
      <c r="D1896" s="118" t="s">
        <v>330</v>
      </c>
      <c r="E1896" s="73" t="s">
        <v>108</v>
      </c>
      <c r="F1896" s="42">
        <v>68</v>
      </c>
      <c r="G1896" s="43" t="str">
        <f t="shared" si="278"/>
        <v>05 Dec (Week 14:  Wed)</v>
      </c>
      <c r="H1896" s="41" t="s">
        <v>120</v>
      </c>
      <c r="I1896" s="41" t="s">
        <v>121</v>
      </c>
      <c r="J1896" s="41" t="str">
        <f t="shared" si="279"/>
        <v>Planned</v>
      </c>
    </row>
    <row r="1897" spans="1:10" x14ac:dyDescent="0.25">
      <c r="A1897" s="103" t="str">
        <f t="shared" si="277"/>
        <v>Language Arts+ Journal: Jesse69</v>
      </c>
      <c r="B1897" s="74" t="s">
        <v>2</v>
      </c>
      <c r="C1897" s="73" t="s">
        <v>4</v>
      </c>
      <c r="D1897" s="118" t="s">
        <v>330</v>
      </c>
      <c r="E1897" s="73" t="s">
        <v>108</v>
      </c>
      <c r="F1897" s="42">
        <v>69</v>
      </c>
      <c r="G1897" s="43" t="str">
        <f t="shared" si="278"/>
        <v>06 Dec (Week 14:  Thu)</v>
      </c>
      <c r="H1897" s="41" t="s">
        <v>120</v>
      </c>
      <c r="I1897" s="41" t="s">
        <v>121</v>
      </c>
      <c r="J1897" s="41" t="str">
        <f t="shared" si="279"/>
        <v>Planned</v>
      </c>
    </row>
    <row r="1898" spans="1:10" x14ac:dyDescent="0.25">
      <c r="A1898" s="103" t="str">
        <f t="shared" si="277"/>
        <v>Language Arts+ Journal: Jesse70</v>
      </c>
      <c r="B1898" s="74" t="s">
        <v>2</v>
      </c>
      <c r="C1898" s="73" t="s">
        <v>4</v>
      </c>
      <c r="D1898" s="118" t="s">
        <v>330</v>
      </c>
      <c r="E1898" s="73" t="s">
        <v>108</v>
      </c>
      <c r="F1898" s="42">
        <v>70</v>
      </c>
      <c r="G1898" s="43" t="str">
        <f t="shared" si="278"/>
        <v>07 Dec (Week 14:  Fri)</v>
      </c>
      <c r="H1898" s="41" t="s">
        <v>120</v>
      </c>
      <c r="I1898" s="41" t="s">
        <v>121</v>
      </c>
      <c r="J1898" s="41" t="str">
        <f t="shared" si="279"/>
        <v>Planned</v>
      </c>
    </row>
    <row r="1899" spans="1:10" x14ac:dyDescent="0.25">
      <c r="A1899" s="103" t="str">
        <f t="shared" si="277"/>
        <v>Language Arts+ Journal: Jesse71</v>
      </c>
      <c r="B1899" s="74" t="s">
        <v>2</v>
      </c>
      <c r="C1899" s="73" t="s">
        <v>4</v>
      </c>
      <c r="D1899" s="118" t="s">
        <v>330</v>
      </c>
      <c r="E1899" s="73" t="s">
        <v>108</v>
      </c>
      <c r="F1899" s="42">
        <v>71</v>
      </c>
      <c r="G1899" s="43" t="str">
        <f t="shared" si="278"/>
        <v>10 Dec (Week 15:  Mon)</v>
      </c>
      <c r="H1899" s="41" t="s">
        <v>120</v>
      </c>
      <c r="I1899" s="41" t="s">
        <v>121</v>
      </c>
      <c r="J1899" s="41" t="str">
        <f t="shared" si="279"/>
        <v>Planned</v>
      </c>
    </row>
    <row r="1900" spans="1:10" x14ac:dyDescent="0.25">
      <c r="A1900" s="103" t="str">
        <f t="shared" si="277"/>
        <v>Language Arts+ Journal: Jesse72</v>
      </c>
      <c r="B1900" s="74" t="s">
        <v>2</v>
      </c>
      <c r="C1900" s="73" t="s">
        <v>4</v>
      </c>
      <c r="D1900" s="118" t="s">
        <v>330</v>
      </c>
      <c r="E1900" s="73" t="s">
        <v>108</v>
      </c>
      <c r="F1900" s="42">
        <v>72</v>
      </c>
      <c r="G1900" s="43" t="str">
        <f t="shared" si="278"/>
        <v>11 Dec (Week 15:  Tue)</v>
      </c>
      <c r="H1900" s="41" t="s">
        <v>120</v>
      </c>
      <c r="I1900" s="41" t="s">
        <v>121</v>
      </c>
      <c r="J1900" s="41" t="str">
        <f t="shared" si="279"/>
        <v>Planned</v>
      </c>
    </row>
    <row r="1901" spans="1:10" x14ac:dyDescent="0.25">
      <c r="A1901" s="103" t="str">
        <f t="shared" si="277"/>
        <v>Language Arts+ Journal: Jesse73</v>
      </c>
      <c r="B1901" s="74" t="s">
        <v>2</v>
      </c>
      <c r="C1901" s="73" t="s">
        <v>4</v>
      </c>
      <c r="D1901" s="118" t="s">
        <v>330</v>
      </c>
      <c r="E1901" s="73" t="s">
        <v>108</v>
      </c>
      <c r="F1901" s="42">
        <v>73</v>
      </c>
      <c r="G1901" s="43" t="str">
        <f t="shared" si="278"/>
        <v>12 Dec (Week 15:  Wed)</v>
      </c>
      <c r="H1901" s="41" t="s">
        <v>120</v>
      </c>
      <c r="I1901" s="41" t="s">
        <v>121</v>
      </c>
      <c r="J1901" s="41" t="str">
        <f t="shared" si="279"/>
        <v>Planned</v>
      </c>
    </row>
    <row r="1902" spans="1:10" x14ac:dyDescent="0.25">
      <c r="A1902" s="103" t="str">
        <f t="shared" si="277"/>
        <v>Language Arts+ Journal: Jesse74</v>
      </c>
      <c r="B1902" s="74" t="s">
        <v>2</v>
      </c>
      <c r="C1902" s="73" t="s">
        <v>4</v>
      </c>
      <c r="D1902" s="118" t="s">
        <v>330</v>
      </c>
      <c r="E1902" s="73" t="s">
        <v>108</v>
      </c>
      <c r="F1902" s="42">
        <v>74</v>
      </c>
      <c r="G1902" s="43" t="str">
        <f t="shared" si="278"/>
        <v>13 Dec (Week 15:  Thu)</v>
      </c>
      <c r="H1902" s="41" t="s">
        <v>120</v>
      </c>
      <c r="I1902" s="41" t="s">
        <v>121</v>
      </c>
      <c r="J1902" s="41" t="str">
        <f t="shared" si="279"/>
        <v>Planned</v>
      </c>
    </row>
    <row r="1903" spans="1:10" x14ac:dyDescent="0.25">
      <c r="A1903" s="103" t="str">
        <f t="shared" si="277"/>
        <v>Language Arts+ Journal: Jesse75</v>
      </c>
      <c r="B1903" s="74" t="s">
        <v>2</v>
      </c>
      <c r="C1903" s="73" t="s">
        <v>4</v>
      </c>
      <c r="D1903" s="118" t="s">
        <v>330</v>
      </c>
      <c r="E1903" s="73" t="s">
        <v>108</v>
      </c>
      <c r="F1903" s="42">
        <v>75</v>
      </c>
      <c r="G1903" s="43" t="str">
        <f t="shared" si="278"/>
        <v>14 Dec (Week 15:  Fri)</v>
      </c>
      <c r="H1903" s="41" t="s">
        <v>120</v>
      </c>
      <c r="I1903" s="41" t="s">
        <v>121</v>
      </c>
      <c r="J1903" s="41" t="str">
        <f t="shared" si="279"/>
        <v>Planned</v>
      </c>
    </row>
    <row r="1904" spans="1:10" x14ac:dyDescent="0.25">
      <c r="A1904" s="103" t="str">
        <f t="shared" si="277"/>
        <v>Language Arts+ Journal: Jesse76</v>
      </c>
      <c r="B1904" s="74" t="s">
        <v>2</v>
      </c>
      <c r="C1904" s="73" t="s">
        <v>4</v>
      </c>
      <c r="D1904" s="118" t="s">
        <v>330</v>
      </c>
      <c r="E1904" s="73" t="s">
        <v>108</v>
      </c>
      <c r="F1904" s="42">
        <v>76</v>
      </c>
      <c r="G1904" s="43" t="str">
        <f t="shared" si="278"/>
        <v>17 Dec (Week 16:  Mon)</v>
      </c>
      <c r="H1904" s="41" t="s">
        <v>120</v>
      </c>
      <c r="I1904" s="41" t="s">
        <v>121</v>
      </c>
      <c r="J1904" s="41" t="str">
        <f t="shared" si="279"/>
        <v>Planned</v>
      </c>
    </row>
    <row r="1905" spans="1:10" x14ac:dyDescent="0.25">
      <c r="A1905" s="103" t="str">
        <f t="shared" si="277"/>
        <v>Language Arts+ Journal: Jesse77</v>
      </c>
      <c r="B1905" s="74" t="s">
        <v>2</v>
      </c>
      <c r="C1905" s="73" t="s">
        <v>4</v>
      </c>
      <c r="D1905" s="118" t="s">
        <v>330</v>
      </c>
      <c r="E1905" s="73" t="s">
        <v>108</v>
      </c>
      <c r="F1905" s="42">
        <v>77</v>
      </c>
      <c r="G1905" s="43" t="str">
        <f t="shared" si="278"/>
        <v>18 Dec (Week 16:  Tue)</v>
      </c>
      <c r="H1905" s="41" t="s">
        <v>120</v>
      </c>
      <c r="I1905" s="41" t="s">
        <v>121</v>
      </c>
      <c r="J1905" s="41" t="str">
        <f t="shared" si="279"/>
        <v>Planned</v>
      </c>
    </row>
    <row r="1906" spans="1:10" x14ac:dyDescent="0.25">
      <c r="A1906" s="103" t="str">
        <f t="shared" si="277"/>
        <v>Language Arts+ Journal: Jesse78</v>
      </c>
      <c r="B1906" s="74" t="s">
        <v>2</v>
      </c>
      <c r="C1906" s="73" t="s">
        <v>4</v>
      </c>
      <c r="D1906" s="118" t="s">
        <v>330</v>
      </c>
      <c r="E1906" s="73" t="s">
        <v>108</v>
      </c>
      <c r="F1906" s="42">
        <v>78</v>
      </c>
      <c r="G1906" s="43" t="str">
        <f t="shared" si="278"/>
        <v>19 Dec (Week 16:  Wed)</v>
      </c>
      <c r="H1906" s="41" t="s">
        <v>120</v>
      </c>
      <c r="I1906" s="41" t="s">
        <v>121</v>
      </c>
      <c r="J1906" s="41" t="str">
        <f t="shared" si="279"/>
        <v>Planned</v>
      </c>
    </row>
    <row r="1907" spans="1:10" x14ac:dyDescent="0.25">
      <c r="A1907" s="103" t="str">
        <f t="shared" si="277"/>
        <v>Language Arts+ Journal: Jesse79</v>
      </c>
      <c r="B1907" s="74" t="s">
        <v>2</v>
      </c>
      <c r="C1907" s="73" t="s">
        <v>4</v>
      </c>
      <c r="D1907" s="118" t="s">
        <v>330</v>
      </c>
      <c r="E1907" s="73" t="s">
        <v>108</v>
      </c>
      <c r="F1907" s="42">
        <v>79</v>
      </c>
      <c r="G1907" s="43" t="str">
        <f t="shared" si="278"/>
        <v>20 Dec (Week 16:  Thu)</v>
      </c>
      <c r="H1907" s="41" t="s">
        <v>120</v>
      </c>
      <c r="I1907" s="41" t="s">
        <v>121</v>
      </c>
      <c r="J1907" s="41" t="str">
        <f t="shared" si="279"/>
        <v>Planned</v>
      </c>
    </row>
    <row r="1908" spans="1:10" x14ac:dyDescent="0.25">
      <c r="A1908" s="103" t="str">
        <f t="shared" si="277"/>
        <v>Language Arts+ Journal: Jesse80</v>
      </c>
      <c r="B1908" s="74" t="s">
        <v>2</v>
      </c>
      <c r="C1908" s="73" t="s">
        <v>4</v>
      </c>
      <c r="D1908" s="118" t="s">
        <v>330</v>
      </c>
      <c r="E1908" s="73" t="s">
        <v>108</v>
      </c>
      <c r="F1908" s="42">
        <v>80</v>
      </c>
      <c r="G1908" s="43" t="str">
        <f t="shared" si="278"/>
        <v>21 Dec (Week 16:  Fri)</v>
      </c>
      <c r="H1908" s="41" t="s">
        <v>120</v>
      </c>
      <c r="I1908" s="41" t="s">
        <v>121</v>
      </c>
      <c r="J1908" s="41" t="str">
        <f t="shared" si="279"/>
        <v>Planned</v>
      </c>
    </row>
    <row r="1909" spans="1:10" x14ac:dyDescent="0.25">
      <c r="A1909" s="103" t="str">
        <f t="shared" si="277"/>
        <v>Language Arts+ Journal: Jesse81</v>
      </c>
      <c r="B1909" s="74" t="s">
        <v>2</v>
      </c>
      <c r="C1909" s="73" t="s">
        <v>4</v>
      </c>
      <c r="D1909" s="118" t="s">
        <v>330</v>
      </c>
      <c r="E1909" s="73" t="s">
        <v>108</v>
      </c>
      <c r="F1909" s="42">
        <v>81</v>
      </c>
      <c r="G1909" s="43" t="str">
        <f t="shared" si="278"/>
        <v>27 Dec (Week 17:  Thu)</v>
      </c>
      <c r="H1909" s="41" t="s">
        <v>120</v>
      </c>
      <c r="I1909" s="41" t="s">
        <v>121</v>
      </c>
      <c r="J1909" s="41" t="str">
        <f t="shared" si="279"/>
        <v>Planned</v>
      </c>
    </row>
    <row r="1910" spans="1:10" x14ac:dyDescent="0.25">
      <c r="A1910" s="103" t="str">
        <f t="shared" si="277"/>
        <v>Language Arts+ Journal: Jesse82</v>
      </c>
      <c r="B1910" s="74" t="s">
        <v>2</v>
      </c>
      <c r="C1910" s="73" t="s">
        <v>4</v>
      </c>
      <c r="D1910" s="118" t="s">
        <v>330</v>
      </c>
      <c r="E1910" s="73" t="s">
        <v>108</v>
      </c>
      <c r="F1910" s="42">
        <v>82</v>
      </c>
      <c r="G1910" s="43" t="str">
        <f t="shared" si="278"/>
        <v>28 Dec (Week 17:  Fri)</v>
      </c>
      <c r="H1910" s="41" t="s">
        <v>120</v>
      </c>
      <c r="I1910" s="41" t="s">
        <v>121</v>
      </c>
      <c r="J1910" s="41" t="str">
        <f t="shared" si="279"/>
        <v>Planned</v>
      </c>
    </row>
    <row r="1911" spans="1:10" x14ac:dyDescent="0.25">
      <c r="A1911" s="103" t="str">
        <f t="shared" si="277"/>
        <v>Language Arts+ Journal: Jesse83</v>
      </c>
      <c r="B1911" s="74" t="s">
        <v>2</v>
      </c>
      <c r="C1911" s="73" t="s">
        <v>4</v>
      </c>
      <c r="D1911" s="118" t="s">
        <v>330</v>
      </c>
      <c r="E1911" s="73" t="s">
        <v>108</v>
      </c>
      <c r="F1911" s="42">
        <v>83</v>
      </c>
      <c r="G1911" s="43" t="str">
        <f t="shared" si="278"/>
        <v>02 Jan (Week 17:  Wed)</v>
      </c>
      <c r="H1911" s="41" t="s">
        <v>120</v>
      </c>
      <c r="I1911" s="41" t="s">
        <v>121</v>
      </c>
      <c r="J1911" s="41" t="str">
        <f t="shared" si="279"/>
        <v>Planned</v>
      </c>
    </row>
    <row r="1912" spans="1:10" x14ac:dyDescent="0.25">
      <c r="A1912" s="103" t="str">
        <f t="shared" si="277"/>
        <v>Language Arts+ Journal: Jesse84</v>
      </c>
      <c r="B1912" s="74" t="s">
        <v>2</v>
      </c>
      <c r="C1912" s="73" t="s">
        <v>4</v>
      </c>
      <c r="D1912" s="118" t="s">
        <v>330</v>
      </c>
      <c r="E1912" s="73" t="s">
        <v>108</v>
      </c>
      <c r="F1912" s="42">
        <v>84</v>
      </c>
      <c r="G1912" s="43" t="str">
        <f t="shared" si="278"/>
        <v>03 Jan (Week 17:  Thu)</v>
      </c>
      <c r="H1912" s="41" t="s">
        <v>120</v>
      </c>
      <c r="I1912" s="41" t="s">
        <v>121</v>
      </c>
      <c r="J1912" s="41" t="str">
        <f t="shared" si="279"/>
        <v>Planned</v>
      </c>
    </row>
    <row r="1913" spans="1:10" x14ac:dyDescent="0.25">
      <c r="A1913" s="103" t="str">
        <f t="shared" si="277"/>
        <v>Language Arts+ Journal: Jesse85</v>
      </c>
      <c r="B1913" s="74" t="s">
        <v>2</v>
      </c>
      <c r="C1913" s="73" t="s">
        <v>4</v>
      </c>
      <c r="D1913" s="118" t="s">
        <v>330</v>
      </c>
      <c r="E1913" s="73" t="s">
        <v>108</v>
      </c>
      <c r="F1913" s="42">
        <v>85</v>
      </c>
      <c r="G1913" s="43" t="str">
        <f t="shared" si="278"/>
        <v>04 Jan (Week 17:  Fri)</v>
      </c>
      <c r="H1913" s="41" t="s">
        <v>120</v>
      </c>
      <c r="I1913" s="41" t="s">
        <v>121</v>
      </c>
      <c r="J1913" s="41" t="str">
        <f t="shared" si="279"/>
        <v>Planned</v>
      </c>
    </row>
    <row r="1914" spans="1:10" x14ac:dyDescent="0.25">
      <c r="A1914" s="103" t="str">
        <f t="shared" si="277"/>
        <v>Language Arts+ Journal: Jesse86</v>
      </c>
      <c r="B1914" s="74" t="s">
        <v>2</v>
      </c>
      <c r="C1914" s="73" t="s">
        <v>4</v>
      </c>
      <c r="D1914" s="118" t="s">
        <v>330</v>
      </c>
      <c r="E1914" s="73" t="s">
        <v>108</v>
      </c>
      <c r="F1914" s="42">
        <v>86</v>
      </c>
      <c r="G1914" s="43" t="str">
        <f t="shared" si="278"/>
        <v>07 Jan (Week 18:  Mon)</v>
      </c>
      <c r="H1914" s="41" t="s">
        <v>120</v>
      </c>
      <c r="I1914" s="41" t="s">
        <v>121</v>
      </c>
      <c r="J1914" s="41" t="str">
        <f t="shared" si="279"/>
        <v>Planned</v>
      </c>
    </row>
    <row r="1915" spans="1:10" x14ac:dyDescent="0.25">
      <c r="A1915" s="103" t="str">
        <f t="shared" si="277"/>
        <v>Language Arts+ Journal: Jesse87</v>
      </c>
      <c r="B1915" s="74" t="s">
        <v>2</v>
      </c>
      <c r="C1915" s="73" t="s">
        <v>4</v>
      </c>
      <c r="D1915" s="118" t="s">
        <v>330</v>
      </c>
      <c r="E1915" s="73" t="s">
        <v>108</v>
      </c>
      <c r="F1915" s="42">
        <v>87</v>
      </c>
      <c r="G1915" s="43" t="str">
        <f t="shared" si="278"/>
        <v>08 Jan (Week 18:  Tue)</v>
      </c>
      <c r="H1915" s="41" t="s">
        <v>120</v>
      </c>
      <c r="I1915" s="41" t="s">
        <v>121</v>
      </c>
      <c r="J1915" s="41" t="str">
        <f t="shared" si="279"/>
        <v>Planned</v>
      </c>
    </row>
    <row r="1916" spans="1:10" x14ac:dyDescent="0.25">
      <c r="A1916" s="103" t="str">
        <f t="shared" si="277"/>
        <v>Language Arts+ Journal: Jesse88</v>
      </c>
      <c r="B1916" s="74" t="s">
        <v>2</v>
      </c>
      <c r="C1916" s="73" t="s">
        <v>4</v>
      </c>
      <c r="D1916" s="118" t="s">
        <v>330</v>
      </c>
      <c r="E1916" s="73" t="s">
        <v>108</v>
      </c>
      <c r="F1916" s="42">
        <v>88</v>
      </c>
      <c r="G1916" s="43" t="str">
        <f t="shared" si="278"/>
        <v>09 Jan (Week 18:  Wed)</v>
      </c>
      <c r="H1916" s="41" t="s">
        <v>120</v>
      </c>
      <c r="I1916" s="41" t="s">
        <v>121</v>
      </c>
      <c r="J1916" s="41" t="str">
        <f t="shared" si="279"/>
        <v>Planned</v>
      </c>
    </row>
    <row r="1917" spans="1:10" x14ac:dyDescent="0.25">
      <c r="A1917" s="103" t="str">
        <f t="shared" si="277"/>
        <v>Language Arts+ Journal: Jesse89</v>
      </c>
      <c r="B1917" s="74" t="s">
        <v>2</v>
      </c>
      <c r="C1917" s="73" t="s">
        <v>4</v>
      </c>
      <c r="D1917" s="118" t="s">
        <v>330</v>
      </c>
      <c r="E1917" s="73" t="s">
        <v>108</v>
      </c>
      <c r="F1917" s="42">
        <v>89</v>
      </c>
      <c r="G1917" s="43" t="str">
        <f t="shared" si="278"/>
        <v>10 Jan (Week 18:  Thu)</v>
      </c>
      <c r="H1917" s="41" t="s">
        <v>120</v>
      </c>
      <c r="I1917" s="41" t="s">
        <v>121</v>
      </c>
      <c r="J1917" s="41" t="str">
        <f t="shared" si="279"/>
        <v>Planned</v>
      </c>
    </row>
    <row r="1918" spans="1:10" x14ac:dyDescent="0.25">
      <c r="A1918" s="103" t="str">
        <f t="shared" si="277"/>
        <v>Language Arts+ Journal: Jesse90</v>
      </c>
      <c r="B1918" s="74" t="s">
        <v>2</v>
      </c>
      <c r="C1918" s="73" t="s">
        <v>4</v>
      </c>
      <c r="D1918" s="118" t="s">
        <v>330</v>
      </c>
      <c r="E1918" s="73" t="s">
        <v>108</v>
      </c>
      <c r="F1918" s="42">
        <v>90</v>
      </c>
      <c r="G1918" s="43" t="str">
        <f t="shared" si="278"/>
        <v>11 Jan (Week 18:  Fri)</v>
      </c>
      <c r="H1918" s="41" t="s">
        <v>120</v>
      </c>
      <c r="I1918" s="41" t="s">
        <v>121</v>
      </c>
      <c r="J1918" s="41" t="str">
        <f t="shared" si="279"/>
        <v>Planned</v>
      </c>
    </row>
    <row r="1919" spans="1:10" x14ac:dyDescent="0.25">
      <c r="A1919" s="103" t="str">
        <f t="shared" si="277"/>
        <v>Language Arts+ Journal: Jesse91</v>
      </c>
      <c r="B1919" s="74" t="s">
        <v>2</v>
      </c>
      <c r="C1919" s="73" t="s">
        <v>4</v>
      </c>
      <c r="D1919" s="118" t="s">
        <v>330</v>
      </c>
      <c r="E1919" s="73" t="s">
        <v>108</v>
      </c>
      <c r="F1919" s="42">
        <v>91</v>
      </c>
      <c r="G1919" s="43" t="str">
        <f t="shared" si="278"/>
        <v>14 Jan (Week 19:  Mon)</v>
      </c>
      <c r="H1919" s="41" t="s">
        <v>120</v>
      </c>
      <c r="I1919" s="41" t="s">
        <v>121</v>
      </c>
      <c r="J1919" s="41" t="str">
        <f t="shared" si="279"/>
        <v>Planned</v>
      </c>
    </row>
    <row r="1920" spans="1:10" x14ac:dyDescent="0.25">
      <c r="A1920" s="103" t="str">
        <f t="shared" si="277"/>
        <v>Language Arts+ Journal: Jesse92</v>
      </c>
      <c r="B1920" s="74" t="s">
        <v>2</v>
      </c>
      <c r="C1920" s="73" t="s">
        <v>4</v>
      </c>
      <c r="D1920" s="118" t="s">
        <v>330</v>
      </c>
      <c r="E1920" s="73" t="s">
        <v>108</v>
      </c>
      <c r="F1920" s="42">
        <v>92</v>
      </c>
      <c r="G1920" s="43" t="str">
        <f t="shared" si="278"/>
        <v>15 Jan (Week 19:  Tue)</v>
      </c>
      <c r="H1920" s="41" t="s">
        <v>120</v>
      </c>
      <c r="I1920" s="41" t="s">
        <v>121</v>
      </c>
      <c r="J1920" s="41" t="str">
        <f t="shared" si="279"/>
        <v>Planned</v>
      </c>
    </row>
    <row r="1921" spans="1:10" x14ac:dyDescent="0.25">
      <c r="A1921" s="103" t="str">
        <f t="shared" si="277"/>
        <v>Language Arts+ Journal: Jesse93</v>
      </c>
      <c r="B1921" s="74" t="s">
        <v>2</v>
      </c>
      <c r="C1921" s="73" t="s">
        <v>4</v>
      </c>
      <c r="D1921" s="118" t="s">
        <v>330</v>
      </c>
      <c r="E1921" s="73" t="s">
        <v>108</v>
      </c>
      <c r="F1921" s="42">
        <v>93</v>
      </c>
      <c r="G1921" s="43" t="str">
        <f t="shared" si="278"/>
        <v>16 Jan (Week 19:  Wed)</v>
      </c>
      <c r="H1921" s="41" t="s">
        <v>120</v>
      </c>
      <c r="I1921" s="41" t="s">
        <v>121</v>
      </c>
      <c r="J1921" s="41" t="str">
        <f t="shared" si="279"/>
        <v>Planned</v>
      </c>
    </row>
    <row r="1922" spans="1:10" x14ac:dyDescent="0.25">
      <c r="A1922" s="103" t="str">
        <f t="shared" si="277"/>
        <v>Language Arts+ Journal: Jesse94</v>
      </c>
      <c r="B1922" s="74" t="s">
        <v>2</v>
      </c>
      <c r="C1922" s="73" t="s">
        <v>4</v>
      </c>
      <c r="D1922" s="118" t="s">
        <v>330</v>
      </c>
      <c r="E1922" s="73" t="s">
        <v>108</v>
      </c>
      <c r="F1922" s="42">
        <v>94</v>
      </c>
      <c r="G1922" s="43" t="str">
        <f t="shared" si="278"/>
        <v>17 Jan (Week 19:  Thu)</v>
      </c>
      <c r="H1922" s="41" t="s">
        <v>120</v>
      </c>
      <c r="I1922" s="41" t="s">
        <v>121</v>
      </c>
      <c r="J1922" s="41" t="str">
        <f t="shared" si="279"/>
        <v>Planned</v>
      </c>
    </row>
    <row r="1923" spans="1:10" x14ac:dyDescent="0.25">
      <c r="A1923" s="103" t="str">
        <f t="shared" si="277"/>
        <v>Language Arts+ Journal: Jesse95</v>
      </c>
      <c r="B1923" s="74" t="s">
        <v>2</v>
      </c>
      <c r="C1923" s="73" t="s">
        <v>4</v>
      </c>
      <c r="D1923" s="118" t="s">
        <v>330</v>
      </c>
      <c r="E1923" s="73" t="s">
        <v>108</v>
      </c>
      <c r="F1923" s="42">
        <v>95</v>
      </c>
      <c r="G1923" s="43" t="str">
        <f t="shared" si="278"/>
        <v>18 Jan (Week 19:  Fri)</v>
      </c>
      <c r="H1923" s="41" t="s">
        <v>120</v>
      </c>
      <c r="I1923" s="41" t="s">
        <v>121</v>
      </c>
      <c r="J1923" s="41" t="str">
        <f t="shared" si="279"/>
        <v>Planned</v>
      </c>
    </row>
    <row r="1924" spans="1:10" x14ac:dyDescent="0.25">
      <c r="A1924" s="103" t="str">
        <f t="shared" si="277"/>
        <v>Language Arts+ Journal: Jesse96</v>
      </c>
      <c r="B1924" s="74" t="s">
        <v>2</v>
      </c>
      <c r="C1924" s="73" t="s">
        <v>4</v>
      </c>
      <c r="D1924" s="118" t="s">
        <v>330</v>
      </c>
      <c r="E1924" s="73" t="s">
        <v>108</v>
      </c>
      <c r="F1924" s="42">
        <v>96</v>
      </c>
      <c r="G1924" s="43" t="str">
        <f t="shared" si="278"/>
        <v>21 Jan (Week 20:  Mon)</v>
      </c>
      <c r="H1924" s="41" t="s">
        <v>120</v>
      </c>
      <c r="I1924" s="41" t="s">
        <v>121</v>
      </c>
      <c r="J1924" s="41" t="str">
        <f t="shared" si="279"/>
        <v>Planned</v>
      </c>
    </row>
    <row r="1925" spans="1:10" x14ac:dyDescent="0.25">
      <c r="A1925" s="103" t="str">
        <f t="shared" ref="A1925:A1936" si="280">B1925&amp;D1925&amp;F1925</f>
        <v>Language Arts+ Journal: Jesse97</v>
      </c>
      <c r="B1925" s="74" t="s">
        <v>2</v>
      </c>
      <c r="C1925" s="73" t="s">
        <v>4</v>
      </c>
      <c r="D1925" s="118" t="s">
        <v>330</v>
      </c>
      <c r="E1925" s="73" t="s">
        <v>108</v>
      </c>
      <c r="F1925" s="42">
        <v>97</v>
      </c>
      <c r="G1925" s="43" t="str">
        <f t="shared" si="278"/>
        <v>22 Jan (Week 20:  Tue)</v>
      </c>
      <c r="H1925" s="41" t="s">
        <v>120</v>
      </c>
      <c r="I1925" s="41" t="s">
        <v>121</v>
      </c>
      <c r="J1925" s="41" t="str">
        <f t="shared" ref="J1925:J1936" si="281">IF(ISBLANK(K1925),"Planned",IF(K1925="-","Revoked","Completed"))</f>
        <v>Planned</v>
      </c>
    </row>
    <row r="1926" spans="1:10" x14ac:dyDescent="0.25">
      <c r="A1926" s="103" t="str">
        <f t="shared" si="280"/>
        <v>Language Arts+ Journal: Jesse98</v>
      </c>
      <c r="B1926" s="74" t="s">
        <v>2</v>
      </c>
      <c r="C1926" s="73" t="s">
        <v>4</v>
      </c>
      <c r="D1926" s="118" t="s">
        <v>330</v>
      </c>
      <c r="E1926" s="73" t="s">
        <v>108</v>
      </c>
      <c r="F1926" s="42">
        <v>98</v>
      </c>
      <c r="G1926" s="43" t="str">
        <f t="shared" si="278"/>
        <v>23 Jan (Week 20:  Wed)</v>
      </c>
      <c r="H1926" s="41" t="s">
        <v>120</v>
      </c>
      <c r="I1926" s="41" t="s">
        <v>121</v>
      </c>
      <c r="J1926" s="41" t="str">
        <f t="shared" si="281"/>
        <v>Planned</v>
      </c>
    </row>
    <row r="1927" spans="1:10" x14ac:dyDescent="0.25">
      <c r="A1927" s="103" t="str">
        <f t="shared" si="280"/>
        <v>Language Arts+ Journal: Jesse99</v>
      </c>
      <c r="B1927" s="74" t="s">
        <v>2</v>
      </c>
      <c r="C1927" s="73" t="s">
        <v>4</v>
      </c>
      <c r="D1927" s="118" t="s">
        <v>330</v>
      </c>
      <c r="E1927" s="73" t="s">
        <v>108</v>
      </c>
      <c r="F1927" s="42">
        <v>99</v>
      </c>
      <c r="G1927" s="43" t="str">
        <f t="shared" si="278"/>
        <v>24 Jan (Week 20:  Thu)</v>
      </c>
      <c r="H1927" s="41" t="s">
        <v>120</v>
      </c>
      <c r="I1927" s="41" t="s">
        <v>121</v>
      </c>
      <c r="J1927" s="41" t="str">
        <f t="shared" si="281"/>
        <v>Planned</v>
      </c>
    </row>
    <row r="1928" spans="1:10" x14ac:dyDescent="0.25">
      <c r="A1928" s="103" t="str">
        <f t="shared" si="280"/>
        <v>Language Arts+ Journal: Jesse100</v>
      </c>
      <c r="B1928" s="74" t="s">
        <v>2</v>
      </c>
      <c r="C1928" s="73" t="s">
        <v>4</v>
      </c>
      <c r="D1928" s="118" t="s">
        <v>330</v>
      </c>
      <c r="E1928" s="73" t="s">
        <v>108</v>
      </c>
      <c r="F1928" s="42">
        <v>100</v>
      </c>
      <c r="G1928" s="43" t="str">
        <f t="shared" si="278"/>
        <v>25 Jan (Week 20:  Fri)</v>
      </c>
      <c r="H1928" s="41" t="s">
        <v>120</v>
      </c>
      <c r="I1928" s="41" t="s">
        <v>121</v>
      </c>
      <c r="J1928" s="41" t="str">
        <f t="shared" si="281"/>
        <v>Planned</v>
      </c>
    </row>
    <row r="1929" spans="1:10" x14ac:dyDescent="0.25">
      <c r="A1929" s="103" t="str">
        <f t="shared" si="280"/>
        <v>Language Arts+ Journal: Jesse101</v>
      </c>
      <c r="B1929" s="74" t="s">
        <v>2</v>
      </c>
      <c r="C1929" s="73" t="s">
        <v>4</v>
      </c>
      <c r="D1929" s="118" t="s">
        <v>330</v>
      </c>
      <c r="E1929" s="73" t="s">
        <v>108</v>
      </c>
      <c r="F1929" s="42">
        <v>101</v>
      </c>
      <c r="G1929" s="43" t="str">
        <f t="shared" si="278"/>
        <v>28 Jan (Week 21:  Mon)</v>
      </c>
      <c r="H1929" s="41" t="s">
        <v>120</v>
      </c>
      <c r="I1929" s="41" t="s">
        <v>121</v>
      </c>
      <c r="J1929" s="41" t="str">
        <f t="shared" si="281"/>
        <v>Planned</v>
      </c>
    </row>
    <row r="1930" spans="1:10" x14ac:dyDescent="0.25">
      <c r="A1930" s="103" t="str">
        <f t="shared" si="280"/>
        <v>Language Arts+ Journal: Jesse102</v>
      </c>
      <c r="B1930" s="74" t="s">
        <v>2</v>
      </c>
      <c r="C1930" s="73" t="s">
        <v>4</v>
      </c>
      <c r="D1930" s="118" t="s">
        <v>330</v>
      </c>
      <c r="E1930" s="73" t="s">
        <v>108</v>
      </c>
      <c r="F1930" s="42">
        <v>102</v>
      </c>
      <c r="G1930" s="43" t="str">
        <f t="shared" si="278"/>
        <v>29 Jan (Week 21:  Tue)</v>
      </c>
      <c r="H1930" s="41" t="s">
        <v>120</v>
      </c>
      <c r="I1930" s="41" t="s">
        <v>121</v>
      </c>
      <c r="J1930" s="41" t="str">
        <f t="shared" si="281"/>
        <v>Planned</v>
      </c>
    </row>
    <row r="1931" spans="1:10" x14ac:dyDescent="0.25">
      <c r="A1931" s="103" t="str">
        <f t="shared" si="280"/>
        <v>Language Arts+ Journal: Jesse103</v>
      </c>
      <c r="B1931" s="74" t="s">
        <v>2</v>
      </c>
      <c r="C1931" s="73" t="s">
        <v>4</v>
      </c>
      <c r="D1931" s="118" t="s">
        <v>330</v>
      </c>
      <c r="E1931" s="73" t="s">
        <v>108</v>
      </c>
      <c r="F1931" s="42">
        <v>103</v>
      </c>
      <c r="G1931" s="43" t="str">
        <f t="shared" si="278"/>
        <v>30 Jan (Week 21:  Wed)</v>
      </c>
      <c r="H1931" s="41" t="s">
        <v>120</v>
      </c>
      <c r="I1931" s="41" t="s">
        <v>121</v>
      </c>
      <c r="J1931" s="41" t="str">
        <f t="shared" si="281"/>
        <v>Planned</v>
      </c>
    </row>
    <row r="1932" spans="1:10" x14ac:dyDescent="0.25">
      <c r="A1932" s="103" t="str">
        <f t="shared" si="280"/>
        <v>Language Arts+ Journal: Jesse104</v>
      </c>
      <c r="B1932" s="74" t="s">
        <v>2</v>
      </c>
      <c r="C1932" s="73" t="s">
        <v>4</v>
      </c>
      <c r="D1932" s="118" t="s">
        <v>330</v>
      </c>
      <c r="E1932" s="73" t="s">
        <v>108</v>
      </c>
      <c r="F1932" s="42">
        <v>104</v>
      </c>
      <c r="G1932" s="43" t="str">
        <f t="shared" si="278"/>
        <v>31 Jan (Week 21:  Thu)</v>
      </c>
      <c r="H1932" s="41" t="s">
        <v>120</v>
      </c>
      <c r="I1932" s="41" t="s">
        <v>121</v>
      </c>
      <c r="J1932" s="41" t="str">
        <f t="shared" si="281"/>
        <v>Planned</v>
      </c>
    </row>
    <row r="1933" spans="1:10" x14ac:dyDescent="0.25">
      <c r="A1933" s="103" t="str">
        <f t="shared" si="280"/>
        <v>Language Arts+ Journal: Jesse105</v>
      </c>
      <c r="B1933" s="74" t="s">
        <v>2</v>
      </c>
      <c r="C1933" s="73" t="s">
        <v>4</v>
      </c>
      <c r="D1933" s="118" t="s">
        <v>330</v>
      </c>
      <c r="E1933" s="73" t="s">
        <v>108</v>
      </c>
      <c r="F1933" s="42">
        <v>105</v>
      </c>
      <c r="G1933" s="43" t="str">
        <f t="shared" si="278"/>
        <v>01 Feb (Week 21:  Fri)</v>
      </c>
      <c r="H1933" s="41" t="s">
        <v>120</v>
      </c>
      <c r="I1933" s="41" t="s">
        <v>121</v>
      </c>
      <c r="J1933" s="41" t="str">
        <f t="shared" si="281"/>
        <v>Planned</v>
      </c>
    </row>
    <row r="1934" spans="1:10" x14ac:dyDescent="0.25">
      <c r="A1934" s="103" t="str">
        <f t="shared" si="280"/>
        <v>Language Arts+ Journal: Jesse106</v>
      </c>
      <c r="B1934" s="74" t="s">
        <v>2</v>
      </c>
      <c r="C1934" s="73" t="s">
        <v>4</v>
      </c>
      <c r="D1934" s="118" t="s">
        <v>330</v>
      </c>
      <c r="E1934" s="73" t="s">
        <v>108</v>
      </c>
      <c r="F1934" s="42">
        <v>106</v>
      </c>
      <c r="G1934" s="43" t="str">
        <f t="shared" si="278"/>
        <v>04 Feb (Week 22:  Mon)</v>
      </c>
      <c r="H1934" s="41" t="s">
        <v>120</v>
      </c>
      <c r="I1934" s="41" t="s">
        <v>121</v>
      </c>
      <c r="J1934" s="41" t="str">
        <f t="shared" si="281"/>
        <v>Planned</v>
      </c>
    </row>
    <row r="1935" spans="1:10" x14ac:dyDescent="0.25">
      <c r="A1935" s="103" t="str">
        <f t="shared" si="280"/>
        <v>Language Arts+ Journal: Jesse107</v>
      </c>
      <c r="B1935" s="74" t="s">
        <v>2</v>
      </c>
      <c r="C1935" s="73" t="s">
        <v>4</v>
      </c>
      <c r="D1935" s="118" t="s">
        <v>330</v>
      </c>
      <c r="E1935" s="73" t="s">
        <v>108</v>
      </c>
      <c r="F1935" s="42">
        <v>107</v>
      </c>
      <c r="G1935" s="43" t="str">
        <f t="shared" si="278"/>
        <v>05 Feb (Week 22:  Tue)</v>
      </c>
      <c r="H1935" s="41" t="s">
        <v>120</v>
      </c>
      <c r="I1935" s="41" t="s">
        <v>121</v>
      </c>
      <c r="J1935" s="41" t="str">
        <f t="shared" si="281"/>
        <v>Planned</v>
      </c>
    </row>
    <row r="1936" spans="1:10" x14ac:dyDescent="0.25">
      <c r="A1936" s="103" t="str">
        <f t="shared" si="280"/>
        <v>Language Arts+ Journal: Jesse108</v>
      </c>
      <c r="B1936" s="74" t="s">
        <v>2</v>
      </c>
      <c r="C1936" s="73" t="s">
        <v>4</v>
      </c>
      <c r="D1936" s="118" t="s">
        <v>330</v>
      </c>
      <c r="E1936" s="73" t="s">
        <v>108</v>
      </c>
      <c r="F1936" s="42">
        <v>108</v>
      </c>
      <c r="G1936" s="43" t="str">
        <f t="shared" si="278"/>
        <v>06 Feb (Week 22:  Wed)</v>
      </c>
      <c r="H1936" s="41" t="s">
        <v>120</v>
      </c>
      <c r="I1936" s="41" t="s">
        <v>121</v>
      </c>
      <c r="J1936" s="41" t="str">
        <f t="shared" si="281"/>
        <v>Planned</v>
      </c>
    </row>
    <row r="1937" spans="1:10" x14ac:dyDescent="0.25">
      <c r="A1937" s="173" t="str">
        <f t="shared" ref="A1937:A1968" si="282">B1937&amp;D1937&amp;F1937</f>
        <v>Language Arts+ Journal: Jesse109</v>
      </c>
      <c r="B1937" s="74" t="s">
        <v>2</v>
      </c>
      <c r="C1937" s="73" t="s">
        <v>4</v>
      </c>
      <c r="D1937" s="118" t="s">
        <v>330</v>
      </c>
      <c r="E1937" s="73" t="s">
        <v>108</v>
      </c>
      <c r="F1937" s="42">
        <v>109</v>
      </c>
      <c r="G1937" s="43" t="str">
        <f t="shared" ref="G1937:G1968" si="283">IF(ISBLANK(F1937),"",TEXT(VLOOKUP(F1937,Calendar,2,0),"dd mmm")&amp;" (Week "&amp;VLOOKUP(F1937,Calendar,3,FALSE)&amp;":  "&amp;TEXT(VLOOKUP(F1937,Calendar,2,FALSE),"ddd")&amp;")")</f>
        <v>07 Feb (Week 22:  Thu)</v>
      </c>
      <c r="H1937" s="41" t="s">
        <v>120</v>
      </c>
      <c r="I1937" s="41" t="s">
        <v>121</v>
      </c>
      <c r="J1937" s="41" t="str">
        <f t="shared" ref="J1937:J1968" si="284">IF(ISBLANK(K1937),"Planned",IF(K1937="-","Revoked","Completed"))</f>
        <v>Planned</v>
      </c>
    </row>
    <row r="1938" spans="1:10" x14ac:dyDescent="0.25">
      <c r="A1938" s="173" t="str">
        <f t="shared" si="282"/>
        <v>Language Arts+ Journal: Jesse110</v>
      </c>
      <c r="B1938" s="74" t="s">
        <v>2</v>
      </c>
      <c r="C1938" s="73" t="s">
        <v>4</v>
      </c>
      <c r="D1938" s="118" t="s">
        <v>330</v>
      </c>
      <c r="E1938" s="73" t="s">
        <v>108</v>
      </c>
      <c r="F1938" s="42">
        <v>110</v>
      </c>
      <c r="G1938" s="43" t="str">
        <f t="shared" si="283"/>
        <v>08 Feb (Week 22:  Fri)</v>
      </c>
      <c r="H1938" s="41" t="s">
        <v>120</v>
      </c>
      <c r="I1938" s="41" t="s">
        <v>121</v>
      </c>
      <c r="J1938" s="41" t="str">
        <f t="shared" si="284"/>
        <v>Planned</v>
      </c>
    </row>
    <row r="1939" spans="1:10" x14ac:dyDescent="0.25">
      <c r="A1939" s="173" t="str">
        <f t="shared" si="282"/>
        <v>Language Arts+ Journal: Jesse111</v>
      </c>
      <c r="B1939" s="74" t="s">
        <v>2</v>
      </c>
      <c r="C1939" s="73" t="s">
        <v>4</v>
      </c>
      <c r="D1939" s="118" t="s">
        <v>330</v>
      </c>
      <c r="E1939" s="73" t="s">
        <v>108</v>
      </c>
      <c r="F1939" s="42">
        <v>111</v>
      </c>
      <c r="G1939" s="43" t="str">
        <f t="shared" si="283"/>
        <v>11 Feb (Week 23:  Mon)</v>
      </c>
      <c r="H1939" s="41" t="s">
        <v>120</v>
      </c>
      <c r="I1939" s="41" t="s">
        <v>121</v>
      </c>
      <c r="J1939" s="41" t="str">
        <f t="shared" si="284"/>
        <v>Planned</v>
      </c>
    </row>
    <row r="1940" spans="1:10" x14ac:dyDescent="0.25">
      <c r="A1940" s="173" t="str">
        <f t="shared" si="282"/>
        <v>Language Arts+ Journal: Jesse112</v>
      </c>
      <c r="B1940" s="74" t="s">
        <v>2</v>
      </c>
      <c r="C1940" s="73" t="s">
        <v>4</v>
      </c>
      <c r="D1940" s="118" t="s">
        <v>330</v>
      </c>
      <c r="E1940" s="73" t="s">
        <v>108</v>
      </c>
      <c r="F1940" s="42">
        <v>112</v>
      </c>
      <c r="G1940" s="43" t="str">
        <f t="shared" si="283"/>
        <v>12 Feb (Week 23:  Tue)</v>
      </c>
      <c r="H1940" s="41" t="s">
        <v>120</v>
      </c>
      <c r="I1940" s="41" t="s">
        <v>121</v>
      </c>
      <c r="J1940" s="41" t="str">
        <f t="shared" si="284"/>
        <v>Planned</v>
      </c>
    </row>
    <row r="1941" spans="1:10" x14ac:dyDescent="0.25">
      <c r="A1941" s="173" t="str">
        <f t="shared" si="282"/>
        <v>Language Arts+ Journal: Jesse113</v>
      </c>
      <c r="B1941" s="74" t="s">
        <v>2</v>
      </c>
      <c r="C1941" s="73" t="s">
        <v>4</v>
      </c>
      <c r="D1941" s="118" t="s">
        <v>330</v>
      </c>
      <c r="E1941" s="73" t="s">
        <v>108</v>
      </c>
      <c r="F1941" s="42">
        <v>113</v>
      </c>
      <c r="G1941" s="43" t="str">
        <f t="shared" si="283"/>
        <v>13 Feb (Week 23:  Wed)</v>
      </c>
      <c r="H1941" s="41" t="s">
        <v>120</v>
      </c>
      <c r="I1941" s="41" t="s">
        <v>121</v>
      </c>
      <c r="J1941" s="41" t="str">
        <f t="shared" si="284"/>
        <v>Planned</v>
      </c>
    </row>
    <row r="1942" spans="1:10" x14ac:dyDescent="0.25">
      <c r="A1942" s="173" t="str">
        <f t="shared" si="282"/>
        <v>Language Arts+ Journal: Jesse114</v>
      </c>
      <c r="B1942" s="74" t="s">
        <v>2</v>
      </c>
      <c r="C1942" s="73" t="s">
        <v>4</v>
      </c>
      <c r="D1942" s="118" t="s">
        <v>330</v>
      </c>
      <c r="E1942" s="73" t="s">
        <v>108</v>
      </c>
      <c r="F1942" s="42">
        <v>114</v>
      </c>
      <c r="G1942" s="43" t="str">
        <f t="shared" si="283"/>
        <v>14 Feb (Week 23:  Thu)</v>
      </c>
      <c r="H1942" s="41" t="s">
        <v>120</v>
      </c>
      <c r="I1942" s="41" t="s">
        <v>121</v>
      </c>
      <c r="J1942" s="41" t="str">
        <f t="shared" si="284"/>
        <v>Planned</v>
      </c>
    </row>
    <row r="1943" spans="1:10" x14ac:dyDescent="0.25">
      <c r="A1943" s="173" t="str">
        <f t="shared" si="282"/>
        <v>Language Arts+ Journal: Jesse115</v>
      </c>
      <c r="B1943" s="74" t="s">
        <v>2</v>
      </c>
      <c r="C1943" s="73" t="s">
        <v>4</v>
      </c>
      <c r="D1943" s="118" t="s">
        <v>330</v>
      </c>
      <c r="E1943" s="73" t="s">
        <v>108</v>
      </c>
      <c r="F1943" s="42">
        <v>115</v>
      </c>
      <c r="G1943" s="43" t="str">
        <f t="shared" si="283"/>
        <v>15 Feb (Week 23:  Fri)</v>
      </c>
      <c r="H1943" s="41" t="s">
        <v>120</v>
      </c>
      <c r="I1943" s="41" t="s">
        <v>121</v>
      </c>
      <c r="J1943" s="41" t="str">
        <f t="shared" si="284"/>
        <v>Planned</v>
      </c>
    </row>
    <row r="1944" spans="1:10" x14ac:dyDescent="0.25">
      <c r="A1944" s="173" t="str">
        <f t="shared" si="282"/>
        <v>Language Arts+ Journal: Jesse116</v>
      </c>
      <c r="B1944" s="74" t="s">
        <v>2</v>
      </c>
      <c r="C1944" s="73" t="s">
        <v>4</v>
      </c>
      <c r="D1944" s="118" t="s">
        <v>330</v>
      </c>
      <c r="E1944" s="73" t="s">
        <v>108</v>
      </c>
      <c r="F1944" s="42">
        <v>116</v>
      </c>
      <c r="G1944" s="43" t="str">
        <f t="shared" si="283"/>
        <v>18 Feb (Week 24:  Mon)</v>
      </c>
      <c r="H1944" s="41" t="s">
        <v>120</v>
      </c>
      <c r="I1944" s="41" t="s">
        <v>121</v>
      </c>
      <c r="J1944" s="41" t="str">
        <f t="shared" si="284"/>
        <v>Planned</v>
      </c>
    </row>
    <row r="1945" spans="1:10" x14ac:dyDescent="0.25">
      <c r="A1945" s="173" t="str">
        <f t="shared" si="282"/>
        <v>Language Arts+ Journal: Jesse117</v>
      </c>
      <c r="B1945" s="74" t="s">
        <v>2</v>
      </c>
      <c r="C1945" s="73" t="s">
        <v>4</v>
      </c>
      <c r="D1945" s="118" t="s">
        <v>330</v>
      </c>
      <c r="E1945" s="73" t="s">
        <v>108</v>
      </c>
      <c r="F1945" s="42">
        <v>117</v>
      </c>
      <c r="G1945" s="43" t="str">
        <f t="shared" si="283"/>
        <v>19 Feb (Week 24:  Tue)</v>
      </c>
      <c r="H1945" s="41" t="s">
        <v>120</v>
      </c>
      <c r="I1945" s="41" t="s">
        <v>121</v>
      </c>
      <c r="J1945" s="41" t="str">
        <f t="shared" si="284"/>
        <v>Planned</v>
      </c>
    </row>
    <row r="1946" spans="1:10" x14ac:dyDescent="0.25">
      <c r="A1946" s="173" t="str">
        <f t="shared" si="282"/>
        <v>Language Arts+ Journal: Jesse118</v>
      </c>
      <c r="B1946" s="74" t="s">
        <v>2</v>
      </c>
      <c r="C1946" s="73" t="s">
        <v>4</v>
      </c>
      <c r="D1946" s="118" t="s">
        <v>330</v>
      </c>
      <c r="E1946" s="73" t="s">
        <v>108</v>
      </c>
      <c r="F1946" s="42">
        <v>118</v>
      </c>
      <c r="G1946" s="43" t="str">
        <f t="shared" si="283"/>
        <v>20 Feb (Week 24:  Wed)</v>
      </c>
      <c r="H1946" s="41" t="s">
        <v>120</v>
      </c>
      <c r="I1946" s="41" t="s">
        <v>121</v>
      </c>
      <c r="J1946" s="41" t="str">
        <f t="shared" si="284"/>
        <v>Planned</v>
      </c>
    </row>
    <row r="1947" spans="1:10" x14ac:dyDescent="0.25">
      <c r="A1947" s="173" t="str">
        <f t="shared" si="282"/>
        <v>Language Arts+ Journal: Jesse119</v>
      </c>
      <c r="B1947" s="74" t="s">
        <v>2</v>
      </c>
      <c r="C1947" s="73" t="s">
        <v>4</v>
      </c>
      <c r="D1947" s="118" t="s">
        <v>330</v>
      </c>
      <c r="E1947" s="73" t="s">
        <v>108</v>
      </c>
      <c r="F1947" s="42">
        <v>119</v>
      </c>
      <c r="G1947" s="43" t="str">
        <f t="shared" si="283"/>
        <v>21 Feb (Week 24:  Thu)</v>
      </c>
      <c r="H1947" s="41" t="s">
        <v>120</v>
      </c>
      <c r="I1947" s="41" t="s">
        <v>121</v>
      </c>
      <c r="J1947" s="41" t="str">
        <f t="shared" si="284"/>
        <v>Planned</v>
      </c>
    </row>
    <row r="1948" spans="1:10" x14ac:dyDescent="0.25">
      <c r="A1948" s="173" t="str">
        <f t="shared" si="282"/>
        <v>Language Arts+ Journal: Jesse120</v>
      </c>
      <c r="B1948" s="74" t="s">
        <v>2</v>
      </c>
      <c r="C1948" s="73" t="s">
        <v>4</v>
      </c>
      <c r="D1948" s="118" t="s">
        <v>330</v>
      </c>
      <c r="E1948" s="73" t="s">
        <v>108</v>
      </c>
      <c r="F1948" s="42">
        <v>120</v>
      </c>
      <c r="G1948" s="43" t="str">
        <f t="shared" si="283"/>
        <v>22 Feb (Week 24:  Fri)</v>
      </c>
      <c r="H1948" s="41" t="s">
        <v>120</v>
      </c>
      <c r="I1948" s="41" t="s">
        <v>121</v>
      </c>
      <c r="J1948" s="41" t="str">
        <f t="shared" si="284"/>
        <v>Planned</v>
      </c>
    </row>
    <row r="1949" spans="1:10" x14ac:dyDescent="0.25">
      <c r="A1949" s="173" t="str">
        <f t="shared" si="282"/>
        <v>Language Arts+ Journal: Jesse121</v>
      </c>
      <c r="B1949" s="74" t="s">
        <v>2</v>
      </c>
      <c r="C1949" s="73" t="s">
        <v>4</v>
      </c>
      <c r="D1949" s="118" t="s">
        <v>330</v>
      </c>
      <c r="E1949" s="73" t="s">
        <v>108</v>
      </c>
      <c r="F1949" s="42">
        <v>121</v>
      </c>
      <c r="G1949" s="43" t="str">
        <f t="shared" si="283"/>
        <v>25 Feb (Week 25:  Mon)</v>
      </c>
      <c r="H1949" s="41" t="s">
        <v>120</v>
      </c>
      <c r="I1949" s="41" t="s">
        <v>121</v>
      </c>
      <c r="J1949" s="41" t="str">
        <f t="shared" si="284"/>
        <v>Planned</v>
      </c>
    </row>
    <row r="1950" spans="1:10" x14ac:dyDescent="0.25">
      <c r="A1950" s="173" t="str">
        <f t="shared" si="282"/>
        <v>Language Arts+ Journal: Jesse122</v>
      </c>
      <c r="B1950" s="74" t="s">
        <v>2</v>
      </c>
      <c r="C1950" s="73" t="s">
        <v>4</v>
      </c>
      <c r="D1950" s="118" t="s">
        <v>330</v>
      </c>
      <c r="E1950" s="73" t="s">
        <v>108</v>
      </c>
      <c r="F1950" s="42">
        <v>122</v>
      </c>
      <c r="G1950" s="43" t="str">
        <f t="shared" si="283"/>
        <v>26 Feb (Week 25:  Tue)</v>
      </c>
      <c r="H1950" s="41" t="s">
        <v>120</v>
      </c>
      <c r="I1950" s="41" t="s">
        <v>121</v>
      </c>
      <c r="J1950" s="41" t="str">
        <f t="shared" si="284"/>
        <v>Planned</v>
      </c>
    </row>
    <row r="1951" spans="1:10" x14ac:dyDescent="0.25">
      <c r="A1951" s="173" t="str">
        <f t="shared" si="282"/>
        <v>Language Arts+ Journal: Jesse123</v>
      </c>
      <c r="B1951" s="74" t="s">
        <v>2</v>
      </c>
      <c r="C1951" s="73" t="s">
        <v>4</v>
      </c>
      <c r="D1951" s="118" t="s">
        <v>330</v>
      </c>
      <c r="E1951" s="73" t="s">
        <v>108</v>
      </c>
      <c r="F1951" s="42">
        <v>123</v>
      </c>
      <c r="G1951" s="43" t="str">
        <f t="shared" si="283"/>
        <v>27 Feb (Week 25:  Wed)</v>
      </c>
      <c r="H1951" s="41" t="s">
        <v>120</v>
      </c>
      <c r="I1951" s="41" t="s">
        <v>121</v>
      </c>
      <c r="J1951" s="41" t="str">
        <f t="shared" si="284"/>
        <v>Planned</v>
      </c>
    </row>
    <row r="1952" spans="1:10" x14ac:dyDescent="0.25">
      <c r="A1952" s="173" t="str">
        <f t="shared" si="282"/>
        <v>Language Arts+ Journal: Jesse124</v>
      </c>
      <c r="B1952" s="74" t="s">
        <v>2</v>
      </c>
      <c r="C1952" s="73" t="s">
        <v>4</v>
      </c>
      <c r="D1952" s="118" t="s">
        <v>330</v>
      </c>
      <c r="E1952" s="73" t="s">
        <v>108</v>
      </c>
      <c r="F1952" s="42">
        <v>124</v>
      </c>
      <c r="G1952" s="43" t="str">
        <f t="shared" si="283"/>
        <v>28 Feb (Week 25:  Thu)</v>
      </c>
      <c r="H1952" s="41" t="s">
        <v>120</v>
      </c>
      <c r="I1952" s="41" t="s">
        <v>121</v>
      </c>
      <c r="J1952" s="41" t="str">
        <f t="shared" si="284"/>
        <v>Planned</v>
      </c>
    </row>
    <row r="1953" spans="1:10" x14ac:dyDescent="0.25">
      <c r="A1953" s="173" t="str">
        <f t="shared" si="282"/>
        <v>Language Arts+ Journal: Jesse125</v>
      </c>
      <c r="B1953" s="74" t="s">
        <v>2</v>
      </c>
      <c r="C1953" s="73" t="s">
        <v>4</v>
      </c>
      <c r="D1953" s="118" t="s">
        <v>330</v>
      </c>
      <c r="E1953" s="73" t="s">
        <v>108</v>
      </c>
      <c r="F1953" s="42">
        <v>125</v>
      </c>
      <c r="G1953" s="43" t="str">
        <f t="shared" si="283"/>
        <v>01 Mar (Week 25:  Fri)</v>
      </c>
      <c r="H1953" s="41" t="s">
        <v>120</v>
      </c>
      <c r="I1953" s="41" t="s">
        <v>121</v>
      </c>
      <c r="J1953" s="41" t="str">
        <f t="shared" si="284"/>
        <v>Planned</v>
      </c>
    </row>
    <row r="1954" spans="1:10" x14ac:dyDescent="0.25">
      <c r="A1954" s="173" t="str">
        <f t="shared" si="282"/>
        <v>Language Arts+ Journal: Jesse126</v>
      </c>
      <c r="B1954" s="74" t="s">
        <v>2</v>
      </c>
      <c r="C1954" s="73" t="s">
        <v>4</v>
      </c>
      <c r="D1954" s="118" t="s">
        <v>330</v>
      </c>
      <c r="E1954" s="73" t="s">
        <v>108</v>
      </c>
      <c r="F1954" s="42">
        <v>126</v>
      </c>
      <c r="G1954" s="43" t="str">
        <f t="shared" si="283"/>
        <v>04 Mar (Week 26:  Mon)</v>
      </c>
      <c r="H1954" s="41" t="s">
        <v>120</v>
      </c>
      <c r="I1954" s="41" t="s">
        <v>121</v>
      </c>
      <c r="J1954" s="41" t="str">
        <f t="shared" si="284"/>
        <v>Planned</v>
      </c>
    </row>
    <row r="1955" spans="1:10" x14ac:dyDescent="0.25">
      <c r="A1955" s="173" t="str">
        <f t="shared" si="282"/>
        <v>Language Arts+ Journal: Jesse127</v>
      </c>
      <c r="B1955" s="74" t="s">
        <v>2</v>
      </c>
      <c r="C1955" s="73" t="s">
        <v>4</v>
      </c>
      <c r="D1955" s="118" t="s">
        <v>330</v>
      </c>
      <c r="E1955" s="73" t="s">
        <v>108</v>
      </c>
      <c r="F1955" s="42">
        <v>127</v>
      </c>
      <c r="G1955" s="43" t="str">
        <f t="shared" si="283"/>
        <v>05 Mar (Week 26:  Tue)</v>
      </c>
      <c r="H1955" s="41" t="s">
        <v>120</v>
      </c>
      <c r="I1955" s="41" t="s">
        <v>121</v>
      </c>
      <c r="J1955" s="41" t="str">
        <f t="shared" si="284"/>
        <v>Planned</v>
      </c>
    </row>
    <row r="1956" spans="1:10" x14ac:dyDescent="0.25">
      <c r="A1956" s="173" t="str">
        <f t="shared" si="282"/>
        <v>Language Arts+ Journal: Jesse128</v>
      </c>
      <c r="B1956" s="74" t="s">
        <v>2</v>
      </c>
      <c r="C1956" s="73" t="s">
        <v>4</v>
      </c>
      <c r="D1956" s="118" t="s">
        <v>330</v>
      </c>
      <c r="E1956" s="73" t="s">
        <v>108</v>
      </c>
      <c r="F1956" s="42">
        <v>128</v>
      </c>
      <c r="G1956" s="43" t="str">
        <f t="shared" si="283"/>
        <v>06 Mar (Week 26:  Wed)</v>
      </c>
      <c r="H1956" s="41" t="s">
        <v>120</v>
      </c>
      <c r="I1956" s="41" t="s">
        <v>121</v>
      </c>
      <c r="J1956" s="41" t="str">
        <f t="shared" si="284"/>
        <v>Planned</v>
      </c>
    </row>
    <row r="1957" spans="1:10" x14ac:dyDescent="0.25">
      <c r="A1957" s="173" t="str">
        <f t="shared" si="282"/>
        <v>Language Arts+ Journal: Jesse129</v>
      </c>
      <c r="B1957" s="74" t="s">
        <v>2</v>
      </c>
      <c r="C1957" s="73" t="s">
        <v>4</v>
      </c>
      <c r="D1957" s="118" t="s">
        <v>330</v>
      </c>
      <c r="E1957" s="73" t="s">
        <v>108</v>
      </c>
      <c r="F1957" s="42">
        <v>129</v>
      </c>
      <c r="G1957" s="43" t="str">
        <f t="shared" si="283"/>
        <v>07 Mar (Week 26:  Thu)</v>
      </c>
      <c r="H1957" s="41" t="s">
        <v>120</v>
      </c>
      <c r="I1957" s="41" t="s">
        <v>121</v>
      </c>
      <c r="J1957" s="41" t="str">
        <f t="shared" si="284"/>
        <v>Planned</v>
      </c>
    </row>
    <row r="1958" spans="1:10" x14ac:dyDescent="0.25">
      <c r="A1958" s="173" t="str">
        <f t="shared" si="282"/>
        <v>Language Arts+ Journal: Jesse130</v>
      </c>
      <c r="B1958" s="74" t="s">
        <v>2</v>
      </c>
      <c r="C1958" s="73" t="s">
        <v>4</v>
      </c>
      <c r="D1958" s="118" t="s">
        <v>330</v>
      </c>
      <c r="E1958" s="73" t="s">
        <v>108</v>
      </c>
      <c r="F1958" s="42">
        <v>130</v>
      </c>
      <c r="G1958" s="43" t="str">
        <f t="shared" si="283"/>
        <v>08 Mar (Week 26:  Fri)</v>
      </c>
      <c r="H1958" s="41" t="s">
        <v>120</v>
      </c>
      <c r="I1958" s="41" t="s">
        <v>121</v>
      </c>
      <c r="J1958" s="41" t="str">
        <f t="shared" si="284"/>
        <v>Planned</v>
      </c>
    </row>
    <row r="1959" spans="1:10" x14ac:dyDescent="0.25">
      <c r="A1959" s="173" t="str">
        <f t="shared" si="282"/>
        <v>Language Arts+ Journal: Jesse131</v>
      </c>
      <c r="B1959" s="74" t="s">
        <v>2</v>
      </c>
      <c r="C1959" s="73" t="s">
        <v>4</v>
      </c>
      <c r="D1959" s="118" t="s">
        <v>330</v>
      </c>
      <c r="E1959" s="73" t="s">
        <v>108</v>
      </c>
      <c r="F1959" s="42">
        <v>131</v>
      </c>
      <c r="G1959" s="43" t="str">
        <f t="shared" si="283"/>
        <v>11 Mar (Week 27:  Mon)</v>
      </c>
      <c r="H1959" s="41" t="s">
        <v>120</v>
      </c>
      <c r="I1959" s="41" t="s">
        <v>121</v>
      </c>
      <c r="J1959" s="41" t="str">
        <f t="shared" si="284"/>
        <v>Planned</v>
      </c>
    </row>
    <row r="1960" spans="1:10" x14ac:dyDescent="0.25">
      <c r="A1960" s="173" t="str">
        <f t="shared" si="282"/>
        <v>Language Arts+ Journal: Jesse132</v>
      </c>
      <c r="B1960" s="74" t="s">
        <v>2</v>
      </c>
      <c r="C1960" s="73" t="s">
        <v>4</v>
      </c>
      <c r="D1960" s="118" t="s">
        <v>330</v>
      </c>
      <c r="E1960" s="73" t="s">
        <v>108</v>
      </c>
      <c r="F1960" s="42">
        <v>132</v>
      </c>
      <c r="G1960" s="43" t="str">
        <f t="shared" si="283"/>
        <v>12 Mar (Week 27:  Tue)</v>
      </c>
      <c r="H1960" s="41" t="s">
        <v>120</v>
      </c>
      <c r="I1960" s="41" t="s">
        <v>121</v>
      </c>
      <c r="J1960" s="41" t="str">
        <f t="shared" si="284"/>
        <v>Planned</v>
      </c>
    </row>
    <row r="1961" spans="1:10" x14ac:dyDescent="0.25">
      <c r="A1961" s="173" t="str">
        <f t="shared" si="282"/>
        <v>Language Arts+ Journal: Jesse133</v>
      </c>
      <c r="B1961" s="74" t="s">
        <v>2</v>
      </c>
      <c r="C1961" s="73" t="s">
        <v>4</v>
      </c>
      <c r="D1961" s="118" t="s">
        <v>330</v>
      </c>
      <c r="E1961" s="73" t="s">
        <v>108</v>
      </c>
      <c r="F1961" s="42">
        <v>133</v>
      </c>
      <c r="G1961" s="43" t="str">
        <f t="shared" si="283"/>
        <v>13 Mar (Week 27:  Wed)</v>
      </c>
      <c r="H1961" s="41" t="s">
        <v>120</v>
      </c>
      <c r="I1961" s="41" t="s">
        <v>121</v>
      </c>
      <c r="J1961" s="41" t="str">
        <f t="shared" si="284"/>
        <v>Planned</v>
      </c>
    </row>
    <row r="1962" spans="1:10" x14ac:dyDescent="0.25">
      <c r="A1962" s="173" t="str">
        <f t="shared" si="282"/>
        <v>Language Arts+ Journal: Jesse134</v>
      </c>
      <c r="B1962" s="74" t="s">
        <v>2</v>
      </c>
      <c r="C1962" s="73" t="s">
        <v>4</v>
      </c>
      <c r="D1962" s="118" t="s">
        <v>330</v>
      </c>
      <c r="E1962" s="73" t="s">
        <v>108</v>
      </c>
      <c r="F1962" s="42">
        <v>134</v>
      </c>
      <c r="G1962" s="43" t="str">
        <f t="shared" si="283"/>
        <v>14 Mar (Week 27:  Thu)</v>
      </c>
      <c r="H1962" s="41" t="s">
        <v>120</v>
      </c>
      <c r="I1962" s="41" t="s">
        <v>121</v>
      </c>
      <c r="J1962" s="41" t="str">
        <f t="shared" si="284"/>
        <v>Planned</v>
      </c>
    </row>
    <row r="1963" spans="1:10" x14ac:dyDescent="0.25">
      <c r="A1963" s="173" t="str">
        <f t="shared" si="282"/>
        <v>Language Arts+ Journal: Jesse135</v>
      </c>
      <c r="B1963" s="74" t="s">
        <v>2</v>
      </c>
      <c r="C1963" s="73" t="s">
        <v>4</v>
      </c>
      <c r="D1963" s="118" t="s">
        <v>330</v>
      </c>
      <c r="E1963" s="73" t="s">
        <v>108</v>
      </c>
      <c r="F1963" s="42">
        <v>135</v>
      </c>
      <c r="G1963" s="43" t="str">
        <f t="shared" si="283"/>
        <v>15 Mar (Week 27:  Fri)</v>
      </c>
      <c r="H1963" s="41" t="s">
        <v>120</v>
      </c>
      <c r="I1963" s="41" t="s">
        <v>121</v>
      </c>
      <c r="J1963" s="41" t="str">
        <f t="shared" si="284"/>
        <v>Planned</v>
      </c>
    </row>
    <row r="1964" spans="1:10" x14ac:dyDescent="0.25">
      <c r="A1964" s="173" t="str">
        <f t="shared" si="282"/>
        <v>Language Arts+ Journal: Jesse136</v>
      </c>
      <c r="B1964" s="74" t="s">
        <v>2</v>
      </c>
      <c r="C1964" s="73" t="s">
        <v>4</v>
      </c>
      <c r="D1964" s="118" t="s">
        <v>330</v>
      </c>
      <c r="E1964" s="73" t="s">
        <v>108</v>
      </c>
      <c r="F1964" s="42">
        <v>136</v>
      </c>
      <c r="G1964" s="43" t="str">
        <f t="shared" si="283"/>
        <v>18 Mar (Week 28:  Mon)</v>
      </c>
      <c r="H1964" s="41" t="s">
        <v>120</v>
      </c>
      <c r="I1964" s="41" t="s">
        <v>121</v>
      </c>
      <c r="J1964" s="41" t="str">
        <f t="shared" si="284"/>
        <v>Planned</v>
      </c>
    </row>
    <row r="1965" spans="1:10" x14ac:dyDescent="0.25">
      <c r="A1965" s="173" t="str">
        <f t="shared" si="282"/>
        <v>Language Arts+ Journal: Jesse137</v>
      </c>
      <c r="B1965" s="74" t="s">
        <v>2</v>
      </c>
      <c r="C1965" s="73" t="s">
        <v>4</v>
      </c>
      <c r="D1965" s="118" t="s">
        <v>330</v>
      </c>
      <c r="E1965" s="73" t="s">
        <v>108</v>
      </c>
      <c r="F1965" s="42">
        <v>137</v>
      </c>
      <c r="G1965" s="43" t="str">
        <f t="shared" si="283"/>
        <v>19 Mar (Week 28:  Tue)</v>
      </c>
      <c r="H1965" s="41" t="s">
        <v>120</v>
      </c>
      <c r="I1965" s="41" t="s">
        <v>121</v>
      </c>
      <c r="J1965" s="41" t="str">
        <f t="shared" si="284"/>
        <v>Planned</v>
      </c>
    </row>
    <row r="1966" spans="1:10" x14ac:dyDescent="0.25">
      <c r="A1966" s="173" t="str">
        <f t="shared" si="282"/>
        <v>Language Arts+ Journal: Jesse138</v>
      </c>
      <c r="B1966" s="74" t="s">
        <v>2</v>
      </c>
      <c r="C1966" s="73" t="s">
        <v>4</v>
      </c>
      <c r="D1966" s="118" t="s">
        <v>330</v>
      </c>
      <c r="E1966" s="73" t="s">
        <v>108</v>
      </c>
      <c r="F1966" s="42">
        <v>138</v>
      </c>
      <c r="G1966" s="43" t="str">
        <f t="shared" si="283"/>
        <v>20 Mar (Week 28:  Wed)</v>
      </c>
      <c r="H1966" s="41" t="s">
        <v>120</v>
      </c>
      <c r="I1966" s="41" t="s">
        <v>121</v>
      </c>
      <c r="J1966" s="41" t="str">
        <f t="shared" si="284"/>
        <v>Planned</v>
      </c>
    </row>
    <row r="1967" spans="1:10" x14ac:dyDescent="0.25">
      <c r="A1967" s="173" t="str">
        <f t="shared" si="282"/>
        <v>Language Arts+ Journal: Jesse139</v>
      </c>
      <c r="B1967" s="74" t="s">
        <v>2</v>
      </c>
      <c r="C1967" s="73" t="s">
        <v>4</v>
      </c>
      <c r="D1967" s="118" t="s">
        <v>330</v>
      </c>
      <c r="E1967" s="73" t="s">
        <v>108</v>
      </c>
      <c r="F1967" s="42">
        <v>139</v>
      </c>
      <c r="G1967" s="43" t="str">
        <f t="shared" si="283"/>
        <v>21 Mar (Week 28:  Thu)</v>
      </c>
      <c r="H1967" s="41" t="s">
        <v>120</v>
      </c>
      <c r="I1967" s="41" t="s">
        <v>121</v>
      </c>
      <c r="J1967" s="41" t="str">
        <f t="shared" si="284"/>
        <v>Planned</v>
      </c>
    </row>
    <row r="1968" spans="1:10" x14ac:dyDescent="0.25">
      <c r="A1968" s="173" t="str">
        <f t="shared" si="282"/>
        <v>Language Arts+ Journal: Jesse140</v>
      </c>
      <c r="B1968" s="74" t="s">
        <v>2</v>
      </c>
      <c r="C1968" s="73" t="s">
        <v>4</v>
      </c>
      <c r="D1968" s="118" t="s">
        <v>330</v>
      </c>
      <c r="E1968" s="73" t="s">
        <v>108</v>
      </c>
      <c r="F1968" s="42">
        <v>140</v>
      </c>
      <c r="G1968" s="43" t="str">
        <f t="shared" si="283"/>
        <v>22 Mar (Week 28:  Fri)</v>
      </c>
      <c r="H1968" s="41" t="s">
        <v>120</v>
      </c>
      <c r="I1968" s="41" t="s">
        <v>121</v>
      </c>
      <c r="J1968" s="41" t="str">
        <f t="shared" si="284"/>
        <v>Planned</v>
      </c>
    </row>
    <row r="1969" spans="1:10" x14ac:dyDescent="0.25">
      <c r="A1969" s="173" t="str">
        <f t="shared" ref="A1969:A2000" si="285">B1969&amp;D1969&amp;F1969</f>
        <v>Language Arts+ Journal: Jesse141</v>
      </c>
      <c r="B1969" s="74" t="s">
        <v>2</v>
      </c>
      <c r="C1969" s="73" t="s">
        <v>4</v>
      </c>
      <c r="D1969" s="118" t="s">
        <v>330</v>
      </c>
      <c r="E1969" s="73" t="s">
        <v>108</v>
      </c>
      <c r="F1969" s="42">
        <v>141</v>
      </c>
      <c r="G1969" s="43" t="str">
        <f t="shared" ref="G1969:G2000" si="286">IF(ISBLANK(F1969),"",TEXT(VLOOKUP(F1969,Calendar,2,0),"dd mmm")&amp;" (Week "&amp;VLOOKUP(F1969,Calendar,3,FALSE)&amp;":  "&amp;TEXT(VLOOKUP(F1969,Calendar,2,FALSE),"ddd")&amp;")")</f>
        <v>25 Mar (Week 29:  Mon)</v>
      </c>
      <c r="H1969" s="41" t="s">
        <v>120</v>
      </c>
      <c r="I1969" s="41" t="s">
        <v>121</v>
      </c>
      <c r="J1969" s="41" t="str">
        <f t="shared" ref="J1969:J2000" si="287">IF(ISBLANK(K1969),"Planned",IF(K1969="-","Revoked","Completed"))</f>
        <v>Planned</v>
      </c>
    </row>
    <row r="1970" spans="1:10" x14ac:dyDescent="0.25">
      <c r="A1970" s="173" t="str">
        <f t="shared" si="285"/>
        <v>Language Arts+ Journal: Jesse142</v>
      </c>
      <c r="B1970" s="74" t="s">
        <v>2</v>
      </c>
      <c r="C1970" s="73" t="s">
        <v>4</v>
      </c>
      <c r="D1970" s="118" t="s">
        <v>330</v>
      </c>
      <c r="E1970" s="73" t="s">
        <v>108</v>
      </c>
      <c r="F1970" s="42">
        <v>142</v>
      </c>
      <c r="G1970" s="43" t="str">
        <f t="shared" si="286"/>
        <v>26 Mar (Week 29:  Tue)</v>
      </c>
      <c r="H1970" s="41" t="s">
        <v>120</v>
      </c>
      <c r="I1970" s="41" t="s">
        <v>121</v>
      </c>
      <c r="J1970" s="41" t="str">
        <f t="shared" si="287"/>
        <v>Planned</v>
      </c>
    </row>
    <row r="1971" spans="1:10" x14ac:dyDescent="0.25">
      <c r="A1971" s="173" t="str">
        <f t="shared" si="285"/>
        <v>Language Arts+ Journal: Jesse143</v>
      </c>
      <c r="B1971" s="74" t="s">
        <v>2</v>
      </c>
      <c r="C1971" s="73" t="s">
        <v>4</v>
      </c>
      <c r="D1971" s="118" t="s">
        <v>330</v>
      </c>
      <c r="E1971" s="73" t="s">
        <v>108</v>
      </c>
      <c r="F1971" s="42">
        <v>143</v>
      </c>
      <c r="G1971" s="43" t="str">
        <f t="shared" si="286"/>
        <v>27 Mar (Week 29:  Wed)</v>
      </c>
      <c r="H1971" s="41" t="s">
        <v>120</v>
      </c>
      <c r="I1971" s="41" t="s">
        <v>121</v>
      </c>
      <c r="J1971" s="41" t="str">
        <f t="shared" si="287"/>
        <v>Planned</v>
      </c>
    </row>
    <row r="1972" spans="1:10" x14ac:dyDescent="0.25">
      <c r="A1972" s="173" t="str">
        <f t="shared" si="285"/>
        <v>Language Arts+ Journal: Jesse144</v>
      </c>
      <c r="B1972" s="74" t="s">
        <v>2</v>
      </c>
      <c r="C1972" s="73" t="s">
        <v>4</v>
      </c>
      <c r="D1972" s="118" t="s">
        <v>330</v>
      </c>
      <c r="E1972" s="73" t="s">
        <v>108</v>
      </c>
      <c r="F1972" s="42">
        <v>144</v>
      </c>
      <c r="G1972" s="43" t="str">
        <f t="shared" si="286"/>
        <v>28 Mar (Week 29:  Thu)</v>
      </c>
      <c r="H1972" s="41" t="s">
        <v>120</v>
      </c>
      <c r="I1972" s="41" t="s">
        <v>121</v>
      </c>
      <c r="J1972" s="41" t="str">
        <f t="shared" si="287"/>
        <v>Planned</v>
      </c>
    </row>
    <row r="1973" spans="1:10" x14ac:dyDescent="0.25">
      <c r="A1973" s="173" t="str">
        <f t="shared" si="285"/>
        <v>Language Arts+ Journal: Jesse145</v>
      </c>
      <c r="B1973" s="74" t="s">
        <v>2</v>
      </c>
      <c r="C1973" s="73" t="s">
        <v>4</v>
      </c>
      <c r="D1973" s="118" t="s">
        <v>330</v>
      </c>
      <c r="E1973" s="73" t="s">
        <v>108</v>
      </c>
      <c r="F1973" s="42">
        <v>145</v>
      </c>
      <c r="G1973" s="43" t="str">
        <f t="shared" si="286"/>
        <v>29 Mar (Week 29:  Fri)</v>
      </c>
      <c r="H1973" s="41" t="s">
        <v>120</v>
      </c>
      <c r="I1973" s="41" t="s">
        <v>121</v>
      </c>
      <c r="J1973" s="41" t="str">
        <f t="shared" si="287"/>
        <v>Planned</v>
      </c>
    </row>
    <row r="1974" spans="1:10" x14ac:dyDescent="0.25">
      <c r="A1974" s="173" t="str">
        <f t="shared" si="285"/>
        <v>Language Arts+ Journal: Jesse146</v>
      </c>
      <c r="B1974" s="74" t="s">
        <v>2</v>
      </c>
      <c r="C1974" s="73" t="s">
        <v>4</v>
      </c>
      <c r="D1974" s="118" t="s">
        <v>330</v>
      </c>
      <c r="E1974" s="73" t="s">
        <v>108</v>
      </c>
      <c r="F1974" s="42">
        <v>146</v>
      </c>
      <c r="G1974" s="43" t="str">
        <f t="shared" si="286"/>
        <v>01 Apr (Week 30:  Mon)</v>
      </c>
      <c r="H1974" s="41" t="s">
        <v>120</v>
      </c>
      <c r="I1974" s="41" t="s">
        <v>121</v>
      </c>
      <c r="J1974" s="41" t="str">
        <f t="shared" si="287"/>
        <v>Planned</v>
      </c>
    </row>
    <row r="1975" spans="1:10" x14ac:dyDescent="0.25">
      <c r="A1975" s="173" t="str">
        <f t="shared" si="285"/>
        <v>Language Arts+ Journal: Jesse147</v>
      </c>
      <c r="B1975" s="74" t="s">
        <v>2</v>
      </c>
      <c r="C1975" s="73" t="s">
        <v>4</v>
      </c>
      <c r="D1975" s="118" t="s">
        <v>330</v>
      </c>
      <c r="E1975" s="73" t="s">
        <v>108</v>
      </c>
      <c r="F1975" s="42">
        <v>147</v>
      </c>
      <c r="G1975" s="43" t="str">
        <f t="shared" si="286"/>
        <v>02 Apr (Week 30:  Tue)</v>
      </c>
      <c r="H1975" s="41" t="s">
        <v>120</v>
      </c>
      <c r="I1975" s="41" t="s">
        <v>121</v>
      </c>
      <c r="J1975" s="41" t="str">
        <f t="shared" si="287"/>
        <v>Planned</v>
      </c>
    </row>
    <row r="1976" spans="1:10" x14ac:dyDescent="0.25">
      <c r="A1976" s="173" t="str">
        <f t="shared" si="285"/>
        <v>Language Arts+ Journal: Jesse148</v>
      </c>
      <c r="B1976" s="74" t="s">
        <v>2</v>
      </c>
      <c r="C1976" s="73" t="s">
        <v>4</v>
      </c>
      <c r="D1976" s="118" t="s">
        <v>330</v>
      </c>
      <c r="E1976" s="73" t="s">
        <v>108</v>
      </c>
      <c r="F1976" s="42">
        <v>148</v>
      </c>
      <c r="G1976" s="43" t="str">
        <f t="shared" si="286"/>
        <v>03 Apr (Week 30:  Wed)</v>
      </c>
      <c r="H1976" s="41" t="s">
        <v>120</v>
      </c>
      <c r="I1976" s="41" t="s">
        <v>121</v>
      </c>
      <c r="J1976" s="41" t="str">
        <f t="shared" si="287"/>
        <v>Planned</v>
      </c>
    </row>
    <row r="1977" spans="1:10" x14ac:dyDescent="0.25">
      <c r="A1977" s="173" t="str">
        <f t="shared" si="285"/>
        <v>Language Arts+ Journal: Jesse149</v>
      </c>
      <c r="B1977" s="74" t="s">
        <v>2</v>
      </c>
      <c r="C1977" s="73" t="s">
        <v>4</v>
      </c>
      <c r="D1977" s="118" t="s">
        <v>330</v>
      </c>
      <c r="E1977" s="73" t="s">
        <v>108</v>
      </c>
      <c r="F1977" s="42">
        <v>149</v>
      </c>
      <c r="G1977" s="43" t="str">
        <f t="shared" si="286"/>
        <v>04 Apr (Week 30:  Thu)</v>
      </c>
      <c r="H1977" s="41" t="s">
        <v>120</v>
      </c>
      <c r="I1977" s="41" t="s">
        <v>121</v>
      </c>
      <c r="J1977" s="41" t="str">
        <f t="shared" si="287"/>
        <v>Planned</v>
      </c>
    </row>
    <row r="1978" spans="1:10" x14ac:dyDescent="0.25">
      <c r="A1978" s="173" t="str">
        <f t="shared" si="285"/>
        <v>Language Arts+ Journal: Jesse150</v>
      </c>
      <c r="B1978" s="74" t="s">
        <v>2</v>
      </c>
      <c r="C1978" s="73" t="s">
        <v>4</v>
      </c>
      <c r="D1978" s="118" t="s">
        <v>330</v>
      </c>
      <c r="E1978" s="73" t="s">
        <v>108</v>
      </c>
      <c r="F1978" s="42">
        <v>150</v>
      </c>
      <c r="G1978" s="43" t="str">
        <f t="shared" si="286"/>
        <v>05 Apr (Week 30:  Fri)</v>
      </c>
      <c r="H1978" s="41" t="s">
        <v>120</v>
      </c>
      <c r="I1978" s="41" t="s">
        <v>121</v>
      </c>
      <c r="J1978" s="41" t="str">
        <f t="shared" si="287"/>
        <v>Planned</v>
      </c>
    </row>
    <row r="1979" spans="1:10" x14ac:dyDescent="0.25">
      <c r="A1979" s="173" t="str">
        <f t="shared" si="285"/>
        <v>Language Arts+ Journal: Jesse151</v>
      </c>
      <c r="B1979" s="74" t="s">
        <v>2</v>
      </c>
      <c r="C1979" s="73" t="s">
        <v>4</v>
      </c>
      <c r="D1979" s="118" t="s">
        <v>330</v>
      </c>
      <c r="E1979" s="73" t="s">
        <v>108</v>
      </c>
      <c r="F1979" s="42">
        <v>151</v>
      </c>
      <c r="G1979" s="43" t="str">
        <f t="shared" si="286"/>
        <v>08 Apr (Week 31:  Mon)</v>
      </c>
      <c r="H1979" s="41" t="s">
        <v>120</v>
      </c>
      <c r="I1979" s="41" t="s">
        <v>121</v>
      </c>
      <c r="J1979" s="41" t="str">
        <f t="shared" si="287"/>
        <v>Planned</v>
      </c>
    </row>
    <row r="1980" spans="1:10" x14ac:dyDescent="0.25">
      <c r="A1980" s="173" t="str">
        <f t="shared" si="285"/>
        <v>Language Arts+ Journal: Jesse152</v>
      </c>
      <c r="B1980" s="74" t="s">
        <v>2</v>
      </c>
      <c r="C1980" s="73" t="s">
        <v>4</v>
      </c>
      <c r="D1980" s="118" t="s">
        <v>330</v>
      </c>
      <c r="E1980" s="73" t="s">
        <v>108</v>
      </c>
      <c r="F1980" s="42">
        <v>152</v>
      </c>
      <c r="G1980" s="43" t="str">
        <f t="shared" si="286"/>
        <v>09 Apr (Week 31:  Tue)</v>
      </c>
      <c r="H1980" s="41" t="s">
        <v>120</v>
      </c>
      <c r="I1980" s="41" t="s">
        <v>121</v>
      </c>
      <c r="J1980" s="41" t="str">
        <f t="shared" si="287"/>
        <v>Planned</v>
      </c>
    </row>
    <row r="1981" spans="1:10" x14ac:dyDescent="0.25">
      <c r="A1981" s="173" t="str">
        <f t="shared" si="285"/>
        <v>Language Arts+ Journal: Jesse153</v>
      </c>
      <c r="B1981" s="74" t="s">
        <v>2</v>
      </c>
      <c r="C1981" s="73" t="s">
        <v>4</v>
      </c>
      <c r="D1981" s="118" t="s">
        <v>330</v>
      </c>
      <c r="E1981" s="73" t="s">
        <v>108</v>
      </c>
      <c r="F1981" s="42">
        <v>153</v>
      </c>
      <c r="G1981" s="43" t="str">
        <f t="shared" si="286"/>
        <v>10 Apr (Week 31:  Wed)</v>
      </c>
      <c r="H1981" s="41" t="s">
        <v>120</v>
      </c>
      <c r="I1981" s="41" t="s">
        <v>121</v>
      </c>
      <c r="J1981" s="41" t="str">
        <f t="shared" si="287"/>
        <v>Planned</v>
      </c>
    </row>
    <row r="1982" spans="1:10" x14ac:dyDescent="0.25">
      <c r="A1982" s="173" t="str">
        <f t="shared" si="285"/>
        <v>Language Arts+ Journal: Jesse154</v>
      </c>
      <c r="B1982" s="74" t="s">
        <v>2</v>
      </c>
      <c r="C1982" s="73" t="s">
        <v>4</v>
      </c>
      <c r="D1982" s="118" t="s">
        <v>330</v>
      </c>
      <c r="E1982" s="73" t="s">
        <v>108</v>
      </c>
      <c r="F1982" s="42">
        <v>154</v>
      </c>
      <c r="G1982" s="43" t="str">
        <f t="shared" si="286"/>
        <v>11 Apr (Week 31:  Thu)</v>
      </c>
      <c r="H1982" s="41" t="s">
        <v>120</v>
      </c>
      <c r="I1982" s="41" t="s">
        <v>121</v>
      </c>
      <c r="J1982" s="41" t="str">
        <f t="shared" si="287"/>
        <v>Planned</v>
      </c>
    </row>
    <row r="1983" spans="1:10" x14ac:dyDescent="0.25">
      <c r="A1983" s="173" t="str">
        <f t="shared" si="285"/>
        <v>Language Arts+ Journal: Jesse155</v>
      </c>
      <c r="B1983" s="74" t="s">
        <v>2</v>
      </c>
      <c r="C1983" s="73" t="s">
        <v>4</v>
      </c>
      <c r="D1983" s="118" t="s">
        <v>330</v>
      </c>
      <c r="E1983" s="73" t="s">
        <v>108</v>
      </c>
      <c r="F1983" s="42">
        <v>155</v>
      </c>
      <c r="G1983" s="43" t="str">
        <f t="shared" si="286"/>
        <v>12 Apr (Week 31:  Fri)</v>
      </c>
      <c r="H1983" s="41" t="s">
        <v>120</v>
      </c>
      <c r="I1983" s="41" t="s">
        <v>121</v>
      </c>
      <c r="J1983" s="41" t="str">
        <f t="shared" si="287"/>
        <v>Planned</v>
      </c>
    </row>
    <row r="1984" spans="1:10" x14ac:dyDescent="0.25">
      <c r="A1984" s="173" t="str">
        <f t="shared" si="285"/>
        <v>Language Arts+ Journal: Jesse156</v>
      </c>
      <c r="B1984" s="74" t="s">
        <v>2</v>
      </c>
      <c r="C1984" s="73" t="s">
        <v>4</v>
      </c>
      <c r="D1984" s="118" t="s">
        <v>330</v>
      </c>
      <c r="E1984" s="73" t="s">
        <v>108</v>
      </c>
      <c r="F1984" s="42">
        <v>156</v>
      </c>
      <c r="G1984" s="43" t="str">
        <f t="shared" si="286"/>
        <v>15 Apr (Week 32:  Mon)</v>
      </c>
      <c r="H1984" s="41" t="s">
        <v>120</v>
      </c>
      <c r="I1984" s="41" t="s">
        <v>121</v>
      </c>
      <c r="J1984" s="41" t="str">
        <f t="shared" si="287"/>
        <v>Planned</v>
      </c>
    </row>
    <row r="1985" spans="1:10" x14ac:dyDescent="0.25">
      <c r="A1985" s="173" t="str">
        <f t="shared" si="285"/>
        <v>Language Arts+ Journal: Jesse157</v>
      </c>
      <c r="B1985" s="74" t="s">
        <v>2</v>
      </c>
      <c r="C1985" s="73" t="s">
        <v>4</v>
      </c>
      <c r="D1985" s="118" t="s">
        <v>330</v>
      </c>
      <c r="E1985" s="73" t="s">
        <v>108</v>
      </c>
      <c r="F1985" s="42">
        <v>157</v>
      </c>
      <c r="G1985" s="43" t="str">
        <f t="shared" si="286"/>
        <v>16 Apr (Week 32:  Tue)</v>
      </c>
      <c r="H1985" s="41" t="s">
        <v>120</v>
      </c>
      <c r="I1985" s="41" t="s">
        <v>121</v>
      </c>
      <c r="J1985" s="41" t="str">
        <f t="shared" si="287"/>
        <v>Planned</v>
      </c>
    </row>
    <row r="1986" spans="1:10" x14ac:dyDescent="0.25">
      <c r="A1986" s="173" t="str">
        <f t="shared" si="285"/>
        <v>Language Arts+ Journal: Jesse158</v>
      </c>
      <c r="B1986" s="74" t="s">
        <v>2</v>
      </c>
      <c r="C1986" s="73" t="s">
        <v>4</v>
      </c>
      <c r="D1986" s="118" t="s">
        <v>330</v>
      </c>
      <c r="E1986" s="73" t="s">
        <v>108</v>
      </c>
      <c r="F1986" s="42">
        <v>158</v>
      </c>
      <c r="G1986" s="43" t="str">
        <f t="shared" si="286"/>
        <v>17 Apr (Week 32:  Wed)</v>
      </c>
      <c r="H1986" s="41" t="s">
        <v>120</v>
      </c>
      <c r="I1986" s="41" t="s">
        <v>121</v>
      </c>
      <c r="J1986" s="41" t="str">
        <f t="shared" si="287"/>
        <v>Planned</v>
      </c>
    </row>
    <row r="1987" spans="1:10" x14ac:dyDescent="0.25">
      <c r="A1987" s="173" t="str">
        <f t="shared" si="285"/>
        <v>Language Arts+ Journal: Jesse159</v>
      </c>
      <c r="B1987" s="74" t="s">
        <v>2</v>
      </c>
      <c r="C1987" s="73" t="s">
        <v>4</v>
      </c>
      <c r="D1987" s="118" t="s">
        <v>330</v>
      </c>
      <c r="E1987" s="73" t="s">
        <v>108</v>
      </c>
      <c r="F1987" s="42">
        <v>159</v>
      </c>
      <c r="G1987" s="43" t="str">
        <f t="shared" si="286"/>
        <v>18 Apr (Week 32:  Thu)</v>
      </c>
      <c r="H1987" s="41" t="s">
        <v>120</v>
      </c>
      <c r="I1987" s="41" t="s">
        <v>121</v>
      </c>
      <c r="J1987" s="41" t="str">
        <f t="shared" si="287"/>
        <v>Planned</v>
      </c>
    </row>
    <row r="1988" spans="1:10" x14ac:dyDescent="0.25">
      <c r="A1988" s="173" t="str">
        <f t="shared" si="285"/>
        <v>Language Arts+ Journal: Jesse160</v>
      </c>
      <c r="B1988" s="74" t="s">
        <v>2</v>
      </c>
      <c r="C1988" s="73" t="s">
        <v>4</v>
      </c>
      <c r="D1988" s="118" t="s">
        <v>330</v>
      </c>
      <c r="E1988" s="73" t="s">
        <v>108</v>
      </c>
      <c r="F1988" s="42">
        <v>160</v>
      </c>
      <c r="G1988" s="43" t="str">
        <f t="shared" si="286"/>
        <v>19 Apr (Week 32:  Fri)</v>
      </c>
      <c r="H1988" s="41" t="s">
        <v>120</v>
      </c>
      <c r="I1988" s="41" t="s">
        <v>121</v>
      </c>
      <c r="J1988" s="41" t="str">
        <f t="shared" si="287"/>
        <v>Planned</v>
      </c>
    </row>
    <row r="1989" spans="1:10" x14ac:dyDescent="0.25">
      <c r="A1989" s="173" t="str">
        <f t="shared" si="285"/>
        <v>Language Arts+ Journal: Jesse161</v>
      </c>
      <c r="B1989" s="74" t="s">
        <v>2</v>
      </c>
      <c r="C1989" s="73" t="s">
        <v>4</v>
      </c>
      <c r="D1989" s="118" t="s">
        <v>330</v>
      </c>
      <c r="E1989" s="73" t="s">
        <v>108</v>
      </c>
      <c r="F1989" s="42">
        <v>161</v>
      </c>
      <c r="G1989" s="43" t="str">
        <f t="shared" si="286"/>
        <v>22 Apr (Week 33:  Mon)</v>
      </c>
      <c r="H1989" s="41" t="s">
        <v>120</v>
      </c>
      <c r="I1989" s="41" t="s">
        <v>121</v>
      </c>
      <c r="J1989" s="41" t="str">
        <f t="shared" si="287"/>
        <v>Planned</v>
      </c>
    </row>
    <row r="1990" spans="1:10" x14ac:dyDescent="0.25">
      <c r="A1990" s="173" t="str">
        <f t="shared" si="285"/>
        <v>Language Arts+ Journal: Jesse162</v>
      </c>
      <c r="B1990" s="74" t="s">
        <v>2</v>
      </c>
      <c r="C1990" s="73" t="s">
        <v>4</v>
      </c>
      <c r="D1990" s="118" t="s">
        <v>330</v>
      </c>
      <c r="E1990" s="73" t="s">
        <v>108</v>
      </c>
      <c r="F1990" s="42">
        <v>162</v>
      </c>
      <c r="G1990" s="43" t="str">
        <f t="shared" si="286"/>
        <v>23 Apr (Week 33:  Tue)</v>
      </c>
      <c r="H1990" s="41" t="s">
        <v>120</v>
      </c>
      <c r="I1990" s="41" t="s">
        <v>121</v>
      </c>
      <c r="J1990" s="41" t="str">
        <f t="shared" si="287"/>
        <v>Planned</v>
      </c>
    </row>
    <row r="1991" spans="1:10" x14ac:dyDescent="0.25">
      <c r="A1991" s="173" t="str">
        <f t="shared" si="285"/>
        <v>Language Arts+ Journal: Jesse163</v>
      </c>
      <c r="B1991" s="74" t="s">
        <v>2</v>
      </c>
      <c r="C1991" s="73" t="s">
        <v>4</v>
      </c>
      <c r="D1991" s="118" t="s">
        <v>330</v>
      </c>
      <c r="E1991" s="73" t="s">
        <v>108</v>
      </c>
      <c r="F1991" s="42">
        <v>163</v>
      </c>
      <c r="G1991" s="43" t="str">
        <f t="shared" si="286"/>
        <v>24 Apr (Week 33:  Wed)</v>
      </c>
      <c r="H1991" s="41" t="s">
        <v>120</v>
      </c>
      <c r="I1991" s="41" t="s">
        <v>121</v>
      </c>
      <c r="J1991" s="41" t="str">
        <f t="shared" si="287"/>
        <v>Planned</v>
      </c>
    </row>
    <row r="1992" spans="1:10" x14ac:dyDescent="0.25">
      <c r="A1992" s="173" t="str">
        <f t="shared" si="285"/>
        <v>Language Arts+ Journal: Jesse164</v>
      </c>
      <c r="B1992" s="74" t="s">
        <v>2</v>
      </c>
      <c r="C1992" s="73" t="s">
        <v>4</v>
      </c>
      <c r="D1992" s="118" t="s">
        <v>330</v>
      </c>
      <c r="E1992" s="73" t="s">
        <v>108</v>
      </c>
      <c r="F1992" s="42">
        <v>164</v>
      </c>
      <c r="G1992" s="43" t="str">
        <f t="shared" si="286"/>
        <v>25 Apr (Week 33:  Thu)</v>
      </c>
      <c r="H1992" s="41" t="s">
        <v>120</v>
      </c>
      <c r="I1992" s="41" t="s">
        <v>121</v>
      </c>
      <c r="J1992" s="41" t="str">
        <f t="shared" si="287"/>
        <v>Planned</v>
      </c>
    </row>
    <row r="1993" spans="1:10" x14ac:dyDescent="0.25">
      <c r="A1993" s="173" t="str">
        <f t="shared" si="285"/>
        <v>Language Arts+ Journal: Jesse165</v>
      </c>
      <c r="B1993" s="74" t="s">
        <v>2</v>
      </c>
      <c r="C1993" s="73" t="s">
        <v>4</v>
      </c>
      <c r="D1993" s="118" t="s">
        <v>330</v>
      </c>
      <c r="E1993" s="73" t="s">
        <v>108</v>
      </c>
      <c r="F1993" s="42">
        <v>165</v>
      </c>
      <c r="G1993" s="43" t="str">
        <f t="shared" si="286"/>
        <v>26 Apr (Week 33:  Fri)</v>
      </c>
      <c r="H1993" s="41" t="s">
        <v>120</v>
      </c>
      <c r="I1993" s="41" t="s">
        <v>121</v>
      </c>
      <c r="J1993" s="41" t="str">
        <f t="shared" si="287"/>
        <v>Planned</v>
      </c>
    </row>
    <row r="1994" spans="1:10" x14ac:dyDescent="0.25">
      <c r="A1994" s="173" t="str">
        <f t="shared" si="285"/>
        <v>Language Arts+ Journal: Jesse166</v>
      </c>
      <c r="B1994" s="74" t="s">
        <v>2</v>
      </c>
      <c r="C1994" s="73" t="s">
        <v>4</v>
      </c>
      <c r="D1994" s="118" t="s">
        <v>330</v>
      </c>
      <c r="E1994" s="73" t="s">
        <v>108</v>
      </c>
      <c r="F1994" s="42">
        <v>166</v>
      </c>
      <c r="G1994" s="43" t="str">
        <f t="shared" si="286"/>
        <v>29 Apr (Week 34:  Mon)</v>
      </c>
      <c r="H1994" s="41" t="s">
        <v>120</v>
      </c>
      <c r="I1994" s="41" t="s">
        <v>121</v>
      </c>
      <c r="J1994" s="41" t="str">
        <f t="shared" si="287"/>
        <v>Planned</v>
      </c>
    </row>
    <row r="1995" spans="1:10" x14ac:dyDescent="0.25">
      <c r="A1995" s="173" t="str">
        <f t="shared" si="285"/>
        <v>Language Arts+ Journal: Jesse167</v>
      </c>
      <c r="B1995" s="74" t="s">
        <v>2</v>
      </c>
      <c r="C1995" s="73" t="s">
        <v>4</v>
      </c>
      <c r="D1995" s="118" t="s">
        <v>330</v>
      </c>
      <c r="E1995" s="73" t="s">
        <v>108</v>
      </c>
      <c r="F1995" s="42">
        <v>167</v>
      </c>
      <c r="G1995" s="43" t="str">
        <f t="shared" si="286"/>
        <v>30 Apr (Week 34:  Tue)</v>
      </c>
      <c r="H1995" s="41" t="s">
        <v>120</v>
      </c>
      <c r="I1995" s="41" t="s">
        <v>121</v>
      </c>
      <c r="J1995" s="41" t="str">
        <f t="shared" si="287"/>
        <v>Planned</v>
      </c>
    </row>
    <row r="1996" spans="1:10" x14ac:dyDescent="0.25">
      <c r="A1996" s="173" t="str">
        <f t="shared" si="285"/>
        <v>Language Arts+ Journal: Jesse168</v>
      </c>
      <c r="B1996" s="74" t="s">
        <v>2</v>
      </c>
      <c r="C1996" s="73" t="s">
        <v>4</v>
      </c>
      <c r="D1996" s="118" t="s">
        <v>330</v>
      </c>
      <c r="E1996" s="73" t="s">
        <v>108</v>
      </c>
      <c r="F1996" s="42">
        <v>168</v>
      </c>
      <c r="G1996" s="43" t="str">
        <f t="shared" si="286"/>
        <v>01 May (Week 34:  Wed)</v>
      </c>
      <c r="H1996" s="41" t="s">
        <v>120</v>
      </c>
      <c r="I1996" s="41" t="s">
        <v>121</v>
      </c>
      <c r="J1996" s="41" t="str">
        <f t="shared" si="287"/>
        <v>Planned</v>
      </c>
    </row>
    <row r="1997" spans="1:10" x14ac:dyDescent="0.25">
      <c r="A1997" s="173" t="str">
        <f t="shared" si="285"/>
        <v>Language Arts+ Journal: Jesse169</v>
      </c>
      <c r="B1997" s="74" t="s">
        <v>2</v>
      </c>
      <c r="C1997" s="73" t="s">
        <v>4</v>
      </c>
      <c r="D1997" s="118" t="s">
        <v>330</v>
      </c>
      <c r="E1997" s="73" t="s">
        <v>108</v>
      </c>
      <c r="F1997" s="42">
        <v>169</v>
      </c>
      <c r="G1997" s="43" t="str">
        <f t="shared" si="286"/>
        <v>02 May (Week 34:  Thu)</v>
      </c>
      <c r="H1997" s="41" t="s">
        <v>120</v>
      </c>
      <c r="I1997" s="41" t="s">
        <v>121</v>
      </c>
      <c r="J1997" s="41" t="str">
        <f t="shared" si="287"/>
        <v>Planned</v>
      </c>
    </row>
    <row r="1998" spans="1:10" x14ac:dyDescent="0.25">
      <c r="A1998" s="173" t="str">
        <f t="shared" si="285"/>
        <v>Language Arts+ Journal: Jesse170</v>
      </c>
      <c r="B1998" s="74" t="s">
        <v>2</v>
      </c>
      <c r="C1998" s="73" t="s">
        <v>4</v>
      </c>
      <c r="D1998" s="118" t="s">
        <v>330</v>
      </c>
      <c r="E1998" s="73" t="s">
        <v>108</v>
      </c>
      <c r="F1998" s="42">
        <v>170</v>
      </c>
      <c r="G1998" s="43" t="str">
        <f t="shared" si="286"/>
        <v>03 May (Week 34:  Fri)</v>
      </c>
      <c r="H1998" s="41" t="s">
        <v>120</v>
      </c>
      <c r="I1998" s="41" t="s">
        <v>121</v>
      </c>
      <c r="J1998" s="41" t="str">
        <f t="shared" si="287"/>
        <v>Planned</v>
      </c>
    </row>
    <row r="1999" spans="1:10" x14ac:dyDescent="0.25">
      <c r="A1999" s="173" t="str">
        <f t="shared" si="285"/>
        <v>Language Arts+ Journal: Jesse171</v>
      </c>
      <c r="B1999" s="74" t="s">
        <v>2</v>
      </c>
      <c r="C1999" s="73" t="s">
        <v>4</v>
      </c>
      <c r="D1999" s="118" t="s">
        <v>330</v>
      </c>
      <c r="E1999" s="73" t="s">
        <v>108</v>
      </c>
      <c r="F1999" s="42">
        <v>171</v>
      </c>
      <c r="G1999" s="43" t="str">
        <f t="shared" si="286"/>
        <v>06 May (Week 35:  Mon)</v>
      </c>
      <c r="H1999" s="41" t="s">
        <v>120</v>
      </c>
      <c r="I1999" s="41" t="s">
        <v>121</v>
      </c>
      <c r="J1999" s="41" t="str">
        <f t="shared" si="287"/>
        <v>Planned</v>
      </c>
    </row>
    <row r="2000" spans="1:10" x14ac:dyDescent="0.25">
      <c r="A2000" s="173" t="str">
        <f t="shared" si="285"/>
        <v>Language Arts+ Journal: Jesse172</v>
      </c>
      <c r="B2000" s="74" t="s">
        <v>2</v>
      </c>
      <c r="C2000" s="73" t="s">
        <v>4</v>
      </c>
      <c r="D2000" s="118" t="s">
        <v>330</v>
      </c>
      <c r="E2000" s="73" t="s">
        <v>108</v>
      </c>
      <c r="F2000" s="42">
        <v>172</v>
      </c>
      <c r="G2000" s="43" t="str">
        <f t="shared" si="286"/>
        <v>07 May (Week 35:  Tue)</v>
      </c>
      <c r="H2000" s="41" t="s">
        <v>120</v>
      </c>
      <c r="I2000" s="41" t="s">
        <v>121</v>
      </c>
      <c r="J2000" s="41" t="str">
        <f t="shared" si="287"/>
        <v>Planned</v>
      </c>
    </row>
    <row r="2001" spans="1:11" x14ac:dyDescent="0.25">
      <c r="A2001" s="173" t="str">
        <f t="shared" ref="A2001:A2008" si="288">B2001&amp;D2001&amp;F2001</f>
        <v>Language Arts+ Journal: Jesse173</v>
      </c>
      <c r="B2001" s="74" t="s">
        <v>2</v>
      </c>
      <c r="C2001" s="73" t="s">
        <v>4</v>
      </c>
      <c r="D2001" s="118" t="s">
        <v>330</v>
      </c>
      <c r="E2001" s="73" t="s">
        <v>108</v>
      </c>
      <c r="F2001" s="42">
        <v>173</v>
      </c>
      <c r="G2001" s="43" t="str">
        <f t="shared" ref="G2001:G2008" si="289">IF(ISBLANK(F2001),"",TEXT(VLOOKUP(F2001,Calendar,2,0),"dd mmm")&amp;" (Week "&amp;VLOOKUP(F2001,Calendar,3,FALSE)&amp;":  "&amp;TEXT(VLOOKUP(F2001,Calendar,2,FALSE),"ddd")&amp;")")</f>
        <v>08 May (Week 35:  Wed)</v>
      </c>
      <c r="H2001" s="41" t="s">
        <v>120</v>
      </c>
      <c r="I2001" s="41" t="s">
        <v>121</v>
      </c>
      <c r="J2001" s="41" t="str">
        <f t="shared" ref="J2001:J2008" si="290">IF(ISBLANK(K2001),"Planned",IF(K2001="-","Revoked","Completed"))</f>
        <v>Planned</v>
      </c>
    </row>
    <row r="2002" spans="1:11" x14ac:dyDescent="0.25">
      <c r="A2002" s="173" t="str">
        <f t="shared" si="288"/>
        <v>Language Arts+ Journal: Jesse174</v>
      </c>
      <c r="B2002" s="74" t="s">
        <v>2</v>
      </c>
      <c r="C2002" s="73" t="s">
        <v>4</v>
      </c>
      <c r="D2002" s="118" t="s">
        <v>330</v>
      </c>
      <c r="E2002" s="73" t="s">
        <v>108</v>
      </c>
      <c r="F2002" s="42">
        <v>174</v>
      </c>
      <c r="G2002" s="43" t="str">
        <f t="shared" si="289"/>
        <v>09 May (Week 35:  Thu)</v>
      </c>
      <c r="H2002" s="41" t="s">
        <v>120</v>
      </c>
      <c r="I2002" s="41" t="s">
        <v>121</v>
      </c>
      <c r="J2002" s="41" t="str">
        <f t="shared" si="290"/>
        <v>Planned</v>
      </c>
    </row>
    <row r="2003" spans="1:11" x14ac:dyDescent="0.25">
      <c r="A2003" s="173" t="str">
        <f t="shared" si="288"/>
        <v>Language Arts+ Journal: Jesse175</v>
      </c>
      <c r="B2003" s="74" t="s">
        <v>2</v>
      </c>
      <c r="C2003" s="73" t="s">
        <v>4</v>
      </c>
      <c r="D2003" s="118" t="s">
        <v>330</v>
      </c>
      <c r="E2003" s="73" t="s">
        <v>108</v>
      </c>
      <c r="F2003" s="42">
        <v>175</v>
      </c>
      <c r="G2003" s="43" t="str">
        <f t="shared" si="289"/>
        <v>10 May (Week 35:  Fri)</v>
      </c>
      <c r="H2003" s="41" t="s">
        <v>120</v>
      </c>
      <c r="I2003" s="41" t="s">
        <v>121</v>
      </c>
      <c r="J2003" s="41" t="str">
        <f t="shared" si="290"/>
        <v>Planned</v>
      </c>
    </row>
    <row r="2004" spans="1:11" x14ac:dyDescent="0.25">
      <c r="A2004" s="173" t="str">
        <f t="shared" si="288"/>
        <v>Language Arts+ Journal: Jesse176</v>
      </c>
      <c r="B2004" s="74" t="s">
        <v>2</v>
      </c>
      <c r="C2004" s="73" t="s">
        <v>4</v>
      </c>
      <c r="D2004" s="118" t="s">
        <v>330</v>
      </c>
      <c r="E2004" s="73" t="s">
        <v>108</v>
      </c>
      <c r="F2004" s="42">
        <v>176</v>
      </c>
      <c r="G2004" s="43" t="str">
        <f t="shared" si="289"/>
        <v>13 May (Week 36:  Mon)</v>
      </c>
      <c r="H2004" s="41" t="s">
        <v>120</v>
      </c>
      <c r="I2004" s="41" t="s">
        <v>121</v>
      </c>
      <c r="J2004" s="41" t="str">
        <f t="shared" si="290"/>
        <v>Planned</v>
      </c>
    </row>
    <row r="2005" spans="1:11" x14ac:dyDescent="0.25">
      <c r="A2005" s="173" t="str">
        <f t="shared" si="288"/>
        <v>Language Arts+ Journal: Jesse177</v>
      </c>
      <c r="B2005" s="74" t="s">
        <v>2</v>
      </c>
      <c r="C2005" s="73" t="s">
        <v>4</v>
      </c>
      <c r="D2005" s="118" t="s">
        <v>330</v>
      </c>
      <c r="E2005" s="73" t="s">
        <v>108</v>
      </c>
      <c r="F2005" s="42">
        <v>177</v>
      </c>
      <c r="G2005" s="43" t="str">
        <f t="shared" si="289"/>
        <v>14 May (Week 36:  Tue)</v>
      </c>
      <c r="H2005" s="41" t="s">
        <v>120</v>
      </c>
      <c r="I2005" s="41" t="s">
        <v>121</v>
      </c>
      <c r="J2005" s="41" t="str">
        <f t="shared" si="290"/>
        <v>Planned</v>
      </c>
    </row>
    <row r="2006" spans="1:11" x14ac:dyDescent="0.25">
      <c r="A2006" s="173" t="str">
        <f t="shared" si="288"/>
        <v>Language Arts+ Journal: Jesse178</v>
      </c>
      <c r="B2006" s="74" t="s">
        <v>2</v>
      </c>
      <c r="C2006" s="73" t="s">
        <v>4</v>
      </c>
      <c r="D2006" s="118" t="s">
        <v>330</v>
      </c>
      <c r="E2006" s="73" t="s">
        <v>108</v>
      </c>
      <c r="F2006" s="42">
        <v>178</v>
      </c>
      <c r="G2006" s="43" t="str">
        <f t="shared" si="289"/>
        <v>15 May (Week 36:  Wed)</v>
      </c>
      <c r="H2006" s="41" t="s">
        <v>120</v>
      </c>
      <c r="I2006" s="41" t="s">
        <v>121</v>
      </c>
      <c r="J2006" s="41" t="str">
        <f t="shared" si="290"/>
        <v>Planned</v>
      </c>
    </row>
    <row r="2007" spans="1:11" x14ac:dyDescent="0.25">
      <c r="A2007" s="173" t="str">
        <f t="shared" si="288"/>
        <v>Language Arts+ Journal: Jesse179</v>
      </c>
      <c r="B2007" s="74" t="s">
        <v>2</v>
      </c>
      <c r="C2007" s="73" t="s">
        <v>4</v>
      </c>
      <c r="D2007" s="118" t="s">
        <v>330</v>
      </c>
      <c r="E2007" s="73" t="s">
        <v>108</v>
      </c>
      <c r="F2007" s="42">
        <v>179</v>
      </c>
      <c r="G2007" s="43" t="str">
        <f t="shared" si="289"/>
        <v>16 May (Week 36:  Thu)</v>
      </c>
      <c r="H2007" s="41" t="s">
        <v>120</v>
      </c>
      <c r="I2007" s="41" t="s">
        <v>121</v>
      </c>
      <c r="J2007" s="41" t="str">
        <f t="shared" si="290"/>
        <v>Planned</v>
      </c>
    </row>
    <row r="2008" spans="1:11" x14ac:dyDescent="0.25">
      <c r="A2008" s="173" t="str">
        <f t="shared" si="288"/>
        <v>Language Arts+ Journal: Jesse180</v>
      </c>
      <c r="B2008" s="74" t="s">
        <v>2</v>
      </c>
      <c r="C2008" s="73" t="s">
        <v>4</v>
      </c>
      <c r="D2008" s="118" t="s">
        <v>330</v>
      </c>
      <c r="E2008" s="73" t="s">
        <v>108</v>
      </c>
      <c r="F2008" s="42">
        <v>180</v>
      </c>
      <c r="G2008" s="43" t="str">
        <f t="shared" si="289"/>
        <v>17 May (Week 36:  Fri)</v>
      </c>
      <c r="H2008" s="41" t="s">
        <v>120</v>
      </c>
      <c r="I2008" s="41" t="s">
        <v>121</v>
      </c>
      <c r="J2008" s="41" t="str">
        <f t="shared" si="290"/>
        <v>Planned</v>
      </c>
    </row>
    <row r="2009" spans="1:11" x14ac:dyDescent="0.25">
      <c r="A2009" s="75" t="str">
        <f t="shared" ref="A2009:A2040" si="291">B2009&amp;D2009&amp;F2009</f>
        <v>Language Arts+ Copywork1</v>
      </c>
      <c r="B2009" s="74" t="s">
        <v>2</v>
      </c>
      <c r="C2009" s="73" t="s">
        <v>4</v>
      </c>
      <c r="D2009" s="118" t="s">
        <v>3416</v>
      </c>
      <c r="E2009" s="73" t="s">
        <v>108</v>
      </c>
      <c r="F2009" s="42">
        <v>1</v>
      </c>
      <c r="G2009" s="43" t="str">
        <f t="shared" si="278"/>
        <v>03 Sep (Week 1:  Mon)</v>
      </c>
      <c r="H2009" s="41" t="s">
        <v>113</v>
      </c>
      <c r="I2009" s="41" t="s">
        <v>114</v>
      </c>
      <c r="J2009" s="41" t="str">
        <f t="shared" ref="J2009:J2040" si="292">IF(ISBLANK(K2009),"Planned",IF(K2009="-","Revoked","Completed"))</f>
        <v>Completed</v>
      </c>
      <c r="K2009" s="107">
        <v>43347</v>
      </c>
    </row>
    <row r="2010" spans="1:11" x14ac:dyDescent="0.25">
      <c r="A2010" s="75" t="str">
        <f t="shared" si="291"/>
        <v>Language Arts+ Copywork2</v>
      </c>
      <c r="B2010" s="74" t="s">
        <v>2</v>
      </c>
      <c r="C2010" s="73" t="s">
        <v>4</v>
      </c>
      <c r="D2010" s="118" t="s">
        <v>3416</v>
      </c>
      <c r="E2010" s="73" t="s">
        <v>108</v>
      </c>
      <c r="F2010" s="42">
        <v>2</v>
      </c>
      <c r="G2010" s="43" t="str">
        <f t="shared" si="278"/>
        <v>04 Sep (Week 1:  Tue)</v>
      </c>
      <c r="H2010" s="41" t="s">
        <v>101</v>
      </c>
      <c r="I2010" s="41" t="s">
        <v>119</v>
      </c>
      <c r="J2010" s="41" t="str">
        <f t="shared" si="292"/>
        <v>Completed</v>
      </c>
      <c r="K2010" s="107">
        <v>43347</v>
      </c>
    </row>
    <row r="2011" spans="1:11" x14ac:dyDescent="0.25">
      <c r="A2011" s="75" t="str">
        <f t="shared" si="291"/>
        <v>Language Arts+ Copywork3</v>
      </c>
      <c r="B2011" s="74" t="s">
        <v>2</v>
      </c>
      <c r="C2011" s="73" t="s">
        <v>4</v>
      </c>
      <c r="D2011" s="118" t="s">
        <v>3416</v>
      </c>
      <c r="E2011" s="73" t="s">
        <v>108</v>
      </c>
      <c r="F2011" s="42">
        <v>3</v>
      </c>
      <c r="G2011" s="43" t="str">
        <f t="shared" si="278"/>
        <v>05 Sep (Week 1:  Wed)</v>
      </c>
      <c r="H2011" s="41" t="s">
        <v>115</v>
      </c>
      <c r="I2011" s="41" t="s">
        <v>116</v>
      </c>
      <c r="J2011" s="41" t="str">
        <f t="shared" si="292"/>
        <v>Completed</v>
      </c>
      <c r="K2011" s="107">
        <v>43348</v>
      </c>
    </row>
    <row r="2012" spans="1:11" x14ac:dyDescent="0.25">
      <c r="A2012" s="75" t="str">
        <f t="shared" si="291"/>
        <v>Language Arts+ Copywork4</v>
      </c>
      <c r="B2012" s="74" t="s">
        <v>2</v>
      </c>
      <c r="C2012" s="73" t="s">
        <v>4</v>
      </c>
      <c r="D2012" s="118" t="s">
        <v>3416</v>
      </c>
      <c r="E2012" s="73" t="s">
        <v>108</v>
      </c>
      <c r="F2012" s="42">
        <v>4</v>
      </c>
      <c r="G2012" s="43" t="str">
        <f t="shared" si="278"/>
        <v>06 Sep (Week 1:  Thu)</v>
      </c>
      <c r="H2012" s="41" t="s">
        <v>117</v>
      </c>
      <c r="I2012" s="41" t="s">
        <v>118</v>
      </c>
      <c r="J2012" s="41" t="str">
        <f t="shared" si="292"/>
        <v>Completed</v>
      </c>
      <c r="K2012" s="107">
        <v>43349</v>
      </c>
    </row>
    <row r="2013" spans="1:11" x14ac:dyDescent="0.25">
      <c r="A2013" s="75" t="str">
        <f t="shared" si="291"/>
        <v>Language Arts+ Copywork6</v>
      </c>
      <c r="B2013" s="74" t="s">
        <v>2</v>
      </c>
      <c r="C2013" s="73" t="s">
        <v>4</v>
      </c>
      <c r="D2013" s="118" t="s">
        <v>3416</v>
      </c>
      <c r="E2013" s="73" t="s">
        <v>108</v>
      </c>
      <c r="F2013" s="42">
        <v>6</v>
      </c>
      <c r="G2013" s="43" t="str">
        <f t="shared" si="278"/>
        <v>10 Sep (Week 2:  Mon)</v>
      </c>
      <c r="H2013" s="41" t="s">
        <v>113</v>
      </c>
      <c r="I2013" s="41" t="s">
        <v>114</v>
      </c>
      <c r="J2013" s="41" t="str">
        <f t="shared" si="292"/>
        <v>Completed</v>
      </c>
      <c r="K2013" s="107">
        <v>43353</v>
      </c>
    </row>
    <row r="2014" spans="1:11" x14ac:dyDescent="0.25">
      <c r="A2014" s="75" t="str">
        <f t="shared" si="291"/>
        <v>Language Arts+ Copywork7</v>
      </c>
      <c r="B2014" s="74" t="s">
        <v>2</v>
      </c>
      <c r="C2014" s="73" t="s">
        <v>4</v>
      </c>
      <c r="D2014" s="118" t="s">
        <v>3416</v>
      </c>
      <c r="E2014" s="73" t="s">
        <v>108</v>
      </c>
      <c r="F2014" s="42">
        <v>7</v>
      </c>
      <c r="G2014" s="43" t="str">
        <f t="shared" si="278"/>
        <v>11 Sep (Week 2:  Tue)</v>
      </c>
      <c r="H2014" s="41" t="s">
        <v>101</v>
      </c>
      <c r="I2014" s="41" t="s">
        <v>119</v>
      </c>
      <c r="J2014" s="41" t="str">
        <f t="shared" si="292"/>
        <v>Completed</v>
      </c>
      <c r="K2014" s="107">
        <v>43354</v>
      </c>
    </row>
    <row r="2015" spans="1:11" x14ac:dyDescent="0.25">
      <c r="A2015" s="75" t="str">
        <f t="shared" si="291"/>
        <v>Language Arts+ Copywork8</v>
      </c>
      <c r="B2015" s="74" t="s">
        <v>2</v>
      </c>
      <c r="C2015" s="73" t="s">
        <v>4</v>
      </c>
      <c r="D2015" s="118" t="s">
        <v>3416</v>
      </c>
      <c r="E2015" s="73" t="s">
        <v>108</v>
      </c>
      <c r="F2015" s="42">
        <v>8</v>
      </c>
      <c r="G2015" s="43" t="str">
        <f t="shared" si="278"/>
        <v>12 Sep (Week 2:  Wed)</v>
      </c>
      <c r="H2015" s="41" t="s">
        <v>115</v>
      </c>
      <c r="I2015" s="41" t="s">
        <v>116</v>
      </c>
      <c r="J2015" s="41" t="str">
        <f t="shared" si="292"/>
        <v>Completed</v>
      </c>
      <c r="K2015" s="107">
        <v>43355</v>
      </c>
    </row>
    <row r="2016" spans="1:11" x14ac:dyDescent="0.25">
      <c r="A2016" s="75" t="str">
        <f t="shared" si="291"/>
        <v>Language Arts+ Copywork9</v>
      </c>
      <c r="B2016" s="74" t="s">
        <v>2</v>
      </c>
      <c r="C2016" s="73" t="s">
        <v>4</v>
      </c>
      <c r="D2016" s="118" t="s">
        <v>3416</v>
      </c>
      <c r="E2016" s="73" t="s">
        <v>108</v>
      </c>
      <c r="F2016" s="42">
        <v>9</v>
      </c>
      <c r="G2016" s="43" t="str">
        <f t="shared" si="278"/>
        <v>13 Sep (Week 2:  Thu)</v>
      </c>
      <c r="H2016" s="41" t="s">
        <v>117</v>
      </c>
      <c r="I2016" s="41" t="s">
        <v>118</v>
      </c>
      <c r="J2016" s="41" t="str">
        <f t="shared" si="292"/>
        <v>Completed</v>
      </c>
      <c r="K2016" s="107">
        <v>43356</v>
      </c>
    </row>
    <row r="2017" spans="1:11" x14ac:dyDescent="0.25">
      <c r="A2017" s="75" t="str">
        <f t="shared" si="291"/>
        <v>Language Arts+ Copywork11</v>
      </c>
      <c r="B2017" s="74" t="s">
        <v>2</v>
      </c>
      <c r="C2017" s="73" t="s">
        <v>4</v>
      </c>
      <c r="D2017" s="118" t="s">
        <v>3416</v>
      </c>
      <c r="E2017" s="73" t="s">
        <v>108</v>
      </c>
      <c r="F2017" s="42">
        <v>11</v>
      </c>
      <c r="G2017" s="43" t="str">
        <f t="shared" si="278"/>
        <v>17 Sep (Week 3:  Mon)</v>
      </c>
      <c r="H2017" s="41" t="s">
        <v>113</v>
      </c>
      <c r="I2017" s="41" t="s">
        <v>114</v>
      </c>
      <c r="J2017" s="41" t="str">
        <f t="shared" si="292"/>
        <v>Completed</v>
      </c>
      <c r="K2017" s="107">
        <v>43360</v>
      </c>
    </row>
    <row r="2018" spans="1:11" x14ac:dyDescent="0.25">
      <c r="A2018" s="75" t="str">
        <f t="shared" si="291"/>
        <v>Language Arts+ Copywork12</v>
      </c>
      <c r="B2018" s="74" t="s">
        <v>2</v>
      </c>
      <c r="C2018" s="73" t="s">
        <v>4</v>
      </c>
      <c r="D2018" s="118" t="s">
        <v>3416</v>
      </c>
      <c r="E2018" s="73" t="s">
        <v>108</v>
      </c>
      <c r="F2018" s="42">
        <v>12</v>
      </c>
      <c r="G2018" s="43" t="str">
        <f t="shared" si="278"/>
        <v>18 Sep (Week 3:  Tue)</v>
      </c>
      <c r="H2018" s="41" t="s">
        <v>101</v>
      </c>
      <c r="I2018" s="41" t="s">
        <v>119</v>
      </c>
      <c r="J2018" s="41" t="str">
        <f t="shared" si="292"/>
        <v>Completed</v>
      </c>
      <c r="K2018" s="107">
        <v>43360</v>
      </c>
    </row>
    <row r="2019" spans="1:11" x14ac:dyDescent="0.25">
      <c r="A2019" s="75" t="str">
        <f t="shared" si="291"/>
        <v>Language Arts+ Copywork13</v>
      </c>
      <c r="B2019" s="74" t="s">
        <v>2</v>
      </c>
      <c r="C2019" s="73" t="s">
        <v>4</v>
      </c>
      <c r="D2019" s="118" t="s">
        <v>3416</v>
      </c>
      <c r="E2019" s="73" t="s">
        <v>108</v>
      </c>
      <c r="F2019" s="42">
        <v>13</v>
      </c>
      <c r="G2019" s="43" t="str">
        <f t="shared" si="278"/>
        <v>19 Sep (Week 3:  Wed)</v>
      </c>
      <c r="H2019" s="41" t="s">
        <v>115</v>
      </c>
      <c r="I2019" s="41" t="s">
        <v>116</v>
      </c>
      <c r="J2019" s="41" t="str">
        <f t="shared" si="292"/>
        <v>Completed</v>
      </c>
      <c r="K2019" s="107">
        <v>43362</v>
      </c>
    </row>
    <row r="2020" spans="1:11" x14ac:dyDescent="0.25">
      <c r="A2020" s="75" t="str">
        <f t="shared" si="291"/>
        <v>Language Arts+ Copywork14</v>
      </c>
      <c r="B2020" s="74" t="s">
        <v>2</v>
      </c>
      <c r="C2020" s="73" t="s">
        <v>4</v>
      </c>
      <c r="D2020" s="118" t="s">
        <v>3416</v>
      </c>
      <c r="E2020" s="73" t="s">
        <v>108</v>
      </c>
      <c r="F2020" s="42">
        <v>14</v>
      </c>
      <c r="G2020" s="43" t="str">
        <f t="shared" si="278"/>
        <v>20 Sep (Week 3:  Thu)</v>
      </c>
      <c r="H2020" s="41" t="s">
        <v>117</v>
      </c>
      <c r="I2020" s="41" t="s">
        <v>118</v>
      </c>
      <c r="J2020" s="41" t="str">
        <f t="shared" si="292"/>
        <v>Completed</v>
      </c>
      <c r="K2020" s="107">
        <v>43362</v>
      </c>
    </row>
    <row r="2021" spans="1:11" x14ac:dyDescent="0.25">
      <c r="A2021" s="75" t="str">
        <f t="shared" si="291"/>
        <v>Language Arts+ Copywork16</v>
      </c>
      <c r="B2021" s="74" t="s">
        <v>2</v>
      </c>
      <c r="C2021" s="73" t="s">
        <v>4</v>
      </c>
      <c r="D2021" s="118" t="s">
        <v>3416</v>
      </c>
      <c r="E2021" s="73" t="s">
        <v>108</v>
      </c>
      <c r="F2021" s="42">
        <v>16</v>
      </c>
      <c r="G2021" s="43" t="str">
        <f t="shared" si="278"/>
        <v>24 Sep (Week 4:  Mon)</v>
      </c>
      <c r="H2021" s="41" t="s">
        <v>113</v>
      </c>
      <c r="I2021" s="41" t="s">
        <v>114</v>
      </c>
      <c r="J2021" s="41" t="str">
        <f t="shared" si="292"/>
        <v>Completed</v>
      </c>
      <c r="K2021" s="107">
        <v>43367</v>
      </c>
    </row>
    <row r="2022" spans="1:11" x14ac:dyDescent="0.25">
      <c r="A2022" s="75" t="str">
        <f t="shared" si="291"/>
        <v>Language Arts+ Copywork17</v>
      </c>
      <c r="B2022" s="74" t="s">
        <v>2</v>
      </c>
      <c r="C2022" s="73" t="s">
        <v>4</v>
      </c>
      <c r="D2022" s="118" t="s">
        <v>3416</v>
      </c>
      <c r="E2022" s="73" t="s">
        <v>108</v>
      </c>
      <c r="F2022" s="42">
        <v>17</v>
      </c>
      <c r="G2022" s="43" t="str">
        <f t="shared" si="278"/>
        <v>25 Sep (Week 4:  Tue)</v>
      </c>
      <c r="H2022" s="41" t="s">
        <v>101</v>
      </c>
      <c r="I2022" s="41" t="s">
        <v>119</v>
      </c>
      <c r="J2022" s="41" t="str">
        <f t="shared" si="292"/>
        <v>Completed</v>
      </c>
      <c r="K2022" s="107">
        <v>43368</v>
      </c>
    </row>
    <row r="2023" spans="1:11" x14ac:dyDescent="0.25">
      <c r="A2023" s="75" t="str">
        <f t="shared" si="291"/>
        <v>Language Arts+ Copywork18</v>
      </c>
      <c r="B2023" s="74" t="s">
        <v>2</v>
      </c>
      <c r="C2023" s="73" t="s">
        <v>4</v>
      </c>
      <c r="D2023" s="118" t="s">
        <v>3416</v>
      </c>
      <c r="E2023" s="73" t="s">
        <v>108</v>
      </c>
      <c r="F2023" s="42">
        <v>18</v>
      </c>
      <c r="G2023" s="43" t="str">
        <f t="shared" si="278"/>
        <v>26 Sep (Week 4:  Wed)</v>
      </c>
      <c r="H2023" s="41" t="s">
        <v>115</v>
      </c>
      <c r="I2023" s="41" t="s">
        <v>116</v>
      </c>
      <c r="J2023" s="41" t="str">
        <f t="shared" si="292"/>
        <v>Completed</v>
      </c>
      <c r="K2023" s="107">
        <v>43369</v>
      </c>
    </row>
    <row r="2024" spans="1:11" x14ac:dyDescent="0.25">
      <c r="A2024" s="75" t="str">
        <f t="shared" si="291"/>
        <v>Language Arts+ Copywork19</v>
      </c>
      <c r="B2024" s="74" t="s">
        <v>2</v>
      </c>
      <c r="C2024" s="73" t="s">
        <v>4</v>
      </c>
      <c r="D2024" s="118" t="s">
        <v>3416</v>
      </c>
      <c r="E2024" s="73" t="s">
        <v>108</v>
      </c>
      <c r="F2024" s="42">
        <v>19</v>
      </c>
      <c r="G2024" s="43" t="str">
        <f t="shared" si="278"/>
        <v>27 Sep (Week 4:  Thu)</v>
      </c>
      <c r="H2024" s="41" t="s">
        <v>117</v>
      </c>
      <c r="I2024" s="41" t="s">
        <v>118</v>
      </c>
      <c r="J2024" s="41" t="str">
        <f t="shared" si="292"/>
        <v>Completed</v>
      </c>
      <c r="K2024" s="107">
        <v>43370</v>
      </c>
    </row>
    <row r="2025" spans="1:11" x14ac:dyDescent="0.25">
      <c r="A2025" s="75" t="str">
        <f t="shared" si="291"/>
        <v>Language Arts+ Copywork21</v>
      </c>
      <c r="B2025" s="74" t="s">
        <v>2</v>
      </c>
      <c r="C2025" s="73" t="s">
        <v>4</v>
      </c>
      <c r="D2025" s="118" t="s">
        <v>3416</v>
      </c>
      <c r="E2025" s="73" t="s">
        <v>108</v>
      </c>
      <c r="F2025" s="42">
        <v>21</v>
      </c>
      <c r="G2025" s="43" t="str">
        <f t="shared" si="278"/>
        <v>01 Oct (Week 5:  Mon)</v>
      </c>
      <c r="H2025" s="41" t="s">
        <v>113</v>
      </c>
      <c r="I2025" s="41" t="s">
        <v>114</v>
      </c>
      <c r="J2025" s="41" t="str">
        <f t="shared" si="292"/>
        <v>Completed</v>
      </c>
      <c r="K2025" s="107">
        <v>43374</v>
      </c>
    </row>
    <row r="2026" spans="1:11" x14ac:dyDescent="0.25">
      <c r="A2026" s="75" t="str">
        <f t="shared" si="291"/>
        <v>Language Arts+ Copywork22</v>
      </c>
      <c r="B2026" s="74" t="s">
        <v>2</v>
      </c>
      <c r="C2026" s="73" t="s">
        <v>4</v>
      </c>
      <c r="D2026" s="118" t="s">
        <v>3416</v>
      </c>
      <c r="E2026" s="73" t="s">
        <v>108</v>
      </c>
      <c r="F2026" s="42">
        <v>22</v>
      </c>
      <c r="G2026" s="43" t="str">
        <f t="shared" si="278"/>
        <v>02 Oct (Week 5:  Tue)</v>
      </c>
      <c r="H2026" s="41" t="s">
        <v>101</v>
      </c>
      <c r="I2026" s="41" t="s">
        <v>119</v>
      </c>
      <c r="J2026" s="41" t="str">
        <f t="shared" si="292"/>
        <v>Completed</v>
      </c>
      <c r="K2026" s="107">
        <v>43375</v>
      </c>
    </row>
    <row r="2027" spans="1:11" x14ac:dyDescent="0.25">
      <c r="A2027" s="75" t="str">
        <f t="shared" si="291"/>
        <v>Language Arts+ Copywork23</v>
      </c>
      <c r="B2027" s="74" t="s">
        <v>2</v>
      </c>
      <c r="C2027" s="73" t="s">
        <v>4</v>
      </c>
      <c r="D2027" s="118" t="s">
        <v>3416</v>
      </c>
      <c r="E2027" s="73" t="s">
        <v>108</v>
      </c>
      <c r="F2027" s="42">
        <v>23</v>
      </c>
      <c r="G2027" s="43" t="str">
        <f t="shared" si="278"/>
        <v>03 Oct (Week 5:  Wed)</v>
      </c>
      <c r="H2027" s="41" t="s">
        <v>115</v>
      </c>
      <c r="I2027" s="41" t="s">
        <v>116</v>
      </c>
      <c r="J2027" s="41" t="str">
        <f t="shared" si="292"/>
        <v>Planned</v>
      </c>
    </row>
    <row r="2028" spans="1:11" x14ac:dyDescent="0.25">
      <c r="A2028" s="75" t="str">
        <f t="shared" si="291"/>
        <v>Language Arts+ Copywork24</v>
      </c>
      <c r="B2028" s="74" t="s">
        <v>2</v>
      </c>
      <c r="C2028" s="73" t="s">
        <v>4</v>
      </c>
      <c r="D2028" s="118" t="s">
        <v>3416</v>
      </c>
      <c r="E2028" s="73" t="s">
        <v>108</v>
      </c>
      <c r="F2028" s="42">
        <v>24</v>
      </c>
      <c r="G2028" s="43" t="str">
        <f t="shared" si="278"/>
        <v>04 Oct (Week 5:  Thu)</v>
      </c>
      <c r="H2028" s="41" t="s">
        <v>117</v>
      </c>
      <c r="I2028" s="41" t="s">
        <v>118</v>
      </c>
      <c r="J2028" s="41" t="str">
        <f t="shared" si="292"/>
        <v>Planned</v>
      </c>
    </row>
    <row r="2029" spans="1:11" x14ac:dyDescent="0.25">
      <c r="A2029" s="75" t="str">
        <f t="shared" si="291"/>
        <v>Language Arts+ Copywork26</v>
      </c>
      <c r="B2029" s="74" t="s">
        <v>2</v>
      </c>
      <c r="C2029" s="73" t="s">
        <v>4</v>
      </c>
      <c r="D2029" s="118" t="s">
        <v>3416</v>
      </c>
      <c r="E2029" s="73" t="s">
        <v>108</v>
      </c>
      <c r="F2029" s="42">
        <v>26</v>
      </c>
      <c r="G2029" s="43" t="str">
        <f t="shared" ref="G2029:G2092" si="293">IF(ISBLANK(F2029),"",TEXT(VLOOKUP(F2029,Calendar,2,0),"dd mmm")&amp;" (Week "&amp;VLOOKUP(F2029,Calendar,3,FALSE)&amp;":  "&amp;TEXT(VLOOKUP(F2029,Calendar,2,FALSE),"ddd")&amp;")")</f>
        <v>08 Oct (Week 6:  Mon)</v>
      </c>
      <c r="H2029" s="41" t="s">
        <v>113</v>
      </c>
      <c r="I2029" s="41" t="s">
        <v>114</v>
      </c>
      <c r="J2029" s="41" t="str">
        <f t="shared" si="292"/>
        <v>Planned</v>
      </c>
    </row>
    <row r="2030" spans="1:11" x14ac:dyDescent="0.25">
      <c r="A2030" s="75" t="str">
        <f t="shared" si="291"/>
        <v>Language Arts+ Copywork27</v>
      </c>
      <c r="B2030" s="74" t="s">
        <v>2</v>
      </c>
      <c r="C2030" s="73" t="s">
        <v>4</v>
      </c>
      <c r="D2030" s="118" t="s">
        <v>3416</v>
      </c>
      <c r="E2030" s="73" t="s">
        <v>108</v>
      </c>
      <c r="F2030" s="42">
        <v>27</v>
      </c>
      <c r="G2030" s="43" t="str">
        <f t="shared" si="293"/>
        <v>09 Oct (Week 6:  Tue)</v>
      </c>
      <c r="H2030" s="41" t="s">
        <v>101</v>
      </c>
      <c r="I2030" s="41" t="s">
        <v>119</v>
      </c>
      <c r="J2030" s="41" t="str">
        <f t="shared" si="292"/>
        <v>Planned</v>
      </c>
    </row>
    <row r="2031" spans="1:11" x14ac:dyDescent="0.25">
      <c r="A2031" s="75" t="str">
        <f t="shared" si="291"/>
        <v>Language Arts+ Copywork28</v>
      </c>
      <c r="B2031" s="74" t="s">
        <v>2</v>
      </c>
      <c r="C2031" s="73" t="s">
        <v>4</v>
      </c>
      <c r="D2031" s="118" t="s">
        <v>3416</v>
      </c>
      <c r="E2031" s="73" t="s">
        <v>108</v>
      </c>
      <c r="F2031" s="42">
        <v>28</v>
      </c>
      <c r="G2031" s="43" t="str">
        <f t="shared" si="293"/>
        <v>10 Oct (Week 6:  Wed)</v>
      </c>
      <c r="H2031" s="41" t="s">
        <v>115</v>
      </c>
      <c r="I2031" s="41" t="s">
        <v>116</v>
      </c>
      <c r="J2031" s="41" t="str">
        <f t="shared" si="292"/>
        <v>Planned</v>
      </c>
    </row>
    <row r="2032" spans="1:11" x14ac:dyDescent="0.25">
      <c r="A2032" s="75" t="str">
        <f t="shared" si="291"/>
        <v>Language Arts+ Copywork29</v>
      </c>
      <c r="B2032" s="74" t="s">
        <v>2</v>
      </c>
      <c r="C2032" s="73" t="s">
        <v>4</v>
      </c>
      <c r="D2032" s="118" t="s">
        <v>3416</v>
      </c>
      <c r="E2032" s="73" t="s">
        <v>108</v>
      </c>
      <c r="F2032" s="42">
        <v>29</v>
      </c>
      <c r="G2032" s="43" t="str">
        <f t="shared" si="293"/>
        <v>11 Oct (Week 6:  Thu)</v>
      </c>
      <c r="H2032" s="41" t="s">
        <v>117</v>
      </c>
      <c r="I2032" s="41" t="s">
        <v>118</v>
      </c>
      <c r="J2032" s="41" t="str">
        <f t="shared" si="292"/>
        <v>Planned</v>
      </c>
    </row>
    <row r="2033" spans="1:10" x14ac:dyDescent="0.25">
      <c r="A2033" s="75" t="str">
        <f t="shared" si="291"/>
        <v>Language Arts+ Copywork31</v>
      </c>
      <c r="B2033" s="74" t="s">
        <v>2</v>
      </c>
      <c r="C2033" s="73" t="s">
        <v>4</v>
      </c>
      <c r="D2033" s="118" t="s">
        <v>3416</v>
      </c>
      <c r="E2033" s="73" t="s">
        <v>108</v>
      </c>
      <c r="F2033" s="42">
        <v>31</v>
      </c>
      <c r="G2033" s="43" t="str">
        <f t="shared" si="293"/>
        <v>15 Oct (Week 7:  Mon)</v>
      </c>
      <c r="H2033" s="41" t="s">
        <v>113</v>
      </c>
      <c r="I2033" s="41" t="s">
        <v>114</v>
      </c>
      <c r="J2033" s="41" t="str">
        <f t="shared" si="292"/>
        <v>Planned</v>
      </c>
    </row>
    <row r="2034" spans="1:10" x14ac:dyDescent="0.25">
      <c r="A2034" s="75" t="str">
        <f t="shared" si="291"/>
        <v>Language Arts+ Copywork32</v>
      </c>
      <c r="B2034" s="74" t="s">
        <v>2</v>
      </c>
      <c r="C2034" s="73" t="s">
        <v>4</v>
      </c>
      <c r="D2034" s="118" t="s">
        <v>3416</v>
      </c>
      <c r="E2034" s="73" t="s">
        <v>108</v>
      </c>
      <c r="F2034" s="42">
        <v>32</v>
      </c>
      <c r="G2034" s="43" t="str">
        <f t="shared" si="293"/>
        <v>16 Oct (Week 7:  Tue)</v>
      </c>
      <c r="H2034" s="41" t="s">
        <v>101</v>
      </c>
      <c r="I2034" s="41" t="s">
        <v>119</v>
      </c>
      <c r="J2034" s="41" t="str">
        <f t="shared" si="292"/>
        <v>Planned</v>
      </c>
    </row>
    <row r="2035" spans="1:10" x14ac:dyDescent="0.25">
      <c r="A2035" s="75" t="str">
        <f t="shared" si="291"/>
        <v>Language Arts+ Copywork33</v>
      </c>
      <c r="B2035" s="74" t="s">
        <v>2</v>
      </c>
      <c r="C2035" s="73" t="s">
        <v>4</v>
      </c>
      <c r="D2035" s="118" t="s">
        <v>3416</v>
      </c>
      <c r="E2035" s="73" t="s">
        <v>108</v>
      </c>
      <c r="F2035" s="42">
        <v>33</v>
      </c>
      <c r="G2035" s="43" t="str">
        <f t="shared" si="293"/>
        <v>17 Oct (Week 7:  Wed)</v>
      </c>
      <c r="H2035" s="41" t="s">
        <v>115</v>
      </c>
      <c r="I2035" s="41" t="s">
        <v>116</v>
      </c>
      <c r="J2035" s="41" t="str">
        <f t="shared" si="292"/>
        <v>Planned</v>
      </c>
    </row>
    <row r="2036" spans="1:10" x14ac:dyDescent="0.25">
      <c r="A2036" s="75" t="str">
        <f t="shared" si="291"/>
        <v>Language Arts+ Copywork34</v>
      </c>
      <c r="B2036" s="74" t="s">
        <v>2</v>
      </c>
      <c r="C2036" s="73" t="s">
        <v>4</v>
      </c>
      <c r="D2036" s="118" t="s">
        <v>3416</v>
      </c>
      <c r="E2036" s="73" t="s">
        <v>108</v>
      </c>
      <c r="F2036" s="42">
        <v>34</v>
      </c>
      <c r="G2036" s="43" t="str">
        <f t="shared" si="293"/>
        <v>18 Oct (Week 7:  Thu)</v>
      </c>
      <c r="H2036" s="41" t="s">
        <v>117</v>
      </c>
      <c r="I2036" s="41" t="s">
        <v>118</v>
      </c>
      <c r="J2036" s="41" t="str">
        <f t="shared" si="292"/>
        <v>Planned</v>
      </c>
    </row>
    <row r="2037" spans="1:10" x14ac:dyDescent="0.25">
      <c r="A2037" s="75" t="str">
        <f t="shared" si="291"/>
        <v>Language Arts+ Copywork36</v>
      </c>
      <c r="B2037" s="74" t="s">
        <v>2</v>
      </c>
      <c r="C2037" s="73" t="s">
        <v>4</v>
      </c>
      <c r="D2037" s="118" t="s">
        <v>3416</v>
      </c>
      <c r="E2037" s="73" t="s">
        <v>108</v>
      </c>
      <c r="F2037" s="42">
        <v>36</v>
      </c>
      <c r="G2037" s="43" t="str">
        <f t="shared" si="293"/>
        <v>22 Oct (Week 8:  Mon)</v>
      </c>
      <c r="H2037" s="41" t="s">
        <v>113</v>
      </c>
      <c r="I2037" s="41" t="s">
        <v>114</v>
      </c>
      <c r="J2037" s="41" t="str">
        <f t="shared" si="292"/>
        <v>Planned</v>
      </c>
    </row>
    <row r="2038" spans="1:10" x14ac:dyDescent="0.25">
      <c r="A2038" s="75" t="str">
        <f t="shared" si="291"/>
        <v>Language Arts+ Copywork37</v>
      </c>
      <c r="B2038" s="74" t="s">
        <v>2</v>
      </c>
      <c r="C2038" s="73" t="s">
        <v>4</v>
      </c>
      <c r="D2038" s="118" t="s">
        <v>3416</v>
      </c>
      <c r="E2038" s="73" t="s">
        <v>108</v>
      </c>
      <c r="F2038" s="42">
        <v>37</v>
      </c>
      <c r="G2038" s="43" t="str">
        <f t="shared" si="293"/>
        <v>23 Oct (Week 8:  Tue)</v>
      </c>
      <c r="H2038" s="41" t="s">
        <v>101</v>
      </c>
      <c r="I2038" s="41" t="s">
        <v>119</v>
      </c>
      <c r="J2038" s="41" t="str">
        <f t="shared" si="292"/>
        <v>Planned</v>
      </c>
    </row>
    <row r="2039" spans="1:10" x14ac:dyDescent="0.25">
      <c r="A2039" s="75" t="str">
        <f t="shared" si="291"/>
        <v>Language Arts+ Copywork38</v>
      </c>
      <c r="B2039" s="74" t="s">
        <v>2</v>
      </c>
      <c r="C2039" s="73" t="s">
        <v>4</v>
      </c>
      <c r="D2039" s="118" t="s">
        <v>3416</v>
      </c>
      <c r="E2039" s="73" t="s">
        <v>108</v>
      </c>
      <c r="F2039" s="42">
        <v>38</v>
      </c>
      <c r="G2039" s="43" t="str">
        <f t="shared" si="293"/>
        <v>24 Oct (Week 8:  Wed)</v>
      </c>
      <c r="H2039" s="41" t="s">
        <v>115</v>
      </c>
      <c r="I2039" s="41" t="s">
        <v>116</v>
      </c>
      <c r="J2039" s="41" t="str">
        <f t="shared" si="292"/>
        <v>Planned</v>
      </c>
    </row>
    <row r="2040" spans="1:10" x14ac:dyDescent="0.25">
      <c r="A2040" s="75" t="str">
        <f t="shared" si="291"/>
        <v>Language Arts+ Copywork39</v>
      </c>
      <c r="B2040" s="74" t="s">
        <v>2</v>
      </c>
      <c r="C2040" s="73" t="s">
        <v>4</v>
      </c>
      <c r="D2040" s="118" t="s">
        <v>3416</v>
      </c>
      <c r="E2040" s="73" t="s">
        <v>108</v>
      </c>
      <c r="F2040" s="42">
        <v>39</v>
      </c>
      <c r="G2040" s="43" t="str">
        <f t="shared" si="293"/>
        <v>25 Oct (Week 8:  Thu)</v>
      </c>
      <c r="H2040" s="41" t="s">
        <v>117</v>
      </c>
      <c r="I2040" s="41" t="s">
        <v>118</v>
      </c>
      <c r="J2040" s="41" t="str">
        <f t="shared" si="292"/>
        <v>Planned</v>
      </c>
    </row>
    <row r="2041" spans="1:10" x14ac:dyDescent="0.25">
      <c r="A2041" s="75" t="str">
        <f t="shared" ref="A2041:A2072" si="294">B2041&amp;D2041&amp;F2041</f>
        <v>Language Arts+ Copywork41</v>
      </c>
      <c r="B2041" s="74" t="s">
        <v>2</v>
      </c>
      <c r="C2041" s="73" t="s">
        <v>4</v>
      </c>
      <c r="D2041" s="118" t="s">
        <v>3416</v>
      </c>
      <c r="E2041" s="73" t="s">
        <v>108</v>
      </c>
      <c r="F2041" s="42">
        <v>41</v>
      </c>
      <c r="G2041" s="43" t="str">
        <f t="shared" si="293"/>
        <v>29 Oct (Week 9:  Mon)</v>
      </c>
      <c r="H2041" s="41" t="s">
        <v>113</v>
      </c>
      <c r="I2041" s="41" t="s">
        <v>114</v>
      </c>
      <c r="J2041" s="41" t="str">
        <f t="shared" ref="J2041:J2072" si="295">IF(ISBLANK(K2041),"Planned",IF(K2041="-","Revoked","Completed"))</f>
        <v>Planned</v>
      </c>
    </row>
    <row r="2042" spans="1:10" x14ac:dyDescent="0.25">
      <c r="A2042" s="75" t="str">
        <f t="shared" si="294"/>
        <v>Language Arts+ Copywork42</v>
      </c>
      <c r="B2042" s="74" t="s">
        <v>2</v>
      </c>
      <c r="C2042" s="73" t="s">
        <v>4</v>
      </c>
      <c r="D2042" s="118" t="s">
        <v>3416</v>
      </c>
      <c r="E2042" s="73" t="s">
        <v>108</v>
      </c>
      <c r="F2042" s="42">
        <v>42</v>
      </c>
      <c r="G2042" s="43" t="str">
        <f t="shared" si="293"/>
        <v>30 Oct (Week 9:  Tue)</v>
      </c>
      <c r="H2042" s="41" t="s">
        <v>101</v>
      </c>
      <c r="I2042" s="41" t="s">
        <v>119</v>
      </c>
      <c r="J2042" s="41" t="str">
        <f t="shared" si="295"/>
        <v>Planned</v>
      </c>
    </row>
    <row r="2043" spans="1:10" x14ac:dyDescent="0.25">
      <c r="A2043" s="75" t="str">
        <f t="shared" si="294"/>
        <v>Language Arts+ Copywork43</v>
      </c>
      <c r="B2043" s="74" t="s">
        <v>2</v>
      </c>
      <c r="C2043" s="73" t="s">
        <v>4</v>
      </c>
      <c r="D2043" s="118" t="s">
        <v>3416</v>
      </c>
      <c r="E2043" s="73" t="s">
        <v>108</v>
      </c>
      <c r="F2043" s="42">
        <v>43</v>
      </c>
      <c r="G2043" s="43" t="str">
        <f t="shared" si="293"/>
        <v>31 Oct (Week 9:  Wed)</v>
      </c>
      <c r="H2043" s="41" t="s">
        <v>115</v>
      </c>
      <c r="I2043" s="41" t="s">
        <v>116</v>
      </c>
      <c r="J2043" s="41" t="str">
        <f t="shared" si="295"/>
        <v>Planned</v>
      </c>
    </row>
    <row r="2044" spans="1:10" x14ac:dyDescent="0.25">
      <c r="A2044" s="75" t="str">
        <f t="shared" si="294"/>
        <v>Language Arts+ Copywork44</v>
      </c>
      <c r="B2044" s="74" t="s">
        <v>2</v>
      </c>
      <c r="C2044" s="73" t="s">
        <v>4</v>
      </c>
      <c r="D2044" s="118" t="s">
        <v>3416</v>
      </c>
      <c r="E2044" s="73" t="s">
        <v>108</v>
      </c>
      <c r="F2044" s="42">
        <v>44</v>
      </c>
      <c r="G2044" s="43" t="str">
        <f t="shared" si="293"/>
        <v>01 Nov (Week 9:  Thu)</v>
      </c>
      <c r="H2044" s="41" t="s">
        <v>117</v>
      </c>
      <c r="I2044" s="41" t="s">
        <v>118</v>
      </c>
      <c r="J2044" s="41" t="str">
        <f t="shared" si="295"/>
        <v>Planned</v>
      </c>
    </row>
    <row r="2045" spans="1:10" x14ac:dyDescent="0.25">
      <c r="A2045" s="75" t="str">
        <f t="shared" si="294"/>
        <v>Language Arts+ Copywork46</v>
      </c>
      <c r="B2045" s="74" t="s">
        <v>2</v>
      </c>
      <c r="C2045" s="73" t="s">
        <v>4</v>
      </c>
      <c r="D2045" s="118" t="s">
        <v>3416</v>
      </c>
      <c r="E2045" s="73" t="s">
        <v>108</v>
      </c>
      <c r="F2045" s="42">
        <v>46</v>
      </c>
      <c r="G2045" s="43" t="str">
        <f t="shared" si="293"/>
        <v>05 Nov (Week 10:  Mon)</v>
      </c>
      <c r="H2045" s="41" t="s">
        <v>113</v>
      </c>
      <c r="I2045" s="41" t="s">
        <v>114</v>
      </c>
      <c r="J2045" s="41" t="str">
        <f t="shared" si="295"/>
        <v>Planned</v>
      </c>
    </row>
    <row r="2046" spans="1:10" x14ac:dyDescent="0.25">
      <c r="A2046" s="75" t="str">
        <f t="shared" si="294"/>
        <v>Language Arts+ Copywork47</v>
      </c>
      <c r="B2046" s="74" t="s">
        <v>2</v>
      </c>
      <c r="C2046" s="73" t="s">
        <v>4</v>
      </c>
      <c r="D2046" s="118" t="s">
        <v>3416</v>
      </c>
      <c r="E2046" s="73" t="s">
        <v>108</v>
      </c>
      <c r="F2046" s="42">
        <v>47</v>
      </c>
      <c r="G2046" s="43" t="str">
        <f t="shared" si="293"/>
        <v>06 Nov (Week 10:  Tue)</v>
      </c>
      <c r="H2046" s="41" t="s">
        <v>101</v>
      </c>
      <c r="I2046" s="41" t="s">
        <v>119</v>
      </c>
      <c r="J2046" s="41" t="str">
        <f t="shared" si="295"/>
        <v>Planned</v>
      </c>
    </row>
    <row r="2047" spans="1:10" x14ac:dyDescent="0.25">
      <c r="A2047" s="75" t="str">
        <f t="shared" si="294"/>
        <v>Language Arts+ Copywork48</v>
      </c>
      <c r="B2047" s="74" t="s">
        <v>2</v>
      </c>
      <c r="C2047" s="73" t="s">
        <v>4</v>
      </c>
      <c r="D2047" s="118" t="s">
        <v>3416</v>
      </c>
      <c r="E2047" s="73" t="s">
        <v>108</v>
      </c>
      <c r="F2047" s="42">
        <v>48</v>
      </c>
      <c r="G2047" s="43" t="str">
        <f t="shared" si="293"/>
        <v>07 Nov (Week 10:  Wed)</v>
      </c>
      <c r="H2047" s="41" t="s">
        <v>115</v>
      </c>
      <c r="I2047" s="41" t="s">
        <v>116</v>
      </c>
      <c r="J2047" s="41" t="str">
        <f t="shared" si="295"/>
        <v>Planned</v>
      </c>
    </row>
    <row r="2048" spans="1:10" x14ac:dyDescent="0.25">
      <c r="A2048" s="75" t="str">
        <f t="shared" si="294"/>
        <v>Language Arts+ Copywork49</v>
      </c>
      <c r="B2048" s="74" t="s">
        <v>2</v>
      </c>
      <c r="C2048" s="73" t="s">
        <v>4</v>
      </c>
      <c r="D2048" s="118" t="s">
        <v>3416</v>
      </c>
      <c r="E2048" s="73" t="s">
        <v>108</v>
      </c>
      <c r="F2048" s="42">
        <v>49</v>
      </c>
      <c r="G2048" s="43" t="str">
        <f t="shared" si="293"/>
        <v>08 Nov (Week 10:  Thu)</v>
      </c>
      <c r="H2048" s="41" t="s">
        <v>117</v>
      </c>
      <c r="I2048" s="41" t="s">
        <v>118</v>
      </c>
      <c r="J2048" s="41" t="str">
        <f t="shared" si="295"/>
        <v>Planned</v>
      </c>
    </row>
    <row r="2049" spans="1:10" x14ac:dyDescent="0.25">
      <c r="A2049" s="75" t="str">
        <f t="shared" si="294"/>
        <v>Language Arts+ Copywork51</v>
      </c>
      <c r="B2049" s="74" t="s">
        <v>2</v>
      </c>
      <c r="C2049" s="73" t="s">
        <v>4</v>
      </c>
      <c r="D2049" s="118" t="s">
        <v>3416</v>
      </c>
      <c r="E2049" s="73" t="s">
        <v>108</v>
      </c>
      <c r="F2049" s="42">
        <v>51</v>
      </c>
      <c r="G2049" s="43" t="str">
        <f t="shared" si="293"/>
        <v>12 Nov (Week 11:  Mon)</v>
      </c>
      <c r="H2049" s="41" t="s">
        <v>113</v>
      </c>
      <c r="I2049" s="41" t="s">
        <v>114</v>
      </c>
      <c r="J2049" s="41" t="str">
        <f t="shared" si="295"/>
        <v>Planned</v>
      </c>
    </row>
    <row r="2050" spans="1:10" x14ac:dyDescent="0.25">
      <c r="A2050" s="75" t="str">
        <f t="shared" si="294"/>
        <v>Language Arts+ Copywork52</v>
      </c>
      <c r="B2050" s="74" t="s">
        <v>2</v>
      </c>
      <c r="C2050" s="73" t="s">
        <v>4</v>
      </c>
      <c r="D2050" s="118" t="s">
        <v>3416</v>
      </c>
      <c r="E2050" s="73" t="s">
        <v>108</v>
      </c>
      <c r="F2050" s="42">
        <v>52</v>
      </c>
      <c r="G2050" s="43" t="str">
        <f t="shared" si="293"/>
        <v>13 Nov (Week 11:  Tue)</v>
      </c>
      <c r="H2050" s="41" t="s">
        <v>101</v>
      </c>
      <c r="I2050" s="41" t="s">
        <v>119</v>
      </c>
      <c r="J2050" s="41" t="str">
        <f t="shared" si="295"/>
        <v>Planned</v>
      </c>
    </row>
    <row r="2051" spans="1:10" x14ac:dyDescent="0.25">
      <c r="A2051" s="75" t="str">
        <f t="shared" si="294"/>
        <v>Language Arts+ Copywork53</v>
      </c>
      <c r="B2051" s="74" t="s">
        <v>2</v>
      </c>
      <c r="C2051" s="73" t="s">
        <v>4</v>
      </c>
      <c r="D2051" s="118" t="s">
        <v>3416</v>
      </c>
      <c r="E2051" s="73" t="s">
        <v>108</v>
      </c>
      <c r="F2051" s="42">
        <v>53</v>
      </c>
      <c r="G2051" s="43" t="str">
        <f t="shared" si="293"/>
        <v>14 Nov (Week 11:  Wed)</v>
      </c>
      <c r="H2051" s="41" t="s">
        <v>115</v>
      </c>
      <c r="I2051" s="41" t="s">
        <v>116</v>
      </c>
      <c r="J2051" s="41" t="str">
        <f t="shared" si="295"/>
        <v>Planned</v>
      </c>
    </row>
    <row r="2052" spans="1:10" x14ac:dyDescent="0.25">
      <c r="A2052" s="75" t="str">
        <f t="shared" si="294"/>
        <v>Language Arts+ Copywork54</v>
      </c>
      <c r="B2052" s="74" t="s">
        <v>2</v>
      </c>
      <c r="C2052" s="73" t="s">
        <v>4</v>
      </c>
      <c r="D2052" s="118" t="s">
        <v>3416</v>
      </c>
      <c r="E2052" s="73" t="s">
        <v>108</v>
      </c>
      <c r="F2052" s="42">
        <v>54</v>
      </c>
      <c r="G2052" s="43" t="str">
        <f t="shared" si="293"/>
        <v>15 Nov (Week 11:  Thu)</v>
      </c>
      <c r="H2052" s="41" t="s">
        <v>117</v>
      </c>
      <c r="I2052" s="41" t="s">
        <v>118</v>
      </c>
      <c r="J2052" s="41" t="str">
        <f t="shared" si="295"/>
        <v>Planned</v>
      </c>
    </row>
    <row r="2053" spans="1:10" x14ac:dyDescent="0.25">
      <c r="A2053" s="75" t="str">
        <f t="shared" si="294"/>
        <v>Language Arts+ Copywork56</v>
      </c>
      <c r="B2053" s="74" t="s">
        <v>2</v>
      </c>
      <c r="C2053" s="73" t="s">
        <v>4</v>
      </c>
      <c r="D2053" s="118" t="s">
        <v>3416</v>
      </c>
      <c r="E2053" s="73" t="s">
        <v>108</v>
      </c>
      <c r="F2053" s="42">
        <v>56</v>
      </c>
      <c r="G2053" s="43" t="str">
        <f t="shared" si="293"/>
        <v>19 Nov (Week 12:  Mon)</v>
      </c>
      <c r="H2053" s="41" t="s">
        <v>113</v>
      </c>
      <c r="I2053" s="41" t="s">
        <v>114</v>
      </c>
      <c r="J2053" s="41" t="str">
        <f t="shared" si="295"/>
        <v>Planned</v>
      </c>
    </row>
    <row r="2054" spans="1:10" x14ac:dyDescent="0.25">
      <c r="A2054" s="75" t="str">
        <f t="shared" si="294"/>
        <v>Language Arts+ Copywork57</v>
      </c>
      <c r="B2054" s="74" t="s">
        <v>2</v>
      </c>
      <c r="C2054" s="73" t="s">
        <v>4</v>
      </c>
      <c r="D2054" s="118" t="s">
        <v>3416</v>
      </c>
      <c r="E2054" s="73" t="s">
        <v>108</v>
      </c>
      <c r="F2054" s="42">
        <v>57</v>
      </c>
      <c r="G2054" s="43" t="str">
        <f t="shared" si="293"/>
        <v>20 Nov (Week 12:  Tue)</v>
      </c>
      <c r="H2054" s="41" t="s">
        <v>101</v>
      </c>
      <c r="I2054" s="41" t="s">
        <v>119</v>
      </c>
      <c r="J2054" s="41" t="str">
        <f t="shared" si="295"/>
        <v>Planned</v>
      </c>
    </row>
    <row r="2055" spans="1:10" x14ac:dyDescent="0.25">
      <c r="A2055" s="75" t="str">
        <f t="shared" si="294"/>
        <v>Language Arts+ Copywork58</v>
      </c>
      <c r="B2055" s="74" t="s">
        <v>2</v>
      </c>
      <c r="C2055" s="73" t="s">
        <v>4</v>
      </c>
      <c r="D2055" s="118" t="s">
        <v>3416</v>
      </c>
      <c r="E2055" s="73" t="s">
        <v>108</v>
      </c>
      <c r="F2055" s="42">
        <v>58</v>
      </c>
      <c r="G2055" s="43" t="str">
        <f t="shared" si="293"/>
        <v>21 Nov (Week 12:  Wed)</v>
      </c>
      <c r="H2055" s="41" t="s">
        <v>115</v>
      </c>
      <c r="I2055" s="41" t="s">
        <v>116</v>
      </c>
      <c r="J2055" s="41" t="str">
        <f t="shared" si="295"/>
        <v>Planned</v>
      </c>
    </row>
    <row r="2056" spans="1:10" x14ac:dyDescent="0.25">
      <c r="A2056" s="75" t="str">
        <f t="shared" si="294"/>
        <v>Language Arts+ Copywork59</v>
      </c>
      <c r="B2056" s="74" t="s">
        <v>2</v>
      </c>
      <c r="C2056" s="73" t="s">
        <v>4</v>
      </c>
      <c r="D2056" s="118" t="s">
        <v>3416</v>
      </c>
      <c r="E2056" s="73" t="s">
        <v>108</v>
      </c>
      <c r="F2056" s="42">
        <v>59</v>
      </c>
      <c r="G2056" s="43" t="str">
        <f t="shared" si="293"/>
        <v>22 Nov (Week 12:  Thu)</v>
      </c>
      <c r="H2056" s="41" t="s">
        <v>117</v>
      </c>
      <c r="I2056" s="41" t="s">
        <v>118</v>
      </c>
      <c r="J2056" s="41" t="str">
        <f t="shared" si="295"/>
        <v>Planned</v>
      </c>
    </row>
    <row r="2057" spans="1:10" x14ac:dyDescent="0.25">
      <c r="A2057" s="75" t="str">
        <f t="shared" si="294"/>
        <v>Language Arts+ Copywork61</v>
      </c>
      <c r="B2057" s="74" t="s">
        <v>2</v>
      </c>
      <c r="C2057" s="73" t="s">
        <v>4</v>
      </c>
      <c r="D2057" s="118" t="s">
        <v>3416</v>
      </c>
      <c r="E2057" s="73" t="s">
        <v>108</v>
      </c>
      <c r="F2057" s="42">
        <v>61</v>
      </c>
      <c r="G2057" s="43" t="str">
        <f t="shared" si="293"/>
        <v>26 Nov (Week 13:  Mon)</v>
      </c>
      <c r="H2057" s="41" t="s">
        <v>113</v>
      </c>
      <c r="I2057" s="41" t="s">
        <v>114</v>
      </c>
      <c r="J2057" s="41" t="str">
        <f t="shared" si="295"/>
        <v>Planned</v>
      </c>
    </row>
    <row r="2058" spans="1:10" x14ac:dyDescent="0.25">
      <c r="A2058" s="75" t="str">
        <f t="shared" si="294"/>
        <v>Language Arts+ Copywork62</v>
      </c>
      <c r="B2058" s="74" t="s">
        <v>2</v>
      </c>
      <c r="C2058" s="73" t="s">
        <v>4</v>
      </c>
      <c r="D2058" s="118" t="s">
        <v>3416</v>
      </c>
      <c r="E2058" s="73" t="s">
        <v>108</v>
      </c>
      <c r="F2058" s="42">
        <v>62</v>
      </c>
      <c r="G2058" s="43" t="str">
        <f t="shared" si="293"/>
        <v>27 Nov (Week 13:  Tue)</v>
      </c>
      <c r="H2058" s="41" t="s">
        <v>101</v>
      </c>
      <c r="I2058" s="41" t="s">
        <v>119</v>
      </c>
      <c r="J2058" s="41" t="str">
        <f t="shared" si="295"/>
        <v>Planned</v>
      </c>
    </row>
    <row r="2059" spans="1:10" x14ac:dyDescent="0.25">
      <c r="A2059" s="75" t="str">
        <f t="shared" si="294"/>
        <v>Language Arts+ Copywork63</v>
      </c>
      <c r="B2059" s="74" t="s">
        <v>2</v>
      </c>
      <c r="C2059" s="73" t="s">
        <v>4</v>
      </c>
      <c r="D2059" s="118" t="s">
        <v>3416</v>
      </c>
      <c r="E2059" s="73" t="s">
        <v>108</v>
      </c>
      <c r="F2059" s="42">
        <v>63</v>
      </c>
      <c r="G2059" s="43" t="str">
        <f t="shared" si="293"/>
        <v>28 Nov (Week 13:  Wed)</v>
      </c>
      <c r="H2059" s="41" t="s">
        <v>115</v>
      </c>
      <c r="I2059" s="41" t="s">
        <v>116</v>
      </c>
      <c r="J2059" s="41" t="str">
        <f t="shared" si="295"/>
        <v>Planned</v>
      </c>
    </row>
    <row r="2060" spans="1:10" x14ac:dyDescent="0.25">
      <c r="A2060" s="75" t="str">
        <f t="shared" si="294"/>
        <v>Language Arts+ Copywork64</v>
      </c>
      <c r="B2060" s="74" t="s">
        <v>2</v>
      </c>
      <c r="C2060" s="73" t="s">
        <v>4</v>
      </c>
      <c r="D2060" s="118" t="s">
        <v>3416</v>
      </c>
      <c r="E2060" s="73" t="s">
        <v>108</v>
      </c>
      <c r="F2060" s="42">
        <v>64</v>
      </c>
      <c r="G2060" s="43" t="str">
        <f t="shared" si="293"/>
        <v>29 Nov (Week 13:  Thu)</v>
      </c>
      <c r="H2060" s="41" t="s">
        <v>117</v>
      </c>
      <c r="I2060" s="41" t="s">
        <v>118</v>
      </c>
      <c r="J2060" s="41" t="str">
        <f t="shared" si="295"/>
        <v>Planned</v>
      </c>
    </row>
    <row r="2061" spans="1:10" x14ac:dyDescent="0.25">
      <c r="A2061" s="75" t="str">
        <f t="shared" si="294"/>
        <v>Language Arts+ Copywork66</v>
      </c>
      <c r="B2061" s="74" t="s">
        <v>2</v>
      </c>
      <c r="C2061" s="73" t="s">
        <v>4</v>
      </c>
      <c r="D2061" s="118" t="s">
        <v>3416</v>
      </c>
      <c r="E2061" s="73" t="s">
        <v>108</v>
      </c>
      <c r="F2061" s="42">
        <v>66</v>
      </c>
      <c r="G2061" s="43" t="str">
        <f t="shared" si="293"/>
        <v>03 Dec (Week 14:  Mon)</v>
      </c>
      <c r="H2061" s="41" t="s">
        <v>113</v>
      </c>
      <c r="I2061" s="41" t="s">
        <v>114</v>
      </c>
      <c r="J2061" s="41" t="str">
        <f t="shared" si="295"/>
        <v>Planned</v>
      </c>
    </row>
    <row r="2062" spans="1:10" x14ac:dyDescent="0.25">
      <c r="A2062" s="75" t="str">
        <f t="shared" si="294"/>
        <v>Language Arts+ Copywork67</v>
      </c>
      <c r="B2062" s="74" t="s">
        <v>2</v>
      </c>
      <c r="C2062" s="73" t="s">
        <v>4</v>
      </c>
      <c r="D2062" s="118" t="s">
        <v>3416</v>
      </c>
      <c r="E2062" s="73" t="s">
        <v>108</v>
      </c>
      <c r="F2062" s="42">
        <v>67</v>
      </c>
      <c r="G2062" s="43" t="str">
        <f t="shared" si="293"/>
        <v>04 Dec (Week 14:  Tue)</v>
      </c>
      <c r="H2062" s="41" t="s">
        <v>101</v>
      </c>
      <c r="I2062" s="41" t="s">
        <v>119</v>
      </c>
      <c r="J2062" s="41" t="str">
        <f t="shared" si="295"/>
        <v>Planned</v>
      </c>
    </row>
    <row r="2063" spans="1:10" x14ac:dyDescent="0.25">
      <c r="A2063" s="75" t="str">
        <f t="shared" si="294"/>
        <v>Language Arts+ Copywork68</v>
      </c>
      <c r="B2063" s="74" t="s">
        <v>2</v>
      </c>
      <c r="C2063" s="73" t="s">
        <v>4</v>
      </c>
      <c r="D2063" s="118" t="s">
        <v>3416</v>
      </c>
      <c r="E2063" s="73" t="s">
        <v>108</v>
      </c>
      <c r="F2063" s="42">
        <v>68</v>
      </c>
      <c r="G2063" s="43" t="str">
        <f t="shared" si="293"/>
        <v>05 Dec (Week 14:  Wed)</v>
      </c>
      <c r="H2063" s="41" t="s">
        <v>115</v>
      </c>
      <c r="I2063" s="41" t="s">
        <v>116</v>
      </c>
      <c r="J2063" s="41" t="str">
        <f t="shared" si="295"/>
        <v>Planned</v>
      </c>
    </row>
    <row r="2064" spans="1:10" x14ac:dyDescent="0.25">
      <c r="A2064" s="75" t="str">
        <f t="shared" si="294"/>
        <v>Language Arts+ Copywork69</v>
      </c>
      <c r="B2064" s="74" t="s">
        <v>2</v>
      </c>
      <c r="C2064" s="73" t="s">
        <v>4</v>
      </c>
      <c r="D2064" s="118" t="s">
        <v>3416</v>
      </c>
      <c r="E2064" s="73" t="s">
        <v>108</v>
      </c>
      <c r="F2064" s="42">
        <v>69</v>
      </c>
      <c r="G2064" s="43" t="str">
        <f t="shared" si="293"/>
        <v>06 Dec (Week 14:  Thu)</v>
      </c>
      <c r="H2064" s="41" t="s">
        <v>117</v>
      </c>
      <c r="I2064" s="41" t="s">
        <v>118</v>
      </c>
      <c r="J2064" s="41" t="str">
        <f t="shared" si="295"/>
        <v>Planned</v>
      </c>
    </row>
    <row r="2065" spans="1:10" x14ac:dyDescent="0.25">
      <c r="A2065" s="75" t="str">
        <f t="shared" si="294"/>
        <v>Language Arts+ Copywork71</v>
      </c>
      <c r="B2065" s="74" t="s">
        <v>2</v>
      </c>
      <c r="C2065" s="73" t="s">
        <v>4</v>
      </c>
      <c r="D2065" s="118" t="s">
        <v>3416</v>
      </c>
      <c r="E2065" s="73" t="s">
        <v>108</v>
      </c>
      <c r="F2065" s="42">
        <v>71</v>
      </c>
      <c r="G2065" s="43" t="str">
        <f t="shared" si="293"/>
        <v>10 Dec (Week 15:  Mon)</v>
      </c>
      <c r="H2065" s="41" t="s">
        <v>113</v>
      </c>
      <c r="I2065" s="41" t="s">
        <v>114</v>
      </c>
      <c r="J2065" s="41" t="str">
        <f t="shared" si="295"/>
        <v>Planned</v>
      </c>
    </row>
    <row r="2066" spans="1:10" x14ac:dyDescent="0.25">
      <c r="A2066" s="75" t="str">
        <f t="shared" si="294"/>
        <v>Language Arts+ Copywork72</v>
      </c>
      <c r="B2066" s="74" t="s">
        <v>2</v>
      </c>
      <c r="C2066" s="73" t="s">
        <v>4</v>
      </c>
      <c r="D2066" s="118" t="s">
        <v>3416</v>
      </c>
      <c r="E2066" s="73" t="s">
        <v>108</v>
      </c>
      <c r="F2066" s="42">
        <v>72</v>
      </c>
      <c r="G2066" s="43" t="str">
        <f t="shared" si="293"/>
        <v>11 Dec (Week 15:  Tue)</v>
      </c>
      <c r="H2066" s="41" t="s">
        <v>101</v>
      </c>
      <c r="I2066" s="41" t="s">
        <v>119</v>
      </c>
      <c r="J2066" s="41" t="str">
        <f t="shared" si="295"/>
        <v>Planned</v>
      </c>
    </row>
    <row r="2067" spans="1:10" x14ac:dyDescent="0.25">
      <c r="A2067" s="75" t="str">
        <f t="shared" si="294"/>
        <v>Language Arts+ Copywork73</v>
      </c>
      <c r="B2067" s="74" t="s">
        <v>2</v>
      </c>
      <c r="C2067" s="73" t="s">
        <v>4</v>
      </c>
      <c r="D2067" s="118" t="s">
        <v>3416</v>
      </c>
      <c r="E2067" s="73" t="s">
        <v>108</v>
      </c>
      <c r="F2067" s="42">
        <v>73</v>
      </c>
      <c r="G2067" s="43" t="str">
        <f t="shared" si="293"/>
        <v>12 Dec (Week 15:  Wed)</v>
      </c>
      <c r="H2067" s="41" t="s">
        <v>115</v>
      </c>
      <c r="I2067" s="41" t="s">
        <v>116</v>
      </c>
      <c r="J2067" s="41" t="str">
        <f t="shared" si="295"/>
        <v>Planned</v>
      </c>
    </row>
    <row r="2068" spans="1:10" x14ac:dyDescent="0.25">
      <c r="A2068" s="75" t="str">
        <f t="shared" si="294"/>
        <v>Language Arts+ Copywork74</v>
      </c>
      <c r="B2068" s="74" t="s">
        <v>2</v>
      </c>
      <c r="C2068" s="73" t="s">
        <v>4</v>
      </c>
      <c r="D2068" s="118" t="s">
        <v>3416</v>
      </c>
      <c r="E2068" s="73" t="s">
        <v>108</v>
      </c>
      <c r="F2068" s="42">
        <v>74</v>
      </c>
      <c r="G2068" s="43" t="str">
        <f t="shared" si="293"/>
        <v>13 Dec (Week 15:  Thu)</v>
      </c>
      <c r="H2068" s="41" t="s">
        <v>117</v>
      </c>
      <c r="I2068" s="41" t="s">
        <v>118</v>
      </c>
      <c r="J2068" s="41" t="str">
        <f t="shared" si="295"/>
        <v>Planned</v>
      </c>
    </row>
    <row r="2069" spans="1:10" x14ac:dyDescent="0.25">
      <c r="A2069" s="75" t="str">
        <f t="shared" si="294"/>
        <v>Language Arts+ Copywork76</v>
      </c>
      <c r="B2069" s="74" t="s">
        <v>2</v>
      </c>
      <c r="C2069" s="73" t="s">
        <v>4</v>
      </c>
      <c r="D2069" s="118" t="s">
        <v>3416</v>
      </c>
      <c r="E2069" s="73" t="s">
        <v>108</v>
      </c>
      <c r="F2069" s="42">
        <v>76</v>
      </c>
      <c r="G2069" s="43" t="str">
        <f t="shared" si="293"/>
        <v>17 Dec (Week 16:  Mon)</v>
      </c>
      <c r="H2069" s="41" t="s">
        <v>113</v>
      </c>
      <c r="I2069" s="41" t="s">
        <v>114</v>
      </c>
      <c r="J2069" s="41" t="str">
        <f t="shared" si="295"/>
        <v>Planned</v>
      </c>
    </row>
    <row r="2070" spans="1:10" x14ac:dyDescent="0.25">
      <c r="A2070" s="75" t="str">
        <f t="shared" si="294"/>
        <v>Language Arts+ Copywork77</v>
      </c>
      <c r="B2070" s="74" t="s">
        <v>2</v>
      </c>
      <c r="C2070" s="73" t="s">
        <v>4</v>
      </c>
      <c r="D2070" s="118" t="s">
        <v>3416</v>
      </c>
      <c r="E2070" s="73" t="s">
        <v>108</v>
      </c>
      <c r="F2070" s="42">
        <v>77</v>
      </c>
      <c r="G2070" s="43" t="str">
        <f t="shared" si="293"/>
        <v>18 Dec (Week 16:  Tue)</v>
      </c>
      <c r="H2070" s="41" t="s">
        <v>101</v>
      </c>
      <c r="I2070" s="41" t="s">
        <v>119</v>
      </c>
      <c r="J2070" s="41" t="str">
        <f t="shared" si="295"/>
        <v>Planned</v>
      </c>
    </row>
    <row r="2071" spans="1:10" x14ac:dyDescent="0.25">
      <c r="A2071" s="75" t="str">
        <f t="shared" si="294"/>
        <v>Language Arts+ Copywork78</v>
      </c>
      <c r="B2071" s="74" t="s">
        <v>2</v>
      </c>
      <c r="C2071" s="73" t="s">
        <v>4</v>
      </c>
      <c r="D2071" s="118" t="s">
        <v>3416</v>
      </c>
      <c r="E2071" s="73" t="s">
        <v>108</v>
      </c>
      <c r="F2071" s="42">
        <v>78</v>
      </c>
      <c r="G2071" s="43" t="str">
        <f t="shared" si="293"/>
        <v>19 Dec (Week 16:  Wed)</v>
      </c>
      <c r="H2071" s="41" t="s">
        <v>115</v>
      </c>
      <c r="I2071" s="41" t="s">
        <v>116</v>
      </c>
      <c r="J2071" s="41" t="str">
        <f t="shared" si="295"/>
        <v>Planned</v>
      </c>
    </row>
    <row r="2072" spans="1:10" x14ac:dyDescent="0.25">
      <c r="A2072" s="75" t="str">
        <f t="shared" si="294"/>
        <v>Language Arts+ Copywork79</v>
      </c>
      <c r="B2072" s="74" t="s">
        <v>2</v>
      </c>
      <c r="C2072" s="73" t="s">
        <v>4</v>
      </c>
      <c r="D2072" s="118" t="s">
        <v>3416</v>
      </c>
      <c r="E2072" s="73" t="s">
        <v>108</v>
      </c>
      <c r="F2072" s="42">
        <v>79</v>
      </c>
      <c r="G2072" s="43" t="str">
        <f t="shared" si="293"/>
        <v>20 Dec (Week 16:  Thu)</v>
      </c>
      <c r="H2072" s="41" t="s">
        <v>117</v>
      </c>
      <c r="I2072" s="41" t="s">
        <v>118</v>
      </c>
      <c r="J2072" s="41" t="str">
        <f t="shared" si="295"/>
        <v>Planned</v>
      </c>
    </row>
    <row r="2073" spans="1:10" x14ac:dyDescent="0.25">
      <c r="A2073" s="75" t="str">
        <f t="shared" ref="A2073:A2104" si="296">B2073&amp;D2073&amp;F2073</f>
        <v>Language Arts+ Copywork81</v>
      </c>
      <c r="B2073" s="74" t="s">
        <v>2</v>
      </c>
      <c r="C2073" s="73" t="s">
        <v>4</v>
      </c>
      <c r="D2073" s="118" t="s">
        <v>3416</v>
      </c>
      <c r="E2073" s="73" t="s">
        <v>108</v>
      </c>
      <c r="F2073" s="42">
        <v>81</v>
      </c>
      <c r="G2073" s="43" t="str">
        <f t="shared" si="293"/>
        <v>27 Dec (Week 17:  Thu)</v>
      </c>
      <c r="H2073" s="41" t="s">
        <v>113</v>
      </c>
      <c r="I2073" s="41" t="s">
        <v>114</v>
      </c>
      <c r="J2073" s="41" t="str">
        <f t="shared" ref="J2073:J2104" si="297">IF(ISBLANK(K2073),"Planned",IF(K2073="-","Revoked","Completed"))</f>
        <v>Planned</v>
      </c>
    </row>
    <row r="2074" spans="1:10" x14ac:dyDescent="0.25">
      <c r="A2074" s="75" t="str">
        <f t="shared" si="296"/>
        <v>Language Arts+ Copywork82</v>
      </c>
      <c r="B2074" s="74" t="s">
        <v>2</v>
      </c>
      <c r="C2074" s="73" t="s">
        <v>4</v>
      </c>
      <c r="D2074" s="118" t="s">
        <v>3416</v>
      </c>
      <c r="E2074" s="73" t="s">
        <v>108</v>
      </c>
      <c r="F2074" s="42">
        <v>82</v>
      </c>
      <c r="G2074" s="43" t="str">
        <f t="shared" si="293"/>
        <v>28 Dec (Week 17:  Fri)</v>
      </c>
      <c r="H2074" s="41" t="s">
        <v>101</v>
      </c>
      <c r="I2074" s="41" t="s">
        <v>119</v>
      </c>
      <c r="J2074" s="41" t="str">
        <f t="shared" si="297"/>
        <v>Planned</v>
      </c>
    </row>
    <row r="2075" spans="1:10" x14ac:dyDescent="0.25">
      <c r="A2075" s="75" t="str">
        <f t="shared" si="296"/>
        <v>Language Arts+ Copywork83</v>
      </c>
      <c r="B2075" s="74" t="s">
        <v>2</v>
      </c>
      <c r="C2075" s="73" t="s">
        <v>4</v>
      </c>
      <c r="D2075" s="118" t="s">
        <v>3416</v>
      </c>
      <c r="E2075" s="73" t="s">
        <v>108</v>
      </c>
      <c r="F2075" s="42">
        <v>83</v>
      </c>
      <c r="G2075" s="43" t="str">
        <f t="shared" si="293"/>
        <v>02 Jan (Week 17:  Wed)</v>
      </c>
      <c r="H2075" s="41" t="s">
        <v>115</v>
      </c>
      <c r="I2075" s="41" t="s">
        <v>116</v>
      </c>
      <c r="J2075" s="41" t="str">
        <f t="shared" si="297"/>
        <v>Planned</v>
      </c>
    </row>
    <row r="2076" spans="1:10" x14ac:dyDescent="0.25">
      <c r="A2076" s="75" t="str">
        <f t="shared" si="296"/>
        <v>Language Arts+ Copywork84</v>
      </c>
      <c r="B2076" s="74" t="s">
        <v>2</v>
      </c>
      <c r="C2076" s="73" t="s">
        <v>4</v>
      </c>
      <c r="D2076" s="118" t="s">
        <v>3416</v>
      </c>
      <c r="E2076" s="73" t="s">
        <v>108</v>
      </c>
      <c r="F2076" s="42">
        <v>84</v>
      </c>
      <c r="G2076" s="43" t="str">
        <f t="shared" si="293"/>
        <v>03 Jan (Week 17:  Thu)</v>
      </c>
      <c r="H2076" s="41" t="s">
        <v>117</v>
      </c>
      <c r="I2076" s="41" t="s">
        <v>118</v>
      </c>
      <c r="J2076" s="41" t="str">
        <f t="shared" si="297"/>
        <v>Planned</v>
      </c>
    </row>
    <row r="2077" spans="1:10" x14ac:dyDescent="0.25">
      <c r="A2077" s="75" t="str">
        <f t="shared" si="296"/>
        <v>Language Arts+ Copywork86</v>
      </c>
      <c r="B2077" s="74" t="s">
        <v>2</v>
      </c>
      <c r="C2077" s="73" t="s">
        <v>4</v>
      </c>
      <c r="D2077" s="118" t="s">
        <v>3416</v>
      </c>
      <c r="E2077" s="73" t="s">
        <v>108</v>
      </c>
      <c r="F2077" s="42">
        <v>86</v>
      </c>
      <c r="G2077" s="43" t="str">
        <f t="shared" si="293"/>
        <v>07 Jan (Week 18:  Mon)</v>
      </c>
      <c r="H2077" s="41" t="s">
        <v>113</v>
      </c>
      <c r="I2077" s="41" t="s">
        <v>114</v>
      </c>
      <c r="J2077" s="41" t="str">
        <f t="shared" si="297"/>
        <v>Planned</v>
      </c>
    </row>
    <row r="2078" spans="1:10" x14ac:dyDescent="0.25">
      <c r="A2078" s="75" t="str">
        <f t="shared" si="296"/>
        <v>Language Arts+ Copywork87</v>
      </c>
      <c r="B2078" s="74" t="s">
        <v>2</v>
      </c>
      <c r="C2078" s="73" t="s">
        <v>4</v>
      </c>
      <c r="D2078" s="118" t="s">
        <v>3416</v>
      </c>
      <c r="E2078" s="73" t="s">
        <v>108</v>
      </c>
      <c r="F2078" s="42">
        <v>87</v>
      </c>
      <c r="G2078" s="43" t="str">
        <f t="shared" si="293"/>
        <v>08 Jan (Week 18:  Tue)</v>
      </c>
      <c r="H2078" s="41" t="s">
        <v>101</v>
      </c>
      <c r="I2078" s="41" t="s">
        <v>119</v>
      </c>
      <c r="J2078" s="41" t="str">
        <f t="shared" si="297"/>
        <v>Planned</v>
      </c>
    </row>
    <row r="2079" spans="1:10" x14ac:dyDescent="0.25">
      <c r="A2079" s="75" t="str">
        <f t="shared" si="296"/>
        <v>Language Arts+ Copywork88</v>
      </c>
      <c r="B2079" s="74" t="s">
        <v>2</v>
      </c>
      <c r="C2079" s="73" t="s">
        <v>4</v>
      </c>
      <c r="D2079" s="118" t="s">
        <v>3416</v>
      </c>
      <c r="E2079" s="73" t="s">
        <v>108</v>
      </c>
      <c r="F2079" s="42">
        <v>88</v>
      </c>
      <c r="G2079" s="43" t="str">
        <f t="shared" si="293"/>
        <v>09 Jan (Week 18:  Wed)</v>
      </c>
      <c r="H2079" s="41" t="s">
        <v>115</v>
      </c>
      <c r="I2079" s="41" t="s">
        <v>116</v>
      </c>
      <c r="J2079" s="41" t="str">
        <f t="shared" si="297"/>
        <v>Planned</v>
      </c>
    </row>
    <row r="2080" spans="1:10" x14ac:dyDescent="0.25">
      <c r="A2080" s="75" t="str">
        <f t="shared" si="296"/>
        <v>Language Arts+ Copywork89</v>
      </c>
      <c r="B2080" s="74" t="s">
        <v>2</v>
      </c>
      <c r="C2080" s="73" t="s">
        <v>4</v>
      </c>
      <c r="D2080" s="118" t="s">
        <v>3416</v>
      </c>
      <c r="E2080" s="73" t="s">
        <v>108</v>
      </c>
      <c r="F2080" s="42">
        <v>89</v>
      </c>
      <c r="G2080" s="43" t="str">
        <f t="shared" si="293"/>
        <v>10 Jan (Week 18:  Thu)</v>
      </c>
      <c r="H2080" s="41" t="s">
        <v>117</v>
      </c>
      <c r="I2080" s="41" t="s">
        <v>118</v>
      </c>
      <c r="J2080" s="41" t="str">
        <f t="shared" si="297"/>
        <v>Planned</v>
      </c>
    </row>
    <row r="2081" spans="1:10" x14ac:dyDescent="0.25">
      <c r="A2081" s="75" t="str">
        <f t="shared" si="296"/>
        <v>Language Arts+ Copywork91</v>
      </c>
      <c r="B2081" s="74" t="s">
        <v>2</v>
      </c>
      <c r="C2081" s="73" t="s">
        <v>4</v>
      </c>
      <c r="D2081" s="118" t="s">
        <v>3416</v>
      </c>
      <c r="E2081" s="73" t="s">
        <v>108</v>
      </c>
      <c r="F2081" s="42">
        <v>91</v>
      </c>
      <c r="G2081" s="43" t="str">
        <f t="shared" si="293"/>
        <v>14 Jan (Week 19:  Mon)</v>
      </c>
      <c r="H2081" s="41" t="s">
        <v>113</v>
      </c>
      <c r="I2081" s="41" t="s">
        <v>114</v>
      </c>
      <c r="J2081" s="41" t="str">
        <f t="shared" si="297"/>
        <v>Planned</v>
      </c>
    </row>
    <row r="2082" spans="1:10" x14ac:dyDescent="0.25">
      <c r="A2082" s="75" t="str">
        <f t="shared" si="296"/>
        <v>Language Arts+ Copywork92</v>
      </c>
      <c r="B2082" s="74" t="s">
        <v>2</v>
      </c>
      <c r="C2082" s="73" t="s">
        <v>4</v>
      </c>
      <c r="D2082" s="118" t="s">
        <v>3416</v>
      </c>
      <c r="E2082" s="73" t="s">
        <v>108</v>
      </c>
      <c r="F2082" s="42">
        <v>92</v>
      </c>
      <c r="G2082" s="43" t="str">
        <f t="shared" si="293"/>
        <v>15 Jan (Week 19:  Tue)</v>
      </c>
      <c r="H2082" s="41" t="s">
        <v>101</v>
      </c>
      <c r="I2082" s="41" t="s">
        <v>119</v>
      </c>
      <c r="J2082" s="41" t="str">
        <f t="shared" si="297"/>
        <v>Planned</v>
      </c>
    </row>
    <row r="2083" spans="1:10" x14ac:dyDescent="0.25">
      <c r="A2083" s="75" t="str">
        <f t="shared" si="296"/>
        <v>Language Arts+ Copywork93</v>
      </c>
      <c r="B2083" s="74" t="s">
        <v>2</v>
      </c>
      <c r="C2083" s="73" t="s">
        <v>4</v>
      </c>
      <c r="D2083" s="118" t="s">
        <v>3416</v>
      </c>
      <c r="E2083" s="73" t="s">
        <v>108</v>
      </c>
      <c r="F2083" s="42">
        <v>93</v>
      </c>
      <c r="G2083" s="43" t="str">
        <f t="shared" si="293"/>
        <v>16 Jan (Week 19:  Wed)</v>
      </c>
      <c r="H2083" s="41" t="s">
        <v>115</v>
      </c>
      <c r="I2083" s="41" t="s">
        <v>116</v>
      </c>
      <c r="J2083" s="41" t="str">
        <f t="shared" si="297"/>
        <v>Planned</v>
      </c>
    </row>
    <row r="2084" spans="1:10" x14ac:dyDescent="0.25">
      <c r="A2084" s="75" t="str">
        <f t="shared" si="296"/>
        <v>Language Arts+ Copywork94</v>
      </c>
      <c r="B2084" s="74" t="s">
        <v>2</v>
      </c>
      <c r="C2084" s="73" t="s">
        <v>4</v>
      </c>
      <c r="D2084" s="118" t="s">
        <v>3416</v>
      </c>
      <c r="E2084" s="73" t="s">
        <v>108</v>
      </c>
      <c r="F2084" s="42">
        <v>94</v>
      </c>
      <c r="G2084" s="43" t="str">
        <f t="shared" si="293"/>
        <v>17 Jan (Week 19:  Thu)</v>
      </c>
      <c r="H2084" s="41" t="s">
        <v>117</v>
      </c>
      <c r="I2084" s="41" t="s">
        <v>118</v>
      </c>
      <c r="J2084" s="41" t="str">
        <f t="shared" si="297"/>
        <v>Planned</v>
      </c>
    </row>
    <row r="2085" spans="1:10" x14ac:dyDescent="0.25">
      <c r="A2085" s="75" t="str">
        <f t="shared" si="296"/>
        <v>Language Arts+ Copywork96</v>
      </c>
      <c r="B2085" s="74" t="s">
        <v>2</v>
      </c>
      <c r="C2085" s="73" t="s">
        <v>4</v>
      </c>
      <c r="D2085" s="118" t="s">
        <v>3416</v>
      </c>
      <c r="E2085" s="73" t="s">
        <v>108</v>
      </c>
      <c r="F2085" s="42">
        <v>96</v>
      </c>
      <c r="G2085" s="43" t="str">
        <f t="shared" si="293"/>
        <v>21 Jan (Week 20:  Mon)</v>
      </c>
      <c r="H2085" s="41" t="s">
        <v>113</v>
      </c>
      <c r="I2085" s="41" t="s">
        <v>114</v>
      </c>
      <c r="J2085" s="41" t="str">
        <f t="shared" si="297"/>
        <v>Planned</v>
      </c>
    </row>
    <row r="2086" spans="1:10" x14ac:dyDescent="0.25">
      <c r="A2086" s="75" t="str">
        <f t="shared" si="296"/>
        <v>Language Arts+ Copywork97</v>
      </c>
      <c r="B2086" s="74" t="s">
        <v>2</v>
      </c>
      <c r="C2086" s="73" t="s">
        <v>4</v>
      </c>
      <c r="D2086" s="118" t="s">
        <v>3416</v>
      </c>
      <c r="E2086" s="73" t="s">
        <v>108</v>
      </c>
      <c r="F2086" s="42">
        <v>97</v>
      </c>
      <c r="G2086" s="43" t="str">
        <f t="shared" si="293"/>
        <v>22 Jan (Week 20:  Tue)</v>
      </c>
      <c r="H2086" s="41" t="s">
        <v>101</v>
      </c>
      <c r="I2086" s="41" t="s">
        <v>119</v>
      </c>
      <c r="J2086" s="41" t="str">
        <f t="shared" si="297"/>
        <v>Planned</v>
      </c>
    </row>
    <row r="2087" spans="1:10" x14ac:dyDescent="0.25">
      <c r="A2087" s="75" t="str">
        <f t="shared" si="296"/>
        <v>Language Arts+ Copywork98</v>
      </c>
      <c r="B2087" s="74" t="s">
        <v>2</v>
      </c>
      <c r="C2087" s="73" t="s">
        <v>4</v>
      </c>
      <c r="D2087" s="118" t="s">
        <v>3416</v>
      </c>
      <c r="E2087" s="73" t="s">
        <v>108</v>
      </c>
      <c r="F2087" s="42">
        <v>98</v>
      </c>
      <c r="G2087" s="43" t="str">
        <f t="shared" si="293"/>
        <v>23 Jan (Week 20:  Wed)</v>
      </c>
      <c r="H2087" s="41" t="s">
        <v>115</v>
      </c>
      <c r="I2087" s="41" t="s">
        <v>116</v>
      </c>
      <c r="J2087" s="41" t="str">
        <f t="shared" si="297"/>
        <v>Planned</v>
      </c>
    </row>
    <row r="2088" spans="1:10" x14ac:dyDescent="0.25">
      <c r="A2088" s="75" t="str">
        <f t="shared" si="296"/>
        <v>Language Arts+ Copywork99</v>
      </c>
      <c r="B2088" s="74" t="s">
        <v>2</v>
      </c>
      <c r="C2088" s="73" t="s">
        <v>4</v>
      </c>
      <c r="D2088" s="118" t="s">
        <v>3416</v>
      </c>
      <c r="E2088" s="73" t="s">
        <v>108</v>
      </c>
      <c r="F2088" s="42">
        <v>99</v>
      </c>
      <c r="G2088" s="43" t="str">
        <f t="shared" si="293"/>
        <v>24 Jan (Week 20:  Thu)</v>
      </c>
      <c r="H2088" s="41" t="s">
        <v>117</v>
      </c>
      <c r="I2088" s="41" t="s">
        <v>118</v>
      </c>
      <c r="J2088" s="41" t="str">
        <f t="shared" si="297"/>
        <v>Planned</v>
      </c>
    </row>
    <row r="2089" spans="1:10" x14ac:dyDescent="0.25">
      <c r="A2089" s="75" t="str">
        <f t="shared" si="296"/>
        <v>Language Arts+ Copywork101</v>
      </c>
      <c r="B2089" s="74" t="s">
        <v>2</v>
      </c>
      <c r="C2089" s="73" t="s">
        <v>4</v>
      </c>
      <c r="D2089" s="118" t="s">
        <v>3416</v>
      </c>
      <c r="E2089" s="73" t="s">
        <v>108</v>
      </c>
      <c r="F2089" s="42">
        <v>101</v>
      </c>
      <c r="G2089" s="43" t="str">
        <f t="shared" si="293"/>
        <v>28 Jan (Week 21:  Mon)</v>
      </c>
      <c r="H2089" s="41" t="s">
        <v>113</v>
      </c>
      <c r="I2089" s="41" t="s">
        <v>114</v>
      </c>
      <c r="J2089" s="41" t="str">
        <f t="shared" si="297"/>
        <v>Planned</v>
      </c>
    </row>
    <row r="2090" spans="1:10" x14ac:dyDescent="0.25">
      <c r="A2090" s="75" t="str">
        <f t="shared" si="296"/>
        <v>Language Arts+ Copywork102</v>
      </c>
      <c r="B2090" s="74" t="s">
        <v>2</v>
      </c>
      <c r="C2090" s="73" t="s">
        <v>4</v>
      </c>
      <c r="D2090" s="118" t="s">
        <v>3416</v>
      </c>
      <c r="E2090" s="73" t="s">
        <v>108</v>
      </c>
      <c r="F2090" s="42">
        <v>102</v>
      </c>
      <c r="G2090" s="43" t="str">
        <f t="shared" si="293"/>
        <v>29 Jan (Week 21:  Tue)</v>
      </c>
      <c r="H2090" s="41" t="s">
        <v>101</v>
      </c>
      <c r="I2090" s="41" t="s">
        <v>119</v>
      </c>
      <c r="J2090" s="41" t="str">
        <f t="shared" si="297"/>
        <v>Planned</v>
      </c>
    </row>
    <row r="2091" spans="1:10" x14ac:dyDescent="0.25">
      <c r="A2091" s="75" t="str">
        <f t="shared" si="296"/>
        <v>Language Arts+ Copywork103</v>
      </c>
      <c r="B2091" s="74" t="s">
        <v>2</v>
      </c>
      <c r="C2091" s="73" t="s">
        <v>4</v>
      </c>
      <c r="D2091" s="118" t="s">
        <v>3416</v>
      </c>
      <c r="E2091" s="73" t="s">
        <v>108</v>
      </c>
      <c r="F2091" s="42">
        <v>103</v>
      </c>
      <c r="G2091" s="43" t="str">
        <f t="shared" si="293"/>
        <v>30 Jan (Week 21:  Wed)</v>
      </c>
      <c r="H2091" s="41" t="s">
        <v>115</v>
      </c>
      <c r="I2091" s="41" t="s">
        <v>116</v>
      </c>
      <c r="J2091" s="41" t="str">
        <f t="shared" si="297"/>
        <v>Planned</v>
      </c>
    </row>
    <row r="2092" spans="1:10" x14ac:dyDescent="0.25">
      <c r="A2092" s="75" t="str">
        <f t="shared" si="296"/>
        <v>Language Arts+ Copywork104</v>
      </c>
      <c r="B2092" s="74" t="s">
        <v>2</v>
      </c>
      <c r="C2092" s="73" t="s">
        <v>4</v>
      </c>
      <c r="D2092" s="118" t="s">
        <v>3416</v>
      </c>
      <c r="E2092" s="73" t="s">
        <v>108</v>
      </c>
      <c r="F2092" s="42">
        <v>104</v>
      </c>
      <c r="G2092" s="43" t="str">
        <f t="shared" si="293"/>
        <v>31 Jan (Week 21:  Thu)</v>
      </c>
      <c r="H2092" s="41" t="s">
        <v>117</v>
      </c>
      <c r="I2092" s="41" t="s">
        <v>118</v>
      </c>
      <c r="J2092" s="41" t="str">
        <f t="shared" si="297"/>
        <v>Planned</v>
      </c>
    </row>
    <row r="2093" spans="1:10" x14ac:dyDescent="0.25">
      <c r="A2093" s="75" t="str">
        <f t="shared" si="296"/>
        <v>Language Arts+ Copywork106</v>
      </c>
      <c r="B2093" s="74" t="s">
        <v>2</v>
      </c>
      <c r="C2093" s="73" t="s">
        <v>4</v>
      </c>
      <c r="D2093" s="118" t="s">
        <v>3416</v>
      </c>
      <c r="E2093" s="73" t="s">
        <v>108</v>
      </c>
      <c r="F2093" s="42">
        <v>106</v>
      </c>
      <c r="G2093" s="43" t="str">
        <f t="shared" ref="G2093:G2152" si="298">IF(ISBLANK(F2093),"",TEXT(VLOOKUP(F2093,Calendar,2,0),"dd mmm")&amp;" (Week "&amp;VLOOKUP(F2093,Calendar,3,FALSE)&amp;":  "&amp;TEXT(VLOOKUP(F2093,Calendar,2,FALSE),"ddd")&amp;")")</f>
        <v>04 Feb (Week 22:  Mon)</v>
      </c>
      <c r="H2093" s="41" t="s">
        <v>113</v>
      </c>
      <c r="I2093" s="41" t="s">
        <v>114</v>
      </c>
      <c r="J2093" s="41" t="str">
        <f t="shared" si="297"/>
        <v>Planned</v>
      </c>
    </row>
    <row r="2094" spans="1:10" x14ac:dyDescent="0.25">
      <c r="A2094" s="75" t="str">
        <f t="shared" si="296"/>
        <v>Language Arts+ Copywork107</v>
      </c>
      <c r="B2094" s="74" t="s">
        <v>2</v>
      </c>
      <c r="C2094" s="73" t="s">
        <v>4</v>
      </c>
      <c r="D2094" s="118" t="s">
        <v>3416</v>
      </c>
      <c r="E2094" s="73" t="s">
        <v>108</v>
      </c>
      <c r="F2094" s="42">
        <v>107</v>
      </c>
      <c r="G2094" s="43" t="str">
        <f t="shared" si="298"/>
        <v>05 Feb (Week 22:  Tue)</v>
      </c>
      <c r="H2094" s="41" t="s">
        <v>101</v>
      </c>
      <c r="I2094" s="41" t="s">
        <v>119</v>
      </c>
      <c r="J2094" s="41" t="str">
        <f t="shared" si="297"/>
        <v>Planned</v>
      </c>
    </row>
    <row r="2095" spans="1:10" x14ac:dyDescent="0.25">
      <c r="A2095" s="75" t="str">
        <f t="shared" si="296"/>
        <v>Language Arts+ Copywork108</v>
      </c>
      <c r="B2095" s="74" t="s">
        <v>2</v>
      </c>
      <c r="C2095" s="73" t="s">
        <v>4</v>
      </c>
      <c r="D2095" s="118" t="s">
        <v>3416</v>
      </c>
      <c r="E2095" s="73" t="s">
        <v>108</v>
      </c>
      <c r="F2095" s="42">
        <v>108</v>
      </c>
      <c r="G2095" s="43" t="str">
        <f t="shared" si="298"/>
        <v>06 Feb (Week 22:  Wed)</v>
      </c>
      <c r="H2095" s="41" t="s">
        <v>115</v>
      </c>
      <c r="I2095" s="41" t="s">
        <v>116</v>
      </c>
      <c r="J2095" s="41" t="str">
        <f t="shared" si="297"/>
        <v>Planned</v>
      </c>
    </row>
    <row r="2096" spans="1:10" x14ac:dyDescent="0.25">
      <c r="A2096" s="75" t="str">
        <f t="shared" si="296"/>
        <v>Language Arts+ Copywork109</v>
      </c>
      <c r="B2096" s="74" t="s">
        <v>2</v>
      </c>
      <c r="C2096" s="73" t="s">
        <v>4</v>
      </c>
      <c r="D2096" s="118" t="s">
        <v>3416</v>
      </c>
      <c r="E2096" s="73" t="s">
        <v>108</v>
      </c>
      <c r="F2096" s="42">
        <v>109</v>
      </c>
      <c r="G2096" s="43" t="str">
        <f t="shared" si="298"/>
        <v>07 Feb (Week 22:  Thu)</v>
      </c>
      <c r="H2096" s="41" t="s">
        <v>117</v>
      </c>
      <c r="I2096" s="41" t="s">
        <v>118</v>
      </c>
      <c r="J2096" s="41" t="str">
        <f t="shared" si="297"/>
        <v>Planned</v>
      </c>
    </row>
    <row r="2097" spans="1:10" x14ac:dyDescent="0.25">
      <c r="A2097" s="75" t="str">
        <f t="shared" si="296"/>
        <v>Language Arts+ Copywork111</v>
      </c>
      <c r="B2097" s="74" t="s">
        <v>2</v>
      </c>
      <c r="C2097" s="73" t="s">
        <v>4</v>
      </c>
      <c r="D2097" s="118" t="s">
        <v>3416</v>
      </c>
      <c r="E2097" s="73" t="s">
        <v>108</v>
      </c>
      <c r="F2097" s="42">
        <v>111</v>
      </c>
      <c r="G2097" s="43" t="str">
        <f t="shared" si="298"/>
        <v>11 Feb (Week 23:  Mon)</v>
      </c>
      <c r="H2097" s="41" t="s">
        <v>113</v>
      </c>
      <c r="I2097" s="41" t="s">
        <v>114</v>
      </c>
      <c r="J2097" s="41" t="str">
        <f t="shared" si="297"/>
        <v>Planned</v>
      </c>
    </row>
    <row r="2098" spans="1:10" x14ac:dyDescent="0.25">
      <c r="A2098" s="75" t="str">
        <f t="shared" si="296"/>
        <v>Language Arts+ Copywork112</v>
      </c>
      <c r="B2098" s="74" t="s">
        <v>2</v>
      </c>
      <c r="C2098" s="73" t="s">
        <v>4</v>
      </c>
      <c r="D2098" s="118" t="s">
        <v>3416</v>
      </c>
      <c r="E2098" s="73" t="s">
        <v>108</v>
      </c>
      <c r="F2098" s="42">
        <v>112</v>
      </c>
      <c r="G2098" s="43" t="str">
        <f t="shared" si="298"/>
        <v>12 Feb (Week 23:  Tue)</v>
      </c>
      <c r="H2098" s="41" t="s">
        <v>101</v>
      </c>
      <c r="I2098" s="41" t="s">
        <v>119</v>
      </c>
      <c r="J2098" s="41" t="str">
        <f t="shared" si="297"/>
        <v>Planned</v>
      </c>
    </row>
    <row r="2099" spans="1:10" x14ac:dyDescent="0.25">
      <c r="A2099" s="75" t="str">
        <f t="shared" si="296"/>
        <v>Language Arts+ Copywork113</v>
      </c>
      <c r="B2099" s="74" t="s">
        <v>2</v>
      </c>
      <c r="C2099" s="73" t="s">
        <v>4</v>
      </c>
      <c r="D2099" s="118" t="s">
        <v>3416</v>
      </c>
      <c r="E2099" s="73" t="s">
        <v>108</v>
      </c>
      <c r="F2099" s="42">
        <v>113</v>
      </c>
      <c r="G2099" s="43" t="str">
        <f t="shared" si="298"/>
        <v>13 Feb (Week 23:  Wed)</v>
      </c>
      <c r="H2099" s="41" t="s">
        <v>115</v>
      </c>
      <c r="I2099" s="41" t="s">
        <v>116</v>
      </c>
      <c r="J2099" s="41" t="str">
        <f t="shared" si="297"/>
        <v>Planned</v>
      </c>
    </row>
    <row r="2100" spans="1:10" x14ac:dyDescent="0.25">
      <c r="A2100" s="75" t="str">
        <f t="shared" si="296"/>
        <v>Language Arts+ Copywork114</v>
      </c>
      <c r="B2100" s="74" t="s">
        <v>2</v>
      </c>
      <c r="C2100" s="73" t="s">
        <v>4</v>
      </c>
      <c r="D2100" s="118" t="s">
        <v>3416</v>
      </c>
      <c r="E2100" s="73" t="s">
        <v>108</v>
      </c>
      <c r="F2100" s="42">
        <v>114</v>
      </c>
      <c r="G2100" s="43" t="str">
        <f t="shared" si="298"/>
        <v>14 Feb (Week 23:  Thu)</v>
      </c>
      <c r="H2100" s="41" t="s">
        <v>117</v>
      </c>
      <c r="I2100" s="41" t="s">
        <v>118</v>
      </c>
      <c r="J2100" s="41" t="str">
        <f t="shared" si="297"/>
        <v>Planned</v>
      </c>
    </row>
    <row r="2101" spans="1:10" x14ac:dyDescent="0.25">
      <c r="A2101" s="75" t="str">
        <f t="shared" si="296"/>
        <v>Language Arts+ Copywork116</v>
      </c>
      <c r="B2101" s="74" t="s">
        <v>2</v>
      </c>
      <c r="C2101" s="73" t="s">
        <v>4</v>
      </c>
      <c r="D2101" s="118" t="s">
        <v>3416</v>
      </c>
      <c r="E2101" s="73" t="s">
        <v>108</v>
      </c>
      <c r="F2101" s="42">
        <v>116</v>
      </c>
      <c r="G2101" s="43" t="str">
        <f t="shared" si="298"/>
        <v>18 Feb (Week 24:  Mon)</v>
      </c>
      <c r="H2101" s="41" t="s">
        <v>113</v>
      </c>
      <c r="I2101" s="41" t="s">
        <v>114</v>
      </c>
      <c r="J2101" s="41" t="str">
        <f t="shared" si="297"/>
        <v>Planned</v>
      </c>
    </row>
    <row r="2102" spans="1:10" x14ac:dyDescent="0.25">
      <c r="A2102" s="75" t="str">
        <f t="shared" si="296"/>
        <v>Language Arts+ Copywork117</v>
      </c>
      <c r="B2102" s="74" t="s">
        <v>2</v>
      </c>
      <c r="C2102" s="73" t="s">
        <v>4</v>
      </c>
      <c r="D2102" s="118" t="s">
        <v>3416</v>
      </c>
      <c r="E2102" s="73" t="s">
        <v>108</v>
      </c>
      <c r="F2102" s="42">
        <v>117</v>
      </c>
      <c r="G2102" s="43" t="str">
        <f t="shared" si="298"/>
        <v>19 Feb (Week 24:  Tue)</v>
      </c>
      <c r="H2102" s="41" t="s">
        <v>101</v>
      </c>
      <c r="I2102" s="41" t="s">
        <v>119</v>
      </c>
      <c r="J2102" s="41" t="str">
        <f t="shared" si="297"/>
        <v>Planned</v>
      </c>
    </row>
    <row r="2103" spans="1:10" x14ac:dyDescent="0.25">
      <c r="A2103" s="75" t="str">
        <f t="shared" si="296"/>
        <v>Language Arts+ Copywork118</v>
      </c>
      <c r="B2103" s="74" t="s">
        <v>2</v>
      </c>
      <c r="C2103" s="73" t="s">
        <v>4</v>
      </c>
      <c r="D2103" s="118" t="s">
        <v>3416</v>
      </c>
      <c r="E2103" s="73" t="s">
        <v>108</v>
      </c>
      <c r="F2103" s="42">
        <v>118</v>
      </c>
      <c r="G2103" s="43" t="str">
        <f t="shared" si="298"/>
        <v>20 Feb (Week 24:  Wed)</v>
      </c>
      <c r="H2103" s="41" t="s">
        <v>115</v>
      </c>
      <c r="I2103" s="41" t="s">
        <v>116</v>
      </c>
      <c r="J2103" s="41" t="str">
        <f t="shared" si="297"/>
        <v>Planned</v>
      </c>
    </row>
    <row r="2104" spans="1:10" x14ac:dyDescent="0.25">
      <c r="A2104" s="75" t="str">
        <f t="shared" si="296"/>
        <v>Language Arts+ Copywork119</v>
      </c>
      <c r="B2104" s="74" t="s">
        <v>2</v>
      </c>
      <c r="C2104" s="73" t="s">
        <v>4</v>
      </c>
      <c r="D2104" s="118" t="s">
        <v>3416</v>
      </c>
      <c r="E2104" s="73" t="s">
        <v>108</v>
      </c>
      <c r="F2104" s="42">
        <v>119</v>
      </c>
      <c r="G2104" s="43" t="str">
        <f t="shared" si="298"/>
        <v>21 Feb (Week 24:  Thu)</v>
      </c>
      <c r="H2104" s="41" t="s">
        <v>117</v>
      </c>
      <c r="I2104" s="41" t="s">
        <v>118</v>
      </c>
      <c r="J2104" s="41" t="str">
        <f t="shared" si="297"/>
        <v>Planned</v>
      </c>
    </row>
    <row r="2105" spans="1:10" x14ac:dyDescent="0.25">
      <c r="A2105" s="75" t="str">
        <f t="shared" ref="A2105:A2136" si="299">B2105&amp;D2105&amp;F2105</f>
        <v>Language Arts+ Copywork121</v>
      </c>
      <c r="B2105" s="74" t="s">
        <v>2</v>
      </c>
      <c r="C2105" s="73" t="s">
        <v>4</v>
      </c>
      <c r="D2105" s="118" t="s">
        <v>3416</v>
      </c>
      <c r="E2105" s="73" t="s">
        <v>108</v>
      </c>
      <c r="F2105" s="42">
        <v>121</v>
      </c>
      <c r="G2105" s="43" t="str">
        <f t="shared" si="298"/>
        <v>25 Feb (Week 25:  Mon)</v>
      </c>
      <c r="H2105" s="41" t="s">
        <v>113</v>
      </c>
      <c r="I2105" s="41" t="s">
        <v>114</v>
      </c>
      <c r="J2105" s="41" t="str">
        <f t="shared" ref="J2105:J2136" si="300">IF(ISBLANK(K2105),"Planned",IF(K2105="-","Revoked","Completed"))</f>
        <v>Planned</v>
      </c>
    </row>
    <row r="2106" spans="1:10" x14ac:dyDescent="0.25">
      <c r="A2106" s="75" t="str">
        <f t="shared" si="299"/>
        <v>Language Arts+ Copywork122</v>
      </c>
      <c r="B2106" s="74" t="s">
        <v>2</v>
      </c>
      <c r="C2106" s="73" t="s">
        <v>4</v>
      </c>
      <c r="D2106" s="118" t="s">
        <v>3416</v>
      </c>
      <c r="E2106" s="73" t="s">
        <v>108</v>
      </c>
      <c r="F2106" s="42">
        <v>122</v>
      </c>
      <c r="G2106" s="43" t="str">
        <f t="shared" si="298"/>
        <v>26 Feb (Week 25:  Tue)</v>
      </c>
      <c r="H2106" s="41" t="s">
        <v>101</v>
      </c>
      <c r="I2106" s="41" t="s">
        <v>119</v>
      </c>
      <c r="J2106" s="41" t="str">
        <f t="shared" si="300"/>
        <v>Planned</v>
      </c>
    </row>
    <row r="2107" spans="1:10" x14ac:dyDescent="0.25">
      <c r="A2107" s="75" t="str">
        <f t="shared" si="299"/>
        <v>Language Arts+ Copywork123</v>
      </c>
      <c r="B2107" s="74" t="s">
        <v>2</v>
      </c>
      <c r="C2107" s="73" t="s">
        <v>4</v>
      </c>
      <c r="D2107" s="118" t="s">
        <v>3416</v>
      </c>
      <c r="E2107" s="73" t="s">
        <v>108</v>
      </c>
      <c r="F2107" s="42">
        <v>123</v>
      </c>
      <c r="G2107" s="43" t="str">
        <f t="shared" si="298"/>
        <v>27 Feb (Week 25:  Wed)</v>
      </c>
      <c r="H2107" s="41" t="s">
        <v>115</v>
      </c>
      <c r="I2107" s="41" t="s">
        <v>116</v>
      </c>
      <c r="J2107" s="41" t="str">
        <f t="shared" si="300"/>
        <v>Planned</v>
      </c>
    </row>
    <row r="2108" spans="1:10" x14ac:dyDescent="0.25">
      <c r="A2108" s="75" t="str">
        <f t="shared" si="299"/>
        <v>Language Arts+ Copywork124</v>
      </c>
      <c r="B2108" s="74" t="s">
        <v>2</v>
      </c>
      <c r="C2108" s="73" t="s">
        <v>4</v>
      </c>
      <c r="D2108" s="118" t="s">
        <v>3416</v>
      </c>
      <c r="E2108" s="73" t="s">
        <v>108</v>
      </c>
      <c r="F2108" s="42">
        <v>124</v>
      </c>
      <c r="G2108" s="43" t="str">
        <f t="shared" si="298"/>
        <v>28 Feb (Week 25:  Thu)</v>
      </c>
      <c r="H2108" s="41" t="s">
        <v>117</v>
      </c>
      <c r="I2108" s="41" t="s">
        <v>118</v>
      </c>
      <c r="J2108" s="41" t="str">
        <f t="shared" si="300"/>
        <v>Planned</v>
      </c>
    </row>
    <row r="2109" spans="1:10" x14ac:dyDescent="0.25">
      <c r="A2109" s="75" t="str">
        <f t="shared" si="299"/>
        <v>Language Arts+ Copywork126</v>
      </c>
      <c r="B2109" s="74" t="s">
        <v>2</v>
      </c>
      <c r="C2109" s="73" t="s">
        <v>4</v>
      </c>
      <c r="D2109" s="118" t="s">
        <v>3416</v>
      </c>
      <c r="E2109" s="73" t="s">
        <v>108</v>
      </c>
      <c r="F2109" s="42">
        <v>126</v>
      </c>
      <c r="G2109" s="43" t="str">
        <f t="shared" si="298"/>
        <v>04 Mar (Week 26:  Mon)</v>
      </c>
      <c r="H2109" s="41" t="s">
        <v>113</v>
      </c>
      <c r="I2109" s="41" t="s">
        <v>114</v>
      </c>
      <c r="J2109" s="41" t="str">
        <f t="shared" si="300"/>
        <v>Planned</v>
      </c>
    </row>
    <row r="2110" spans="1:10" x14ac:dyDescent="0.25">
      <c r="A2110" s="75" t="str">
        <f t="shared" si="299"/>
        <v>Language Arts+ Copywork127</v>
      </c>
      <c r="B2110" s="74" t="s">
        <v>2</v>
      </c>
      <c r="C2110" s="73" t="s">
        <v>4</v>
      </c>
      <c r="D2110" s="118" t="s">
        <v>3416</v>
      </c>
      <c r="E2110" s="73" t="s">
        <v>108</v>
      </c>
      <c r="F2110" s="42">
        <v>127</v>
      </c>
      <c r="G2110" s="43" t="str">
        <f t="shared" si="298"/>
        <v>05 Mar (Week 26:  Tue)</v>
      </c>
      <c r="H2110" s="41" t="s">
        <v>101</v>
      </c>
      <c r="I2110" s="41" t="s">
        <v>119</v>
      </c>
      <c r="J2110" s="41" t="str">
        <f t="shared" si="300"/>
        <v>Planned</v>
      </c>
    </row>
    <row r="2111" spans="1:10" x14ac:dyDescent="0.25">
      <c r="A2111" s="75" t="str">
        <f t="shared" si="299"/>
        <v>Language Arts+ Copywork128</v>
      </c>
      <c r="B2111" s="74" t="s">
        <v>2</v>
      </c>
      <c r="C2111" s="73" t="s">
        <v>4</v>
      </c>
      <c r="D2111" s="118" t="s">
        <v>3416</v>
      </c>
      <c r="E2111" s="73" t="s">
        <v>108</v>
      </c>
      <c r="F2111" s="42">
        <v>128</v>
      </c>
      <c r="G2111" s="43" t="str">
        <f t="shared" si="298"/>
        <v>06 Mar (Week 26:  Wed)</v>
      </c>
      <c r="H2111" s="41" t="s">
        <v>115</v>
      </c>
      <c r="I2111" s="41" t="s">
        <v>116</v>
      </c>
      <c r="J2111" s="41" t="str">
        <f t="shared" si="300"/>
        <v>Planned</v>
      </c>
    </row>
    <row r="2112" spans="1:10" x14ac:dyDescent="0.25">
      <c r="A2112" s="75" t="str">
        <f t="shared" si="299"/>
        <v>Language Arts+ Copywork129</v>
      </c>
      <c r="B2112" s="74" t="s">
        <v>2</v>
      </c>
      <c r="C2112" s="73" t="s">
        <v>4</v>
      </c>
      <c r="D2112" s="118" t="s">
        <v>3416</v>
      </c>
      <c r="E2112" s="73" t="s">
        <v>108</v>
      </c>
      <c r="F2112" s="42">
        <v>129</v>
      </c>
      <c r="G2112" s="43" t="str">
        <f t="shared" si="298"/>
        <v>07 Mar (Week 26:  Thu)</v>
      </c>
      <c r="H2112" s="41" t="s">
        <v>117</v>
      </c>
      <c r="I2112" s="41" t="s">
        <v>118</v>
      </c>
      <c r="J2112" s="41" t="str">
        <f t="shared" si="300"/>
        <v>Planned</v>
      </c>
    </row>
    <row r="2113" spans="1:10" x14ac:dyDescent="0.25">
      <c r="A2113" s="75" t="str">
        <f t="shared" si="299"/>
        <v>Language Arts+ Copywork131</v>
      </c>
      <c r="B2113" s="74" t="s">
        <v>2</v>
      </c>
      <c r="C2113" s="73" t="s">
        <v>4</v>
      </c>
      <c r="D2113" s="118" t="s">
        <v>3416</v>
      </c>
      <c r="E2113" s="73" t="s">
        <v>108</v>
      </c>
      <c r="F2113" s="42">
        <v>131</v>
      </c>
      <c r="G2113" s="43" t="str">
        <f t="shared" si="298"/>
        <v>11 Mar (Week 27:  Mon)</v>
      </c>
      <c r="H2113" s="41" t="s">
        <v>113</v>
      </c>
      <c r="I2113" s="41" t="s">
        <v>114</v>
      </c>
      <c r="J2113" s="41" t="str">
        <f t="shared" si="300"/>
        <v>Planned</v>
      </c>
    </row>
    <row r="2114" spans="1:10" x14ac:dyDescent="0.25">
      <c r="A2114" s="75" t="str">
        <f t="shared" si="299"/>
        <v>Language Arts+ Copywork132</v>
      </c>
      <c r="B2114" s="74" t="s">
        <v>2</v>
      </c>
      <c r="C2114" s="73" t="s">
        <v>4</v>
      </c>
      <c r="D2114" s="118" t="s">
        <v>3416</v>
      </c>
      <c r="E2114" s="73" t="s">
        <v>108</v>
      </c>
      <c r="F2114" s="42">
        <v>132</v>
      </c>
      <c r="G2114" s="43" t="str">
        <f t="shared" si="298"/>
        <v>12 Mar (Week 27:  Tue)</v>
      </c>
      <c r="H2114" s="41" t="s">
        <v>101</v>
      </c>
      <c r="I2114" s="41" t="s">
        <v>119</v>
      </c>
      <c r="J2114" s="41" t="str">
        <f t="shared" si="300"/>
        <v>Planned</v>
      </c>
    </row>
    <row r="2115" spans="1:10" x14ac:dyDescent="0.25">
      <c r="A2115" s="75" t="str">
        <f t="shared" si="299"/>
        <v>Language Arts+ Copywork133</v>
      </c>
      <c r="B2115" s="74" t="s">
        <v>2</v>
      </c>
      <c r="C2115" s="73" t="s">
        <v>4</v>
      </c>
      <c r="D2115" s="118" t="s">
        <v>3416</v>
      </c>
      <c r="E2115" s="73" t="s">
        <v>108</v>
      </c>
      <c r="F2115" s="42">
        <v>133</v>
      </c>
      <c r="G2115" s="43" t="str">
        <f t="shared" si="298"/>
        <v>13 Mar (Week 27:  Wed)</v>
      </c>
      <c r="H2115" s="41" t="s">
        <v>115</v>
      </c>
      <c r="I2115" s="41" t="s">
        <v>116</v>
      </c>
      <c r="J2115" s="41" t="str">
        <f t="shared" si="300"/>
        <v>Planned</v>
      </c>
    </row>
    <row r="2116" spans="1:10" x14ac:dyDescent="0.25">
      <c r="A2116" s="75" t="str">
        <f t="shared" si="299"/>
        <v>Language Arts+ Copywork134</v>
      </c>
      <c r="B2116" s="74" t="s">
        <v>2</v>
      </c>
      <c r="C2116" s="73" t="s">
        <v>4</v>
      </c>
      <c r="D2116" s="118" t="s">
        <v>3416</v>
      </c>
      <c r="E2116" s="73" t="s">
        <v>108</v>
      </c>
      <c r="F2116" s="42">
        <v>134</v>
      </c>
      <c r="G2116" s="43" t="str">
        <f t="shared" si="298"/>
        <v>14 Mar (Week 27:  Thu)</v>
      </c>
      <c r="H2116" s="41" t="s">
        <v>117</v>
      </c>
      <c r="I2116" s="41" t="s">
        <v>118</v>
      </c>
      <c r="J2116" s="41" t="str">
        <f t="shared" si="300"/>
        <v>Planned</v>
      </c>
    </row>
    <row r="2117" spans="1:10" x14ac:dyDescent="0.25">
      <c r="A2117" s="75" t="str">
        <f t="shared" si="299"/>
        <v>Language Arts+ Copywork136</v>
      </c>
      <c r="B2117" s="74" t="s">
        <v>2</v>
      </c>
      <c r="C2117" s="73" t="s">
        <v>4</v>
      </c>
      <c r="D2117" s="118" t="s">
        <v>3416</v>
      </c>
      <c r="E2117" s="73" t="s">
        <v>108</v>
      </c>
      <c r="F2117" s="42">
        <v>136</v>
      </c>
      <c r="G2117" s="43" t="str">
        <f t="shared" si="298"/>
        <v>18 Mar (Week 28:  Mon)</v>
      </c>
      <c r="H2117" s="41" t="s">
        <v>113</v>
      </c>
      <c r="I2117" s="41" t="s">
        <v>114</v>
      </c>
      <c r="J2117" s="41" t="str">
        <f t="shared" si="300"/>
        <v>Planned</v>
      </c>
    </row>
    <row r="2118" spans="1:10" x14ac:dyDescent="0.25">
      <c r="A2118" s="75" t="str">
        <f t="shared" si="299"/>
        <v>Language Arts+ Copywork137</v>
      </c>
      <c r="B2118" s="74" t="s">
        <v>2</v>
      </c>
      <c r="C2118" s="73" t="s">
        <v>4</v>
      </c>
      <c r="D2118" s="118" t="s">
        <v>3416</v>
      </c>
      <c r="E2118" s="73" t="s">
        <v>108</v>
      </c>
      <c r="F2118" s="42">
        <v>137</v>
      </c>
      <c r="G2118" s="43" t="str">
        <f t="shared" si="298"/>
        <v>19 Mar (Week 28:  Tue)</v>
      </c>
      <c r="H2118" s="41" t="s">
        <v>101</v>
      </c>
      <c r="I2118" s="41" t="s">
        <v>119</v>
      </c>
      <c r="J2118" s="41" t="str">
        <f t="shared" si="300"/>
        <v>Planned</v>
      </c>
    </row>
    <row r="2119" spans="1:10" x14ac:dyDescent="0.25">
      <c r="A2119" s="75" t="str">
        <f t="shared" si="299"/>
        <v>Language Arts+ Copywork138</v>
      </c>
      <c r="B2119" s="74" t="s">
        <v>2</v>
      </c>
      <c r="C2119" s="73" t="s">
        <v>4</v>
      </c>
      <c r="D2119" s="118" t="s">
        <v>3416</v>
      </c>
      <c r="E2119" s="73" t="s">
        <v>108</v>
      </c>
      <c r="F2119" s="42">
        <v>138</v>
      </c>
      <c r="G2119" s="43" t="str">
        <f t="shared" si="298"/>
        <v>20 Mar (Week 28:  Wed)</v>
      </c>
      <c r="H2119" s="41" t="s">
        <v>115</v>
      </c>
      <c r="I2119" s="41" t="s">
        <v>116</v>
      </c>
      <c r="J2119" s="41" t="str">
        <f t="shared" si="300"/>
        <v>Planned</v>
      </c>
    </row>
    <row r="2120" spans="1:10" x14ac:dyDescent="0.25">
      <c r="A2120" s="75" t="str">
        <f t="shared" si="299"/>
        <v>Language Arts+ Copywork139</v>
      </c>
      <c r="B2120" s="74" t="s">
        <v>2</v>
      </c>
      <c r="C2120" s="73" t="s">
        <v>4</v>
      </c>
      <c r="D2120" s="118" t="s">
        <v>3416</v>
      </c>
      <c r="E2120" s="73" t="s">
        <v>108</v>
      </c>
      <c r="F2120" s="42">
        <v>139</v>
      </c>
      <c r="G2120" s="43" t="str">
        <f t="shared" si="298"/>
        <v>21 Mar (Week 28:  Thu)</v>
      </c>
      <c r="H2120" s="41" t="s">
        <v>117</v>
      </c>
      <c r="I2120" s="41" t="s">
        <v>118</v>
      </c>
      <c r="J2120" s="41" t="str">
        <f t="shared" si="300"/>
        <v>Planned</v>
      </c>
    </row>
    <row r="2121" spans="1:10" x14ac:dyDescent="0.25">
      <c r="A2121" s="75" t="str">
        <f t="shared" si="299"/>
        <v>Language Arts+ Copywork141</v>
      </c>
      <c r="B2121" s="74" t="s">
        <v>2</v>
      </c>
      <c r="C2121" s="73" t="s">
        <v>4</v>
      </c>
      <c r="D2121" s="118" t="s">
        <v>3416</v>
      </c>
      <c r="E2121" s="73" t="s">
        <v>108</v>
      </c>
      <c r="F2121" s="42">
        <v>141</v>
      </c>
      <c r="G2121" s="43" t="str">
        <f t="shared" si="298"/>
        <v>25 Mar (Week 29:  Mon)</v>
      </c>
      <c r="H2121" s="41" t="s">
        <v>113</v>
      </c>
      <c r="I2121" s="41" t="s">
        <v>114</v>
      </c>
      <c r="J2121" s="41" t="str">
        <f t="shared" si="300"/>
        <v>Planned</v>
      </c>
    </row>
    <row r="2122" spans="1:10" x14ac:dyDescent="0.25">
      <c r="A2122" s="75" t="str">
        <f t="shared" si="299"/>
        <v>Language Arts+ Copywork142</v>
      </c>
      <c r="B2122" s="74" t="s">
        <v>2</v>
      </c>
      <c r="C2122" s="73" t="s">
        <v>4</v>
      </c>
      <c r="D2122" s="118" t="s">
        <v>3416</v>
      </c>
      <c r="E2122" s="73" t="s">
        <v>108</v>
      </c>
      <c r="F2122" s="42">
        <v>142</v>
      </c>
      <c r="G2122" s="43" t="str">
        <f t="shared" si="298"/>
        <v>26 Mar (Week 29:  Tue)</v>
      </c>
      <c r="H2122" s="41" t="s">
        <v>101</v>
      </c>
      <c r="I2122" s="41" t="s">
        <v>119</v>
      </c>
      <c r="J2122" s="41" t="str">
        <f t="shared" si="300"/>
        <v>Planned</v>
      </c>
    </row>
    <row r="2123" spans="1:10" x14ac:dyDescent="0.25">
      <c r="A2123" s="75" t="str">
        <f t="shared" si="299"/>
        <v>Language Arts+ Copywork143</v>
      </c>
      <c r="B2123" s="74" t="s">
        <v>2</v>
      </c>
      <c r="C2123" s="73" t="s">
        <v>4</v>
      </c>
      <c r="D2123" s="118" t="s">
        <v>3416</v>
      </c>
      <c r="E2123" s="73" t="s">
        <v>108</v>
      </c>
      <c r="F2123" s="42">
        <v>143</v>
      </c>
      <c r="G2123" s="43" t="str">
        <f t="shared" si="298"/>
        <v>27 Mar (Week 29:  Wed)</v>
      </c>
      <c r="H2123" s="41" t="s">
        <v>115</v>
      </c>
      <c r="I2123" s="41" t="s">
        <v>116</v>
      </c>
      <c r="J2123" s="41" t="str">
        <f t="shared" si="300"/>
        <v>Planned</v>
      </c>
    </row>
    <row r="2124" spans="1:10" x14ac:dyDescent="0.25">
      <c r="A2124" s="75" t="str">
        <f t="shared" si="299"/>
        <v>Language Arts+ Copywork144</v>
      </c>
      <c r="B2124" s="74" t="s">
        <v>2</v>
      </c>
      <c r="C2124" s="73" t="s">
        <v>4</v>
      </c>
      <c r="D2124" s="118" t="s">
        <v>3416</v>
      </c>
      <c r="E2124" s="73" t="s">
        <v>108</v>
      </c>
      <c r="F2124" s="42">
        <v>144</v>
      </c>
      <c r="G2124" s="43" t="str">
        <f t="shared" si="298"/>
        <v>28 Mar (Week 29:  Thu)</v>
      </c>
      <c r="H2124" s="41" t="s">
        <v>117</v>
      </c>
      <c r="I2124" s="41" t="s">
        <v>118</v>
      </c>
      <c r="J2124" s="41" t="str">
        <f t="shared" si="300"/>
        <v>Planned</v>
      </c>
    </row>
    <row r="2125" spans="1:10" x14ac:dyDescent="0.25">
      <c r="A2125" s="75" t="str">
        <f t="shared" si="299"/>
        <v>Language Arts+ Copywork146</v>
      </c>
      <c r="B2125" s="74" t="s">
        <v>2</v>
      </c>
      <c r="C2125" s="73" t="s">
        <v>4</v>
      </c>
      <c r="D2125" s="118" t="s">
        <v>3416</v>
      </c>
      <c r="E2125" s="73" t="s">
        <v>108</v>
      </c>
      <c r="F2125" s="42">
        <v>146</v>
      </c>
      <c r="G2125" s="43" t="str">
        <f t="shared" si="298"/>
        <v>01 Apr (Week 30:  Mon)</v>
      </c>
      <c r="H2125" s="41" t="s">
        <v>113</v>
      </c>
      <c r="I2125" s="41" t="s">
        <v>114</v>
      </c>
      <c r="J2125" s="41" t="str">
        <f t="shared" si="300"/>
        <v>Planned</v>
      </c>
    </row>
    <row r="2126" spans="1:10" x14ac:dyDescent="0.25">
      <c r="A2126" s="75" t="str">
        <f t="shared" si="299"/>
        <v>Language Arts+ Copywork147</v>
      </c>
      <c r="B2126" s="74" t="s">
        <v>2</v>
      </c>
      <c r="C2126" s="73" t="s">
        <v>4</v>
      </c>
      <c r="D2126" s="118" t="s">
        <v>3416</v>
      </c>
      <c r="E2126" s="73" t="s">
        <v>108</v>
      </c>
      <c r="F2126" s="42">
        <v>147</v>
      </c>
      <c r="G2126" s="43" t="str">
        <f t="shared" si="298"/>
        <v>02 Apr (Week 30:  Tue)</v>
      </c>
      <c r="H2126" s="41" t="s">
        <v>101</v>
      </c>
      <c r="I2126" s="41" t="s">
        <v>119</v>
      </c>
      <c r="J2126" s="41" t="str">
        <f t="shared" si="300"/>
        <v>Planned</v>
      </c>
    </row>
    <row r="2127" spans="1:10" x14ac:dyDescent="0.25">
      <c r="A2127" s="75" t="str">
        <f t="shared" si="299"/>
        <v>Language Arts+ Copywork148</v>
      </c>
      <c r="B2127" s="74" t="s">
        <v>2</v>
      </c>
      <c r="C2127" s="73" t="s">
        <v>4</v>
      </c>
      <c r="D2127" s="118" t="s">
        <v>3416</v>
      </c>
      <c r="E2127" s="73" t="s">
        <v>108</v>
      </c>
      <c r="F2127" s="42">
        <v>148</v>
      </c>
      <c r="G2127" s="43" t="str">
        <f t="shared" si="298"/>
        <v>03 Apr (Week 30:  Wed)</v>
      </c>
      <c r="H2127" s="41" t="s">
        <v>115</v>
      </c>
      <c r="I2127" s="41" t="s">
        <v>116</v>
      </c>
      <c r="J2127" s="41" t="str">
        <f t="shared" si="300"/>
        <v>Planned</v>
      </c>
    </row>
    <row r="2128" spans="1:10" x14ac:dyDescent="0.25">
      <c r="A2128" s="75" t="str">
        <f t="shared" si="299"/>
        <v>Language Arts+ Copywork149</v>
      </c>
      <c r="B2128" s="74" t="s">
        <v>2</v>
      </c>
      <c r="C2128" s="73" t="s">
        <v>4</v>
      </c>
      <c r="D2128" s="118" t="s">
        <v>3416</v>
      </c>
      <c r="E2128" s="73" t="s">
        <v>108</v>
      </c>
      <c r="F2128" s="42">
        <v>149</v>
      </c>
      <c r="G2128" s="43" t="str">
        <f t="shared" si="298"/>
        <v>04 Apr (Week 30:  Thu)</v>
      </c>
      <c r="H2128" s="41" t="s">
        <v>117</v>
      </c>
      <c r="I2128" s="41" t="s">
        <v>118</v>
      </c>
      <c r="J2128" s="41" t="str">
        <f t="shared" si="300"/>
        <v>Planned</v>
      </c>
    </row>
    <row r="2129" spans="1:10" x14ac:dyDescent="0.25">
      <c r="A2129" s="75" t="str">
        <f t="shared" si="299"/>
        <v>Language Arts+ Copywork151</v>
      </c>
      <c r="B2129" s="74" t="s">
        <v>2</v>
      </c>
      <c r="C2129" s="73" t="s">
        <v>4</v>
      </c>
      <c r="D2129" s="118" t="s">
        <v>3416</v>
      </c>
      <c r="E2129" s="73" t="s">
        <v>108</v>
      </c>
      <c r="F2129" s="42">
        <v>151</v>
      </c>
      <c r="G2129" s="43" t="str">
        <f t="shared" si="298"/>
        <v>08 Apr (Week 31:  Mon)</v>
      </c>
      <c r="H2129" s="41" t="s">
        <v>113</v>
      </c>
      <c r="I2129" s="41" t="s">
        <v>114</v>
      </c>
      <c r="J2129" s="41" t="str">
        <f t="shared" si="300"/>
        <v>Planned</v>
      </c>
    </row>
    <row r="2130" spans="1:10" x14ac:dyDescent="0.25">
      <c r="A2130" s="75" t="str">
        <f t="shared" si="299"/>
        <v>Language Arts+ Copywork152</v>
      </c>
      <c r="B2130" s="74" t="s">
        <v>2</v>
      </c>
      <c r="C2130" s="73" t="s">
        <v>4</v>
      </c>
      <c r="D2130" s="118" t="s">
        <v>3416</v>
      </c>
      <c r="E2130" s="73" t="s">
        <v>108</v>
      </c>
      <c r="F2130" s="42">
        <v>152</v>
      </c>
      <c r="G2130" s="43" t="str">
        <f t="shared" si="298"/>
        <v>09 Apr (Week 31:  Tue)</v>
      </c>
      <c r="H2130" s="41" t="s">
        <v>101</v>
      </c>
      <c r="I2130" s="41" t="s">
        <v>119</v>
      </c>
      <c r="J2130" s="41" t="str">
        <f t="shared" si="300"/>
        <v>Planned</v>
      </c>
    </row>
    <row r="2131" spans="1:10" x14ac:dyDescent="0.25">
      <c r="A2131" s="75" t="str">
        <f t="shared" si="299"/>
        <v>Language Arts+ Copywork153</v>
      </c>
      <c r="B2131" s="74" t="s">
        <v>2</v>
      </c>
      <c r="C2131" s="73" t="s">
        <v>4</v>
      </c>
      <c r="D2131" s="118" t="s">
        <v>3416</v>
      </c>
      <c r="E2131" s="73" t="s">
        <v>108</v>
      </c>
      <c r="F2131" s="42">
        <v>153</v>
      </c>
      <c r="G2131" s="43" t="str">
        <f t="shared" si="298"/>
        <v>10 Apr (Week 31:  Wed)</v>
      </c>
      <c r="H2131" s="41" t="s">
        <v>115</v>
      </c>
      <c r="I2131" s="41" t="s">
        <v>116</v>
      </c>
      <c r="J2131" s="41" t="str">
        <f t="shared" si="300"/>
        <v>Planned</v>
      </c>
    </row>
    <row r="2132" spans="1:10" x14ac:dyDescent="0.25">
      <c r="A2132" s="75" t="str">
        <f t="shared" si="299"/>
        <v>Language Arts+ Copywork154</v>
      </c>
      <c r="B2132" s="74" t="s">
        <v>2</v>
      </c>
      <c r="C2132" s="73" t="s">
        <v>4</v>
      </c>
      <c r="D2132" s="118" t="s">
        <v>3416</v>
      </c>
      <c r="E2132" s="73" t="s">
        <v>108</v>
      </c>
      <c r="F2132" s="42">
        <v>154</v>
      </c>
      <c r="G2132" s="43" t="str">
        <f t="shared" si="298"/>
        <v>11 Apr (Week 31:  Thu)</v>
      </c>
      <c r="H2132" s="41" t="s">
        <v>117</v>
      </c>
      <c r="I2132" s="41" t="s">
        <v>118</v>
      </c>
      <c r="J2132" s="41" t="str">
        <f t="shared" si="300"/>
        <v>Planned</v>
      </c>
    </row>
    <row r="2133" spans="1:10" x14ac:dyDescent="0.25">
      <c r="A2133" s="75" t="str">
        <f t="shared" si="299"/>
        <v>Language Arts+ Copywork156</v>
      </c>
      <c r="B2133" s="74" t="s">
        <v>2</v>
      </c>
      <c r="C2133" s="73" t="s">
        <v>4</v>
      </c>
      <c r="D2133" s="118" t="s">
        <v>3416</v>
      </c>
      <c r="E2133" s="73" t="s">
        <v>108</v>
      </c>
      <c r="F2133" s="42">
        <v>156</v>
      </c>
      <c r="G2133" s="43" t="str">
        <f t="shared" si="298"/>
        <v>15 Apr (Week 32:  Mon)</v>
      </c>
      <c r="H2133" s="41" t="s">
        <v>113</v>
      </c>
      <c r="I2133" s="41" t="s">
        <v>114</v>
      </c>
      <c r="J2133" s="41" t="str">
        <f t="shared" si="300"/>
        <v>Planned</v>
      </c>
    </row>
    <row r="2134" spans="1:10" x14ac:dyDescent="0.25">
      <c r="A2134" s="75" t="str">
        <f t="shared" si="299"/>
        <v>Language Arts+ Copywork157</v>
      </c>
      <c r="B2134" s="74" t="s">
        <v>2</v>
      </c>
      <c r="C2134" s="73" t="s">
        <v>4</v>
      </c>
      <c r="D2134" s="118" t="s">
        <v>3416</v>
      </c>
      <c r="E2134" s="73" t="s">
        <v>108</v>
      </c>
      <c r="F2134" s="42">
        <v>157</v>
      </c>
      <c r="G2134" s="43" t="str">
        <f t="shared" si="298"/>
        <v>16 Apr (Week 32:  Tue)</v>
      </c>
      <c r="H2134" s="41" t="s">
        <v>101</v>
      </c>
      <c r="I2134" s="41" t="s">
        <v>119</v>
      </c>
      <c r="J2134" s="41" t="str">
        <f t="shared" si="300"/>
        <v>Planned</v>
      </c>
    </row>
    <row r="2135" spans="1:10" x14ac:dyDescent="0.25">
      <c r="A2135" s="75" t="str">
        <f t="shared" si="299"/>
        <v>Language Arts+ Copywork158</v>
      </c>
      <c r="B2135" s="74" t="s">
        <v>2</v>
      </c>
      <c r="C2135" s="73" t="s">
        <v>4</v>
      </c>
      <c r="D2135" s="118" t="s">
        <v>3416</v>
      </c>
      <c r="E2135" s="73" t="s">
        <v>108</v>
      </c>
      <c r="F2135" s="42">
        <v>158</v>
      </c>
      <c r="G2135" s="43" t="str">
        <f t="shared" si="298"/>
        <v>17 Apr (Week 32:  Wed)</v>
      </c>
      <c r="H2135" s="41" t="s">
        <v>115</v>
      </c>
      <c r="I2135" s="41" t="s">
        <v>116</v>
      </c>
      <c r="J2135" s="41" t="str">
        <f t="shared" si="300"/>
        <v>Planned</v>
      </c>
    </row>
    <row r="2136" spans="1:10" x14ac:dyDescent="0.25">
      <c r="A2136" s="75" t="str">
        <f t="shared" si="299"/>
        <v>Language Arts+ Copywork159</v>
      </c>
      <c r="B2136" s="74" t="s">
        <v>2</v>
      </c>
      <c r="C2136" s="73" t="s">
        <v>4</v>
      </c>
      <c r="D2136" s="118" t="s">
        <v>3416</v>
      </c>
      <c r="E2136" s="73" t="s">
        <v>108</v>
      </c>
      <c r="F2136" s="42">
        <v>159</v>
      </c>
      <c r="G2136" s="43" t="str">
        <f t="shared" si="298"/>
        <v>18 Apr (Week 32:  Thu)</v>
      </c>
      <c r="H2136" s="41" t="s">
        <v>117</v>
      </c>
      <c r="I2136" s="41" t="s">
        <v>118</v>
      </c>
      <c r="J2136" s="41" t="str">
        <f t="shared" si="300"/>
        <v>Planned</v>
      </c>
    </row>
    <row r="2137" spans="1:10" x14ac:dyDescent="0.25">
      <c r="A2137" s="75" t="str">
        <f t="shared" ref="A2137:A2152" si="301">B2137&amp;D2137&amp;F2137</f>
        <v>Language Arts+ Copywork161</v>
      </c>
      <c r="B2137" s="74" t="s">
        <v>2</v>
      </c>
      <c r="C2137" s="73" t="s">
        <v>4</v>
      </c>
      <c r="D2137" s="118" t="s">
        <v>3416</v>
      </c>
      <c r="E2137" s="73" t="s">
        <v>108</v>
      </c>
      <c r="F2137" s="42">
        <v>161</v>
      </c>
      <c r="G2137" s="43" t="str">
        <f t="shared" si="298"/>
        <v>22 Apr (Week 33:  Mon)</v>
      </c>
      <c r="H2137" s="41" t="s">
        <v>113</v>
      </c>
      <c r="I2137" s="41" t="s">
        <v>114</v>
      </c>
      <c r="J2137" s="41" t="str">
        <f t="shared" ref="J2137:J2152" si="302">IF(ISBLANK(K2137),"Planned",IF(K2137="-","Revoked","Completed"))</f>
        <v>Planned</v>
      </c>
    </row>
    <row r="2138" spans="1:10" x14ac:dyDescent="0.25">
      <c r="A2138" s="75" t="str">
        <f t="shared" si="301"/>
        <v>Language Arts+ Copywork162</v>
      </c>
      <c r="B2138" s="74" t="s">
        <v>2</v>
      </c>
      <c r="C2138" s="73" t="s">
        <v>4</v>
      </c>
      <c r="D2138" s="118" t="s">
        <v>3416</v>
      </c>
      <c r="E2138" s="73" t="s">
        <v>108</v>
      </c>
      <c r="F2138" s="42">
        <v>162</v>
      </c>
      <c r="G2138" s="43" t="str">
        <f t="shared" si="298"/>
        <v>23 Apr (Week 33:  Tue)</v>
      </c>
      <c r="H2138" s="41" t="s">
        <v>101</v>
      </c>
      <c r="I2138" s="41" t="s">
        <v>119</v>
      </c>
      <c r="J2138" s="41" t="str">
        <f t="shared" si="302"/>
        <v>Planned</v>
      </c>
    </row>
    <row r="2139" spans="1:10" x14ac:dyDescent="0.25">
      <c r="A2139" s="75" t="str">
        <f t="shared" si="301"/>
        <v>Language Arts+ Copywork163</v>
      </c>
      <c r="B2139" s="74" t="s">
        <v>2</v>
      </c>
      <c r="C2139" s="73" t="s">
        <v>4</v>
      </c>
      <c r="D2139" s="118" t="s">
        <v>3416</v>
      </c>
      <c r="E2139" s="73" t="s">
        <v>108</v>
      </c>
      <c r="F2139" s="42">
        <v>163</v>
      </c>
      <c r="G2139" s="43" t="str">
        <f t="shared" si="298"/>
        <v>24 Apr (Week 33:  Wed)</v>
      </c>
      <c r="H2139" s="41" t="s">
        <v>115</v>
      </c>
      <c r="I2139" s="41" t="s">
        <v>116</v>
      </c>
      <c r="J2139" s="41" t="str">
        <f t="shared" si="302"/>
        <v>Planned</v>
      </c>
    </row>
    <row r="2140" spans="1:10" x14ac:dyDescent="0.25">
      <c r="A2140" s="75" t="str">
        <f t="shared" si="301"/>
        <v>Language Arts+ Copywork164</v>
      </c>
      <c r="B2140" s="74" t="s">
        <v>2</v>
      </c>
      <c r="C2140" s="73" t="s">
        <v>4</v>
      </c>
      <c r="D2140" s="118" t="s">
        <v>3416</v>
      </c>
      <c r="E2140" s="73" t="s">
        <v>108</v>
      </c>
      <c r="F2140" s="42">
        <v>164</v>
      </c>
      <c r="G2140" s="43" t="str">
        <f t="shared" si="298"/>
        <v>25 Apr (Week 33:  Thu)</v>
      </c>
      <c r="H2140" s="41" t="s">
        <v>117</v>
      </c>
      <c r="I2140" s="41" t="s">
        <v>118</v>
      </c>
      <c r="J2140" s="41" t="str">
        <f t="shared" si="302"/>
        <v>Planned</v>
      </c>
    </row>
    <row r="2141" spans="1:10" x14ac:dyDescent="0.25">
      <c r="A2141" s="75" t="str">
        <f t="shared" si="301"/>
        <v>Language Arts+ Copywork166</v>
      </c>
      <c r="B2141" s="74" t="s">
        <v>2</v>
      </c>
      <c r="C2141" s="73" t="s">
        <v>4</v>
      </c>
      <c r="D2141" s="118" t="s">
        <v>3416</v>
      </c>
      <c r="E2141" s="73" t="s">
        <v>108</v>
      </c>
      <c r="F2141" s="42">
        <v>166</v>
      </c>
      <c r="G2141" s="43" t="str">
        <f t="shared" si="298"/>
        <v>29 Apr (Week 34:  Mon)</v>
      </c>
      <c r="H2141" s="41" t="s">
        <v>113</v>
      </c>
      <c r="I2141" s="41" t="s">
        <v>114</v>
      </c>
      <c r="J2141" s="41" t="str">
        <f t="shared" si="302"/>
        <v>Planned</v>
      </c>
    </row>
    <row r="2142" spans="1:10" x14ac:dyDescent="0.25">
      <c r="A2142" s="75" t="str">
        <f t="shared" si="301"/>
        <v>Language Arts+ Copywork167</v>
      </c>
      <c r="B2142" s="74" t="s">
        <v>2</v>
      </c>
      <c r="C2142" s="73" t="s">
        <v>4</v>
      </c>
      <c r="D2142" s="118" t="s">
        <v>3416</v>
      </c>
      <c r="E2142" s="73" t="s">
        <v>108</v>
      </c>
      <c r="F2142" s="42">
        <v>167</v>
      </c>
      <c r="G2142" s="43" t="str">
        <f t="shared" si="298"/>
        <v>30 Apr (Week 34:  Tue)</v>
      </c>
      <c r="H2142" s="41" t="s">
        <v>101</v>
      </c>
      <c r="I2142" s="41" t="s">
        <v>119</v>
      </c>
      <c r="J2142" s="41" t="str">
        <f t="shared" si="302"/>
        <v>Planned</v>
      </c>
    </row>
    <row r="2143" spans="1:10" x14ac:dyDescent="0.25">
      <c r="A2143" s="75" t="str">
        <f t="shared" si="301"/>
        <v>Language Arts+ Copywork168</v>
      </c>
      <c r="B2143" s="74" t="s">
        <v>2</v>
      </c>
      <c r="C2143" s="73" t="s">
        <v>4</v>
      </c>
      <c r="D2143" s="118" t="s">
        <v>3416</v>
      </c>
      <c r="E2143" s="73" t="s">
        <v>108</v>
      </c>
      <c r="F2143" s="42">
        <v>168</v>
      </c>
      <c r="G2143" s="43" t="str">
        <f t="shared" si="298"/>
        <v>01 May (Week 34:  Wed)</v>
      </c>
      <c r="H2143" s="41" t="s">
        <v>115</v>
      </c>
      <c r="I2143" s="41" t="s">
        <v>116</v>
      </c>
      <c r="J2143" s="41" t="str">
        <f t="shared" si="302"/>
        <v>Planned</v>
      </c>
    </row>
    <row r="2144" spans="1:10" x14ac:dyDescent="0.25">
      <c r="A2144" s="75" t="str">
        <f t="shared" si="301"/>
        <v>Language Arts+ Copywork169</v>
      </c>
      <c r="B2144" s="74" t="s">
        <v>2</v>
      </c>
      <c r="C2144" s="73" t="s">
        <v>4</v>
      </c>
      <c r="D2144" s="118" t="s">
        <v>3416</v>
      </c>
      <c r="E2144" s="73" t="s">
        <v>108</v>
      </c>
      <c r="F2144" s="42">
        <v>169</v>
      </c>
      <c r="G2144" s="43" t="str">
        <f t="shared" si="298"/>
        <v>02 May (Week 34:  Thu)</v>
      </c>
      <c r="H2144" s="41" t="s">
        <v>117</v>
      </c>
      <c r="I2144" s="41" t="s">
        <v>118</v>
      </c>
      <c r="J2144" s="41" t="str">
        <f t="shared" si="302"/>
        <v>Planned</v>
      </c>
    </row>
    <row r="2145" spans="1:11" x14ac:dyDescent="0.25">
      <c r="A2145" s="75" t="str">
        <f t="shared" si="301"/>
        <v>Language Arts+ Copywork171</v>
      </c>
      <c r="B2145" s="74" t="s">
        <v>2</v>
      </c>
      <c r="C2145" s="73" t="s">
        <v>4</v>
      </c>
      <c r="D2145" s="118" t="s">
        <v>3416</v>
      </c>
      <c r="E2145" s="73" t="s">
        <v>108</v>
      </c>
      <c r="F2145" s="42">
        <v>171</v>
      </c>
      <c r="G2145" s="43" t="str">
        <f t="shared" si="298"/>
        <v>06 May (Week 35:  Mon)</v>
      </c>
      <c r="H2145" s="41" t="s">
        <v>113</v>
      </c>
      <c r="I2145" s="41" t="s">
        <v>114</v>
      </c>
      <c r="J2145" s="41" t="str">
        <f t="shared" si="302"/>
        <v>Planned</v>
      </c>
    </row>
    <row r="2146" spans="1:11" x14ac:dyDescent="0.25">
      <c r="A2146" s="75" t="str">
        <f t="shared" si="301"/>
        <v>Language Arts+ Copywork172</v>
      </c>
      <c r="B2146" s="74" t="s">
        <v>2</v>
      </c>
      <c r="C2146" s="73" t="s">
        <v>4</v>
      </c>
      <c r="D2146" s="118" t="s">
        <v>3416</v>
      </c>
      <c r="E2146" s="73" t="s">
        <v>108</v>
      </c>
      <c r="F2146" s="42">
        <v>172</v>
      </c>
      <c r="G2146" s="43" t="str">
        <f t="shared" si="298"/>
        <v>07 May (Week 35:  Tue)</v>
      </c>
      <c r="H2146" s="41" t="s">
        <v>101</v>
      </c>
      <c r="I2146" s="41" t="s">
        <v>119</v>
      </c>
      <c r="J2146" s="41" t="str">
        <f t="shared" si="302"/>
        <v>Planned</v>
      </c>
    </row>
    <row r="2147" spans="1:11" x14ac:dyDescent="0.25">
      <c r="A2147" s="75" t="str">
        <f t="shared" si="301"/>
        <v>Language Arts+ Copywork173</v>
      </c>
      <c r="B2147" s="74" t="s">
        <v>2</v>
      </c>
      <c r="C2147" s="73" t="s">
        <v>4</v>
      </c>
      <c r="D2147" s="118" t="s">
        <v>3416</v>
      </c>
      <c r="E2147" s="73" t="s">
        <v>108</v>
      </c>
      <c r="F2147" s="42">
        <v>173</v>
      </c>
      <c r="G2147" s="43" t="str">
        <f t="shared" si="298"/>
        <v>08 May (Week 35:  Wed)</v>
      </c>
      <c r="H2147" s="41" t="s">
        <v>115</v>
      </c>
      <c r="I2147" s="41" t="s">
        <v>116</v>
      </c>
      <c r="J2147" s="41" t="str">
        <f t="shared" si="302"/>
        <v>Planned</v>
      </c>
    </row>
    <row r="2148" spans="1:11" x14ac:dyDescent="0.25">
      <c r="A2148" s="75" t="str">
        <f t="shared" si="301"/>
        <v>Language Arts+ Copywork174</v>
      </c>
      <c r="B2148" s="74" t="s">
        <v>2</v>
      </c>
      <c r="C2148" s="73" t="s">
        <v>4</v>
      </c>
      <c r="D2148" s="118" t="s">
        <v>3416</v>
      </c>
      <c r="E2148" s="73" t="s">
        <v>108</v>
      </c>
      <c r="F2148" s="42">
        <v>174</v>
      </c>
      <c r="G2148" s="43" t="str">
        <f t="shared" si="298"/>
        <v>09 May (Week 35:  Thu)</v>
      </c>
      <c r="H2148" s="41" t="s">
        <v>117</v>
      </c>
      <c r="I2148" s="41" t="s">
        <v>118</v>
      </c>
      <c r="J2148" s="41" t="str">
        <f t="shared" si="302"/>
        <v>Planned</v>
      </c>
    </row>
    <row r="2149" spans="1:11" x14ac:dyDescent="0.25">
      <c r="A2149" s="75" t="str">
        <f t="shared" si="301"/>
        <v>Language Arts+ Copywork176</v>
      </c>
      <c r="B2149" s="74" t="s">
        <v>2</v>
      </c>
      <c r="C2149" s="73" t="s">
        <v>4</v>
      </c>
      <c r="D2149" s="118" t="s">
        <v>3416</v>
      </c>
      <c r="E2149" s="73" t="s">
        <v>108</v>
      </c>
      <c r="F2149" s="42">
        <v>176</v>
      </c>
      <c r="G2149" s="43" t="str">
        <f t="shared" si="298"/>
        <v>13 May (Week 36:  Mon)</v>
      </c>
      <c r="H2149" s="41" t="s">
        <v>113</v>
      </c>
      <c r="I2149" s="41" t="s">
        <v>114</v>
      </c>
      <c r="J2149" s="41" t="str">
        <f t="shared" si="302"/>
        <v>Planned</v>
      </c>
    </row>
    <row r="2150" spans="1:11" x14ac:dyDescent="0.25">
      <c r="A2150" s="75" t="str">
        <f t="shared" si="301"/>
        <v>Language Arts+ Copywork177</v>
      </c>
      <c r="B2150" s="74" t="s">
        <v>2</v>
      </c>
      <c r="C2150" s="73" t="s">
        <v>4</v>
      </c>
      <c r="D2150" s="118" t="s">
        <v>3416</v>
      </c>
      <c r="E2150" s="73" t="s">
        <v>108</v>
      </c>
      <c r="F2150" s="42">
        <v>177</v>
      </c>
      <c r="G2150" s="43" t="str">
        <f t="shared" si="298"/>
        <v>14 May (Week 36:  Tue)</v>
      </c>
      <c r="H2150" s="41" t="s">
        <v>101</v>
      </c>
      <c r="I2150" s="41" t="s">
        <v>119</v>
      </c>
      <c r="J2150" s="41" t="str">
        <f t="shared" si="302"/>
        <v>Planned</v>
      </c>
    </row>
    <row r="2151" spans="1:11" x14ac:dyDescent="0.25">
      <c r="A2151" s="75" t="str">
        <f t="shared" si="301"/>
        <v>Language Arts+ Copywork178</v>
      </c>
      <c r="B2151" s="74" t="s">
        <v>2</v>
      </c>
      <c r="C2151" s="73" t="s">
        <v>4</v>
      </c>
      <c r="D2151" s="118" t="s">
        <v>3416</v>
      </c>
      <c r="E2151" s="73" t="s">
        <v>108</v>
      </c>
      <c r="F2151" s="42">
        <v>178</v>
      </c>
      <c r="G2151" s="43" t="str">
        <f t="shared" si="298"/>
        <v>15 May (Week 36:  Wed)</v>
      </c>
      <c r="H2151" s="41" t="s">
        <v>115</v>
      </c>
      <c r="I2151" s="41" t="s">
        <v>116</v>
      </c>
      <c r="J2151" s="41" t="str">
        <f t="shared" si="302"/>
        <v>Planned</v>
      </c>
    </row>
    <row r="2152" spans="1:11" x14ac:dyDescent="0.25">
      <c r="A2152" s="75" t="str">
        <f t="shared" si="301"/>
        <v>Language Arts+ Copywork179</v>
      </c>
      <c r="B2152" s="74" t="s">
        <v>2</v>
      </c>
      <c r="C2152" s="73" t="s">
        <v>4</v>
      </c>
      <c r="D2152" s="118" t="s">
        <v>3416</v>
      </c>
      <c r="E2152" s="73" t="s">
        <v>108</v>
      </c>
      <c r="F2152" s="42">
        <v>179</v>
      </c>
      <c r="G2152" s="43" t="str">
        <f t="shared" si="298"/>
        <v>16 May (Week 36:  Thu)</v>
      </c>
      <c r="H2152" s="41" t="s">
        <v>101</v>
      </c>
      <c r="I2152" s="41" t="s">
        <v>119</v>
      </c>
      <c r="J2152" s="41" t="str">
        <f t="shared" si="302"/>
        <v>Planned</v>
      </c>
    </row>
    <row r="2153" spans="1:11" x14ac:dyDescent="0.25">
      <c r="A2153" s="75" t="str">
        <f t="shared" ref="A2153:A2201" si="303">B2153&amp;D2153&amp;F2153</f>
        <v>Language Arts+ Rosetta Stone: Portuguese1</v>
      </c>
      <c r="B2153" s="74" t="s">
        <v>2</v>
      </c>
      <c r="C2153" s="73" t="s">
        <v>3495</v>
      </c>
      <c r="D2153" s="118" t="s">
        <v>3395</v>
      </c>
      <c r="E2153" s="73" t="s">
        <v>107</v>
      </c>
      <c r="F2153" s="42">
        <v>1</v>
      </c>
      <c r="G2153" s="43" t="str">
        <f t="shared" ref="G2153:G2201" si="304">IF(ISBLANK(F2153),"",TEXT(VLOOKUP(F2153,Calendar,2,0),"dd mmm")&amp;" (Week "&amp;VLOOKUP(F2153,Calendar,3,FALSE)&amp;":  "&amp;TEXT(VLOOKUP(F2153,Calendar,2,FALSE),"ddd")&amp;")")</f>
        <v>03 Sep (Week 1:  Mon)</v>
      </c>
      <c r="H2153" s="41" t="s">
        <v>3396</v>
      </c>
      <c r="I2153" s="41" t="s">
        <v>3397</v>
      </c>
      <c r="J2153" s="41" t="str">
        <f t="shared" ref="J2153:J2201" si="305">IF(ISBLANK(K2153),"Planned",IF(K2153="-","Revoked","Completed"))</f>
        <v>Completed</v>
      </c>
      <c r="K2153" s="107">
        <v>43347</v>
      </c>
    </row>
    <row r="2154" spans="1:11" x14ac:dyDescent="0.25">
      <c r="A2154" s="75" t="str">
        <f t="shared" si="303"/>
        <v>Language Arts+ Rosetta Stone: Portuguese3</v>
      </c>
      <c r="B2154" s="74" t="s">
        <v>2</v>
      </c>
      <c r="C2154" s="73" t="s">
        <v>3495</v>
      </c>
      <c r="D2154" s="118" t="s">
        <v>3395</v>
      </c>
      <c r="E2154" s="73" t="s">
        <v>107</v>
      </c>
      <c r="F2154" s="42">
        <v>3</v>
      </c>
      <c r="G2154" s="43" t="str">
        <f t="shared" si="304"/>
        <v>05 Sep (Week 1:  Wed)</v>
      </c>
      <c r="H2154" s="41" t="s">
        <v>3396</v>
      </c>
      <c r="I2154" s="41" t="s">
        <v>3397</v>
      </c>
      <c r="J2154" s="41" t="str">
        <f t="shared" si="305"/>
        <v>Completed</v>
      </c>
      <c r="K2154" s="107">
        <v>43350</v>
      </c>
    </row>
    <row r="2155" spans="1:11" x14ac:dyDescent="0.25">
      <c r="A2155" s="75" t="str">
        <f t="shared" si="303"/>
        <v>Language Arts+ Rosetta Stone: Portuguese6</v>
      </c>
      <c r="B2155" s="74" t="s">
        <v>2</v>
      </c>
      <c r="C2155" s="73" t="s">
        <v>3495</v>
      </c>
      <c r="D2155" s="118" t="s">
        <v>3395</v>
      </c>
      <c r="E2155" s="73" t="s">
        <v>107</v>
      </c>
      <c r="F2155" s="42">
        <v>6</v>
      </c>
      <c r="G2155" s="43" t="str">
        <f t="shared" si="304"/>
        <v>10 Sep (Week 2:  Mon)</v>
      </c>
      <c r="H2155" s="41" t="s">
        <v>3396</v>
      </c>
      <c r="I2155" s="41" t="s">
        <v>3397</v>
      </c>
      <c r="J2155" s="41" t="str">
        <f t="shared" si="305"/>
        <v>Completed</v>
      </c>
      <c r="K2155" s="107">
        <v>43353</v>
      </c>
    </row>
    <row r="2156" spans="1:11" x14ac:dyDescent="0.25">
      <c r="A2156" s="75" t="str">
        <f t="shared" si="303"/>
        <v>Language Arts+ Rosetta Stone: Portuguese8</v>
      </c>
      <c r="B2156" s="74" t="s">
        <v>2</v>
      </c>
      <c r="C2156" s="73" t="s">
        <v>3495</v>
      </c>
      <c r="D2156" s="118" t="s">
        <v>3395</v>
      </c>
      <c r="E2156" s="73" t="s">
        <v>107</v>
      </c>
      <c r="F2156" s="42">
        <v>8</v>
      </c>
      <c r="G2156" s="43" t="str">
        <f t="shared" si="304"/>
        <v>12 Sep (Week 2:  Wed)</v>
      </c>
      <c r="H2156" s="41" t="s">
        <v>3396</v>
      </c>
      <c r="I2156" s="41" t="s">
        <v>3397</v>
      </c>
      <c r="J2156" s="41" t="str">
        <f t="shared" si="305"/>
        <v>Completed</v>
      </c>
      <c r="K2156" s="107">
        <v>43355</v>
      </c>
    </row>
    <row r="2157" spans="1:11" x14ac:dyDescent="0.25">
      <c r="A2157" s="75" t="str">
        <f t="shared" si="303"/>
        <v>Language Arts+ Rosetta Stone: Portuguese11</v>
      </c>
      <c r="B2157" s="74" t="s">
        <v>2</v>
      </c>
      <c r="C2157" s="73" t="s">
        <v>3495</v>
      </c>
      <c r="D2157" s="118" t="s">
        <v>3395</v>
      </c>
      <c r="E2157" s="73" t="s">
        <v>107</v>
      </c>
      <c r="F2157" s="42">
        <v>11</v>
      </c>
      <c r="G2157" s="43" t="str">
        <f t="shared" si="304"/>
        <v>17 Sep (Week 3:  Mon)</v>
      </c>
      <c r="H2157" s="41" t="s">
        <v>3396</v>
      </c>
      <c r="I2157" s="41" t="s">
        <v>3397</v>
      </c>
      <c r="J2157" s="41" t="str">
        <f t="shared" si="305"/>
        <v>Completed</v>
      </c>
      <c r="K2157" s="107">
        <v>43360</v>
      </c>
    </row>
    <row r="2158" spans="1:11" x14ac:dyDescent="0.25">
      <c r="A2158" s="75" t="str">
        <f t="shared" si="303"/>
        <v>Language Arts+ Rosetta Stone: Portuguese13</v>
      </c>
      <c r="B2158" s="74" t="s">
        <v>2</v>
      </c>
      <c r="C2158" s="73" t="s">
        <v>3495</v>
      </c>
      <c r="D2158" s="118" t="s">
        <v>3395</v>
      </c>
      <c r="E2158" s="73" t="s">
        <v>107</v>
      </c>
      <c r="F2158" s="42">
        <v>13</v>
      </c>
      <c r="G2158" s="43" t="str">
        <f t="shared" si="304"/>
        <v>19 Sep (Week 3:  Wed)</v>
      </c>
      <c r="H2158" s="41" t="s">
        <v>3396</v>
      </c>
      <c r="I2158" s="41" t="s">
        <v>3397</v>
      </c>
      <c r="J2158" s="41" t="str">
        <f t="shared" si="305"/>
        <v>Completed</v>
      </c>
      <c r="K2158" s="107">
        <v>43362</v>
      </c>
    </row>
    <row r="2159" spans="1:11" x14ac:dyDescent="0.25">
      <c r="A2159" s="75" t="str">
        <f t="shared" si="303"/>
        <v>Language Arts+ Rosetta Stone: Portuguese16</v>
      </c>
      <c r="B2159" s="74" t="s">
        <v>2</v>
      </c>
      <c r="C2159" s="73" t="s">
        <v>3495</v>
      </c>
      <c r="D2159" s="118" t="s">
        <v>3395</v>
      </c>
      <c r="E2159" s="73" t="s">
        <v>107</v>
      </c>
      <c r="F2159" s="42">
        <v>16</v>
      </c>
      <c r="G2159" s="43" t="str">
        <f t="shared" si="304"/>
        <v>24 Sep (Week 4:  Mon)</v>
      </c>
      <c r="H2159" s="41" t="s">
        <v>3396</v>
      </c>
      <c r="I2159" s="41" t="s">
        <v>3397</v>
      </c>
      <c r="J2159" s="41" t="str">
        <f t="shared" si="305"/>
        <v>Completed</v>
      </c>
      <c r="K2159" s="107">
        <v>43369</v>
      </c>
    </row>
    <row r="2160" spans="1:11" x14ac:dyDescent="0.25">
      <c r="A2160" s="75" t="str">
        <f t="shared" si="303"/>
        <v>Language Arts+ Rosetta Stone: Portuguese18</v>
      </c>
      <c r="B2160" s="74" t="s">
        <v>2</v>
      </c>
      <c r="C2160" s="73" t="s">
        <v>3495</v>
      </c>
      <c r="D2160" s="118" t="s">
        <v>3395</v>
      </c>
      <c r="E2160" s="73" t="s">
        <v>107</v>
      </c>
      <c r="F2160" s="42">
        <v>18</v>
      </c>
      <c r="G2160" s="43" t="str">
        <f t="shared" si="304"/>
        <v>26 Sep (Week 4:  Wed)</v>
      </c>
      <c r="H2160" s="41" t="s">
        <v>3396</v>
      </c>
      <c r="I2160" s="41" t="s">
        <v>3397</v>
      </c>
      <c r="J2160" s="41" t="str">
        <f t="shared" si="305"/>
        <v>Completed</v>
      </c>
      <c r="K2160" s="107">
        <v>43370</v>
      </c>
    </row>
    <row r="2161" spans="1:11" x14ac:dyDescent="0.25">
      <c r="A2161" s="75" t="str">
        <f t="shared" si="303"/>
        <v>Language Arts+ Rosetta Stone: Portuguese21</v>
      </c>
      <c r="B2161" s="74" t="s">
        <v>2</v>
      </c>
      <c r="C2161" s="73" t="s">
        <v>3495</v>
      </c>
      <c r="D2161" s="118" t="s">
        <v>3395</v>
      </c>
      <c r="E2161" s="73" t="s">
        <v>107</v>
      </c>
      <c r="F2161" s="42">
        <v>21</v>
      </c>
      <c r="G2161" s="43" t="str">
        <f t="shared" si="304"/>
        <v>01 Oct (Week 5:  Mon)</v>
      </c>
      <c r="H2161" s="41" t="s">
        <v>3396</v>
      </c>
      <c r="I2161" s="41" t="s">
        <v>3397</v>
      </c>
      <c r="J2161" s="41" t="str">
        <f t="shared" si="305"/>
        <v>Completed</v>
      </c>
      <c r="K2161" s="107">
        <v>43374</v>
      </c>
    </row>
    <row r="2162" spans="1:11" x14ac:dyDescent="0.25">
      <c r="A2162" s="75" t="str">
        <f t="shared" si="303"/>
        <v>Language Arts+ Rosetta Stone: Portuguese23</v>
      </c>
      <c r="B2162" s="74" t="s">
        <v>2</v>
      </c>
      <c r="C2162" s="73" t="s">
        <v>3495</v>
      </c>
      <c r="D2162" s="118" t="s">
        <v>3395</v>
      </c>
      <c r="E2162" s="73" t="s">
        <v>107</v>
      </c>
      <c r="F2162" s="42">
        <v>23</v>
      </c>
      <c r="G2162" s="43" t="str">
        <f t="shared" si="304"/>
        <v>03 Oct (Week 5:  Wed)</v>
      </c>
      <c r="H2162" s="41" t="s">
        <v>3396</v>
      </c>
      <c r="I2162" s="41" t="s">
        <v>3397</v>
      </c>
      <c r="J2162" s="41" t="str">
        <f t="shared" si="305"/>
        <v>Completed</v>
      </c>
      <c r="K2162" s="107">
        <v>43375</v>
      </c>
    </row>
    <row r="2163" spans="1:11" x14ac:dyDescent="0.25">
      <c r="A2163" s="103" t="str">
        <f t="shared" si="303"/>
        <v>Language Arts+ Rosetta Stone: Portuguese26</v>
      </c>
      <c r="B2163" s="74" t="s">
        <v>2</v>
      </c>
      <c r="C2163" s="73" t="s">
        <v>3495</v>
      </c>
      <c r="D2163" s="118" t="s">
        <v>3395</v>
      </c>
      <c r="E2163" s="73" t="s">
        <v>107</v>
      </c>
      <c r="F2163" s="42">
        <v>26</v>
      </c>
      <c r="G2163" s="43" t="str">
        <f t="shared" si="304"/>
        <v>08 Oct (Week 6:  Mon)</v>
      </c>
      <c r="H2163" s="41" t="s">
        <v>3396</v>
      </c>
      <c r="I2163" s="41" t="s">
        <v>3397</v>
      </c>
      <c r="J2163" s="41" t="str">
        <f t="shared" si="305"/>
        <v>Planned</v>
      </c>
    </row>
    <row r="2164" spans="1:11" x14ac:dyDescent="0.25">
      <c r="A2164" s="103" t="str">
        <f t="shared" si="303"/>
        <v>Language Arts+ Rosetta Stone: Portuguese28</v>
      </c>
      <c r="B2164" s="74" t="s">
        <v>2</v>
      </c>
      <c r="C2164" s="73" t="s">
        <v>3495</v>
      </c>
      <c r="D2164" s="118" t="s">
        <v>3395</v>
      </c>
      <c r="E2164" s="73" t="s">
        <v>107</v>
      </c>
      <c r="F2164" s="42">
        <v>28</v>
      </c>
      <c r="G2164" s="43" t="str">
        <f t="shared" si="304"/>
        <v>10 Oct (Week 6:  Wed)</v>
      </c>
      <c r="H2164" s="41" t="s">
        <v>3396</v>
      </c>
      <c r="I2164" s="41" t="s">
        <v>3397</v>
      </c>
      <c r="J2164" s="41" t="str">
        <f t="shared" si="305"/>
        <v>Planned</v>
      </c>
    </row>
    <row r="2165" spans="1:11" x14ac:dyDescent="0.25">
      <c r="A2165" s="103" t="str">
        <f t="shared" si="303"/>
        <v>Language Arts+ Rosetta Stone: Portuguese31</v>
      </c>
      <c r="B2165" s="74" t="s">
        <v>2</v>
      </c>
      <c r="C2165" s="73" t="s">
        <v>3495</v>
      </c>
      <c r="D2165" s="118" t="s">
        <v>3395</v>
      </c>
      <c r="E2165" s="73" t="s">
        <v>107</v>
      </c>
      <c r="F2165" s="42">
        <v>31</v>
      </c>
      <c r="G2165" s="43" t="str">
        <f t="shared" si="304"/>
        <v>15 Oct (Week 7:  Mon)</v>
      </c>
      <c r="H2165" s="41" t="s">
        <v>3396</v>
      </c>
      <c r="I2165" s="41" t="s">
        <v>3397</v>
      </c>
      <c r="J2165" s="41" t="str">
        <f t="shared" si="305"/>
        <v>Planned</v>
      </c>
    </row>
    <row r="2166" spans="1:11" x14ac:dyDescent="0.25">
      <c r="A2166" s="103" t="str">
        <f t="shared" si="303"/>
        <v>Language Arts+ Rosetta Stone: Portuguese33</v>
      </c>
      <c r="B2166" s="74" t="s">
        <v>2</v>
      </c>
      <c r="C2166" s="73" t="s">
        <v>3495</v>
      </c>
      <c r="D2166" s="118" t="s">
        <v>3395</v>
      </c>
      <c r="E2166" s="73" t="s">
        <v>107</v>
      </c>
      <c r="F2166" s="42">
        <v>33</v>
      </c>
      <c r="G2166" s="43" t="str">
        <f t="shared" si="304"/>
        <v>17 Oct (Week 7:  Wed)</v>
      </c>
      <c r="H2166" s="41" t="s">
        <v>3396</v>
      </c>
      <c r="I2166" s="41" t="s">
        <v>3397</v>
      </c>
      <c r="J2166" s="41" t="str">
        <f t="shared" si="305"/>
        <v>Planned</v>
      </c>
    </row>
    <row r="2167" spans="1:11" x14ac:dyDescent="0.25">
      <c r="A2167" s="103" t="str">
        <f t="shared" si="303"/>
        <v>Language Arts+ Rosetta Stone: Portuguese36</v>
      </c>
      <c r="B2167" s="74" t="s">
        <v>2</v>
      </c>
      <c r="C2167" s="73" t="s">
        <v>3495</v>
      </c>
      <c r="D2167" s="118" t="s">
        <v>3395</v>
      </c>
      <c r="E2167" s="73" t="s">
        <v>107</v>
      </c>
      <c r="F2167" s="42">
        <v>36</v>
      </c>
      <c r="G2167" s="43" t="str">
        <f t="shared" si="304"/>
        <v>22 Oct (Week 8:  Mon)</v>
      </c>
      <c r="H2167" s="41" t="s">
        <v>3396</v>
      </c>
      <c r="I2167" s="41" t="s">
        <v>3397</v>
      </c>
      <c r="J2167" s="41" t="str">
        <f t="shared" si="305"/>
        <v>Planned</v>
      </c>
    </row>
    <row r="2168" spans="1:11" x14ac:dyDescent="0.25">
      <c r="A2168" s="103" t="str">
        <f t="shared" si="303"/>
        <v>Language Arts+ Rosetta Stone: Portuguese38</v>
      </c>
      <c r="B2168" s="74" t="s">
        <v>2</v>
      </c>
      <c r="C2168" s="73" t="s">
        <v>3495</v>
      </c>
      <c r="D2168" s="118" t="s">
        <v>3395</v>
      </c>
      <c r="E2168" s="73" t="s">
        <v>107</v>
      </c>
      <c r="F2168" s="42">
        <v>38</v>
      </c>
      <c r="G2168" s="43" t="str">
        <f t="shared" si="304"/>
        <v>24 Oct (Week 8:  Wed)</v>
      </c>
      <c r="H2168" s="41" t="s">
        <v>3396</v>
      </c>
      <c r="I2168" s="41" t="s">
        <v>3397</v>
      </c>
      <c r="J2168" s="41" t="str">
        <f t="shared" si="305"/>
        <v>Planned</v>
      </c>
    </row>
    <row r="2169" spans="1:11" x14ac:dyDescent="0.25">
      <c r="A2169" s="103" t="str">
        <f t="shared" si="303"/>
        <v>Language Arts+ Rosetta Stone: Portuguese41</v>
      </c>
      <c r="B2169" s="74" t="s">
        <v>2</v>
      </c>
      <c r="C2169" s="73" t="s">
        <v>3495</v>
      </c>
      <c r="D2169" s="118" t="s">
        <v>3395</v>
      </c>
      <c r="E2169" s="73" t="s">
        <v>107</v>
      </c>
      <c r="F2169" s="42">
        <v>41</v>
      </c>
      <c r="G2169" s="43" t="str">
        <f t="shared" si="304"/>
        <v>29 Oct (Week 9:  Mon)</v>
      </c>
      <c r="H2169" s="41" t="s">
        <v>3396</v>
      </c>
      <c r="I2169" s="41" t="s">
        <v>3397</v>
      </c>
      <c r="J2169" s="41" t="str">
        <f t="shared" si="305"/>
        <v>Planned</v>
      </c>
    </row>
    <row r="2170" spans="1:11" x14ac:dyDescent="0.25">
      <c r="A2170" s="103" t="str">
        <f t="shared" si="303"/>
        <v>Language Arts+ Rosetta Stone: Portuguese43</v>
      </c>
      <c r="B2170" s="74" t="s">
        <v>2</v>
      </c>
      <c r="C2170" s="73" t="s">
        <v>3495</v>
      </c>
      <c r="D2170" s="118" t="s">
        <v>3395</v>
      </c>
      <c r="E2170" s="73" t="s">
        <v>107</v>
      </c>
      <c r="F2170" s="42">
        <v>43</v>
      </c>
      <c r="G2170" s="43" t="str">
        <f t="shared" si="304"/>
        <v>31 Oct (Week 9:  Wed)</v>
      </c>
      <c r="H2170" s="41" t="s">
        <v>3396</v>
      </c>
      <c r="I2170" s="41" t="s">
        <v>3397</v>
      </c>
      <c r="J2170" s="41" t="str">
        <f t="shared" si="305"/>
        <v>Planned</v>
      </c>
    </row>
    <row r="2171" spans="1:11" x14ac:dyDescent="0.25">
      <c r="A2171" s="103" t="str">
        <f t="shared" si="303"/>
        <v>Language Arts+ Rosetta Stone: Portuguese46</v>
      </c>
      <c r="B2171" s="74" t="s">
        <v>2</v>
      </c>
      <c r="C2171" s="73" t="s">
        <v>3495</v>
      </c>
      <c r="D2171" s="118" t="s">
        <v>3395</v>
      </c>
      <c r="E2171" s="73" t="s">
        <v>107</v>
      </c>
      <c r="F2171" s="42">
        <v>46</v>
      </c>
      <c r="G2171" s="43" t="str">
        <f t="shared" si="304"/>
        <v>05 Nov (Week 10:  Mon)</v>
      </c>
      <c r="H2171" s="41" t="s">
        <v>3396</v>
      </c>
      <c r="I2171" s="41" t="s">
        <v>3397</v>
      </c>
      <c r="J2171" s="41" t="str">
        <f t="shared" si="305"/>
        <v>Planned</v>
      </c>
    </row>
    <row r="2172" spans="1:11" x14ac:dyDescent="0.25">
      <c r="A2172" s="103" t="str">
        <f t="shared" si="303"/>
        <v>Language Arts+ Rosetta Stone: Portuguese48</v>
      </c>
      <c r="B2172" s="74" t="s">
        <v>2</v>
      </c>
      <c r="C2172" s="73" t="s">
        <v>3495</v>
      </c>
      <c r="D2172" s="118" t="s">
        <v>3395</v>
      </c>
      <c r="E2172" s="73" t="s">
        <v>107</v>
      </c>
      <c r="F2172" s="42">
        <v>48</v>
      </c>
      <c r="G2172" s="43" t="str">
        <f t="shared" si="304"/>
        <v>07 Nov (Week 10:  Wed)</v>
      </c>
      <c r="H2172" s="41" t="s">
        <v>3396</v>
      </c>
      <c r="I2172" s="41" t="s">
        <v>3397</v>
      </c>
      <c r="J2172" s="41" t="str">
        <f t="shared" si="305"/>
        <v>Planned</v>
      </c>
    </row>
    <row r="2173" spans="1:11" x14ac:dyDescent="0.25">
      <c r="A2173" s="103" t="str">
        <f t="shared" si="303"/>
        <v>Language Arts+ Rosetta Stone: Portuguese51</v>
      </c>
      <c r="B2173" s="74" t="s">
        <v>2</v>
      </c>
      <c r="C2173" s="73" t="s">
        <v>3495</v>
      </c>
      <c r="D2173" s="118" t="s">
        <v>3395</v>
      </c>
      <c r="E2173" s="73" t="s">
        <v>107</v>
      </c>
      <c r="F2173" s="42">
        <v>51</v>
      </c>
      <c r="G2173" s="43" t="str">
        <f t="shared" si="304"/>
        <v>12 Nov (Week 11:  Mon)</v>
      </c>
      <c r="H2173" s="41" t="s">
        <v>3396</v>
      </c>
      <c r="I2173" s="41" t="s">
        <v>3397</v>
      </c>
      <c r="J2173" s="41" t="str">
        <f t="shared" si="305"/>
        <v>Planned</v>
      </c>
    </row>
    <row r="2174" spans="1:11" x14ac:dyDescent="0.25">
      <c r="A2174" s="103" t="str">
        <f t="shared" si="303"/>
        <v>Language Arts+ Rosetta Stone: Portuguese53</v>
      </c>
      <c r="B2174" s="74" t="s">
        <v>2</v>
      </c>
      <c r="C2174" s="73" t="s">
        <v>3495</v>
      </c>
      <c r="D2174" s="118" t="s">
        <v>3395</v>
      </c>
      <c r="E2174" s="73" t="s">
        <v>107</v>
      </c>
      <c r="F2174" s="42">
        <v>53</v>
      </c>
      <c r="G2174" s="43" t="str">
        <f t="shared" si="304"/>
        <v>14 Nov (Week 11:  Wed)</v>
      </c>
      <c r="H2174" s="41" t="s">
        <v>3396</v>
      </c>
      <c r="I2174" s="41" t="s">
        <v>3397</v>
      </c>
      <c r="J2174" s="41" t="str">
        <f t="shared" si="305"/>
        <v>Planned</v>
      </c>
    </row>
    <row r="2175" spans="1:11" x14ac:dyDescent="0.25">
      <c r="A2175" s="103" t="str">
        <f t="shared" si="303"/>
        <v>Language Arts+ Rosetta Stone: Portuguese56</v>
      </c>
      <c r="B2175" s="74" t="s">
        <v>2</v>
      </c>
      <c r="C2175" s="73" t="s">
        <v>3495</v>
      </c>
      <c r="D2175" s="118" t="s">
        <v>3395</v>
      </c>
      <c r="E2175" s="73" t="s">
        <v>107</v>
      </c>
      <c r="F2175" s="42">
        <v>56</v>
      </c>
      <c r="G2175" s="43" t="str">
        <f t="shared" si="304"/>
        <v>19 Nov (Week 12:  Mon)</v>
      </c>
      <c r="H2175" s="41" t="s">
        <v>3396</v>
      </c>
      <c r="I2175" s="41" t="s">
        <v>3397</v>
      </c>
      <c r="J2175" s="41" t="str">
        <f t="shared" si="305"/>
        <v>Planned</v>
      </c>
    </row>
    <row r="2176" spans="1:11" x14ac:dyDescent="0.25">
      <c r="A2176" s="103" t="str">
        <f t="shared" si="303"/>
        <v>Language Arts+ Rosetta Stone: Portuguese58</v>
      </c>
      <c r="B2176" s="74" t="s">
        <v>2</v>
      </c>
      <c r="C2176" s="73" t="s">
        <v>3495</v>
      </c>
      <c r="D2176" s="118" t="s">
        <v>3395</v>
      </c>
      <c r="E2176" s="73" t="s">
        <v>107</v>
      </c>
      <c r="F2176" s="42">
        <v>58</v>
      </c>
      <c r="G2176" s="43" t="str">
        <f t="shared" si="304"/>
        <v>21 Nov (Week 12:  Wed)</v>
      </c>
      <c r="H2176" s="41" t="s">
        <v>3396</v>
      </c>
      <c r="I2176" s="41" t="s">
        <v>3397</v>
      </c>
      <c r="J2176" s="41" t="str">
        <f t="shared" si="305"/>
        <v>Planned</v>
      </c>
    </row>
    <row r="2177" spans="1:10" x14ac:dyDescent="0.25">
      <c r="A2177" s="103" t="str">
        <f t="shared" si="303"/>
        <v>Language Arts+ Rosetta Stone: Portuguese61</v>
      </c>
      <c r="B2177" s="74" t="s">
        <v>2</v>
      </c>
      <c r="C2177" s="73" t="s">
        <v>3495</v>
      </c>
      <c r="D2177" s="118" t="s">
        <v>3395</v>
      </c>
      <c r="E2177" s="73" t="s">
        <v>107</v>
      </c>
      <c r="F2177" s="42">
        <v>61</v>
      </c>
      <c r="G2177" s="43" t="str">
        <f t="shared" si="304"/>
        <v>26 Nov (Week 13:  Mon)</v>
      </c>
      <c r="H2177" s="41" t="s">
        <v>3396</v>
      </c>
      <c r="I2177" s="41" t="s">
        <v>3397</v>
      </c>
      <c r="J2177" s="41" t="str">
        <f t="shared" si="305"/>
        <v>Planned</v>
      </c>
    </row>
    <row r="2178" spans="1:10" x14ac:dyDescent="0.25">
      <c r="A2178" s="103" t="str">
        <f t="shared" si="303"/>
        <v>Language Arts+ Rosetta Stone: Portuguese63</v>
      </c>
      <c r="B2178" s="74" t="s">
        <v>2</v>
      </c>
      <c r="C2178" s="73" t="s">
        <v>3495</v>
      </c>
      <c r="D2178" s="118" t="s">
        <v>3395</v>
      </c>
      <c r="E2178" s="73" t="s">
        <v>107</v>
      </c>
      <c r="F2178" s="42">
        <v>63</v>
      </c>
      <c r="G2178" s="43" t="str">
        <f t="shared" si="304"/>
        <v>28 Nov (Week 13:  Wed)</v>
      </c>
      <c r="H2178" s="41" t="s">
        <v>3396</v>
      </c>
      <c r="I2178" s="41" t="s">
        <v>3397</v>
      </c>
      <c r="J2178" s="41" t="str">
        <f t="shared" si="305"/>
        <v>Planned</v>
      </c>
    </row>
    <row r="2179" spans="1:10" x14ac:dyDescent="0.25">
      <c r="A2179" s="103" t="str">
        <f t="shared" si="303"/>
        <v>Language Arts+ Rosetta Stone: Portuguese66</v>
      </c>
      <c r="B2179" s="74" t="s">
        <v>2</v>
      </c>
      <c r="C2179" s="73" t="s">
        <v>3495</v>
      </c>
      <c r="D2179" s="118" t="s">
        <v>3395</v>
      </c>
      <c r="E2179" s="73" t="s">
        <v>107</v>
      </c>
      <c r="F2179" s="42">
        <v>66</v>
      </c>
      <c r="G2179" s="43" t="str">
        <f t="shared" si="304"/>
        <v>03 Dec (Week 14:  Mon)</v>
      </c>
      <c r="H2179" s="41" t="s">
        <v>3396</v>
      </c>
      <c r="I2179" s="41" t="s">
        <v>3397</v>
      </c>
      <c r="J2179" s="41" t="str">
        <f t="shared" si="305"/>
        <v>Planned</v>
      </c>
    </row>
    <row r="2180" spans="1:10" x14ac:dyDescent="0.25">
      <c r="A2180" s="103" t="str">
        <f t="shared" si="303"/>
        <v>Language Arts+ Rosetta Stone: Portuguese68</v>
      </c>
      <c r="B2180" s="74" t="s">
        <v>2</v>
      </c>
      <c r="C2180" s="73" t="s">
        <v>3495</v>
      </c>
      <c r="D2180" s="118" t="s">
        <v>3395</v>
      </c>
      <c r="E2180" s="73" t="s">
        <v>107</v>
      </c>
      <c r="F2180" s="42">
        <v>68</v>
      </c>
      <c r="G2180" s="43" t="str">
        <f t="shared" si="304"/>
        <v>05 Dec (Week 14:  Wed)</v>
      </c>
      <c r="H2180" s="41" t="s">
        <v>3396</v>
      </c>
      <c r="I2180" s="41" t="s">
        <v>3397</v>
      </c>
      <c r="J2180" s="41" t="str">
        <f t="shared" si="305"/>
        <v>Planned</v>
      </c>
    </row>
    <row r="2181" spans="1:10" x14ac:dyDescent="0.25">
      <c r="A2181" s="103" t="str">
        <f t="shared" si="303"/>
        <v>Language Arts+ Rosetta Stone: Portuguese71</v>
      </c>
      <c r="B2181" s="74" t="s">
        <v>2</v>
      </c>
      <c r="C2181" s="73" t="s">
        <v>3495</v>
      </c>
      <c r="D2181" s="118" t="s">
        <v>3395</v>
      </c>
      <c r="E2181" s="73" t="s">
        <v>107</v>
      </c>
      <c r="F2181" s="42">
        <v>71</v>
      </c>
      <c r="G2181" s="43" t="str">
        <f t="shared" si="304"/>
        <v>10 Dec (Week 15:  Mon)</v>
      </c>
      <c r="H2181" s="41" t="s">
        <v>3396</v>
      </c>
      <c r="I2181" s="41" t="s">
        <v>3397</v>
      </c>
      <c r="J2181" s="41" t="str">
        <f t="shared" si="305"/>
        <v>Planned</v>
      </c>
    </row>
    <row r="2182" spans="1:10" x14ac:dyDescent="0.25">
      <c r="A2182" s="103" t="str">
        <f t="shared" si="303"/>
        <v>Language Arts+ Rosetta Stone: Portuguese73</v>
      </c>
      <c r="B2182" s="74" t="s">
        <v>2</v>
      </c>
      <c r="C2182" s="73" t="s">
        <v>3495</v>
      </c>
      <c r="D2182" s="118" t="s">
        <v>3395</v>
      </c>
      <c r="E2182" s="73" t="s">
        <v>107</v>
      </c>
      <c r="F2182" s="42">
        <v>73</v>
      </c>
      <c r="G2182" s="43" t="str">
        <f t="shared" si="304"/>
        <v>12 Dec (Week 15:  Wed)</v>
      </c>
      <c r="H2182" s="41" t="s">
        <v>3396</v>
      </c>
      <c r="I2182" s="41" t="s">
        <v>3397</v>
      </c>
      <c r="J2182" s="41" t="str">
        <f t="shared" si="305"/>
        <v>Planned</v>
      </c>
    </row>
    <row r="2183" spans="1:10" x14ac:dyDescent="0.25">
      <c r="A2183" s="103" t="str">
        <f t="shared" si="303"/>
        <v>Language Arts+ Rosetta Stone: Portuguese76</v>
      </c>
      <c r="B2183" s="74" t="s">
        <v>2</v>
      </c>
      <c r="C2183" s="73" t="s">
        <v>3495</v>
      </c>
      <c r="D2183" s="118" t="s">
        <v>3395</v>
      </c>
      <c r="E2183" s="73" t="s">
        <v>107</v>
      </c>
      <c r="F2183" s="42">
        <v>76</v>
      </c>
      <c r="G2183" s="43" t="str">
        <f t="shared" si="304"/>
        <v>17 Dec (Week 16:  Mon)</v>
      </c>
      <c r="H2183" s="41" t="s">
        <v>3396</v>
      </c>
      <c r="I2183" s="41" t="s">
        <v>3397</v>
      </c>
      <c r="J2183" s="41" t="str">
        <f t="shared" si="305"/>
        <v>Planned</v>
      </c>
    </row>
    <row r="2184" spans="1:10" x14ac:dyDescent="0.25">
      <c r="A2184" s="103" t="str">
        <f t="shared" si="303"/>
        <v>Language Arts+ Rosetta Stone: Portuguese78</v>
      </c>
      <c r="B2184" s="74" t="s">
        <v>2</v>
      </c>
      <c r="C2184" s="73" t="s">
        <v>3495</v>
      </c>
      <c r="D2184" s="118" t="s">
        <v>3395</v>
      </c>
      <c r="E2184" s="73" t="s">
        <v>107</v>
      </c>
      <c r="F2184" s="42">
        <v>78</v>
      </c>
      <c r="G2184" s="43" t="str">
        <f t="shared" si="304"/>
        <v>19 Dec (Week 16:  Wed)</v>
      </c>
      <c r="H2184" s="41" t="s">
        <v>3396</v>
      </c>
      <c r="I2184" s="41" t="s">
        <v>3397</v>
      </c>
      <c r="J2184" s="41" t="str">
        <f t="shared" si="305"/>
        <v>Planned</v>
      </c>
    </row>
    <row r="2185" spans="1:10" x14ac:dyDescent="0.25">
      <c r="A2185" s="103" t="str">
        <f t="shared" si="303"/>
        <v>Language Arts+ Rosetta Stone: Portuguese81</v>
      </c>
      <c r="B2185" s="74" t="s">
        <v>2</v>
      </c>
      <c r="C2185" s="73" t="s">
        <v>3495</v>
      </c>
      <c r="D2185" s="118" t="s">
        <v>3395</v>
      </c>
      <c r="E2185" s="73" t="s">
        <v>107</v>
      </c>
      <c r="F2185" s="42">
        <v>81</v>
      </c>
      <c r="G2185" s="43" t="str">
        <f t="shared" si="304"/>
        <v>27 Dec (Week 17:  Thu)</v>
      </c>
      <c r="H2185" s="41" t="s">
        <v>3396</v>
      </c>
      <c r="I2185" s="41" t="s">
        <v>3397</v>
      </c>
      <c r="J2185" s="41" t="str">
        <f t="shared" si="305"/>
        <v>Planned</v>
      </c>
    </row>
    <row r="2186" spans="1:10" x14ac:dyDescent="0.25">
      <c r="A2186" s="103" t="str">
        <f t="shared" si="303"/>
        <v>Language Arts+ Rosetta Stone: Portuguese83</v>
      </c>
      <c r="B2186" s="74" t="s">
        <v>2</v>
      </c>
      <c r="C2186" s="73" t="s">
        <v>3495</v>
      </c>
      <c r="D2186" s="118" t="s">
        <v>3395</v>
      </c>
      <c r="E2186" s="73" t="s">
        <v>107</v>
      </c>
      <c r="F2186" s="42">
        <v>83</v>
      </c>
      <c r="G2186" s="43" t="str">
        <f t="shared" si="304"/>
        <v>02 Jan (Week 17:  Wed)</v>
      </c>
      <c r="H2186" s="41" t="s">
        <v>3396</v>
      </c>
      <c r="I2186" s="41" t="s">
        <v>3397</v>
      </c>
      <c r="J2186" s="41" t="str">
        <f t="shared" si="305"/>
        <v>Planned</v>
      </c>
    </row>
    <row r="2187" spans="1:10" x14ac:dyDescent="0.25">
      <c r="A2187" s="103" t="str">
        <f t="shared" si="303"/>
        <v>Language Arts+ Rosetta Stone: Portuguese86</v>
      </c>
      <c r="B2187" s="74" t="s">
        <v>2</v>
      </c>
      <c r="C2187" s="73" t="s">
        <v>3495</v>
      </c>
      <c r="D2187" s="118" t="s">
        <v>3395</v>
      </c>
      <c r="E2187" s="73" t="s">
        <v>107</v>
      </c>
      <c r="F2187" s="42">
        <v>86</v>
      </c>
      <c r="G2187" s="43" t="str">
        <f t="shared" si="304"/>
        <v>07 Jan (Week 18:  Mon)</v>
      </c>
      <c r="H2187" s="41" t="s">
        <v>3396</v>
      </c>
      <c r="I2187" s="41" t="s">
        <v>3397</v>
      </c>
      <c r="J2187" s="41" t="str">
        <f t="shared" si="305"/>
        <v>Planned</v>
      </c>
    </row>
    <row r="2188" spans="1:10" x14ac:dyDescent="0.25">
      <c r="A2188" s="103" t="str">
        <f t="shared" si="303"/>
        <v>Language Arts+ Rosetta Stone: Portuguese88</v>
      </c>
      <c r="B2188" s="74" t="s">
        <v>2</v>
      </c>
      <c r="C2188" s="73" t="s">
        <v>3495</v>
      </c>
      <c r="D2188" s="118" t="s">
        <v>3395</v>
      </c>
      <c r="E2188" s="73" t="s">
        <v>107</v>
      </c>
      <c r="F2188" s="42">
        <v>88</v>
      </c>
      <c r="G2188" s="43" t="str">
        <f t="shared" si="304"/>
        <v>09 Jan (Week 18:  Wed)</v>
      </c>
      <c r="H2188" s="41" t="s">
        <v>3396</v>
      </c>
      <c r="I2188" s="41" t="s">
        <v>3397</v>
      </c>
      <c r="J2188" s="41" t="str">
        <f t="shared" si="305"/>
        <v>Planned</v>
      </c>
    </row>
    <row r="2189" spans="1:10" x14ac:dyDescent="0.25">
      <c r="A2189" s="103" t="str">
        <f t="shared" si="303"/>
        <v>Language Arts+ Rosetta Stone: Portuguese91</v>
      </c>
      <c r="B2189" s="74" t="s">
        <v>2</v>
      </c>
      <c r="C2189" s="73" t="s">
        <v>3495</v>
      </c>
      <c r="D2189" s="118" t="s">
        <v>3395</v>
      </c>
      <c r="E2189" s="73" t="s">
        <v>107</v>
      </c>
      <c r="F2189" s="42">
        <v>91</v>
      </c>
      <c r="G2189" s="43" t="str">
        <f t="shared" si="304"/>
        <v>14 Jan (Week 19:  Mon)</v>
      </c>
      <c r="H2189" s="41" t="s">
        <v>3396</v>
      </c>
      <c r="I2189" s="41" t="s">
        <v>3397</v>
      </c>
      <c r="J2189" s="41" t="str">
        <f t="shared" si="305"/>
        <v>Planned</v>
      </c>
    </row>
    <row r="2190" spans="1:10" x14ac:dyDescent="0.25">
      <c r="A2190" s="103" t="str">
        <f t="shared" si="303"/>
        <v>Language Arts+ Rosetta Stone: Portuguese93</v>
      </c>
      <c r="B2190" s="74" t="s">
        <v>2</v>
      </c>
      <c r="C2190" s="73" t="s">
        <v>3495</v>
      </c>
      <c r="D2190" s="118" t="s">
        <v>3395</v>
      </c>
      <c r="E2190" s="73" t="s">
        <v>107</v>
      </c>
      <c r="F2190" s="42">
        <v>93</v>
      </c>
      <c r="G2190" s="43" t="str">
        <f t="shared" si="304"/>
        <v>16 Jan (Week 19:  Wed)</v>
      </c>
      <c r="H2190" s="41" t="s">
        <v>3396</v>
      </c>
      <c r="I2190" s="41" t="s">
        <v>3397</v>
      </c>
      <c r="J2190" s="41" t="str">
        <f t="shared" si="305"/>
        <v>Planned</v>
      </c>
    </row>
    <row r="2191" spans="1:10" x14ac:dyDescent="0.25">
      <c r="A2191" s="103" t="str">
        <f t="shared" si="303"/>
        <v>Language Arts+ Rosetta Stone: Portuguese96</v>
      </c>
      <c r="B2191" s="74" t="s">
        <v>2</v>
      </c>
      <c r="C2191" s="73" t="s">
        <v>3495</v>
      </c>
      <c r="D2191" s="118" t="s">
        <v>3395</v>
      </c>
      <c r="E2191" s="73" t="s">
        <v>107</v>
      </c>
      <c r="F2191" s="42">
        <v>96</v>
      </c>
      <c r="G2191" s="43" t="str">
        <f t="shared" si="304"/>
        <v>21 Jan (Week 20:  Mon)</v>
      </c>
      <c r="H2191" s="41" t="s">
        <v>3396</v>
      </c>
      <c r="I2191" s="41" t="s">
        <v>3397</v>
      </c>
      <c r="J2191" s="41" t="str">
        <f t="shared" si="305"/>
        <v>Planned</v>
      </c>
    </row>
    <row r="2192" spans="1:10" x14ac:dyDescent="0.25">
      <c r="A2192" s="103" t="str">
        <f t="shared" si="303"/>
        <v>Language Arts+ Rosetta Stone: Portuguese98</v>
      </c>
      <c r="B2192" s="74" t="s">
        <v>2</v>
      </c>
      <c r="C2192" s="73" t="s">
        <v>3495</v>
      </c>
      <c r="D2192" s="118" t="s">
        <v>3395</v>
      </c>
      <c r="E2192" s="73" t="s">
        <v>107</v>
      </c>
      <c r="F2192" s="42">
        <v>98</v>
      </c>
      <c r="G2192" s="43" t="str">
        <f t="shared" si="304"/>
        <v>23 Jan (Week 20:  Wed)</v>
      </c>
      <c r="H2192" s="41" t="s">
        <v>3396</v>
      </c>
      <c r="I2192" s="41" t="s">
        <v>3397</v>
      </c>
      <c r="J2192" s="41" t="str">
        <f t="shared" si="305"/>
        <v>Planned</v>
      </c>
    </row>
    <row r="2193" spans="1:10" x14ac:dyDescent="0.25">
      <c r="A2193" s="103" t="str">
        <f t="shared" si="303"/>
        <v>Language Arts+ Rosetta Stone: Portuguese101</v>
      </c>
      <c r="B2193" s="74" t="s">
        <v>2</v>
      </c>
      <c r="C2193" s="73" t="s">
        <v>3495</v>
      </c>
      <c r="D2193" s="118" t="s">
        <v>3395</v>
      </c>
      <c r="E2193" s="73" t="s">
        <v>107</v>
      </c>
      <c r="F2193" s="42">
        <v>101</v>
      </c>
      <c r="G2193" s="43" t="str">
        <f t="shared" si="304"/>
        <v>28 Jan (Week 21:  Mon)</v>
      </c>
      <c r="H2193" s="41" t="s">
        <v>3396</v>
      </c>
      <c r="I2193" s="41" t="s">
        <v>3397</v>
      </c>
      <c r="J2193" s="41" t="str">
        <f t="shared" si="305"/>
        <v>Planned</v>
      </c>
    </row>
    <row r="2194" spans="1:10" x14ac:dyDescent="0.25">
      <c r="A2194" s="103" t="str">
        <f t="shared" si="303"/>
        <v>Language Arts+ Rosetta Stone: Portuguese103</v>
      </c>
      <c r="B2194" s="74" t="s">
        <v>2</v>
      </c>
      <c r="C2194" s="73" t="s">
        <v>3495</v>
      </c>
      <c r="D2194" s="118" t="s">
        <v>3395</v>
      </c>
      <c r="E2194" s="73" t="s">
        <v>107</v>
      </c>
      <c r="F2194" s="42">
        <v>103</v>
      </c>
      <c r="G2194" s="43" t="str">
        <f t="shared" si="304"/>
        <v>30 Jan (Week 21:  Wed)</v>
      </c>
      <c r="H2194" s="41" t="s">
        <v>3396</v>
      </c>
      <c r="I2194" s="41" t="s">
        <v>3397</v>
      </c>
      <c r="J2194" s="41" t="str">
        <f t="shared" si="305"/>
        <v>Planned</v>
      </c>
    </row>
    <row r="2195" spans="1:10" x14ac:dyDescent="0.25">
      <c r="A2195" s="103" t="str">
        <f t="shared" si="303"/>
        <v>Language Arts+ Rosetta Stone: Portuguese106</v>
      </c>
      <c r="B2195" s="74" t="s">
        <v>2</v>
      </c>
      <c r="C2195" s="73" t="s">
        <v>3495</v>
      </c>
      <c r="D2195" s="118" t="s">
        <v>3395</v>
      </c>
      <c r="E2195" s="73" t="s">
        <v>107</v>
      </c>
      <c r="F2195" s="42">
        <v>106</v>
      </c>
      <c r="G2195" s="43" t="str">
        <f t="shared" si="304"/>
        <v>04 Feb (Week 22:  Mon)</v>
      </c>
      <c r="H2195" s="41" t="s">
        <v>3396</v>
      </c>
      <c r="I2195" s="41" t="s">
        <v>3397</v>
      </c>
      <c r="J2195" s="41" t="str">
        <f t="shared" si="305"/>
        <v>Planned</v>
      </c>
    </row>
    <row r="2196" spans="1:10" x14ac:dyDescent="0.25">
      <c r="A2196" s="103" t="str">
        <f t="shared" si="303"/>
        <v>Language Arts+ Rosetta Stone: Portuguese108</v>
      </c>
      <c r="B2196" s="74" t="s">
        <v>2</v>
      </c>
      <c r="C2196" s="73" t="s">
        <v>3495</v>
      </c>
      <c r="D2196" s="118" t="s">
        <v>3395</v>
      </c>
      <c r="E2196" s="73" t="s">
        <v>107</v>
      </c>
      <c r="F2196" s="42">
        <v>108</v>
      </c>
      <c r="G2196" s="43" t="str">
        <f t="shared" si="304"/>
        <v>06 Feb (Week 22:  Wed)</v>
      </c>
      <c r="H2196" s="41" t="s">
        <v>3396</v>
      </c>
      <c r="I2196" s="41" t="s">
        <v>3397</v>
      </c>
      <c r="J2196" s="41" t="str">
        <f t="shared" si="305"/>
        <v>Planned</v>
      </c>
    </row>
    <row r="2197" spans="1:10" x14ac:dyDescent="0.25">
      <c r="A2197" s="103" t="str">
        <f t="shared" si="303"/>
        <v>Language Arts+ Rosetta Stone: Portuguese111</v>
      </c>
      <c r="B2197" s="74" t="s">
        <v>2</v>
      </c>
      <c r="C2197" s="73" t="s">
        <v>3495</v>
      </c>
      <c r="D2197" s="118" t="s">
        <v>3395</v>
      </c>
      <c r="E2197" s="73" t="s">
        <v>107</v>
      </c>
      <c r="F2197" s="42">
        <v>111</v>
      </c>
      <c r="G2197" s="43" t="str">
        <f t="shared" si="304"/>
        <v>11 Feb (Week 23:  Mon)</v>
      </c>
      <c r="H2197" s="41" t="s">
        <v>3396</v>
      </c>
      <c r="I2197" s="41" t="s">
        <v>3397</v>
      </c>
      <c r="J2197" s="41" t="str">
        <f t="shared" si="305"/>
        <v>Planned</v>
      </c>
    </row>
    <row r="2198" spans="1:10" x14ac:dyDescent="0.25">
      <c r="A2198" s="103" t="str">
        <f t="shared" si="303"/>
        <v>Language Arts+ Rosetta Stone: Portuguese113</v>
      </c>
      <c r="B2198" s="74" t="s">
        <v>2</v>
      </c>
      <c r="C2198" s="73" t="s">
        <v>3495</v>
      </c>
      <c r="D2198" s="118" t="s">
        <v>3395</v>
      </c>
      <c r="E2198" s="73" t="s">
        <v>107</v>
      </c>
      <c r="F2198" s="42">
        <v>113</v>
      </c>
      <c r="G2198" s="43" t="str">
        <f t="shared" si="304"/>
        <v>13 Feb (Week 23:  Wed)</v>
      </c>
      <c r="H2198" s="41" t="s">
        <v>3396</v>
      </c>
      <c r="I2198" s="41" t="s">
        <v>3397</v>
      </c>
      <c r="J2198" s="41" t="str">
        <f t="shared" si="305"/>
        <v>Planned</v>
      </c>
    </row>
    <row r="2199" spans="1:10" x14ac:dyDescent="0.25">
      <c r="A2199" s="103" t="str">
        <f t="shared" si="303"/>
        <v>Language Arts+ Rosetta Stone: Portuguese116</v>
      </c>
      <c r="B2199" s="74" t="s">
        <v>2</v>
      </c>
      <c r="C2199" s="73" t="s">
        <v>3495</v>
      </c>
      <c r="D2199" s="118" t="s">
        <v>3395</v>
      </c>
      <c r="E2199" s="73" t="s">
        <v>107</v>
      </c>
      <c r="F2199" s="42">
        <v>116</v>
      </c>
      <c r="G2199" s="43" t="str">
        <f t="shared" si="304"/>
        <v>18 Feb (Week 24:  Mon)</v>
      </c>
      <c r="H2199" s="41" t="s">
        <v>3396</v>
      </c>
      <c r="I2199" s="41" t="s">
        <v>3397</v>
      </c>
      <c r="J2199" s="41" t="str">
        <f t="shared" si="305"/>
        <v>Planned</v>
      </c>
    </row>
    <row r="2200" spans="1:10" x14ac:dyDescent="0.25">
      <c r="A2200" s="103" t="str">
        <f t="shared" si="303"/>
        <v>Language Arts+ Rosetta Stone: Portuguese118</v>
      </c>
      <c r="B2200" s="74" t="s">
        <v>2</v>
      </c>
      <c r="C2200" s="73" t="s">
        <v>3495</v>
      </c>
      <c r="D2200" s="118" t="s">
        <v>3395</v>
      </c>
      <c r="E2200" s="73" t="s">
        <v>107</v>
      </c>
      <c r="F2200" s="42">
        <v>118</v>
      </c>
      <c r="G2200" s="43" t="str">
        <f t="shared" si="304"/>
        <v>20 Feb (Week 24:  Wed)</v>
      </c>
      <c r="H2200" s="41" t="s">
        <v>3396</v>
      </c>
      <c r="I2200" s="41" t="s">
        <v>3397</v>
      </c>
      <c r="J2200" s="41" t="str">
        <f t="shared" si="305"/>
        <v>Planned</v>
      </c>
    </row>
    <row r="2201" spans="1:10" x14ac:dyDescent="0.25">
      <c r="A2201" s="103" t="str">
        <f t="shared" si="303"/>
        <v>Language Arts+ Rosetta Stone: Portuguese121</v>
      </c>
      <c r="B2201" s="74" t="s">
        <v>2</v>
      </c>
      <c r="C2201" s="73" t="s">
        <v>3495</v>
      </c>
      <c r="D2201" s="118" t="s">
        <v>3395</v>
      </c>
      <c r="E2201" s="73" t="s">
        <v>107</v>
      </c>
      <c r="F2201" s="42">
        <v>121</v>
      </c>
      <c r="G2201" s="43" t="str">
        <f t="shared" si="304"/>
        <v>25 Feb (Week 25:  Mon)</v>
      </c>
      <c r="H2201" s="41" t="s">
        <v>3396</v>
      </c>
      <c r="I2201" s="41" t="s">
        <v>3397</v>
      </c>
      <c r="J2201" s="41" t="str">
        <f t="shared" si="305"/>
        <v>Planned</v>
      </c>
    </row>
    <row r="2202" spans="1:10" x14ac:dyDescent="0.25">
      <c r="A2202" s="103" t="str">
        <f t="shared" ref="A2202:A2265" si="306">B2202&amp;D2202&amp;F2202</f>
        <v>Language Arts+ Rosetta Stone: Portuguese123</v>
      </c>
      <c r="B2202" s="74" t="s">
        <v>2</v>
      </c>
      <c r="C2202" s="73" t="s">
        <v>3495</v>
      </c>
      <c r="D2202" s="118" t="s">
        <v>3395</v>
      </c>
      <c r="E2202" s="73" t="s">
        <v>107</v>
      </c>
      <c r="F2202" s="42">
        <v>123</v>
      </c>
      <c r="G2202" s="43" t="str">
        <f t="shared" ref="G2202:G2265" si="307">IF(ISBLANK(F2202),"",TEXT(VLOOKUP(F2202,Calendar,2,0),"dd mmm")&amp;" (Week "&amp;VLOOKUP(F2202,Calendar,3,FALSE)&amp;":  "&amp;TEXT(VLOOKUP(F2202,Calendar,2,FALSE),"ddd")&amp;")")</f>
        <v>27 Feb (Week 25:  Wed)</v>
      </c>
      <c r="H2202" s="41" t="s">
        <v>3396</v>
      </c>
      <c r="I2202" s="41" t="s">
        <v>3397</v>
      </c>
      <c r="J2202" s="41" t="str">
        <f t="shared" ref="J2202:J2265" si="308">IF(ISBLANK(K2202),"Planned",IF(K2202="-","Revoked","Completed"))</f>
        <v>Planned</v>
      </c>
    </row>
    <row r="2203" spans="1:10" x14ac:dyDescent="0.25">
      <c r="A2203" s="103" t="str">
        <f t="shared" si="306"/>
        <v>Language Arts+ Rosetta Stone: Portuguese126</v>
      </c>
      <c r="B2203" s="74" t="s">
        <v>2</v>
      </c>
      <c r="C2203" s="73" t="s">
        <v>3495</v>
      </c>
      <c r="D2203" s="118" t="s">
        <v>3395</v>
      </c>
      <c r="E2203" s="73" t="s">
        <v>107</v>
      </c>
      <c r="F2203" s="42">
        <v>126</v>
      </c>
      <c r="G2203" s="43" t="str">
        <f t="shared" si="307"/>
        <v>04 Mar (Week 26:  Mon)</v>
      </c>
      <c r="H2203" s="41" t="s">
        <v>3396</v>
      </c>
      <c r="I2203" s="41" t="s">
        <v>3397</v>
      </c>
      <c r="J2203" s="41" t="str">
        <f t="shared" si="308"/>
        <v>Planned</v>
      </c>
    </row>
    <row r="2204" spans="1:10" x14ac:dyDescent="0.25">
      <c r="A2204" s="103" t="str">
        <f t="shared" si="306"/>
        <v>Language Arts+ Rosetta Stone: Portuguese128</v>
      </c>
      <c r="B2204" s="74" t="s">
        <v>2</v>
      </c>
      <c r="C2204" s="73" t="s">
        <v>3495</v>
      </c>
      <c r="D2204" s="118" t="s">
        <v>3395</v>
      </c>
      <c r="E2204" s="73" t="s">
        <v>107</v>
      </c>
      <c r="F2204" s="42">
        <v>128</v>
      </c>
      <c r="G2204" s="43" t="str">
        <f t="shared" si="307"/>
        <v>06 Mar (Week 26:  Wed)</v>
      </c>
      <c r="H2204" s="41" t="s">
        <v>3396</v>
      </c>
      <c r="I2204" s="41" t="s">
        <v>3397</v>
      </c>
      <c r="J2204" s="41" t="str">
        <f t="shared" si="308"/>
        <v>Planned</v>
      </c>
    </row>
    <row r="2205" spans="1:10" x14ac:dyDescent="0.25">
      <c r="A2205" s="103" t="str">
        <f t="shared" si="306"/>
        <v>Language Arts+ Rosetta Stone: Portuguese131</v>
      </c>
      <c r="B2205" s="74" t="s">
        <v>2</v>
      </c>
      <c r="C2205" s="73" t="s">
        <v>3495</v>
      </c>
      <c r="D2205" s="118" t="s">
        <v>3395</v>
      </c>
      <c r="E2205" s="73" t="s">
        <v>107</v>
      </c>
      <c r="F2205" s="42">
        <v>131</v>
      </c>
      <c r="G2205" s="43" t="str">
        <f t="shared" si="307"/>
        <v>11 Mar (Week 27:  Mon)</v>
      </c>
      <c r="H2205" s="41" t="s">
        <v>3396</v>
      </c>
      <c r="I2205" s="41" t="s">
        <v>3397</v>
      </c>
      <c r="J2205" s="41" t="str">
        <f t="shared" si="308"/>
        <v>Planned</v>
      </c>
    </row>
    <row r="2206" spans="1:10" x14ac:dyDescent="0.25">
      <c r="A2206" s="103" t="str">
        <f t="shared" si="306"/>
        <v>Language Arts+ Rosetta Stone: Portuguese133</v>
      </c>
      <c r="B2206" s="74" t="s">
        <v>2</v>
      </c>
      <c r="C2206" s="73" t="s">
        <v>3495</v>
      </c>
      <c r="D2206" s="118" t="s">
        <v>3395</v>
      </c>
      <c r="E2206" s="73" t="s">
        <v>107</v>
      </c>
      <c r="F2206" s="42">
        <v>133</v>
      </c>
      <c r="G2206" s="43" t="str">
        <f t="shared" si="307"/>
        <v>13 Mar (Week 27:  Wed)</v>
      </c>
      <c r="H2206" s="41" t="s">
        <v>3396</v>
      </c>
      <c r="I2206" s="41" t="s">
        <v>3397</v>
      </c>
      <c r="J2206" s="41" t="str">
        <f t="shared" si="308"/>
        <v>Planned</v>
      </c>
    </row>
    <row r="2207" spans="1:10" x14ac:dyDescent="0.25">
      <c r="A2207" s="103" t="str">
        <f t="shared" si="306"/>
        <v>Language Arts+ Rosetta Stone: Portuguese136</v>
      </c>
      <c r="B2207" s="74" t="s">
        <v>2</v>
      </c>
      <c r="C2207" s="73" t="s">
        <v>3495</v>
      </c>
      <c r="D2207" s="118" t="s">
        <v>3395</v>
      </c>
      <c r="E2207" s="73" t="s">
        <v>107</v>
      </c>
      <c r="F2207" s="42">
        <v>136</v>
      </c>
      <c r="G2207" s="43" t="str">
        <f t="shared" si="307"/>
        <v>18 Mar (Week 28:  Mon)</v>
      </c>
      <c r="H2207" s="41" t="s">
        <v>3396</v>
      </c>
      <c r="I2207" s="41" t="s">
        <v>3397</v>
      </c>
      <c r="J2207" s="41" t="str">
        <f t="shared" si="308"/>
        <v>Planned</v>
      </c>
    </row>
    <row r="2208" spans="1:10" x14ac:dyDescent="0.25">
      <c r="A2208" s="103" t="str">
        <f t="shared" si="306"/>
        <v>Language Arts+ Rosetta Stone: Portuguese138</v>
      </c>
      <c r="B2208" s="74" t="s">
        <v>2</v>
      </c>
      <c r="C2208" s="73" t="s">
        <v>3495</v>
      </c>
      <c r="D2208" s="118" t="s">
        <v>3395</v>
      </c>
      <c r="E2208" s="73" t="s">
        <v>107</v>
      </c>
      <c r="F2208" s="42">
        <v>138</v>
      </c>
      <c r="G2208" s="43" t="str">
        <f t="shared" si="307"/>
        <v>20 Mar (Week 28:  Wed)</v>
      </c>
      <c r="H2208" s="41" t="s">
        <v>3396</v>
      </c>
      <c r="I2208" s="41" t="s">
        <v>3397</v>
      </c>
      <c r="J2208" s="41" t="str">
        <f t="shared" si="308"/>
        <v>Planned</v>
      </c>
    </row>
    <row r="2209" spans="1:10" x14ac:dyDescent="0.25">
      <c r="A2209" s="103" t="str">
        <f t="shared" si="306"/>
        <v>Language Arts+ Rosetta Stone: Portuguese141</v>
      </c>
      <c r="B2209" s="74" t="s">
        <v>2</v>
      </c>
      <c r="C2209" s="73" t="s">
        <v>3495</v>
      </c>
      <c r="D2209" s="118" t="s">
        <v>3395</v>
      </c>
      <c r="E2209" s="73" t="s">
        <v>107</v>
      </c>
      <c r="F2209" s="42">
        <v>141</v>
      </c>
      <c r="G2209" s="43" t="str">
        <f t="shared" si="307"/>
        <v>25 Mar (Week 29:  Mon)</v>
      </c>
      <c r="H2209" s="41" t="s">
        <v>3396</v>
      </c>
      <c r="I2209" s="41" t="s">
        <v>3397</v>
      </c>
      <c r="J2209" s="41" t="str">
        <f t="shared" si="308"/>
        <v>Planned</v>
      </c>
    </row>
    <row r="2210" spans="1:10" x14ac:dyDescent="0.25">
      <c r="A2210" s="103" t="str">
        <f t="shared" si="306"/>
        <v>Language Arts+ Rosetta Stone: Portuguese143</v>
      </c>
      <c r="B2210" s="74" t="s">
        <v>2</v>
      </c>
      <c r="C2210" s="73" t="s">
        <v>3495</v>
      </c>
      <c r="D2210" s="118" t="s">
        <v>3395</v>
      </c>
      <c r="E2210" s="73" t="s">
        <v>107</v>
      </c>
      <c r="F2210" s="42">
        <v>143</v>
      </c>
      <c r="G2210" s="43" t="str">
        <f t="shared" si="307"/>
        <v>27 Mar (Week 29:  Wed)</v>
      </c>
      <c r="H2210" s="41" t="s">
        <v>3396</v>
      </c>
      <c r="I2210" s="41" t="s">
        <v>3397</v>
      </c>
      <c r="J2210" s="41" t="str">
        <f t="shared" si="308"/>
        <v>Planned</v>
      </c>
    </row>
    <row r="2211" spans="1:10" x14ac:dyDescent="0.25">
      <c r="A2211" s="103" t="str">
        <f t="shared" si="306"/>
        <v>Language Arts+ Rosetta Stone: Portuguese146</v>
      </c>
      <c r="B2211" s="74" t="s">
        <v>2</v>
      </c>
      <c r="C2211" s="73" t="s">
        <v>3495</v>
      </c>
      <c r="D2211" s="118" t="s">
        <v>3395</v>
      </c>
      <c r="E2211" s="73" t="s">
        <v>107</v>
      </c>
      <c r="F2211" s="42">
        <v>146</v>
      </c>
      <c r="G2211" s="43" t="str">
        <f t="shared" si="307"/>
        <v>01 Apr (Week 30:  Mon)</v>
      </c>
      <c r="H2211" s="41" t="s">
        <v>3396</v>
      </c>
      <c r="I2211" s="41" t="s">
        <v>3397</v>
      </c>
      <c r="J2211" s="41" t="str">
        <f t="shared" si="308"/>
        <v>Planned</v>
      </c>
    </row>
    <row r="2212" spans="1:10" x14ac:dyDescent="0.25">
      <c r="A2212" s="103" t="str">
        <f t="shared" si="306"/>
        <v>Language Arts+ Rosetta Stone: Portuguese148</v>
      </c>
      <c r="B2212" s="74" t="s">
        <v>2</v>
      </c>
      <c r="C2212" s="73" t="s">
        <v>3495</v>
      </c>
      <c r="D2212" s="118" t="s">
        <v>3395</v>
      </c>
      <c r="E2212" s="73" t="s">
        <v>107</v>
      </c>
      <c r="F2212" s="42">
        <v>148</v>
      </c>
      <c r="G2212" s="43" t="str">
        <f t="shared" si="307"/>
        <v>03 Apr (Week 30:  Wed)</v>
      </c>
      <c r="H2212" s="41" t="s">
        <v>3396</v>
      </c>
      <c r="I2212" s="41" t="s">
        <v>3397</v>
      </c>
      <c r="J2212" s="41" t="str">
        <f t="shared" si="308"/>
        <v>Planned</v>
      </c>
    </row>
    <row r="2213" spans="1:10" x14ac:dyDescent="0.25">
      <c r="A2213" s="103" t="str">
        <f t="shared" si="306"/>
        <v>Language Arts+ Rosetta Stone: Portuguese151</v>
      </c>
      <c r="B2213" s="74" t="s">
        <v>2</v>
      </c>
      <c r="C2213" s="73" t="s">
        <v>3495</v>
      </c>
      <c r="D2213" s="118" t="s">
        <v>3395</v>
      </c>
      <c r="E2213" s="73" t="s">
        <v>107</v>
      </c>
      <c r="F2213" s="42">
        <v>151</v>
      </c>
      <c r="G2213" s="43" t="str">
        <f t="shared" si="307"/>
        <v>08 Apr (Week 31:  Mon)</v>
      </c>
      <c r="H2213" s="41" t="s">
        <v>3396</v>
      </c>
      <c r="I2213" s="41" t="s">
        <v>3397</v>
      </c>
      <c r="J2213" s="41" t="str">
        <f t="shared" si="308"/>
        <v>Planned</v>
      </c>
    </row>
    <row r="2214" spans="1:10" x14ac:dyDescent="0.25">
      <c r="A2214" s="103" t="str">
        <f t="shared" si="306"/>
        <v>Language Arts+ Rosetta Stone: Portuguese153</v>
      </c>
      <c r="B2214" s="74" t="s">
        <v>2</v>
      </c>
      <c r="C2214" s="73" t="s">
        <v>3495</v>
      </c>
      <c r="D2214" s="118" t="s">
        <v>3395</v>
      </c>
      <c r="E2214" s="73" t="s">
        <v>107</v>
      </c>
      <c r="F2214" s="42">
        <v>153</v>
      </c>
      <c r="G2214" s="43" t="str">
        <f t="shared" si="307"/>
        <v>10 Apr (Week 31:  Wed)</v>
      </c>
      <c r="H2214" s="41" t="s">
        <v>3396</v>
      </c>
      <c r="I2214" s="41" t="s">
        <v>3397</v>
      </c>
      <c r="J2214" s="41" t="str">
        <f t="shared" si="308"/>
        <v>Planned</v>
      </c>
    </row>
    <row r="2215" spans="1:10" x14ac:dyDescent="0.25">
      <c r="A2215" s="103" t="str">
        <f t="shared" si="306"/>
        <v>Language Arts+ Rosetta Stone: Portuguese156</v>
      </c>
      <c r="B2215" s="74" t="s">
        <v>2</v>
      </c>
      <c r="C2215" s="73" t="s">
        <v>3495</v>
      </c>
      <c r="D2215" s="118" t="s">
        <v>3395</v>
      </c>
      <c r="E2215" s="73" t="s">
        <v>107</v>
      </c>
      <c r="F2215" s="42">
        <v>156</v>
      </c>
      <c r="G2215" s="43" t="str">
        <f t="shared" si="307"/>
        <v>15 Apr (Week 32:  Mon)</v>
      </c>
      <c r="H2215" s="41" t="s">
        <v>3396</v>
      </c>
      <c r="I2215" s="41" t="s">
        <v>3397</v>
      </c>
      <c r="J2215" s="41" t="str">
        <f t="shared" si="308"/>
        <v>Planned</v>
      </c>
    </row>
    <row r="2216" spans="1:10" x14ac:dyDescent="0.25">
      <c r="A2216" s="103" t="str">
        <f t="shared" si="306"/>
        <v>Language Arts+ Rosetta Stone: Portuguese158</v>
      </c>
      <c r="B2216" s="74" t="s">
        <v>2</v>
      </c>
      <c r="C2216" s="73" t="s">
        <v>3495</v>
      </c>
      <c r="D2216" s="118" t="s">
        <v>3395</v>
      </c>
      <c r="E2216" s="73" t="s">
        <v>107</v>
      </c>
      <c r="F2216" s="42">
        <v>158</v>
      </c>
      <c r="G2216" s="43" t="str">
        <f t="shared" si="307"/>
        <v>17 Apr (Week 32:  Wed)</v>
      </c>
      <c r="H2216" s="41" t="s">
        <v>3396</v>
      </c>
      <c r="I2216" s="41" t="s">
        <v>3397</v>
      </c>
      <c r="J2216" s="41" t="str">
        <f t="shared" si="308"/>
        <v>Planned</v>
      </c>
    </row>
    <row r="2217" spans="1:10" x14ac:dyDescent="0.25">
      <c r="A2217" s="103" t="str">
        <f t="shared" si="306"/>
        <v>Language Arts+ Rosetta Stone: Portuguese161</v>
      </c>
      <c r="B2217" s="74" t="s">
        <v>2</v>
      </c>
      <c r="C2217" s="73" t="s">
        <v>3495</v>
      </c>
      <c r="D2217" s="118" t="s">
        <v>3395</v>
      </c>
      <c r="E2217" s="73" t="s">
        <v>107</v>
      </c>
      <c r="F2217" s="42">
        <v>161</v>
      </c>
      <c r="G2217" s="43" t="str">
        <f t="shared" si="307"/>
        <v>22 Apr (Week 33:  Mon)</v>
      </c>
      <c r="H2217" s="41" t="s">
        <v>3396</v>
      </c>
      <c r="I2217" s="41" t="s">
        <v>3397</v>
      </c>
      <c r="J2217" s="41" t="str">
        <f t="shared" si="308"/>
        <v>Planned</v>
      </c>
    </row>
    <row r="2218" spans="1:10" x14ac:dyDescent="0.25">
      <c r="A2218" s="103" t="str">
        <f t="shared" si="306"/>
        <v>Language Arts+ Rosetta Stone: Portuguese163</v>
      </c>
      <c r="B2218" s="74" t="s">
        <v>2</v>
      </c>
      <c r="C2218" s="73" t="s">
        <v>3495</v>
      </c>
      <c r="D2218" s="118" t="s">
        <v>3395</v>
      </c>
      <c r="E2218" s="73" t="s">
        <v>107</v>
      </c>
      <c r="F2218" s="42">
        <v>163</v>
      </c>
      <c r="G2218" s="43" t="str">
        <f t="shared" si="307"/>
        <v>24 Apr (Week 33:  Wed)</v>
      </c>
      <c r="H2218" s="41" t="s">
        <v>3396</v>
      </c>
      <c r="I2218" s="41" t="s">
        <v>3397</v>
      </c>
      <c r="J2218" s="41" t="str">
        <f t="shared" si="308"/>
        <v>Planned</v>
      </c>
    </row>
    <row r="2219" spans="1:10" x14ac:dyDescent="0.25">
      <c r="A2219" s="103" t="str">
        <f t="shared" si="306"/>
        <v>Language Arts+ Rosetta Stone: Portuguese166</v>
      </c>
      <c r="B2219" s="74" t="s">
        <v>2</v>
      </c>
      <c r="C2219" s="73" t="s">
        <v>3495</v>
      </c>
      <c r="D2219" s="118" t="s">
        <v>3395</v>
      </c>
      <c r="E2219" s="73" t="s">
        <v>107</v>
      </c>
      <c r="F2219" s="42">
        <v>166</v>
      </c>
      <c r="G2219" s="43" t="str">
        <f t="shared" si="307"/>
        <v>29 Apr (Week 34:  Mon)</v>
      </c>
      <c r="H2219" s="41" t="s">
        <v>3396</v>
      </c>
      <c r="I2219" s="41" t="s">
        <v>3397</v>
      </c>
      <c r="J2219" s="41" t="str">
        <f t="shared" si="308"/>
        <v>Planned</v>
      </c>
    </row>
    <row r="2220" spans="1:10" x14ac:dyDescent="0.25">
      <c r="A2220" s="103" t="str">
        <f t="shared" si="306"/>
        <v>Language Arts+ Rosetta Stone: Portuguese168</v>
      </c>
      <c r="B2220" s="74" t="s">
        <v>2</v>
      </c>
      <c r="C2220" s="73" t="s">
        <v>3495</v>
      </c>
      <c r="D2220" s="118" t="s">
        <v>3395</v>
      </c>
      <c r="E2220" s="73" t="s">
        <v>107</v>
      </c>
      <c r="F2220" s="42">
        <v>168</v>
      </c>
      <c r="G2220" s="43" t="str">
        <f t="shared" si="307"/>
        <v>01 May (Week 34:  Wed)</v>
      </c>
      <c r="H2220" s="41" t="s">
        <v>3396</v>
      </c>
      <c r="I2220" s="41" t="s">
        <v>3397</v>
      </c>
      <c r="J2220" s="41" t="str">
        <f t="shared" si="308"/>
        <v>Planned</v>
      </c>
    </row>
    <row r="2221" spans="1:10" x14ac:dyDescent="0.25">
      <c r="A2221" s="103" t="str">
        <f t="shared" si="306"/>
        <v>Language Arts+ Rosetta Stone: Portuguese171</v>
      </c>
      <c r="B2221" s="74" t="s">
        <v>2</v>
      </c>
      <c r="C2221" s="73" t="s">
        <v>3495</v>
      </c>
      <c r="D2221" s="118" t="s">
        <v>3395</v>
      </c>
      <c r="E2221" s="73" t="s">
        <v>107</v>
      </c>
      <c r="F2221" s="42">
        <v>171</v>
      </c>
      <c r="G2221" s="43" t="str">
        <f t="shared" si="307"/>
        <v>06 May (Week 35:  Mon)</v>
      </c>
      <c r="H2221" s="41" t="s">
        <v>3396</v>
      </c>
      <c r="I2221" s="41" t="s">
        <v>3397</v>
      </c>
      <c r="J2221" s="41" t="str">
        <f t="shared" si="308"/>
        <v>Planned</v>
      </c>
    </row>
    <row r="2222" spans="1:10" x14ac:dyDescent="0.25">
      <c r="A2222" s="103" t="str">
        <f t="shared" si="306"/>
        <v>Language Arts+ Rosetta Stone: Portuguese173</v>
      </c>
      <c r="B2222" s="74" t="s">
        <v>2</v>
      </c>
      <c r="C2222" s="73" t="s">
        <v>3495</v>
      </c>
      <c r="D2222" s="118" t="s">
        <v>3395</v>
      </c>
      <c r="E2222" s="73" t="s">
        <v>107</v>
      </c>
      <c r="F2222" s="42">
        <v>173</v>
      </c>
      <c r="G2222" s="43" t="str">
        <f t="shared" si="307"/>
        <v>08 May (Week 35:  Wed)</v>
      </c>
      <c r="H2222" s="41" t="s">
        <v>3396</v>
      </c>
      <c r="I2222" s="41" t="s">
        <v>3397</v>
      </c>
      <c r="J2222" s="41" t="str">
        <f t="shared" si="308"/>
        <v>Planned</v>
      </c>
    </row>
    <row r="2223" spans="1:10" x14ac:dyDescent="0.25">
      <c r="A2223" s="103" t="str">
        <f t="shared" si="306"/>
        <v>Language Arts+ Rosetta Stone: Portuguese176</v>
      </c>
      <c r="B2223" s="74" t="s">
        <v>2</v>
      </c>
      <c r="C2223" s="73" t="s">
        <v>3495</v>
      </c>
      <c r="D2223" s="118" t="s">
        <v>3395</v>
      </c>
      <c r="E2223" s="73" t="s">
        <v>107</v>
      </c>
      <c r="F2223" s="42">
        <v>176</v>
      </c>
      <c r="G2223" s="43" t="str">
        <f t="shared" si="307"/>
        <v>13 May (Week 36:  Mon)</v>
      </c>
      <c r="H2223" s="41" t="s">
        <v>3396</v>
      </c>
      <c r="I2223" s="41" t="s">
        <v>3397</v>
      </c>
      <c r="J2223" s="41" t="str">
        <f t="shared" si="308"/>
        <v>Planned</v>
      </c>
    </row>
    <row r="2224" spans="1:10" x14ac:dyDescent="0.25">
      <c r="A2224" s="103" t="str">
        <f t="shared" si="306"/>
        <v>Language Arts+ Rosetta Stone: Portuguese178</v>
      </c>
      <c r="B2224" s="74" t="s">
        <v>2</v>
      </c>
      <c r="C2224" s="73" t="s">
        <v>3495</v>
      </c>
      <c r="D2224" s="118" t="s">
        <v>3395</v>
      </c>
      <c r="E2224" s="73" t="s">
        <v>107</v>
      </c>
      <c r="F2224" s="42">
        <v>178</v>
      </c>
      <c r="G2224" s="43" t="str">
        <f t="shared" si="307"/>
        <v>15 May (Week 36:  Wed)</v>
      </c>
      <c r="H2224" s="41" t="s">
        <v>3396</v>
      </c>
      <c r="I2224" s="41" t="s">
        <v>3397</v>
      </c>
      <c r="J2224" s="41" t="str">
        <f t="shared" si="308"/>
        <v>Planned</v>
      </c>
    </row>
    <row r="2225" spans="1:11" x14ac:dyDescent="0.25">
      <c r="A2225" s="103" t="str">
        <f t="shared" si="306"/>
        <v>Language Arts+ Rosetta Stone: Portuguese2</v>
      </c>
      <c r="B2225" s="74" t="s">
        <v>2</v>
      </c>
      <c r="C2225" s="73" t="s">
        <v>3495</v>
      </c>
      <c r="D2225" s="118" t="s">
        <v>3395</v>
      </c>
      <c r="E2225" s="73" t="s">
        <v>108</v>
      </c>
      <c r="F2225" s="42">
        <v>2</v>
      </c>
      <c r="G2225" s="43" t="str">
        <f t="shared" si="307"/>
        <v>04 Sep (Week 1:  Tue)</v>
      </c>
      <c r="H2225" s="41" t="s">
        <v>3396</v>
      </c>
      <c r="I2225" s="41" t="s">
        <v>3397</v>
      </c>
      <c r="J2225" s="41" t="str">
        <f t="shared" si="308"/>
        <v>Completed</v>
      </c>
      <c r="K2225" s="107">
        <v>43347</v>
      </c>
    </row>
    <row r="2226" spans="1:11" x14ac:dyDescent="0.25">
      <c r="A2226" s="103" t="str">
        <f t="shared" si="306"/>
        <v>Language Arts+ Rosetta Stone: Portuguese4</v>
      </c>
      <c r="B2226" s="74" t="s">
        <v>2</v>
      </c>
      <c r="C2226" s="73" t="s">
        <v>3495</v>
      </c>
      <c r="D2226" s="118" t="s">
        <v>3395</v>
      </c>
      <c r="E2226" s="73" t="s">
        <v>108</v>
      </c>
      <c r="F2226" s="42">
        <v>4</v>
      </c>
      <c r="G2226" s="43" t="str">
        <f t="shared" si="307"/>
        <v>06 Sep (Week 1:  Thu)</v>
      </c>
      <c r="H2226" s="41" t="s">
        <v>3396</v>
      </c>
      <c r="I2226" s="41" t="s">
        <v>3397</v>
      </c>
      <c r="J2226" s="41" t="str">
        <f t="shared" si="308"/>
        <v>Completed</v>
      </c>
      <c r="K2226" s="107">
        <v>43350</v>
      </c>
    </row>
    <row r="2227" spans="1:11" x14ac:dyDescent="0.25">
      <c r="A2227" s="103" t="str">
        <f t="shared" si="306"/>
        <v>Language Arts+ Rosetta Stone: Portuguese7</v>
      </c>
      <c r="B2227" s="74" t="s">
        <v>2</v>
      </c>
      <c r="C2227" s="73" t="s">
        <v>3495</v>
      </c>
      <c r="D2227" s="118" t="s">
        <v>3395</v>
      </c>
      <c r="E2227" s="73" t="s">
        <v>108</v>
      </c>
      <c r="F2227" s="42">
        <v>7</v>
      </c>
      <c r="G2227" s="43" t="str">
        <f t="shared" si="307"/>
        <v>11 Sep (Week 2:  Tue)</v>
      </c>
      <c r="H2227" s="41" t="s">
        <v>3396</v>
      </c>
      <c r="I2227" s="41" t="s">
        <v>3397</v>
      </c>
      <c r="J2227" s="41" t="str">
        <f t="shared" si="308"/>
        <v>Completed</v>
      </c>
      <c r="K2227" s="107">
        <v>43353</v>
      </c>
    </row>
    <row r="2228" spans="1:11" x14ac:dyDescent="0.25">
      <c r="A2228" s="103" t="str">
        <f t="shared" si="306"/>
        <v>Language Arts+ Rosetta Stone: Portuguese9</v>
      </c>
      <c r="B2228" s="74" t="s">
        <v>2</v>
      </c>
      <c r="C2228" s="73" t="s">
        <v>3495</v>
      </c>
      <c r="D2228" s="118" t="s">
        <v>3395</v>
      </c>
      <c r="E2228" s="73" t="s">
        <v>108</v>
      </c>
      <c r="F2228" s="42">
        <v>9</v>
      </c>
      <c r="G2228" s="43" t="str">
        <f t="shared" si="307"/>
        <v>13 Sep (Week 2:  Thu)</v>
      </c>
      <c r="H2228" s="41" t="s">
        <v>3396</v>
      </c>
      <c r="I2228" s="41" t="s">
        <v>3397</v>
      </c>
      <c r="J2228" s="41" t="str">
        <f t="shared" si="308"/>
        <v>Completed</v>
      </c>
      <c r="K2228" s="107">
        <v>43355</v>
      </c>
    </row>
    <row r="2229" spans="1:11" x14ac:dyDescent="0.25">
      <c r="A2229" s="103" t="str">
        <f t="shared" si="306"/>
        <v>Language Arts+ Rosetta Stone: Portuguese12</v>
      </c>
      <c r="B2229" s="74" t="s">
        <v>2</v>
      </c>
      <c r="C2229" s="73" t="s">
        <v>3495</v>
      </c>
      <c r="D2229" s="118" t="s">
        <v>3395</v>
      </c>
      <c r="E2229" s="73" t="s">
        <v>108</v>
      </c>
      <c r="F2229" s="42">
        <v>12</v>
      </c>
      <c r="G2229" s="43" t="str">
        <f t="shared" si="307"/>
        <v>18 Sep (Week 3:  Tue)</v>
      </c>
      <c r="H2229" s="41" t="s">
        <v>3396</v>
      </c>
      <c r="I2229" s="41" t="s">
        <v>3397</v>
      </c>
      <c r="J2229" s="41" t="str">
        <f t="shared" si="308"/>
        <v>Completed</v>
      </c>
      <c r="K2229" s="107">
        <v>43360</v>
      </c>
    </row>
    <row r="2230" spans="1:11" x14ac:dyDescent="0.25">
      <c r="A2230" s="103" t="str">
        <f t="shared" si="306"/>
        <v>Language Arts+ Rosetta Stone: Portuguese14</v>
      </c>
      <c r="B2230" s="74" t="s">
        <v>2</v>
      </c>
      <c r="C2230" s="73" t="s">
        <v>3495</v>
      </c>
      <c r="D2230" s="118" t="s">
        <v>3395</v>
      </c>
      <c r="E2230" s="73" t="s">
        <v>108</v>
      </c>
      <c r="F2230" s="42">
        <v>14</v>
      </c>
      <c r="G2230" s="43" t="str">
        <f t="shared" si="307"/>
        <v>20 Sep (Week 3:  Thu)</v>
      </c>
      <c r="H2230" s="41" t="s">
        <v>3396</v>
      </c>
      <c r="I2230" s="41" t="s">
        <v>3397</v>
      </c>
      <c r="J2230" s="41" t="str">
        <f t="shared" si="308"/>
        <v>Completed</v>
      </c>
      <c r="K2230" s="107">
        <v>43362</v>
      </c>
    </row>
    <row r="2231" spans="1:11" x14ac:dyDescent="0.25">
      <c r="A2231" s="103" t="str">
        <f t="shared" si="306"/>
        <v>Language Arts+ Rosetta Stone: Portuguese17</v>
      </c>
      <c r="B2231" s="74" t="s">
        <v>2</v>
      </c>
      <c r="C2231" s="73" t="s">
        <v>3495</v>
      </c>
      <c r="D2231" s="118" t="s">
        <v>3395</v>
      </c>
      <c r="E2231" s="73" t="s">
        <v>108</v>
      </c>
      <c r="F2231" s="42">
        <v>17</v>
      </c>
      <c r="G2231" s="43" t="str">
        <f t="shared" si="307"/>
        <v>25 Sep (Week 4:  Tue)</v>
      </c>
      <c r="H2231" s="41" t="s">
        <v>3396</v>
      </c>
      <c r="I2231" s="41" t="s">
        <v>3397</v>
      </c>
      <c r="J2231" s="41" t="str">
        <f t="shared" si="308"/>
        <v>Completed</v>
      </c>
      <c r="K2231" s="107">
        <v>43369</v>
      </c>
    </row>
    <row r="2232" spans="1:11" x14ac:dyDescent="0.25">
      <c r="A2232" s="103" t="str">
        <f t="shared" si="306"/>
        <v>Language Arts+ Rosetta Stone: Portuguese19</v>
      </c>
      <c r="B2232" s="74" t="s">
        <v>2</v>
      </c>
      <c r="C2232" s="73" t="s">
        <v>3495</v>
      </c>
      <c r="D2232" s="118" t="s">
        <v>3395</v>
      </c>
      <c r="E2232" s="73" t="s">
        <v>108</v>
      </c>
      <c r="F2232" s="42">
        <v>19</v>
      </c>
      <c r="G2232" s="43" t="str">
        <f t="shared" si="307"/>
        <v>27 Sep (Week 4:  Thu)</v>
      </c>
      <c r="H2232" s="41" t="s">
        <v>3396</v>
      </c>
      <c r="I2232" s="41" t="s">
        <v>3397</v>
      </c>
      <c r="J2232" s="41" t="str">
        <f t="shared" si="308"/>
        <v>Completed</v>
      </c>
      <c r="K2232" s="107">
        <v>43371</v>
      </c>
    </row>
    <row r="2233" spans="1:11" x14ac:dyDescent="0.25">
      <c r="A2233" s="103" t="str">
        <f t="shared" si="306"/>
        <v>Language Arts+ Rosetta Stone: Portuguese22</v>
      </c>
      <c r="B2233" s="74" t="s">
        <v>2</v>
      </c>
      <c r="C2233" s="73" t="s">
        <v>3495</v>
      </c>
      <c r="D2233" s="118" t="s">
        <v>3395</v>
      </c>
      <c r="E2233" s="73" t="s">
        <v>108</v>
      </c>
      <c r="F2233" s="42">
        <v>22</v>
      </c>
      <c r="G2233" s="43" t="str">
        <f t="shared" si="307"/>
        <v>02 Oct (Week 5:  Tue)</v>
      </c>
      <c r="H2233" s="41" t="s">
        <v>3396</v>
      </c>
      <c r="I2233" s="41" t="s">
        <v>3397</v>
      </c>
      <c r="J2233" s="41" t="str">
        <f t="shared" si="308"/>
        <v>Completed</v>
      </c>
      <c r="K2233" s="107">
        <v>43375</v>
      </c>
    </row>
    <row r="2234" spans="1:11" x14ac:dyDescent="0.25">
      <c r="A2234" s="103" t="str">
        <f t="shared" si="306"/>
        <v>Language Arts+ Rosetta Stone: Portuguese24</v>
      </c>
      <c r="B2234" s="74" t="s">
        <v>2</v>
      </c>
      <c r="C2234" s="73" t="s">
        <v>3495</v>
      </c>
      <c r="D2234" s="118" t="s">
        <v>3395</v>
      </c>
      <c r="E2234" s="73" t="s">
        <v>108</v>
      </c>
      <c r="F2234" s="42">
        <v>24</v>
      </c>
      <c r="G2234" s="43" t="str">
        <f t="shared" si="307"/>
        <v>04 Oct (Week 5:  Thu)</v>
      </c>
      <c r="H2234" s="41" t="s">
        <v>3396</v>
      </c>
      <c r="I2234" s="41" t="s">
        <v>3397</v>
      </c>
      <c r="J2234" s="41" t="str">
        <f t="shared" si="308"/>
        <v>Planned</v>
      </c>
    </row>
    <row r="2235" spans="1:11" x14ac:dyDescent="0.25">
      <c r="A2235" s="103" t="str">
        <f t="shared" si="306"/>
        <v>Language Arts+ Rosetta Stone: Portuguese27</v>
      </c>
      <c r="B2235" s="74" t="s">
        <v>2</v>
      </c>
      <c r="C2235" s="73" t="s">
        <v>3495</v>
      </c>
      <c r="D2235" s="118" t="s">
        <v>3395</v>
      </c>
      <c r="E2235" s="73" t="s">
        <v>108</v>
      </c>
      <c r="F2235" s="42">
        <v>27</v>
      </c>
      <c r="G2235" s="43" t="str">
        <f t="shared" si="307"/>
        <v>09 Oct (Week 6:  Tue)</v>
      </c>
      <c r="H2235" s="41" t="s">
        <v>3396</v>
      </c>
      <c r="I2235" s="41" t="s">
        <v>3397</v>
      </c>
      <c r="J2235" s="41" t="str">
        <f t="shared" si="308"/>
        <v>Planned</v>
      </c>
    </row>
    <row r="2236" spans="1:11" x14ac:dyDescent="0.25">
      <c r="A2236" s="103" t="str">
        <f t="shared" si="306"/>
        <v>Language Arts+ Rosetta Stone: Portuguese29</v>
      </c>
      <c r="B2236" s="74" t="s">
        <v>2</v>
      </c>
      <c r="C2236" s="73" t="s">
        <v>3495</v>
      </c>
      <c r="D2236" s="118" t="s">
        <v>3395</v>
      </c>
      <c r="E2236" s="73" t="s">
        <v>108</v>
      </c>
      <c r="F2236" s="42">
        <v>29</v>
      </c>
      <c r="G2236" s="43" t="str">
        <f t="shared" si="307"/>
        <v>11 Oct (Week 6:  Thu)</v>
      </c>
      <c r="H2236" s="41" t="s">
        <v>3396</v>
      </c>
      <c r="I2236" s="41" t="s">
        <v>3397</v>
      </c>
      <c r="J2236" s="41" t="str">
        <f t="shared" si="308"/>
        <v>Planned</v>
      </c>
    </row>
    <row r="2237" spans="1:11" x14ac:dyDescent="0.25">
      <c r="A2237" s="103" t="str">
        <f t="shared" si="306"/>
        <v>Language Arts+ Rosetta Stone: Portuguese32</v>
      </c>
      <c r="B2237" s="74" t="s">
        <v>2</v>
      </c>
      <c r="C2237" s="73" t="s">
        <v>3495</v>
      </c>
      <c r="D2237" s="118" t="s">
        <v>3395</v>
      </c>
      <c r="E2237" s="73" t="s">
        <v>108</v>
      </c>
      <c r="F2237" s="42">
        <v>32</v>
      </c>
      <c r="G2237" s="43" t="str">
        <f t="shared" si="307"/>
        <v>16 Oct (Week 7:  Tue)</v>
      </c>
      <c r="H2237" s="41" t="s">
        <v>3396</v>
      </c>
      <c r="I2237" s="41" t="s">
        <v>3397</v>
      </c>
      <c r="J2237" s="41" t="str">
        <f t="shared" si="308"/>
        <v>Planned</v>
      </c>
    </row>
    <row r="2238" spans="1:11" x14ac:dyDescent="0.25">
      <c r="A2238" s="103" t="str">
        <f t="shared" si="306"/>
        <v>Language Arts+ Rosetta Stone: Portuguese34</v>
      </c>
      <c r="B2238" s="74" t="s">
        <v>2</v>
      </c>
      <c r="C2238" s="73" t="s">
        <v>3495</v>
      </c>
      <c r="D2238" s="118" t="s">
        <v>3395</v>
      </c>
      <c r="E2238" s="73" t="s">
        <v>108</v>
      </c>
      <c r="F2238" s="42">
        <v>34</v>
      </c>
      <c r="G2238" s="43" t="str">
        <f t="shared" si="307"/>
        <v>18 Oct (Week 7:  Thu)</v>
      </c>
      <c r="H2238" s="41" t="s">
        <v>3396</v>
      </c>
      <c r="I2238" s="41" t="s">
        <v>3397</v>
      </c>
      <c r="J2238" s="41" t="str">
        <f t="shared" si="308"/>
        <v>Planned</v>
      </c>
    </row>
    <row r="2239" spans="1:11" x14ac:dyDescent="0.25">
      <c r="A2239" s="103" t="str">
        <f t="shared" si="306"/>
        <v>Language Arts+ Rosetta Stone: Portuguese37</v>
      </c>
      <c r="B2239" s="74" t="s">
        <v>2</v>
      </c>
      <c r="C2239" s="73" t="s">
        <v>3495</v>
      </c>
      <c r="D2239" s="118" t="s">
        <v>3395</v>
      </c>
      <c r="E2239" s="73" t="s">
        <v>108</v>
      </c>
      <c r="F2239" s="42">
        <v>37</v>
      </c>
      <c r="G2239" s="43" t="str">
        <f t="shared" si="307"/>
        <v>23 Oct (Week 8:  Tue)</v>
      </c>
      <c r="H2239" s="41" t="s">
        <v>3396</v>
      </c>
      <c r="I2239" s="41" t="s">
        <v>3397</v>
      </c>
      <c r="J2239" s="41" t="str">
        <f t="shared" si="308"/>
        <v>Planned</v>
      </c>
    </row>
    <row r="2240" spans="1:11" x14ac:dyDescent="0.25">
      <c r="A2240" s="103" t="str">
        <f t="shared" si="306"/>
        <v>Language Arts+ Rosetta Stone: Portuguese39</v>
      </c>
      <c r="B2240" s="74" t="s">
        <v>2</v>
      </c>
      <c r="C2240" s="73" t="s">
        <v>3495</v>
      </c>
      <c r="D2240" s="118" t="s">
        <v>3395</v>
      </c>
      <c r="E2240" s="73" t="s">
        <v>108</v>
      </c>
      <c r="F2240" s="42">
        <v>39</v>
      </c>
      <c r="G2240" s="43" t="str">
        <f t="shared" si="307"/>
        <v>25 Oct (Week 8:  Thu)</v>
      </c>
      <c r="H2240" s="41" t="s">
        <v>3396</v>
      </c>
      <c r="I2240" s="41" t="s">
        <v>3397</v>
      </c>
      <c r="J2240" s="41" t="str">
        <f t="shared" si="308"/>
        <v>Planned</v>
      </c>
    </row>
    <row r="2241" spans="1:10" x14ac:dyDescent="0.25">
      <c r="A2241" s="103" t="str">
        <f t="shared" si="306"/>
        <v>Language Arts+ Rosetta Stone: Portuguese42</v>
      </c>
      <c r="B2241" s="74" t="s">
        <v>2</v>
      </c>
      <c r="C2241" s="73" t="s">
        <v>3495</v>
      </c>
      <c r="D2241" s="118" t="s">
        <v>3395</v>
      </c>
      <c r="E2241" s="73" t="s">
        <v>108</v>
      </c>
      <c r="F2241" s="42">
        <v>42</v>
      </c>
      <c r="G2241" s="43" t="str">
        <f t="shared" si="307"/>
        <v>30 Oct (Week 9:  Tue)</v>
      </c>
      <c r="H2241" s="41" t="s">
        <v>3396</v>
      </c>
      <c r="I2241" s="41" t="s">
        <v>3397</v>
      </c>
      <c r="J2241" s="41" t="str">
        <f t="shared" si="308"/>
        <v>Planned</v>
      </c>
    </row>
    <row r="2242" spans="1:10" x14ac:dyDescent="0.25">
      <c r="A2242" s="103" t="str">
        <f t="shared" si="306"/>
        <v>Language Arts+ Rosetta Stone: Portuguese44</v>
      </c>
      <c r="B2242" s="74" t="s">
        <v>2</v>
      </c>
      <c r="C2242" s="73" t="s">
        <v>3495</v>
      </c>
      <c r="D2242" s="118" t="s">
        <v>3395</v>
      </c>
      <c r="E2242" s="73" t="s">
        <v>108</v>
      </c>
      <c r="F2242" s="42">
        <v>44</v>
      </c>
      <c r="G2242" s="43" t="str">
        <f t="shared" si="307"/>
        <v>01 Nov (Week 9:  Thu)</v>
      </c>
      <c r="H2242" s="41" t="s">
        <v>3396</v>
      </c>
      <c r="I2242" s="41" t="s">
        <v>3397</v>
      </c>
      <c r="J2242" s="41" t="str">
        <f t="shared" si="308"/>
        <v>Planned</v>
      </c>
    </row>
    <row r="2243" spans="1:10" x14ac:dyDescent="0.25">
      <c r="A2243" s="103" t="str">
        <f t="shared" si="306"/>
        <v>Language Arts+ Rosetta Stone: Portuguese47</v>
      </c>
      <c r="B2243" s="74" t="s">
        <v>2</v>
      </c>
      <c r="C2243" s="73" t="s">
        <v>3495</v>
      </c>
      <c r="D2243" s="118" t="s">
        <v>3395</v>
      </c>
      <c r="E2243" s="73" t="s">
        <v>108</v>
      </c>
      <c r="F2243" s="42">
        <v>47</v>
      </c>
      <c r="G2243" s="43" t="str">
        <f t="shared" si="307"/>
        <v>06 Nov (Week 10:  Tue)</v>
      </c>
      <c r="H2243" s="41" t="s">
        <v>3396</v>
      </c>
      <c r="I2243" s="41" t="s">
        <v>3397</v>
      </c>
      <c r="J2243" s="41" t="str">
        <f t="shared" si="308"/>
        <v>Planned</v>
      </c>
    </row>
    <row r="2244" spans="1:10" x14ac:dyDescent="0.25">
      <c r="A2244" s="103" t="str">
        <f t="shared" si="306"/>
        <v>Language Arts+ Rosetta Stone: Portuguese49</v>
      </c>
      <c r="B2244" s="74" t="s">
        <v>2</v>
      </c>
      <c r="C2244" s="73" t="s">
        <v>3495</v>
      </c>
      <c r="D2244" s="118" t="s">
        <v>3395</v>
      </c>
      <c r="E2244" s="73" t="s">
        <v>108</v>
      </c>
      <c r="F2244" s="42">
        <v>49</v>
      </c>
      <c r="G2244" s="43" t="str">
        <f t="shared" si="307"/>
        <v>08 Nov (Week 10:  Thu)</v>
      </c>
      <c r="H2244" s="41" t="s">
        <v>3396</v>
      </c>
      <c r="I2244" s="41" t="s">
        <v>3397</v>
      </c>
      <c r="J2244" s="41" t="str">
        <f t="shared" si="308"/>
        <v>Planned</v>
      </c>
    </row>
    <row r="2245" spans="1:10" x14ac:dyDescent="0.25">
      <c r="A2245" s="103" t="str">
        <f t="shared" si="306"/>
        <v>Language Arts+ Rosetta Stone: Portuguese52</v>
      </c>
      <c r="B2245" s="74" t="s">
        <v>2</v>
      </c>
      <c r="C2245" s="73" t="s">
        <v>3495</v>
      </c>
      <c r="D2245" s="118" t="s">
        <v>3395</v>
      </c>
      <c r="E2245" s="73" t="s">
        <v>108</v>
      </c>
      <c r="F2245" s="42">
        <v>52</v>
      </c>
      <c r="G2245" s="43" t="str">
        <f t="shared" si="307"/>
        <v>13 Nov (Week 11:  Tue)</v>
      </c>
      <c r="H2245" s="41" t="s">
        <v>3396</v>
      </c>
      <c r="I2245" s="41" t="s">
        <v>3397</v>
      </c>
      <c r="J2245" s="41" t="str">
        <f t="shared" si="308"/>
        <v>Planned</v>
      </c>
    </row>
    <row r="2246" spans="1:10" x14ac:dyDescent="0.25">
      <c r="A2246" s="103" t="str">
        <f t="shared" si="306"/>
        <v>Language Arts+ Rosetta Stone: Portuguese54</v>
      </c>
      <c r="B2246" s="74" t="s">
        <v>2</v>
      </c>
      <c r="C2246" s="73" t="s">
        <v>3495</v>
      </c>
      <c r="D2246" s="118" t="s">
        <v>3395</v>
      </c>
      <c r="E2246" s="73" t="s">
        <v>108</v>
      </c>
      <c r="F2246" s="42">
        <v>54</v>
      </c>
      <c r="G2246" s="43" t="str">
        <f t="shared" si="307"/>
        <v>15 Nov (Week 11:  Thu)</v>
      </c>
      <c r="H2246" s="41" t="s">
        <v>3396</v>
      </c>
      <c r="I2246" s="41" t="s">
        <v>3397</v>
      </c>
      <c r="J2246" s="41" t="str">
        <f t="shared" si="308"/>
        <v>Planned</v>
      </c>
    </row>
    <row r="2247" spans="1:10" x14ac:dyDescent="0.25">
      <c r="A2247" s="103" t="str">
        <f t="shared" si="306"/>
        <v>Language Arts+ Rosetta Stone: Portuguese57</v>
      </c>
      <c r="B2247" s="74" t="s">
        <v>2</v>
      </c>
      <c r="C2247" s="73" t="s">
        <v>3495</v>
      </c>
      <c r="D2247" s="118" t="s">
        <v>3395</v>
      </c>
      <c r="E2247" s="73" t="s">
        <v>108</v>
      </c>
      <c r="F2247" s="42">
        <v>57</v>
      </c>
      <c r="G2247" s="43" t="str">
        <f t="shared" si="307"/>
        <v>20 Nov (Week 12:  Tue)</v>
      </c>
      <c r="H2247" s="41" t="s">
        <v>3396</v>
      </c>
      <c r="I2247" s="41" t="s">
        <v>3397</v>
      </c>
      <c r="J2247" s="41" t="str">
        <f t="shared" si="308"/>
        <v>Planned</v>
      </c>
    </row>
    <row r="2248" spans="1:10" x14ac:dyDescent="0.25">
      <c r="A2248" s="103" t="str">
        <f t="shared" si="306"/>
        <v>Language Arts+ Rosetta Stone: Portuguese59</v>
      </c>
      <c r="B2248" s="74" t="s">
        <v>2</v>
      </c>
      <c r="C2248" s="73" t="s">
        <v>3495</v>
      </c>
      <c r="D2248" s="118" t="s">
        <v>3395</v>
      </c>
      <c r="E2248" s="73" t="s">
        <v>108</v>
      </c>
      <c r="F2248" s="42">
        <v>59</v>
      </c>
      <c r="G2248" s="43" t="str">
        <f t="shared" si="307"/>
        <v>22 Nov (Week 12:  Thu)</v>
      </c>
      <c r="H2248" s="41" t="s">
        <v>3396</v>
      </c>
      <c r="I2248" s="41" t="s">
        <v>3397</v>
      </c>
      <c r="J2248" s="41" t="str">
        <f t="shared" si="308"/>
        <v>Planned</v>
      </c>
    </row>
    <row r="2249" spans="1:10" x14ac:dyDescent="0.25">
      <c r="A2249" s="103" t="str">
        <f t="shared" si="306"/>
        <v>Language Arts+ Rosetta Stone: Portuguese62</v>
      </c>
      <c r="B2249" s="74" t="s">
        <v>2</v>
      </c>
      <c r="C2249" s="73" t="s">
        <v>3495</v>
      </c>
      <c r="D2249" s="118" t="s">
        <v>3395</v>
      </c>
      <c r="E2249" s="73" t="s">
        <v>108</v>
      </c>
      <c r="F2249" s="42">
        <v>62</v>
      </c>
      <c r="G2249" s="43" t="str">
        <f t="shared" si="307"/>
        <v>27 Nov (Week 13:  Tue)</v>
      </c>
      <c r="H2249" s="41" t="s">
        <v>3396</v>
      </c>
      <c r="I2249" s="41" t="s">
        <v>3397</v>
      </c>
      <c r="J2249" s="41" t="str">
        <f t="shared" si="308"/>
        <v>Planned</v>
      </c>
    </row>
    <row r="2250" spans="1:10" x14ac:dyDescent="0.25">
      <c r="A2250" s="103" t="str">
        <f t="shared" si="306"/>
        <v>Language Arts+ Rosetta Stone: Portuguese64</v>
      </c>
      <c r="B2250" s="74" t="s">
        <v>2</v>
      </c>
      <c r="C2250" s="73" t="s">
        <v>3495</v>
      </c>
      <c r="D2250" s="118" t="s">
        <v>3395</v>
      </c>
      <c r="E2250" s="73" t="s">
        <v>108</v>
      </c>
      <c r="F2250" s="42">
        <v>64</v>
      </c>
      <c r="G2250" s="43" t="str">
        <f t="shared" si="307"/>
        <v>29 Nov (Week 13:  Thu)</v>
      </c>
      <c r="H2250" s="41" t="s">
        <v>3396</v>
      </c>
      <c r="I2250" s="41" t="s">
        <v>3397</v>
      </c>
      <c r="J2250" s="41" t="str">
        <f t="shared" si="308"/>
        <v>Planned</v>
      </c>
    </row>
    <row r="2251" spans="1:10" x14ac:dyDescent="0.25">
      <c r="A2251" s="103" t="str">
        <f t="shared" si="306"/>
        <v>Language Arts+ Rosetta Stone: Portuguese67</v>
      </c>
      <c r="B2251" s="74" t="s">
        <v>2</v>
      </c>
      <c r="C2251" s="73" t="s">
        <v>3495</v>
      </c>
      <c r="D2251" s="118" t="s">
        <v>3395</v>
      </c>
      <c r="E2251" s="73" t="s">
        <v>108</v>
      </c>
      <c r="F2251" s="42">
        <v>67</v>
      </c>
      <c r="G2251" s="43" t="str">
        <f t="shared" si="307"/>
        <v>04 Dec (Week 14:  Tue)</v>
      </c>
      <c r="H2251" s="41" t="s">
        <v>3396</v>
      </c>
      <c r="I2251" s="41" t="s">
        <v>3397</v>
      </c>
      <c r="J2251" s="41" t="str">
        <f t="shared" si="308"/>
        <v>Planned</v>
      </c>
    </row>
    <row r="2252" spans="1:10" x14ac:dyDescent="0.25">
      <c r="A2252" s="103" t="str">
        <f t="shared" si="306"/>
        <v>Language Arts+ Rosetta Stone: Portuguese69</v>
      </c>
      <c r="B2252" s="74" t="s">
        <v>2</v>
      </c>
      <c r="C2252" s="73" t="s">
        <v>3495</v>
      </c>
      <c r="D2252" s="118" t="s">
        <v>3395</v>
      </c>
      <c r="E2252" s="73" t="s">
        <v>108</v>
      </c>
      <c r="F2252" s="42">
        <v>69</v>
      </c>
      <c r="G2252" s="43" t="str">
        <f t="shared" si="307"/>
        <v>06 Dec (Week 14:  Thu)</v>
      </c>
      <c r="H2252" s="41" t="s">
        <v>3396</v>
      </c>
      <c r="I2252" s="41" t="s">
        <v>3397</v>
      </c>
      <c r="J2252" s="41" t="str">
        <f t="shared" si="308"/>
        <v>Planned</v>
      </c>
    </row>
    <row r="2253" spans="1:10" x14ac:dyDescent="0.25">
      <c r="A2253" s="103" t="str">
        <f t="shared" si="306"/>
        <v>Language Arts+ Rosetta Stone: Portuguese72</v>
      </c>
      <c r="B2253" s="74" t="s">
        <v>2</v>
      </c>
      <c r="C2253" s="73" t="s">
        <v>3495</v>
      </c>
      <c r="D2253" s="118" t="s">
        <v>3395</v>
      </c>
      <c r="E2253" s="73" t="s">
        <v>108</v>
      </c>
      <c r="F2253" s="42">
        <v>72</v>
      </c>
      <c r="G2253" s="43" t="str">
        <f t="shared" si="307"/>
        <v>11 Dec (Week 15:  Tue)</v>
      </c>
      <c r="H2253" s="41" t="s">
        <v>3396</v>
      </c>
      <c r="I2253" s="41" t="s">
        <v>3397</v>
      </c>
      <c r="J2253" s="41" t="str">
        <f t="shared" si="308"/>
        <v>Planned</v>
      </c>
    </row>
    <row r="2254" spans="1:10" x14ac:dyDescent="0.25">
      <c r="A2254" s="103" t="str">
        <f t="shared" si="306"/>
        <v>Language Arts+ Rosetta Stone: Portuguese74</v>
      </c>
      <c r="B2254" s="74" t="s">
        <v>2</v>
      </c>
      <c r="C2254" s="73" t="s">
        <v>3495</v>
      </c>
      <c r="D2254" s="118" t="s">
        <v>3395</v>
      </c>
      <c r="E2254" s="73" t="s">
        <v>108</v>
      </c>
      <c r="F2254" s="42">
        <v>74</v>
      </c>
      <c r="G2254" s="43" t="str">
        <f t="shared" si="307"/>
        <v>13 Dec (Week 15:  Thu)</v>
      </c>
      <c r="H2254" s="41" t="s">
        <v>3396</v>
      </c>
      <c r="I2254" s="41" t="s">
        <v>3397</v>
      </c>
      <c r="J2254" s="41" t="str">
        <f t="shared" si="308"/>
        <v>Planned</v>
      </c>
    </row>
    <row r="2255" spans="1:10" x14ac:dyDescent="0.25">
      <c r="A2255" s="103" t="str">
        <f t="shared" si="306"/>
        <v>Language Arts+ Rosetta Stone: Portuguese77</v>
      </c>
      <c r="B2255" s="74" t="s">
        <v>2</v>
      </c>
      <c r="C2255" s="73" t="s">
        <v>3495</v>
      </c>
      <c r="D2255" s="118" t="s">
        <v>3395</v>
      </c>
      <c r="E2255" s="73" t="s">
        <v>108</v>
      </c>
      <c r="F2255" s="42">
        <v>77</v>
      </c>
      <c r="G2255" s="43" t="str">
        <f t="shared" si="307"/>
        <v>18 Dec (Week 16:  Tue)</v>
      </c>
      <c r="H2255" s="41" t="s">
        <v>3396</v>
      </c>
      <c r="I2255" s="41" t="s">
        <v>3397</v>
      </c>
      <c r="J2255" s="41" t="str">
        <f t="shared" si="308"/>
        <v>Planned</v>
      </c>
    </row>
    <row r="2256" spans="1:10" x14ac:dyDescent="0.25">
      <c r="A2256" s="103" t="str">
        <f t="shared" si="306"/>
        <v>Language Arts+ Rosetta Stone: Portuguese79</v>
      </c>
      <c r="B2256" s="74" t="s">
        <v>2</v>
      </c>
      <c r="C2256" s="73" t="s">
        <v>3495</v>
      </c>
      <c r="D2256" s="118" t="s">
        <v>3395</v>
      </c>
      <c r="E2256" s="73" t="s">
        <v>108</v>
      </c>
      <c r="F2256" s="42">
        <v>79</v>
      </c>
      <c r="G2256" s="43" t="str">
        <f t="shared" si="307"/>
        <v>20 Dec (Week 16:  Thu)</v>
      </c>
      <c r="H2256" s="41" t="s">
        <v>3396</v>
      </c>
      <c r="I2256" s="41" t="s">
        <v>3397</v>
      </c>
      <c r="J2256" s="41" t="str">
        <f t="shared" si="308"/>
        <v>Planned</v>
      </c>
    </row>
    <row r="2257" spans="1:10" x14ac:dyDescent="0.25">
      <c r="A2257" s="103" t="str">
        <f t="shared" si="306"/>
        <v>Language Arts+ Rosetta Stone: Portuguese82</v>
      </c>
      <c r="B2257" s="74" t="s">
        <v>2</v>
      </c>
      <c r="C2257" s="73" t="s">
        <v>3495</v>
      </c>
      <c r="D2257" s="118" t="s">
        <v>3395</v>
      </c>
      <c r="E2257" s="73" t="s">
        <v>108</v>
      </c>
      <c r="F2257" s="42">
        <v>82</v>
      </c>
      <c r="G2257" s="43" t="str">
        <f t="shared" si="307"/>
        <v>28 Dec (Week 17:  Fri)</v>
      </c>
      <c r="H2257" s="41" t="s">
        <v>3396</v>
      </c>
      <c r="I2257" s="41" t="s">
        <v>3397</v>
      </c>
      <c r="J2257" s="41" t="str">
        <f t="shared" si="308"/>
        <v>Planned</v>
      </c>
    </row>
    <row r="2258" spans="1:10" x14ac:dyDescent="0.25">
      <c r="A2258" s="103" t="str">
        <f t="shared" si="306"/>
        <v>Language Arts+ Rosetta Stone: Portuguese84</v>
      </c>
      <c r="B2258" s="74" t="s">
        <v>2</v>
      </c>
      <c r="C2258" s="73" t="s">
        <v>3495</v>
      </c>
      <c r="D2258" s="118" t="s">
        <v>3395</v>
      </c>
      <c r="E2258" s="73" t="s">
        <v>108</v>
      </c>
      <c r="F2258" s="42">
        <v>84</v>
      </c>
      <c r="G2258" s="43" t="str">
        <f t="shared" si="307"/>
        <v>03 Jan (Week 17:  Thu)</v>
      </c>
      <c r="H2258" s="41" t="s">
        <v>3396</v>
      </c>
      <c r="I2258" s="41" t="s">
        <v>3397</v>
      </c>
      <c r="J2258" s="41" t="str">
        <f t="shared" si="308"/>
        <v>Planned</v>
      </c>
    </row>
    <row r="2259" spans="1:10" x14ac:dyDescent="0.25">
      <c r="A2259" s="103" t="str">
        <f t="shared" si="306"/>
        <v>Language Arts+ Rosetta Stone: Portuguese87</v>
      </c>
      <c r="B2259" s="74" t="s">
        <v>2</v>
      </c>
      <c r="C2259" s="73" t="s">
        <v>3495</v>
      </c>
      <c r="D2259" s="118" t="s">
        <v>3395</v>
      </c>
      <c r="E2259" s="73" t="s">
        <v>108</v>
      </c>
      <c r="F2259" s="42">
        <v>87</v>
      </c>
      <c r="G2259" s="43" t="str">
        <f t="shared" si="307"/>
        <v>08 Jan (Week 18:  Tue)</v>
      </c>
      <c r="H2259" s="41" t="s">
        <v>3396</v>
      </c>
      <c r="I2259" s="41" t="s">
        <v>3397</v>
      </c>
      <c r="J2259" s="41" t="str">
        <f t="shared" si="308"/>
        <v>Planned</v>
      </c>
    </row>
    <row r="2260" spans="1:10" x14ac:dyDescent="0.25">
      <c r="A2260" s="103" t="str">
        <f t="shared" si="306"/>
        <v>Language Arts+ Rosetta Stone: Portuguese89</v>
      </c>
      <c r="B2260" s="74" t="s">
        <v>2</v>
      </c>
      <c r="C2260" s="73" t="s">
        <v>3495</v>
      </c>
      <c r="D2260" s="118" t="s">
        <v>3395</v>
      </c>
      <c r="E2260" s="73" t="s">
        <v>108</v>
      </c>
      <c r="F2260" s="42">
        <v>89</v>
      </c>
      <c r="G2260" s="43" t="str">
        <f t="shared" si="307"/>
        <v>10 Jan (Week 18:  Thu)</v>
      </c>
      <c r="H2260" s="41" t="s">
        <v>3396</v>
      </c>
      <c r="I2260" s="41" t="s">
        <v>3397</v>
      </c>
      <c r="J2260" s="41" t="str">
        <f t="shared" si="308"/>
        <v>Planned</v>
      </c>
    </row>
    <row r="2261" spans="1:10" x14ac:dyDescent="0.25">
      <c r="A2261" s="103" t="str">
        <f t="shared" si="306"/>
        <v>Language Arts+ Rosetta Stone: Portuguese92</v>
      </c>
      <c r="B2261" s="74" t="s">
        <v>2</v>
      </c>
      <c r="C2261" s="73" t="s">
        <v>3495</v>
      </c>
      <c r="D2261" s="118" t="s">
        <v>3395</v>
      </c>
      <c r="E2261" s="73" t="s">
        <v>108</v>
      </c>
      <c r="F2261" s="42">
        <v>92</v>
      </c>
      <c r="G2261" s="43" t="str">
        <f t="shared" si="307"/>
        <v>15 Jan (Week 19:  Tue)</v>
      </c>
      <c r="H2261" s="41" t="s">
        <v>3396</v>
      </c>
      <c r="I2261" s="41" t="s">
        <v>3397</v>
      </c>
      <c r="J2261" s="41" t="str">
        <f t="shared" si="308"/>
        <v>Planned</v>
      </c>
    </row>
    <row r="2262" spans="1:10" x14ac:dyDescent="0.25">
      <c r="A2262" s="103" t="str">
        <f t="shared" si="306"/>
        <v>Language Arts+ Rosetta Stone: Portuguese94</v>
      </c>
      <c r="B2262" s="74" t="s">
        <v>2</v>
      </c>
      <c r="C2262" s="73" t="s">
        <v>3495</v>
      </c>
      <c r="D2262" s="118" t="s">
        <v>3395</v>
      </c>
      <c r="E2262" s="73" t="s">
        <v>108</v>
      </c>
      <c r="F2262" s="42">
        <v>94</v>
      </c>
      <c r="G2262" s="43" t="str">
        <f t="shared" si="307"/>
        <v>17 Jan (Week 19:  Thu)</v>
      </c>
      <c r="H2262" s="41" t="s">
        <v>3396</v>
      </c>
      <c r="I2262" s="41" t="s">
        <v>3397</v>
      </c>
      <c r="J2262" s="41" t="str">
        <f t="shared" si="308"/>
        <v>Planned</v>
      </c>
    </row>
    <row r="2263" spans="1:10" x14ac:dyDescent="0.25">
      <c r="A2263" s="103" t="str">
        <f t="shared" si="306"/>
        <v>Language Arts+ Rosetta Stone: Portuguese97</v>
      </c>
      <c r="B2263" s="74" t="s">
        <v>2</v>
      </c>
      <c r="C2263" s="73" t="s">
        <v>3495</v>
      </c>
      <c r="D2263" s="118" t="s">
        <v>3395</v>
      </c>
      <c r="E2263" s="73" t="s">
        <v>108</v>
      </c>
      <c r="F2263" s="42">
        <v>97</v>
      </c>
      <c r="G2263" s="43" t="str">
        <f t="shared" si="307"/>
        <v>22 Jan (Week 20:  Tue)</v>
      </c>
      <c r="H2263" s="41" t="s">
        <v>3396</v>
      </c>
      <c r="I2263" s="41" t="s">
        <v>3397</v>
      </c>
      <c r="J2263" s="41" t="str">
        <f t="shared" si="308"/>
        <v>Planned</v>
      </c>
    </row>
    <row r="2264" spans="1:10" x14ac:dyDescent="0.25">
      <c r="A2264" s="103" t="str">
        <f t="shared" si="306"/>
        <v>Language Arts+ Rosetta Stone: Portuguese99</v>
      </c>
      <c r="B2264" s="74" t="s">
        <v>2</v>
      </c>
      <c r="C2264" s="73" t="s">
        <v>3495</v>
      </c>
      <c r="D2264" s="118" t="s">
        <v>3395</v>
      </c>
      <c r="E2264" s="73" t="s">
        <v>108</v>
      </c>
      <c r="F2264" s="42">
        <v>99</v>
      </c>
      <c r="G2264" s="43" t="str">
        <f t="shared" si="307"/>
        <v>24 Jan (Week 20:  Thu)</v>
      </c>
      <c r="H2264" s="41" t="s">
        <v>3396</v>
      </c>
      <c r="I2264" s="41" t="s">
        <v>3397</v>
      </c>
      <c r="J2264" s="41" t="str">
        <f t="shared" si="308"/>
        <v>Planned</v>
      </c>
    </row>
    <row r="2265" spans="1:10" x14ac:dyDescent="0.25">
      <c r="A2265" s="103" t="str">
        <f t="shared" si="306"/>
        <v>Language Arts+ Rosetta Stone: Portuguese102</v>
      </c>
      <c r="B2265" s="74" t="s">
        <v>2</v>
      </c>
      <c r="C2265" s="73" t="s">
        <v>3495</v>
      </c>
      <c r="D2265" s="118" t="s">
        <v>3395</v>
      </c>
      <c r="E2265" s="73" t="s">
        <v>108</v>
      </c>
      <c r="F2265" s="42">
        <v>102</v>
      </c>
      <c r="G2265" s="43" t="str">
        <f t="shared" si="307"/>
        <v>29 Jan (Week 21:  Tue)</v>
      </c>
      <c r="H2265" s="41" t="s">
        <v>3396</v>
      </c>
      <c r="I2265" s="41" t="s">
        <v>3397</v>
      </c>
      <c r="J2265" s="41" t="str">
        <f t="shared" si="308"/>
        <v>Planned</v>
      </c>
    </row>
    <row r="2266" spans="1:10" x14ac:dyDescent="0.25">
      <c r="A2266" s="103" t="str">
        <f t="shared" ref="A2266:A2296" si="309">B2266&amp;D2266&amp;F2266</f>
        <v>Language Arts+ Rosetta Stone: Portuguese104</v>
      </c>
      <c r="B2266" s="74" t="s">
        <v>2</v>
      </c>
      <c r="C2266" s="73" t="s">
        <v>3495</v>
      </c>
      <c r="D2266" s="118" t="s">
        <v>3395</v>
      </c>
      <c r="E2266" s="73" t="s">
        <v>108</v>
      </c>
      <c r="F2266" s="42">
        <v>104</v>
      </c>
      <c r="G2266" s="43" t="str">
        <f t="shared" ref="G2266:G2296" si="310">IF(ISBLANK(F2266),"",TEXT(VLOOKUP(F2266,Calendar,2,0),"dd mmm")&amp;" (Week "&amp;VLOOKUP(F2266,Calendar,3,FALSE)&amp;":  "&amp;TEXT(VLOOKUP(F2266,Calendar,2,FALSE),"ddd")&amp;")")</f>
        <v>31 Jan (Week 21:  Thu)</v>
      </c>
      <c r="H2266" s="41" t="s">
        <v>3396</v>
      </c>
      <c r="I2266" s="41" t="s">
        <v>3397</v>
      </c>
      <c r="J2266" s="41" t="str">
        <f t="shared" ref="J2266:J2296" si="311">IF(ISBLANK(K2266),"Planned",IF(K2266="-","Revoked","Completed"))</f>
        <v>Planned</v>
      </c>
    </row>
    <row r="2267" spans="1:10" x14ac:dyDescent="0.25">
      <c r="A2267" s="103" t="str">
        <f t="shared" si="309"/>
        <v>Language Arts+ Rosetta Stone: Portuguese107</v>
      </c>
      <c r="B2267" s="74" t="s">
        <v>2</v>
      </c>
      <c r="C2267" s="73" t="s">
        <v>3495</v>
      </c>
      <c r="D2267" s="118" t="s">
        <v>3395</v>
      </c>
      <c r="E2267" s="73" t="s">
        <v>108</v>
      </c>
      <c r="F2267" s="42">
        <v>107</v>
      </c>
      <c r="G2267" s="43" t="str">
        <f t="shared" si="310"/>
        <v>05 Feb (Week 22:  Tue)</v>
      </c>
      <c r="H2267" s="41" t="s">
        <v>3396</v>
      </c>
      <c r="I2267" s="41" t="s">
        <v>3397</v>
      </c>
      <c r="J2267" s="41" t="str">
        <f t="shared" si="311"/>
        <v>Planned</v>
      </c>
    </row>
    <row r="2268" spans="1:10" x14ac:dyDescent="0.25">
      <c r="A2268" s="103" t="str">
        <f t="shared" si="309"/>
        <v>Language Arts+ Rosetta Stone: Portuguese109</v>
      </c>
      <c r="B2268" s="74" t="s">
        <v>2</v>
      </c>
      <c r="C2268" s="73" t="s">
        <v>3495</v>
      </c>
      <c r="D2268" s="118" t="s">
        <v>3395</v>
      </c>
      <c r="E2268" s="73" t="s">
        <v>108</v>
      </c>
      <c r="F2268" s="42">
        <v>109</v>
      </c>
      <c r="G2268" s="43" t="str">
        <f t="shared" si="310"/>
        <v>07 Feb (Week 22:  Thu)</v>
      </c>
      <c r="H2268" s="41" t="s">
        <v>3396</v>
      </c>
      <c r="I2268" s="41" t="s">
        <v>3397</v>
      </c>
      <c r="J2268" s="41" t="str">
        <f t="shared" si="311"/>
        <v>Planned</v>
      </c>
    </row>
    <row r="2269" spans="1:10" x14ac:dyDescent="0.25">
      <c r="A2269" s="103" t="str">
        <f t="shared" si="309"/>
        <v>Language Arts+ Rosetta Stone: Portuguese112</v>
      </c>
      <c r="B2269" s="74" t="s">
        <v>2</v>
      </c>
      <c r="C2269" s="73" t="s">
        <v>3495</v>
      </c>
      <c r="D2269" s="118" t="s">
        <v>3395</v>
      </c>
      <c r="E2269" s="73" t="s">
        <v>108</v>
      </c>
      <c r="F2269" s="42">
        <v>112</v>
      </c>
      <c r="G2269" s="43" t="str">
        <f t="shared" si="310"/>
        <v>12 Feb (Week 23:  Tue)</v>
      </c>
      <c r="H2269" s="41" t="s">
        <v>3396</v>
      </c>
      <c r="I2269" s="41" t="s">
        <v>3397</v>
      </c>
      <c r="J2269" s="41" t="str">
        <f t="shared" si="311"/>
        <v>Planned</v>
      </c>
    </row>
    <row r="2270" spans="1:10" x14ac:dyDescent="0.25">
      <c r="A2270" s="103" t="str">
        <f t="shared" si="309"/>
        <v>Language Arts+ Rosetta Stone: Portuguese114</v>
      </c>
      <c r="B2270" s="74" t="s">
        <v>2</v>
      </c>
      <c r="C2270" s="73" t="s">
        <v>3495</v>
      </c>
      <c r="D2270" s="118" t="s">
        <v>3395</v>
      </c>
      <c r="E2270" s="73" t="s">
        <v>108</v>
      </c>
      <c r="F2270" s="42">
        <v>114</v>
      </c>
      <c r="G2270" s="43" t="str">
        <f t="shared" si="310"/>
        <v>14 Feb (Week 23:  Thu)</v>
      </c>
      <c r="H2270" s="41" t="s">
        <v>3396</v>
      </c>
      <c r="I2270" s="41" t="s">
        <v>3397</v>
      </c>
      <c r="J2270" s="41" t="str">
        <f t="shared" si="311"/>
        <v>Planned</v>
      </c>
    </row>
    <row r="2271" spans="1:10" x14ac:dyDescent="0.25">
      <c r="A2271" s="103" t="str">
        <f t="shared" si="309"/>
        <v>Language Arts+ Rosetta Stone: Portuguese117</v>
      </c>
      <c r="B2271" s="74" t="s">
        <v>2</v>
      </c>
      <c r="C2271" s="73" t="s">
        <v>3495</v>
      </c>
      <c r="D2271" s="118" t="s">
        <v>3395</v>
      </c>
      <c r="E2271" s="73" t="s">
        <v>108</v>
      </c>
      <c r="F2271" s="42">
        <v>117</v>
      </c>
      <c r="G2271" s="43" t="str">
        <f t="shared" si="310"/>
        <v>19 Feb (Week 24:  Tue)</v>
      </c>
      <c r="H2271" s="41" t="s">
        <v>3396</v>
      </c>
      <c r="I2271" s="41" t="s">
        <v>3397</v>
      </c>
      <c r="J2271" s="41" t="str">
        <f t="shared" si="311"/>
        <v>Planned</v>
      </c>
    </row>
    <row r="2272" spans="1:10" x14ac:dyDescent="0.25">
      <c r="A2272" s="103" t="str">
        <f t="shared" si="309"/>
        <v>Language Arts+ Rosetta Stone: Portuguese119</v>
      </c>
      <c r="B2272" s="74" t="s">
        <v>2</v>
      </c>
      <c r="C2272" s="73" t="s">
        <v>3495</v>
      </c>
      <c r="D2272" s="118" t="s">
        <v>3395</v>
      </c>
      <c r="E2272" s="73" t="s">
        <v>108</v>
      </c>
      <c r="F2272" s="42">
        <v>119</v>
      </c>
      <c r="G2272" s="43" t="str">
        <f t="shared" si="310"/>
        <v>21 Feb (Week 24:  Thu)</v>
      </c>
      <c r="H2272" s="41" t="s">
        <v>3396</v>
      </c>
      <c r="I2272" s="41" t="s">
        <v>3397</v>
      </c>
      <c r="J2272" s="41" t="str">
        <f t="shared" si="311"/>
        <v>Planned</v>
      </c>
    </row>
    <row r="2273" spans="1:10" x14ac:dyDescent="0.25">
      <c r="A2273" s="103" t="str">
        <f t="shared" si="309"/>
        <v>Language Arts+ Rosetta Stone: Portuguese122</v>
      </c>
      <c r="B2273" s="74" t="s">
        <v>2</v>
      </c>
      <c r="C2273" s="73" t="s">
        <v>3495</v>
      </c>
      <c r="D2273" s="118" t="s">
        <v>3395</v>
      </c>
      <c r="E2273" s="73" t="s">
        <v>108</v>
      </c>
      <c r="F2273" s="42">
        <v>122</v>
      </c>
      <c r="G2273" s="43" t="str">
        <f t="shared" si="310"/>
        <v>26 Feb (Week 25:  Tue)</v>
      </c>
      <c r="H2273" s="41" t="s">
        <v>3396</v>
      </c>
      <c r="I2273" s="41" t="s">
        <v>3397</v>
      </c>
      <c r="J2273" s="41" t="str">
        <f t="shared" si="311"/>
        <v>Planned</v>
      </c>
    </row>
    <row r="2274" spans="1:10" x14ac:dyDescent="0.25">
      <c r="A2274" s="103" t="str">
        <f t="shared" si="309"/>
        <v>Language Arts+ Rosetta Stone: Portuguese124</v>
      </c>
      <c r="B2274" s="74" t="s">
        <v>2</v>
      </c>
      <c r="C2274" s="73" t="s">
        <v>3495</v>
      </c>
      <c r="D2274" s="118" t="s">
        <v>3395</v>
      </c>
      <c r="E2274" s="73" t="s">
        <v>108</v>
      </c>
      <c r="F2274" s="42">
        <v>124</v>
      </c>
      <c r="G2274" s="43" t="str">
        <f t="shared" si="310"/>
        <v>28 Feb (Week 25:  Thu)</v>
      </c>
      <c r="H2274" s="41" t="s">
        <v>3396</v>
      </c>
      <c r="I2274" s="41" t="s">
        <v>3397</v>
      </c>
      <c r="J2274" s="41" t="str">
        <f t="shared" si="311"/>
        <v>Planned</v>
      </c>
    </row>
    <row r="2275" spans="1:10" x14ac:dyDescent="0.25">
      <c r="A2275" s="103" t="str">
        <f t="shared" si="309"/>
        <v>Language Arts+ Rosetta Stone: Portuguese127</v>
      </c>
      <c r="B2275" s="74" t="s">
        <v>2</v>
      </c>
      <c r="C2275" s="73" t="s">
        <v>3495</v>
      </c>
      <c r="D2275" s="118" t="s">
        <v>3395</v>
      </c>
      <c r="E2275" s="73" t="s">
        <v>108</v>
      </c>
      <c r="F2275" s="42">
        <v>127</v>
      </c>
      <c r="G2275" s="43" t="str">
        <f t="shared" si="310"/>
        <v>05 Mar (Week 26:  Tue)</v>
      </c>
      <c r="H2275" s="41" t="s">
        <v>3396</v>
      </c>
      <c r="I2275" s="41" t="s">
        <v>3397</v>
      </c>
      <c r="J2275" s="41" t="str">
        <f t="shared" si="311"/>
        <v>Planned</v>
      </c>
    </row>
    <row r="2276" spans="1:10" x14ac:dyDescent="0.25">
      <c r="A2276" s="103" t="str">
        <f t="shared" si="309"/>
        <v>Language Arts+ Rosetta Stone: Portuguese129</v>
      </c>
      <c r="B2276" s="74" t="s">
        <v>2</v>
      </c>
      <c r="C2276" s="73" t="s">
        <v>3495</v>
      </c>
      <c r="D2276" s="118" t="s">
        <v>3395</v>
      </c>
      <c r="E2276" s="73" t="s">
        <v>108</v>
      </c>
      <c r="F2276" s="42">
        <v>129</v>
      </c>
      <c r="G2276" s="43" t="str">
        <f t="shared" si="310"/>
        <v>07 Mar (Week 26:  Thu)</v>
      </c>
      <c r="H2276" s="41" t="s">
        <v>3396</v>
      </c>
      <c r="I2276" s="41" t="s">
        <v>3397</v>
      </c>
      <c r="J2276" s="41" t="str">
        <f t="shared" si="311"/>
        <v>Planned</v>
      </c>
    </row>
    <row r="2277" spans="1:10" x14ac:dyDescent="0.25">
      <c r="A2277" s="103" t="str">
        <f t="shared" si="309"/>
        <v>Language Arts+ Rosetta Stone: Portuguese132</v>
      </c>
      <c r="B2277" s="74" t="s">
        <v>2</v>
      </c>
      <c r="C2277" s="73" t="s">
        <v>3495</v>
      </c>
      <c r="D2277" s="118" t="s">
        <v>3395</v>
      </c>
      <c r="E2277" s="73" t="s">
        <v>108</v>
      </c>
      <c r="F2277" s="42">
        <v>132</v>
      </c>
      <c r="G2277" s="43" t="str">
        <f t="shared" si="310"/>
        <v>12 Mar (Week 27:  Tue)</v>
      </c>
      <c r="H2277" s="41" t="s">
        <v>3396</v>
      </c>
      <c r="I2277" s="41" t="s">
        <v>3397</v>
      </c>
      <c r="J2277" s="41" t="str">
        <f t="shared" si="311"/>
        <v>Planned</v>
      </c>
    </row>
    <row r="2278" spans="1:10" x14ac:dyDescent="0.25">
      <c r="A2278" s="103" t="str">
        <f t="shared" si="309"/>
        <v>Language Arts+ Rosetta Stone: Portuguese134</v>
      </c>
      <c r="B2278" s="74" t="s">
        <v>2</v>
      </c>
      <c r="C2278" s="73" t="s">
        <v>3495</v>
      </c>
      <c r="D2278" s="118" t="s">
        <v>3395</v>
      </c>
      <c r="E2278" s="73" t="s">
        <v>108</v>
      </c>
      <c r="F2278" s="42">
        <v>134</v>
      </c>
      <c r="G2278" s="43" t="str">
        <f t="shared" si="310"/>
        <v>14 Mar (Week 27:  Thu)</v>
      </c>
      <c r="H2278" s="41" t="s">
        <v>3396</v>
      </c>
      <c r="I2278" s="41" t="s">
        <v>3397</v>
      </c>
      <c r="J2278" s="41" t="str">
        <f t="shared" si="311"/>
        <v>Planned</v>
      </c>
    </row>
    <row r="2279" spans="1:10" x14ac:dyDescent="0.25">
      <c r="A2279" s="103" t="str">
        <f t="shared" si="309"/>
        <v>Language Arts+ Rosetta Stone: Portuguese137</v>
      </c>
      <c r="B2279" s="74" t="s">
        <v>2</v>
      </c>
      <c r="C2279" s="73" t="s">
        <v>3495</v>
      </c>
      <c r="D2279" s="118" t="s">
        <v>3395</v>
      </c>
      <c r="E2279" s="73" t="s">
        <v>108</v>
      </c>
      <c r="F2279" s="42">
        <v>137</v>
      </c>
      <c r="G2279" s="43" t="str">
        <f t="shared" si="310"/>
        <v>19 Mar (Week 28:  Tue)</v>
      </c>
      <c r="H2279" s="41" t="s">
        <v>3396</v>
      </c>
      <c r="I2279" s="41" t="s">
        <v>3397</v>
      </c>
      <c r="J2279" s="41" t="str">
        <f t="shared" si="311"/>
        <v>Planned</v>
      </c>
    </row>
    <row r="2280" spans="1:10" x14ac:dyDescent="0.25">
      <c r="A2280" s="103" t="str">
        <f t="shared" si="309"/>
        <v>Language Arts+ Rosetta Stone: Portuguese139</v>
      </c>
      <c r="B2280" s="74" t="s">
        <v>2</v>
      </c>
      <c r="C2280" s="73" t="s">
        <v>3495</v>
      </c>
      <c r="D2280" s="118" t="s">
        <v>3395</v>
      </c>
      <c r="E2280" s="73" t="s">
        <v>108</v>
      </c>
      <c r="F2280" s="42">
        <v>139</v>
      </c>
      <c r="G2280" s="43" t="str">
        <f t="shared" si="310"/>
        <v>21 Mar (Week 28:  Thu)</v>
      </c>
      <c r="H2280" s="41" t="s">
        <v>3396</v>
      </c>
      <c r="I2280" s="41" t="s">
        <v>3397</v>
      </c>
      <c r="J2280" s="41" t="str">
        <f t="shared" si="311"/>
        <v>Planned</v>
      </c>
    </row>
    <row r="2281" spans="1:10" x14ac:dyDescent="0.25">
      <c r="A2281" s="103" t="str">
        <f t="shared" si="309"/>
        <v>Language Arts+ Rosetta Stone: Portuguese142</v>
      </c>
      <c r="B2281" s="74" t="s">
        <v>2</v>
      </c>
      <c r="C2281" s="73" t="s">
        <v>3495</v>
      </c>
      <c r="D2281" s="118" t="s">
        <v>3395</v>
      </c>
      <c r="E2281" s="73" t="s">
        <v>108</v>
      </c>
      <c r="F2281" s="42">
        <v>142</v>
      </c>
      <c r="G2281" s="43" t="str">
        <f t="shared" si="310"/>
        <v>26 Mar (Week 29:  Tue)</v>
      </c>
      <c r="H2281" s="41" t="s">
        <v>3396</v>
      </c>
      <c r="I2281" s="41" t="s">
        <v>3397</v>
      </c>
      <c r="J2281" s="41" t="str">
        <f t="shared" si="311"/>
        <v>Planned</v>
      </c>
    </row>
    <row r="2282" spans="1:10" x14ac:dyDescent="0.25">
      <c r="A2282" s="103" t="str">
        <f t="shared" si="309"/>
        <v>Language Arts+ Rosetta Stone: Portuguese144</v>
      </c>
      <c r="B2282" s="74" t="s">
        <v>2</v>
      </c>
      <c r="C2282" s="73" t="s">
        <v>3495</v>
      </c>
      <c r="D2282" s="118" t="s">
        <v>3395</v>
      </c>
      <c r="E2282" s="73" t="s">
        <v>108</v>
      </c>
      <c r="F2282" s="42">
        <v>144</v>
      </c>
      <c r="G2282" s="43" t="str">
        <f t="shared" si="310"/>
        <v>28 Mar (Week 29:  Thu)</v>
      </c>
      <c r="H2282" s="41" t="s">
        <v>3396</v>
      </c>
      <c r="I2282" s="41" t="s">
        <v>3397</v>
      </c>
      <c r="J2282" s="41" t="str">
        <f t="shared" si="311"/>
        <v>Planned</v>
      </c>
    </row>
    <row r="2283" spans="1:10" x14ac:dyDescent="0.25">
      <c r="A2283" s="103" t="str">
        <f t="shared" si="309"/>
        <v>Language Arts+ Rosetta Stone: Portuguese147</v>
      </c>
      <c r="B2283" s="74" t="s">
        <v>2</v>
      </c>
      <c r="C2283" s="73" t="s">
        <v>3495</v>
      </c>
      <c r="D2283" s="118" t="s">
        <v>3395</v>
      </c>
      <c r="E2283" s="73" t="s">
        <v>108</v>
      </c>
      <c r="F2283" s="42">
        <v>147</v>
      </c>
      <c r="G2283" s="43" t="str">
        <f t="shared" si="310"/>
        <v>02 Apr (Week 30:  Tue)</v>
      </c>
      <c r="H2283" s="41" t="s">
        <v>3396</v>
      </c>
      <c r="I2283" s="41" t="s">
        <v>3397</v>
      </c>
      <c r="J2283" s="41" t="str">
        <f t="shared" si="311"/>
        <v>Planned</v>
      </c>
    </row>
    <row r="2284" spans="1:10" x14ac:dyDescent="0.25">
      <c r="A2284" s="103" t="str">
        <f t="shared" si="309"/>
        <v>Language Arts+ Rosetta Stone: Portuguese149</v>
      </c>
      <c r="B2284" s="74" t="s">
        <v>2</v>
      </c>
      <c r="C2284" s="73" t="s">
        <v>3495</v>
      </c>
      <c r="D2284" s="118" t="s">
        <v>3395</v>
      </c>
      <c r="E2284" s="73" t="s">
        <v>108</v>
      </c>
      <c r="F2284" s="42">
        <v>149</v>
      </c>
      <c r="G2284" s="43" t="str">
        <f t="shared" si="310"/>
        <v>04 Apr (Week 30:  Thu)</v>
      </c>
      <c r="H2284" s="41" t="s">
        <v>3396</v>
      </c>
      <c r="I2284" s="41" t="s">
        <v>3397</v>
      </c>
      <c r="J2284" s="41" t="str">
        <f t="shared" si="311"/>
        <v>Planned</v>
      </c>
    </row>
    <row r="2285" spans="1:10" x14ac:dyDescent="0.25">
      <c r="A2285" s="103" t="str">
        <f t="shared" si="309"/>
        <v>Language Arts+ Rosetta Stone: Portuguese152</v>
      </c>
      <c r="B2285" s="74" t="s">
        <v>2</v>
      </c>
      <c r="C2285" s="73" t="s">
        <v>3495</v>
      </c>
      <c r="D2285" s="118" t="s">
        <v>3395</v>
      </c>
      <c r="E2285" s="73" t="s">
        <v>108</v>
      </c>
      <c r="F2285" s="42">
        <v>152</v>
      </c>
      <c r="G2285" s="43" t="str">
        <f t="shared" si="310"/>
        <v>09 Apr (Week 31:  Tue)</v>
      </c>
      <c r="H2285" s="41" t="s">
        <v>3396</v>
      </c>
      <c r="I2285" s="41" t="s">
        <v>3397</v>
      </c>
      <c r="J2285" s="41" t="str">
        <f t="shared" si="311"/>
        <v>Planned</v>
      </c>
    </row>
    <row r="2286" spans="1:10" x14ac:dyDescent="0.25">
      <c r="A2286" s="103" t="str">
        <f t="shared" si="309"/>
        <v>Language Arts+ Rosetta Stone: Portuguese154</v>
      </c>
      <c r="B2286" s="74" t="s">
        <v>2</v>
      </c>
      <c r="C2286" s="73" t="s">
        <v>3495</v>
      </c>
      <c r="D2286" s="118" t="s">
        <v>3395</v>
      </c>
      <c r="E2286" s="73" t="s">
        <v>108</v>
      </c>
      <c r="F2286" s="42">
        <v>154</v>
      </c>
      <c r="G2286" s="43" t="str">
        <f t="shared" si="310"/>
        <v>11 Apr (Week 31:  Thu)</v>
      </c>
      <c r="H2286" s="41" t="s">
        <v>3396</v>
      </c>
      <c r="I2286" s="41" t="s">
        <v>3397</v>
      </c>
      <c r="J2286" s="41" t="str">
        <f t="shared" si="311"/>
        <v>Planned</v>
      </c>
    </row>
    <row r="2287" spans="1:10" x14ac:dyDescent="0.25">
      <c r="A2287" s="103" t="str">
        <f t="shared" si="309"/>
        <v>Language Arts+ Rosetta Stone: Portuguese157</v>
      </c>
      <c r="B2287" s="74" t="s">
        <v>2</v>
      </c>
      <c r="C2287" s="73" t="s">
        <v>3495</v>
      </c>
      <c r="D2287" s="118" t="s">
        <v>3395</v>
      </c>
      <c r="E2287" s="73" t="s">
        <v>108</v>
      </c>
      <c r="F2287" s="42">
        <v>157</v>
      </c>
      <c r="G2287" s="43" t="str">
        <f t="shared" si="310"/>
        <v>16 Apr (Week 32:  Tue)</v>
      </c>
      <c r="H2287" s="41" t="s">
        <v>3396</v>
      </c>
      <c r="I2287" s="41" t="s">
        <v>3397</v>
      </c>
      <c r="J2287" s="41" t="str">
        <f t="shared" si="311"/>
        <v>Planned</v>
      </c>
    </row>
    <row r="2288" spans="1:10" x14ac:dyDescent="0.25">
      <c r="A2288" s="103" t="str">
        <f t="shared" si="309"/>
        <v>Language Arts+ Rosetta Stone: Portuguese159</v>
      </c>
      <c r="B2288" s="74" t="s">
        <v>2</v>
      </c>
      <c r="C2288" s="73" t="s">
        <v>3495</v>
      </c>
      <c r="D2288" s="118" t="s">
        <v>3395</v>
      </c>
      <c r="E2288" s="73" t="s">
        <v>108</v>
      </c>
      <c r="F2288" s="42">
        <v>159</v>
      </c>
      <c r="G2288" s="43" t="str">
        <f t="shared" si="310"/>
        <v>18 Apr (Week 32:  Thu)</v>
      </c>
      <c r="H2288" s="41" t="s">
        <v>3396</v>
      </c>
      <c r="I2288" s="41" t="s">
        <v>3397</v>
      </c>
      <c r="J2288" s="41" t="str">
        <f t="shared" si="311"/>
        <v>Planned</v>
      </c>
    </row>
    <row r="2289" spans="1:11" x14ac:dyDescent="0.25">
      <c r="A2289" s="103" t="str">
        <f t="shared" si="309"/>
        <v>Language Arts+ Rosetta Stone: Portuguese162</v>
      </c>
      <c r="B2289" s="74" t="s">
        <v>2</v>
      </c>
      <c r="C2289" s="73" t="s">
        <v>3495</v>
      </c>
      <c r="D2289" s="118" t="s">
        <v>3395</v>
      </c>
      <c r="E2289" s="73" t="s">
        <v>108</v>
      </c>
      <c r="F2289" s="42">
        <v>162</v>
      </c>
      <c r="G2289" s="43" t="str">
        <f t="shared" si="310"/>
        <v>23 Apr (Week 33:  Tue)</v>
      </c>
      <c r="H2289" s="41" t="s">
        <v>3396</v>
      </c>
      <c r="I2289" s="41" t="s">
        <v>3397</v>
      </c>
      <c r="J2289" s="41" t="str">
        <f t="shared" si="311"/>
        <v>Planned</v>
      </c>
    </row>
    <row r="2290" spans="1:11" x14ac:dyDescent="0.25">
      <c r="A2290" s="103" t="str">
        <f t="shared" si="309"/>
        <v>Language Arts+ Rosetta Stone: Portuguese164</v>
      </c>
      <c r="B2290" s="74" t="s">
        <v>2</v>
      </c>
      <c r="C2290" s="73" t="s">
        <v>3495</v>
      </c>
      <c r="D2290" s="118" t="s">
        <v>3395</v>
      </c>
      <c r="E2290" s="73" t="s">
        <v>108</v>
      </c>
      <c r="F2290" s="42">
        <v>164</v>
      </c>
      <c r="G2290" s="43" t="str">
        <f t="shared" si="310"/>
        <v>25 Apr (Week 33:  Thu)</v>
      </c>
      <c r="H2290" s="41" t="s">
        <v>3396</v>
      </c>
      <c r="I2290" s="41" t="s">
        <v>3397</v>
      </c>
      <c r="J2290" s="41" t="str">
        <f t="shared" si="311"/>
        <v>Planned</v>
      </c>
    </row>
    <row r="2291" spans="1:11" x14ac:dyDescent="0.25">
      <c r="A2291" s="103" t="str">
        <f t="shared" si="309"/>
        <v>Language Arts+ Rosetta Stone: Portuguese167</v>
      </c>
      <c r="B2291" s="74" t="s">
        <v>2</v>
      </c>
      <c r="C2291" s="73" t="s">
        <v>3495</v>
      </c>
      <c r="D2291" s="118" t="s">
        <v>3395</v>
      </c>
      <c r="E2291" s="73" t="s">
        <v>108</v>
      </c>
      <c r="F2291" s="42">
        <v>167</v>
      </c>
      <c r="G2291" s="43" t="str">
        <f t="shared" si="310"/>
        <v>30 Apr (Week 34:  Tue)</v>
      </c>
      <c r="H2291" s="41" t="s">
        <v>3396</v>
      </c>
      <c r="I2291" s="41" t="s">
        <v>3397</v>
      </c>
      <c r="J2291" s="41" t="str">
        <f t="shared" si="311"/>
        <v>Planned</v>
      </c>
    </row>
    <row r="2292" spans="1:11" x14ac:dyDescent="0.25">
      <c r="A2292" s="103" t="str">
        <f t="shared" si="309"/>
        <v>Language Arts+ Rosetta Stone: Portuguese169</v>
      </c>
      <c r="B2292" s="74" t="s">
        <v>2</v>
      </c>
      <c r="C2292" s="73" t="s">
        <v>3495</v>
      </c>
      <c r="D2292" s="118" t="s">
        <v>3395</v>
      </c>
      <c r="E2292" s="73" t="s">
        <v>108</v>
      </c>
      <c r="F2292" s="42">
        <v>169</v>
      </c>
      <c r="G2292" s="43" t="str">
        <f t="shared" si="310"/>
        <v>02 May (Week 34:  Thu)</v>
      </c>
      <c r="H2292" s="41" t="s">
        <v>3396</v>
      </c>
      <c r="I2292" s="41" t="s">
        <v>3397</v>
      </c>
      <c r="J2292" s="41" t="str">
        <f t="shared" si="311"/>
        <v>Planned</v>
      </c>
    </row>
    <row r="2293" spans="1:11" x14ac:dyDescent="0.25">
      <c r="A2293" s="103" t="str">
        <f t="shared" si="309"/>
        <v>Language Arts+ Rosetta Stone: Portuguese172</v>
      </c>
      <c r="B2293" s="74" t="s">
        <v>2</v>
      </c>
      <c r="C2293" s="73" t="s">
        <v>3495</v>
      </c>
      <c r="D2293" s="118" t="s">
        <v>3395</v>
      </c>
      <c r="E2293" s="73" t="s">
        <v>108</v>
      </c>
      <c r="F2293" s="42">
        <v>172</v>
      </c>
      <c r="G2293" s="43" t="str">
        <f t="shared" si="310"/>
        <v>07 May (Week 35:  Tue)</v>
      </c>
      <c r="H2293" s="41" t="s">
        <v>3396</v>
      </c>
      <c r="I2293" s="41" t="s">
        <v>3397</v>
      </c>
      <c r="J2293" s="41" t="str">
        <f t="shared" si="311"/>
        <v>Planned</v>
      </c>
    </row>
    <row r="2294" spans="1:11" x14ac:dyDescent="0.25">
      <c r="A2294" s="103" t="str">
        <f t="shared" si="309"/>
        <v>Language Arts+ Rosetta Stone: Portuguese174</v>
      </c>
      <c r="B2294" s="74" t="s">
        <v>2</v>
      </c>
      <c r="C2294" s="73" t="s">
        <v>3495</v>
      </c>
      <c r="D2294" s="118" t="s">
        <v>3395</v>
      </c>
      <c r="E2294" s="73" t="s">
        <v>108</v>
      </c>
      <c r="F2294" s="42">
        <v>174</v>
      </c>
      <c r="G2294" s="43" t="str">
        <f t="shared" si="310"/>
        <v>09 May (Week 35:  Thu)</v>
      </c>
      <c r="H2294" s="41" t="s">
        <v>3396</v>
      </c>
      <c r="I2294" s="41" t="s">
        <v>3397</v>
      </c>
      <c r="J2294" s="41" t="str">
        <f t="shared" si="311"/>
        <v>Planned</v>
      </c>
    </row>
    <row r="2295" spans="1:11" x14ac:dyDescent="0.25">
      <c r="A2295" s="103" t="str">
        <f t="shared" si="309"/>
        <v>Language Arts+ Rosetta Stone: Portuguese177</v>
      </c>
      <c r="B2295" s="74" t="s">
        <v>2</v>
      </c>
      <c r="C2295" s="73" t="s">
        <v>3495</v>
      </c>
      <c r="D2295" s="118" t="s">
        <v>3395</v>
      </c>
      <c r="E2295" s="73" t="s">
        <v>108</v>
      </c>
      <c r="F2295" s="42">
        <v>177</v>
      </c>
      <c r="G2295" s="43" t="str">
        <f t="shared" si="310"/>
        <v>14 May (Week 36:  Tue)</v>
      </c>
      <c r="H2295" s="41" t="s">
        <v>3396</v>
      </c>
      <c r="I2295" s="41" t="s">
        <v>3397</v>
      </c>
      <c r="J2295" s="41" t="str">
        <f t="shared" si="311"/>
        <v>Planned</v>
      </c>
    </row>
    <row r="2296" spans="1:11" x14ac:dyDescent="0.25">
      <c r="A2296" s="103" t="str">
        <f t="shared" si="309"/>
        <v>Language Arts+ Rosetta Stone: Portuguese179</v>
      </c>
      <c r="B2296" s="74" t="s">
        <v>2</v>
      </c>
      <c r="C2296" s="73" t="s">
        <v>3495</v>
      </c>
      <c r="D2296" s="118" t="s">
        <v>3395</v>
      </c>
      <c r="E2296" s="73" t="s">
        <v>108</v>
      </c>
      <c r="F2296" s="42">
        <v>179</v>
      </c>
      <c r="G2296" s="43" t="str">
        <f t="shared" si="310"/>
        <v>16 May (Week 36:  Thu)</v>
      </c>
      <c r="H2296" s="41" t="s">
        <v>3396</v>
      </c>
      <c r="I2296" s="41" t="s">
        <v>3397</v>
      </c>
      <c r="J2296" s="41" t="str">
        <f t="shared" si="311"/>
        <v>Planned</v>
      </c>
    </row>
    <row r="2297" spans="1:11" x14ac:dyDescent="0.25">
      <c r="A2297" s="75" t="str">
        <f t="shared" ref="A2297:A2328" si="312">B2297&amp;D2297&amp;F2297</f>
        <v>Language Arts+ Speaking1</v>
      </c>
      <c r="B2297" s="74" t="s">
        <v>2</v>
      </c>
      <c r="C2297" s="73" t="s">
        <v>3495</v>
      </c>
      <c r="D2297" s="118" t="s">
        <v>102</v>
      </c>
      <c r="E2297" s="73" t="s">
        <v>107</v>
      </c>
      <c r="F2297" s="42">
        <v>1</v>
      </c>
      <c r="G2297" s="43" t="str">
        <f t="shared" ref="G2297:G2324" si="313">IF(ISBLANK(F2297),"",TEXT(VLOOKUP(F2297,Calendar,2,0),"dd mmm")&amp;" (Week "&amp;VLOOKUP(F2297,Calendar,3,FALSE)&amp;":  "&amp;TEXT(VLOOKUP(F2297,Calendar,2,FALSE),"ddd")&amp;")")</f>
        <v>03 Sep (Week 1:  Mon)</v>
      </c>
      <c r="H2297" s="41" t="s">
        <v>3912</v>
      </c>
      <c r="I2297" s="41" t="s">
        <v>3913</v>
      </c>
      <c r="J2297" s="41" t="str">
        <f t="shared" ref="J2297:J2328" si="314">IF(ISBLANK(K2297),"Planned",IF(K2297="-","Revoked","Completed"))</f>
        <v>Completed</v>
      </c>
      <c r="K2297" s="107">
        <v>43363</v>
      </c>
    </row>
    <row r="2298" spans="1:11" x14ac:dyDescent="0.25">
      <c r="A2298" s="75" t="str">
        <f t="shared" si="312"/>
        <v>Language Arts+ Speaking16</v>
      </c>
      <c r="B2298" s="74" t="s">
        <v>2</v>
      </c>
      <c r="C2298" s="73" t="s">
        <v>3495</v>
      </c>
      <c r="D2298" s="118" t="s">
        <v>102</v>
      </c>
      <c r="E2298" s="73" t="s">
        <v>107</v>
      </c>
      <c r="F2298" s="42">
        <v>16</v>
      </c>
      <c r="G2298" s="43" t="str">
        <f t="shared" si="313"/>
        <v>24 Sep (Week 4:  Mon)</v>
      </c>
      <c r="H2298" s="41" t="s">
        <v>4122</v>
      </c>
      <c r="I2298" s="41" t="s">
        <v>4123</v>
      </c>
      <c r="J2298" s="41" t="str">
        <f t="shared" si="314"/>
        <v>Completed</v>
      </c>
      <c r="K2298" s="107">
        <v>43371</v>
      </c>
    </row>
    <row r="2299" spans="1:11" x14ac:dyDescent="0.25">
      <c r="A2299" s="75" t="str">
        <f t="shared" si="312"/>
        <v>Language Arts+ Speaking31</v>
      </c>
      <c r="B2299" s="74" t="s">
        <v>2</v>
      </c>
      <c r="C2299" s="73" t="s">
        <v>3495</v>
      </c>
      <c r="D2299" s="118" t="s">
        <v>102</v>
      </c>
      <c r="E2299" s="73" t="s">
        <v>107</v>
      </c>
      <c r="F2299" s="42">
        <v>31</v>
      </c>
      <c r="G2299" s="43" t="str">
        <f t="shared" si="313"/>
        <v>15 Oct (Week 7:  Mon)</v>
      </c>
      <c r="H2299" s="41" t="s">
        <v>4251</v>
      </c>
      <c r="I2299" s="41" t="s">
        <v>4252</v>
      </c>
      <c r="J2299" s="41" t="str">
        <f t="shared" si="314"/>
        <v>Planned</v>
      </c>
    </row>
    <row r="2300" spans="1:11" x14ac:dyDescent="0.25">
      <c r="A2300" s="75" t="str">
        <f t="shared" si="312"/>
        <v>Language Arts+ Speaking46</v>
      </c>
      <c r="B2300" s="74" t="s">
        <v>2</v>
      </c>
      <c r="C2300" s="73" t="s">
        <v>3495</v>
      </c>
      <c r="D2300" s="118" t="s">
        <v>102</v>
      </c>
      <c r="E2300" s="73" t="s">
        <v>107</v>
      </c>
      <c r="F2300" s="42">
        <v>46</v>
      </c>
      <c r="G2300" s="43" t="str">
        <f t="shared" si="313"/>
        <v>05 Nov (Week 10:  Mon)</v>
      </c>
      <c r="H2300" s="41" t="s">
        <v>4276</v>
      </c>
      <c r="I2300" s="41" t="s">
        <v>4273</v>
      </c>
      <c r="J2300" s="41" t="str">
        <f t="shared" si="314"/>
        <v>Planned</v>
      </c>
    </row>
    <row r="2301" spans="1:11" x14ac:dyDescent="0.25">
      <c r="A2301" s="75" t="str">
        <f t="shared" si="312"/>
        <v>Language Arts+ Speaking61</v>
      </c>
      <c r="B2301" s="74" t="s">
        <v>2</v>
      </c>
      <c r="C2301" s="73" t="s">
        <v>3495</v>
      </c>
      <c r="D2301" s="118" t="s">
        <v>102</v>
      </c>
      <c r="E2301" s="73" t="s">
        <v>107</v>
      </c>
      <c r="F2301" s="42">
        <v>61</v>
      </c>
      <c r="G2301" s="43" t="str">
        <f t="shared" si="313"/>
        <v>26 Nov (Week 13:  Mon)</v>
      </c>
      <c r="H2301" s="41" t="s">
        <v>4300</v>
      </c>
      <c r="I2301" s="41" t="s">
        <v>4301</v>
      </c>
      <c r="J2301" s="41" t="str">
        <f t="shared" si="314"/>
        <v>Planned</v>
      </c>
    </row>
    <row r="2302" spans="1:11" x14ac:dyDescent="0.25">
      <c r="A2302" s="75" t="str">
        <f t="shared" si="312"/>
        <v>Language Arts+ Speaking76</v>
      </c>
      <c r="B2302" s="74" t="s">
        <v>2</v>
      </c>
      <c r="C2302" s="73" t="s">
        <v>3495</v>
      </c>
      <c r="D2302" s="118" t="s">
        <v>102</v>
      </c>
      <c r="E2302" s="73" t="s">
        <v>107</v>
      </c>
      <c r="F2302" s="42">
        <v>76</v>
      </c>
      <c r="G2302" s="43" t="str">
        <f t="shared" si="313"/>
        <v>17 Dec (Week 16:  Mon)</v>
      </c>
      <c r="H2302" s="41" t="s">
        <v>4321</v>
      </c>
      <c r="I2302" s="41" t="s">
        <v>4328</v>
      </c>
      <c r="J2302" s="41" t="str">
        <f t="shared" si="314"/>
        <v>Planned</v>
      </c>
    </row>
    <row r="2303" spans="1:11" x14ac:dyDescent="0.25">
      <c r="A2303" s="75" t="str">
        <f t="shared" si="312"/>
        <v>Language Arts+ Speaking91</v>
      </c>
      <c r="B2303" s="74" t="s">
        <v>2</v>
      </c>
      <c r="C2303" s="73" t="s">
        <v>3495</v>
      </c>
      <c r="D2303" s="118" t="s">
        <v>102</v>
      </c>
      <c r="E2303" s="73" t="s">
        <v>107</v>
      </c>
      <c r="F2303" s="42">
        <v>91</v>
      </c>
      <c r="G2303" s="43" t="str">
        <f t="shared" si="313"/>
        <v>14 Jan (Week 19:  Mon)</v>
      </c>
      <c r="H2303" s="41" t="s">
        <v>4334</v>
      </c>
      <c r="I2303" s="41" t="s">
        <v>4335</v>
      </c>
      <c r="J2303" s="41" t="str">
        <f t="shared" si="314"/>
        <v>Planned</v>
      </c>
    </row>
    <row r="2304" spans="1:11" x14ac:dyDescent="0.25">
      <c r="A2304" s="75" t="str">
        <f t="shared" si="312"/>
        <v>Language Arts+ Speaking106</v>
      </c>
      <c r="B2304" s="74" t="s">
        <v>2</v>
      </c>
      <c r="C2304" s="73" t="s">
        <v>3495</v>
      </c>
      <c r="D2304" s="118" t="s">
        <v>102</v>
      </c>
      <c r="E2304" s="73" t="s">
        <v>107</v>
      </c>
      <c r="F2304" s="42">
        <v>106</v>
      </c>
      <c r="G2304" s="43" t="str">
        <f t="shared" si="313"/>
        <v>04 Feb (Week 22:  Mon)</v>
      </c>
      <c r="H2304" s="41" t="s">
        <v>4425</v>
      </c>
      <c r="I2304" s="41" t="s">
        <v>4426</v>
      </c>
      <c r="J2304" s="41" t="str">
        <f t="shared" si="314"/>
        <v>Planned</v>
      </c>
    </row>
    <row r="2305" spans="1:11" x14ac:dyDescent="0.25">
      <c r="A2305" s="75" t="str">
        <f t="shared" si="312"/>
        <v>Language Arts+ Speaking121</v>
      </c>
      <c r="B2305" s="74" t="s">
        <v>2</v>
      </c>
      <c r="C2305" s="73" t="s">
        <v>3495</v>
      </c>
      <c r="D2305" s="118" t="s">
        <v>102</v>
      </c>
      <c r="E2305" s="73" t="s">
        <v>107</v>
      </c>
      <c r="F2305" s="42">
        <v>121</v>
      </c>
      <c r="G2305" s="43" t="str">
        <f t="shared" si="313"/>
        <v>25 Feb (Week 25:  Mon)</v>
      </c>
      <c r="H2305" s="41" t="s">
        <v>4437</v>
      </c>
      <c r="I2305" s="41" t="s">
        <v>4438</v>
      </c>
      <c r="J2305" s="41" t="str">
        <f t="shared" si="314"/>
        <v>Planned</v>
      </c>
    </row>
    <row r="2306" spans="1:11" x14ac:dyDescent="0.25">
      <c r="A2306" s="75" t="str">
        <f t="shared" si="312"/>
        <v>Language Arts+ Speaking136</v>
      </c>
      <c r="B2306" s="74" t="s">
        <v>2</v>
      </c>
      <c r="C2306" s="73" t="s">
        <v>3495</v>
      </c>
      <c r="D2306" s="118" t="s">
        <v>102</v>
      </c>
      <c r="E2306" s="73" t="s">
        <v>107</v>
      </c>
      <c r="F2306" s="42">
        <v>136</v>
      </c>
      <c r="G2306" s="43" t="str">
        <f t="shared" si="313"/>
        <v>18 Mar (Week 28:  Mon)</v>
      </c>
      <c r="H2306" s="41" t="s">
        <v>4451</v>
      </c>
      <c r="I2306" s="41" t="s">
        <v>4452</v>
      </c>
      <c r="J2306" s="41" t="str">
        <f t="shared" si="314"/>
        <v>Planned</v>
      </c>
    </row>
    <row r="2307" spans="1:11" x14ac:dyDescent="0.25">
      <c r="A2307" s="75" t="str">
        <f t="shared" si="312"/>
        <v>Language Arts+ Speaking151</v>
      </c>
      <c r="B2307" s="74" t="s">
        <v>2</v>
      </c>
      <c r="C2307" s="73" t="s">
        <v>3495</v>
      </c>
      <c r="D2307" s="118" t="s">
        <v>102</v>
      </c>
      <c r="E2307" s="73" t="s">
        <v>107</v>
      </c>
      <c r="F2307" s="42">
        <v>151</v>
      </c>
      <c r="G2307" s="43" t="str">
        <f t="shared" si="313"/>
        <v>08 Apr (Week 31:  Mon)</v>
      </c>
      <c r="H2307" s="41" t="s">
        <v>4483</v>
      </c>
      <c r="I2307" s="41" t="s">
        <v>4484</v>
      </c>
      <c r="J2307" s="41" t="str">
        <f t="shared" si="314"/>
        <v>Planned</v>
      </c>
    </row>
    <row r="2308" spans="1:11" x14ac:dyDescent="0.25">
      <c r="A2308" s="75" t="str">
        <f t="shared" si="312"/>
        <v>Language Arts+ Speaking166</v>
      </c>
      <c r="B2308" s="74" t="s">
        <v>2</v>
      </c>
      <c r="C2308" s="73" t="s">
        <v>3495</v>
      </c>
      <c r="D2308" s="118" t="s">
        <v>102</v>
      </c>
      <c r="E2308" s="73" t="s">
        <v>107</v>
      </c>
      <c r="F2308" s="42">
        <v>166</v>
      </c>
      <c r="G2308" s="43" t="str">
        <f t="shared" si="313"/>
        <v>29 Apr (Week 34:  Mon)</v>
      </c>
      <c r="H2308" s="41" t="s">
        <v>4495</v>
      </c>
      <c r="I2308" s="41" t="s">
        <v>4496</v>
      </c>
      <c r="J2308" s="41" t="str">
        <f t="shared" si="314"/>
        <v>Planned</v>
      </c>
    </row>
    <row r="2309" spans="1:11" x14ac:dyDescent="0.25">
      <c r="A2309" s="75" t="str">
        <f t="shared" si="312"/>
        <v>Language Arts+ Speaking6</v>
      </c>
      <c r="B2309" s="74" t="s">
        <v>2</v>
      </c>
      <c r="C2309" s="73" t="s">
        <v>3495</v>
      </c>
      <c r="D2309" s="118" t="s">
        <v>102</v>
      </c>
      <c r="E2309" s="73" t="s">
        <v>107</v>
      </c>
      <c r="F2309" s="42">
        <v>6</v>
      </c>
      <c r="G2309" s="43" t="str">
        <f t="shared" si="313"/>
        <v>10 Sep (Week 2:  Mon)</v>
      </c>
      <c r="H2309" s="41" t="s">
        <v>331</v>
      </c>
      <c r="I2309" s="41" t="s">
        <v>332</v>
      </c>
      <c r="J2309" s="41" t="str">
        <f t="shared" si="314"/>
        <v>Completed</v>
      </c>
      <c r="K2309" s="107">
        <v>43360</v>
      </c>
    </row>
    <row r="2310" spans="1:11" x14ac:dyDescent="0.25">
      <c r="A2310" s="75" t="str">
        <f t="shared" si="312"/>
        <v>Language Arts+ Speaking11</v>
      </c>
      <c r="B2310" s="74" t="s">
        <v>2</v>
      </c>
      <c r="C2310" s="73" t="s">
        <v>3495</v>
      </c>
      <c r="D2310" s="118" t="s">
        <v>102</v>
      </c>
      <c r="E2310" s="73" t="s">
        <v>107</v>
      </c>
      <c r="F2310" s="42">
        <v>11</v>
      </c>
      <c r="G2310" s="43" t="str">
        <f t="shared" si="313"/>
        <v>17 Sep (Week 3:  Mon)</v>
      </c>
      <c r="H2310" s="41" t="s">
        <v>331</v>
      </c>
      <c r="I2310" s="41" t="s">
        <v>332</v>
      </c>
      <c r="J2310" s="41" t="str">
        <f t="shared" si="314"/>
        <v>Completed</v>
      </c>
      <c r="K2310" s="107">
        <v>43368</v>
      </c>
    </row>
    <row r="2311" spans="1:11" x14ac:dyDescent="0.25">
      <c r="A2311" s="75" t="str">
        <f t="shared" si="312"/>
        <v>Language Arts+ Speaking21</v>
      </c>
      <c r="B2311" s="74" t="s">
        <v>2</v>
      </c>
      <c r="C2311" s="73" t="s">
        <v>3495</v>
      </c>
      <c r="D2311" s="118" t="s">
        <v>102</v>
      </c>
      <c r="E2311" s="73" t="s">
        <v>107</v>
      </c>
      <c r="F2311" s="42">
        <v>21</v>
      </c>
      <c r="G2311" s="43" t="str">
        <f t="shared" si="313"/>
        <v>01 Oct (Week 5:  Mon)</v>
      </c>
      <c r="H2311" s="41" t="s">
        <v>331</v>
      </c>
      <c r="I2311" s="41" t="s">
        <v>332</v>
      </c>
      <c r="J2311" s="41" t="str">
        <f t="shared" si="314"/>
        <v>Completed</v>
      </c>
      <c r="K2311" s="107">
        <v>43374</v>
      </c>
    </row>
    <row r="2312" spans="1:11" x14ac:dyDescent="0.25">
      <c r="A2312" s="75" t="str">
        <f t="shared" si="312"/>
        <v>Language Arts+ Speaking26</v>
      </c>
      <c r="B2312" s="74" t="s">
        <v>2</v>
      </c>
      <c r="C2312" s="73" t="s">
        <v>3495</v>
      </c>
      <c r="D2312" s="118" t="s">
        <v>102</v>
      </c>
      <c r="E2312" s="73" t="s">
        <v>107</v>
      </c>
      <c r="F2312" s="42">
        <v>26</v>
      </c>
      <c r="G2312" s="43" t="str">
        <f t="shared" si="313"/>
        <v>08 Oct (Week 6:  Mon)</v>
      </c>
      <c r="H2312" s="41" t="s">
        <v>331</v>
      </c>
      <c r="I2312" s="41" t="s">
        <v>332</v>
      </c>
      <c r="J2312" s="41" t="str">
        <f t="shared" si="314"/>
        <v>Planned</v>
      </c>
    </row>
    <row r="2313" spans="1:11" x14ac:dyDescent="0.25">
      <c r="A2313" s="75" t="str">
        <f t="shared" si="312"/>
        <v>Language Arts+ Speaking36</v>
      </c>
      <c r="B2313" s="74" t="s">
        <v>2</v>
      </c>
      <c r="C2313" s="73" t="s">
        <v>3495</v>
      </c>
      <c r="D2313" s="118" t="s">
        <v>102</v>
      </c>
      <c r="E2313" s="73" t="s">
        <v>107</v>
      </c>
      <c r="F2313" s="42">
        <v>36</v>
      </c>
      <c r="G2313" s="43" t="str">
        <f t="shared" si="313"/>
        <v>22 Oct (Week 8:  Mon)</v>
      </c>
      <c r="H2313" s="41" t="s">
        <v>331</v>
      </c>
      <c r="I2313" s="41" t="s">
        <v>332</v>
      </c>
      <c r="J2313" s="41" t="str">
        <f t="shared" si="314"/>
        <v>Planned</v>
      </c>
    </row>
    <row r="2314" spans="1:11" x14ac:dyDescent="0.25">
      <c r="A2314" s="75" t="str">
        <f t="shared" si="312"/>
        <v>Language Arts+ Speaking41</v>
      </c>
      <c r="B2314" s="74" t="s">
        <v>2</v>
      </c>
      <c r="C2314" s="73" t="s">
        <v>3495</v>
      </c>
      <c r="D2314" s="118" t="s">
        <v>102</v>
      </c>
      <c r="E2314" s="73" t="s">
        <v>107</v>
      </c>
      <c r="F2314" s="42">
        <v>41</v>
      </c>
      <c r="G2314" s="43" t="str">
        <f t="shared" si="313"/>
        <v>29 Oct (Week 9:  Mon)</v>
      </c>
      <c r="H2314" s="41" t="s">
        <v>4255</v>
      </c>
      <c r="I2314" s="41" t="s">
        <v>4256</v>
      </c>
      <c r="J2314" s="41" t="str">
        <f t="shared" si="314"/>
        <v>Planned</v>
      </c>
    </row>
    <row r="2315" spans="1:11" x14ac:dyDescent="0.25">
      <c r="A2315" s="75" t="str">
        <f t="shared" si="312"/>
        <v>Language Arts+ Speaking51</v>
      </c>
      <c r="B2315" s="74" t="s">
        <v>2</v>
      </c>
      <c r="C2315" s="73" t="s">
        <v>3495</v>
      </c>
      <c r="D2315" s="118" t="s">
        <v>102</v>
      </c>
      <c r="E2315" s="73" t="s">
        <v>107</v>
      </c>
      <c r="F2315" s="42">
        <v>51</v>
      </c>
      <c r="G2315" s="43" t="str">
        <f t="shared" si="313"/>
        <v>12 Nov (Week 11:  Mon)</v>
      </c>
      <c r="H2315" s="41" t="s">
        <v>331</v>
      </c>
      <c r="I2315" s="41" t="s">
        <v>332</v>
      </c>
      <c r="J2315" s="41" t="str">
        <f t="shared" si="314"/>
        <v>Planned</v>
      </c>
    </row>
    <row r="2316" spans="1:11" x14ac:dyDescent="0.25">
      <c r="A2316" s="75" t="str">
        <f t="shared" si="312"/>
        <v>Language Arts+ Speaking56</v>
      </c>
      <c r="B2316" s="74" t="s">
        <v>2</v>
      </c>
      <c r="C2316" s="73" t="s">
        <v>3495</v>
      </c>
      <c r="D2316" s="118" t="s">
        <v>102</v>
      </c>
      <c r="E2316" s="73" t="s">
        <v>107</v>
      </c>
      <c r="F2316" s="42">
        <v>56</v>
      </c>
      <c r="G2316" s="43" t="str">
        <f t="shared" si="313"/>
        <v>19 Nov (Week 12:  Mon)</v>
      </c>
      <c r="H2316" s="41" t="s">
        <v>331</v>
      </c>
      <c r="I2316" s="41" t="s">
        <v>332</v>
      </c>
      <c r="J2316" s="41" t="str">
        <f t="shared" si="314"/>
        <v>Planned</v>
      </c>
    </row>
    <row r="2317" spans="1:11" x14ac:dyDescent="0.25">
      <c r="A2317" s="75" t="str">
        <f t="shared" si="312"/>
        <v>Language Arts+ Speaking66</v>
      </c>
      <c r="B2317" s="74" t="s">
        <v>2</v>
      </c>
      <c r="C2317" s="73" t="s">
        <v>3495</v>
      </c>
      <c r="D2317" s="118" t="s">
        <v>102</v>
      </c>
      <c r="E2317" s="73" t="s">
        <v>107</v>
      </c>
      <c r="F2317" s="42">
        <v>66</v>
      </c>
      <c r="G2317" s="43" t="str">
        <f t="shared" si="313"/>
        <v>03 Dec (Week 14:  Mon)</v>
      </c>
      <c r="H2317" s="41" t="s">
        <v>331</v>
      </c>
      <c r="I2317" s="41" t="s">
        <v>332</v>
      </c>
      <c r="J2317" s="41" t="str">
        <f t="shared" si="314"/>
        <v>Planned</v>
      </c>
    </row>
    <row r="2318" spans="1:11" x14ac:dyDescent="0.25">
      <c r="A2318" s="75" t="str">
        <f t="shared" si="312"/>
        <v>Language Arts+ Speaking71</v>
      </c>
      <c r="B2318" s="74" t="s">
        <v>2</v>
      </c>
      <c r="C2318" s="73" t="s">
        <v>3495</v>
      </c>
      <c r="D2318" s="118" t="s">
        <v>102</v>
      </c>
      <c r="E2318" s="73" t="s">
        <v>107</v>
      </c>
      <c r="F2318" s="42">
        <v>71</v>
      </c>
      <c r="G2318" s="43" t="str">
        <f t="shared" si="313"/>
        <v>10 Dec (Week 15:  Mon)</v>
      </c>
      <c r="H2318" s="41" t="s">
        <v>331</v>
      </c>
      <c r="I2318" s="41" t="s">
        <v>332</v>
      </c>
      <c r="J2318" s="41" t="str">
        <f t="shared" si="314"/>
        <v>Planned</v>
      </c>
    </row>
    <row r="2319" spans="1:11" x14ac:dyDescent="0.25">
      <c r="A2319" s="75" t="str">
        <f t="shared" si="312"/>
        <v>Language Arts+ Speaking81</v>
      </c>
      <c r="B2319" s="74" t="s">
        <v>2</v>
      </c>
      <c r="C2319" s="73" t="s">
        <v>3495</v>
      </c>
      <c r="D2319" s="118" t="s">
        <v>102</v>
      </c>
      <c r="E2319" s="73" t="s">
        <v>107</v>
      </c>
      <c r="F2319" s="42">
        <v>81</v>
      </c>
      <c r="G2319" s="43" t="str">
        <f t="shared" si="313"/>
        <v>27 Dec (Week 17:  Thu)</v>
      </c>
      <c r="H2319" s="41" t="s">
        <v>331</v>
      </c>
      <c r="I2319" s="41" t="s">
        <v>332</v>
      </c>
      <c r="J2319" s="41" t="str">
        <f t="shared" si="314"/>
        <v>Planned</v>
      </c>
    </row>
    <row r="2320" spans="1:11" x14ac:dyDescent="0.25">
      <c r="A2320" s="75" t="str">
        <f t="shared" si="312"/>
        <v>Language Arts+ Speaking86</v>
      </c>
      <c r="B2320" s="74" t="s">
        <v>2</v>
      </c>
      <c r="C2320" s="73" t="s">
        <v>3495</v>
      </c>
      <c r="D2320" s="118" t="s">
        <v>102</v>
      </c>
      <c r="E2320" s="73" t="s">
        <v>107</v>
      </c>
      <c r="F2320" s="42">
        <v>86</v>
      </c>
      <c r="G2320" s="43" t="str">
        <f t="shared" si="313"/>
        <v>07 Jan (Week 18:  Mon)</v>
      </c>
      <c r="H2320" s="41" t="s">
        <v>331</v>
      </c>
      <c r="I2320" s="41" t="s">
        <v>332</v>
      </c>
      <c r="J2320" s="41" t="str">
        <f t="shared" si="314"/>
        <v>Planned</v>
      </c>
    </row>
    <row r="2321" spans="1:11" x14ac:dyDescent="0.25">
      <c r="A2321" s="75" t="str">
        <f t="shared" si="312"/>
        <v>Language Arts+ Speaking96</v>
      </c>
      <c r="B2321" s="74" t="s">
        <v>2</v>
      </c>
      <c r="C2321" s="73" t="s">
        <v>3495</v>
      </c>
      <c r="D2321" s="118" t="s">
        <v>102</v>
      </c>
      <c r="E2321" s="73" t="s">
        <v>107</v>
      </c>
      <c r="F2321" s="42">
        <v>96</v>
      </c>
      <c r="G2321" s="43" t="str">
        <f t="shared" si="313"/>
        <v>21 Jan (Week 20:  Mon)</v>
      </c>
      <c r="H2321" s="41" t="s">
        <v>331</v>
      </c>
      <c r="I2321" s="41" t="s">
        <v>332</v>
      </c>
      <c r="J2321" s="41" t="str">
        <f t="shared" si="314"/>
        <v>Planned</v>
      </c>
    </row>
    <row r="2322" spans="1:11" x14ac:dyDescent="0.25">
      <c r="A2322" s="75" t="str">
        <f t="shared" si="312"/>
        <v>Language Arts+ Speaking101</v>
      </c>
      <c r="B2322" s="74" t="s">
        <v>2</v>
      </c>
      <c r="C2322" s="73" t="s">
        <v>3495</v>
      </c>
      <c r="D2322" s="118" t="s">
        <v>102</v>
      </c>
      <c r="E2322" s="73" t="s">
        <v>107</v>
      </c>
      <c r="F2322" s="42">
        <v>101</v>
      </c>
      <c r="G2322" s="43" t="str">
        <f t="shared" si="313"/>
        <v>28 Jan (Week 21:  Mon)</v>
      </c>
      <c r="H2322" s="41" t="s">
        <v>331</v>
      </c>
      <c r="I2322" s="41" t="s">
        <v>332</v>
      </c>
      <c r="J2322" s="41" t="str">
        <f t="shared" si="314"/>
        <v>Planned</v>
      </c>
    </row>
    <row r="2323" spans="1:11" x14ac:dyDescent="0.25">
      <c r="A2323" s="75" t="str">
        <f t="shared" si="312"/>
        <v>Language Arts+ Speaking111</v>
      </c>
      <c r="B2323" s="74" t="s">
        <v>2</v>
      </c>
      <c r="C2323" s="73" t="s">
        <v>3495</v>
      </c>
      <c r="D2323" s="118" t="s">
        <v>102</v>
      </c>
      <c r="E2323" s="73" t="s">
        <v>107</v>
      </c>
      <c r="F2323" s="42">
        <v>111</v>
      </c>
      <c r="G2323" s="43" t="str">
        <f t="shared" si="313"/>
        <v>11 Feb (Week 23:  Mon)</v>
      </c>
      <c r="H2323" s="41" t="s">
        <v>331</v>
      </c>
      <c r="I2323" s="41" t="s">
        <v>332</v>
      </c>
      <c r="J2323" s="41" t="str">
        <f t="shared" si="314"/>
        <v>Planned</v>
      </c>
    </row>
    <row r="2324" spans="1:11" x14ac:dyDescent="0.25">
      <c r="A2324" s="75" t="str">
        <f t="shared" si="312"/>
        <v>Language Arts+ Speaking116</v>
      </c>
      <c r="B2324" s="74" t="s">
        <v>2</v>
      </c>
      <c r="C2324" s="73" t="s">
        <v>3495</v>
      </c>
      <c r="D2324" s="118" t="s">
        <v>102</v>
      </c>
      <c r="E2324" s="73" t="s">
        <v>107</v>
      </c>
      <c r="F2324" s="42">
        <v>116</v>
      </c>
      <c r="G2324" s="43" t="str">
        <f t="shared" si="313"/>
        <v>18 Feb (Week 24:  Mon)</v>
      </c>
      <c r="H2324" s="41" t="s">
        <v>4419</v>
      </c>
      <c r="I2324" s="41" t="s">
        <v>4465</v>
      </c>
      <c r="J2324" s="41" t="str">
        <f t="shared" si="314"/>
        <v>Planned</v>
      </c>
    </row>
    <row r="2325" spans="1:11" x14ac:dyDescent="0.25">
      <c r="A2325" s="75" t="str">
        <f t="shared" si="312"/>
        <v>Language Arts+ Speaking126</v>
      </c>
      <c r="B2325" s="74" t="s">
        <v>2</v>
      </c>
      <c r="C2325" s="73" t="s">
        <v>3495</v>
      </c>
      <c r="D2325" s="118" t="s">
        <v>102</v>
      </c>
      <c r="E2325" s="73" t="s">
        <v>107</v>
      </c>
      <c r="F2325" s="42">
        <v>126</v>
      </c>
      <c r="G2325" s="43" t="str">
        <f t="shared" ref="G2325:G2369" si="315">IF(ISBLANK(F2325),"",TEXT(VLOOKUP(F2325,Calendar,2,0),"dd mmm")&amp;" (Week "&amp;VLOOKUP(F2325,Calendar,3,FALSE)&amp;":  "&amp;TEXT(VLOOKUP(F2325,Calendar,2,FALSE),"ddd")&amp;")")</f>
        <v>04 Mar (Week 26:  Mon)</v>
      </c>
      <c r="H2325" s="41" t="s">
        <v>331</v>
      </c>
      <c r="I2325" s="41" t="s">
        <v>332</v>
      </c>
      <c r="J2325" s="41" t="str">
        <f t="shared" si="314"/>
        <v>Planned</v>
      </c>
    </row>
    <row r="2326" spans="1:11" x14ac:dyDescent="0.25">
      <c r="A2326" s="75" t="str">
        <f t="shared" si="312"/>
        <v>Language Arts+ Speaking131</v>
      </c>
      <c r="B2326" s="74" t="s">
        <v>2</v>
      </c>
      <c r="C2326" s="73" t="s">
        <v>3495</v>
      </c>
      <c r="D2326" s="118" t="s">
        <v>102</v>
      </c>
      <c r="E2326" s="73" t="s">
        <v>107</v>
      </c>
      <c r="F2326" s="42">
        <v>131</v>
      </c>
      <c r="G2326" s="43" t="str">
        <f t="shared" si="315"/>
        <v>11 Mar (Week 27:  Mon)</v>
      </c>
      <c r="H2326" s="41" t="s">
        <v>331</v>
      </c>
      <c r="I2326" s="41" t="s">
        <v>332</v>
      </c>
      <c r="J2326" s="41" t="str">
        <f t="shared" si="314"/>
        <v>Planned</v>
      </c>
    </row>
    <row r="2327" spans="1:11" x14ac:dyDescent="0.25">
      <c r="A2327" s="75" t="str">
        <f t="shared" si="312"/>
        <v>Language Arts+ Speaking141</v>
      </c>
      <c r="B2327" s="74" t="s">
        <v>2</v>
      </c>
      <c r="C2327" s="73" t="s">
        <v>3495</v>
      </c>
      <c r="D2327" s="118" t="s">
        <v>102</v>
      </c>
      <c r="E2327" s="73" t="s">
        <v>107</v>
      </c>
      <c r="F2327" s="42">
        <v>141</v>
      </c>
      <c r="G2327" s="43" t="str">
        <f t="shared" si="315"/>
        <v>25 Mar (Week 29:  Mon)</v>
      </c>
      <c r="H2327" s="41" t="s">
        <v>4463</v>
      </c>
      <c r="I2327" s="41" t="s">
        <v>4464</v>
      </c>
      <c r="J2327" s="41" t="str">
        <f t="shared" si="314"/>
        <v>Planned</v>
      </c>
    </row>
    <row r="2328" spans="1:11" x14ac:dyDescent="0.25">
      <c r="A2328" s="75" t="str">
        <f t="shared" si="312"/>
        <v>Language Arts+ Speaking146</v>
      </c>
      <c r="B2328" s="74" t="s">
        <v>2</v>
      </c>
      <c r="C2328" s="73" t="s">
        <v>3495</v>
      </c>
      <c r="D2328" s="118" t="s">
        <v>102</v>
      </c>
      <c r="E2328" s="73" t="s">
        <v>107</v>
      </c>
      <c r="F2328" s="42">
        <v>146</v>
      </c>
      <c r="G2328" s="43" t="str">
        <f t="shared" si="315"/>
        <v>01 Apr (Week 30:  Mon)</v>
      </c>
      <c r="H2328" s="41" t="s">
        <v>331</v>
      </c>
      <c r="I2328" s="41" t="s">
        <v>332</v>
      </c>
      <c r="J2328" s="41" t="str">
        <f t="shared" si="314"/>
        <v>Planned</v>
      </c>
    </row>
    <row r="2329" spans="1:11" x14ac:dyDescent="0.25">
      <c r="A2329" s="75" t="str">
        <f t="shared" ref="A2329:A2360" si="316">B2329&amp;D2329&amp;F2329</f>
        <v>Language Arts+ Speaking156</v>
      </c>
      <c r="B2329" s="74" t="s">
        <v>2</v>
      </c>
      <c r="C2329" s="73" t="s">
        <v>3495</v>
      </c>
      <c r="D2329" s="118" t="s">
        <v>102</v>
      </c>
      <c r="E2329" s="73" t="s">
        <v>107</v>
      </c>
      <c r="F2329" s="42">
        <v>156</v>
      </c>
      <c r="G2329" s="43" t="str">
        <f t="shared" si="315"/>
        <v>15 Apr (Week 32:  Mon)</v>
      </c>
      <c r="H2329" s="41" t="s">
        <v>331</v>
      </c>
      <c r="I2329" s="41" t="s">
        <v>332</v>
      </c>
      <c r="J2329" s="41" t="str">
        <f t="shared" ref="J2329:J2360" si="317">IF(ISBLANK(K2329),"Planned",IF(K2329="-","Revoked","Completed"))</f>
        <v>Planned</v>
      </c>
    </row>
    <row r="2330" spans="1:11" x14ac:dyDescent="0.25">
      <c r="A2330" s="75" t="str">
        <f t="shared" si="316"/>
        <v>Language Arts+ Speaking161</v>
      </c>
      <c r="B2330" s="74" t="s">
        <v>2</v>
      </c>
      <c r="C2330" s="73" t="s">
        <v>3495</v>
      </c>
      <c r="D2330" s="118" t="s">
        <v>102</v>
      </c>
      <c r="E2330" s="73" t="s">
        <v>107</v>
      </c>
      <c r="F2330" s="42">
        <v>161</v>
      </c>
      <c r="G2330" s="43" t="str">
        <f t="shared" si="315"/>
        <v>22 Apr (Week 33:  Mon)</v>
      </c>
      <c r="H2330" s="41" t="s">
        <v>331</v>
      </c>
      <c r="I2330" s="41" t="s">
        <v>332</v>
      </c>
      <c r="J2330" s="41" t="str">
        <f t="shared" si="317"/>
        <v>Planned</v>
      </c>
    </row>
    <row r="2331" spans="1:11" x14ac:dyDescent="0.25">
      <c r="A2331" s="75" t="str">
        <f t="shared" si="316"/>
        <v>Language Arts+ Speaking171</v>
      </c>
      <c r="B2331" s="74" t="s">
        <v>2</v>
      </c>
      <c r="C2331" s="73" t="s">
        <v>3495</v>
      </c>
      <c r="D2331" s="118" t="s">
        <v>102</v>
      </c>
      <c r="E2331" s="73" t="s">
        <v>107</v>
      </c>
      <c r="F2331" s="42">
        <v>171</v>
      </c>
      <c r="G2331" s="43" t="str">
        <f t="shared" si="315"/>
        <v>06 May (Week 35:  Mon)</v>
      </c>
      <c r="H2331" s="41" t="s">
        <v>331</v>
      </c>
      <c r="I2331" s="41" t="s">
        <v>332</v>
      </c>
      <c r="J2331" s="41" t="str">
        <f t="shared" si="317"/>
        <v>Planned</v>
      </c>
    </row>
    <row r="2332" spans="1:11" x14ac:dyDescent="0.25">
      <c r="A2332" s="75" t="str">
        <f t="shared" si="316"/>
        <v>Language Arts+ Speaking176</v>
      </c>
      <c r="B2332" s="74" t="s">
        <v>2</v>
      </c>
      <c r="C2332" s="73" t="s">
        <v>3495</v>
      </c>
      <c r="D2332" s="118" t="s">
        <v>102</v>
      </c>
      <c r="E2332" s="73" t="s">
        <v>107</v>
      </c>
      <c r="F2332" s="42">
        <v>176</v>
      </c>
      <c r="G2332" s="43" t="str">
        <f t="shared" si="315"/>
        <v>13 May (Week 36:  Mon)</v>
      </c>
      <c r="H2332" s="41" t="s">
        <v>331</v>
      </c>
      <c r="I2332" s="41" t="s">
        <v>332</v>
      </c>
      <c r="J2332" s="41" t="str">
        <f t="shared" si="317"/>
        <v>Planned</v>
      </c>
    </row>
    <row r="2333" spans="1:11" x14ac:dyDescent="0.25">
      <c r="A2333" s="75" t="str">
        <f t="shared" si="316"/>
        <v>Language Arts+ Speaking7</v>
      </c>
      <c r="B2333" s="74" t="s">
        <v>2</v>
      </c>
      <c r="C2333" s="73" t="s">
        <v>3495</v>
      </c>
      <c r="D2333" s="118" t="s">
        <v>102</v>
      </c>
      <c r="E2333" s="73" t="s">
        <v>108</v>
      </c>
      <c r="F2333" s="42">
        <v>7</v>
      </c>
      <c r="G2333" s="43" t="str">
        <f t="shared" si="315"/>
        <v>11 Sep (Week 2:  Tue)</v>
      </c>
      <c r="H2333" s="41" t="s">
        <v>3801</v>
      </c>
      <c r="I2333" s="41" t="s">
        <v>3802</v>
      </c>
      <c r="J2333" s="41" t="str">
        <f t="shared" si="317"/>
        <v>Completed</v>
      </c>
      <c r="K2333" s="107">
        <v>43348</v>
      </c>
    </row>
    <row r="2334" spans="1:11" x14ac:dyDescent="0.25">
      <c r="A2334" s="75" t="str">
        <f t="shared" si="316"/>
        <v>Language Arts+ Speaking22</v>
      </c>
      <c r="B2334" s="74" t="s">
        <v>2</v>
      </c>
      <c r="C2334" s="73" t="s">
        <v>3495</v>
      </c>
      <c r="D2334" s="118" t="s">
        <v>102</v>
      </c>
      <c r="E2334" s="73" t="s">
        <v>108</v>
      </c>
      <c r="F2334" s="42">
        <v>22</v>
      </c>
      <c r="G2334" s="43" t="str">
        <f t="shared" si="315"/>
        <v>02 Oct (Week 5:  Tue)</v>
      </c>
      <c r="H2334" s="41" t="s">
        <v>3912</v>
      </c>
      <c r="I2334" s="41" t="s">
        <v>3913</v>
      </c>
      <c r="J2334" s="41" t="str">
        <f t="shared" si="317"/>
        <v>Planned</v>
      </c>
    </row>
    <row r="2335" spans="1:11" x14ac:dyDescent="0.25">
      <c r="A2335" s="75" t="str">
        <f t="shared" si="316"/>
        <v>Language Arts+ Speaking37</v>
      </c>
      <c r="B2335" s="74" t="s">
        <v>2</v>
      </c>
      <c r="C2335" s="73" t="s">
        <v>3495</v>
      </c>
      <c r="D2335" s="118" t="s">
        <v>102</v>
      </c>
      <c r="E2335" s="73" t="s">
        <v>108</v>
      </c>
      <c r="F2335" s="42">
        <v>37</v>
      </c>
      <c r="G2335" s="43" t="str">
        <f t="shared" si="315"/>
        <v>23 Oct (Week 8:  Tue)</v>
      </c>
      <c r="H2335" s="41" t="s">
        <v>4251</v>
      </c>
      <c r="I2335" s="41" t="s">
        <v>4252</v>
      </c>
      <c r="J2335" s="41" t="str">
        <f t="shared" si="317"/>
        <v>Planned</v>
      </c>
    </row>
    <row r="2336" spans="1:11" x14ac:dyDescent="0.25">
      <c r="A2336" s="75" t="str">
        <f t="shared" si="316"/>
        <v>Language Arts+ Speaking52</v>
      </c>
      <c r="B2336" s="74" t="s">
        <v>2</v>
      </c>
      <c r="C2336" s="73" t="s">
        <v>3495</v>
      </c>
      <c r="D2336" s="118" t="s">
        <v>102</v>
      </c>
      <c r="E2336" s="73" t="s">
        <v>108</v>
      </c>
      <c r="F2336" s="42">
        <v>52</v>
      </c>
      <c r="G2336" s="43" t="str">
        <f t="shared" si="315"/>
        <v>13 Nov (Week 11:  Tue)</v>
      </c>
      <c r="H2336" s="41" t="s">
        <v>4276</v>
      </c>
      <c r="I2336" s="41" t="s">
        <v>4273</v>
      </c>
      <c r="J2336" s="41" t="str">
        <f t="shared" si="317"/>
        <v>Planned</v>
      </c>
    </row>
    <row r="2337" spans="1:11" x14ac:dyDescent="0.25">
      <c r="A2337" s="75" t="str">
        <f t="shared" si="316"/>
        <v>Language Arts+ Speaking67</v>
      </c>
      <c r="B2337" s="74" t="s">
        <v>2</v>
      </c>
      <c r="C2337" s="73" t="s">
        <v>3495</v>
      </c>
      <c r="D2337" s="118" t="s">
        <v>102</v>
      </c>
      <c r="E2337" s="73" t="s">
        <v>108</v>
      </c>
      <c r="F2337" s="42">
        <v>67</v>
      </c>
      <c r="G2337" s="43" t="str">
        <f t="shared" si="315"/>
        <v>04 Dec (Week 14:  Tue)</v>
      </c>
      <c r="H2337" s="41" t="s">
        <v>4300</v>
      </c>
      <c r="I2337" s="41" t="s">
        <v>4301</v>
      </c>
      <c r="J2337" s="41" t="str">
        <f t="shared" si="317"/>
        <v>Planned</v>
      </c>
    </row>
    <row r="2338" spans="1:11" x14ac:dyDescent="0.25">
      <c r="A2338" s="75" t="str">
        <f t="shared" si="316"/>
        <v>Language Arts+ Speaking82</v>
      </c>
      <c r="B2338" s="74" t="s">
        <v>2</v>
      </c>
      <c r="C2338" s="73" t="s">
        <v>3495</v>
      </c>
      <c r="D2338" s="118" t="s">
        <v>102</v>
      </c>
      <c r="E2338" s="73" t="s">
        <v>108</v>
      </c>
      <c r="F2338" s="42">
        <v>82</v>
      </c>
      <c r="G2338" s="43" t="str">
        <f t="shared" si="315"/>
        <v>28 Dec (Week 17:  Fri)</v>
      </c>
      <c r="H2338" s="41" t="s">
        <v>4321</v>
      </c>
      <c r="I2338" s="41" t="s">
        <v>4329</v>
      </c>
      <c r="J2338" s="41" t="str">
        <f t="shared" si="317"/>
        <v>Planned</v>
      </c>
    </row>
    <row r="2339" spans="1:11" x14ac:dyDescent="0.25">
      <c r="A2339" s="75" t="str">
        <f t="shared" si="316"/>
        <v>Language Arts+ Speaking97</v>
      </c>
      <c r="B2339" s="74" t="s">
        <v>2</v>
      </c>
      <c r="C2339" s="73" t="s">
        <v>3495</v>
      </c>
      <c r="D2339" s="118" t="s">
        <v>102</v>
      </c>
      <c r="E2339" s="73" t="s">
        <v>108</v>
      </c>
      <c r="F2339" s="42">
        <v>97</v>
      </c>
      <c r="G2339" s="43" t="str">
        <f t="shared" si="315"/>
        <v>22 Jan (Week 20:  Tue)</v>
      </c>
      <c r="H2339" s="41" t="s">
        <v>4334</v>
      </c>
      <c r="I2339" s="41" t="s">
        <v>4335</v>
      </c>
      <c r="J2339" s="41" t="str">
        <f t="shared" si="317"/>
        <v>Planned</v>
      </c>
    </row>
    <row r="2340" spans="1:11" x14ac:dyDescent="0.25">
      <c r="A2340" s="75" t="str">
        <f t="shared" si="316"/>
        <v>Language Arts+ Speaking112</v>
      </c>
      <c r="B2340" s="74" t="s">
        <v>2</v>
      </c>
      <c r="C2340" s="73" t="s">
        <v>3495</v>
      </c>
      <c r="D2340" s="118" t="s">
        <v>102</v>
      </c>
      <c r="E2340" s="73" t="s">
        <v>108</v>
      </c>
      <c r="F2340" s="42">
        <v>112</v>
      </c>
      <c r="G2340" s="43" t="str">
        <f t="shared" si="315"/>
        <v>12 Feb (Week 23:  Tue)</v>
      </c>
      <c r="H2340" s="41" t="s">
        <v>4429</v>
      </c>
      <c r="I2340" s="41" t="s">
        <v>4430</v>
      </c>
      <c r="J2340" s="41" t="str">
        <f t="shared" si="317"/>
        <v>Planned</v>
      </c>
    </row>
    <row r="2341" spans="1:11" x14ac:dyDescent="0.25">
      <c r="A2341" s="75" t="str">
        <f t="shared" si="316"/>
        <v>Language Arts+ Speaking127</v>
      </c>
      <c r="B2341" s="74" t="s">
        <v>2</v>
      </c>
      <c r="C2341" s="73" t="s">
        <v>3495</v>
      </c>
      <c r="D2341" s="118" t="s">
        <v>102</v>
      </c>
      <c r="E2341" s="73" t="s">
        <v>108</v>
      </c>
      <c r="F2341" s="42">
        <v>127</v>
      </c>
      <c r="G2341" s="43" t="str">
        <f t="shared" si="315"/>
        <v>05 Mar (Week 26:  Tue)</v>
      </c>
      <c r="H2341" s="41" t="s">
        <v>4437</v>
      </c>
      <c r="I2341" s="41" t="s">
        <v>4438</v>
      </c>
      <c r="J2341" s="41" t="str">
        <f t="shared" si="317"/>
        <v>Planned</v>
      </c>
    </row>
    <row r="2342" spans="1:11" x14ac:dyDescent="0.25">
      <c r="A2342" s="75" t="str">
        <f t="shared" si="316"/>
        <v>Language Arts+ Speaking142</v>
      </c>
      <c r="B2342" s="74" t="s">
        <v>2</v>
      </c>
      <c r="C2342" s="73" t="s">
        <v>3495</v>
      </c>
      <c r="D2342" s="118" t="s">
        <v>102</v>
      </c>
      <c r="E2342" s="73" t="s">
        <v>108</v>
      </c>
      <c r="F2342" s="42">
        <v>142</v>
      </c>
      <c r="G2342" s="43" t="str">
        <f t="shared" si="315"/>
        <v>26 Mar (Week 29:  Tue)</v>
      </c>
      <c r="H2342" s="41" t="s">
        <v>4451</v>
      </c>
      <c r="I2342" s="41" t="s">
        <v>4455</v>
      </c>
      <c r="J2342" s="41" t="str">
        <f t="shared" si="317"/>
        <v>Planned</v>
      </c>
    </row>
    <row r="2343" spans="1:11" x14ac:dyDescent="0.25">
      <c r="A2343" s="75" t="str">
        <f t="shared" si="316"/>
        <v>Language Arts+ Speaking157</v>
      </c>
      <c r="B2343" s="74" t="s">
        <v>2</v>
      </c>
      <c r="C2343" s="73" t="s">
        <v>3495</v>
      </c>
      <c r="D2343" s="118" t="s">
        <v>102</v>
      </c>
      <c r="E2343" s="73" t="s">
        <v>108</v>
      </c>
      <c r="F2343" s="42">
        <v>157</v>
      </c>
      <c r="G2343" s="43" t="str">
        <f t="shared" si="315"/>
        <v>16 Apr (Week 32:  Tue)</v>
      </c>
      <c r="H2343" s="41" t="s">
        <v>4483</v>
      </c>
      <c r="I2343" s="41" t="s">
        <v>4487</v>
      </c>
      <c r="J2343" s="41" t="str">
        <f t="shared" si="317"/>
        <v>Planned</v>
      </c>
    </row>
    <row r="2344" spans="1:11" x14ac:dyDescent="0.25">
      <c r="A2344" s="75" t="str">
        <f t="shared" si="316"/>
        <v>Language Arts+ Speaking172</v>
      </c>
      <c r="B2344" s="74" t="s">
        <v>2</v>
      </c>
      <c r="C2344" s="73" t="s">
        <v>3495</v>
      </c>
      <c r="D2344" s="118" t="s">
        <v>102</v>
      </c>
      <c r="E2344" s="73" t="s">
        <v>108</v>
      </c>
      <c r="F2344" s="42">
        <v>172</v>
      </c>
      <c r="G2344" s="43" t="str">
        <f t="shared" si="315"/>
        <v>07 May (Week 35:  Tue)</v>
      </c>
      <c r="H2344" s="41" t="s">
        <v>4495</v>
      </c>
      <c r="I2344" s="41" t="s">
        <v>4496</v>
      </c>
      <c r="J2344" s="41" t="str">
        <f t="shared" si="317"/>
        <v>Planned</v>
      </c>
    </row>
    <row r="2345" spans="1:11" x14ac:dyDescent="0.25">
      <c r="A2345" s="75" t="str">
        <f t="shared" si="316"/>
        <v>Language Arts+ Speaking2</v>
      </c>
      <c r="B2345" s="74" t="s">
        <v>2</v>
      </c>
      <c r="C2345" s="73" t="s">
        <v>3495</v>
      </c>
      <c r="D2345" s="118" t="s">
        <v>102</v>
      </c>
      <c r="E2345" s="73" t="s">
        <v>108</v>
      </c>
      <c r="F2345" s="42">
        <v>2</v>
      </c>
      <c r="G2345" s="43" t="str">
        <f t="shared" si="315"/>
        <v>04 Sep (Week 1:  Tue)</v>
      </c>
      <c r="H2345" s="41" t="s">
        <v>331</v>
      </c>
      <c r="I2345" s="41" t="s">
        <v>332</v>
      </c>
      <c r="J2345" s="41" t="str">
        <f t="shared" si="317"/>
        <v>Completed</v>
      </c>
      <c r="K2345" s="107">
        <v>43353</v>
      </c>
    </row>
    <row r="2346" spans="1:11" x14ac:dyDescent="0.25">
      <c r="A2346" s="75" t="str">
        <f t="shared" si="316"/>
        <v>Language Arts+ Speaking12</v>
      </c>
      <c r="B2346" s="74" t="s">
        <v>2</v>
      </c>
      <c r="C2346" s="73" t="s">
        <v>3495</v>
      </c>
      <c r="D2346" s="118" t="s">
        <v>102</v>
      </c>
      <c r="E2346" s="73" t="s">
        <v>108</v>
      </c>
      <c r="F2346" s="42">
        <v>12</v>
      </c>
      <c r="G2346" s="43" t="str">
        <f t="shared" si="315"/>
        <v>18 Sep (Week 3:  Tue)</v>
      </c>
      <c r="H2346" s="41" t="s">
        <v>331</v>
      </c>
      <c r="I2346" s="41" t="s">
        <v>332</v>
      </c>
      <c r="J2346" s="41" t="str">
        <f t="shared" si="317"/>
        <v>Completed</v>
      </c>
      <c r="K2346" s="107">
        <v>43368</v>
      </c>
    </row>
    <row r="2347" spans="1:11" x14ac:dyDescent="0.25">
      <c r="A2347" s="75" t="str">
        <f t="shared" si="316"/>
        <v>Language Arts+ Speaking17</v>
      </c>
      <c r="B2347" s="74" t="s">
        <v>2</v>
      </c>
      <c r="C2347" s="73" t="s">
        <v>3495</v>
      </c>
      <c r="D2347" s="118" t="s">
        <v>102</v>
      </c>
      <c r="E2347" s="73" t="s">
        <v>108</v>
      </c>
      <c r="F2347" s="42">
        <v>17</v>
      </c>
      <c r="G2347" s="43" t="str">
        <f t="shared" si="315"/>
        <v>25 Sep (Week 4:  Tue)</v>
      </c>
      <c r="H2347" s="41" t="s">
        <v>331</v>
      </c>
      <c r="I2347" s="41" t="s">
        <v>332</v>
      </c>
      <c r="J2347" s="41" t="str">
        <f t="shared" si="317"/>
        <v>Completed</v>
      </c>
      <c r="K2347" s="107">
        <v>43370</v>
      </c>
    </row>
    <row r="2348" spans="1:11" x14ac:dyDescent="0.25">
      <c r="A2348" s="75" t="str">
        <f t="shared" si="316"/>
        <v>Language Arts+ Speaking27</v>
      </c>
      <c r="B2348" s="74" t="s">
        <v>2</v>
      </c>
      <c r="C2348" s="73" t="s">
        <v>3495</v>
      </c>
      <c r="D2348" s="118" t="s">
        <v>102</v>
      </c>
      <c r="E2348" s="73" t="s">
        <v>108</v>
      </c>
      <c r="F2348" s="42">
        <v>27</v>
      </c>
      <c r="G2348" s="43" t="str">
        <f t="shared" si="315"/>
        <v>09 Oct (Week 6:  Tue)</v>
      </c>
      <c r="H2348" s="41" t="s">
        <v>331</v>
      </c>
      <c r="I2348" s="41" t="s">
        <v>332</v>
      </c>
      <c r="J2348" s="41" t="str">
        <f t="shared" si="317"/>
        <v>Planned</v>
      </c>
    </row>
    <row r="2349" spans="1:11" x14ac:dyDescent="0.25">
      <c r="A2349" s="75" t="str">
        <f t="shared" si="316"/>
        <v>Language Arts+ Speaking32</v>
      </c>
      <c r="B2349" s="74" t="s">
        <v>2</v>
      </c>
      <c r="C2349" s="73" t="s">
        <v>3495</v>
      </c>
      <c r="D2349" s="118" t="s">
        <v>102</v>
      </c>
      <c r="E2349" s="73" t="s">
        <v>108</v>
      </c>
      <c r="F2349" s="42">
        <v>32</v>
      </c>
      <c r="G2349" s="43" t="str">
        <f t="shared" si="315"/>
        <v>16 Oct (Week 7:  Tue)</v>
      </c>
      <c r="H2349" s="41" t="s">
        <v>4248</v>
      </c>
      <c r="I2349" s="41" t="s">
        <v>4249</v>
      </c>
      <c r="J2349" s="41" t="str">
        <f t="shared" si="317"/>
        <v>Planned</v>
      </c>
    </row>
    <row r="2350" spans="1:11" x14ac:dyDescent="0.25">
      <c r="A2350" s="75" t="str">
        <f t="shared" si="316"/>
        <v>Language Arts+ Speaking42</v>
      </c>
      <c r="B2350" s="74" t="s">
        <v>2</v>
      </c>
      <c r="C2350" s="73" t="s">
        <v>3495</v>
      </c>
      <c r="D2350" s="118" t="s">
        <v>102</v>
      </c>
      <c r="E2350" s="73" t="s">
        <v>108</v>
      </c>
      <c r="F2350" s="42">
        <v>42</v>
      </c>
      <c r="G2350" s="43" t="str">
        <f t="shared" si="315"/>
        <v>30 Oct (Week 9:  Tue)</v>
      </c>
      <c r="H2350" s="41" t="s">
        <v>331</v>
      </c>
      <c r="I2350" s="41" t="s">
        <v>332</v>
      </c>
      <c r="J2350" s="41" t="str">
        <f t="shared" si="317"/>
        <v>Planned</v>
      </c>
    </row>
    <row r="2351" spans="1:11" x14ac:dyDescent="0.25">
      <c r="A2351" s="75" t="str">
        <f t="shared" si="316"/>
        <v>Language Arts+ Speaking47</v>
      </c>
      <c r="B2351" s="74" t="s">
        <v>2</v>
      </c>
      <c r="C2351" s="73" t="s">
        <v>3495</v>
      </c>
      <c r="D2351" s="118" t="s">
        <v>102</v>
      </c>
      <c r="E2351" s="73" t="s">
        <v>108</v>
      </c>
      <c r="F2351" s="42">
        <v>47</v>
      </c>
      <c r="G2351" s="43" t="str">
        <f t="shared" si="315"/>
        <v>06 Nov (Week 10:  Tue)</v>
      </c>
      <c r="H2351" s="41" t="s">
        <v>331</v>
      </c>
      <c r="I2351" s="41" t="s">
        <v>332</v>
      </c>
      <c r="J2351" s="41" t="str">
        <f t="shared" si="317"/>
        <v>Planned</v>
      </c>
    </row>
    <row r="2352" spans="1:11" x14ac:dyDescent="0.25">
      <c r="A2352" s="75" t="str">
        <f t="shared" si="316"/>
        <v>Language Arts+ Speaking57</v>
      </c>
      <c r="B2352" s="74" t="s">
        <v>2</v>
      </c>
      <c r="C2352" s="73" t="s">
        <v>3495</v>
      </c>
      <c r="D2352" s="118" t="s">
        <v>102</v>
      </c>
      <c r="E2352" s="73" t="s">
        <v>108</v>
      </c>
      <c r="F2352" s="42">
        <v>57</v>
      </c>
      <c r="G2352" s="43" t="str">
        <f t="shared" si="315"/>
        <v>20 Nov (Week 12:  Tue)</v>
      </c>
      <c r="H2352" s="41" t="s">
        <v>331</v>
      </c>
      <c r="I2352" s="41" t="s">
        <v>332</v>
      </c>
      <c r="J2352" s="41" t="str">
        <f t="shared" si="317"/>
        <v>Planned</v>
      </c>
    </row>
    <row r="2353" spans="1:10" x14ac:dyDescent="0.25">
      <c r="A2353" s="75" t="str">
        <f t="shared" si="316"/>
        <v>Language Arts+ Speaking62</v>
      </c>
      <c r="B2353" s="74" t="s">
        <v>2</v>
      </c>
      <c r="C2353" s="73" t="s">
        <v>3495</v>
      </c>
      <c r="D2353" s="118" t="s">
        <v>102</v>
      </c>
      <c r="E2353" s="73" t="s">
        <v>108</v>
      </c>
      <c r="F2353" s="42">
        <v>62</v>
      </c>
      <c r="G2353" s="43" t="str">
        <f t="shared" si="315"/>
        <v>27 Nov (Week 13:  Tue)</v>
      </c>
      <c r="H2353" s="41" t="s">
        <v>331</v>
      </c>
      <c r="I2353" s="41" t="s">
        <v>332</v>
      </c>
      <c r="J2353" s="41" t="str">
        <f t="shared" si="317"/>
        <v>Planned</v>
      </c>
    </row>
    <row r="2354" spans="1:10" x14ac:dyDescent="0.25">
      <c r="A2354" s="75" t="str">
        <f t="shared" si="316"/>
        <v>Language Arts+ Speaking72</v>
      </c>
      <c r="B2354" s="74" t="s">
        <v>2</v>
      </c>
      <c r="C2354" s="73" t="s">
        <v>3495</v>
      </c>
      <c r="D2354" s="118" t="s">
        <v>102</v>
      </c>
      <c r="E2354" s="73" t="s">
        <v>108</v>
      </c>
      <c r="F2354" s="42">
        <v>72</v>
      </c>
      <c r="G2354" s="43" t="str">
        <f t="shared" si="315"/>
        <v>11 Dec (Week 15:  Tue)</v>
      </c>
      <c r="H2354" s="41" t="s">
        <v>331</v>
      </c>
      <c r="I2354" s="41" t="s">
        <v>332</v>
      </c>
      <c r="J2354" s="41" t="str">
        <f t="shared" si="317"/>
        <v>Planned</v>
      </c>
    </row>
    <row r="2355" spans="1:10" x14ac:dyDescent="0.25">
      <c r="A2355" s="75" t="str">
        <f t="shared" si="316"/>
        <v>Language Arts+ Speaking77</v>
      </c>
      <c r="B2355" s="74" t="s">
        <v>2</v>
      </c>
      <c r="C2355" s="73" t="s">
        <v>3495</v>
      </c>
      <c r="D2355" s="118" t="s">
        <v>102</v>
      </c>
      <c r="E2355" s="73" t="s">
        <v>108</v>
      </c>
      <c r="F2355" s="42">
        <v>77</v>
      </c>
      <c r="G2355" s="43" t="str">
        <f t="shared" si="315"/>
        <v>18 Dec (Week 16:  Tue)</v>
      </c>
      <c r="H2355" s="41" t="s">
        <v>331</v>
      </c>
      <c r="I2355" s="41" t="s">
        <v>332</v>
      </c>
      <c r="J2355" s="41" t="str">
        <f t="shared" si="317"/>
        <v>Planned</v>
      </c>
    </row>
    <row r="2356" spans="1:10" x14ac:dyDescent="0.25">
      <c r="A2356" s="75" t="str">
        <f t="shared" si="316"/>
        <v>Language Arts+ Speaking87</v>
      </c>
      <c r="B2356" s="74" t="s">
        <v>2</v>
      </c>
      <c r="C2356" s="73" t="s">
        <v>3495</v>
      </c>
      <c r="D2356" s="118" t="s">
        <v>102</v>
      </c>
      <c r="E2356" s="73" t="s">
        <v>108</v>
      </c>
      <c r="F2356" s="42">
        <v>87</v>
      </c>
      <c r="G2356" s="43" t="str">
        <f t="shared" si="315"/>
        <v>08 Jan (Week 18:  Tue)</v>
      </c>
      <c r="H2356" s="41" t="s">
        <v>331</v>
      </c>
      <c r="I2356" s="41" t="s">
        <v>332</v>
      </c>
      <c r="J2356" s="41" t="str">
        <f t="shared" si="317"/>
        <v>Planned</v>
      </c>
    </row>
    <row r="2357" spans="1:10" x14ac:dyDescent="0.25">
      <c r="A2357" s="75" t="str">
        <f t="shared" si="316"/>
        <v>Language Arts+ Speaking92</v>
      </c>
      <c r="B2357" s="74" t="s">
        <v>2</v>
      </c>
      <c r="C2357" s="73" t="s">
        <v>3495</v>
      </c>
      <c r="D2357" s="118" t="s">
        <v>102</v>
      </c>
      <c r="E2357" s="73" t="s">
        <v>108</v>
      </c>
      <c r="F2357" s="42">
        <v>92</v>
      </c>
      <c r="G2357" s="43" t="str">
        <f t="shared" si="315"/>
        <v>15 Jan (Week 19:  Tue)</v>
      </c>
      <c r="H2357" s="41" t="s">
        <v>331</v>
      </c>
      <c r="I2357" s="41" t="s">
        <v>332</v>
      </c>
      <c r="J2357" s="41" t="str">
        <f t="shared" si="317"/>
        <v>Planned</v>
      </c>
    </row>
    <row r="2358" spans="1:10" x14ac:dyDescent="0.25">
      <c r="A2358" s="75" t="str">
        <f t="shared" si="316"/>
        <v>Language Arts+ Speaking102</v>
      </c>
      <c r="B2358" s="74" t="s">
        <v>2</v>
      </c>
      <c r="C2358" s="73" t="s">
        <v>3495</v>
      </c>
      <c r="D2358" s="118" t="s">
        <v>102</v>
      </c>
      <c r="E2358" s="73" t="s">
        <v>108</v>
      </c>
      <c r="F2358" s="42">
        <v>102</v>
      </c>
      <c r="G2358" s="43" t="str">
        <f t="shared" si="315"/>
        <v>29 Jan (Week 21:  Tue)</v>
      </c>
      <c r="H2358" s="41" t="s">
        <v>331</v>
      </c>
      <c r="I2358" s="41" t="s">
        <v>332</v>
      </c>
      <c r="J2358" s="41" t="str">
        <f t="shared" si="317"/>
        <v>Planned</v>
      </c>
    </row>
    <row r="2359" spans="1:10" x14ac:dyDescent="0.25">
      <c r="A2359" s="75" t="str">
        <f t="shared" si="316"/>
        <v>Language Arts+ Speaking107</v>
      </c>
      <c r="B2359" s="74" t="s">
        <v>2</v>
      </c>
      <c r="C2359" s="73" t="s">
        <v>3495</v>
      </c>
      <c r="D2359" s="118" t="s">
        <v>102</v>
      </c>
      <c r="E2359" s="73" t="s">
        <v>108</v>
      </c>
      <c r="F2359" s="42">
        <v>107</v>
      </c>
      <c r="G2359" s="43" t="str">
        <f t="shared" si="315"/>
        <v>05 Feb (Week 22:  Tue)</v>
      </c>
      <c r="H2359" s="41" t="s">
        <v>331</v>
      </c>
      <c r="I2359" s="41" t="s">
        <v>332</v>
      </c>
      <c r="J2359" s="41" t="str">
        <f t="shared" si="317"/>
        <v>Planned</v>
      </c>
    </row>
    <row r="2360" spans="1:10" x14ac:dyDescent="0.25">
      <c r="A2360" s="75" t="str">
        <f t="shared" si="316"/>
        <v>Language Arts+ Speaking117</v>
      </c>
      <c r="B2360" s="74" t="s">
        <v>2</v>
      </c>
      <c r="C2360" s="73" t="s">
        <v>3495</v>
      </c>
      <c r="D2360" s="118" t="s">
        <v>102</v>
      </c>
      <c r="E2360" s="73" t="s">
        <v>108</v>
      </c>
      <c r="F2360" s="42">
        <v>117</v>
      </c>
      <c r="G2360" s="43" t="str">
        <f t="shared" si="315"/>
        <v>19 Feb (Week 24:  Tue)</v>
      </c>
      <c r="H2360" s="41" t="s">
        <v>4419</v>
      </c>
      <c r="I2360" s="41" t="s">
        <v>4420</v>
      </c>
      <c r="J2360" s="41" t="str">
        <f t="shared" si="317"/>
        <v>Planned</v>
      </c>
    </row>
    <row r="2361" spans="1:10" x14ac:dyDescent="0.25">
      <c r="A2361" s="75" t="str">
        <f t="shared" ref="A2361:A2369" si="318">B2361&amp;D2361&amp;F2361</f>
        <v>Language Arts+ Speaking122</v>
      </c>
      <c r="B2361" s="74" t="s">
        <v>2</v>
      </c>
      <c r="C2361" s="73" t="s">
        <v>3495</v>
      </c>
      <c r="D2361" s="118" t="s">
        <v>102</v>
      </c>
      <c r="E2361" s="73" t="s">
        <v>108</v>
      </c>
      <c r="F2361" s="42">
        <v>122</v>
      </c>
      <c r="G2361" s="43" t="str">
        <f t="shared" si="315"/>
        <v>26 Feb (Week 25:  Tue)</v>
      </c>
      <c r="H2361" s="41" t="s">
        <v>331</v>
      </c>
      <c r="I2361" s="41" t="s">
        <v>332</v>
      </c>
      <c r="J2361" s="41" t="str">
        <f t="shared" ref="J2361:J2368" si="319">IF(ISBLANK(K2361),"Planned",IF(K2361="-","Revoked","Completed"))</f>
        <v>Planned</v>
      </c>
    </row>
    <row r="2362" spans="1:10" x14ac:dyDescent="0.25">
      <c r="A2362" s="75" t="str">
        <f t="shared" si="318"/>
        <v>Language Arts+ Speaking132</v>
      </c>
      <c r="B2362" s="74" t="s">
        <v>2</v>
      </c>
      <c r="C2362" s="73" t="s">
        <v>3495</v>
      </c>
      <c r="D2362" s="118" t="s">
        <v>102</v>
      </c>
      <c r="E2362" s="73" t="s">
        <v>108</v>
      </c>
      <c r="F2362" s="42">
        <v>132</v>
      </c>
      <c r="G2362" s="43" t="str">
        <f t="shared" si="315"/>
        <v>12 Mar (Week 27:  Tue)</v>
      </c>
      <c r="H2362" s="41" t="s">
        <v>331</v>
      </c>
      <c r="I2362" s="41" t="s">
        <v>332</v>
      </c>
      <c r="J2362" s="41" t="str">
        <f t="shared" si="319"/>
        <v>Planned</v>
      </c>
    </row>
    <row r="2363" spans="1:10" x14ac:dyDescent="0.25">
      <c r="A2363" s="75" t="str">
        <f t="shared" si="318"/>
        <v>Language Arts+ Speaking137</v>
      </c>
      <c r="B2363" s="74" t="s">
        <v>2</v>
      </c>
      <c r="C2363" s="73" t="s">
        <v>3495</v>
      </c>
      <c r="D2363" s="118" t="s">
        <v>102</v>
      </c>
      <c r="E2363" s="73" t="s">
        <v>108</v>
      </c>
      <c r="F2363" s="42">
        <v>137</v>
      </c>
      <c r="G2363" s="43" t="str">
        <f t="shared" si="315"/>
        <v>19 Mar (Week 28:  Tue)</v>
      </c>
      <c r="H2363" s="41" t="s">
        <v>331</v>
      </c>
      <c r="I2363" s="41" t="s">
        <v>332</v>
      </c>
      <c r="J2363" s="41" t="str">
        <f t="shared" si="319"/>
        <v>Planned</v>
      </c>
    </row>
    <row r="2364" spans="1:10" x14ac:dyDescent="0.25">
      <c r="A2364" s="75" t="str">
        <f t="shared" si="318"/>
        <v>Language Arts+ Speaking147</v>
      </c>
      <c r="B2364" s="74" t="s">
        <v>2</v>
      </c>
      <c r="C2364" s="73" t="s">
        <v>3495</v>
      </c>
      <c r="D2364" s="118" t="s">
        <v>102</v>
      </c>
      <c r="E2364" s="73" t="s">
        <v>108</v>
      </c>
      <c r="F2364" s="42">
        <v>147</v>
      </c>
      <c r="G2364" s="43" t="str">
        <f t="shared" si="315"/>
        <v>02 Apr (Week 30:  Tue)</v>
      </c>
      <c r="H2364" s="41" t="s">
        <v>331</v>
      </c>
      <c r="I2364" s="41" t="s">
        <v>332</v>
      </c>
      <c r="J2364" s="41" t="str">
        <f t="shared" si="319"/>
        <v>Planned</v>
      </c>
    </row>
    <row r="2365" spans="1:10" x14ac:dyDescent="0.25">
      <c r="A2365" s="75" t="str">
        <f t="shared" si="318"/>
        <v>Language Arts+ Speaking152</v>
      </c>
      <c r="B2365" s="74" t="s">
        <v>2</v>
      </c>
      <c r="C2365" s="73" t="s">
        <v>3495</v>
      </c>
      <c r="D2365" s="118" t="s">
        <v>102</v>
      </c>
      <c r="E2365" s="73" t="s">
        <v>108</v>
      </c>
      <c r="F2365" s="42">
        <v>152</v>
      </c>
      <c r="G2365" s="43" t="str">
        <f t="shared" si="315"/>
        <v>09 Apr (Week 31:  Tue)</v>
      </c>
      <c r="H2365" s="41" t="s">
        <v>331</v>
      </c>
      <c r="I2365" s="41" t="s">
        <v>332</v>
      </c>
      <c r="J2365" s="41" t="str">
        <f t="shared" si="319"/>
        <v>Planned</v>
      </c>
    </row>
    <row r="2366" spans="1:10" x14ac:dyDescent="0.25">
      <c r="A2366" s="75" t="str">
        <f t="shared" si="318"/>
        <v>Language Arts+ Speaking162</v>
      </c>
      <c r="B2366" s="74" t="s">
        <v>2</v>
      </c>
      <c r="C2366" s="73" t="s">
        <v>3495</v>
      </c>
      <c r="D2366" s="118" t="s">
        <v>102</v>
      </c>
      <c r="E2366" s="73" t="s">
        <v>108</v>
      </c>
      <c r="F2366" s="42">
        <v>162</v>
      </c>
      <c r="G2366" s="43" t="str">
        <f t="shared" si="315"/>
        <v>23 Apr (Week 33:  Tue)</v>
      </c>
      <c r="H2366" s="41" t="s">
        <v>331</v>
      </c>
      <c r="I2366" s="41" t="s">
        <v>332</v>
      </c>
      <c r="J2366" s="41" t="str">
        <f t="shared" si="319"/>
        <v>Planned</v>
      </c>
    </row>
    <row r="2367" spans="1:10" x14ac:dyDescent="0.25">
      <c r="A2367" s="75" t="str">
        <f t="shared" si="318"/>
        <v>Language Arts+ Speaking167</v>
      </c>
      <c r="B2367" s="74" t="s">
        <v>2</v>
      </c>
      <c r="C2367" s="73" t="s">
        <v>3495</v>
      </c>
      <c r="D2367" s="118" t="s">
        <v>102</v>
      </c>
      <c r="E2367" s="73" t="s">
        <v>108</v>
      </c>
      <c r="F2367" s="42">
        <v>167</v>
      </c>
      <c r="G2367" s="43" t="str">
        <f t="shared" si="315"/>
        <v>30 Apr (Week 34:  Tue)</v>
      </c>
      <c r="H2367" s="41" t="s">
        <v>331</v>
      </c>
      <c r="I2367" s="41" t="s">
        <v>332</v>
      </c>
      <c r="J2367" s="41" t="str">
        <f t="shared" si="319"/>
        <v>Planned</v>
      </c>
    </row>
    <row r="2368" spans="1:10" x14ac:dyDescent="0.25">
      <c r="A2368" s="75" t="str">
        <f t="shared" si="318"/>
        <v>Language Arts+ Speaking177</v>
      </c>
      <c r="B2368" s="74" t="s">
        <v>2</v>
      </c>
      <c r="C2368" s="73" t="s">
        <v>3495</v>
      </c>
      <c r="D2368" s="118" t="s">
        <v>102</v>
      </c>
      <c r="E2368" s="73" t="s">
        <v>108</v>
      </c>
      <c r="F2368" s="42">
        <v>177</v>
      </c>
      <c r="G2368" s="43" t="str">
        <f t="shared" si="315"/>
        <v>14 May (Week 36:  Tue)</v>
      </c>
      <c r="H2368" s="41" t="s">
        <v>4501</v>
      </c>
      <c r="I2368" s="41" t="s">
        <v>4502</v>
      </c>
      <c r="J2368" s="41" t="str">
        <f t="shared" si="319"/>
        <v>Planned</v>
      </c>
    </row>
    <row r="2369" spans="1:11" x14ac:dyDescent="0.25">
      <c r="A2369" s="75" t="str">
        <f t="shared" si="318"/>
        <v>Science+ Zoology 11</v>
      </c>
      <c r="B2369" s="74" t="s">
        <v>122</v>
      </c>
      <c r="D2369" s="118" t="s">
        <v>2542</v>
      </c>
      <c r="E2369" s="73" t="s">
        <v>128</v>
      </c>
      <c r="F2369" s="42">
        <v>1</v>
      </c>
      <c r="G2369" s="43" t="str">
        <f t="shared" si="315"/>
        <v>03 Sep (Week 1:  Mon)</v>
      </c>
      <c r="H2369" s="41" t="s">
        <v>2470</v>
      </c>
      <c r="I2369" s="41" t="s">
        <v>2543</v>
      </c>
      <c r="J2369" s="41" t="str">
        <f t="shared" ref="J2369:J2467" si="320">IF(ISBLANK(K2369),"Planned",IF(K2369="-","Revoked","Completed"))</f>
        <v>Completed</v>
      </c>
      <c r="K2369" s="107">
        <v>43346</v>
      </c>
    </row>
    <row r="2370" spans="1:11" x14ac:dyDescent="0.25">
      <c r="A2370" s="75" t="str">
        <f t="shared" ref="A2370:A2467" si="321">B2370&amp;D2370&amp;F2370</f>
        <v>Science+ Zoology 12</v>
      </c>
      <c r="B2370" s="74" t="s">
        <v>122</v>
      </c>
      <c r="D2370" s="118" t="s">
        <v>2542</v>
      </c>
      <c r="E2370" s="73" t="s">
        <v>128</v>
      </c>
      <c r="F2370" s="42">
        <v>2</v>
      </c>
      <c r="G2370" s="43" t="str">
        <f t="shared" ref="G2370:G2467" si="322">IF(ISBLANK(F2370),"",TEXT(VLOOKUP(F2370,Calendar,2,0),"dd mmm")&amp;" (Week "&amp;VLOOKUP(F2370,Calendar,3,FALSE)&amp;":  "&amp;TEXT(VLOOKUP(F2370,Calendar,2,FALSE),"ddd")&amp;")")</f>
        <v>04 Sep (Week 1:  Tue)</v>
      </c>
      <c r="H2370" s="41" t="s">
        <v>2544</v>
      </c>
      <c r="I2370" s="41" t="s">
        <v>2545</v>
      </c>
      <c r="J2370" s="41" t="str">
        <f t="shared" si="320"/>
        <v>Completed</v>
      </c>
      <c r="K2370" s="107">
        <v>43348</v>
      </c>
    </row>
    <row r="2371" spans="1:11" x14ac:dyDescent="0.25">
      <c r="A2371" s="103" t="str">
        <f t="shared" si="321"/>
        <v>Science+ Zoology 13</v>
      </c>
      <c r="B2371" s="74" t="s">
        <v>122</v>
      </c>
      <c r="D2371" s="118" t="s">
        <v>2542</v>
      </c>
      <c r="E2371" s="73" t="s">
        <v>128</v>
      </c>
      <c r="F2371" s="42">
        <v>3</v>
      </c>
      <c r="G2371" s="43" t="str">
        <f t="shared" si="322"/>
        <v>05 Sep (Week 1:  Wed)</v>
      </c>
      <c r="H2371" s="41" t="s">
        <v>280</v>
      </c>
      <c r="I2371" s="41" t="s">
        <v>281</v>
      </c>
      <c r="J2371" s="41" t="str">
        <f t="shared" si="320"/>
        <v>Completed</v>
      </c>
      <c r="K2371" s="107">
        <v>43348</v>
      </c>
    </row>
    <row r="2372" spans="1:11" x14ac:dyDescent="0.25">
      <c r="A2372" s="103" t="str">
        <f t="shared" si="321"/>
        <v>Science+ Zoology 14</v>
      </c>
      <c r="B2372" s="74" t="s">
        <v>122</v>
      </c>
      <c r="D2372" s="118" t="s">
        <v>2542</v>
      </c>
      <c r="E2372" s="73" t="s">
        <v>128</v>
      </c>
      <c r="F2372" s="42">
        <v>4</v>
      </c>
      <c r="G2372" s="43" t="str">
        <f t="shared" si="322"/>
        <v>06 Sep (Week 1:  Thu)</v>
      </c>
      <c r="H2372" s="41" t="s">
        <v>2546</v>
      </c>
      <c r="I2372" s="41" t="s">
        <v>2547</v>
      </c>
      <c r="J2372" s="41" t="str">
        <f t="shared" si="320"/>
        <v>Completed</v>
      </c>
      <c r="K2372" s="107">
        <v>43353</v>
      </c>
    </row>
    <row r="2373" spans="1:11" x14ac:dyDescent="0.25">
      <c r="A2373" s="103" t="str">
        <f t="shared" si="321"/>
        <v>Science+ Zoology 16</v>
      </c>
      <c r="B2373" s="74" t="s">
        <v>122</v>
      </c>
      <c r="D2373" s="118" t="s">
        <v>2542</v>
      </c>
      <c r="E2373" s="73" t="s">
        <v>128</v>
      </c>
      <c r="F2373" s="42">
        <v>6</v>
      </c>
      <c r="G2373" s="43" t="str">
        <f t="shared" si="322"/>
        <v>10 Sep (Week 2:  Mon)</v>
      </c>
      <c r="H2373" s="41" t="s">
        <v>2548</v>
      </c>
      <c r="I2373" s="41" t="s">
        <v>2549</v>
      </c>
      <c r="J2373" s="41" t="str">
        <f t="shared" si="320"/>
        <v>Completed</v>
      </c>
      <c r="K2373" s="107">
        <v>43354</v>
      </c>
    </row>
    <row r="2374" spans="1:11" x14ac:dyDescent="0.25">
      <c r="A2374" s="103" t="str">
        <f t="shared" si="321"/>
        <v>Science+ Zoology 17</v>
      </c>
      <c r="B2374" s="74" t="s">
        <v>122</v>
      </c>
      <c r="D2374" s="118" t="s">
        <v>2542</v>
      </c>
      <c r="E2374" s="73" t="s">
        <v>128</v>
      </c>
      <c r="F2374" s="42">
        <v>7</v>
      </c>
      <c r="G2374" s="43" t="str">
        <f t="shared" si="322"/>
        <v>11 Sep (Week 2:  Tue)</v>
      </c>
      <c r="H2374" s="41" t="s">
        <v>2378</v>
      </c>
      <c r="I2374" s="41" t="s">
        <v>2568</v>
      </c>
      <c r="J2374" s="41" t="str">
        <f t="shared" si="320"/>
        <v>Completed</v>
      </c>
      <c r="K2374" s="107">
        <v>43356</v>
      </c>
    </row>
    <row r="2375" spans="1:11" x14ac:dyDescent="0.25">
      <c r="A2375" s="103" t="str">
        <f t="shared" si="321"/>
        <v>Science+ Zoology 18</v>
      </c>
      <c r="B2375" s="74" t="s">
        <v>122</v>
      </c>
      <c r="D2375" s="118" t="s">
        <v>2542</v>
      </c>
      <c r="E2375" s="73" t="s">
        <v>128</v>
      </c>
      <c r="F2375" s="42">
        <v>8</v>
      </c>
      <c r="G2375" s="43" t="str">
        <f t="shared" si="322"/>
        <v>12 Sep (Week 2:  Wed)</v>
      </c>
      <c r="H2375" s="41" t="s">
        <v>280</v>
      </c>
      <c r="I2375" s="41" t="s">
        <v>2615</v>
      </c>
      <c r="J2375" s="41" t="str">
        <f t="shared" si="320"/>
        <v>Completed</v>
      </c>
      <c r="K2375" s="107">
        <v>43360</v>
      </c>
    </row>
    <row r="2376" spans="1:11" x14ac:dyDescent="0.25">
      <c r="A2376" s="103" t="str">
        <f t="shared" si="321"/>
        <v>Science+ Zoology 111</v>
      </c>
      <c r="B2376" s="74" t="s">
        <v>122</v>
      </c>
      <c r="D2376" s="118" t="s">
        <v>2542</v>
      </c>
      <c r="E2376" s="73" t="s">
        <v>128</v>
      </c>
      <c r="F2376" s="42">
        <v>11</v>
      </c>
      <c r="G2376" s="43" t="str">
        <f t="shared" si="322"/>
        <v>17 Sep (Week 3:  Mon)</v>
      </c>
      <c r="H2376" s="41" t="s">
        <v>2550</v>
      </c>
      <c r="I2376" s="41" t="s">
        <v>2551</v>
      </c>
      <c r="J2376" s="41" t="str">
        <f t="shared" si="320"/>
        <v>Completed</v>
      </c>
      <c r="K2376" s="107">
        <v>43360</v>
      </c>
    </row>
    <row r="2377" spans="1:11" x14ac:dyDescent="0.25">
      <c r="A2377" s="173" t="str">
        <f t="shared" ref="A2377:A2383" si="323">B2377&amp;D2377&amp;F2377</f>
        <v>Science+ Zoology 112</v>
      </c>
      <c r="B2377" s="74" t="s">
        <v>122</v>
      </c>
      <c r="D2377" s="118" t="s">
        <v>2542</v>
      </c>
      <c r="E2377" s="73" t="s">
        <v>128</v>
      </c>
      <c r="F2377" s="42">
        <v>12</v>
      </c>
      <c r="G2377" s="43" t="str">
        <f t="shared" ref="G2377:G2404" si="324">IF(ISBLANK(F2377),"",TEXT(VLOOKUP(F2377,Calendar,2,0),"dd mmm")&amp;" (Week "&amp;VLOOKUP(F2377,Calendar,3,FALSE)&amp;":  "&amp;TEXT(VLOOKUP(F2377,Calendar,2,FALSE),"ddd")&amp;")")</f>
        <v>18 Sep (Week 3:  Tue)</v>
      </c>
      <c r="H2377" s="41" t="s">
        <v>2552</v>
      </c>
      <c r="I2377" s="41" t="s">
        <v>2553</v>
      </c>
      <c r="J2377" s="41" t="str">
        <f t="shared" ref="J2377:J2383" si="325">IF(ISBLANK(K2377),"Planned",IF(K2377="-","Revoked","Completed"))</f>
        <v>Completed</v>
      </c>
      <c r="K2377" s="107">
        <v>43360</v>
      </c>
    </row>
    <row r="2378" spans="1:11" x14ac:dyDescent="0.25">
      <c r="A2378" s="173" t="str">
        <f t="shared" si="323"/>
        <v>Science+ Zoology 113</v>
      </c>
      <c r="B2378" s="74" t="s">
        <v>122</v>
      </c>
      <c r="D2378" s="118" t="s">
        <v>2542</v>
      </c>
      <c r="E2378" s="73" t="s">
        <v>128</v>
      </c>
      <c r="F2378" s="42">
        <v>13</v>
      </c>
      <c r="G2378" s="43" t="str">
        <f t="shared" si="324"/>
        <v>19 Sep (Week 3:  Wed)</v>
      </c>
      <c r="H2378" s="41" t="s">
        <v>306</v>
      </c>
      <c r="I2378" s="41" t="s">
        <v>307</v>
      </c>
      <c r="J2378" s="41" t="str">
        <f t="shared" si="325"/>
        <v>Completed</v>
      </c>
      <c r="K2378" s="107">
        <v>43367</v>
      </c>
    </row>
    <row r="2379" spans="1:11" x14ac:dyDescent="0.25">
      <c r="A2379" s="173" t="str">
        <f t="shared" si="323"/>
        <v>Science+ Zoology 114</v>
      </c>
      <c r="B2379" s="74" t="s">
        <v>122</v>
      </c>
      <c r="D2379" s="118" t="s">
        <v>2542</v>
      </c>
      <c r="E2379" s="73" t="s">
        <v>128</v>
      </c>
      <c r="F2379" s="42">
        <v>14</v>
      </c>
      <c r="G2379" s="43" t="str">
        <f t="shared" si="324"/>
        <v>20 Sep (Week 3:  Thu)</v>
      </c>
      <c r="H2379" s="41" t="s">
        <v>2554</v>
      </c>
      <c r="I2379" s="41" t="s">
        <v>2555</v>
      </c>
      <c r="J2379" s="41" t="str">
        <f t="shared" si="325"/>
        <v>Completed</v>
      </c>
      <c r="K2379" s="107">
        <v>43361</v>
      </c>
    </row>
    <row r="2380" spans="1:11" x14ac:dyDescent="0.25">
      <c r="A2380" s="173" t="str">
        <f t="shared" si="323"/>
        <v>Science+ Zoology 116</v>
      </c>
      <c r="B2380" s="74" t="s">
        <v>122</v>
      </c>
      <c r="D2380" s="118" t="s">
        <v>2542</v>
      </c>
      <c r="E2380" s="73" t="s">
        <v>128</v>
      </c>
      <c r="F2380" s="42">
        <v>16</v>
      </c>
      <c r="G2380" s="43" t="str">
        <f t="shared" si="324"/>
        <v>24 Sep (Week 4:  Mon)</v>
      </c>
      <c r="H2380" s="41" t="s">
        <v>2556</v>
      </c>
      <c r="I2380" s="41" t="s">
        <v>2557</v>
      </c>
      <c r="J2380" s="41" t="str">
        <f t="shared" si="325"/>
        <v>Completed</v>
      </c>
      <c r="K2380" s="107">
        <v>43367</v>
      </c>
    </row>
    <row r="2381" spans="1:11" x14ac:dyDescent="0.25">
      <c r="A2381" s="173" t="str">
        <f t="shared" si="323"/>
        <v>Science+ Zoology 117</v>
      </c>
      <c r="B2381" s="74" t="s">
        <v>122</v>
      </c>
      <c r="D2381" s="118" t="s">
        <v>2542</v>
      </c>
      <c r="E2381" s="73" t="s">
        <v>128</v>
      </c>
      <c r="F2381" s="42">
        <v>17</v>
      </c>
      <c r="G2381" s="43" t="str">
        <f t="shared" si="324"/>
        <v>25 Sep (Week 4:  Tue)</v>
      </c>
      <c r="H2381" s="41" t="s">
        <v>2558</v>
      </c>
      <c r="I2381" s="41" t="s">
        <v>2569</v>
      </c>
      <c r="J2381" s="41" t="str">
        <f t="shared" si="325"/>
        <v>Completed</v>
      </c>
      <c r="K2381" s="107">
        <v>43367</v>
      </c>
    </row>
    <row r="2382" spans="1:11" x14ac:dyDescent="0.25">
      <c r="A2382" s="173" t="str">
        <f t="shared" si="323"/>
        <v>Science+ Zoology 118</v>
      </c>
      <c r="B2382" s="74" t="s">
        <v>122</v>
      </c>
      <c r="D2382" s="118" t="s">
        <v>2542</v>
      </c>
      <c r="E2382" s="73" t="s">
        <v>128</v>
      </c>
      <c r="F2382" s="42">
        <v>18</v>
      </c>
      <c r="G2382" s="43" t="str">
        <f t="shared" si="324"/>
        <v>26 Sep (Week 4:  Wed)</v>
      </c>
      <c r="H2382" s="41" t="s">
        <v>306</v>
      </c>
      <c r="I2382" s="41" t="s">
        <v>2616</v>
      </c>
      <c r="J2382" s="41" t="str">
        <f t="shared" si="325"/>
        <v>Completed</v>
      </c>
      <c r="K2382" s="107">
        <v>43367</v>
      </c>
    </row>
    <row r="2383" spans="1:11" x14ac:dyDescent="0.25">
      <c r="A2383" s="173" t="str">
        <f t="shared" si="323"/>
        <v>Science+ Zoology 121</v>
      </c>
      <c r="B2383" s="74" t="s">
        <v>122</v>
      </c>
      <c r="D2383" s="118" t="s">
        <v>2542</v>
      </c>
      <c r="E2383" s="73" t="s">
        <v>128</v>
      </c>
      <c r="F2383" s="42">
        <v>21</v>
      </c>
      <c r="G2383" s="43" t="str">
        <f t="shared" si="324"/>
        <v>01 Oct (Week 5:  Mon)</v>
      </c>
      <c r="H2383" s="41" t="s">
        <v>2559</v>
      </c>
      <c r="I2383" s="41" t="s">
        <v>2563</v>
      </c>
      <c r="J2383" s="41" t="str">
        <f t="shared" si="325"/>
        <v>Completed</v>
      </c>
      <c r="K2383" s="107">
        <v>43374</v>
      </c>
    </row>
    <row r="2384" spans="1:11" x14ac:dyDescent="0.25">
      <c r="A2384" s="173" t="str">
        <f t="shared" ref="A2384:A2404" si="326">B2384&amp;D2384&amp;F2384</f>
        <v>Science+ Zoology 122</v>
      </c>
      <c r="B2384" s="74" t="s">
        <v>122</v>
      </c>
      <c r="D2384" s="118" t="s">
        <v>2542</v>
      </c>
      <c r="E2384" s="73" t="s">
        <v>128</v>
      </c>
      <c r="F2384" s="42">
        <v>22</v>
      </c>
      <c r="G2384" s="43" t="str">
        <f t="shared" si="324"/>
        <v>02 Oct (Week 5:  Tue)</v>
      </c>
      <c r="H2384" s="41" t="s">
        <v>2560</v>
      </c>
      <c r="I2384" s="41" t="s">
        <v>2564</v>
      </c>
      <c r="J2384" s="41" t="str">
        <f t="shared" ref="J2384:J2404" si="327">IF(ISBLANK(K2384),"Planned",IF(K2384="-","Revoked","Completed"))</f>
        <v>Completed</v>
      </c>
      <c r="K2384" s="107">
        <v>43376</v>
      </c>
    </row>
    <row r="2385" spans="1:10" x14ac:dyDescent="0.25">
      <c r="A2385" s="173" t="str">
        <f t="shared" si="326"/>
        <v>Science+ Zoology 123</v>
      </c>
      <c r="B2385" s="74" t="s">
        <v>122</v>
      </c>
      <c r="D2385" s="118" t="s">
        <v>2542</v>
      </c>
      <c r="E2385" s="73" t="s">
        <v>128</v>
      </c>
      <c r="F2385" s="42">
        <v>23</v>
      </c>
      <c r="G2385" s="43" t="str">
        <f t="shared" si="324"/>
        <v>03 Oct (Week 5:  Wed)</v>
      </c>
      <c r="H2385" s="41" t="s">
        <v>308</v>
      </c>
      <c r="I2385" s="41" t="s">
        <v>309</v>
      </c>
      <c r="J2385" s="41" t="str">
        <f t="shared" si="327"/>
        <v>Planned</v>
      </c>
    </row>
    <row r="2386" spans="1:10" x14ac:dyDescent="0.25">
      <c r="A2386" s="173" t="str">
        <f t="shared" si="326"/>
        <v>Science+ Zoology 124</v>
      </c>
      <c r="B2386" s="74" t="s">
        <v>122</v>
      </c>
      <c r="D2386" s="118" t="s">
        <v>2542</v>
      </c>
      <c r="E2386" s="73" t="s">
        <v>128</v>
      </c>
      <c r="F2386" s="42">
        <v>24</v>
      </c>
      <c r="G2386" s="43" t="str">
        <f t="shared" si="324"/>
        <v>04 Oct (Week 5:  Thu)</v>
      </c>
      <c r="H2386" s="41" t="s">
        <v>2561</v>
      </c>
      <c r="I2386" s="41" t="s">
        <v>2565</v>
      </c>
      <c r="J2386" s="41" t="str">
        <f t="shared" si="327"/>
        <v>Planned</v>
      </c>
    </row>
    <row r="2387" spans="1:10" x14ac:dyDescent="0.25">
      <c r="A2387" s="173" t="str">
        <f t="shared" si="326"/>
        <v>Science+ Zoology 126</v>
      </c>
      <c r="B2387" s="74" t="s">
        <v>122</v>
      </c>
      <c r="D2387" s="118" t="s">
        <v>2542</v>
      </c>
      <c r="E2387" s="73" t="s">
        <v>128</v>
      </c>
      <c r="F2387" s="42">
        <v>26</v>
      </c>
      <c r="G2387" s="43" t="str">
        <f t="shared" si="324"/>
        <v>08 Oct (Week 6:  Mon)</v>
      </c>
      <c r="H2387" s="41" t="s">
        <v>2566</v>
      </c>
      <c r="I2387" s="41" t="s">
        <v>2570</v>
      </c>
      <c r="J2387" s="41" t="str">
        <f t="shared" si="327"/>
        <v>Planned</v>
      </c>
    </row>
    <row r="2388" spans="1:10" x14ac:dyDescent="0.25">
      <c r="A2388" s="173" t="str">
        <f t="shared" si="326"/>
        <v>Science+ Zoology 127</v>
      </c>
      <c r="B2388" s="74" t="s">
        <v>122</v>
      </c>
      <c r="D2388" s="118" t="s">
        <v>2542</v>
      </c>
      <c r="E2388" s="73" t="s">
        <v>128</v>
      </c>
      <c r="F2388" s="42">
        <v>27</v>
      </c>
      <c r="G2388" s="43" t="str">
        <f t="shared" si="324"/>
        <v>09 Oct (Week 6:  Tue)</v>
      </c>
      <c r="H2388" s="41" t="s">
        <v>2567</v>
      </c>
      <c r="I2388" s="41" t="s">
        <v>2617</v>
      </c>
      <c r="J2388" s="41" t="str">
        <f t="shared" si="327"/>
        <v>Planned</v>
      </c>
    </row>
    <row r="2389" spans="1:10" x14ac:dyDescent="0.25">
      <c r="A2389" s="173" t="str">
        <f t="shared" si="326"/>
        <v>Science+ Zoology 128</v>
      </c>
      <c r="B2389" s="74" t="s">
        <v>122</v>
      </c>
      <c r="D2389" s="118" t="s">
        <v>2542</v>
      </c>
      <c r="E2389" s="73" t="s">
        <v>128</v>
      </c>
      <c r="F2389" s="42">
        <v>28</v>
      </c>
      <c r="G2389" s="43" t="str">
        <f t="shared" si="324"/>
        <v>10 Oct (Week 6:  Wed)</v>
      </c>
      <c r="H2389" s="41" t="s">
        <v>308</v>
      </c>
      <c r="I2389" s="41" t="s">
        <v>2562</v>
      </c>
      <c r="J2389" s="41" t="str">
        <f t="shared" si="327"/>
        <v>Planned</v>
      </c>
    </row>
    <row r="2390" spans="1:10" x14ac:dyDescent="0.25">
      <c r="A2390" s="173" t="str">
        <f t="shared" si="326"/>
        <v>Science+ Zoology 131</v>
      </c>
      <c r="B2390" s="74" t="s">
        <v>122</v>
      </c>
      <c r="D2390" s="118" t="s">
        <v>2542</v>
      </c>
      <c r="E2390" s="73" t="s">
        <v>128</v>
      </c>
      <c r="F2390" s="42">
        <v>31</v>
      </c>
      <c r="G2390" s="43" t="str">
        <f t="shared" si="324"/>
        <v>15 Oct (Week 7:  Mon)</v>
      </c>
      <c r="H2390" s="41" t="s">
        <v>2571</v>
      </c>
      <c r="I2390" s="41" t="s">
        <v>2573</v>
      </c>
      <c r="J2390" s="41" t="str">
        <f t="shared" si="327"/>
        <v>Planned</v>
      </c>
    </row>
    <row r="2391" spans="1:10" x14ac:dyDescent="0.25">
      <c r="A2391" s="173" t="str">
        <f t="shared" si="326"/>
        <v>Science+ Zoology 132</v>
      </c>
      <c r="B2391" s="74" t="s">
        <v>122</v>
      </c>
      <c r="D2391" s="118" t="s">
        <v>2542</v>
      </c>
      <c r="E2391" s="73" t="s">
        <v>128</v>
      </c>
      <c r="F2391" s="42">
        <v>32</v>
      </c>
      <c r="G2391" s="43" t="str">
        <f t="shared" si="324"/>
        <v>16 Oct (Week 7:  Tue)</v>
      </c>
      <c r="H2391" s="41" t="s">
        <v>1600</v>
      </c>
      <c r="I2391" s="41" t="s">
        <v>2574</v>
      </c>
      <c r="J2391" s="41" t="str">
        <f t="shared" si="327"/>
        <v>Planned</v>
      </c>
    </row>
    <row r="2392" spans="1:10" x14ac:dyDescent="0.25">
      <c r="A2392" s="173" t="str">
        <f t="shared" si="326"/>
        <v>Science+ Zoology 133</v>
      </c>
      <c r="B2392" s="74" t="s">
        <v>122</v>
      </c>
      <c r="D2392" s="118" t="s">
        <v>2542</v>
      </c>
      <c r="E2392" s="73" t="s">
        <v>128</v>
      </c>
      <c r="F2392" s="42">
        <v>33</v>
      </c>
      <c r="G2392" s="43" t="str">
        <f t="shared" si="324"/>
        <v>17 Oct (Week 7:  Wed)</v>
      </c>
      <c r="H2392" s="41" t="s">
        <v>311</v>
      </c>
      <c r="I2392" s="41" t="s">
        <v>312</v>
      </c>
      <c r="J2392" s="41" t="str">
        <f t="shared" si="327"/>
        <v>Planned</v>
      </c>
    </row>
    <row r="2393" spans="1:10" x14ac:dyDescent="0.25">
      <c r="A2393" s="173" t="str">
        <f t="shared" si="326"/>
        <v>Science+ Zoology 134</v>
      </c>
      <c r="B2393" s="74" t="s">
        <v>122</v>
      </c>
      <c r="D2393" s="118" t="s">
        <v>2542</v>
      </c>
      <c r="E2393" s="73" t="s">
        <v>128</v>
      </c>
      <c r="F2393" s="42">
        <v>34</v>
      </c>
      <c r="G2393" s="43" t="str">
        <f t="shared" si="324"/>
        <v>18 Oct (Week 7:  Thu)</v>
      </c>
      <c r="H2393" s="41" t="s">
        <v>2572</v>
      </c>
      <c r="I2393" s="41" t="s">
        <v>2575</v>
      </c>
      <c r="J2393" s="41" t="str">
        <f t="shared" si="327"/>
        <v>Planned</v>
      </c>
    </row>
    <row r="2394" spans="1:10" x14ac:dyDescent="0.25">
      <c r="A2394" s="173" t="str">
        <f t="shared" si="326"/>
        <v>Science+ Zoology 136</v>
      </c>
      <c r="B2394" s="74" t="s">
        <v>122</v>
      </c>
      <c r="D2394" s="118" t="s">
        <v>2542</v>
      </c>
      <c r="E2394" s="73" t="s">
        <v>128</v>
      </c>
      <c r="F2394" s="42">
        <v>36</v>
      </c>
      <c r="G2394" s="43" t="str">
        <f t="shared" si="324"/>
        <v>22 Oct (Week 8:  Mon)</v>
      </c>
      <c r="H2394" s="41" t="s">
        <v>2576</v>
      </c>
      <c r="I2394" s="41" t="s">
        <v>2577</v>
      </c>
      <c r="J2394" s="41" t="str">
        <f t="shared" si="327"/>
        <v>Planned</v>
      </c>
    </row>
    <row r="2395" spans="1:10" x14ac:dyDescent="0.25">
      <c r="A2395" s="173" t="str">
        <f t="shared" si="326"/>
        <v>Science+ Zoology 137</v>
      </c>
      <c r="B2395" s="74" t="s">
        <v>122</v>
      </c>
      <c r="D2395" s="118" t="s">
        <v>2542</v>
      </c>
      <c r="E2395" s="73" t="s">
        <v>128</v>
      </c>
      <c r="F2395" s="42">
        <v>37</v>
      </c>
      <c r="G2395" s="43" t="str">
        <f t="shared" si="324"/>
        <v>23 Oct (Week 8:  Tue)</v>
      </c>
      <c r="H2395" s="41" t="s">
        <v>2579</v>
      </c>
      <c r="I2395" s="41" t="s">
        <v>2578</v>
      </c>
      <c r="J2395" s="41" t="str">
        <f t="shared" si="327"/>
        <v>Planned</v>
      </c>
    </row>
    <row r="2396" spans="1:10" x14ac:dyDescent="0.25">
      <c r="A2396" s="173" t="str">
        <f t="shared" si="326"/>
        <v>Science+ Zoology 138</v>
      </c>
      <c r="B2396" s="74" t="s">
        <v>122</v>
      </c>
      <c r="D2396" s="118" t="s">
        <v>2542</v>
      </c>
      <c r="E2396" s="73" t="s">
        <v>128</v>
      </c>
      <c r="F2396" s="42">
        <v>38</v>
      </c>
      <c r="G2396" s="43" t="str">
        <f t="shared" si="324"/>
        <v>24 Oct (Week 8:  Wed)</v>
      </c>
      <c r="H2396" s="41" t="s">
        <v>311</v>
      </c>
      <c r="I2396" s="41" t="s">
        <v>2618</v>
      </c>
      <c r="J2396" s="41" t="str">
        <f t="shared" si="327"/>
        <v>Planned</v>
      </c>
    </row>
    <row r="2397" spans="1:10" x14ac:dyDescent="0.25">
      <c r="A2397" s="173" t="str">
        <f t="shared" si="326"/>
        <v>Science+ Zoology 141</v>
      </c>
      <c r="B2397" s="74" t="s">
        <v>122</v>
      </c>
      <c r="D2397" s="118" t="s">
        <v>2542</v>
      </c>
      <c r="E2397" s="73" t="s">
        <v>128</v>
      </c>
      <c r="F2397" s="42">
        <v>41</v>
      </c>
      <c r="G2397" s="43" t="str">
        <f t="shared" si="324"/>
        <v>29 Oct (Week 9:  Mon)</v>
      </c>
      <c r="H2397" s="41" t="s">
        <v>2580</v>
      </c>
      <c r="I2397" s="41" t="s">
        <v>2584</v>
      </c>
      <c r="J2397" s="41" t="str">
        <f t="shared" si="327"/>
        <v>Planned</v>
      </c>
    </row>
    <row r="2398" spans="1:10" x14ac:dyDescent="0.25">
      <c r="A2398" s="173" t="str">
        <f t="shared" si="326"/>
        <v>Science+ Zoology 142</v>
      </c>
      <c r="B2398" s="74" t="s">
        <v>122</v>
      </c>
      <c r="D2398" s="118" t="s">
        <v>2542</v>
      </c>
      <c r="E2398" s="73" t="s">
        <v>128</v>
      </c>
      <c r="F2398" s="42">
        <v>42</v>
      </c>
      <c r="G2398" s="43" t="str">
        <f t="shared" si="324"/>
        <v>30 Oct (Week 9:  Tue)</v>
      </c>
      <c r="H2398" s="41" t="s">
        <v>2581</v>
      </c>
      <c r="I2398" s="41" t="s">
        <v>2585</v>
      </c>
      <c r="J2398" s="41" t="str">
        <f t="shared" si="327"/>
        <v>Planned</v>
      </c>
    </row>
    <row r="2399" spans="1:10" x14ac:dyDescent="0.25">
      <c r="A2399" s="173" t="str">
        <f t="shared" si="326"/>
        <v>Science+ Zoology 143</v>
      </c>
      <c r="B2399" s="74" t="s">
        <v>122</v>
      </c>
      <c r="D2399" s="118" t="s">
        <v>2542</v>
      </c>
      <c r="E2399" s="73" t="s">
        <v>128</v>
      </c>
      <c r="F2399" s="42">
        <v>43</v>
      </c>
      <c r="G2399" s="43" t="str">
        <f t="shared" si="324"/>
        <v>31 Oct (Week 9:  Wed)</v>
      </c>
      <c r="H2399" s="41" t="s">
        <v>313</v>
      </c>
      <c r="I2399" s="41" t="s">
        <v>314</v>
      </c>
      <c r="J2399" s="41" t="str">
        <f t="shared" si="327"/>
        <v>Planned</v>
      </c>
    </row>
    <row r="2400" spans="1:10" x14ac:dyDescent="0.25">
      <c r="A2400" s="173" t="str">
        <f t="shared" si="326"/>
        <v>Science+ Zoology 144</v>
      </c>
      <c r="B2400" s="74" t="s">
        <v>122</v>
      </c>
      <c r="D2400" s="118" t="s">
        <v>2542</v>
      </c>
      <c r="E2400" s="73" t="s">
        <v>128</v>
      </c>
      <c r="F2400" s="42">
        <v>44</v>
      </c>
      <c r="G2400" s="43" t="str">
        <f t="shared" si="324"/>
        <v>01 Nov (Week 9:  Thu)</v>
      </c>
      <c r="H2400" s="41" t="s">
        <v>2582</v>
      </c>
      <c r="I2400" s="41" t="s">
        <v>2586</v>
      </c>
      <c r="J2400" s="41" t="str">
        <f t="shared" si="327"/>
        <v>Planned</v>
      </c>
    </row>
    <row r="2401" spans="1:10" x14ac:dyDescent="0.25">
      <c r="A2401" s="173" t="str">
        <f t="shared" si="326"/>
        <v>Science+ Zoology 146</v>
      </c>
      <c r="B2401" s="74" t="s">
        <v>122</v>
      </c>
      <c r="D2401" s="118" t="s">
        <v>2542</v>
      </c>
      <c r="E2401" s="73" t="s">
        <v>128</v>
      </c>
      <c r="F2401" s="42">
        <v>46</v>
      </c>
      <c r="G2401" s="43" t="str">
        <f t="shared" si="324"/>
        <v>05 Nov (Week 10:  Mon)</v>
      </c>
      <c r="H2401" s="41" t="s">
        <v>2583</v>
      </c>
      <c r="I2401" s="41" t="s">
        <v>2587</v>
      </c>
      <c r="J2401" s="41" t="str">
        <f t="shared" si="327"/>
        <v>Planned</v>
      </c>
    </row>
    <row r="2402" spans="1:10" x14ac:dyDescent="0.25">
      <c r="A2402" s="173" t="str">
        <f t="shared" si="326"/>
        <v>Science+ Zoology 147</v>
      </c>
      <c r="B2402" s="74" t="s">
        <v>122</v>
      </c>
      <c r="D2402" s="118" t="s">
        <v>2542</v>
      </c>
      <c r="E2402" s="73" t="s">
        <v>128</v>
      </c>
      <c r="F2402" s="42">
        <v>47</v>
      </c>
      <c r="G2402" s="43" t="str">
        <f t="shared" si="324"/>
        <v>06 Nov (Week 10:  Tue)</v>
      </c>
      <c r="H2402" s="41" t="s">
        <v>2588</v>
      </c>
      <c r="I2402" s="41" t="s">
        <v>2589</v>
      </c>
      <c r="J2402" s="41" t="str">
        <f t="shared" si="327"/>
        <v>Planned</v>
      </c>
    </row>
    <row r="2403" spans="1:10" x14ac:dyDescent="0.25">
      <c r="A2403" s="173" t="str">
        <f t="shared" si="326"/>
        <v>Science+ Zoology 148</v>
      </c>
      <c r="B2403" s="74" t="s">
        <v>122</v>
      </c>
      <c r="D2403" s="118" t="s">
        <v>2542</v>
      </c>
      <c r="E2403" s="73" t="s">
        <v>128</v>
      </c>
      <c r="F2403" s="42">
        <v>48</v>
      </c>
      <c r="G2403" s="43" t="str">
        <f t="shared" si="324"/>
        <v>07 Nov (Week 10:  Wed)</v>
      </c>
      <c r="H2403" s="41" t="s">
        <v>313</v>
      </c>
      <c r="I2403" s="41" t="s">
        <v>2619</v>
      </c>
      <c r="J2403" s="41" t="str">
        <f t="shared" si="327"/>
        <v>Planned</v>
      </c>
    </row>
    <row r="2404" spans="1:10" x14ac:dyDescent="0.25">
      <c r="A2404" s="173" t="str">
        <f t="shared" si="326"/>
        <v>Science+ Zoology 156</v>
      </c>
      <c r="B2404" s="74" t="s">
        <v>122</v>
      </c>
      <c r="D2404" s="118" t="s">
        <v>2542</v>
      </c>
      <c r="E2404" s="73" t="s">
        <v>128</v>
      </c>
      <c r="F2404" s="42">
        <v>56</v>
      </c>
      <c r="G2404" s="43" t="str">
        <f t="shared" si="324"/>
        <v>19 Nov (Week 12:  Mon)</v>
      </c>
      <c r="H2404" s="41" t="s">
        <v>2590</v>
      </c>
      <c r="I2404" s="41" t="s">
        <v>2594</v>
      </c>
      <c r="J2404" s="41" t="str">
        <f t="shared" si="327"/>
        <v>Planned</v>
      </c>
    </row>
    <row r="2405" spans="1:10" x14ac:dyDescent="0.25">
      <c r="A2405" s="173" t="str">
        <f t="shared" ref="A2405:A2411" si="328">B2405&amp;D2405&amp;F2405</f>
        <v>Science+ Zoology 157</v>
      </c>
      <c r="B2405" s="74" t="s">
        <v>122</v>
      </c>
      <c r="D2405" s="118" t="s">
        <v>2542</v>
      </c>
      <c r="E2405" s="73" t="s">
        <v>128</v>
      </c>
      <c r="F2405" s="42">
        <v>57</v>
      </c>
      <c r="G2405" s="43" t="str">
        <f t="shared" ref="G2405:G2411" si="329">IF(ISBLANK(F2405),"",TEXT(VLOOKUP(F2405,Calendar,2,0),"dd mmm")&amp;" (Week "&amp;VLOOKUP(F2405,Calendar,3,FALSE)&amp;":  "&amp;TEXT(VLOOKUP(F2405,Calendar,2,FALSE),"ddd")&amp;")")</f>
        <v>20 Nov (Week 12:  Tue)</v>
      </c>
      <c r="H2405" s="41" t="s">
        <v>2591</v>
      </c>
      <c r="I2405" s="41" t="s">
        <v>2595</v>
      </c>
      <c r="J2405" s="41" t="str">
        <f t="shared" ref="J2405:J2411" si="330">IF(ISBLANK(K2405),"Planned",IF(K2405="-","Revoked","Completed"))</f>
        <v>Planned</v>
      </c>
    </row>
    <row r="2406" spans="1:10" x14ac:dyDescent="0.25">
      <c r="A2406" s="173" t="str">
        <f t="shared" si="328"/>
        <v>Science+ Zoology 158</v>
      </c>
      <c r="B2406" s="74" t="s">
        <v>122</v>
      </c>
      <c r="D2406" s="118" t="s">
        <v>2542</v>
      </c>
      <c r="E2406" s="73" t="s">
        <v>128</v>
      </c>
      <c r="F2406" s="42">
        <v>58</v>
      </c>
      <c r="G2406" s="43" t="str">
        <f t="shared" si="329"/>
        <v>21 Nov (Week 12:  Wed)</v>
      </c>
      <c r="H2406" s="41" t="s">
        <v>282</v>
      </c>
      <c r="I2406" s="41" t="s">
        <v>283</v>
      </c>
      <c r="J2406" s="41" t="str">
        <f t="shared" si="330"/>
        <v>Planned</v>
      </c>
    </row>
    <row r="2407" spans="1:10" x14ac:dyDescent="0.25">
      <c r="A2407" s="173" t="str">
        <f t="shared" si="328"/>
        <v>Science+ Zoology 159</v>
      </c>
      <c r="B2407" s="74" t="s">
        <v>122</v>
      </c>
      <c r="D2407" s="118" t="s">
        <v>2542</v>
      </c>
      <c r="E2407" s="73" t="s">
        <v>128</v>
      </c>
      <c r="F2407" s="42">
        <v>59</v>
      </c>
      <c r="G2407" s="43" t="str">
        <f t="shared" si="329"/>
        <v>22 Nov (Week 12:  Thu)</v>
      </c>
      <c r="H2407" s="41" t="s">
        <v>286</v>
      </c>
      <c r="I2407" s="41" t="s">
        <v>2596</v>
      </c>
      <c r="J2407" s="41" t="str">
        <f t="shared" si="330"/>
        <v>Planned</v>
      </c>
    </row>
    <row r="2408" spans="1:10" x14ac:dyDescent="0.25">
      <c r="A2408" s="173" t="str">
        <f t="shared" si="328"/>
        <v>Science+ Zoology 161</v>
      </c>
      <c r="B2408" s="74" t="s">
        <v>122</v>
      </c>
      <c r="D2408" s="118" t="s">
        <v>2542</v>
      </c>
      <c r="E2408" s="73" t="s">
        <v>128</v>
      </c>
      <c r="F2408" s="42">
        <v>61</v>
      </c>
      <c r="G2408" s="43" t="str">
        <f t="shared" si="329"/>
        <v>26 Nov (Week 13:  Mon)</v>
      </c>
      <c r="H2408" s="41" t="s">
        <v>2592</v>
      </c>
      <c r="I2408" s="41" t="s">
        <v>2597</v>
      </c>
      <c r="J2408" s="41" t="str">
        <f t="shared" si="330"/>
        <v>Planned</v>
      </c>
    </row>
    <row r="2409" spans="1:10" x14ac:dyDescent="0.25">
      <c r="A2409" s="173" t="str">
        <f t="shared" si="328"/>
        <v>Science+ Zoology 162</v>
      </c>
      <c r="B2409" s="74" t="s">
        <v>122</v>
      </c>
      <c r="D2409" s="118" t="s">
        <v>2542</v>
      </c>
      <c r="E2409" s="73" t="s">
        <v>128</v>
      </c>
      <c r="F2409" s="42">
        <v>62</v>
      </c>
      <c r="G2409" s="43" t="str">
        <f t="shared" si="329"/>
        <v>27 Nov (Week 13:  Tue)</v>
      </c>
      <c r="H2409" s="41" t="s">
        <v>2593</v>
      </c>
      <c r="I2409" s="41" t="s">
        <v>2598</v>
      </c>
      <c r="J2409" s="41" t="str">
        <f t="shared" si="330"/>
        <v>Planned</v>
      </c>
    </row>
    <row r="2410" spans="1:10" x14ac:dyDescent="0.25">
      <c r="A2410" s="173" t="str">
        <f t="shared" si="328"/>
        <v>Science+ Zoology 163</v>
      </c>
      <c r="B2410" s="74" t="s">
        <v>122</v>
      </c>
      <c r="D2410" s="118" t="s">
        <v>2542</v>
      </c>
      <c r="E2410" s="73" t="s">
        <v>128</v>
      </c>
      <c r="F2410" s="42">
        <v>63</v>
      </c>
      <c r="G2410" s="43" t="str">
        <f t="shared" si="329"/>
        <v>28 Nov (Week 13:  Wed)</v>
      </c>
      <c r="H2410" s="41" t="s">
        <v>282</v>
      </c>
      <c r="I2410" s="41" t="s">
        <v>2620</v>
      </c>
      <c r="J2410" s="41" t="str">
        <f t="shared" si="330"/>
        <v>Planned</v>
      </c>
    </row>
    <row r="2411" spans="1:10" x14ac:dyDescent="0.25">
      <c r="A2411" s="173" t="str">
        <f t="shared" si="328"/>
        <v>Science+ Zoology 171</v>
      </c>
      <c r="B2411" s="74" t="s">
        <v>122</v>
      </c>
      <c r="D2411" s="118" t="s">
        <v>2542</v>
      </c>
      <c r="E2411" s="73" t="s">
        <v>128</v>
      </c>
      <c r="F2411" s="42">
        <v>71</v>
      </c>
      <c r="G2411" s="43" t="str">
        <f t="shared" si="329"/>
        <v>10 Dec (Week 15:  Mon)</v>
      </c>
      <c r="H2411" s="41" t="s">
        <v>2599</v>
      </c>
      <c r="I2411" s="41" t="s">
        <v>2600</v>
      </c>
      <c r="J2411" s="41" t="str">
        <f t="shared" si="330"/>
        <v>Planned</v>
      </c>
    </row>
    <row r="2412" spans="1:10" x14ac:dyDescent="0.25">
      <c r="A2412" s="103" t="str">
        <f t="shared" si="321"/>
        <v>Science+ Zoology 172</v>
      </c>
      <c r="B2412" s="74" t="s">
        <v>122</v>
      </c>
      <c r="D2412" s="118" t="s">
        <v>2542</v>
      </c>
      <c r="E2412" s="73" t="s">
        <v>128</v>
      </c>
      <c r="F2412" s="42">
        <v>72</v>
      </c>
      <c r="G2412" s="43" t="str">
        <f t="shared" si="322"/>
        <v>11 Dec (Week 15:  Tue)</v>
      </c>
      <c r="H2412" s="41" t="s">
        <v>2601</v>
      </c>
      <c r="I2412" s="41" t="s">
        <v>2602</v>
      </c>
      <c r="J2412" s="41" t="str">
        <f t="shared" si="320"/>
        <v>Planned</v>
      </c>
    </row>
    <row r="2413" spans="1:10" x14ac:dyDescent="0.25">
      <c r="A2413" s="103" t="str">
        <f t="shared" si="321"/>
        <v>Science+ Zoology 173</v>
      </c>
      <c r="B2413" s="74" t="s">
        <v>122</v>
      </c>
      <c r="D2413" s="118" t="s">
        <v>2542</v>
      </c>
      <c r="E2413" s="73" t="s">
        <v>128</v>
      </c>
      <c r="F2413" s="42">
        <v>73</v>
      </c>
      <c r="G2413" s="43" t="str">
        <f t="shared" si="322"/>
        <v>12 Dec (Week 15:  Wed)</v>
      </c>
      <c r="H2413" s="41" t="s">
        <v>287</v>
      </c>
      <c r="I2413" s="41" t="s">
        <v>288</v>
      </c>
      <c r="J2413" s="41" t="str">
        <f t="shared" si="320"/>
        <v>Planned</v>
      </c>
    </row>
    <row r="2414" spans="1:10" x14ac:dyDescent="0.25">
      <c r="A2414" s="103" t="str">
        <f t="shared" si="321"/>
        <v>Science+ Zoology 174</v>
      </c>
      <c r="B2414" s="74" t="s">
        <v>122</v>
      </c>
      <c r="D2414" s="118" t="s">
        <v>2542</v>
      </c>
      <c r="E2414" s="73" t="s">
        <v>128</v>
      </c>
      <c r="F2414" s="42">
        <v>74</v>
      </c>
      <c r="G2414" s="43" t="str">
        <f t="shared" si="322"/>
        <v>13 Dec (Week 15:  Thu)</v>
      </c>
      <c r="H2414" s="41" t="s">
        <v>2604</v>
      </c>
      <c r="I2414" s="41" t="s">
        <v>2603</v>
      </c>
      <c r="J2414" s="41" t="str">
        <f t="shared" si="320"/>
        <v>Planned</v>
      </c>
    </row>
    <row r="2415" spans="1:10" x14ac:dyDescent="0.25">
      <c r="A2415" s="103" t="str">
        <f t="shared" si="321"/>
        <v>Science+ Zoology 176</v>
      </c>
      <c r="B2415" s="74" t="s">
        <v>122</v>
      </c>
      <c r="D2415" s="118" t="s">
        <v>2542</v>
      </c>
      <c r="E2415" s="73" t="s">
        <v>128</v>
      </c>
      <c r="F2415" s="42">
        <v>76</v>
      </c>
      <c r="G2415" s="43" t="str">
        <f t="shared" si="322"/>
        <v>17 Dec (Week 16:  Mon)</v>
      </c>
      <c r="H2415" s="41" t="s">
        <v>2605</v>
      </c>
      <c r="I2415" s="41" t="s">
        <v>2606</v>
      </c>
      <c r="J2415" s="41" t="str">
        <f t="shared" si="320"/>
        <v>Planned</v>
      </c>
    </row>
    <row r="2416" spans="1:10" x14ac:dyDescent="0.25">
      <c r="A2416" s="103" t="str">
        <f t="shared" si="321"/>
        <v>Science+ Zoology 177</v>
      </c>
      <c r="B2416" s="74" t="s">
        <v>122</v>
      </c>
      <c r="D2416" s="118" t="s">
        <v>2542</v>
      </c>
      <c r="E2416" s="73" t="s">
        <v>128</v>
      </c>
      <c r="F2416" s="42">
        <v>77</v>
      </c>
      <c r="G2416" s="43" t="str">
        <f t="shared" si="322"/>
        <v>18 Dec (Week 16:  Tue)</v>
      </c>
      <c r="H2416" s="41" t="s">
        <v>2607</v>
      </c>
      <c r="I2416" s="41" t="s">
        <v>2608</v>
      </c>
      <c r="J2416" s="41" t="str">
        <f t="shared" si="320"/>
        <v>Planned</v>
      </c>
    </row>
    <row r="2417" spans="1:10" x14ac:dyDescent="0.25">
      <c r="A2417" s="103" t="str">
        <f t="shared" si="321"/>
        <v>Science+ Zoology 178</v>
      </c>
      <c r="B2417" s="74" t="s">
        <v>122</v>
      </c>
      <c r="D2417" s="118" t="s">
        <v>2542</v>
      </c>
      <c r="E2417" s="73" t="s">
        <v>128</v>
      </c>
      <c r="F2417" s="42">
        <v>78</v>
      </c>
      <c r="G2417" s="43" t="str">
        <f t="shared" si="322"/>
        <v>19 Dec (Week 16:  Wed)</v>
      </c>
      <c r="H2417" s="41" t="s">
        <v>287</v>
      </c>
      <c r="I2417" s="41" t="s">
        <v>2621</v>
      </c>
      <c r="J2417" s="41" t="str">
        <f t="shared" si="320"/>
        <v>Planned</v>
      </c>
    </row>
    <row r="2418" spans="1:10" x14ac:dyDescent="0.25">
      <c r="A2418" s="103" t="str">
        <f t="shared" si="321"/>
        <v>Science+ Zoology 186</v>
      </c>
      <c r="B2418" s="74" t="s">
        <v>122</v>
      </c>
      <c r="D2418" s="118" t="s">
        <v>2542</v>
      </c>
      <c r="E2418" s="73" t="s">
        <v>128</v>
      </c>
      <c r="F2418" s="42">
        <v>86</v>
      </c>
      <c r="G2418" s="43" t="str">
        <f t="shared" si="322"/>
        <v>07 Jan (Week 18:  Mon)</v>
      </c>
      <c r="H2418" s="41" t="s">
        <v>1557</v>
      </c>
      <c r="I2418" s="41" t="s">
        <v>2609</v>
      </c>
      <c r="J2418" s="41" t="str">
        <f t="shared" si="320"/>
        <v>Planned</v>
      </c>
    </row>
    <row r="2419" spans="1:10" x14ac:dyDescent="0.25">
      <c r="A2419" s="103" t="str">
        <f t="shared" si="321"/>
        <v>Science+ Zoology 187</v>
      </c>
      <c r="B2419" s="74" t="s">
        <v>122</v>
      </c>
      <c r="D2419" s="118" t="s">
        <v>2542</v>
      </c>
      <c r="E2419" s="73" t="s">
        <v>128</v>
      </c>
      <c r="F2419" s="42">
        <v>87</v>
      </c>
      <c r="G2419" s="43" t="str">
        <f t="shared" si="322"/>
        <v>08 Jan (Week 18:  Tue)</v>
      </c>
      <c r="H2419" s="41" t="s">
        <v>2610</v>
      </c>
      <c r="I2419" s="41" t="s">
        <v>2611</v>
      </c>
      <c r="J2419" s="41" t="str">
        <f t="shared" si="320"/>
        <v>Planned</v>
      </c>
    </row>
    <row r="2420" spans="1:10" x14ac:dyDescent="0.25">
      <c r="A2420" s="103" t="str">
        <f t="shared" si="321"/>
        <v>Science+ Zoology 188</v>
      </c>
      <c r="B2420" s="74" t="s">
        <v>122</v>
      </c>
      <c r="D2420" s="118" t="s">
        <v>2542</v>
      </c>
      <c r="E2420" s="73" t="s">
        <v>128</v>
      </c>
      <c r="F2420" s="42">
        <v>88</v>
      </c>
      <c r="G2420" s="43" t="str">
        <f t="shared" si="322"/>
        <v>09 Jan (Week 18:  Wed)</v>
      </c>
      <c r="H2420" s="41" t="s">
        <v>290</v>
      </c>
      <c r="I2420" s="41" t="s">
        <v>291</v>
      </c>
      <c r="J2420" s="41" t="str">
        <f t="shared" si="320"/>
        <v>Planned</v>
      </c>
    </row>
    <row r="2421" spans="1:10" x14ac:dyDescent="0.25">
      <c r="A2421" s="103" t="str">
        <f t="shared" si="321"/>
        <v>Science+ Zoology 189</v>
      </c>
      <c r="B2421" s="74" t="s">
        <v>122</v>
      </c>
      <c r="D2421" s="118" t="s">
        <v>2542</v>
      </c>
      <c r="E2421" s="73" t="s">
        <v>128</v>
      </c>
      <c r="F2421" s="42">
        <v>89</v>
      </c>
      <c r="G2421" s="43" t="str">
        <f t="shared" si="322"/>
        <v>10 Jan (Week 18:  Thu)</v>
      </c>
      <c r="H2421" s="41" t="s">
        <v>292</v>
      </c>
      <c r="I2421" s="41" t="s">
        <v>293</v>
      </c>
      <c r="J2421" s="41" t="str">
        <f t="shared" si="320"/>
        <v>Planned</v>
      </c>
    </row>
    <row r="2422" spans="1:10" x14ac:dyDescent="0.25">
      <c r="A2422" s="103" t="str">
        <f t="shared" si="321"/>
        <v>Science+ Zoology 191</v>
      </c>
      <c r="B2422" s="74" t="s">
        <v>122</v>
      </c>
      <c r="D2422" s="118" t="s">
        <v>2542</v>
      </c>
      <c r="E2422" s="73" t="s">
        <v>128</v>
      </c>
      <c r="F2422" s="42">
        <v>91</v>
      </c>
      <c r="G2422" s="43" t="str">
        <f t="shared" si="322"/>
        <v>14 Jan (Week 19:  Mon)</v>
      </c>
      <c r="H2422" s="41" t="s">
        <v>2612</v>
      </c>
      <c r="I2422" s="41" t="s">
        <v>2613</v>
      </c>
      <c r="J2422" s="41" t="str">
        <f t="shared" si="320"/>
        <v>Planned</v>
      </c>
    </row>
    <row r="2423" spans="1:10" x14ac:dyDescent="0.25">
      <c r="A2423" s="103" t="str">
        <f t="shared" si="321"/>
        <v>Science+ Zoology 192</v>
      </c>
      <c r="B2423" s="74" t="s">
        <v>122</v>
      </c>
      <c r="D2423" s="118" t="s">
        <v>2542</v>
      </c>
      <c r="E2423" s="73" t="s">
        <v>128</v>
      </c>
      <c r="F2423" s="42">
        <v>92</v>
      </c>
      <c r="G2423" s="43" t="str">
        <f t="shared" si="322"/>
        <v>15 Jan (Week 19:  Tue)</v>
      </c>
      <c r="H2423" s="41" t="s">
        <v>272</v>
      </c>
      <c r="I2423" s="41" t="s">
        <v>2614</v>
      </c>
      <c r="J2423" s="41" t="str">
        <f t="shared" si="320"/>
        <v>Planned</v>
      </c>
    </row>
    <row r="2424" spans="1:10" x14ac:dyDescent="0.25">
      <c r="A2424" s="103" t="str">
        <f t="shared" si="321"/>
        <v>Science+ Zoology 193</v>
      </c>
      <c r="B2424" s="74" t="s">
        <v>122</v>
      </c>
      <c r="D2424" s="118" t="s">
        <v>2542</v>
      </c>
      <c r="E2424" s="73" t="s">
        <v>128</v>
      </c>
      <c r="F2424" s="42">
        <v>93</v>
      </c>
      <c r="G2424" s="43" t="str">
        <f t="shared" si="322"/>
        <v>16 Jan (Week 19:  Wed)</v>
      </c>
      <c r="H2424" s="41" t="s">
        <v>290</v>
      </c>
      <c r="I2424" s="41" t="s">
        <v>2622</v>
      </c>
      <c r="J2424" s="41" t="str">
        <f t="shared" si="320"/>
        <v>Planned</v>
      </c>
    </row>
    <row r="2425" spans="1:10" x14ac:dyDescent="0.25">
      <c r="A2425" s="103" t="str">
        <f t="shared" si="321"/>
        <v>Science+ Zoology 1101</v>
      </c>
      <c r="B2425" s="74" t="s">
        <v>122</v>
      </c>
      <c r="D2425" s="118" t="s">
        <v>2542</v>
      </c>
      <c r="E2425" s="73" t="s">
        <v>128</v>
      </c>
      <c r="F2425" s="42">
        <v>101</v>
      </c>
      <c r="G2425" s="43" t="str">
        <f t="shared" si="322"/>
        <v>28 Jan (Week 21:  Mon)</v>
      </c>
      <c r="H2425" s="41" t="s">
        <v>446</v>
      </c>
      <c r="I2425" s="41" t="s">
        <v>2623</v>
      </c>
      <c r="J2425" s="41" t="str">
        <f t="shared" si="320"/>
        <v>Planned</v>
      </c>
    </row>
    <row r="2426" spans="1:10" x14ac:dyDescent="0.25">
      <c r="A2426" s="103" t="str">
        <f t="shared" si="321"/>
        <v>Science+ Zoology 1102</v>
      </c>
      <c r="B2426" s="74" t="s">
        <v>122</v>
      </c>
      <c r="D2426" s="118" t="s">
        <v>2542</v>
      </c>
      <c r="E2426" s="73" t="s">
        <v>128</v>
      </c>
      <c r="F2426" s="42">
        <v>102</v>
      </c>
      <c r="G2426" s="43" t="str">
        <f t="shared" si="322"/>
        <v>29 Jan (Week 21:  Tue)</v>
      </c>
      <c r="H2426" s="41" t="s">
        <v>2624</v>
      </c>
      <c r="I2426" s="41" t="s">
        <v>2625</v>
      </c>
      <c r="J2426" s="41" t="str">
        <f t="shared" si="320"/>
        <v>Planned</v>
      </c>
    </row>
    <row r="2427" spans="1:10" x14ac:dyDescent="0.25">
      <c r="A2427" s="103" t="str">
        <f t="shared" si="321"/>
        <v>Science+ Zoology 1103</v>
      </c>
      <c r="B2427" s="74" t="s">
        <v>122</v>
      </c>
      <c r="D2427" s="118" t="s">
        <v>2542</v>
      </c>
      <c r="E2427" s="73" t="s">
        <v>128</v>
      </c>
      <c r="F2427" s="42">
        <v>103</v>
      </c>
      <c r="G2427" s="43" t="str">
        <f t="shared" si="322"/>
        <v>30 Jan (Week 21:  Wed)</v>
      </c>
      <c r="H2427" s="41" t="s">
        <v>294</v>
      </c>
      <c r="I2427" s="41" t="s">
        <v>295</v>
      </c>
      <c r="J2427" s="41" t="str">
        <f t="shared" si="320"/>
        <v>Planned</v>
      </c>
    </row>
    <row r="2428" spans="1:10" x14ac:dyDescent="0.25">
      <c r="A2428" s="103" t="str">
        <f t="shared" si="321"/>
        <v>Science+ Zoology 1104</v>
      </c>
      <c r="B2428" s="74" t="s">
        <v>122</v>
      </c>
      <c r="D2428" s="118" t="s">
        <v>2542</v>
      </c>
      <c r="E2428" s="73" t="s">
        <v>128</v>
      </c>
      <c r="F2428" s="42">
        <v>104</v>
      </c>
      <c r="G2428" s="43" t="str">
        <f t="shared" si="322"/>
        <v>31 Jan (Week 21:  Thu)</v>
      </c>
      <c r="H2428" s="41" t="s">
        <v>2626</v>
      </c>
      <c r="I2428" s="41" t="s">
        <v>2627</v>
      </c>
      <c r="J2428" s="41" t="str">
        <f t="shared" si="320"/>
        <v>Planned</v>
      </c>
    </row>
    <row r="2429" spans="1:10" x14ac:dyDescent="0.25">
      <c r="A2429" s="103" t="str">
        <f t="shared" si="321"/>
        <v>Science+ Zoology 1106</v>
      </c>
      <c r="B2429" s="74" t="s">
        <v>122</v>
      </c>
      <c r="D2429" s="118" t="s">
        <v>2542</v>
      </c>
      <c r="E2429" s="73" t="s">
        <v>128</v>
      </c>
      <c r="F2429" s="42">
        <v>106</v>
      </c>
      <c r="G2429" s="43" t="str">
        <f t="shared" si="322"/>
        <v>04 Feb (Week 22:  Mon)</v>
      </c>
      <c r="H2429" s="41" t="s">
        <v>447</v>
      </c>
      <c r="I2429" s="41" t="s">
        <v>2628</v>
      </c>
      <c r="J2429" s="41" t="str">
        <f t="shared" si="320"/>
        <v>Planned</v>
      </c>
    </row>
    <row r="2430" spans="1:10" x14ac:dyDescent="0.25">
      <c r="A2430" s="103" t="str">
        <f t="shared" si="321"/>
        <v>Science+ Zoology 1107</v>
      </c>
      <c r="B2430" s="74" t="s">
        <v>122</v>
      </c>
      <c r="D2430" s="118" t="s">
        <v>2542</v>
      </c>
      <c r="E2430" s="73" t="s">
        <v>128</v>
      </c>
      <c r="F2430" s="42">
        <v>107</v>
      </c>
      <c r="G2430" s="43" t="str">
        <f t="shared" si="322"/>
        <v>05 Feb (Week 22:  Tue)</v>
      </c>
      <c r="H2430" s="41" t="s">
        <v>1518</v>
      </c>
      <c r="I2430" s="41" t="s">
        <v>2629</v>
      </c>
      <c r="J2430" s="41" t="str">
        <f t="shared" si="320"/>
        <v>Planned</v>
      </c>
    </row>
    <row r="2431" spans="1:10" x14ac:dyDescent="0.25">
      <c r="A2431" s="103" t="str">
        <f t="shared" si="321"/>
        <v>Science+ Zoology 1108</v>
      </c>
      <c r="B2431" s="74" t="s">
        <v>122</v>
      </c>
      <c r="D2431" s="118" t="s">
        <v>2542</v>
      </c>
      <c r="E2431" s="73" t="s">
        <v>128</v>
      </c>
      <c r="F2431" s="42">
        <v>108</v>
      </c>
      <c r="G2431" s="43" t="str">
        <f t="shared" si="322"/>
        <v>06 Feb (Week 22:  Wed)</v>
      </c>
      <c r="H2431" s="41" t="s">
        <v>294</v>
      </c>
      <c r="I2431" s="41" t="s">
        <v>2640</v>
      </c>
      <c r="J2431" s="41" t="str">
        <f t="shared" si="320"/>
        <v>Planned</v>
      </c>
    </row>
    <row r="2432" spans="1:10" x14ac:dyDescent="0.25">
      <c r="A2432" s="103" t="str">
        <f t="shared" si="321"/>
        <v>Science+ Zoology 1116</v>
      </c>
      <c r="B2432" s="74" t="s">
        <v>122</v>
      </c>
      <c r="D2432" s="118" t="s">
        <v>2542</v>
      </c>
      <c r="E2432" s="73" t="s">
        <v>128</v>
      </c>
      <c r="F2432" s="42">
        <v>116</v>
      </c>
      <c r="G2432" s="43" t="str">
        <f t="shared" si="322"/>
        <v>18 Feb (Week 24:  Mon)</v>
      </c>
      <c r="H2432" s="41" t="s">
        <v>2630</v>
      </c>
      <c r="I2432" s="41" t="s">
        <v>2631</v>
      </c>
      <c r="J2432" s="41" t="str">
        <f t="shared" si="320"/>
        <v>Planned</v>
      </c>
    </row>
    <row r="2433" spans="1:10" x14ac:dyDescent="0.25">
      <c r="A2433" s="103" t="str">
        <f t="shared" si="321"/>
        <v>Science+ Zoology 1117</v>
      </c>
      <c r="B2433" s="74" t="s">
        <v>122</v>
      </c>
      <c r="D2433" s="118" t="s">
        <v>2542</v>
      </c>
      <c r="E2433" s="73" t="s">
        <v>128</v>
      </c>
      <c r="F2433" s="42">
        <v>117</v>
      </c>
      <c r="G2433" s="43" t="str">
        <f t="shared" si="322"/>
        <v>19 Feb (Week 24:  Tue)</v>
      </c>
      <c r="H2433" s="41" t="s">
        <v>2632</v>
      </c>
      <c r="I2433" s="41" t="s">
        <v>2633</v>
      </c>
      <c r="J2433" s="41" t="str">
        <f t="shared" si="320"/>
        <v>Planned</v>
      </c>
    </row>
    <row r="2434" spans="1:10" x14ac:dyDescent="0.25">
      <c r="A2434" s="103" t="str">
        <f t="shared" si="321"/>
        <v>Science+ Zoology 1118</v>
      </c>
      <c r="B2434" s="74" t="s">
        <v>122</v>
      </c>
      <c r="D2434" s="118" t="s">
        <v>2542</v>
      </c>
      <c r="E2434" s="73" t="s">
        <v>128</v>
      </c>
      <c r="F2434" s="42">
        <v>118</v>
      </c>
      <c r="G2434" s="43" t="str">
        <f t="shared" si="322"/>
        <v>20 Feb (Week 24:  Wed)</v>
      </c>
      <c r="H2434" s="41" t="s">
        <v>296</v>
      </c>
      <c r="I2434" s="41" t="s">
        <v>297</v>
      </c>
      <c r="J2434" s="41" t="str">
        <f t="shared" si="320"/>
        <v>Planned</v>
      </c>
    </row>
    <row r="2435" spans="1:10" x14ac:dyDescent="0.25">
      <c r="A2435" s="103" t="str">
        <f t="shared" si="321"/>
        <v>Science+ Zoology 1119</v>
      </c>
      <c r="B2435" s="74" t="s">
        <v>122</v>
      </c>
      <c r="D2435" s="118" t="s">
        <v>2542</v>
      </c>
      <c r="E2435" s="73" t="s">
        <v>128</v>
      </c>
      <c r="F2435" s="42">
        <v>119</v>
      </c>
      <c r="G2435" s="43" t="str">
        <f t="shared" si="322"/>
        <v>21 Feb (Week 24:  Thu)</v>
      </c>
      <c r="H2435" s="41" t="s">
        <v>2634</v>
      </c>
      <c r="I2435" s="41" t="s">
        <v>2635</v>
      </c>
      <c r="J2435" s="41" t="str">
        <f t="shared" si="320"/>
        <v>Planned</v>
      </c>
    </row>
    <row r="2436" spans="1:10" x14ac:dyDescent="0.25">
      <c r="A2436" s="103" t="str">
        <f t="shared" si="321"/>
        <v>Science+ Zoology 1121</v>
      </c>
      <c r="B2436" s="74" t="s">
        <v>122</v>
      </c>
      <c r="D2436" s="118" t="s">
        <v>2542</v>
      </c>
      <c r="E2436" s="73" t="s">
        <v>128</v>
      </c>
      <c r="F2436" s="42">
        <v>121</v>
      </c>
      <c r="G2436" s="43" t="str">
        <f t="shared" si="322"/>
        <v>25 Feb (Week 25:  Mon)</v>
      </c>
      <c r="H2436" s="41" t="s">
        <v>2385</v>
      </c>
      <c r="I2436" s="41" t="s">
        <v>2636</v>
      </c>
      <c r="J2436" s="41" t="str">
        <f t="shared" si="320"/>
        <v>Planned</v>
      </c>
    </row>
    <row r="2437" spans="1:10" x14ac:dyDescent="0.25">
      <c r="A2437" s="103" t="str">
        <f t="shared" si="321"/>
        <v>Science+ Zoology 1122</v>
      </c>
      <c r="B2437" s="74" t="s">
        <v>122</v>
      </c>
      <c r="D2437" s="118" t="s">
        <v>2542</v>
      </c>
      <c r="E2437" s="73" t="s">
        <v>128</v>
      </c>
      <c r="F2437" s="42">
        <v>122</v>
      </c>
      <c r="G2437" s="43" t="str">
        <f t="shared" si="322"/>
        <v>26 Feb (Week 25:  Tue)</v>
      </c>
      <c r="H2437" s="41" t="s">
        <v>2637</v>
      </c>
      <c r="I2437" s="41" t="s">
        <v>2638</v>
      </c>
      <c r="J2437" s="41" t="str">
        <f t="shared" si="320"/>
        <v>Planned</v>
      </c>
    </row>
    <row r="2438" spans="1:10" x14ac:dyDescent="0.25">
      <c r="A2438" s="103" t="str">
        <f t="shared" si="321"/>
        <v>Science+ Zoology 1123</v>
      </c>
      <c r="B2438" s="74" t="s">
        <v>122</v>
      </c>
      <c r="D2438" s="118" t="s">
        <v>2542</v>
      </c>
      <c r="E2438" s="73" t="s">
        <v>128</v>
      </c>
      <c r="F2438" s="42">
        <v>123</v>
      </c>
      <c r="G2438" s="43" t="str">
        <f t="shared" si="322"/>
        <v>27 Feb (Week 25:  Wed)</v>
      </c>
      <c r="H2438" s="41" t="s">
        <v>296</v>
      </c>
      <c r="I2438" s="41" t="s">
        <v>2639</v>
      </c>
      <c r="J2438" s="41" t="str">
        <f t="shared" si="320"/>
        <v>Planned</v>
      </c>
    </row>
    <row r="2439" spans="1:10" x14ac:dyDescent="0.25">
      <c r="A2439" s="103" t="str">
        <f t="shared" si="321"/>
        <v>Science+ Zoology 1131</v>
      </c>
      <c r="B2439" s="74" t="s">
        <v>122</v>
      </c>
      <c r="D2439" s="118" t="s">
        <v>2542</v>
      </c>
      <c r="E2439" s="73" t="s">
        <v>128</v>
      </c>
      <c r="F2439" s="42">
        <v>131</v>
      </c>
      <c r="G2439" s="43" t="str">
        <f t="shared" si="322"/>
        <v>11 Mar (Week 27:  Mon)</v>
      </c>
      <c r="H2439" s="41" t="s">
        <v>2641</v>
      </c>
      <c r="I2439" s="41" t="s">
        <v>2642</v>
      </c>
      <c r="J2439" s="41" t="str">
        <f t="shared" si="320"/>
        <v>Planned</v>
      </c>
    </row>
    <row r="2440" spans="1:10" x14ac:dyDescent="0.25">
      <c r="A2440" s="103" t="str">
        <f t="shared" si="321"/>
        <v>Science+ Zoology 1132</v>
      </c>
      <c r="B2440" s="74" t="s">
        <v>122</v>
      </c>
      <c r="D2440" s="118" t="s">
        <v>2542</v>
      </c>
      <c r="E2440" s="73" t="s">
        <v>128</v>
      </c>
      <c r="F2440" s="42">
        <v>132</v>
      </c>
      <c r="G2440" s="43" t="str">
        <f t="shared" si="322"/>
        <v>12 Mar (Week 27:  Tue)</v>
      </c>
      <c r="H2440" s="41" t="s">
        <v>2643</v>
      </c>
      <c r="I2440" s="41" t="s">
        <v>2644</v>
      </c>
      <c r="J2440" s="41" t="str">
        <f t="shared" si="320"/>
        <v>Planned</v>
      </c>
    </row>
    <row r="2441" spans="1:10" x14ac:dyDescent="0.25">
      <c r="A2441" s="103" t="str">
        <f t="shared" si="321"/>
        <v>Science+ Zoology 1133</v>
      </c>
      <c r="B2441" s="74" t="s">
        <v>122</v>
      </c>
      <c r="D2441" s="118" t="s">
        <v>2542</v>
      </c>
      <c r="E2441" s="73" t="s">
        <v>128</v>
      </c>
      <c r="F2441" s="42">
        <v>133</v>
      </c>
      <c r="G2441" s="43" t="str">
        <f t="shared" si="322"/>
        <v>13 Mar (Week 27:  Wed)</v>
      </c>
      <c r="H2441" s="41" t="s">
        <v>301</v>
      </c>
      <c r="I2441" s="41" t="s">
        <v>302</v>
      </c>
      <c r="J2441" s="41" t="str">
        <f t="shared" si="320"/>
        <v>Planned</v>
      </c>
    </row>
    <row r="2442" spans="1:10" x14ac:dyDescent="0.25">
      <c r="A2442" s="103" t="str">
        <f t="shared" si="321"/>
        <v>Science+ Zoology 1134</v>
      </c>
      <c r="B2442" s="74" t="s">
        <v>122</v>
      </c>
      <c r="D2442" s="118" t="s">
        <v>2542</v>
      </c>
      <c r="E2442" s="73" t="s">
        <v>128</v>
      </c>
      <c r="F2442" s="42">
        <v>134</v>
      </c>
      <c r="G2442" s="43" t="str">
        <f t="shared" si="322"/>
        <v>14 Mar (Week 27:  Thu)</v>
      </c>
      <c r="H2442" s="41" t="s">
        <v>2645</v>
      </c>
      <c r="I2442" s="41" t="s">
        <v>2646</v>
      </c>
      <c r="J2442" s="41" t="str">
        <f t="shared" si="320"/>
        <v>Planned</v>
      </c>
    </row>
    <row r="2443" spans="1:10" x14ac:dyDescent="0.25">
      <c r="A2443" s="103" t="str">
        <f t="shared" si="321"/>
        <v>Science+ Zoology 1136</v>
      </c>
      <c r="B2443" s="74" t="s">
        <v>122</v>
      </c>
      <c r="D2443" s="118" t="s">
        <v>2542</v>
      </c>
      <c r="E2443" s="73" t="s">
        <v>128</v>
      </c>
      <c r="F2443" s="42">
        <v>136</v>
      </c>
      <c r="G2443" s="43" t="str">
        <f t="shared" si="322"/>
        <v>18 Mar (Week 28:  Mon)</v>
      </c>
      <c r="H2443" s="41" t="s">
        <v>2647</v>
      </c>
      <c r="I2443" s="41" t="s">
        <v>2648</v>
      </c>
      <c r="J2443" s="41" t="str">
        <f t="shared" si="320"/>
        <v>Planned</v>
      </c>
    </row>
    <row r="2444" spans="1:10" x14ac:dyDescent="0.25">
      <c r="A2444" s="103" t="str">
        <f t="shared" si="321"/>
        <v>Science+ Zoology 1137</v>
      </c>
      <c r="B2444" s="74" t="s">
        <v>122</v>
      </c>
      <c r="D2444" s="118" t="s">
        <v>2542</v>
      </c>
      <c r="E2444" s="73" t="s">
        <v>128</v>
      </c>
      <c r="F2444" s="42">
        <v>137</v>
      </c>
      <c r="G2444" s="43" t="str">
        <f t="shared" si="322"/>
        <v>19 Mar (Week 28:  Tue)</v>
      </c>
      <c r="H2444" s="41" t="s">
        <v>1514</v>
      </c>
      <c r="I2444" s="41" t="s">
        <v>2649</v>
      </c>
      <c r="J2444" s="41" t="str">
        <f t="shared" si="320"/>
        <v>Planned</v>
      </c>
    </row>
    <row r="2445" spans="1:10" x14ac:dyDescent="0.25">
      <c r="A2445" s="103" t="str">
        <f t="shared" si="321"/>
        <v>Science+ Zoology 1138</v>
      </c>
      <c r="B2445" s="74" t="s">
        <v>122</v>
      </c>
      <c r="D2445" s="118" t="s">
        <v>2542</v>
      </c>
      <c r="E2445" s="73" t="s">
        <v>128</v>
      </c>
      <c r="F2445" s="42">
        <v>138</v>
      </c>
      <c r="G2445" s="43" t="str">
        <f t="shared" si="322"/>
        <v>20 Mar (Week 28:  Wed)</v>
      </c>
      <c r="H2445" s="41" t="s">
        <v>301</v>
      </c>
      <c r="I2445" s="41" t="s">
        <v>2650</v>
      </c>
      <c r="J2445" s="41" t="str">
        <f t="shared" si="320"/>
        <v>Planned</v>
      </c>
    </row>
    <row r="2446" spans="1:10" x14ac:dyDescent="0.25">
      <c r="A2446" s="103" t="str">
        <f t="shared" si="321"/>
        <v>Science+ Zoology 1146</v>
      </c>
      <c r="B2446" s="74" t="s">
        <v>122</v>
      </c>
      <c r="D2446" s="118" t="s">
        <v>2542</v>
      </c>
      <c r="E2446" s="73" t="s">
        <v>128</v>
      </c>
      <c r="F2446" s="42">
        <v>146</v>
      </c>
      <c r="G2446" s="43" t="str">
        <f t="shared" si="322"/>
        <v>01 Apr (Week 30:  Mon)</v>
      </c>
      <c r="H2446" s="41" t="s">
        <v>2651</v>
      </c>
      <c r="I2446" s="41" t="s">
        <v>2652</v>
      </c>
      <c r="J2446" s="41" t="str">
        <f t="shared" si="320"/>
        <v>Planned</v>
      </c>
    </row>
    <row r="2447" spans="1:10" x14ac:dyDescent="0.25">
      <c r="A2447" s="103" t="str">
        <f t="shared" si="321"/>
        <v>Science+ Zoology 1147</v>
      </c>
      <c r="B2447" s="74" t="s">
        <v>122</v>
      </c>
      <c r="D2447" s="118" t="s">
        <v>2542</v>
      </c>
      <c r="E2447" s="73" t="s">
        <v>128</v>
      </c>
      <c r="F2447" s="42">
        <v>147</v>
      </c>
      <c r="G2447" s="43" t="str">
        <f t="shared" si="322"/>
        <v>02 Apr (Week 30:  Tue)</v>
      </c>
      <c r="H2447" s="41" t="s">
        <v>2653</v>
      </c>
      <c r="I2447" s="41" t="s">
        <v>2654</v>
      </c>
      <c r="J2447" s="41" t="str">
        <f t="shared" si="320"/>
        <v>Planned</v>
      </c>
    </row>
    <row r="2448" spans="1:10" x14ac:dyDescent="0.25">
      <c r="A2448" s="103" t="str">
        <f t="shared" si="321"/>
        <v>Science+ Zoology 1148</v>
      </c>
      <c r="B2448" s="74" t="s">
        <v>122</v>
      </c>
      <c r="D2448" s="118" t="s">
        <v>2542</v>
      </c>
      <c r="E2448" s="73" t="s">
        <v>128</v>
      </c>
      <c r="F2448" s="42">
        <v>148</v>
      </c>
      <c r="G2448" s="43" t="str">
        <f t="shared" si="322"/>
        <v>03 Apr (Week 30:  Wed)</v>
      </c>
      <c r="H2448" s="41" t="s">
        <v>304</v>
      </c>
      <c r="I2448" s="41" t="s">
        <v>305</v>
      </c>
      <c r="J2448" s="41" t="str">
        <f t="shared" si="320"/>
        <v>Planned</v>
      </c>
    </row>
    <row r="2449" spans="1:10" x14ac:dyDescent="0.25">
      <c r="A2449" s="103" t="str">
        <f t="shared" si="321"/>
        <v>Science+ Zoology 1149</v>
      </c>
      <c r="B2449" s="74" t="s">
        <v>122</v>
      </c>
      <c r="D2449" s="118" t="s">
        <v>2542</v>
      </c>
      <c r="E2449" s="73" t="s">
        <v>128</v>
      </c>
      <c r="F2449" s="42">
        <v>149</v>
      </c>
      <c r="G2449" s="43" t="str">
        <f t="shared" si="322"/>
        <v>04 Apr (Week 30:  Thu)</v>
      </c>
      <c r="H2449" s="41" t="s">
        <v>2655</v>
      </c>
      <c r="I2449" s="41" t="s">
        <v>2656</v>
      </c>
      <c r="J2449" s="41" t="str">
        <f t="shared" si="320"/>
        <v>Planned</v>
      </c>
    </row>
    <row r="2450" spans="1:10" x14ac:dyDescent="0.25">
      <c r="A2450" s="103" t="str">
        <f t="shared" si="321"/>
        <v>Science+ Zoology 1151</v>
      </c>
      <c r="B2450" s="74" t="s">
        <v>122</v>
      </c>
      <c r="D2450" s="118" t="s">
        <v>2542</v>
      </c>
      <c r="E2450" s="73" t="s">
        <v>128</v>
      </c>
      <c r="F2450" s="42">
        <v>151</v>
      </c>
      <c r="G2450" s="43" t="str">
        <f t="shared" si="322"/>
        <v>08 Apr (Week 31:  Mon)</v>
      </c>
      <c r="H2450" s="41" t="s">
        <v>2657</v>
      </c>
      <c r="I2450" s="41" t="s">
        <v>2658</v>
      </c>
      <c r="J2450" s="41" t="str">
        <f t="shared" si="320"/>
        <v>Planned</v>
      </c>
    </row>
    <row r="2451" spans="1:10" x14ac:dyDescent="0.25">
      <c r="A2451" s="103" t="str">
        <f t="shared" si="321"/>
        <v>Science+ Zoology 1152</v>
      </c>
      <c r="B2451" s="74" t="s">
        <v>122</v>
      </c>
      <c r="D2451" s="118" t="s">
        <v>2542</v>
      </c>
      <c r="E2451" s="73" t="s">
        <v>128</v>
      </c>
      <c r="F2451" s="42">
        <v>152</v>
      </c>
      <c r="G2451" s="43" t="str">
        <f t="shared" si="322"/>
        <v>09 Apr (Week 31:  Tue)</v>
      </c>
      <c r="H2451" s="41" t="s">
        <v>303</v>
      </c>
      <c r="I2451" s="41" t="s">
        <v>2659</v>
      </c>
      <c r="J2451" s="41" t="str">
        <f t="shared" si="320"/>
        <v>Planned</v>
      </c>
    </row>
    <row r="2452" spans="1:10" x14ac:dyDescent="0.25">
      <c r="A2452" s="103" t="str">
        <f t="shared" si="321"/>
        <v>Science+ Zoology 1153</v>
      </c>
      <c r="B2452" s="74" t="s">
        <v>122</v>
      </c>
      <c r="D2452" s="118" t="s">
        <v>2542</v>
      </c>
      <c r="E2452" s="73" t="s">
        <v>128</v>
      </c>
      <c r="F2452" s="42">
        <v>153</v>
      </c>
      <c r="G2452" s="43" t="str">
        <f t="shared" si="322"/>
        <v>10 Apr (Week 31:  Wed)</v>
      </c>
      <c r="H2452" s="41" t="s">
        <v>304</v>
      </c>
      <c r="I2452" s="41" t="s">
        <v>2660</v>
      </c>
      <c r="J2452" s="41" t="str">
        <f t="shared" si="320"/>
        <v>Planned</v>
      </c>
    </row>
    <row r="2453" spans="1:10" x14ac:dyDescent="0.25">
      <c r="A2453" s="103" t="str">
        <f t="shared" si="321"/>
        <v>Science+ Zoology 1161</v>
      </c>
      <c r="B2453" s="74" t="s">
        <v>122</v>
      </c>
      <c r="D2453" s="118" t="s">
        <v>2542</v>
      </c>
      <c r="E2453" s="73" t="s">
        <v>128</v>
      </c>
      <c r="F2453" s="42">
        <v>161</v>
      </c>
      <c r="G2453" s="43" t="str">
        <f t="shared" si="322"/>
        <v>22 Apr (Week 33:  Mon)</v>
      </c>
      <c r="H2453" s="41" t="s">
        <v>2661</v>
      </c>
      <c r="I2453" s="41" t="s">
        <v>2662</v>
      </c>
      <c r="J2453" s="41" t="str">
        <f t="shared" si="320"/>
        <v>Planned</v>
      </c>
    </row>
    <row r="2454" spans="1:10" x14ac:dyDescent="0.25">
      <c r="A2454" s="103" t="str">
        <f t="shared" si="321"/>
        <v>Science+ Zoology 1162</v>
      </c>
      <c r="B2454" s="74" t="s">
        <v>122</v>
      </c>
      <c r="D2454" s="118" t="s">
        <v>2542</v>
      </c>
      <c r="E2454" s="73" t="s">
        <v>128</v>
      </c>
      <c r="F2454" s="42">
        <v>162</v>
      </c>
      <c r="G2454" s="43" t="str">
        <f t="shared" si="322"/>
        <v>23 Apr (Week 33:  Tue)</v>
      </c>
      <c r="H2454" s="41" t="s">
        <v>2663</v>
      </c>
      <c r="I2454" s="41" t="s">
        <v>2664</v>
      </c>
      <c r="J2454" s="41" t="str">
        <f t="shared" si="320"/>
        <v>Planned</v>
      </c>
    </row>
    <row r="2455" spans="1:10" x14ac:dyDescent="0.25">
      <c r="A2455" s="103" t="str">
        <f t="shared" si="321"/>
        <v>Science+ Zoology 1163</v>
      </c>
      <c r="B2455" s="74" t="s">
        <v>122</v>
      </c>
      <c r="D2455" s="118" t="s">
        <v>2542</v>
      </c>
      <c r="E2455" s="73" t="s">
        <v>128</v>
      </c>
      <c r="F2455" s="42">
        <v>163</v>
      </c>
      <c r="G2455" s="43" t="str">
        <f t="shared" si="322"/>
        <v>24 Apr (Week 33:  Wed)</v>
      </c>
      <c r="H2455" s="41" t="s">
        <v>315</v>
      </c>
      <c r="I2455" s="41" t="s">
        <v>316</v>
      </c>
      <c r="J2455" s="41" t="str">
        <f t="shared" si="320"/>
        <v>Planned</v>
      </c>
    </row>
    <row r="2456" spans="1:10" x14ac:dyDescent="0.25">
      <c r="A2456" s="103" t="str">
        <f t="shared" si="321"/>
        <v>Science+ Zoology 1164</v>
      </c>
      <c r="B2456" s="74" t="s">
        <v>122</v>
      </c>
      <c r="D2456" s="118" t="s">
        <v>2542</v>
      </c>
      <c r="E2456" s="73" t="s">
        <v>128</v>
      </c>
      <c r="F2456" s="42">
        <v>164</v>
      </c>
      <c r="G2456" s="43" t="str">
        <f t="shared" si="322"/>
        <v>25 Apr (Week 33:  Thu)</v>
      </c>
      <c r="H2456" s="41" t="s">
        <v>2665</v>
      </c>
      <c r="I2456" s="41" t="s">
        <v>2666</v>
      </c>
      <c r="J2456" s="41" t="str">
        <f t="shared" si="320"/>
        <v>Planned</v>
      </c>
    </row>
    <row r="2457" spans="1:10" x14ac:dyDescent="0.25">
      <c r="A2457" s="103" t="str">
        <f t="shared" si="321"/>
        <v>Science+ Zoology 1166</v>
      </c>
      <c r="B2457" s="74" t="s">
        <v>122</v>
      </c>
      <c r="D2457" s="118" t="s">
        <v>2542</v>
      </c>
      <c r="E2457" s="73" t="s">
        <v>128</v>
      </c>
      <c r="F2457" s="42">
        <v>166</v>
      </c>
      <c r="G2457" s="43" t="str">
        <f t="shared" si="322"/>
        <v>29 Apr (Week 34:  Mon)</v>
      </c>
      <c r="H2457" s="41" t="s">
        <v>2667</v>
      </c>
      <c r="I2457" s="41" t="s">
        <v>2668</v>
      </c>
      <c r="J2457" s="41" t="str">
        <f t="shared" si="320"/>
        <v>Planned</v>
      </c>
    </row>
    <row r="2458" spans="1:10" x14ac:dyDescent="0.25">
      <c r="A2458" s="103" t="str">
        <f t="shared" si="321"/>
        <v>Science+ Zoology 1167</v>
      </c>
      <c r="B2458" s="74" t="s">
        <v>122</v>
      </c>
      <c r="D2458" s="118" t="s">
        <v>2542</v>
      </c>
      <c r="E2458" s="73" t="s">
        <v>128</v>
      </c>
      <c r="F2458" s="42">
        <v>167</v>
      </c>
      <c r="G2458" s="43" t="str">
        <f t="shared" si="322"/>
        <v>30 Apr (Week 34:  Tue)</v>
      </c>
      <c r="H2458" s="41" t="s">
        <v>2669</v>
      </c>
      <c r="I2458" s="41" t="s">
        <v>2670</v>
      </c>
      <c r="J2458" s="41" t="str">
        <f t="shared" si="320"/>
        <v>Planned</v>
      </c>
    </row>
    <row r="2459" spans="1:10" x14ac:dyDescent="0.25">
      <c r="A2459" s="103" t="str">
        <f t="shared" si="321"/>
        <v>Science+ Zoology 1168</v>
      </c>
      <c r="B2459" s="74" t="s">
        <v>122</v>
      </c>
      <c r="D2459" s="118" t="s">
        <v>2542</v>
      </c>
      <c r="E2459" s="73" t="s">
        <v>128</v>
      </c>
      <c r="F2459" s="42">
        <v>168</v>
      </c>
      <c r="G2459" s="43" t="str">
        <f t="shared" si="322"/>
        <v>01 May (Week 34:  Wed)</v>
      </c>
      <c r="H2459" s="41" t="s">
        <v>315</v>
      </c>
      <c r="I2459" s="41" t="s">
        <v>2671</v>
      </c>
      <c r="J2459" s="41" t="str">
        <f t="shared" si="320"/>
        <v>Planned</v>
      </c>
    </row>
    <row r="2460" spans="1:10" x14ac:dyDescent="0.25">
      <c r="A2460" s="173" t="str">
        <f t="shared" ref="A2460:A2461" si="331">B2460&amp;D2460&amp;F2460</f>
        <v>Science+ Zoology 1169</v>
      </c>
      <c r="B2460" s="74" t="s">
        <v>122</v>
      </c>
      <c r="D2460" s="118" t="s">
        <v>2542</v>
      </c>
      <c r="E2460" s="73" t="s">
        <v>128</v>
      </c>
      <c r="F2460" s="42">
        <v>169</v>
      </c>
      <c r="G2460" s="43" t="str">
        <f>IF(ISBLANK(F2460),"",TEXT(VLOOKUP(F2460,Calendar,2,0),"dd mmm")&amp;" (Week "&amp;VLOOKUP(F2460,Calendar,3,FALSE)&amp;":  "&amp;TEXT(VLOOKUP(F2460,Calendar,2,FALSE),"ddd")&amp;")")</f>
        <v>02 May (Week 34:  Thu)</v>
      </c>
      <c r="H2460" s="41" t="s">
        <v>2558</v>
      </c>
      <c r="I2460" s="41" t="s">
        <v>4232</v>
      </c>
      <c r="J2460" s="41" t="str">
        <f t="shared" ref="J2460:J2461" si="332">IF(ISBLANK(K2460),"Planned",IF(K2460="-","Revoked","Completed"))</f>
        <v>Planned</v>
      </c>
    </row>
    <row r="2461" spans="1:10" x14ac:dyDescent="0.25">
      <c r="A2461" s="173" t="str">
        <f t="shared" si="331"/>
        <v>Science+ Zoology 1170</v>
      </c>
      <c r="B2461" s="74" t="s">
        <v>122</v>
      </c>
      <c r="D2461" s="118" t="s">
        <v>2542</v>
      </c>
      <c r="E2461" s="73" t="s">
        <v>128</v>
      </c>
      <c r="F2461" s="42">
        <v>170</v>
      </c>
      <c r="G2461" s="43" t="str">
        <f>IF(ISBLANK(F2461),"",TEXT(VLOOKUP(F2461,Calendar,2,0),"dd mmm")&amp;" (Week "&amp;VLOOKUP(F2461,Calendar,3,FALSE)&amp;":  "&amp;TEXT(VLOOKUP(F2461,Calendar,2,FALSE),"ddd")&amp;")")</f>
        <v>03 May (Week 34:  Fri)</v>
      </c>
      <c r="H2461" s="41" t="s">
        <v>4233</v>
      </c>
      <c r="I2461" s="41" t="s">
        <v>4234</v>
      </c>
      <c r="J2461" s="41" t="str">
        <f t="shared" si="332"/>
        <v>Planned</v>
      </c>
    </row>
    <row r="2462" spans="1:10" x14ac:dyDescent="0.25">
      <c r="A2462" s="103" t="str">
        <f t="shared" si="321"/>
        <v>Science+ Zoology 1171</v>
      </c>
      <c r="B2462" s="74" t="s">
        <v>122</v>
      </c>
      <c r="D2462" s="118" t="s">
        <v>2542</v>
      </c>
      <c r="E2462" s="73" t="s">
        <v>128</v>
      </c>
      <c r="F2462" s="42">
        <v>171</v>
      </c>
      <c r="G2462" s="43" t="str">
        <f t="shared" si="322"/>
        <v>06 May (Week 35:  Mon)</v>
      </c>
      <c r="H2462" s="41" t="s">
        <v>2672</v>
      </c>
      <c r="I2462" s="41" t="s">
        <v>2673</v>
      </c>
      <c r="J2462" s="41" t="str">
        <f t="shared" si="320"/>
        <v>Planned</v>
      </c>
    </row>
    <row r="2463" spans="1:10" x14ac:dyDescent="0.25">
      <c r="A2463" s="103" t="str">
        <f t="shared" si="321"/>
        <v>Science+ Zoology 1172</v>
      </c>
      <c r="B2463" s="74" t="s">
        <v>122</v>
      </c>
      <c r="D2463" s="118" t="s">
        <v>2542</v>
      </c>
      <c r="E2463" s="73" t="s">
        <v>128</v>
      </c>
      <c r="F2463" s="42">
        <v>172</v>
      </c>
      <c r="G2463" s="43" t="str">
        <f t="shared" si="322"/>
        <v>07 May (Week 35:  Tue)</v>
      </c>
      <c r="H2463" s="41" t="s">
        <v>2674</v>
      </c>
      <c r="I2463" s="41" t="s">
        <v>2675</v>
      </c>
      <c r="J2463" s="41" t="str">
        <f t="shared" si="320"/>
        <v>Planned</v>
      </c>
    </row>
    <row r="2464" spans="1:10" x14ac:dyDescent="0.25">
      <c r="A2464" s="103" t="str">
        <f t="shared" si="321"/>
        <v>Science+ Zoology 1173</v>
      </c>
      <c r="B2464" s="74" t="s">
        <v>122</v>
      </c>
      <c r="D2464" s="118" t="s">
        <v>2542</v>
      </c>
      <c r="E2464" s="73" t="s">
        <v>128</v>
      </c>
      <c r="F2464" s="42">
        <v>173</v>
      </c>
      <c r="G2464" s="43" t="str">
        <f t="shared" si="322"/>
        <v>08 May (Week 35:  Wed)</v>
      </c>
      <c r="H2464" s="41" t="s">
        <v>317</v>
      </c>
      <c r="I2464" s="41" t="s">
        <v>318</v>
      </c>
      <c r="J2464" s="41" t="str">
        <f t="shared" si="320"/>
        <v>Planned</v>
      </c>
    </row>
    <row r="2465" spans="1:10" x14ac:dyDescent="0.25">
      <c r="A2465" s="103" t="str">
        <f t="shared" si="321"/>
        <v>Science+ Zoology 1174</v>
      </c>
      <c r="B2465" s="74" t="s">
        <v>122</v>
      </c>
      <c r="D2465" s="118" t="s">
        <v>2542</v>
      </c>
      <c r="E2465" s="73" t="s">
        <v>128</v>
      </c>
      <c r="F2465" s="42">
        <v>174</v>
      </c>
      <c r="G2465" s="43" t="str">
        <f t="shared" si="322"/>
        <v>09 May (Week 35:  Thu)</v>
      </c>
      <c r="H2465" s="41" t="s">
        <v>1630</v>
      </c>
      <c r="I2465" s="41" t="s">
        <v>2676</v>
      </c>
      <c r="J2465" s="41" t="str">
        <f t="shared" si="320"/>
        <v>Planned</v>
      </c>
    </row>
    <row r="2466" spans="1:10" x14ac:dyDescent="0.25">
      <c r="A2466" s="173" t="str">
        <f>B2466&amp;D2466&amp;F2466</f>
        <v>Science+ Zoology 1175</v>
      </c>
      <c r="B2466" s="74" t="s">
        <v>122</v>
      </c>
      <c r="D2466" s="118" t="s">
        <v>2542</v>
      </c>
      <c r="E2466" s="73" t="s">
        <v>128</v>
      </c>
      <c r="F2466" s="42">
        <v>175</v>
      </c>
      <c r="G2466" s="43" t="str">
        <f>IF(ISBLANK(F2466),"",TEXT(VLOOKUP(F2466,Calendar,2,0),"dd mmm")&amp;" (Week "&amp;VLOOKUP(F2466,Calendar,3,FALSE)&amp;":  "&amp;TEXT(VLOOKUP(F2466,Calendar,2,FALSE),"ddd")&amp;")")</f>
        <v>10 May (Week 35:  Fri)</v>
      </c>
      <c r="H2466" s="41" t="s">
        <v>4233</v>
      </c>
      <c r="I2466" s="41" t="s">
        <v>4234</v>
      </c>
      <c r="J2466" s="41" t="str">
        <f>IF(ISBLANK(K2466),"Planned",IF(K2466="-","Revoked","Completed"))</f>
        <v>Planned</v>
      </c>
    </row>
    <row r="2467" spans="1:10" x14ac:dyDescent="0.25">
      <c r="A2467" s="103" t="str">
        <f t="shared" si="321"/>
        <v>Science+ Zoology 1176</v>
      </c>
      <c r="B2467" s="74" t="s">
        <v>122</v>
      </c>
      <c r="D2467" s="118" t="s">
        <v>2542</v>
      </c>
      <c r="E2467" s="73" t="s">
        <v>128</v>
      </c>
      <c r="F2467" s="42">
        <v>176</v>
      </c>
      <c r="G2467" s="43" t="str">
        <f t="shared" si="322"/>
        <v>13 May (Week 36:  Mon)</v>
      </c>
      <c r="H2467" s="41" t="s">
        <v>2677</v>
      </c>
      <c r="I2467" s="41" t="s">
        <v>2678</v>
      </c>
      <c r="J2467" s="41" t="str">
        <f t="shared" si="320"/>
        <v>Planned</v>
      </c>
    </row>
    <row r="2468" spans="1:10" x14ac:dyDescent="0.25">
      <c r="A2468" s="103" t="str">
        <f t="shared" ref="A2468:A2506" si="333">B2468&amp;D2468&amp;F2468</f>
        <v>Science+ Zoology 1177</v>
      </c>
      <c r="B2468" s="74" t="s">
        <v>122</v>
      </c>
      <c r="D2468" s="118" t="s">
        <v>2542</v>
      </c>
      <c r="E2468" s="73" t="s">
        <v>128</v>
      </c>
      <c r="F2468" s="42">
        <v>177</v>
      </c>
      <c r="G2468" s="43" t="str">
        <f t="shared" ref="G2468:G2506" si="334">IF(ISBLANK(F2468),"",TEXT(VLOOKUP(F2468,Calendar,2,0),"dd mmm")&amp;" (Week "&amp;VLOOKUP(F2468,Calendar,3,FALSE)&amp;":  "&amp;TEXT(VLOOKUP(F2468,Calendar,2,FALSE),"ddd")&amp;")")</f>
        <v>14 May (Week 36:  Tue)</v>
      </c>
      <c r="H2468" s="41" t="s">
        <v>2679</v>
      </c>
      <c r="I2468" s="41" t="s">
        <v>2680</v>
      </c>
      <c r="J2468" s="41" t="str">
        <f t="shared" ref="J2468:J2506" si="335">IF(ISBLANK(K2468),"Planned",IF(K2468="-","Revoked","Completed"))</f>
        <v>Planned</v>
      </c>
    </row>
    <row r="2469" spans="1:10" x14ac:dyDescent="0.25">
      <c r="A2469" s="103" t="str">
        <f t="shared" si="333"/>
        <v>Science+ Zoology 1178</v>
      </c>
      <c r="B2469" s="74" t="s">
        <v>122</v>
      </c>
      <c r="D2469" s="118" t="s">
        <v>2542</v>
      </c>
      <c r="E2469" s="73" t="s">
        <v>128</v>
      </c>
      <c r="F2469" s="42">
        <v>178</v>
      </c>
      <c r="G2469" s="43" t="str">
        <f t="shared" si="334"/>
        <v>15 May (Week 36:  Wed)</v>
      </c>
      <c r="H2469" s="41" t="s">
        <v>317</v>
      </c>
      <c r="I2469" s="41" t="s">
        <v>2681</v>
      </c>
      <c r="J2469" s="41" t="str">
        <f t="shared" si="335"/>
        <v>Planned</v>
      </c>
    </row>
    <row r="2470" spans="1:10" x14ac:dyDescent="0.25">
      <c r="A2470" s="103" t="str">
        <f t="shared" si="333"/>
        <v>Science+ Exploring Geology52</v>
      </c>
      <c r="B2470" s="74" t="s">
        <v>122</v>
      </c>
      <c r="D2470" s="118" t="s">
        <v>2682</v>
      </c>
      <c r="E2470" s="73" t="s">
        <v>128</v>
      </c>
      <c r="F2470" s="42">
        <v>52</v>
      </c>
      <c r="G2470" s="43" t="str">
        <f t="shared" si="334"/>
        <v>13 Nov (Week 11:  Tue)</v>
      </c>
      <c r="H2470" s="41" t="s">
        <v>2683</v>
      </c>
      <c r="I2470" s="41" t="s">
        <v>2684</v>
      </c>
      <c r="J2470" s="41" t="str">
        <f t="shared" si="335"/>
        <v>Planned</v>
      </c>
    </row>
    <row r="2471" spans="1:10" x14ac:dyDescent="0.25">
      <c r="A2471" s="103" t="str">
        <f t="shared" si="333"/>
        <v>Science+ Exploring Geology53</v>
      </c>
      <c r="B2471" s="74" t="s">
        <v>122</v>
      </c>
      <c r="D2471" s="118" t="s">
        <v>2682</v>
      </c>
      <c r="E2471" s="73" t="s">
        <v>128</v>
      </c>
      <c r="F2471" s="42">
        <v>53</v>
      </c>
      <c r="G2471" s="43" t="str">
        <f t="shared" si="334"/>
        <v>14 Nov (Week 11:  Wed)</v>
      </c>
      <c r="H2471" s="41" t="s">
        <v>2685</v>
      </c>
      <c r="I2471" s="41" t="s">
        <v>2686</v>
      </c>
      <c r="J2471" s="41" t="str">
        <f t="shared" si="335"/>
        <v>Planned</v>
      </c>
    </row>
    <row r="2472" spans="1:10" x14ac:dyDescent="0.25">
      <c r="A2472" s="103" t="str">
        <f t="shared" si="333"/>
        <v>Science+ Exploring Geology54</v>
      </c>
      <c r="B2472" s="74" t="s">
        <v>122</v>
      </c>
      <c r="D2472" s="118" t="s">
        <v>2682</v>
      </c>
      <c r="E2472" s="73" t="s">
        <v>128</v>
      </c>
      <c r="F2472" s="42">
        <v>54</v>
      </c>
      <c r="G2472" s="43" t="str">
        <f t="shared" si="334"/>
        <v>15 Nov (Week 11:  Thu)</v>
      </c>
      <c r="H2472" s="41" t="s">
        <v>2687</v>
      </c>
      <c r="I2472" s="41" t="s">
        <v>2688</v>
      </c>
      <c r="J2472" s="41" t="str">
        <f t="shared" si="335"/>
        <v>Planned</v>
      </c>
    </row>
    <row r="2473" spans="1:10" x14ac:dyDescent="0.25">
      <c r="A2473" s="103" t="str">
        <f t="shared" si="333"/>
        <v>Science+ Exploring Geology57</v>
      </c>
      <c r="B2473" s="74" t="s">
        <v>122</v>
      </c>
      <c r="D2473" s="118" t="s">
        <v>2682</v>
      </c>
      <c r="E2473" s="73" t="s">
        <v>128</v>
      </c>
      <c r="F2473" s="42">
        <v>57</v>
      </c>
      <c r="G2473" s="43" t="str">
        <f t="shared" si="334"/>
        <v>20 Nov (Week 12:  Tue)</v>
      </c>
      <c r="H2473" s="41" t="s">
        <v>2689</v>
      </c>
      <c r="I2473" s="41" t="s">
        <v>2690</v>
      </c>
      <c r="J2473" s="41" t="str">
        <f t="shared" si="335"/>
        <v>Planned</v>
      </c>
    </row>
    <row r="2474" spans="1:10" x14ac:dyDescent="0.25">
      <c r="A2474" s="103" t="str">
        <f t="shared" si="333"/>
        <v>Science+ Exploring Geology58</v>
      </c>
      <c r="B2474" s="74" t="s">
        <v>122</v>
      </c>
      <c r="D2474" s="118" t="s">
        <v>2682</v>
      </c>
      <c r="E2474" s="73" t="s">
        <v>128</v>
      </c>
      <c r="F2474" s="42">
        <v>58</v>
      </c>
      <c r="G2474" s="43" t="str">
        <f t="shared" si="334"/>
        <v>21 Nov (Week 12:  Wed)</v>
      </c>
      <c r="H2474" s="41" t="s">
        <v>2691</v>
      </c>
      <c r="I2474" s="41" t="s">
        <v>2692</v>
      </c>
      <c r="J2474" s="41" t="str">
        <f t="shared" si="335"/>
        <v>Planned</v>
      </c>
    </row>
    <row r="2475" spans="1:10" x14ac:dyDescent="0.25">
      <c r="A2475" s="103" t="str">
        <f t="shared" si="333"/>
        <v>Science+ Exploring Geology59</v>
      </c>
      <c r="B2475" s="74" t="s">
        <v>122</v>
      </c>
      <c r="D2475" s="118" t="s">
        <v>2682</v>
      </c>
      <c r="E2475" s="73" t="s">
        <v>128</v>
      </c>
      <c r="F2475" s="42">
        <v>59</v>
      </c>
      <c r="G2475" s="43" t="str">
        <f t="shared" si="334"/>
        <v>22 Nov (Week 12:  Thu)</v>
      </c>
      <c r="H2475" s="41" t="s">
        <v>2693</v>
      </c>
      <c r="I2475" s="41" t="s">
        <v>2694</v>
      </c>
      <c r="J2475" s="41" t="str">
        <f t="shared" si="335"/>
        <v>Planned</v>
      </c>
    </row>
    <row r="2476" spans="1:10" x14ac:dyDescent="0.25">
      <c r="A2476" s="103" t="str">
        <f t="shared" si="333"/>
        <v>Science+ Exploring Geology62</v>
      </c>
      <c r="B2476" s="74" t="s">
        <v>122</v>
      </c>
      <c r="D2476" s="118" t="s">
        <v>2682</v>
      </c>
      <c r="E2476" s="73" t="s">
        <v>128</v>
      </c>
      <c r="F2476" s="42">
        <v>62</v>
      </c>
      <c r="G2476" s="43" t="str">
        <f t="shared" si="334"/>
        <v>27 Nov (Week 13:  Tue)</v>
      </c>
      <c r="H2476" s="41" t="s">
        <v>2695</v>
      </c>
      <c r="I2476" s="41" t="s">
        <v>2696</v>
      </c>
      <c r="J2476" s="41" t="str">
        <f t="shared" si="335"/>
        <v>Planned</v>
      </c>
    </row>
    <row r="2477" spans="1:10" x14ac:dyDescent="0.25">
      <c r="A2477" s="103" t="str">
        <f t="shared" si="333"/>
        <v>Science+ Exploring Geology63</v>
      </c>
      <c r="B2477" s="74" t="s">
        <v>122</v>
      </c>
      <c r="D2477" s="118" t="s">
        <v>2682</v>
      </c>
      <c r="E2477" s="73" t="s">
        <v>128</v>
      </c>
      <c r="F2477" s="42">
        <v>63</v>
      </c>
      <c r="G2477" s="43" t="str">
        <f t="shared" si="334"/>
        <v>28 Nov (Week 13:  Wed)</v>
      </c>
      <c r="H2477" s="41" t="s">
        <v>2697</v>
      </c>
      <c r="I2477" s="41" t="s">
        <v>2698</v>
      </c>
      <c r="J2477" s="41" t="str">
        <f t="shared" si="335"/>
        <v>Planned</v>
      </c>
    </row>
    <row r="2478" spans="1:10" x14ac:dyDescent="0.25">
      <c r="A2478" s="103" t="str">
        <f t="shared" si="333"/>
        <v>Science+ Exploring Geology64</v>
      </c>
      <c r="B2478" s="74" t="s">
        <v>122</v>
      </c>
      <c r="D2478" s="118" t="s">
        <v>2682</v>
      </c>
      <c r="E2478" s="73" t="s">
        <v>128</v>
      </c>
      <c r="F2478" s="42">
        <v>64</v>
      </c>
      <c r="G2478" s="43" t="str">
        <f t="shared" si="334"/>
        <v>29 Nov (Week 13:  Thu)</v>
      </c>
      <c r="H2478" s="41" t="s">
        <v>2699</v>
      </c>
      <c r="I2478" s="41" t="s">
        <v>2700</v>
      </c>
      <c r="J2478" s="41" t="str">
        <f t="shared" si="335"/>
        <v>Planned</v>
      </c>
    </row>
    <row r="2479" spans="1:10" x14ac:dyDescent="0.25">
      <c r="A2479" s="103" t="str">
        <f t="shared" si="333"/>
        <v>Science+ Exploring Geology65</v>
      </c>
      <c r="B2479" s="74" t="s">
        <v>122</v>
      </c>
      <c r="D2479" s="118" t="s">
        <v>2682</v>
      </c>
      <c r="E2479" s="73" t="s">
        <v>128</v>
      </c>
      <c r="F2479" s="42">
        <v>65</v>
      </c>
      <c r="G2479" s="43" t="str">
        <f t="shared" si="334"/>
        <v>30 Nov (Week 13:  Fri)</v>
      </c>
      <c r="H2479" s="41" t="s">
        <v>2701</v>
      </c>
      <c r="I2479" s="41" t="s">
        <v>2702</v>
      </c>
      <c r="J2479" s="41" t="str">
        <f t="shared" si="335"/>
        <v>Planned</v>
      </c>
    </row>
    <row r="2480" spans="1:10" x14ac:dyDescent="0.25">
      <c r="A2480" s="103" t="str">
        <f t="shared" si="333"/>
        <v>Science+ Exploring Geology67</v>
      </c>
      <c r="B2480" s="74" t="s">
        <v>122</v>
      </c>
      <c r="D2480" s="118" t="s">
        <v>2682</v>
      </c>
      <c r="E2480" s="73" t="s">
        <v>128</v>
      </c>
      <c r="F2480" s="42">
        <v>67</v>
      </c>
      <c r="G2480" s="43" t="str">
        <f t="shared" si="334"/>
        <v>04 Dec (Week 14:  Tue)</v>
      </c>
      <c r="H2480" s="41" t="s">
        <v>2703</v>
      </c>
      <c r="I2480" s="41" t="s">
        <v>2704</v>
      </c>
      <c r="J2480" s="41" t="str">
        <f t="shared" si="335"/>
        <v>Planned</v>
      </c>
    </row>
    <row r="2481" spans="1:10" x14ac:dyDescent="0.25">
      <c r="A2481" s="103" t="str">
        <f t="shared" si="333"/>
        <v>Science+ Exploring Geology68</v>
      </c>
      <c r="B2481" s="74" t="s">
        <v>122</v>
      </c>
      <c r="D2481" s="118" t="s">
        <v>2682</v>
      </c>
      <c r="E2481" s="73" t="s">
        <v>128</v>
      </c>
      <c r="F2481" s="42">
        <v>68</v>
      </c>
      <c r="G2481" s="43" t="str">
        <f t="shared" si="334"/>
        <v>05 Dec (Week 14:  Wed)</v>
      </c>
      <c r="H2481" s="41" t="s">
        <v>2705</v>
      </c>
      <c r="I2481" s="41" t="s">
        <v>2706</v>
      </c>
      <c r="J2481" s="41" t="str">
        <f t="shared" si="335"/>
        <v>Planned</v>
      </c>
    </row>
    <row r="2482" spans="1:10" x14ac:dyDescent="0.25">
      <c r="A2482" s="103" t="str">
        <f t="shared" si="333"/>
        <v>Science+ Exploring Geology69</v>
      </c>
      <c r="B2482" s="74" t="s">
        <v>122</v>
      </c>
      <c r="D2482" s="118" t="s">
        <v>2682</v>
      </c>
      <c r="E2482" s="73" t="s">
        <v>128</v>
      </c>
      <c r="F2482" s="42">
        <v>69</v>
      </c>
      <c r="G2482" s="43" t="str">
        <f t="shared" si="334"/>
        <v>06 Dec (Week 14:  Thu)</v>
      </c>
      <c r="H2482" s="41" t="s">
        <v>2707</v>
      </c>
      <c r="I2482" s="41" t="s">
        <v>2708</v>
      </c>
      <c r="J2482" s="41" t="str">
        <f t="shared" si="335"/>
        <v>Planned</v>
      </c>
    </row>
    <row r="2483" spans="1:10" x14ac:dyDescent="0.25">
      <c r="A2483" s="103" t="str">
        <f t="shared" si="333"/>
        <v>Science+ Exploring Geology72</v>
      </c>
      <c r="B2483" s="74" t="s">
        <v>122</v>
      </c>
      <c r="D2483" s="118" t="s">
        <v>2682</v>
      </c>
      <c r="E2483" s="73" t="s">
        <v>128</v>
      </c>
      <c r="F2483" s="42">
        <v>72</v>
      </c>
      <c r="G2483" s="43" t="str">
        <f t="shared" si="334"/>
        <v>11 Dec (Week 15:  Tue)</v>
      </c>
      <c r="H2483" s="41" t="s">
        <v>2709</v>
      </c>
      <c r="I2483" s="41" t="s">
        <v>2710</v>
      </c>
      <c r="J2483" s="41" t="str">
        <f t="shared" si="335"/>
        <v>Planned</v>
      </c>
    </row>
    <row r="2484" spans="1:10" x14ac:dyDescent="0.25">
      <c r="A2484" s="103" t="str">
        <f t="shared" si="333"/>
        <v>Science+ Exploring Geology77</v>
      </c>
      <c r="B2484" s="74" t="s">
        <v>122</v>
      </c>
      <c r="D2484" s="118" t="s">
        <v>2682</v>
      </c>
      <c r="E2484" s="73" t="s">
        <v>128</v>
      </c>
      <c r="F2484" s="42">
        <v>77</v>
      </c>
      <c r="G2484" s="43" t="str">
        <f t="shared" si="334"/>
        <v>18 Dec (Week 16:  Tue)</v>
      </c>
      <c r="H2484" s="41" t="s">
        <v>2711</v>
      </c>
      <c r="I2484" s="41" t="s">
        <v>2712</v>
      </c>
      <c r="J2484" s="41" t="str">
        <f t="shared" si="335"/>
        <v>Planned</v>
      </c>
    </row>
    <row r="2485" spans="1:10" x14ac:dyDescent="0.25">
      <c r="A2485" s="103" t="str">
        <f t="shared" si="333"/>
        <v>Science+ Exploring Geology78</v>
      </c>
      <c r="B2485" s="74" t="s">
        <v>122</v>
      </c>
      <c r="D2485" s="118" t="s">
        <v>2682</v>
      </c>
      <c r="E2485" s="73" t="s">
        <v>128</v>
      </c>
      <c r="F2485" s="42">
        <v>78</v>
      </c>
      <c r="G2485" s="43" t="str">
        <f t="shared" si="334"/>
        <v>19 Dec (Week 16:  Wed)</v>
      </c>
      <c r="H2485" s="41" t="s">
        <v>2713</v>
      </c>
      <c r="I2485" s="41" t="s">
        <v>2714</v>
      </c>
      <c r="J2485" s="41" t="str">
        <f t="shared" si="335"/>
        <v>Planned</v>
      </c>
    </row>
    <row r="2486" spans="1:10" x14ac:dyDescent="0.25">
      <c r="A2486" s="103" t="str">
        <f t="shared" si="333"/>
        <v>Science+ Exploring Geology79</v>
      </c>
      <c r="B2486" s="74" t="s">
        <v>122</v>
      </c>
      <c r="D2486" s="118" t="s">
        <v>2682</v>
      </c>
      <c r="E2486" s="73" t="s">
        <v>128</v>
      </c>
      <c r="F2486" s="42">
        <v>79</v>
      </c>
      <c r="G2486" s="43" t="str">
        <f t="shared" si="334"/>
        <v>20 Dec (Week 16:  Thu)</v>
      </c>
      <c r="H2486" s="41" t="s">
        <v>2715</v>
      </c>
      <c r="I2486" s="41" t="s">
        <v>2716</v>
      </c>
      <c r="J2486" s="41" t="str">
        <f t="shared" si="335"/>
        <v>Planned</v>
      </c>
    </row>
    <row r="2487" spans="1:10" x14ac:dyDescent="0.25">
      <c r="A2487" s="103" t="str">
        <f t="shared" si="333"/>
        <v>Science+ Exploring Geology82</v>
      </c>
      <c r="B2487" s="74" t="s">
        <v>122</v>
      </c>
      <c r="D2487" s="118" t="s">
        <v>2682</v>
      </c>
      <c r="E2487" s="73" t="s">
        <v>128</v>
      </c>
      <c r="F2487" s="42">
        <v>82</v>
      </c>
      <c r="G2487" s="43" t="str">
        <f t="shared" si="334"/>
        <v>28 Dec (Week 17:  Fri)</v>
      </c>
      <c r="H2487" s="41" t="s">
        <v>2717</v>
      </c>
      <c r="I2487" s="41" t="s">
        <v>2718</v>
      </c>
      <c r="J2487" s="41" t="str">
        <f t="shared" si="335"/>
        <v>Planned</v>
      </c>
    </row>
    <row r="2488" spans="1:10" x14ac:dyDescent="0.25">
      <c r="A2488" s="103" t="str">
        <f t="shared" si="333"/>
        <v>Science+ Exploring Geology83</v>
      </c>
      <c r="B2488" s="74" t="s">
        <v>122</v>
      </c>
      <c r="D2488" s="118" t="s">
        <v>2682</v>
      </c>
      <c r="E2488" s="73" t="s">
        <v>128</v>
      </c>
      <c r="F2488" s="42">
        <v>83</v>
      </c>
      <c r="G2488" s="43" t="str">
        <f t="shared" si="334"/>
        <v>02 Jan (Week 17:  Wed)</v>
      </c>
      <c r="H2488" s="41" t="s">
        <v>2719</v>
      </c>
      <c r="I2488" s="41" t="s">
        <v>2720</v>
      </c>
      <c r="J2488" s="41" t="str">
        <f t="shared" si="335"/>
        <v>Planned</v>
      </c>
    </row>
    <row r="2489" spans="1:10" x14ac:dyDescent="0.25">
      <c r="A2489" s="103" t="str">
        <f t="shared" si="333"/>
        <v>Science+ Exploring Geology84</v>
      </c>
      <c r="B2489" s="74" t="s">
        <v>122</v>
      </c>
      <c r="D2489" s="118" t="s">
        <v>2682</v>
      </c>
      <c r="E2489" s="73" t="s">
        <v>128</v>
      </c>
      <c r="F2489" s="42">
        <v>84</v>
      </c>
      <c r="G2489" s="43" t="str">
        <f t="shared" si="334"/>
        <v>03 Jan (Week 17:  Thu)</v>
      </c>
      <c r="H2489" s="41" t="s">
        <v>2721</v>
      </c>
      <c r="I2489" s="41" t="s">
        <v>2722</v>
      </c>
      <c r="J2489" s="41" t="str">
        <f t="shared" si="335"/>
        <v>Planned</v>
      </c>
    </row>
    <row r="2490" spans="1:10" x14ac:dyDescent="0.25">
      <c r="A2490" s="103" t="str">
        <f t="shared" si="333"/>
        <v>Science+ Exploring Dinosaurs97</v>
      </c>
      <c r="B2490" s="74" t="s">
        <v>122</v>
      </c>
      <c r="D2490" s="118" t="s">
        <v>2723</v>
      </c>
      <c r="E2490" s="73" t="s">
        <v>128</v>
      </c>
      <c r="F2490" s="42">
        <v>97</v>
      </c>
      <c r="G2490" s="43" t="str">
        <f t="shared" si="334"/>
        <v>22 Jan (Week 20:  Tue)</v>
      </c>
      <c r="H2490" s="41" t="s">
        <v>2724</v>
      </c>
      <c r="I2490" s="41" t="s">
        <v>2725</v>
      </c>
      <c r="J2490" s="41" t="str">
        <f t="shared" si="335"/>
        <v>Planned</v>
      </c>
    </row>
    <row r="2491" spans="1:10" x14ac:dyDescent="0.25">
      <c r="A2491" s="103" t="str">
        <f t="shared" si="333"/>
        <v>Science+ Exploring Dinosaurs98</v>
      </c>
      <c r="B2491" s="74" t="s">
        <v>122</v>
      </c>
      <c r="D2491" s="118" t="s">
        <v>2723</v>
      </c>
      <c r="E2491" s="73" t="s">
        <v>128</v>
      </c>
      <c r="F2491" s="42">
        <v>98</v>
      </c>
      <c r="G2491" s="43" t="str">
        <f t="shared" si="334"/>
        <v>23 Jan (Week 20:  Wed)</v>
      </c>
      <c r="H2491" s="41" t="s">
        <v>2685</v>
      </c>
      <c r="I2491" s="41" t="s">
        <v>2686</v>
      </c>
      <c r="J2491" s="41" t="str">
        <f t="shared" si="335"/>
        <v>Planned</v>
      </c>
    </row>
    <row r="2492" spans="1:10" x14ac:dyDescent="0.25">
      <c r="A2492" s="103" t="str">
        <f t="shared" si="333"/>
        <v>Science+ Exploring Dinosaurs102</v>
      </c>
      <c r="B2492" s="74" t="s">
        <v>122</v>
      </c>
      <c r="D2492" s="118" t="s">
        <v>2723</v>
      </c>
      <c r="E2492" s="73" t="s">
        <v>128</v>
      </c>
      <c r="F2492" s="42">
        <v>102</v>
      </c>
      <c r="G2492" s="43" t="str">
        <f t="shared" si="334"/>
        <v>29 Jan (Week 21:  Tue)</v>
      </c>
      <c r="H2492" s="41" t="s">
        <v>2726</v>
      </c>
      <c r="I2492" s="41" t="s">
        <v>2727</v>
      </c>
      <c r="J2492" s="41" t="str">
        <f t="shared" si="335"/>
        <v>Planned</v>
      </c>
    </row>
    <row r="2493" spans="1:10" x14ac:dyDescent="0.25">
      <c r="A2493" s="103" t="str">
        <f t="shared" si="333"/>
        <v>Science+ Exploring Dinosaurs103</v>
      </c>
      <c r="B2493" s="74" t="s">
        <v>122</v>
      </c>
      <c r="D2493" s="118" t="s">
        <v>2723</v>
      </c>
      <c r="E2493" s="73" t="s">
        <v>128</v>
      </c>
      <c r="F2493" s="42">
        <v>103</v>
      </c>
      <c r="G2493" s="43" t="str">
        <f t="shared" si="334"/>
        <v>30 Jan (Week 21:  Wed)</v>
      </c>
      <c r="H2493" s="41" t="s">
        <v>2728</v>
      </c>
      <c r="I2493" s="41" t="s">
        <v>2729</v>
      </c>
      <c r="J2493" s="41" t="str">
        <f t="shared" si="335"/>
        <v>Planned</v>
      </c>
    </row>
    <row r="2494" spans="1:10" x14ac:dyDescent="0.25">
      <c r="A2494" s="103" t="str">
        <f t="shared" si="333"/>
        <v>Science+ Exploring Dinosaurs107</v>
      </c>
      <c r="B2494" s="74" t="s">
        <v>122</v>
      </c>
      <c r="D2494" s="118" t="s">
        <v>2723</v>
      </c>
      <c r="E2494" s="73" t="s">
        <v>128</v>
      </c>
      <c r="F2494" s="42">
        <v>107</v>
      </c>
      <c r="G2494" s="43" t="str">
        <f t="shared" si="334"/>
        <v>05 Feb (Week 22:  Tue)</v>
      </c>
      <c r="H2494" s="41" t="s">
        <v>2730</v>
      </c>
      <c r="I2494" s="41" t="s">
        <v>2731</v>
      </c>
      <c r="J2494" s="41" t="str">
        <f t="shared" si="335"/>
        <v>Planned</v>
      </c>
    </row>
    <row r="2495" spans="1:10" x14ac:dyDescent="0.25">
      <c r="A2495" s="103" t="str">
        <f t="shared" si="333"/>
        <v>Science+ Exploring Dinosaurs108</v>
      </c>
      <c r="B2495" s="74" t="s">
        <v>122</v>
      </c>
      <c r="D2495" s="118" t="s">
        <v>2723</v>
      </c>
      <c r="E2495" s="73" t="s">
        <v>128</v>
      </c>
      <c r="F2495" s="42">
        <v>108</v>
      </c>
      <c r="G2495" s="43" t="str">
        <f t="shared" si="334"/>
        <v>06 Feb (Week 22:  Wed)</v>
      </c>
      <c r="H2495" s="41" t="s">
        <v>2732</v>
      </c>
      <c r="I2495" s="41" t="s">
        <v>2733</v>
      </c>
      <c r="J2495" s="41" t="str">
        <f t="shared" si="335"/>
        <v>Planned</v>
      </c>
    </row>
    <row r="2496" spans="1:10" x14ac:dyDescent="0.25">
      <c r="A2496" s="103" t="str">
        <f t="shared" si="333"/>
        <v>Science+ Exploring Dinosaurs109</v>
      </c>
      <c r="B2496" s="74" t="s">
        <v>122</v>
      </c>
      <c r="D2496" s="118" t="s">
        <v>2723</v>
      </c>
      <c r="E2496" s="73" t="s">
        <v>128</v>
      </c>
      <c r="F2496" s="42">
        <v>109</v>
      </c>
      <c r="G2496" s="43" t="str">
        <f t="shared" si="334"/>
        <v>07 Feb (Week 22:  Thu)</v>
      </c>
      <c r="H2496" s="41" t="s">
        <v>2734</v>
      </c>
      <c r="I2496" s="41" t="s">
        <v>2735</v>
      </c>
      <c r="J2496" s="41" t="str">
        <f t="shared" si="335"/>
        <v>Planned</v>
      </c>
    </row>
    <row r="2497" spans="1:10" x14ac:dyDescent="0.25">
      <c r="A2497" s="103" t="str">
        <f t="shared" si="333"/>
        <v>Science+ Exploring Dinosaurs112</v>
      </c>
      <c r="B2497" s="74" t="s">
        <v>122</v>
      </c>
      <c r="D2497" s="118" t="s">
        <v>2723</v>
      </c>
      <c r="E2497" s="73" t="s">
        <v>128</v>
      </c>
      <c r="F2497" s="42">
        <v>112</v>
      </c>
      <c r="G2497" s="43" t="str">
        <f t="shared" si="334"/>
        <v>12 Feb (Week 23:  Tue)</v>
      </c>
      <c r="H2497" s="41" t="s">
        <v>2736</v>
      </c>
      <c r="I2497" s="41" t="s">
        <v>2737</v>
      </c>
      <c r="J2497" s="41" t="str">
        <f t="shared" si="335"/>
        <v>Planned</v>
      </c>
    </row>
    <row r="2498" spans="1:10" x14ac:dyDescent="0.25">
      <c r="A2498" s="103" t="str">
        <f t="shared" si="333"/>
        <v>Science+ Exploring Dinosaurs113</v>
      </c>
      <c r="B2498" s="74" t="s">
        <v>122</v>
      </c>
      <c r="D2498" s="118" t="s">
        <v>2723</v>
      </c>
      <c r="E2498" s="73" t="s">
        <v>128</v>
      </c>
      <c r="F2498" s="42">
        <v>113</v>
      </c>
      <c r="G2498" s="43" t="str">
        <f t="shared" si="334"/>
        <v>13 Feb (Week 23:  Wed)</v>
      </c>
      <c r="H2498" s="41" t="s">
        <v>2738</v>
      </c>
      <c r="I2498" s="41" t="s">
        <v>2739</v>
      </c>
      <c r="J2498" s="41" t="str">
        <f t="shared" si="335"/>
        <v>Planned</v>
      </c>
    </row>
    <row r="2499" spans="1:10" x14ac:dyDescent="0.25">
      <c r="A2499" s="103" t="str">
        <f t="shared" si="333"/>
        <v>Science+ Exploring Dinosaurs117</v>
      </c>
      <c r="B2499" s="74" t="s">
        <v>122</v>
      </c>
      <c r="D2499" s="118" t="s">
        <v>2723</v>
      </c>
      <c r="E2499" s="73" t="s">
        <v>128</v>
      </c>
      <c r="F2499" s="42">
        <v>117</v>
      </c>
      <c r="G2499" s="43" t="str">
        <f t="shared" si="334"/>
        <v>19 Feb (Week 24:  Tue)</v>
      </c>
      <c r="H2499" s="41" t="s">
        <v>2740</v>
      </c>
      <c r="I2499" s="41" t="s">
        <v>2741</v>
      </c>
      <c r="J2499" s="41" t="str">
        <f t="shared" si="335"/>
        <v>Planned</v>
      </c>
    </row>
    <row r="2500" spans="1:10" x14ac:dyDescent="0.25">
      <c r="A2500" s="103" t="str">
        <f t="shared" si="333"/>
        <v>Science+ Exploring Dinosaurs118</v>
      </c>
      <c r="B2500" s="74" t="s">
        <v>122</v>
      </c>
      <c r="D2500" s="118" t="s">
        <v>2723</v>
      </c>
      <c r="E2500" s="73" t="s">
        <v>128</v>
      </c>
      <c r="F2500" s="42">
        <v>118</v>
      </c>
      <c r="G2500" s="43" t="str">
        <f t="shared" si="334"/>
        <v>20 Feb (Week 24:  Wed)</v>
      </c>
      <c r="H2500" s="41" t="s">
        <v>2742</v>
      </c>
      <c r="I2500" s="41" t="s">
        <v>2743</v>
      </c>
      <c r="J2500" s="41" t="str">
        <f t="shared" si="335"/>
        <v>Planned</v>
      </c>
    </row>
    <row r="2501" spans="1:10" x14ac:dyDescent="0.25">
      <c r="A2501" s="103" t="str">
        <f t="shared" si="333"/>
        <v>Science+ Exploring Dinosaurs119</v>
      </c>
      <c r="B2501" s="74" t="s">
        <v>122</v>
      </c>
      <c r="D2501" s="118" t="s">
        <v>2723</v>
      </c>
      <c r="E2501" s="73" t="s">
        <v>128</v>
      </c>
      <c r="F2501" s="42">
        <v>119</v>
      </c>
      <c r="G2501" s="43" t="str">
        <f t="shared" si="334"/>
        <v>21 Feb (Week 24:  Thu)</v>
      </c>
      <c r="H2501" s="41" t="s">
        <v>2744</v>
      </c>
      <c r="I2501" s="41" t="s">
        <v>2745</v>
      </c>
      <c r="J2501" s="41" t="str">
        <f t="shared" si="335"/>
        <v>Planned</v>
      </c>
    </row>
    <row r="2502" spans="1:10" x14ac:dyDescent="0.25">
      <c r="A2502" s="103" t="str">
        <f t="shared" si="333"/>
        <v>Science+ Exploring Dinosaurs122</v>
      </c>
      <c r="B2502" s="74" t="s">
        <v>122</v>
      </c>
      <c r="D2502" s="118" t="s">
        <v>2723</v>
      </c>
      <c r="E2502" s="73" t="s">
        <v>128</v>
      </c>
      <c r="F2502" s="42">
        <v>122</v>
      </c>
      <c r="G2502" s="43" t="str">
        <f t="shared" si="334"/>
        <v>26 Feb (Week 25:  Tue)</v>
      </c>
      <c r="H2502" s="41" t="s">
        <v>2746</v>
      </c>
      <c r="I2502" s="41" t="s">
        <v>2747</v>
      </c>
      <c r="J2502" s="41" t="str">
        <f t="shared" si="335"/>
        <v>Planned</v>
      </c>
    </row>
    <row r="2503" spans="1:10" x14ac:dyDescent="0.25">
      <c r="A2503" s="103" t="str">
        <f t="shared" si="333"/>
        <v>Science+ Exploring Dinosaurs123</v>
      </c>
      <c r="B2503" s="74" t="s">
        <v>122</v>
      </c>
      <c r="D2503" s="118" t="s">
        <v>2723</v>
      </c>
      <c r="E2503" s="73" t="s">
        <v>128</v>
      </c>
      <c r="F2503" s="42">
        <v>123</v>
      </c>
      <c r="G2503" s="43" t="str">
        <f t="shared" si="334"/>
        <v>27 Feb (Week 25:  Wed)</v>
      </c>
      <c r="H2503" s="41" t="s">
        <v>2748</v>
      </c>
      <c r="I2503" s="41" t="s">
        <v>2749</v>
      </c>
      <c r="J2503" s="41" t="str">
        <f t="shared" si="335"/>
        <v>Planned</v>
      </c>
    </row>
    <row r="2504" spans="1:10" x14ac:dyDescent="0.25">
      <c r="A2504" s="103" t="str">
        <f t="shared" si="333"/>
        <v>Science+ Exploring Dinosaurs127</v>
      </c>
      <c r="B2504" s="74" t="s">
        <v>122</v>
      </c>
      <c r="D2504" s="118" t="s">
        <v>2723</v>
      </c>
      <c r="E2504" s="73" t="s">
        <v>128</v>
      </c>
      <c r="F2504" s="42">
        <v>127</v>
      </c>
      <c r="G2504" s="43" t="str">
        <f t="shared" si="334"/>
        <v>05 Mar (Week 26:  Tue)</v>
      </c>
      <c r="H2504" s="41" t="s">
        <v>2750</v>
      </c>
      <c r="I2504" s="41" t="s">
        <v>2751</v>
      </c>
      <c r="J2504" s="41" t="str">
        <f t="shared" si="335"/>
        <v>Planned</v>
      </c>
    </row>
    <row r="2505" spans="1:10" x14ac:dyDescent="0.25">
      <c r="A2505" s="103" t="str">
        <f t="shared" si="333"/>
        <v>Science+ Exploring Dinosaurs128</v>
      </c>
      <c r="B2505" s="74" t="s">
        <v>122</v>
      </c>
      <c r="D2505" s="118" t="s">
        <v>2723</v>
      </c>
      <c r="E2505" s="73" t="s">
        <v>128</v>
      </c>
      <c r="F2505" s="42">
        <v>128</v>
      </c>
      <c r="G2505" s="43" t="str">
        <f t="shared" si="334"/>
        <v>06 Mar (Week 26:  Wed)</v>
      </c>
      <c r="H2505" s="41" t="s">
        <v>2752</v>
      </c>
      <c r="I2505" s="41" t="s">
        <v>2753</v>
      </c>
      <c r="J2505" s="41" t="str">
        <f t="shared" si="335"/>
        <v>Planned</v>
      </c>
    </row>
    <row r="2506" spans="1:10" x14ac:dyDescent="0.25">
      <c r="A2506" s="103" t="str">
        <f t="shared" si="333"/>
        <v>Science+ Exploring Dinosaurs132</v>
      </c>
      <c r="B2506" s="74" t="s">
        <v>122</v>
      </c>
      <c r="D2506" s="118" t="s">
        <v>2723</v>
      </c>
      <c r="E2506" s="73" t="s">
        <v>128</v>
      </c>
      <c r="F2506" s="42">
        <v>132</v>
      </c>
      <c r="G2506" s="43" t="str">
        <f t="shared" si="334"/>
        <v>12 Mar (Week 27:  Tue)</v>
      </c>
      <c r="H2506" s="41" t="s">
        <v>2754</v>
      </c>
      <c r="I2506" s="41" t="s">
        <v>2755</v>
      </c>
      <c r="J2506" s="41" t="str">
        <f t="shared" si="335"/>
        <v>Planned</v>
      </c>
    </row>
    <row r="2507" spans="1:10" x14ac:dyDescent="0.25">
      <c r="A2507" s="173" t="str">
        <f>B2507&amp;D2507&amp;F2507</f>
        <v>Science+ Exploring Dinosaurs133</v>
      </c>
      <c r="B2507" s="74" t="s">
        <v>122</v>
      </c>
      <c r="D2507" s="118" t="s">
        <v>2723</v>
      </c>
      <c r="E2507" s="73" t="s">
        <v>128</v>
      </c>
      <c r="F2507" s="42">
        <v>133</v>
      </c>
      <c r="G2507" s="43" t="str">
        <f t="shared" ref="G2507:G2531" si="336">IF(ISBLANK(F2507),"",TEXT(VLOOKUP(F2507,Calendar,2,0),"dd mmm")&amp;" (Week "&amp;VLOOKUP(F2507,Calendar,3,FALSE)&amp;":  "&amp;TEXT(VLOOKUP(F2507,Calendar,2,FALSE),"ddd")&amp;")")</f>
        <v>13 Mar (Week 27:  Wed)</v>
      </c>
      <c r="H2507" s="41" t="s">
        <v>2756</v>
      </c>
      <c r="I2507" s="41" t="s">
        <v>2757</v>
      </c>
      <c r="J2507" s="41" t="str">
        <f>IF(ISBLANK(K2507),"Planned",IF(K2507="-","Revoked","Completed"))</f>
        <v>Planned</v>
      </c>
    </row>
    <row r="2508" spans="1:10" x14ac:dyDescent="0.25">
      <c r="A2508" s="173" t="str">
        <f t="shared" ref="A2508:A2531" si="337">B2508&amp;D2508&amp;F2508</f>
        <v>Science+ The Weather Book66</v>
      </c>
      <c r="B2508" s="74" t="s">
        <v>122</v>
      </c>
      <c r="C2508" s="176"/>
      <c r="D2508" s="118" t="s">
        <v>2758</v>
      </c>
      <c r="E2508" s="176" t="s">
        <v>128</v>
      </c>
      <c r="F2508" s="42">
        <v>66</v>
      </c>
      <c r="G2508" s="43" t="str">
        <f t="shared" si="336"/>
        <v>03 Dec (Week 14:  Mon)</v>
      </c>
      <c r="H2508" s="41" t="s">
        <v>2759</v>
      </c>
      <c r="I2508" s="41" t="s">
        <v>2760</v>
      </c>
      <c r="J2508" s="41" t="str">
        <f t="shared" ref="J2508:J2531" si="338">IF(ISBLANK(K2508),"Planned",IF(K2508="-","Revoked","Completed"))</f>
        <v>Planned</v>
      </c>
    </row>
    <row r="2509" spans="1:10" x14ac:dyDescent="0.25">
      <c r="A2509" s="173" t="str">
        <f t="shared" si="337"/>
        <v>Science+ The Weather Book71</v>
      </c>
      <c r="B2509" s="74" t="s">
        <v>122</v>
      </c>
      <c r="C2509" s="176"/>
      <c r="D2509" s="118" t="s">
        <v>2758</v>
      </c>
      <c r="E2509" s="176" t="s">
        <v>128</v>
      </c>
      <c r="F2509" s="42">
        <v>71</v>
      </c>
      <c r="G2509" s="43" t="str">
        <f t="shared" si="336"/>
        <v>10 Dec (Week 15:  Mon)</v>
      </c>
      <c r="H2509" s="41" t="s">
        <v>2761</v>
      </c>
      <c r="I2509" s="41" t="s">
        <v>2762</v>
      </c>
      <c r="J2509" s="41" t="str">
        <f t="shared" si="338"/>
        <v>Planned</v>
      </c>
    </row>
    <row r="2510" spans="1:10" x14ac:dyDescent="0.25">
      <c r="A2510" s="173" t="str">
        <f t="shared" si="337"/>
        <v>Science+ The Weather Book73</v>
      </c>
      <c r="B2510" s="74" t="s">
        <v>122</v>
      </c>
      <c r="C2510" s="176"/>
      <c r="D2510" s="118" t="s">
        <v>2758</v>
      </c>
      <c r="E2510" s="176" t="s">
        <v>128</v>
      </c>
      <c r="F2510" s="42">
        <v>73</v>
      </c>
      <c r="G2510" s="43" t="str">
        <f t="shared" si="336"/>
        <v>12 Dec (Week 15:  Wed)</v>
      </c>
      <c r="H2510" s="41" t="s">
        <v>1347</v>
      </c>
      <c r="I2510" s="41" t="s">
        <v>2763</v>
      </c>
      <c r="J2510" s="41" t="str">
        <f t="shared" si="338"/>
        <v>Planned</v>
      </c>
    </row>
    <row r="2511" spans="1:10" x14ac:dyDescent="0.25">
      <c r="A2511" s="173" t="str">
        <f t="shared" si="337"/>
        <v>Science+ The Weather Book74</v>
      </c>
      <c r="B2511" s="74" t="s">
        <v>122</v>
      </c>
      <c r="C2511" s="176"/>
      <c r="D2511" s="118" t="s">
        <v>2758</v>
      </c>
      <c r="E2511" s="176" t="s">
        <v>128</v>
      </c>
      <c r="F2511" s="42">
        <v>74</v>
      </c>
      <c r="G2511" s="43" t="str">
        <f t="shared" si="336"/>
        <v>13 Dec (Week 15:  Thu)</v>
      </c>
      <c r="H2511" s="41" t="s">
        <v>1349</v>
      </c>
      <c r="I2511" s="41" t="s">
        <v>2764</v>
      </c>
      <c r="J2511" s="41" t="str">
        <f t="shared" si="338"/>
        <v>Planned</v>
      </c>
    </row>
    <row r="2512" spans="1:10" x14ac:dyDescent="0.25">
      <c r="A2512" s="173" t="str">
        <f t="shared" si="337"/>
        <v>Science+ The Weather Book76</v>
      </c>
      <c r="B2512" s="74" t="s">
        <v>122</v>
      </c>
      <c r="C2512" s="176"/>
      <c r="D2512" s="118" t="s">
        <v>2758</v>
      </c>
      <c r="E2512" s="176" t="s">
        <v>128</v>
      </c>
      <c r="F2512" s="42">
        <v>76</v>
      </c>
      <c r="G2512" s="43" t="str">
        <f t="shared" si="336"/>
        <v>17 Dec (Week 16:  Mon)</v>
      </c>
      <c r="H2512" s="41" t="s">
        <v>2765</v>
      </c>
      <c r="I2512" s="41" t="s">
        <v>2766</v>
      </c>
      <c r="J2512" s="41" t="str">
        <f t="shared" si="338"/>
        <v>Planned</v>
      </c>
    </row>
    <row r="2513" spans="1:10" x14ac:dyDescent="0.25">
      <c r="A2513" s="173" t="str">
        <f t="shared" si="337"/>
        <v>Science+ The Weather Book78</v>
      </c>
      <c r="B2513" s="74" t="s">
        <v>122</v>
      </c>
      <c r="C2513" s="176"/>
      <c r="D2513" s="118" t="s">
        <v>2758</v>
      </c>
      <c r="E2513" s="176" t="s">
        <v>128</v>
      </c>
      <c r="F2513" s="42">
        <v>78</v>
      </c>
      <c r="G2513" s="43" t="str">
        <f t="shared" si="336"/>
        <v>19 Dec (Week 16:  Wed)</v>
      </c>
      <c r="H2513" s="41" t="s">
        <v>2767</v>
      </c>
      <c r="I2513" s="41" t="s">
        <v>2768</v>
      </c>
      <c r="J2513" s="41" t="str">
        <f t="shared" si="338"/>
        <v>Planned</v>
      </c>
    </row>
    <row r="2514" spans="1:10" x14ac:dyDescent="0.25">
      <c r="A2514" s="173" t="str">
        <f t="shared" si="337"/>
        <v>Science+ The Weather Book79</v>
      </c>
      <c r="B2514" s="74" t="s">
        <v>122</v>
      </c>
      <c r="C2514" s="176"/>
      <c r="D2514" s="118" t="s">
        <v>2758</v>
      </c>
      <c r="E2514" s="176" t="s">
        <v>128</v>
      </c>
      <c r="F2514" s="42">
        <v>79</v>
      </c>
      <c r="G2514" s="43" t="str">
        <f t="shared" si="336"/>
        <v>20 Dec (Week 16:  Thu)</v>
      </c>
      <c r="H2514" s="41" t="s">
        <v>2769</v>
      </c>
      <c r="I2514" s="41" t="s">
        <v>2770</v>
      </c>
      <c r="J2514" s="41" t="str">
        <f t="shared" si="338"/>
        <v>Planned</v>
      </c>
    </row>
    <row r="2515" spans="1:10" x14ac:dyDescent="0.25">
      <c r="A2515" s="173" t="str">
        <f t="shared" si="337"/>
        <v>Science+ The Weather Book81</v>
      </c>
      <c r="B2515" s="74" t="s">
        <v>122</v>
      </c>
      <c r="C2515" s="176"/>
      <c r="D2515" s="118" t="s">
        <v>2758</v>
      </c>
      <c r="E2515" s="176" t="s">
        <v>128</v>
      </c>
      <c r="F2515" s="42">
        <v>81</v>
      </c>
      <c r="G2515" s="43" t="str">
        <f t="shared" si="336"/>
        <v>27 Dec (Week 17:  Thu)</v>
      </c>
      <c r="H2515" s="41" t="s">
        <v>2771</v>
      </c>
      <c r="I2515" s="41" t="s">
        <v>2772</v>
      </c>
      <c r="J2515" s="41" t="str">
        <f t="shared" si="338"/>
        <v>Planned</v>
      </c>
    </row>
    <row r="2516" spans="1:10" x14ac:dyDescent="0.25">
      <c r="A2516" s="173" t="str">
        <f t="shared" si="337"/>
        <v>Science+ The Weather Book83</v>
      </c>
      <c r="B2516" s="74" t="s">
        <v>122</v>
      </c>
      <c r="C2516" s="176"/>
      <c r="D2516" s="118" t="s">
        <v>2758</v>
      </c>
      <c r="E2516" s="176" t="s">
        <v>128</v>
      </c>
      <c r="F2516" s="42">
        <v>83</v>
      </c>
      <c r="G2516" s="43" t="str">
        <f t="shared" si="336"/>
        <v>02 Jan (Week 17:  Wed)</v>
      </c>
      <c r="H2516" s="41" t="s">
        <v>2337</v>
      </c>
      <c r="I2516" s="41" t="s">
        <v>2773</v>
      </c>
      <c r="J2516" s="41" t="str">
        <f t="shared" si="338"/>
        <v>Planned</v>
      </c>
    </row>
    <row r="2517" spans="1:10" x14ac:dyDescent="0.25">
      <c r="A2517" s="173" t="str">
        <f t="shared" si="337"/>
        <v>Science+ The Weather Book86</v>
      </c>
      <c r="B2517" s="74" t="s">
        <v>122</v>
      </c>
      <c r="C2517" s="176"/>
      <c r="D2517" s="118" t="s">
        <v>2758</v>
      </c>
      <c r="E2517" s="176" t="s">
        <v>128</v>
      </c>
      <c r="F2517" s="42">
        <v>86</v>
      </c>
      <c r="G2517" s="43" t="str">
        <f t="shared" si="336"/>
        <v>07 Jan (Week 18:  Mon)</v>
      </c>
      <c r="H2517" s="41" t="s">
        <v>2774</v>
      </c>
      <c r="I2517" s="41" t="s">
        <v>2775</v>
      </c>
      <c r="J2517" s="41" t="str">
        <f t="shared" si="338"/>
        <v>Planned</v>
      </c>
    </row>
    <row r="2518" spans="1:10" x14ac:dyDescent="0.25">
      <c r="A2518" s="173" t="str">
        <f t="shared" si="337"/>
        <v>Science+ The Weather Book88</v>
      </c>
      <c r="B2518" s="74" t="s">
        <v>122</v>
      </c>
      <c r="C2518" s="176"/>
      <c r="D2518" s="118" t="s">
        <v>2758</v>
      </c>
      <c r="E2518" s="176" t="s">
        <v>128</v>
      </c>
      <c r="F2518" s="42">
        <v>88</v>
      </c>
      <c r="G2518" s="43" t="str">
        <f t="shared" si="336"/>
        <v>09 Jan (Week 18:  Wed)</v>
      </c>
      <c r="H2518" s="41" t="s">
        <v>2519</v>
      </c>
      <c r="I2518" s="41" t="s">
        <v>2776</v>
      </c>
      <c r="J2518" s="41" t="str">
        <f t="shared" si="338"/>
        <v>Planned</v>
      </c>
    </row>
    <row r="2519" spans="1:10" x14ac:dyDescent="0.25">
      <c r="A2519" s="173" t="str">
        <f t="shared" si="337"/>
        <v>Science+ The Weather Book89</v>
      </c>
      <c r="B2519" s="74" t="s">
        <v>122</v>
      </c>
      <c r="C2519" s="176"/>
      <c r="D2519" s="118" t="s">
        <v>2758</v>
      </c>
      <c r="E2519" s="176" t="s">
        <v>128</v>
      </c>
      <c r="F2519" s="42">
        <v>89</v>
      </c>
      <c r="G2519" s="43" t="str">
        <f t="shared" si="336"/>
        <v>10 Jan (Week 18:  Thu)</v>
      </c>
      <c r="H2519" s="41" t="s">
        <v>2777</v>
      </c>
      <c r="I2519" s="41" t="s">
        <v>2778</v>
      </c>
      <c r="J2519" s="41" t="str">
        <f t="shared" si="338"/>
        <v>Planned</v>
      </c>
    </row>
    <row r="2520" spans="1:10" x14ac:dyDescent="0.25">
      <c r="A2520" s="173" t="str">
        <f t="shared" si="337"/>
        <v>Science+ The Weather Book91</v>
      </c>
      <c r="B2520" s="74" t="s">
        <v>122</v>
      </c>
      <c r="C2520" s="176"/>
      <c r="D2520" s="118" t="s">
        <v>2758</v>
      </c>
      <c r="E2520" s="176" t="s">
        <v>128</v>
      </c>
      <c r="F2520" s="42">
        <v>91</v>
      </c>
      <c r="G2520" s="43" t="str">
        <f t="shared" si="336"/>
        <v>14 Jan (Week 19:  Mon)</v>
      </c>
      <c r="H2520" s="41" t="s">
        <v>2495</v>
      </c>
      <c r="I2520" s="41" t="s">
        <v>2779</v>
      </c>
      <c r="J2520" s="41" t="str">
        <f t="shared" si="338"/>
        <v>Planned</v>
      </c>
    </row>
    <row r="2521" spans="1:10" x14ac:dyDescent="0.25">
      <c r="A2521" s="173" t="str">
        <f t="shared" si="337"/>
        <v>Science+ The Weather Book93</v>
      </c>
      <c r="B2521" s="74" t="s">
        <v>122</v>
      </c>
      <c r="C2521" s="176"/>
      <c r="D2521" s="118" t="s">
        <v>2758</v>
      </c>
      <c r="E2521" s="176" t="s">
        <v>128</v>
      </c>
      <c r="F2521" s="42">
        <v>93</v>
      </c>
      <c r="G2521" s="43" t="str">
        <f t="shared" si="336"/>
        <v>16 Jan (Week 19:  Wed)</v>
      </c>
      <c r="H2521" s="41" t="s">
        <v>2780</v>
      </c>
      <c r="I2521" s="41" t="s">
        <v>2781</v>
      </c>
      <c r="J2521" s="41" t="str">
        <f t="shared" si="338"/>
        <v>Planned</v>
      </c>
    </row>
    <row r="2522" spans="1:10" x14ac:dyDescent="0.25">
      <c r="A2522" s="173" t="str">
        <f t="shared" si="337"/>
        <v>Science+ The Weather Book96</v>
      </c>
      <c r="B2522" s="74" t="s">
        <v>122</v>
      </c>
      <c r="C2522" s="176"/>
      <c r="D2522" s="118" t="s">
        <v>2758</v>
      </c>
      <c r="E2522" s="176" t="s">
        <v>128</v>
      </c>
      <c r="F2522" s="42">
        <v>96</v>
      </c>
      <c r="G2522" s="43" t="str">
        <f t="shared" si="336"/>
        <v>21 Jan (Week 20:  Mon)</v>
      </c>
      <c r="H2522" s="41" t="s">
        <v>2782</v>
      </c>
      <c r="I2522" s="41" t="s">
        <v>2783</v>
      </c>
      <c r="J2522" s="41" t="str">
        <f t="shared" si="338"/>
        <v>Planned</v>
      </c>
    </row>
    <row r="2523" spans="1:10" x14ac:dyDescent="0.25">
      <c r="A2523" s="173" t="str">
        <f t="shared" si="337"/>
        <v>Science+ The Weather Book98</v>
      </c>
      <c r="B2523" s="74" t="s">
        <v>122</v>
      </c>
      <c r="C2523" s="176"/>
      <c r="D2523" s="118" t="s">
        <v>2758</v>
      </c>
      <c r="E2523" s="176" t="s">
        <v>128</v>
      </c>
      <c r="F2523" s="42">
        <v>98</v>
      </c>
      <c r="G2523" s="43" t="str">
        <f t="shared" si="336"/>
        <v>23 Jan (Week 20:  Wed)</v>
      </c>
      <c r="H2523" s="41" t="s">
        <v>2784</v>
      </c>
      <c r="I2523" s="41" t="s">
        <v>2785</v>
      </c>
      <c r="J2523" s="41" t="str">
        <f t="shared" si="338"/>
        <v>Planned</v>
      </c>
    </row>
    <row r="2524" spans="1:10" x14ac:dyDescent="0.25">
      <c r="A2524" s="173" t="str">
        <f t="shared" si="337"/>
        <v>Science+ The Weather Book101</v>
      </c>
      <c r="B2524" s="74" t="s">
        <v>122</v>
      </c>
      <c r="C2524" s="176"/>
      <c r="D2524" s="118" t="s">
        <v>2758</v>
      </c>
      <c r="E2524" s="176" t="s">
        <v>128</v>
      </c>
      <c r="F2524" s="42">
        <v>101</v>
      </c>
      <c r="G2524" s="43" t="str">
        <f t="shared" si="336"/>
        <v>28 Jan (Week 21:  Mon)</v>
      </c>
      <c r="H2524" s="41" t="s">
        <v>2786</v>
      </c>
      <c r="I2524" s="41" t="s">
        <v>2787</v>
      </c>
      <c r="J2524" s="41" t="str">
        <f t="shared" si="338"/>
        <v>Planned</v>
      </c>
    </row>
    <row r="2525" spans="1:10" x14ac:dyDescent="0.25">
      <c r="A2525" s="173" t="str">
        <f t="shared" si="337"/>
        <v>Science+ The Weather Book103</v>
      </c>
      <c r="B2525" s="74" t="s">
        <v>122</v>
      </c>
      <c r="C2525" s="176"/>
      <c r="D2525" s="118" t="s">
        <v>2758</v>
      </c>
      <c r="E2525" s="176" t="s">
        <v>128</v>
      </c>
      <c r="F2525" s="42">
        <v>103</v>
      </c>
      <c r="G2525" s="43" t="str">
        <f t="shared" si="336"/>
        <v>30 Jan (Week 21:  Wed)</v>
      </c>
      <c r="H2525" s="41" t="s">
        <v>2315</v>
      </c>
      <c r="I2525" s="41" t="s">
        <v>2788</v>
      </c>
      <c r="J2525" s="41" t="str">
        <f t="shared" si="338"/>
        <v>Planned</v>
      </c>
    </row>
    <row r="2526" spans="1:10" x14ac:dyDescent="0.25">
      <c r="A2526" s="173" t="str">
        <f t="shared" si="337"/>
        <v>Science+ The Weather Book106</v>
      </c>
      <c r="B2526" s="74" t="s">
        <v>122</v>
      </c>
      <c r="C2526" s="176"/>
      <c r="D2526" s="118" t="s">
        <v>2758</v>
      </c>
      <c r="E2526" s="176" t="s">
        <v>128</v>
      </c>
      <c r="F2526" s="42">
        <v>106</v>
      </c>
      <c r="G2526" s="43" t="str">
        <f t="shared" si="336"/>
        <v>04 Feb (Week 22:  Mon)</v>
      </c>
      <c r="H2526" s="41" t="s">
        <v>2345</v>
      </c>
      <c r="I2526" s="41" t="s">
        <v>2789</v>
      </c>
      <c r="J2526" s="41" t="str">
        <f t="shared" si="338"/>
        <v>Planned</v>
      </c>
    </row>
    <row r="2527" spans="1:10" x14ac:dyDescent="0.25">
      <c r="A2527" s="173" t="str">
        <f t="shared" si="337"/>
        <v>Science+ The Weather Book108</v>
      </c>
      <c r="B2527" s="74" t="s">
        <v>122</v>
      </c>
      <c r="C2527" s="176"/>
      <c r="D2527" s="118" t="s">
        <v>2758</v>
      </c>
      <c r="E2527" s="176" t="s">
        <v>128</v>
      </c>
      <c r="F2527" s="42">
        <v>108</v>
      </c>
      <c r="G2527" s="43" t="str">
        <f t="shared" si="336"/>
        <v>06 Feb (Week 22:  Wed)</v>
      </c>
      <c r="H2527" s="41" t="s">
        <v>2790</v>
      </c>
      <c r="I2527" s="41" t="s">
        <v>2791</v>
      </c>
      <c r="J2527" s="41" t="str">
        <f t="shared" si="338"/>
        <v>Planned</v>
      </c>
    </row>
    <row r="2528" spans="1:10" x14ac:dyDescent="0.25">
      <c r="A2528" s="173" t="str">
        <f t="shared" si="337"/>
        <v>Science+ The Weather Book111</v>
      </c>
      <c r="B2528" s="74" t="s">
        <v>122</v>
      </c>
      <c r="C2528" s="176"/>
      <c r="D2528" s="118" t="s">
        <v>2758</v>
      </c>
      <c r="E2528" s="176" t="s">
        <v>128</v>
      </c>
      <c r="F2528" s="42">
        <v>111</v>
      </c>
      <c r="G2528" s="43" t="str">
        <f t="shared" si="336"/>
        <v>11 Feb (Week 23:  Mon)</v>
      </c>
      <c r="H2528" s="41" t="s">
        <v>2626</v>
      </c>
      <c r="I2528" s="41" t="s">
        <v>2792</v>
      </c>
      <c r="J2528" s="41" t="str">
        <f t="shared" si="338"/>
        <v>Planned</v>
      </c>
    </row>
    <row r="2529" spans="1:11" x14ac:dyDescent="0.25">
      <c r="A2529" s="173" t="str">
        <f t="shared" si="337"/>
        <v>Science+ The Weather Book113</v>
      </c>
      <c r="B2529" s="74" t="s">
        <v>122</v>
      </c>
      <c r="C2529" s="176"/>
      <c r="D2529" s="118" t="s">
        <v>2758</v>
      </c>
      <c r="E2529" s="176" t="s">
        <v>128</v>
      </c>
      <c r="F2529" s="42">
        <v>113</v>
      </c>
      <c r="G2529" s="43" t="str">
        <f t="shared" si="336"/>
        <v>13 Feb (Week 23:  Wed)</v>
      </c>
      <c r="H2529" s="41" t="s">
        <v>2793</v>
      </c>
      <c r="I2529" s="41" t="s">
        <v>2794</v>
      </c>
      <c r="J2529" s="41" t="str">
        <f t="shared" si="338"/>
        <v>Planned</v>
      </c>
    </row>
    <row r="2530" spans="1:11" x14ac:dyDescent="0.25">
      <c r="A2530" s="173" t="str">
        <f t="shared" si="337"/>
        <v>Science+ The Weather Book114</v>
      </c>
      <c r="B2530" s="74" t="s">
        <v>122</v>
      </c>
      <c r="C2530" s="176"/>
      <c r="D2530" s="118" t="s">
        <v>2758</v>
      </c>
      <c r="E2530" s="176" t="s">
        <v>128</v>
      </c>
      <c r="F2530" s="42">
        <v>114</v>
      </c>
      <c r="G2530" s="43" t="str">
        <f t="shared" si="336"/>
        <v>14 Feb (Week 23:  Thu)</v>
      </c>
      <c r="H2530" s="41" t="s">
        <v>326</v>
      </c>
      <c r="I2530" s="41" t="s">
        <v>2795</v>
      </c>
      <c r="J2530" s="41" t="str">
        <f t="shared" si="338"/>
        <v>Planned</v>
      </c>
    </row>
    <row r="2531" spans="1:11" x14ac:dyDescent="0.25">
      <c r="A2531" s="173" t="str">
        <f t="shared" si="337"/>
        <v>Science+ The Weather Book116</v>
      </c>
      <c r="B2531" s="74" t="s">
        <v>122</v>
      </c>
      <c r="C2531" s="176"/>
      <c r="D2531" s="118" t="s">
        <v>2758</v>
      </c>
      <c r="E2531" s="176" t="s">
        <v>128</v>
      </c>
      <c r="F2531" s="42">
        <v>116</v>
      </c>
      <c r="G2531" s="43" t="str">
        <f t="shared" si="336"/>
        <v>18 Feb (Week 24:  Mon)</v>
      </c>
      <c r="H2531" s="41" t="s">
        <v>449</v>
      </c>
      <c r="I2531" s="41" t="s">
        <v>2796</v>
      </c>
      <c r="J2531" s="41" t="str">
        <f t="shared" si="338"/>
        <v>Planned</v>
      </c>
    </row>
    <row r="2532" spans="1:11" x14ac:dyDescent="0.25">
      <c r="A2532" s="103" t="str">
        <f t="shared" ref="A2532:A2534" si="339">B2532&amp;D2532&amp;F2532</f>
        <v>ScienceUsborne: Human Body1</v>
      </c>
      <c r="B2532" s="74" t="s">
        <v>122</v>
      </c>
      <c r="C2532" s="105"/>
      <c r="D2532" s="73" t="s">
        <v>2304</v>
      </c>
      <c r="E2532" s="105" t="s">
        <v>128</v>
      </c>
      <c r="F2532" s="42">
        <v>1</v>
      </c>
      <c r="G2532" s="43" t="str">
        <f t="shared" ref="G2532:G2534" si="340">IF(ISBLANK(F2532),"",TEXT(VLOOKUP(F2532,Calendar,2,0),"dd mmm")&amp;" (Week "&amp;VLOOKUP(F2532,Calendar,3,FALSE)&amp;":  "&amp;TEXT(VLOOKUP(F2532,Calendar,2,FALSE),"ddd")&amp;")")</f>
        <v>03 Sep (Week 1:  Mon)</v>
      </c>
      <c r="H2532" s="41" t="s">
        <v>2307</v>
      </c>
      <c r="I2532" s="41" t="s">
        <v>2306</v>
      </c>
      <c r="J2532" s="41" t="str">
        <f t="shared" ref="J2532:J2534" si="341">IF(ISBLANK(K2532),"Planned",IF(K2532="-","Revoked","Completed"))</f>
        <v>Completed</v>
      </c>
      <c r="K2532" s="107">
        <v>43346</v>
      </c>
    </row>
    <row r="2533" spans="1:11" x14ac:dyDescent="0.25">
      <c r="A2533" s="103" t="str">
        <f t="shared" si="339"/>
        <v>ScienceUsborne: Human Body2</v>
      </c>
      <c r="B2533" s="74" t="s">
        <v>122</v>
      </c>
      <c r="C2533" s="105"/>
      <c r="D2533" s="73" t="s">
        <v>2304</v>
      </c>
      <c r="E2533" s="105" t="s">
        <v>128</v>
      </c>
      <c r="F2533" s="42">
        <v>2</v>
      </c>
      <c r="G2533" s="43" t="str">
        <f t="shared" si="340"/>
        <v>04 Sep (Week 1:  Tue)</v>
      </c>
      <c r="H2533" s="41" t="s">
        <v>2305</v>
      </c>
      <c r="I2533" s="41" t="s">
        <v>2308</v>
      </c>
      <c r="J2533" s="41" t="str">
        <f t="shared" si="341"/>
        <v>Completed</v>
      </c>
      <c r="K2533" s="107">
        <v>43349</v>
      </c>
    </row>
    <row r="2534" spans="1:11" x14ac:dyDescent="0.25">
      <c r="A2534" s="103" t="str">
        <f t="shared" si="339"/>
        <v>ScienceUsborne: Human Body3</v>
      </c>
      <c r="B2534" s="74" t="s">
        <v>122</v>
      </c>
      <c r="C2534" s="105"/>
      <c r="D2534" s="73" t="s">
        <v>2304</v>
      </c>
      <c r="E2534" s="105" t="s">
        <v>128</v>
      </c>
      <c r="F2534" s="42">
        <v>3</v>
      </c>
      <c r="G2534" s="43" t="str">
        <f t="shared" si="340"/>
        <v>05 Sep (Week 1:  Wed)</v>
      </c>
      <c r="H2534" s="41" t="s">
        <v>2309</v>
      </c>
      <c r="I2534" s="41" t="s">
        <v>2310</v>
      </c>
      <c r="J2534" s="41" t="str">
        <f t="shared" si="341"/>
        <v>Completed</v>
      </c>
      <c r="K2534" s="107">
        <v>43349</v>
      </c>
    </row>
    <row r="2535" spans="1:11" x14ac:dyDescent="0.25">
      <c r="A2535" s="173" t="str">
        <f t="shared" ref="A2535:A2570" si="342">B2535&amp;D2535&amp;F2535</f>
        <v>ScienceUsborne: Human Body4</v>
      </c>
      <c r="B2535" s="74" t="s">
        <v>122</v>
      </c>
      <c r="C2535" s="105"/>
      <c r="D2535" s="73" t="s">
        <v>2304</v>
      </c>
      <c r="E2535" s="105" t="s">
        <v>128</v>
      </c>
      <c r="F2535" s="42">
        <v>4</v>
      </c>
      <c r="G2535" s="43" t="str">
        <f t="shared" ref="G2535:G2570" si="343">IF(ISBLANK(F2535),"",TEXT(VLOOKUP(F2535,Calendar,2,0),"dd mmm")&amp;" (Week "&amp;VLOOKUP(F2535,Calendar,3,FALSE)&amp;":  "&amp;TEXT(VLOOKUP(F2535,Calendar,2,FALSE),"ddd")&amp;")")</f>
        <v>06 Sep (Week 1:  Thu)</v>
      </c>
      <c r="H2535" s="41" t="s">
        <v>2311</v>
      </c>
      <c r="I2535" s="41" t="s">
        <v>2312</v>
      </c>
      <c r="J2535" s="41" t="str">
        <f t="shared" ref="J2535:J2570" si="344">IF(ISBLANK(K2535),"Planned",IF(K2535="-","Revoked","Completed"))</f>
        <v>Completed</v>
      </c>
      <c r="K2535" s="107">
        <v>43349</v>
      </c>
    </row>
    <row r="2536" spans="1:11" x14ac:dyDescent="0.25">
      <c r="A2536" s="173" t="str">
        <f t="shared" si="342"/>
        <v>ScienceUsborne: Human Body7</v>
      </c>
      <c r="B2536" s="74" t="s">
        <v>122</v>
      </c>
      <c r="C2536" s="105"/>
      <c r="D2536" s="73" t="s">
        <v>2304</v>
      </c>
      <c r="E2536" s="105" t="s">
        <v>128</v>
      </c>
      <c r="F2536" s="42">
        <v>7</v>
      </c>
      <c r="G2536" s="43" t="str">
        <f t="shared" si="343"/>
        <v>11 Sep (Week 2:  Tue)</v>
      </c>
      <c r="H2536" s="41" t="s">
        <v>269</v>
      </c>
      <c r="I2536" s="41" t="s">
        <v>2313</v>
      </c>
      <c r="J2536" s="41" t="str">
        <f t="shared" si="344"/>
        <v>Completed</v>
      </c>
      <c r="K2536" s="107">
        <v>43354</v>
      </c>
    </row>
    <row r="2537" spans="1:11" x14ac:dyDescent="0.25">
      <c r="A2537" s="173" t="str">
        <f t="shared" si="342"/>
        <v>ScienceUsborne: Human Body9</v>
      </c>
      <c r="B2537" s="74" t="s">
        <v>122</v>
      </c>
      <c r="C2537" s="105"/>
      <c r="D2537" s="73" t="s">
        <v>2304</v>
      </c>
      <c r="E2537" s="105" t="s">
        <v>128</v>
      </c>
      <c r="F2537" s="42">
        <v>9</v>
      </c>
      <c r="G2537" s="43" t="str">
        <f t="shared" si="343"/>
        <v>13 Sep (Week 2:  Thu)</v>
      </c>
      <c r="H2537" s="41" t="s">
        <v>324</v>
      </c>
      <c r="I2537" s="41" t="s">
        <v>2314</v>
      </c>
      <c r="J2537" s="41" t="str">
        <f t="shared" si="344"/>
        <v>Completed</v>
      </c>
      <c r="K2537" s="107">
        <v>43355</v>
      </c>
    </row>
    <row r="2538" spans="1:11" x14ac:dyDescent="0.25">
      <c r="A2538" s="173" t="str">
        <f t="shared" si="342"/>
        <v>ScienceUsborne: Human Body11</v>
      </c>
      <c r="B2538" s="74" t="s">
        <v>122</v>
      </c>
      <c r="C2538" s="105"/>
      <c r="D2538" s="73" t="s">
        <v>2304</v>
      </c>
      <c r="E2538" s="105" t="s">
        <v>128</v>
      </c>
      <c r="F2538" s="42">
        <v>11</v>
      </c>
      <c r="G2538" s="43" t="str">
        <f t="shared" si="343"/>
        <v>17 Sep (Week 3:  Mon)</v>
      </c>
      <c r="H2538" s="41" t="s">
        <v>2315</v>
      </c>
      <c r="I2538" s="41" t="s">
        <v>2316</v>
      </c>
      <c r="J2538" s="41" t="str">
        <f t="shared" si="344"/>
        <v>Completed</v>
      </c>
      <c r="K2538" s="107">
        <v>43360</v>
      </c>
    </row>
    <row r="2539" spans="1:11" x14ac:dyDescent="0.25">
      <c r="A2539" s="173" t="str">
        <f t="shared" si="342"/>
        <v>ScienceUsborne: Human Body13</v>
      </c>
      <c r="B2539" s="74" t="s">
        <v>122</v>
      </c>
      <c r="C2539" s="105"/>
      <c r="D2539" s="73" t="s">
        <v>2304</v>
      </c>
      <c r="E2539" s="105" t="s">
        <v>128</v>
      </c>
      <c r="F2539" s="42">
        <v>13</v>
      </c>
      <c r="G2539" s="43" t="str">
        <f t="shared" si="343"/>
        <v>19 Sep (Week 3:  Wed)</v>
      </c>
      <c r="H2539" s="41" t="s">
        <v>2317</v>
      </c>
      <c r="I2539" s="41" t="s">
        <v>2318</v>
      </c>
      <c r="J2539" s="41" t="str">
        <f t="shared" si="344"/>
        <v>Completed</v>
      </c>
      <c r="K2539" s="107">
        <v>43361</v>
      </c>
    </row>
    <row r="2540" spans="1:11" x14ac:dyDescent="0.25">
      <c r="A2540" s="173" t="str">
        <f t="shared" si="342"/>
        <v>ScienceUsborne: Human Body14</v>
      </c>
      <c r="B2540" s="74" t="s">
        <v>122</v>
      </c>
      <c r="C2540" s="105"/>
      <c r="D2540" s="73" t="s">
        <v>2304</v>
      </c>
      <c r="E2540" s="105" t="s">
        <v>128</v>
      </c>
      <c r="F2540" s="42">
        <v>14</v>
      </c>
      <c r="G2540" s="43" t="str">
        <f t="shared" si="343"/>
        <v>20 Sep (Week 3:  Thu)</v>
      </c>
      <c r="H2540" s="41" t="s">
        <v>259</v>
      </c>
      <c r="I2540" s="41" t="s">
        <v>2319</v>
      </c>
      <c r="J2540" s="41" t="str">
        <f t="shared" si="344"/>
        <v>Completed</v>
      </c>
      <c r="K2540" s="107">
        <v>43361</v>
      </c>
    </row>
    <row r="2541" spans="1:11" x14ac:dyDescent="0.25">
      <c r="A2541" s="173" t="str">
        <f t="shared" si="342"/>
        <v>ScienceUsborne: Human Body17</v>
      </c>
      <c r="B2541" s="74" t="s">
        <v>122</v>
      </c>
      <c r="C2541" s="105"/>
      <c r="D2541" s="73" t="s">
        <v>2304</v>
      </c>
      <c r="E2541" s="105" t="s">
        <v>128</v>
      </c>
      <c r="F2541" s="42">
        <v>17</v>
      </c>
      <c r="G2541" s="43" t="str">
        <f t="shared" si="343"/>
        <v>25 Sep (Week 4:  Tue)</v>
      </c>
      <c r="H2541" s="41" t="s">
        <v>1751</v>
      </c>
      <c r="I2541" s="41" t="s">
        <v>2320</v>
      </c>
      <c r="J2541" s="41" t="str">
        <f t="shared" si="344"/>
        <v>Completed</v>
      </c>
      <c r="K2541" s="107">
        <v>43367</v>
      </c>
    </row>
    <row r="2542" spans="1:11" x14ac:dyDescent="0.25">
      <c r="A2542" s="173" t="str">
        <f t="shared" si="342"/>
        <v>ScienceUsborne: Human Body18</v>
      </c>
      <c r="B2542" s="74" t="s">
        <v>122</v>
      </c>
      <c r="C2542" s="105"/>
      <c r="D2542" s="73" t="s">
        <v>2304</v>
      </c>
      <c r="E2542" s="105" t="s">
        <v>128</v>
      </c>
      <c r="F2542" s="42">
        <v>18</v>
      </c>
      <c r="G2542" s="43" t="str">
        <f t="shared" si="343"/>
        <v>26 Sep (Week 4:  Wed)</v>
      </c>
      <c r="H2542" s="41" t="s">
        <v>2321</v>
      </c>
      <c r="I2542" s="41" t="s">
        <v>2322</v>
      </c>
      <c r="J2542" s="41" t="str">
        <f t="shared" si="344"/>
        <v>Completed</v>
      </c>
      <c r="K2542" s="107">
        <v>43369</v>
      </c>
    </row>
    <row r="2543" spans="1:11" x14ac:dyDescent="0.25">
      <c r="A2543" s="173" t="str">
        <f t="shared" si="342"/>
        <v>ScienceUsborne: Human Body19</v>
      </c>
      <c r="B2543" s="74" t="s">
        <v>122</v>
      </c>
      <c r="C2543" s="105"/>
      <c r="D2543" s="73" t="s">
        <v>2304</v>
      </c>
      <c r="E2543" s="105" t="s">
        <v>128</v>
      </c>
      <c r="F2543" s="42">
        <v>19</v>
      </c>
      <c r="G2543" s="43" t="str">
        <f t="shared" si="343"/>
        <v>27 Sep (Week 4:  Thu)</v>
      </c>
      <c r="H2543" s="41" t="s">
        <v>2323</v>
      </c>
      <c r="I2543" s="41" t="s">
        <v>2324</v>
      </c>
      <c r="J2543" s="41" t="str">
        <f t="shared" si="344"/>
        <v>Completed</v>
      </c>
      <c r="K2543" s="107">
        <v>43369</v>
      </c>
    </row>
    <row r="2544" spans="1:11" x14ac:dyDescent="0.25">
      <c r="A2544" s="173" t="str">
        <f t="shared" si="342"/>
        <v>ScienceUsborne: Human Body22</v>
      </c>
      <c r="B2544" s="74" t="s">
        <v>122</v>
      </c>
      <c r="C2544" s="105"/>
      <c r="D2544" s="73" t="s">
        <v>2304</v>
      </c>
      <c r="E2544" s="105" t="s">
        <v>128</v>
      </c>
      <c r="F2544" s="42">
        <v>22</v>
      </c>
      <c r="G2544" s="43" t="str">
        <f t="shared" si="343"/>
        <v>02 Oct (Week 5:  Tue)</v>
      </c>
      <c r="H2544" s="41" t="s">
        <v>1349</v>
      </c>
      <c r="I2544" s="41" t="s">
        <v>2325</v>
      </c>
      <c r="J2544" s="41" t="str">
        <f t="shared" si="344"/>
        <v>Completed</v>
      </c>
      <c r="K2544" s="107">
        <v>43376</v>
      </c>
    </row>
    <row r="2545" spans="1:10" x14ac:dyDescent="0.25">
      <c r="A2545" s="173" t="str">
        <f t="shared" si="342"/>
        <v>ScienceUsborne: Human Body23</v>
      </c>
      <c r="B2545" s="74" t="s">
        <v>122</v>
      </c>
      <c r="C2545" s="105"/>
      <c r="D2545" s="73" t="s">
        <v>2304</v>
      </c>
      <c r="E2545" s="105" t="s">
        <v>128</v>
      </c>
      <c r="F2545" s="42">
        <v>23</v>
      </c>
      <c r="G2545" s="43" t="str">
        <f t="shared" si="343"/>
        <v>03 Oct (Week 5:  Wed)</v>
      </c>
      <c r="H2545" s="41" t="s">
        <v>105</v>
      </c>
      <c r="I2545" s="41" t="s">
        <v>2326</v>
      </c>
      <c r="J2545" s="41" t="str">
        <f t="shared" si="344"/>
        <v>Planned</v>
      </c>
    </row>
    <row r="2546" spans="1:10" x14ac:dyDescent="0.25">
      <c r="A2546" s="173" t="str">
        <f t="shared" si="342"/>
        <v>ScienceUsborne: Human Body26</v>
      </c>
      <c r="B2546" s="74" t="s">
        <v>122</v>
      </c>
      <c r="C2546" s="105"/>
      <c r="D2546" s="73" t="s">
        <v>2304</v>
      </c>
      <c r="E2546" s="105" t="s">
        <v>128</v>
      </c>
      <c r="F2546" s="42">
        <v>26</v>
      </c>
      <c r="G2546" s="43" t="str">
        <f t="shared" si="343"/>
        <v>08 Oct (Week 6:  Mon)</v>
      </c>
      <c r="H2546" s="41" t="s">
        <v>232</v>
      </c>
      <c r="I2546" s="41" t="s">
        <v>2327</v>
      </c>
      <c r="J2546" s="41" t="str">
        <f t="shared" si="344"/>
        <v>Planned</v>
      </c>
    </row>
    <row r="2547" spans="1:10" x14ac:dyDescent="0.25">
      <c r="A2547" s="173" t="str">
        <f t="shared" si="342"/>
        <v>ScienceUsborne: Human Body27</v>
      </c>
      <c r="B2547" s="74" t="s">
        <v>122</v>
      </c>
      <c r="C2547" s="105"/>
      <c r="D2547" s="73" t="s">
        <v>2304</v>
      </c>
      <c r="E2547" s="105" t="s">
        <v>128</v>
      </c>
      <c r="F2547" s="42">
        <v>27</v>
      </c>
      <c r="G2547" s="43" t="str">
        <f t="shared" si="343"/>
        <v>09 Oct (Week 6:  Tue)</v>
      </c>
      <c r="H2547" s="41" t="s">
        <v>319</v>
      </c>
      <c r="I2547" s="41" t="s">
        <v>2328</v>
      </c>
      <c r="J2547" s="41" t="str">
        <f t="shared" si="344"/>
        <v>Planned</v>
      </c>
    </row>
    <row r="2548" spans="1:10" x14ac:dyDescent="0.25">
      <c r="A2548" s="173" t="str">
        <f t="shared" si="342"/>
        <v>ScienceUsborne: Human Body29</v>
      </c>
      <c r="B2548" s="74" t="s">
        <v>122</v>
      </c>
      <c r="C2548" s="105"/>
      <c r="D2548" s="73" t="s">
        <v>2304</v>
      </c>
      <c r="E2548" s="105" t="s">
        <v>128</v>
      </c>
      <c r="F2548" s="42">
        <v>29</v>
      </c>
      <c r="G2548" s="43" t="str">
        <f t="shared" si="343"/>
        <v>11 Oct (Week 6:  Thu)</v>
      </c>
      <c r="H2548" s="41" t="s">
        <v>2329</v>
      </c>
      <c r="I2548" s="41" t="s">
        <v>2330</v>
      </c>
      <c r="J2548" s="41" t="str">
        <f t="shared" si="344"/>
        <v>Planned</v>
      </c>
    </row>
    <row r="2549" spans="1:10" x14ac:dyDescent="0.25">
      <c r="A2549" s="173" t="str">
        <f t="shared" si="342"/>
        <v>ScienceUsborne: Human Body32</v>
      </c>
      <c r="B2549" s="74" t="s">
        <v>122</v>
      </c>
      <c r="C2549" s="105"/>
      <c r="D2549" s="73" t="s">
        <v>2304</v>
      </c>
      <c r="E2549" s="105" t="s">
        <v>128</v>
      </c>
      <c r="F2549" s="42">
        <v>32</v>
      </c>
      <c r="G2549" s="43" t="str">
        <f t="shared" si="343"/>
        <v>16 Oct (Week 7:  Tue)</v>
      </c>
      <c r="H2549" s="41" t="s">
        <v>2331</v>
      </c>
      <c r="I2549" s="41" t="s">
        <v>2332</v>
      </c>
      <c r="J2549" s="41" t="str">
        <f t="shared" si="344"/>
        <v>Planned</v>
      </c>
    </row>
    <row r="2550" spans="1:10" x14ac:dyDescent="0.25">
      <c r="A2550" s="173" t="str">
        <f t="shared" si="342"/>
        <v>ScienceUsborne: Human Body34</v>
      </c>
      <c r="B2550" s="74" t="s">
        <v>122</v>
      </c>
      <c r="C2550" s="105"/>
      <c r="D2550" s="73" t="s">
        <v>2304</v>
      </c>
      <c r="E2550" s="105" t="s">
        <v>128</v>
      </c>
      <c r="F2550" s="42">
        <v>34</v>
      </c>
      <c r="G2550" s="43" t="str">
        <f t="shared" si="343"/>
        <v>18 Oct (Week 7:  Thu)</v>
      </c>
      <c r="H2550" s="41" t="s">
        <v>2333</v>
      </c>
      <c r="I2550" s="41" t="s">
        <v>2334</v>
      </c>
      <c r="J2550" s="41" t="str">
        <f t="shared" si="344"/>
        <v>Planned</v>
      </c>
    </row>
    <row r="2551" spans="1:10" x14ac:dyDescent="0.25">
      <c r="A2551" s="173" t="str">
        <f t="shared" si="342"/>
        <v>ScienceUsborne: Human Body35</v>
      </c>
      <c r="B2551" s="74" t="s">
        <v>122</v>
      </c>
      <c r="C2551" s="105"/>
      <c r="D2551" s="73" t="s">
        <v>2304</v>
      </c>
      <c r="E2551" s="105" t="s">
        <v>128</v>
      </c>
      <c r="F2551" s="42">
        <v>35</v>
      </c>
      <c r="G2551" s="43" t="str">
        <f t="shared" si="343"/>
        <v>19 Oct (Week 7:  Fri)</v>
      </c>
      <c r="H2551" s="41" t="s">
        <v>239</v>
      </c>
      <c r="I2551" s="41" t="s">
        <v>2335</v>
      </c>
      <c r="J2551" s="41" t="str">
        <f t="shared" si="344"/>
        <v>Planned</v>
      </c>
    </row>
    <row r="2552" spans="1:10" x14ac:dyDescent="0.25">
      <c r="A2552" s="173" t="str">
        <f t="shared" si="342"/>
        <v>ScienceUsborne: Human Body38</v>
      </c>
      <c r="B2552" s="74" t="s">
        <v>122</v>
      </c>
      <c r="C2552" s="105"/>
      <c r="D2552" s="73" t="s">
        <v>2304</v>
      </c>
      <c r="E2552" s="105" t="s">
        <v>128</v>
      </c>
      <c r="F2552" s="42">
        <v>38</v>
      </c>
      <c r="G2552" s="43" t="str">
        <f t="shared" si="343"/>
        <v>24 Oct (Week 8:  Wed)</v>
      </c>
      <c r="H2552" s="41" t="s">
        <v>2337</v>
      </c>
      <c r="I2552" s="41" t="s">
        <v>2336</v>
      </c>
      <c r="J2552" s="41" t="str">
        <f t="shared" si="344"/>
        <v>Planned</v>
      </c>
    </row>
    <row r="2553" spans="1:10" x14ac:dyDescent="0.25">
      <c r="A2553" s="173" t="str">
        <f t="shared" si="342"/>
        <v>ScienceUsborne: Human Body39</v>
      </c>
      <c r="B2553" s="74" t="s">
        <v>122</v>
      </c>
      <c r="C2553" s="105"/>
      <c r="D2553" s="73" t="s">
        <v>2304</v>
      </c>
      <c r="E2553" s="105" t="s">
        <v>128</v>
      </c>
      <c r="F2553" s="42">
        <v>39</v>
      </c>
      <c r="G2553" s="43" t="str">
        <f t="shared" si="343"/>
        <v>25 Oct (Week 8:  Thu)</v>
      </c>
      <c r="H2553" s="41" t="s">
        <v>1987</v>
      </c>
      <c r="I2553" s="41" t="s">
        <v>2338</v>
      </c>
      <c r="J2553" s="41" t="str">
        <f t="shared" si="344"/>
        <v>Planned</v>
      </c>
    </row>
    <row r="2554" spans="1:10" x14ac:dyDescent="0.25">
      <c r="A2554" s="173" t="str">
        <f t="shared" si="342"/>
        <v>ScienceUsborne: Human Body54</v>
      </c>
      <c r="B2554" s="74" t="s">
        <v>122</v>
      </c>
      <c r="C2554" s="105"/>
      <c r="D2554" s="73" t="s">
        <v>2304</v>
      </c>
      <c r="E2554" s="105" t="s">
        <v>128</v>
      </c>
      <c r="F2554" s="42">
        <v>54</v>
      </c>
      <c r="G2554" s="43" t="str">
        <f t="shared" si="343"/>
        <v>15 Nov (Week 11:  Thu)</v>
      </c>
      <c r="H2554" s="41" t="s">
        <v>321</v>
      </c>
      <c r="I2554" s="41" t="s">
        <v>2339</v>
      </c>
      <c r="J2554" s="41" t="str">
        <f t="shared" si="344"/>
        <v>Planned</v>
      </c>
    </row>
    <row r="2555" spans="1:10" x14ac:dyDescent="0.25">
      <c r="A2555" s="173" t="str">
        <f t="shared" si="342"/>
        <v>ScienceUsborne: Human Body59</v>
      </c>
      <c r="B2555" s="74" t="s">
        <v>122</v>
      </c>
      <c r="C2555" s="105"/>
      <c r="D2555" s="73" t="s">
        <v>2304</v>
      </c>
      <c r="E2555" s="105" t="s">
        <v>128</v>
      </c>
      <c r="F2555" s="42">
        <v>59</v>
      </c>
      <c r="G2555" s="43" t="str">
        <f t="shared" si="343"/>
        <v>22 Nov (Week 12:  Thu)</v>
      </c>
      <c r="H2555" s="41" t="s">
        <v>322</v>
      </c>
      <c r="I2555" s="41" t="s">
        <v>2340</v>
      </c>
      <c r="J2555" s="41" t="str">
        <f t="shared" si="344"/>
        <v>Planned</v>
      </c>
    </row>
    <row r="2556" spans="1:10" x14ac:dyDescent="0.25">
      <c r="A2556" s="173" t="str">
        <f t="shared" si="342"/>
        <v>ScienceUsborne: Human Body66</v>
      </c>
      <c r="B2556" s="74" t="s">
        <v>122</v>
      </c>
      <c r="C2556" s="105"/>
      <c r="D2556" s="73" t="s">
        <v>2304</v>
      </c>
      <c r="E2556" s="105" t="s">
        <v>128</v>
      </c>
      <c r="F2556" s="42">
        <v>66</v>
      </c>
      <c r="G2556" s="43" t="str">
        <f t="shared" si="343"/>
        <v>03 Dec (Week 14:  Mon)</v>
      </c>
      <c r="H2556" s="41" t="s">
        <v>250</v>
      </c>
      <c r="I2556" s="41" t="s">
        <v>2341</v>
      </c>
      <c r="J2556" s="41" t="str">
        <f t="shared" si="344"/>
        <v>Planned</v>
      </c>
    </row>
    <row r="2557" spans="1:10" x14ac:dyDescent="0.25">
      <c r="A2557" s="173" t="str">
        <f t="shared" si="342"/>
        <v>ScienceUsborne: Human Body69</v>
      </c>
      <c r="B2557" s="74" t="s">
        <v>122</v>
      </c>
      <c r="C2557" s="105"/>
      <c r="D2557" s="73" t="s">
        <v>2304</v>
      </c>
      <c r="E2557" s="105" t="s">
        <v>128</v>
      </c>
      <c r="F2557" s="42">
        <v>69</v>
      </c>
      <c r="G2557" s="43" t="str">
        <f t="shared" si="343"/>
        <v>06 Dec (Week 14:  Thu)</v>
      </c>
      <c r="H2557" s="41" t="s">
        <v>1994</v>
      </c>
      <c r="I2557" s="41" t="s">
        <v>2342</v>
      </c>
      <c r="J2557" s="41" t="str">
        <f t="shared" si="344"/>
        <v>Planned</v>
      </c>
    </row>
    <row r="2558" spans="1:10" x14ac:dyDescent="0.25">
      <c r="A2558" s="173" t="str">
        <f t="shared" si="342"/>
        <v>ScienceUsborne: Human Body71</v>
      </c>
      <c r="B2558" s="74" t="s">
        <v>122</v>
      </c>
      <c r="C2558" s="105"/>
      <c r="D2558" s="73" t="s">
        <v>2304</v>
      </c>
      <c r="E2558" s="105" t="s">
        <v>128</v>
      </c>
      <c r="F2558" s="42">
        <v>71</v>
      </c>
      <c r="G2558" s="43" t="str">
        <f t="shared" si="343"/>
        <v>10 Dec (Week 15:  Mon)</v>
      </c>
      <c r="H2558" s="41" t="s">
        <v>2343</v>
      </c>
      <c r="I2558" s="41" t="s">
        <v>2344</v>
      </c>
      <c r="J2558" s="41" t="str">
        <f t="shared" si="344"/>
        <v>Planned</v>
      </c>
    </row>
    <row r="2559" spans="1:10" x14ac:dyDescent="0.25">
      <c r="A2559" s="173" t="str">
        <f t="shared" si="342"/>
        <v>ScienceUsborne: Human Body73</v>
      </c>
      <c r="B2559" s="74" t="s">
        <v>122</v>
      </c>
      <c r="C2559" s="105"/>
      <c r="D2559" s="73" t="s">
        <v>2304</v>
      </c>
      <c r="E2559" s="105" t="s">
        <v>128</v>
      </c>
      <c r="F2559" s="42">
        <v>73</v>
      </c>
      <c r="G2559" s="43" t="str">
        <f t="shared" si="343"/>
        <v>12 Dec (Week 15:  Wed)</v>
      </c>
      <c r="H2559" s="41" t="s">
        <v>2345</v>
      </c>
      <c r="I2559" s="41" t="s">
        <v>2346</v>
      </c>
      <c r="J2559" s="41" t="str">
        <f t="shared" si="344"/>
        <v>Planned</v>
      </c>
    </row>
    <row r="2560" spans="1:10" x14ac:dyDescent="0.25">
      <c r="A2560" s="173" t="str">
        <f t="shared" si="342"/>
        <v>ScienceUsborne: Human Body74</v>
      </c>
      <c r="B2560" s="74" t="s">
        <v>122</v>
      </c>
      <c r="C2560" s="105"/>
      <c r="D2560" s="73" t="s">
        <v>2304</v>
      </c>
      <c r="E2560" s="105" t="s">
        <v>128</v>
      </c>
      <c r="F2560" s="42">
        <v>74</v>
      </c>
      <c r="G2560" s="43" t="str">
        <f t="shared" si="343"/>
        <v>13 Dec (Week 15:  Thu)</v>
      </c>
      <c r="H2560" s="41" t="s">
        <v>325</v>
      </c>
      <c r="I2560" s="41" t="s">
        <v>2347</v>
      </c>
      <c r="J2560" s="41" t="str">
        <f t="shared" si="344"/>
        <v>Planned</v>
      </c>
    </row>
    <row r="2561" spans="1:11" x14ac:dyDescent="0.25">
      <c r="A2561" s="173" t="str">
        <f t="shared" si="342"/>
        <v>ScienceUsborne: Human Body76</v>
      </c>
      <c r="B2561" s="74" t="s">
        <v>122</v>
      </c>
      <c r="C2561" s="105"/>
      <c r="D2561" s="73" t="s">
        <v>2304</v>
      </c>
      <c r="E2561" s="105" t="s">
        <v>128</v>
      </c>
      <c r="F2561" s="42">
        <v>76</v>
      </c>
      <c r="G2561" s="43" t="str">
        <f t="shared" si="343"/>
        <v>17 Dec (Week 16:  Mon)</v>
      </c>
      <c r="H2561" s="41" t="s">
        <v>2348</v>
      </c>
      <c r="I2561" s="41" t="s">
        <v>2349</v>
      </c>
      <c r="J2561" s="41" t="str">
        <f t="shared" si="344"/>
        <v>Planned</v>
      </c>
    </row>
    <row r="2562" spans="1:11" x14ac:dyDescent="0.25">
      <c r="A2562" s="173" t="str">
        <f t="shared" si="342"/>
        <v>ScienceUsborne: Human Body77</v>
      </c>
      <c r="B2562" s="74" t="s">
        <v>122</v>
      </c>
      <c r="C2562" s="105"/>
      <c r="D2562" s="73" t="s">
        <v>2304</v>
      </c>
      <c r="E2562" s="105" t="s">
        <v>128</v>
      </c>
      <c r="F2562" s="42">
        <v>77</v>
      </c>
      <c r="G2562" s="43" t="str">
        <f t="shared" si="343"/>
        <v>18 Dec (Week 16:  Tue)</v>
      </c>
      <c r="H2562" s="41" t="s">
        <v>2350</v>
      </c>
      <c r="I2562" s="41" t="s">
        <v>2351</v>
      </c>
      <c r="J2562" s="41" t="str">
        <f t="shared" si="344"/>
        <v>Planned</v>
      </c>
    </row>
    <row r="2563" spans="1:11" x14ac:dyDescent="0.25">
      <c r="A2563" s="173" t="str">
        <f t="shared" si="342"/>
        <v>ScienceUsborne: Human Body78</v>
      </c>
      <c r="B2563" s="74" t="s">
        <v>122</v>
      </c>
      <c r="C2563" s="105"/>
      <c r="D2563" s="73" t="s">
        <v>2304</v>
      </c>
      <c r="E2563" s="105" t="s">
        <v>128</v>
      </c>
      <c r="F2563" s="42">
        <v>78</v>
      </c>
      <c r="G2563" s="43" t="str">
        <f t="shared" si="343"/>
        <v>19 Dec (Week 16:  Wed)</v>
      </c>
      <c r="H2563" s="41" t="s">
        <v>2352</v>
      </c>
      <c r="I2563" s="41" t="s">
        <v>2353</v>
      </c>
      <c r="J2563" s="41" t="str">
        <f t="shared" si="344"/>
        <v>Planned</v>
      </c>
    </row>
    <row r="2564" spans="1:11" x14ac:dyDescent="0.25">
      <c r="A2564" s="173" t="str">
        <f t="shared" si="342"/>
        <v>ScienceUsborne: Human Body79</v>
      </c>
      <c r="B2564" s="74" t="s">
        <v>122</v>
      </c>
      <c r="C2564" s="105"/>
      <c r="D2564" s="73" t="s">
        <v>2304</v>
      </c>
      <c r="E2564" s="105" t="s">
        <v>128</v>
      </c>
      <c r="F2564" s="42">
        <v>79</v>
      </c>
      <c r="G2564" s="43" t="str">
        <f t="shared" si="343"/>
        <v>20 Dec (Week 16:  Thu)</v>
      </c>
      <c r="H2564" s="41" t="s">
        <v>2354</v>
      </c>
      <c r="I2564" s="41" t="s">
        <v>2355</v>
      </c>
      <c r="J2564" s="41" t="str">
        <f t="shared" si="344"/>
        <v>Planned</v>
      </c>
    </row>
    <row r="2565" spans="1:11" x14ac:dyDescent="0.25">
      <c r="A2565" s="173" t="str">
        <f t="shared" si="342"/>
        <v>ScienceUsborne: Human Body84</v>
      </c>
      <c r="B2565" s="74" t="s">
        <v>122</v>
      </c>
      <c r="C2565" s="105"/>
      <c r="D2565" s="73" t="s">
        <v>2304</v>
      </c>
      <c r="E2565" s="105" t="s">
        <v>128</v>
      </c>
      <c r="F2565" s="42">
        <v>84</v>
      </c>
      <c r="G2565" s="43" t="str">
        <f t="shared" si="343"/>
        <v>03 Jan (Week 17:  Thu)</v>
      </c>
      <c r="H2565" s="41" t="s">
        <v>1965</v>
      </c>
      <c r="I2565" s="41" t="s">
        <v>2356</v>
      </c>
      <c r="J2565" s="41" t="str">
        <f t="shared" si="344"/>
        <v>Planned</v>
      </c>
    </row>
    <row r="2566" spans="1:11" x14ac:dyDescent="0.25">
      <c r="A2566" s="173" t="str">
        <f>B2566&amp;D2566&amp;F2566</f>
        <v>ScienceUsborne: Human Body94</v>
      </c>
      <c r="B2566" s="74" t="s">
        <v>122</v>
      </c>
      <c r="C2566" s="105"/>
      <c r="D2566" s="73" t="s">
        <v>2304</v>
      </c>
      <c r="E2566" s="105" t="s">
        <v>128</v>
      </c>
      <c r="F2566" s="42">
        <v>94</v>
      </c>
      <c r="G2566" s="43" t="str">
        <f t="shared" si="343"/>
        <v>17 Jan (Week 19:  Thu)</v>
      </c>
      <c r="H2566" s="41" t="s">
        <v>2363</v>
      </c>
      <c r="I2566" s="41" t="s">
        <v>2364</v>
      </c>
      <c r="J2566" s="41" t="str">
        <f>IF(ISBLANK(K2566),"Planned",IF(K2566="-","Revoked","Completed"))</f>
        <v>Planned</v>
      </c>
    </row>
    <row r="2567" spans="1:11" x14ac:dyDescent="0.25">
      <c r="A2567" s="173" t="str">
        <f t="shared" si="342"/>
        <v>ScienceUsborne: Human Body116</v>
      </c>
      <c r="B2567" s="74" t="s">
        <v>122</v>
      </c>
      <c r="C2567" s="105"/>
      <c r="D2567" s="73" t="s">
        <v>2304</v>
      </c>
      <c r="E2567" s="105" t="s">
        <v>128</v>
      </c>
      <c r="F2567" s="42">
        <v>116</v>
      </c>
      <c r="G2567" s="43" t="str">
        <f t="shared" si="343"/>
        <v>18 Feb (Week 24:  Mon)</v>
      </c>
      <c r="H2567" s="41" t="s">
        <v>326</v>
      </c>
      <c r="I2567" s="41" t="s">
        <v>2357</v>
      </c>
      <c r="J2567" s="41" t="str">
        <f t="shared" si="344"/>
        <v>Planned</v>
      </c>
    </row>
    <row r="2568" spans="1:11" x14ac:dyDescent="0.25">
      <c r="A2568" s="173" t="str">
        <f t="shared" si="342"/>
        <v>ScienceUsborne: Human Body124</v>
      </c>
      <c r="B2568" s="74" t="s">
        <v>122</v>
      </c>
      <c r="C2568" s="105"/>
      <c r="D2568" s="73" t="s">
        <v>2304</v>
      </c>
      <c r="E2568" s="105" t="s">
        <v>128</v>
      </c>
      <c r="F2568" s="42">
        <v>124</v>
      </c>
      <c r="G2568" s="43" t="str">
        <f t="shared" si="343"/>
        <v>28 Feb (Week 25:  Thu)</v>
      </c>
      <c r="H2568" s="41" t="s">
        <v>1771</v>
      </c>
      <c r="I2568" s="41" t="s">
        <v>2358</v>
      </c>
      <c r="J2568" s="41" t="str">
        <f t="shared" si="344"/>
        <v>Planned</v>
      </c>
    </row>
    <row r="2569" spans="1:11" x14ac:dyDescent="0.25">
      <c r="A2569" s="173" t="str">
        <f t="shared" si="342"/>
        <v>ScienceUsborne: Human Body126</v>
      </c>
      <c r="B2569" s="74" t="s">
        <v>122</v>
      </c>
      <c r="C2569" s="105"/>
      <c r="D2569" s="73" t="s">
        <v>2304</v>
      </c>
      <c r="E2569" s="105" t="s">
        <v>128</v>
      </c>
      <c r="F2569" s="42">
        <v>126</v>
      </c>
      <c r="G2569" s="43" t="str">
        <f t="shared" si="343"/>
        <v>04 Mar (Week 26:  Mon)</v>
      </c>
      <c r="H2569" s="41" t="s">
        <v>2359</v>
      </c>
      <c r="I2569" s="41" t="s">
        <v>2360</v>
      </c>
      <c r="J2569" s="41" t="str">
        <f t="shared" si="344"/>
        <v>Planned</v>
      </c>
    </row>
    <row r="2570" spans="1:11" x14ac:dyDescent="0.25">
      <c r="A2570" s="173" t="str">
        <f t="shared" si="342"/>
        <v>ScienceUsborne: Human Body127</v>
      </c>
      <c r="B2570" s="74" t="s">
        <v>122</v>
      </c>
      <c r="C2570" s="105"/>
      <c r="D2570" s="73" t="s">
        <v>2304</v>
      </c>
      <c r="E2570" s="105" t="s">
        <v>128</v>
      </c>
      <c r="F2570" s="42">
        <v>127</v>
      </c>
      <c r="G2570" s="43" t="str">
        <f t="shared" si="343"/>
        <v>05 Mar (Week 26:  Tue)</v>
      </c>
      <c r="H2570" s="41" t="s">
        <v>2361</v>
      </c>
      <c r="I2570" s="41" t="s">
        <v>2362</v>
      </c>
      <c r="J2570" s="41" t="str">
        <f t="shared" si="344"/>
        <v>Planned</v>
      </c>
    </row>
    <row r="2571" spans="1:11" x14ac:dyDescent="0.25">
      <c r="A2571" s="173" t="str">
        <f t="shared" ref="A2571:A2600" si="345">B2571&amp;D2571&amp;F2571</f>
        <v>ScienceBlood &amp; Guts4</v>
      </c>
      <c r="B2571" s="74" t="s">
        <v>122</v>
      </c>
      <c r="C2571" s="176"/>
      <c r="D2571" s="73" t="s">
        <v>2365</v>
      </c>
      <c r="E2571" s="176" t="s">
        <v>128</v>
      </c>
      <c r="F2571" s="42">
        <v>4</v>
      </c>
      <c r="G2571" s="43" t="str">
        <f t="shared" ref="G2571:G2602" si="346">IF(ISBLANK(F2571),"",TEXT(VLOOKUP(F2571,Calendar,2,0),"dd mmm")&amp;" (Week "&amp;VLOOKUP(F2571,Calendar,3,FALSE)&amp;":  "&amp;TEXT(VLOOKUP(F2571,Calendar,2,FALSE),"ddd")&amp;")")</f>
        <v>06 Sep (Week 1:  Thu)</v>
      </c>
      <c r="H2571" s="41" t="s">
        <v>2366</v>
      </c>
      <c r="I2571" s="41" t="s">
        <v>2422</v>
      </c>
      <c r="J2571" s="41" t="str">
        <f t="shared" ref="J2571:J2600" si="347">IF(ISBLANK(K2571),"Planned",IF(K2571="-","Revoked","Completed"))</f>
        <v>Completed</v>
      </c>
      <c r="K2571" s="107">
        <v>43349</v>
      </c>
    </row>
    <row r="2572" spans="1:11" x14ac:dyDescent="0.25">
      <c r="A2572" s="173" t="str">
        <f t="shared" si="345"/>
        <v>ScienceBlood &amp; Guts8</v>
      </c>
      <c r="B2572" s="74" t="s">
        <v>122</v>
      </c>
      <c r="C2572" s="176"/>
      <c r="D2572" s="73" t="s">
        <v>2365</v>
      </c>
      <c r="E2572" s="176" t="s">
        <v>128</v>
      </c>
      <c r="F2572" s="42">
        <v>8</v>
      </c>
      <c r="G2572" s="43" t="str">
        <f t="shared" si="346"/>
        <v>12 Sep (Week 2:  Wed)</v>
      </c>
      <c r="H2572" s="41" t="s">
        <v>2367</v>
      </c>
      <c r="I2572" s="41" t="s">
        <v>2423</v>
      </c>
      <c r="J2572" s="41" t="str">
        <f t="shared" si="347"/>
        <v>Completed</v>
      </c>
      <c r="K2572" s="107">
        <v>43354</v>
      </c>
    </row>
    <row r="2573" spans="1:11" x14ac:dyDescent="0.25">
      <c r="A2573" s="173" t="str">
        <f t="shared" si="345"/>
        <v>ScienceBlood &amp; Guts9</v>
      </c>
      <c r="B2573" s="74" t="s">
        <v>122</v>
      </c>
      <c r="C2573" s="176"/>
      <c r="D2573" s="73" t="s">
        <v>2365</v>
      </c>
      <c r="E2573" s="176" t="s">
        <v>128</v>
      </c>
      <c r="F2573" s="42">
        <v>9</v>
      </c>
      <c r="G2573" s="43" t="str">
        <f t="shared" si="346"/>
        <v>13 Sep (Week 2:  Thu)</v>
      </c>
      <c r="H2573" s="41" t="s">
        <v>2368</v>
      </c>
      <c r="I2573" s="41" t="s">
        <v>2424</v>
      </c>
      <c r="J2573" s="41" t="str">
        <f t="shared" si="347"/>
        <v>Completed</v>
      </c>
      <c r="K2573" s="107">
        <v>43355</v>
      </c>
    </row>
    <row r="2574" spans="1:11" x14ac:dyDescent="0.25">
      <c r="A2574" s="173" t="str">
        <f t="shared" si="345"/>
        <v>ScienceBlood &amp; Guts12</v>
      </c>
      <c r="B2574" s="74" t="s">
        <v>122</v>
      </c>
      <c r="C2574" s="176"/>
      <c r="D2574" s="73" t="s">
        <v>2365</v>
      </c>
      <c r="E2574" s="176" t="s">
        <v>128</v>
      </c>
      <c r="F2574" s="42">
        <v>12</v>
      </c>
      <c r="G2574" s="43" t="str">
        <f t="shared" si="346"/>
        <v>18 Sep (Week 3:  Tue)</v>
      </c>
      <c r="H2574" s="41" t="s">
        <v>2369</v>
      </c>
      <c r="I2574" s="41" t="s">
        <v>2425</v>
      </c>
      <c r="J2574" s="41" t="str">
        <f t="shared" si="347"/>
        <v>Completed</v>
      </c>
      <c r="K2574" s="107">
        <v>43360</v>
      </c>
    </row>
    <row r="2575" spans="1:11" x14ac:dyDescent="0.25">
      <c r="A2575" s="173" t="str">
        <f t="shared" si="345"/>
        <v>ScienceBlood &amp; Guts15</v>
      </c>
      <c r="B2575" s="74" t="s">
        <v>122</v>
      </c>
      <c r="C2575" s="176"/>
      <c r="D2575" s="73" t="s">
        <v>2365</v>
      </c>
      <c r="E2575" s="176" t="s">
        <v>128</v>
      </c>
      <c r="F2575" s="42">
        <v>15</v>
      </c>
      <c r="G2575" s="43" t="str">
        <f t="shared" si="346"/>
        <v>21 Sep (Week 3:  Fri)</v>
      </c>
      <c r="H2575" s="41" t="s">
        <v>2370</v>
      </c>
      <c r="I2575" s="41" t="s">
        <v>2426</v>
      </c>
      <c r="J2575" s="41" t="str">
        <f t="shared" si="347"/>
        <v>Completed</v>
      </c>
      <c r="K2575" s="107">
        <v>43361</v>
      </c>
    </row>
    <row r="2576" spans="1:11" x14ac:dyDescent="0.25">
      <c r="A2576" s="173" t="str">
        <f t="shared" si="345"/>
        <v>ScienceBlood &amp; Guts16</v>
      </c>
      <c r="B2576" s="74" t="s">
        <v>122</v>
      </c>
      <c r="C2576" s="176"/>
      <c r="D2576" s="73" t="s">
        <v>2365</v>
      </c>
      <c r="E2576" s="176" t="s">
        <v>128</v>
      </c>
      <c r="F2576" s="42">
        <v>16</v>
      </c>
      <c r="G2576" s="43" t="str">
        <f t="shared" si="346"/>
        <v>24 Sep (Week 4:  Mon)</v>
      </c>
      <c r="H2576" s="41" t="s">
        <v>1561</v>
      </c>
      <c r="I2576" s="41" t="s">
        <v>2427</v>
      </c>
      <c r="J2576" s="41" t="str">
        <f t="shared" si="347"/>
        <v>Completed</v>
      </c>
      <c r="K2576" s="107">
        <v>43371</v>
      </c>
    </row>
    <row r="2577" spans="1:11" x14ac:dyDescent="0.25">
      <c r="A2577" s="173" t="str">
        <f t="shared" si="345"/>
        <v>ScienceBlood &amp; Guts20</v>
      </c>
      <c r="B2577" s="74" t="s">
        <v>122</v>
      </c>
      <c r="C2577" s="176"/>
      <c r="D2577" s="73" t="s">
        <v>2365</v>
      </c>
      <c r="E2577" s="176" t="s">
        <v>128</v>
      </c>
      <c r="F2577" s="42">
        <v>20</v>
      </c>
      <c r="G2577" s="43" t="str">
        <f t="shared" si="346"/>
        <v>28 Sep (Week 4:  Fri)</v>
      </c>
      <c r="H2577" s="41" t="s">
        <v>2371</v>
      </c>
      <c r="I2577" s="41" t="s">
        <v>2428</v>
      </c>
      <c r="J2577" s="41" t="str">
        <f t="shared" si="347"/>
        <v>Completed</v>
      </c>
      <c r="K2577" s="107">
        <v>43371</v>
      </c>
    </row>
    <row r="2578" spans="1:11" x14ac:dyDescent="0.25">
      <c r="A2578" s="173" t="str">
        <f t="shared" si="345"/>
        <v>ScienceBlood &amp; Guts21</v>
      </c>
      <c r="B2578" s="74" t="s">
        <v>122</v>
      </c>
      <c r="C2578" s="176"/>
      <c r="D2578" s="73" t="s">
        <v>2365</v>
      </c>
      <c r="E2578" s="176" t="s">
        <v>128</v>
      </c>
      <c r="F2578" s="42">
        <v>21</v>
      </c>
      <c r="G2578" s="43" t="str">
        <f t="shared" si="346"/>
        <v>01 Oct (Week 5:  Mon)</v>
      </c>
      <c r="H2578" s="41" t="s">
        <v>2372</v>
      </c>
      <c r="I2578" s="41" t="s">
        <v>2429</v>
      </c>
      <c r="J2578" s="41" t="str">
        <f t="shared" si="347"/>
        <v>Completed</v>
      </c>
      <c r="K2578" s="107">
        <v>43374</v>
      </c>
    </row>
    <row r="2579" spans="1:11" x14ac:dyDescent="0.25">
      <c r="A2579" s="173" t="str">
        <f t="shared" si="345"/>
        <v>ScienceBlood &amp; Guts24</v>
      </c>
      <c r="B2579" s="74" t="s">
        <v>122</v>
      </c>
      <c r="C2579" s="176"/>
      <c r="D2579" s="73" t="s">
        <v>2365</v>
      </c>
      <c r="E2579" s="176" t="s">
        <v>128</v>
      </c>
      <c r="F2579" s="42">
        <v>24</v>
      </c>
      <c r="G2579" s="43" t="str">
        <f t="shared" si="346"/>
        <v>04 Oct (Week 5:  Thu)</v>
      </c>
      <c r="H2579" s="41" t="s">
        <v>2373</v>
      </c>
      <c r="I2579" s="41" t="s">
        <v>2430</v>
      </c>
      <c r="J2579" s="41" t="str">
        <f t="shared" si="347"/>
        <v>Planned</v>
      </c>
    </row>
    <row r="2580" spans="1:11" x14ac:dyDescent="0.25">
      <c r="A2580" s="173" t="str">
        <f t="shared" si="345"/>
        <v>ScienceBlood &amp; Guts25</v>
      </c>
      <c r="B2580" s="74" t="s">
        <v>122</v>
      </c>
      <c r="C2580" s="176"/>
      <c r="D2580" s="73" t="s">
        <v>2365</v>
      </c>
      <c r="E2580" s="176" t="s">
        <v>128</v>
      </c>
      <c r="F2580" s="42">
        <v>25</v>
      </c>
      <c r="G2580" s="43" t="str">
        <f t="shared" si="346"/>
        <v>05 Oct (Week 5:  Fri)</v>
      </c>
      <c r="H2580" s="41" t="s">
        <v>2374</v>
      </c>
      <c r="I2580" s="41" t="s">
        <v>2431</v>
      </c>
      <c r="J2580" s="41" t="str">
        <f t="shared" si="347"/>
        <v>Planned</v>
      </c>
    </row>
    <row r="2581" spans="1:11" x14ac:dyDescent="0.25">
      <c r="A2581" s="173" t="str">
        <f t="shared" si="345"/>
        <v>ScienceBlood &amp; Guts28</v>
      </c>
      <c r="B2581" s="74" t="s">
        <v>122</v>
      </c>
      <c r="C2581" s="176"/>
      <c r="D2581" s="73" t="s">
        <v>2365</v>
      </c>
      <c r="E2581" s="176" t="s">
        <v>128</v>
      </c>
      <c r="F2581" s="42">
        <v>28</v>
      </c>
      <c r="G2581" s="43" t="str">
        <f t="shared" si="346"/>
        <v>10 Oct (Week 6:  Wed)</v>
      </c>
      <c r="H2581" s="41" t="s">
        <v>2375</v>
      </c>
      <c r="I2581" s="41" t="s">
        <v>2432</v>
      </c>
      <c r="J2581" s="41" t="str">
        <f t="shared" si="347"/>
        <v>Planned</v>
      </c>
    </row>
    <row r="2582" spans="1:11" x14ac:dyDescent="0.25">
      <c r="A2582" s="173" t="str">
        <f t="shared" si="345"/>
        <v>ScienceBlood &amp; Guts29</v>
      </c>
      <c r="B2582" s="74" t="s">
        <v>122</v>
      </c>
      <c r="C2582" s="176"/>
      <c r="D2582" s="73" t="s">
        <v>2365</v>
      </c>
      <c r="E2582" s="176" t="s">
        <v>128</v>
      </c>
      <c r="F2582" s="42">
        <v>29</v>
      </c>
      <c r="G2582" s="43" t="str">
        <f t="shared" si="346"/>
        <v>11 Oct (Week 6:  Thu)</v>
      </c>
      <c r="H2582" s="41" t="s">
        <v>2376</v>
      </c>
      <c r="I2582" s="41" t="s">
        <v>2433</v>
      </c>
      <c r="J2582" s="41" t="str">
        <f t="shared" si="347"/>
        <v>Planned</v>
      </c>
    </row>
    <row r="2583" spans="1:11" x14ac:dyDescent="0.25">
      <c r="A2583" s="173" t="str">
        <f t="shared" si="345"/>
        <v>ScienceBlood &amp; Guts31</v>
      </c>
      <c r="B2583" s="74" t="s">
        <v>122</v>
      </c>
      <c r="C2583" s="176"/>
      <c r="D2583" s="73" t="s">
        <v>2365</v>
      </c>
      <c r="E2583" s="176" t="s">
        <v>128</v>
      </c>
      <c r="F2583" s="42">
        <v>31</v>
      </c>
      <c r="G2583" s="43" t="str">
        <f t="shared" si="346"/>
        <v>15 Oct (Week 7:  Mon)</v>
      </c>
      <c r="H2583" s="41" t="s">
        <v>2377</v>
      </c>
      <c r="I2583" s="41" t="s">
        <v>2434</v>
      </c>
      <c r="J2583" s="41" t="str">
        <f t="shared" si="347"/>
        <v>Planned</v>
      </c>
    </row>
    <row r="2584" spans="1:11" x14ac:dyDescent="0.25">
      <c r="A2584" s="173" t="str">
        <f t="shared" si="345"/>
        <v>ScienceBlood &amp; Guts33</v>
      </c>
      <c r="B2584" s="74" t="s">
        <v>122</v>
      </c>
      <c r="C2584" s="176"/>
      <c r="D2584" s="73" t="s">
        <v>2365</v>
      </c>
      <c r="E2584" s="176" t="s">
        <v>128</v>
      </c>
      <c r="F2584" s="42">
        <v>33</v>
      </c>
      <c r="G2584" s="43" t="str">
        <f t="shared" si="346"/>
        <v>17 Oct (Week 7:  Wed)</v>
      </c>
      <c r="H2584" s="41" t="s">
        <v>2378</v>
      </c>
      <c r="I2584" s="41" t="s">
        <v>2435</v>
      </c>
      <c r="J2584" s="41" t="str">
        <f t="shared" si="347"/>
        <v>Planned</v>
      </c>
    </row>
    <row r="2585" spans="1:11" x14ac:dyDescent="0.25">
      <c r="A2585" s="173" t="str">
        <f t="shared" si="345"/>
        <v>ScienceBlood &amp; Guts36</v>
      </c>
      <c r="B2585" s="74" t="s">
        <v>122</v>
      </c>
      <c r="C2585" s="176"/>
      <c r="D2585" s="73" t="s">
        <v>2365</v>
      </c>
      <c r="E2585" s="176" t="s">
        <v>128</v>
      </c>
      <c r="F2585" s="42">
        <v>36</v>
      </c>
      <c r="G2585" s="43" t="str">
        <f t="shared" si="346"/>
        <v>22 Oct (Week 8:  Mon)</v>
      </c>
      <c r="H2585" s="41" t="s">
        <v>2379</v>
      </c>
      <c r="I2585" s="41" t="s">
        <v>2436</v>
      </c>
      <c r="J2585" s="41" t="str">
        <f t="shared" si="347"/>
        <v>Planned</v>
      </c>
    </row>
    <row r="2586" spans="1:11" x14ac:dyDescent="0.25">
      <c r="A2586" s="173" t="str">
        <f t="shared" si="345"/>
        <v>ScienceBlood &amp; Guts37</v>
      </c>
      <c r="B2586" s="74" t="s">
        <v>122</v>
      </c>
      <c r="C2586" s="176"/>
      <c r="D2586" s="73" t="s">
        <v>2365</v>
      </c>
      <c r="E2586" s="176" t="s">
        <v>128</v>
      </c>
      <c r="F2586" s="42">
        <v>37</v>
      </c>
      <c r="G2586" s="43" t="str">
        <f t="shared" si="346"/>
        <v>23 Oct (Week 8:  Tue)</v>
      </c>
      <c r="H2586" s="41" t="s">
        <v>2380</v>
      </c>
      <c r="I2586" s="41" t="s">
        <v>2437</v>
      </c>
      <c r="J2586" s="41" t="str">
        <f t="shared" si="347"/>
        <v>Planned</v>
      </c>
    </row>
    <row r="2587" spans="1:11" x14ac:dyDescent="0.25">
      <c r="A2587" s="173" t="str">
        <f t="shared" si="345"/>
        <v>ScienceBlood &amp; Guts40</v>
      </c>
      <c r="B2587" s="74" t="s">
        <v>122</v>
      </c>
      <c r="C2587" s="176"/>
      <c r="D2587" s="73" t="s">
        <v>2365</v>
      </c>
      <c r="E2587" s="176" t="s">
        <v>128</v>
      </c>
      <c r="F2587" s="42">
        <v>40</v>
      </c>
      <c r="G2587" s="43" t="str">
        <f t="shared" si="346"/>
        <v>26 Oct (Week 8:  Fri)</v>
      </c>
      <c r="H2587" s="41" t="s">
        <v>300</v>
      </c>
      <c r="I2587" s="41" t="s">
        <v>2438</v>
      </c>
      <c r="J2587" s="41" t="str">
        <f t="shared" si="347"/>
        <v>Planned</v>
      </c>
    </row>
    <row r="2588" spans="1:11" x14ac:dyDescent="0.25">
      <c r="A2588" s="173" t="str">
        <f t="shared" si="345"/>
        <v>ScienceBlood &amp; Guts41</v>
      </c>
      <c r="B2588" s="74" t="s">
        <v>122</v>
      </c>
      <c r="C2588" s="176"/>
      <c r="D2588" s="73" t="s">
        <v>2365</v>
      </c>
      <c r="E2588" s="176" t="s">
        <v>128</v>
      </c>
      <c r="F2588" s="42">
        <v>41</v>
      </c>
      <c r="G2588" s="43" t="str">
        <f t="shared" si="346"/>
        <v>29 Oct (Week 9:  Mon)</v>
      </c>
      <c r="H2588" s="41" t="s">
        <v>2381</v>
      </c>
      <c r="I2588" s="41" t="s">
        <v>2439</v>
      </c>
      <c r="J2588" s="41" t="str">
        <f t="shared" si="347"/>
        <v>Planned</v>
      </c>
    </row>
    <row r="2589" spans="1:11" x14ac:dyDescent="0.25">
      <c r="A2589" s="173" t="str">
        <f t="shared" si="345"/>
        <v>ScienceBlood &amp; Guts56</v>
      </c>
      <c r="B2589" s="74" t="s">
        <v>122</v>
      </c>
      <c r="C2589" s="176"/>
      <c r="D2589" s="73" t="s">
        <v>2365</v>
      </c>
      <c r="E2589" s="176" t="s">
        <v>128</v>
      </c>
      <c r="F2589" s="42">
        <v>56</v>
      </c>
      <c r="G2589" s="43" t="str">
        <f t="shared" si="346"/>
        <v>19 Nov (Week 12:  Mon)</v>
      </c>
      <c r="H2589" s="41" t="s">
        <v>2354</v>
      </c>
      <c r="I2589" s="41" t="s">
        <v>4272</v>
      </c>
      <c r="J2589" s="41" t="str">
        <f t="shared" si="347"/>
        <v>Planned</v>
      </c>
    </row>
    <row r="2590" spans="1:11" x14ac:dyDescent="0.25">
      <c r="A2590" s="173" t="str">
        <f t="shared" si="345"/>
        <v>ScienceBlood &amp; Guts57</v>
      </c>
      <c r="B2590" s="74" t="s">
        <v>122</v>
      </c>
      <c r="C2590" s="176"/>
      <c r="D2590" s="73" t="s">
        <v>2365</v>
      </c>
      <c r="E2590" s="176" t="s">
        <v>128</v>
      </c>
      <c r="F2590" s="42">
        <v>57</v>
      </c>
      <c r="G2590" s="43" t="str">
        <f t="shared" si="346"/>
        <v>20 Nov (Week 12:  Tue)</v>
      </c>
      <c r="H2590" s="41" t="s">
        <v>2382</v>
      </c>
      <c r="I2590" s="41" t="s">
        <v>2440</v>
      </c>
      <c r="J2590" s="41" t="str">
        <f t="shared" si="347"/>
        <v>Planned</v>
      </c>
    </row>
    <row r="2591" spans="1:11" x14ac:dyDescent="0.25">
      <c r="A2591" s="173" t="str">
        <f t="shared" si="345"/>
        <v>ScienceBlood &amp; Guts58</v>
      </c>
      <c r="B2591" s="74" t="s">
        <v>122</v>
      </c>
      <c r="C2591" s="176"/>
      <c r="D2591" s="73" t="s">
        <v>2365</v>
      </c>
      <c r="E2591" s="176" t="s">
        <v>128</v>
      </c>
      <c r="F2591" s="42">
        <v>58</v>
      </c>
      <c r="G2591" s="43" t="str">
        <f t="shared" si="346"/>
        <v>21 Nov (Week 12:  Wed)</v>
      </c>
      <c r="H2591" s="41" t="s">
        <v>2383</v>
      </c>
      <c r="I2591" s="41" t="s">
        <v>2441</v>
      </c>
      <c r="J2591" s="41" t="str">
        <f t="shared" si="347"/>
        <v>Planned</v>
      </c>
    </row>
    <row r="2592" spans="1:11" x14ac:dyDescent="0.25">
      <c r="A2592" s="173" t="str">
        <f t="shared" si="345"/>
        <v>ScienceBlood &amp; Guts60</v>
      </c>
      <c r="B2592" s="74" t="s">
        <v>122</v>
      </c>
      <c r="C2592" s="176"/>
      <c r="D2592" s="73" t="s">
        <v>2365</v>
      </c>
      <c r="E2592" s="176" t="s">
        <v>128</v>
      </c>
      <c r="F2592" s="42">
        <v>60</v>
      </c>
      <c r="G2592" s="43" t="str">
        <f t="shared" si="346"/>
        <v>23 Nov (Week 12:  Fri)</v>
      </c>
      <c r="H2592" s="41" t="s">
        <v>2384</v>
      </c>
      <c r="I2592" s="41" t="s">
        <v>2442</v>
      </c>
      <c r="J2592" s="41" t="str">
        <f t="shared" si="347"/>
        <v>Planned</v>
      </c>
    </row>
    <row r="2593" spans="1:11" x14ac:dyDescent="0.25">
      <c r="A2593" s="173" t="str">
        <f t="shared" si="345"/>
        <v>ScienceBlood &amp; Guts61</v>
      </c>
      <c r="B2593" s="74" t="s">
        <v>122</v>
      </c>
      <c r="C2593" s="176"/>
      <c r="D2593" s="73" t="s">
        <v>2365</v>
      </c>
      <c r="E2593" s="176" t="s">
        <v>128</v>
      </c>
      <c r="F2593" s="42">
        <v>61</v>
      </c>
      <c r="G2593" s="43" t="str">
        <f t="shared" si="346"/>
        <v>26 Nov (Week 13:  Mon)</v>
      </c>
      <c r="H2593" s="41" t="s">
        <v>2385</v>
      </c>
      <c r="I2593" s="41" t="s">
        <v>2443</v>
      </c>
      <c r="J2593" s="41" t="str">
        <f t="shared" si="347"/>
        <v>Planned</v>
      </c>
    </row>
    <row r="2594" spans="1:11" x14ac:dyDescent="0.25">
      <c r="A2594" s="173" t="str">
        <f t="shared" si="345"/>
        <v>ScienceBlood &amp; Guts62</v>
      </c>
      <c r="B2594" s="74" t="s">
        <v>122</v>
      </c>
      <c r="C2594" s="176"/>
      <c r="D2594" s="73" t="s">
        <v>2365</v>
      </c>
      <c r="E2594" s="176" t="s">
        <v>128</v>
      </c>
      <c r="F2594" s="42">
        <v>62</v>
      </c>
      <c r="G2594" s="43" t="str">
        <f t="shared" si="346"/>
        <v>27 Nov (Week 13:  Tue)</v>
      </c>
      <c r="H2594" s="41" t="s">
        <v>2386</v>
      </c>
      <c r="I2594" s="41" t="s">
        <v>2444</v>
      </c>
      <c r="J2594" s="41" t="str">
        <f t="shared" si="347"/>
        <v>Planned</v>
      </c>
    </row>
    <row r="2595" spans="1:11" x14ac:dyDescent="0.25">
      <c r="A2595" s="173" t="str">
        <f t="shared" si="345"/>
        <v>ScienceBlood &amp; Guts63</v>
      </c>
      <c r="B2595" s="74" t="s">
        <v>122</v>
      </c>
      <c r="C2595" s="176"/>
      <c r="D2595" s="73" t="s">
        <v>2365</v>
      </c>
      <c r="E2595" s="176" t="s">
        <v>128</v>
      </c>
      <c r="F2595" s="42">
        <v>63</v>
      </c>
      <c r="G2595" s="43" t="str">
        <f t="shared" si="346"/>
        <v>28 Nov (Week 13:  Wed)</v>
      </c>
      <c r="H2595" s="41" t="s">
        <v>2387</v>
      </c>
      <c r="I2595" s="41" t="s">
        <v>2445</v>
      </c>
      <c r="J2595" s="41" t="str">
        <f t="shared" si="347"/>
        <v>Planned</v>
      </c>
    </row>
    <row r="2596" spans="1:11" x14ac:dyDescent="0.25">
      <c r="A2596" s="173" t="str">
        <f t="shared" si="345"/>
        <v>ScienceBlood &amp; Guts64</v>
      </c>
      <c r="B2596" s="74" t="s">
        <v>122</v>
      </c>
      <c r="C2596" s="176"/>
      <c r="D2596" s="73" t="s">
        <v>2365</v>
      </c>
      <c r="E2596" s="176" t="s">
        <v>128</v>
      </c>
      <c r="F2596" s="42">
        <v>64</v>
      </c>
      <c r="G2596" s="43" t="str">
        <f t="shared" si="346"/>
        <v>29 Nov (Week 13:  Thu)</v>
      </c>
      <c r="H2596" s="41" t="s">
        <v>298</v>
      </c>
      <c r="I2596" s="41" t="s">
        <v>2446</v>
      </c>
      <c r="J2596" s="41" t="str">
        <f t="shared" si="347"/>
        <v>Planned</v>
      </c>
    </row>
    <row r="2597" spans="1:11" x14ac:dyDescent="0.25">
      <c r="A2597" s="173" t="str">
        <f t="shared" si="345"/>
        <v>ScienceBlood &amp; Guts67</v>
      </c>
      <c r="B2597" s="74" t="s">
        <v>122</v>
      </c>
      <c r="C2597" s="176"/>
      <c r="D2597" s="73" t="s">
        <v>2365</v>
      </c>
      <c r="E2597" s="176" t="s">
        <v>128</v>
      </c>
      <c r="F2597" s="42">
        <v>67</v>
      </c>
      <c r="G2597" s="43" t="str">
        <f t="shared" si="346"/>
        <v>04 Dec (Week 14:  Tue)</v>
      </c>
      <c r="H2597" s="41" t="s">
        <v>286</v>
      </c>
      <c r="I2597" s="41" t="s">
        <v>2447</v>
      </c>
      <c r="J2597" s="41" t="str">
        <f t="shared" si="347"/>
        <v>Planned</v>
      </c>
    </row>
    <row r="2598" spans="1:11" x14ac:dyDescent="0.25">
      <c r="A2598" s="173" t="str">
        <f t="shared" si="345"/>
        <v>ScienceBlood &amp; Guts68</v>
      </c>
      <c r="B2598" s="74" t="s">
        <v>122</v>
      </c>
      <c r="C2598" s="176"/>
      <c r="D2598" s="73" t="s">
        <v>2365</v>
      </c>
      <c r="E2598" s="176" t="s">
        <v>128</v>
      </c>
      <c r="F2598" s="42">
        <v>68</v>
      </c>
      <c r="G2598" s="43" t="str">
        <f t="shared" si="346"/>
        <v>05 Dec (Week 14:  Wed)</v>
      </c>
      <c r="H2598" s="41" t="s">
        <v>2388</v>
      </c>
      <c r="I2598" s="41" t="s">
        <v>2448</v>
      </c>
      <c r="J2598" s="41" t="str">
        <f t="shared" si="347"/>
        <v>Planned</v>
      </c>
    </row>
    <row r="2599" spans="1:11" x14ac:dyDescent="0.25">
      <c r="A2599" s="173" t="str">
        <f t="shared" si="345"/>
        <v>ScienceBlood &amp; Guts72</v>
      </c>
      <c r="B2599" s="74" t="s">
        <v>122</v>
      </c>
      <c r="C2599" s="176"/>
      <c r="D2599" s="73" t="s">
        <v>2365</v>
      </c>
      <c r="E2599" s="176" t="s">
        <v>128</v>
      </c>
      <c r="F2599" s="42">
        <v>72</v>
      </c>
      <c r="G2599" s="43" t="str">
        <f t="shared" si="346"/>
        <v>11 Dec (Week 15:  Tue)</v>
      </c>
      <c r="H2599" s="41" t="s">
        <v>2389</v>
      </c>
      <c r="I2599" s="41" t="s">
        <v>2449</v>
      </c>
      <c r="J2599" s="41" t="str">
        <f t="shared" si="347"/>
        <v>Planned</v>
      </c>
    </row>
    <row r="2600" spans="1:11" x14ac:dyDescent="0.25">
      <c r="A2600" s="173" t="str">
        <f t="shared" si="345"/>
        <v>ScienceBlood &amp; Guts83</v>
      </c>
      <c r="B2600" s="74" t="s">
        <v>122</v>
      </c>
      <c r="C2600" s="176"/>
      <c r="D2600" s="73" t="s">
        <v>2365</v>
      </c>
      <c r="E2600" s="176" t="s">
        <v>128</v>
      </c>
      <c r="F2600" s="42">
        <v>83</v>
      </c>
      <c r="G2600" s="43" t="str">
        <f t="shared" si="346"/>
        <v>02 Jan (Week 17:  Wed)</v>
      </c>
      <c r="H2600" s="41" t="s">
        <v>2390</v>
      </c>
      <c r="I2600" s="41" t="s">
        <v>2450</v>
      </c>
      <c r="J2600" s="41" t="str">
        <f t="shared" si="347"/>
        <v>Planned</v>
      </c>
    </row>
    <row r="2601" spans="1:11" x14ac:dyDescent="0.25">
      <c r="A2601" s="173" t="str">
        <f t="shared" ref="A2601:A2620" si="348">B2601&amp;D2601&amp;F2601</f>
        <v>ScienceBlood &amp; Guts86</v>
      </c>
      <c r="B2601" s="74" t="s">
        <v>122</v>
      </c>
      <c r="C2601" s="176"/>
      <c r="D2601" s="73" t="s">
        <v>2365</v>
      </c>
      <c r="E2601" s="176" t="s">
        <v>128</v>
      </c>
      <c r="F2601" s="42">
        <v>86</v>
      </c>
      <c r="G2601" s="43" t="str">
        <f t="shared" si="346"/>
        <v>07 Jan (Week 18:  Mon)</v>
      </c>
      <c r="H2601" s="41" t="s">
        <v>2391</v>
      </c>
      <c r="I2601" s="41" t="s">
        <v>2451</v>
      </c>
      <c r="J2601" s="41" t="str">
        <f t="shared" ref="J2601:J2620" si="349">IF(ISBLANK(K2601),"Planned",IF(K2601="-","Revoked","Completed"))</f>
        <v>Planned</v>
      </c>
    </row>
    <row r="2602" spans="1:11" x14ac:dyDescent="0.25">
      <c r="A2602" s="173" t="str">
        <f t="shared" si="348"/>
        <v>ScienceFood &amp; Nutrition6</v>
      </c>
      <c r="B2602" s="74" t="s">
        <v>122</v>
      </c>
      <c r="C2602" s="176"/>
      <c r="D2602" s="73" t="s">
        <v>2392</v>
      </c>
      <c r="E2602" s="176" t="s">
        <v>128</v>
      </c>
      <c r="F2602" s="42">
        <v>6</v>
      </c>
      <c r="G2602" s="43" t="str">
        <f t="shared" si="346"/>
        <v>10 Sep (Week 2:  Mon)</v>
      </c>
      <c r="H2602" s="41" t="s">
        <v>220</v>
      </c>
      <c r="I2602" s="41" t="s">
        <v>2401</v>
      </c>
      <c r="J2602" s="41" t="str">
        <f t="shared" si="349"/>
        <v>Completed</v>
      </c>
      <c r="K2602" s="107">
        <v>43353</v>
      </c>
    </row>
    <row r="2603" spans="1:11" x14ac:dyDescent="0.25">
      <c r="A2603" s="173" t="str">
        <f t="shared" si="348"/>
        <v>ScienceFood &amp; Nutrition65</v>
      </c>
      <c r="B2603" s="74" t="s">
        <v>122</v>
      </c>
      <c r="C2603" s="176"/>
      <c r="D2603" s="73" t="s">
        <v>2392</v>
      </c>
      <c r="E2603" s="176" t="s">
        <v>128</v>
      </c>
      <c r="F2603" s="42">
        <v>65</v>
      </c>
      <c r="G2603" s="43" t="str">
        <f t="shared" ref="G2603:G2634" si="350">IF(ISBLANK(F2603),"",TEXT(VLOOKUP(F2603,Calendar,2,0),"dd mmm")&amp;" (Week "&amp;VLOOKUP(F2603,Calendar,3,FALSE)&amp;":  "&amp;TEXT(VLOOKUP(F2603,Calendar,2,FALSE),"ddd")&amp;")")</f>
        <v>30 Nov (Week 13:  Fri)</v>
      </c>
      <c r="H2603" s="41" t="s">
        <v>211</v>
      </c>
      <c r="I2603" s="41" t="s">
        <v>2402</v>
      </c>
      <c r="J2603" s="41" t="str">
        <f t="shared" si="349"/>
        <v>Planned</v>
      </c>
    </row>
    <row r="2604" spans="1:11" x14ac:dyDescent="0.25">
      <c r="A2604" s="173" t="str">
        <f t="shared" si="348"/>
        <v>ScienceFood &amp; Nutrition70</v>
      </c>
      <c r="B2604" s="74" t="s">
        <v>122</v>
      </c>
      <c r="C2604" s="176"/>
      <c r="D2604" s="73" t="s">
        <v>2392</v>
      </c>
      <c r="E2604" s="176" t="s">
        <v>128</v>
      </c>
      <c r="F2604" s="42">
        <v>70</v>
      </c>
      <c r="G2604" s="43" t="str">
        <f t="shared" si="350"/>
        <v>07 Dec (Week 14:  Fri)</v>
      </c>
      <c r="H2604" s="41" t="s">
        <v>212</v>
      </c>
      <c r="I2604" s="41" t="s">
        <v>2403</v>
      </c>
      <c r="J2604" s="41" t="str">
        <f t="shared" si="349"/>
        <v>Planned</v>
      </c>
    </row>
    <row r="2605" spans="1:11" x14ac:dyDescent="0.25">
      <c r="A2605" s="173" t="str">
        <f t="shared" si="348"/>
        <v>ScienceFood &amp; Nutrition75</v>
      </c>
      <c r="B2605" s="74" t="s">
        <v>122</v>
      </c>
      <c r="C2605" s="176"/>
      <c r="D2605" s="73" t="s">
        <v>2392</v>
      </c>
      <c r="E2605" s="176" t="s">
        <v>128</v>
      </c>
      <c r="F2605" s="42">
        <v>75</v>
      </c>
      <c r="G2605" s="43" t="str">
        <f t="shared" si="350"/>
        <v>14 Dec (Week 15:  Fri)</v>
      </c>
      <c r="H2605" s="41" t="s">
        <v>213</v>
      </c>
      <c r="I2605" s="41" t="s">
        <v>2404</v>
      </c>
      <c r="J2605" s="41" t="str">
        <f t="shared" si="349"/>
        <v>Planned</v>
      </c>
    </row>
    <row r="2606" spans="1:11" x14ac:dyDescent="0.25">
      <c r="A2606" s="173" t="str">
        <f t="shared" si="348"/>
        <v>ScienceFood &amp; Nutrition80</v>
      </c>
      <c r="B2606" s="74" t="s">
        <v>122</v>
      </c>
      <c r="C2606" s="176"/>
      <c r="D2606" s="73" t="s">
        <v>2392</v>
      </c>
      <c r="E2606" s="176" t="s">
        <v>128</v>
      </c>
      <c r="F2606" s="42">
        <v>80</v>
      </c>
      <c r="G2606" s="43" t="str">
        <f t="shared" si="350"/>
        <v>21 Dec (Week 16:  Fri)</v>
      </c>
      <c r="H2606" s="41" t="s">
        <v>214</v>
      </c>
      <c r="I2606" s="41" t="s">
        <v>2405</v>
      </c>
      <c r="J2606" s="41" t="str">
        <f t="shared" si="349"/>
        <v>Planned</v>
      </c>
    </row>
    <row r="2607" spans="1:11" x14ac:dyDescent="0.25">
      <c r="A2607" s="173" t="str">
        <f t="shared" si="348"/>
        <v>ScienceFood &amp; Nutrition85</v>
      </c>
      <c r="B2607" s="74" t="s">
        <v>122</v>
      </c>
      <c r="C2607" s="176"/>
      <c r="D2607" s="73" t="s">
        <v>2392</v>
      </c>
      <c r="E2607" s="176" t="s">
        <v>128</v>
      </c>
      <c r="F2607" s="42">
        <v>85</v>
      </c>
      <c r="G2607" s="43" t="str">
        <f t="shared" si="350"/>
        <v>04 Jan (Week 17:  Fri)</v>
      </c>
      <c r="H2607" s="41" t="s">
        <v>215</v>
      </c>
      <c r="I2607" s="41" t="s">
        <v>2406</v>
      </c>
      <c r="J2607" s="41" t="str">
        <f t="shared" si="349"/>
        <v>Planned</v>
      </c>
    </row>
    <row r="2608" spans="1:11" x14ac:dyDescent="0.25">
      <c r="A2608" s="173" t="str">
        <f t="shared" si="348"/>
        <v>ScienceFood &amp; Nutrition90</v>
      </c>
      <c r="B2608" s="74" t="s">
        <v>122</v>
      </c>
      <c r="C2608" s="176"/>
      <c r="D2608" s="73" t="s">
        <v>2392</v>
      </c>
      <c r="E2608" s="176" t="s">
        <v>128</v>
      </c>
      <c r="F2608" s="42">
        <v>90</v>
      </c>
      <c r="G2608" s="43" t="str">
        <f t="shared" si="350"/>
        <v>11 Jan (Week 18:  Fri)</v>
      </c>
      <c r="H2608" s="41" t="s">
        <v>223</v>
      </c>
      <c r="I2608" s="41" t="s">
        <v>2407</v>
      </c>
      <c r="J2608" s="41" t="str">
        <f t="shared" si="349"/>
        <v>Planned</v>
      </c>
    </row>
    <row r="2609" spans="1:10" x14ac:dyDescent="0.25">
      <c r="A2609" s="173" t="str">
        <f t="shared" si="348"/>
        <v>ScienceFood &amp; Nutrition95</v>
      </c>
      <c r="B2609" s="74" t="s">
        <v>122</v>
      </c>
      <c r="C2609" s="176"/>
      <c r="D2609" s="73" t="s">
        <v>2392</v>
      </c>
      <c r="E2609" s="176" t="s">
        <v>128</v>
      </c>
      <c r="F2609" s="42">
        <v>95</v>
      </c>
      <c r="G2609" s="43" t="str">
        <f t="shared" si="350"/>
        <v>18 Jan (Week 19:  Fri)</v>
      </c>
      <c r="H2609" s="41" t="s">
        <v>216</v>
      </c>
      <c r="I2609" s="41" t="s">
        <v>2408</v>
      </c>
      <c r="J2609" s="41" t="str">
        <f t="shared" si="349"/>
        <v>Planned</v>
      </c>
    </row>
    <row r="2610" spans="1:10" x14ac:dyDescent="0.25">
      <c r="A2610" s="173" t="str">
        <f t="shared" si="348"/>
        <v>ScienceFood &amp; Nutrition100</v>
      </c>
      <c r="B2610" s="74" t="s">
        <v>122</v>
      </c>
      <c r="C2610" s="176"/>
      <c r="D2610" s="73" t="s">
        <v>2392</v>
      </c>
      <c r="E2610" s="176" t="s">
        <v>128</v>
      </c>
      <c r="F2610" s="42">
        <v>100</v>
      </c>
      <c r="G2610" s="43" t="str">
        <f t="shared" si="350"/>
        <v>25 Jan (Week 20:  Fri)</v>
      </c>
      <c r="H2610" s="41" t="s">
        <v>217</v>
      </c>
      <c r="I2610" s="41" t="s">
        <v>2409</v>
      </c>
      <c r="J2610" s="41" t="str">
        <f t="shared" si="349"/>
        <v>Planned</v>
      </c>
    </row>
    <row r="2611" spans="1:10" x14ac:dyDescent="0.25">
      <c r="A2611" s="173" t="str">
        <f t="shared" si="348"/>
        <v>ScienceFood &amp; Nutrition105</v>
      </c>
      <c r="B2611" s="74" t="s">
        <v>122</v>
      </c>
      <c r="C2611" s="176"/>
      <c r="D2611" s="73" t="s">
        <v>2392</v>
      </c>
      <c r="E2611" s="176" t="s">
        <v>128</v>
      </c>
      <c r="F2611" s="42">
        <v>105</v>
      </c>
      <c r="G2611" s="43" t="str">
        <f t="shared" si="350"/>
        <v>01 Feb (Week 21:  Fri)</v>
      </c>
      <c r="H2611" s="41" t="s">
        <v>218</v>
      </c>
      <c r="I2611" s="41" t="s">
        <v>2410</v>
      </c>
      <c r="J2611" s="41" t="str">
        <f t="shared" si="349"/>
        <v>Planned</v>
      </c>
    </row>
    <row r="2612" spans="1:10" x14ac:dyDescent="0.25">
      <c r="A2612" s="173" t="str">
        <f t="shared" si="348"/>
        <v>ScienceFood &amp; Nutrition110</v>
      </c>
      <c r="B2612" s="74" t="s">
        <v>122</v>
      </c>
      <c r="C2612" s="176"/>
      <c r="D2612" s="73" t="s">
        <v>2392</v>
      </c>
      <c r="E2612" s="176" t="s">
        <v>128</v>
      </c>
      <c r="F2612" s="42">
        <v>110</v>
      </c>
      <c r="G2612" s="43" t="str">
        <f t="shared" si="350"/>
        <v>08 Feb (Week 22:  Fri)</v>
      </c>
      <c r="H2612" s="41" t="s">
        <v>219</v>
      </c>
      <c r="I2612" s="41" t="s">
        <v>2411</v>
      </c>
      <c r="J2612" s="41" t="str">
        <f t="shared" si="349"/>
        <v>Planned</v>
      </c>
    </row>
    <row r="2613" spans="1:10" x14ac:dyDescent="0.25">
      <c r="A2613" s="173" t="str">
        <f t="shared" si="348"/>
        <v>ScienceFood &amp; Nutrition115</v>
      </c>
      <c r="B2613" s="74" t="s">
        <v>122</v>
      </c>
      <c r="C2613" s="176"/>
      <c r="D2613" s="73" t="s">
        <v>2392</v>
      </c>
      <c r="E2613" s="176" t="s">
        <v>128</v>
      </c>
      <c r="F2613" s="42">
        <v>115</v>
      </c>
      <c r="G2613" s="43" t="str">
        <f t="shared" si="350"/>
        <v>15 Feb (Week 23:  Fri)</v>
      </c>
      <c r="H2613" s="41" t="s">
        <v>221</v>
      </c>
      <c r="I2613" s="41" t="s">
        <v>2412</v>
      </c>
      <c r="J2613" s="41" t="str">
        <f t="shared" si="349"/>
        <v>Planned</v>
      </c>
    </row>
    <row r="2614" spans="1:10" x14ac:dyDescent="0.25">
      <c r="A2614" s="173" t="str">
        <f t="shared" si="348"/>
        <v>ScienceFood &amp; Nutrition120</v>
      </c>
      <c r="B2614" s="74" t="s">
        <v>122</v>
      </c>
      <c r="C2614" s="176"/>
      <c r="D2614" s="73" t="s">
        <v>2392</v>
      </c>
      <c r="E2614" s="176" t="s">
        <v>128</v>
      </c>
      <c r="F2614" s="42">
        <v>120</v>
      </c>
      <c r="G2614" s="43" t="str">
        <f t="shared" si="350"/>
        <v>22 Feb (Week 24:  Fri)</v>
      </c>
      <c r="H2614" s="41" t="s">
        <v>1908</v>
      </c>
      <c r="I2614" s="41" t="s">
        <v>2413</v>
      </c>
      <c r="J2614" s="41" t="str">
        <f t="shared" si="349"/>
        <v>Planned</v>
      </c>
    </row>
    <row r="2615" spans="1:10" x14ac:dyDescent="0.25">
      <c r="A2615" s="173" t="str">
        <f t="shared" si="348"/>
        <v>ScienceFood &amp; Nutrition125</v>
      </c>
      <c r="B2615" s="74" t="s">
        <v>122</v>
      </c>
      <c r="C2615" s="176"/>
      <c r="D2615" s="73" t="s">
        <v>2392</v>
      </c>
      <c r="E2615" s="176" t="s">
        <v>128</v>
      </c>
      <c r="F2615" s="42">
        <v>125</v>
      </c>
      <c r="G2615" s="43" t="str">
        <f t="shared" si="350"/>
        <v>01 Mar (Week 25:  Fri)</v>
      </c>
      <c r="H2615" s="41" t="s">
        <v>1909</v>
      </c>
      <c r="I2615" s="41" t="s">
        <v>2414</v>
      </c>
      <c r="J2615" s="41" t="str">
        <f t="shared" si="349"/>
        <v>Planned</v>
      </c>
    </row>
    <row r="2616" spans="1:10" x14ac:dyDescent="0.25">
      <c r="A2616" s="173" t="str">
        <f t="shared" si="348"/>
        <v>ScienceFood &amp; Nutrition130</v>
      </c>
      <c r="B2616" s="74" t="s">
        <v>122</v>
      </c>
      <c r="C2616" s="176"/>
      <c r="D2616" s="73" t="s">
        <v>2392</v>
      </c>
      <c r="E2616" s="176" t="s">
        <v>128</v>
      </c>
      <c r="F2616" s="42">
        <v>130</v>
      </c>
      <c r="G2616" s="43" t="str">
        <f t="shared" si="350"/>
        <v>08 Mar (Week 26:  Fri)</v>
      </c>
      <c r="H2616" s="41" t="s">
        <v>2172</v>
      </c>
      <c r="I2616" s="41" t="s">
        <v>2415</v>
      </c>
      <c r="J2616" s="41" t="str">
        <f t="shared" si="349"/>
        <v>Planned</v>
      </c>
    </row>
    <row r="2617" spans="1:10" x14ac:dyDescent="0.25">
      <c r="A2617" s="173" t="str">
        <f t="shared" si="348"/>
        <v>ScienceFood &amp; Nutrition135</v>
      </c>
      <c r="B2617" s="74" t="s">
        <v>122</v>
      </c>
      <c r="C2617" s="176"/>
      <c r="D2617" s="73" t="s">
        <v>2392</v>
      </c>
      <c r="E2617" s="176" t="s">
        <v>128</v>
      </c>
      <c r="F2617" s="42">
        <v>135</v>
      </c>
      <c r="G2617" s="43" t="str">
        <f t="shared" si="350"/>
        <v>15 Mar (Week 27:  Fri)</v>
      </c>
      <c r="H2617" s="41" t="s">
        <v>2056</v>
      </c>
      <c r="I2617" s="41" t="s">
        <v>2416</v>
      </c>
      <c r="J2617" s="41" t="str">
        <f t="shared" si="349"/>
        <v>Planned</v>
      </c>
    </row>
    <row r="2618" spans="1:10" x14ac:dyDescent="0.25">
      <c r="A2618" s="173" t="str">
        <f t="shared" si="348"/>
        <v>ScienceFood &amp; Nutrition140</v>
      </c>
      <c r="B2618" s="74" t="s">
        <v>122</v>
      </c>
      <c r="C2618" s="176"/>
      <c r="D2618" s="73" t="s">
        <v>2392</v>
      </c>
      <c r="E2618" s="176" t="s">
        <v>128</v>
      </c>
      <c r="F2618" s="42">
        <v>140</v>
      </c>
      <c r="G2618" s="43" t="str">
        <f t="shared" si="350"/>
        <v>22 Mar (Week 28:  Fri)</v>
      </c>
      <c r="H2618" s="41" t="s">
        <v>2283</v>
      </c>
      <c r="I2618" s="41" t="s">
        <v>2417</v>
      </c>
      <c r="J2618" s="41" t="str">
        <f t="shared" si="349"/>
        <v>Planned</v>
      </c>
    </row>
    <row r="2619" spans="1:10" x14ac:dyDescent="0.25">
      <c r="A2619" s="173" t="str">
        <f t="shared" si="348"/>
        <v>ScienceFood &amp; Nutrition145</v>
      </c>
      <c r="B2619" s="74" t="s">
        <v>122</v>
      </c>
      <c r="C2619" s="176"/>
      <c r="D2619" s="73" t="s">
        <v>2392</v>
      </c>
      <c r="E2619" s="176" t="s">
        <v>128</v>
      </c>
      <c r="F2619" s="42">
        <v>145</v>
      </c>
      <c r="G2619" s="43" t="str">
        <f t="shared" si="350"/>
        <v>29 Mar (Week 29:  Fri)</v>
      </c>
      <c r="H2619" s="41" t="s">
        <v>2199</v>
      </c>
      <c r="I2619" s="41" t="s">
        <v>2418</v>
      </c>
      <c r="J2619" s="41" t="str">
        <f t="shared" si="349"/>
        <v>Planned</v>
      </c>
    </row>
    <row r="2620" spans="1:10" x14ac:dyDescent="0.25">
      <c r="A2620" s="173" t="str">
        <f t="shared" si="348"/>
        <v>ScienceFood &amp; Nutrition150</v>
      </c>
      <c r="B2620" s="74" t="s">
        <v>122</v>
      </c>
      <c r="C2620" s="176"/>
      <c r="D2620" s="73" t="s">
        <v>2392</v>
      </c>
      <c r="E2620" s="176" t="s">
        <v>128</v>
      </c>
      <c r="F2620" s="42">
        <v>150</v>
      </c>
      <c r="G2620" s="43" t="str">
        <f t="shared" si="350"/>
        <v>05 Apr (Week 30:  Fri)</v>
      </c>
      <c r="H2620" s="41" t="s">
        <v>2393</v>
      </c>
      <c r="I2620" s="41" t="s">
        <v>2419</v>
      </c>
      <c r="J2620" s="41" t="str">
        <f t="shared" si="349"/>
        <v>Planned</v>
      </c>
    </row>
    <row r="2621" spans="1:10" x14ac:dyDescent="0.25">
      <c r="A2621" s="173" t="str">
        <f t="shared" ref="A2621:A2626" si="351">B2621&amp;D2621&amp;F2621</f>
        <v>ScienceFood &amp; Nutrition155</v>
      </c>
      <c r="B2621" s="74" t="s">
        <v>122</v>
      </c>
      <c r="C2621" s="176"/>
      <c r="D2621" s="73" t="s">
        <v>2392</v>
      </c>
      <c r="E2621" s="176" t="s">
        <v>128</v>
      </c>
      <c r="F2621" s="42">
        <v>155</v>
      </c>
      <c r="G2621" s="43" t="str">
        <f t="shared" si="350"/>
        <v>12 Apr (Week 31:  Fri)</v>
      </c>
      <c r="H2621" s="41" t="s">
        <v>2394</v>
      </c>
      <c r="I2621" s="41" t="s">
        <v>2420</v>
      </c>
      <c r="J2621" s="41" t="str">
        <f t="shared" ref="J2621:J2626" si="352">IF(ISBLANK(K2621),"Planned",IF(K2621="-","Revoked","Completed"))</f>
        <v>Planned</v>
      </c>
    </row>
    <row r="2622" spans="1:10" x14ac:dyDescent="0.25">
      <c r="A2622" s="173" t="str">
        <f t="shared" si="351"/>
        <v>ScienceFood &amp; Nutrition160</v>
      </c>
      <c r="B2622" s="74" t="s">
        <v>122</v>
      </c>
      <c r="C2622" s="176"/>
      <c r="D2622" s="73" t="s">
        <v>2392</v>
      </c>
      <c r="E2622" s="176" t="s">
        <v>128</v>
      </c>
      <c r="F2622" s="42">
        <v>160</v>
      </c>
      <c r="G2622" s="43" t="str">
        <f t="shared" si="350"/>
        <v>19 Apr (Week 32:  Fri)</v>
      </c>
      <c r="H2622" s="41" t="s">
        <v>2395</v>
      </c>
      <c r="I2622" s="41" t="s">
        <v>2421</v>
      </c>
      <c r="J2622" s="41" t="str">
        <f t="shared" si="352"/>
        <v>Planned</v>
      </c>
    </row>
    <row r="2623" spans="1:10" x14ac:dyDescent="0.25">
      <c r="A2623" s="173" t="str">
        <f t="shared" si="351"/>
        <v>ScienceFood &amp; Nutrition165</v>
      </c>
      <c r="B2623" s="74" t="s">
        <v>122</v>
      </c>
      <c r="C2623" s="176"/>
      <c r="D2623" s="73" t="s">
        <v>2392</v>
      </c>
      <c r="E2623" s="176" t="s">
        <v>128</v>
      </c>
      <c r="F2623" s="42">
        <v>165</v>
      </c>
      <c r="G2623" s="43" t="str">
        <f t="shared" si="350"/>
        <v>26 Apr (Week 33:  Fri)</v>
      </c>
      <c r="H2623" s="41" t="s">
        <v>2156</v>
      </c>
      <c r="I2623" s="41" t="s">
        <v>2397</v>
      </c>
      <c r="J2623" s="41" t="str">
        <f t="shared" si="352"/>
        <v>Planned</v>
      </c>
    </row>
    <row r="2624" spans="1:10" x14ac:dyDescent="0.25">
      <c r="A2624" s="173" t="str">
        <f t="shared" si="351"/>
        <v>ScienceFood &amp; Nutrition170</v>
      </c>
      <c r="B2624" s="74" t="s">
        <v>122</v>
      </c>
      <c r="C2624" s="176"/>
      <c r="D2624" s="73" t="s">
        <v>2392</v>
      </c>
      <c r="E2624" s="176" t="s">
        <v>128</v>
      </c>
      <c r="F2624" s="42">
        <v>170</v>
      </c>
      <c r="G2624" s="43" t="str">
        <f t="shared" si="350"/>
        <v>03 May (Week 34:  Fri)</v>
      </c>
      <c r="H2624" s="41" t="s">
        <v>2201</v>
      </c>
      <c r="I2624" s="41" t="s">
        <v>2398</v>
      </c>
      <c r="J2624" s="41" t="str">
        <f t="shared" si="352"/>
        <v>Planned</v>
      </c>
    </row>
    <row r="2625" spans="1:10" x14ac:dyDescent="0.25">
      <c r="A2625" s="173" t="str">
        <f t="shared" si="351"/>
        <v>ScienceFood &amp; Nutrition175</v>
      </c>
      <c r="B2625" s="74" t="s">
        <v>122</v>
      </c>
      <c r="C2625" s="176"/>
      <c r="D2625" s="73" t="s">
        <v>2392</v>
      </c>
      <c r="E2625" s="176" t="s">
        <v>128</v>
      </c>
      <c r="F2625" s="42">
        <v>175</v>
      </c>
      <c r="G2625" s="43" t="str">
        <f t="shared" si="350"/>
        <v>10 May (Week 35:  Fri)</v>
      </c>
      <c r="H2625" s="41" t="s">
        <v>2396</v>
      </c>
      <c r="I2625" s="41" t="s">
        <v>2399</v>
      </c>
      <c r="J2625" s="41" t="str">
        <f t="shared" si="352"/>
        <v>Planned</v>
      </c>
    </row>
    <row r="2626" spans="1:10" x14ac:dyDescent="0.25">
      <c r="A2626" s="173" t="str">
        <f t="shared" si="351"/>
        <v>ScienceFood &amp; Nutrition180</v>
      </c>
      <c r="B2626" s="74" t="s">
        <v>122</v>
      </c>
      <c r="C2626" s="176"/>
      <c r="D2626" s="73" t="s">
        <v>2392</v>
      </c>
      <c r="E2626" s="176" t="s">
        <v>128</v>
      </c>
      <c r="F2626" s="42">
        <v>180</v>
      </c>
      <c r="G2626" s="43" t="str">
        <f t="shared" si="350"/>
        <v>17 May (Week 36:  Fri)</v>
      </c>
      <c r="H2626" s="41" t="s">
        <v>2074</v>
      </c>
      <c r="I2626" s="41" t="s">
        <v>2400</v>
      </c>
      <c r="J2626" s="41" t="str">
        <f t="shared" si="352"/>
        <v>Planned</v>
      </c>
    </row>
    <row r="2627" spans="1:10" x14ac:dyDescent="0.25">
      <c r="A2627" s="173" t="str">
        <f t="shared" ref="A2627:A2639" si="353">B2627&amp;D2627&amp;F2627</f>
        <v>ScienceUnderstanding Your Brain42</v>
      </c>
      <c r="B2627" s="74" t="s">
        <v>122</v>
      </c>
      <c r="C2627" s="176"/>
      <c r="D2627" s="73" t="s">
        <v>2452</v>
      </c>
      <c r="E2627" s="176" t="s">
        <v>128</v>
      </c>
      <c r="F2627" s="42">
        <v>42</v>
      </c>
      <c r="G2627" s="43" t="str">
        <f t="shared" si="350"/>
        <v>30 Oct (Week 9:  Tue)</v>
      </c>
      <c r="H2627" s="41" t="s">
        <v>1343</v>
      </c>
      <c r="I2627" s="41" t="s">
        <v>2464</v>
      </c>
      <c r="J2627" s="41" t="str">
        <f t="shared" ref="J2627:J2639" si="354">IF(ISBLANK(K2627),"Planned",IF(K2627="-","Revoked","Completed"))</f>
        <v>Planned</v>
      </c>
    </row>
    <row r="2628" spans="1:10" x14ac:dyDescent="0.25">
      <c r="A2628" s="173" t="str">
        <f t="shared" si="353"/>
        <v>ScienceUnderstanding Your Brain43</v>
      </c>
      <c r="B2628" s="74" t="s">
        <v>122</v>
      </c>
      <c r="C2628" s="176"/>
      <c r="D2628" s="73" t="s">
        <v>2452</v>
      </c>
      <c r="E2628" s="176" t="s">
        <v>128</v>
      </c>
      <c r="F2628" s="42">
        <v>43</v>
      </c>
      <c r="G2628" s="43" t="str">
        <f t="shared" si="350"/>
        <v>31 Oct (Week 9:  Wed)</v>
      </c>
      <c r="H2628" s="41" t="s">
        <v>2453</v>
      </c>
      <c r="I2628" s="41" t="s">
        <v>2454</v>
      </c>
      <c r="J2628" s="41" t="str">
        <f t="shared" si="354"/>
        <v>Planned</v>
      </c>
    </row>
    <row r="2629" spans="1:10" x14ac:dyDescent="0.25">
      <c r="A2629" s="173" t="str">
        <f t="shared" si="353"/>
        <v>ScienceUnderstanding Your Brain44</v>
      </c>
      <c r="B2629" s="74" t="s">
        <v>122</v>
      </c>
      <c r="C2629" s="176"/>
      <c r="D2629" s="73" t="s">
        <v>2452</v>
      </c>
      <c r="E2629" s="176" t="s">
        <v>128</v>
      </c>
      <c r="F2629" s="42">
        <v>44</v>
      </c>
      <c r="G2629" s="43" t="str">
        <f t="shared" si="350"/>
        <v>01 Nov (Week 9:  Thu)</v>
      </c>
      <c r="H2629" s="41" t="s">
        <v>2455</v>
      </c>
      <c r="I2629" s="41" t="s">
        <v>2456</v>
      </c>
      <c r="J2629" s="41" t="str">
        <f t="shared" si="354"/>
        <v>Planned</v>
      </c>
    </row>
    <row r="2630" spans="1:10" x14ac:dyDescent="0.25">
      <c r="A2630" s="173" t="str">
        <f t="shared" si="353"/>
        <v>ScienceUnderstanding Your Brain45</v>
      </c>
      <c r="B2630" s="74" t="s">
        <v>122</v>
      </c>
      <c r="C2630" s="176"/>
      <c r="D2630" s="73" t="s">
        <v>2452</v>
      </c>
      <c r="E2630" s="176" t="s">
        <v>128</v>
      </c>
      <c r="F2630" s="42">
        <v>45</v>
      </c>
      <c r="G2630" s="43" t="str">
        <f t="shared" si="350"/>
        <v>02 Nov (Week 9:  Fri)</v>
      </c>
      <c r="H2630" s="41" t="s">
        <v>2305</v>
      </c>
      <c r="I2630" s="41" t="s">
        <v>2308</v>
      </c>
      <c r="J2630" s="41" t="str">
        <f t="shared" si="354"/>
        <v>Planned</v>
      </c>
    </row>
    <row r="2631" spans="1:10" x14ac:dyDescent="0.25">
      <c r="A2631" s="173" t="str">
        <f t="shared" si="353"/>
        <v>ScienceUnderstanding Your Brain46</v>
      </c>
      <c r="B2631" s="74" t="s">
        <v>122</v>
      </c>
      <c r="C2631" s="176"/>
      <c r="D2631" s="73" t="s">
        <v>2452</v>
      </c>
      <c r="E2631" s="176" t="s">
        <v>128</v>
      </c>
      <c r="F2631" s="42">
        <v>46</v>
      </c>
      <c r="G2631" s="43" t="str">
        <f t="shared" si="350"/>
        <v>05 Nov (Week 10:  Mon)</v>
      </c>
      <c r="H2631" s="41" t="s">
        <v>2309</v>
      </c>
      <c r="I2631" s="41" t="s">
        <v>2310</v>
      </c>
      <c r="J2631" s="41" t="str">
        <f t="shared" si="354"/>
        <v>Planned</v>
      </c>
    </row>
    <row r="2632" spans="1:10" x14ac:dyDescent="0.25">
      <c r="A2632" s="173" t="str">
        <f t="shared" si="353"/>
        <v>ScienceUnderstanding Your Brain47</v>
      </c>
      <c r="B2632" s="74" t="s">
        <v>122</v>
      </c>
      <c r="C2632" s="176"/>
      <c r="D2632" s="73" t="s">
        <v>2452</v>
      </c>
      <c r="E2632" s="176" t="s">
        <v>128</v>
      </c>
      <c r="F2632" s="42">
        <v>47</v>
      </c>
      <c r="G2632" s="43" t="str">
        <f t="shared" si="350"/>
        <v>06 Nov (Week 10:  Tue)</v>
      </c>
      <c r="H2632" s="41" t="s">
        <v>1965</v>
      </c>
      <c r="I2632" s="41" t="s">
        <v>2356</v>
      </c>
      <c r="J2632" s="41" t="str">
        <f t="shared" si="354"/>
        <v>Planned</v>
      </c>
    </row>
    <row r="2633" spans="1:10" x14ac:dyDescent="0.25">
      <c r="A2633" s="173" t="str">
        <f t="shared" si="353"/>
        <v>ScienceUnderstanding Your Brain48</v>
      </c>
      <c r="B2633" s="74" t="s">
        <v>122</v>
      </c>
      <c r="C2633" s="176"/>
      <c r="D2633" s="73" t="s">
        <v>2452</v>
      </c>
      <c r="E2633" s="176" t="s">
        <v>128</v>
      </c>
      <c r="F2633" s="42">
        <v>48</v>
      </c>
      <c r="G2633" s="43" t="str">
        <f t="shared" si="350"/>
        <v>07 Nov (Week 10:  Wed)</v>
      </c>
      <c r="H2633" s="41" t="s">
        <v>2457</v>
      </c>
      <c r="I2633" s="41" t="s">
        <v>2458</v>
      </c>
      <c r="J2633" s="41" t="str">
        <f t="shared" si="354"/>
        <v>Planned</v>
      </c>
    </row>
    <row r="2634" spans="1:10" x14ac:dyDescent="0.25">
      <c r="A2634" s="173" t="str">
        <f t="shared" si="353"/>
        <v>ScienceUnderstanding Your Brain49</v>
      </c>
      <c r="B2634" s="74" t="s">
        <v>122</v>
      </c>
      <c r="C2634" s="176"/>
      <c r="D2634" s="73" t="s">
        <v>2452</v>
      </c>
      <c r="E2634" s="176" t="s">
        <v>128</v>
      </c>
      <c r="F2634" s="42">
        <v>49</v>
      </c>
      <c r="G2634" s="43" t="str">
        <f t="shared" si="350"/>
        <v>08 Nov (Week 10:  Thu)</v>
      </c>
      <c r="H2634" s="41" t="s">
        <v>131</v>
      </c>
      <c r="I2634" s="41" t="s">
        <v>2459</v>
      </c>
      <c r="J2634" s="41" t="str">
        <f t="shared" si="354"/>
        <v>Planned</v>
      </c>
    </row>
    <row r="2635" spans="1:10" x14ac:dyDescent="0.25">
      <c r="A2635" s="173" t="str">
        <f t="shared" si="353"/>
        <v>ScienceUnderstanding Your Brain50</v>
      </c>
      <c r="B2635" s="74" t="s">
        <v>122</v>
      </c>
      <c r="C2635" s="176"/>
      <c r="D2635" s="73" t="s">
        <v>2452</v>
      </c>
      <c r="E2635" s="176" t="s">
        <v>128</v>
      </c>
      <c r="F2635" s="42">
        <v>50</v>
      </c>
      <c r="G2635" s="43" t="str">
        <f t="shared" ref="G2635:G2639" si="355">IF(ISBLANK(F2635),"",TEXT(VLOOKUP(F2635,Calendar,2,0),"dd mmm")&amp;" (Week "&amp;VLOOKUP(F2635,Calendar,3,FALSE)&amp;":  "&amp;TEXT(VLOOKUP(F2635,Calendar,2,FALSE),"ddd")&amp;")")</f>
        <v>09 Nov (Week 10:  Fri)</v>
      </c>
      <c r="H2635" s="41" t="s">
        <v>105</v>
      </c>
      <c r="I2635" s="41" t="s">
        <v>2326</v>
      </c>
      <c r="J2635" s="41" t="str">
        <f t="shared" si="354"/>
        <v>Planned</v>
      </c>
    </row>
    <row r="2636" spans="1:10" x14ac:dyDescent="0.25">
      <c r="A2636" s="173" t="str">
        <f t="shared" si="353"/>
        <v>ScienceUnderstanding Your Brain51</v>
      </c>
      <c r="B2636" s="74" t="s">
        <v>122</v>
      </c>
      <c r="C2636" s="176"/>
      <c r="D2636" s="73" t="s">
        <v>2452</v>
      </c>
      <c r="E2636" s="176" t="s">
        <v>128</v>
      </c>
      <c r="F2636" s="42">
        <v>51</v>
      </c>
      <c r="G2636" s="43" t="str">
        <f t="shared" si="355"/>
        <v>12 Nov (Week 11:  Mon)</v>
      </c>
      <c r="H2636" s="41" t="s">
        <v>232</v>
      </c>
      <c r="I2636" s="41" t="s">
        <v>2327</v>
      </c>
      <c r="J2636" s="41" t="str">
        <f t="shared" si="354"/>
        <v>Planned</v>
      </c>
    </row>
    <row r="2637" spans="1:10" x14ac:dyDescent="0.25">
      <c r="A2637" s="173" t="str">
        <f t="shared" si="353"/>
        <v>ScienceUnderstanding Your Brain52</v>
      </c>
      <c r="B2637" s="74" t="s">
        <v>122</v>
      </c>
      <c r="C2637" s="176"/>
      <c r="D2637" s="73" t="s">
        <v>2452</v>
      </c>
      <c r="E2637" s="176" t="s">
        <v>128</v>
      </c>
      <c r="F2637" s="42">
        <v>52</v>
      </c>
      <c r="G2637" s="43" t="str">
        <f t="shared" si="355"/>
        <v>13 Nov (Week 11:  Tue)</v>
      </c>
      <c r="H2637" s="41" t="s">
        <v>319</v>
      </c>
      <c r="I2637" s="41" t="s">
        <v>2328</v>
      </c>
      <c r="J2637" s="41" t="str">
        <f t="shared" si="354"/>
        <v>Planned</v>
      </c>
    </row>
    <row r="2638" spans="1:10" x14ac:dyDescent="0.25">
      <c r="A2638" s="173" t="str">
        <f t="shared" si="353"/>
        <v>ScienceUnderstanding Your Brain53</v>
      </c>
      <c r="B2638" s="74" t="s">
        <v>122</v>
      </c>
      <c r="C2638" s="176"/>
      <c r="D2638" s="73" t="s">
        <v>2452</v>
      </c>
      <c r="E2638" s="176" t="s">
        <v>128</v>
      </c>
      <c r="F2638" s="42">
        <v>53</v>
      </c>
      <c r="G2638" s="43" t="str">
        <f t="shared" si="355"/>
        <v>14 Nov (Week 11:  Wed)</v>
      </c>
      <c r="H2638" s="41" t="s">
        <v>2460</v>
      </c>
      <c r="I2638" s="41" t="s">
        <v>2461</v>
      </c>
      <c r="J2638" s="41" t="str">
        <f t="shared" si="354"/>
        <v>Planned</v>
      </c>
    </row>
    <row r="2639" spans="1:10" x14ac:dyDescent="0.25">
      <c r="A2639" s="173" t="str">
        <f t="shared" si="353"/>
        <v>ScienceUnderstanding Your Brain54</v>
      </c>
      <c r="B2639" s="74" t="s">
        <v>122</v>
      </c>
      <c r="C2639" s="176"/>
      <c r="D2639" s="73" t="s">
        <v>2452</v>
      </c>
      <c r="E2639" s="176" t="s">
        <v>128</v>
      </c>
      <c r="F2639" s="42">
        <v>54</v>
      </c>
      <c r="G2639" s="43" t="str">
        <f t="shared" si="355"/>
        <v>15 Nov (Week 11:  Thu)</v>
      </c>
      <c r="H2639" s="41" t="s">
        <v>2462</v>
      </c>
      <c r="I2639" s="41" t="s">
        <v>2463</v>
      </c>
      <c r="J2639" s="41" t="str">
        <f t="shared" si="354"/>
        <v>Planned</v>
      </c>
    </row>
    <row r="2640" spans="1:10" x14ac:dyDescent="0.25">
      <c r="A2640" s="173" t="str">
        <f t="shared" ref="A2640:A2685" si="356">B2640&amp;D2640&amp;F2640</f>
        <v>ScienceUsborne: Genes &amp; DNA87</v>
      </c>
      <c r="B2640" s="74" t="s">
        <v>122</v>
      </c>
      <c r="C2640" s="176"/>
      <c r="D2640" s="73" t="s">
        <v>2469</v>
      </c>
      <c r="E2640" s="176" t="s">
        <v>128</v>
      </c>
      <c r="F2640" s="42">
        <v>87</v>
      </c>
      <c r="G2640" s="43" t="str">
        <f t="shared" ref="G2640:G2671" si="357">IF(ISBLANK(F2640),"",TEXT(VLOOKUP(F2640,Calendar,2,0),"dd mmm")&amp;" (Week "&amp;VLOOKUP(F2640,Calendar,3,FALSE)&amp;":  "&amp;TEXT(VLOOKUP(F2640,Calendar,2,FALSE),"ddd")&amp;")")</f>
        <v>08 Jan (Week 18:  Tue)</v>
      </c>
      <c r="H2640" s="41" t="s">
        <v>2470</v>
      </c>
      <c r="I2640" s="41" t="s">
        <v>2472</v>
      </c>
      <c r="J2640" s="41" t="str">
        <f t="shared" ref="J2640:J2685" si="358">IF(ISBLANK(K2640),"Planned",IF(K2640="-","Revoked","Completed"))</f>
        <v>Planned</v>
      </c>
    </row>
    <row r="2641" spans="1:10" x14ac:dyDescent="0.25">
      <c r="A2641" s="173" t="str">
        <f t="shared" si="356"/>
        <v>ScienceUsborne: Genes &amp; DNA88</v>
      </c>
      <c r="B2641" s="74" t="s">
        <v>122</v>
      </c>
      <c r="C2641" s="176"/>
      <c r="D2641" s="73" t="s">
        <v>2469</v>
      </c>
      <c r="E2641" s="176" t="s">
        <v>128</v>
      </c>
      <c r="F2641" s="42">
        <v>88</v>
      </c>
      <c r="G2641" s="43" t="str">
        <f t="shared" si="357"/>
        <v>09 Jan (Week 18:  Wed)</v>
      </c>
      <c r="H2641" s="41" t="s">
        <v>2453</v>
      </c>
      <c r="I2641" s="41" t="s">
        <v>2473</v>
      </c>
      <c r="J2641" s="41" t="str">
        <f t="shared" si="358"/>
        <v>Planned</v>
      </c>
    </row>
    <row r="2642" spans="1:10" x14ac:dyDescent="0.25">
      <c r="A2642" s="173" t="str">
        <f t="shared" si="356"/>
        <v>ScienceUsborne: Genes &amp; DNA89</v>
      </c>
      <c r="B2642" s="74" t="s">
        <v>122</v>
      </c>
      <c r="C2642" s="176"/>
      <c r="D2642" s="73" t="s">
        <v>2469</v>
      </c>
      <c r="E2642" s="176" t="s">
        <v>128</v>
      </c>
      <c r="F2642" s="42">
        <v>89</v>
      </c>
      <c r="G2642" s="43" t="str">
        <f t="shared" si="357"/>
        <v>10 Jan (Week 18:  Thu)</v>
      </c>
      <c r="H2642" s="41" t="s">
        <v>2455</v>
      </c>
      <c r="I2642" s="41" t="s">
        <v>2474</v>
      </c>
      <c r="J2642" s="41" t="str">
        <f t="shared" si="358"/>
        <v>Planned</v>
      </c>
    </row>
    <row r="2643" spans="1:10" x14ac:dyDescent="0.25">
      <c r="A2643" s="173" t="str">
        <f t="shared" si="356"/>
        <v>ScienceUsborne: Genes &amp; DNA91</v>
      </c>
      <c r="B2643" s="74" t="s">
        <v>122</v>
      </c>
      <c r="C2643" s="176"/>
      <c r="D2643" s="73" t="s">
        <v>2469</v>
      </c>
      <c r="E2643" s="176" t="s">
        <v>128</v>
      </c>
      <c r="F2643" s="42">
        <v>91</v>
      </c>
      <c r="G2643" s="43" t="str">
        <f t="shared" si="357"/>
        <v>14 Jan (Week 19:  Mon)</v>
      </c>
      <c r="H2643" s="41" t="s">
        <v>2305</v>
      </c>
      <c r="I2643" s="41" t="s">
        <v>2475</v>
      </c>
      <c r="J2643" s="41" t="str">
        <f t="shared" si="358"/>
        <v>Planned</v>
      </c>
    </row>
    <row r="2644" spans="1:10" x14ac:dyDescent="0.25">
      <c r="A2644" s="173" t="str">
        <f t="shared" si="356"/>
        <v>ScienceUsborne: Genes &amp; DNA92</v>
      </c>
      <c r="B2644" s="74" t="s">
        <v>122</v>
      </c>
      <c r="C2644" s="176"/>
      <c r="D2644" s="73" t="s">
        <v>2469</v>
      </c>
      <c r="E2644" s="176" t="s">
        <v>128</v>
      </c>
      <c r="F2644" s="42">
        <v>92</v>
      </c>
      <c r="G2644" s="43" t="str">
        <f t="shared" si="357"/>
        <v>15 Jan (Week 19:  Tue)</v>
      </c>
      <c r="H2644" s="41" t="s">
        <v>2309</v>
      </c>
      <c r="I2644" s="41" t="s">
        <v>2476</v>
      </c>
      <c r="J2644" s="41" t="str">
        <f t="shared" si="358"/>
        <v>Planned</v>
      </c>
    </row>
    <row r="2645" spans="1:10" x14ac:dyDescent="0.25">
      <c r="A2645" s="173" t="str">
        <f t="shared" si="356"/>
        <v>ScienceUsborne: Genes &amp; DNA93</v>
      </c>
      <c r="B2645" s="74" t="s">
        <v>122</v>
      </c>
      <c r="C2645" s="176"/>
      <c r="D2645" s="73" t="s">
        <v>2469</v>
      </c>
      <c r="E2645" s="176" t="s">
        <v>128</v>
      </c>
      <c r="F2645" s="42">
        <v>93</v>
      </c>
      <c r="G2645" s="43" t="str">
        <f t="shared" si="357"/>
        <v>16 Jan (Week 19:  Wed)</v>
      </c>
      <c r="H2645" s="41" t="s">
        <v>1965</v>
      </c>
      <c r="I2645" s="41" t="s">
        <v>2477</v>
      </c>
      <c r="J2645" s="41" t="str">
        <f t="shared" si="358"/>
        <v>Planned</v>
      </c>
    </row>
    <row r="2646" spans="1:10" x14ac:dyDescent="0.25">
      <c r="A2646" s="173" t="str">
        <f t="shared" si="356"/>
        <v>ScienceUsborne: Genes &amp; DNA94</v>
      </c>
      <c r="B2646" s="74" t="s">
        <v>122</v>
      </c>
      <c r="C2646" s="176"/>
      <c r="D2646" s="73" t="s">
        <v>2469</v>
      </c>
      <c r="E2646" s="176" t="s">
        <v>128</v>
      </c>
      <c r="F2646" s="42">
        <v>94</v>
      </c>
      <c r="G2646" s="43" t="str">
        <f t="shared" si="357"/>
        <v>17 Jan (Week 19:  Thu)</v>
      </c>
      <c r="H2646" s="41" t="s">
        <v>2457</v>
      </c>
      <c r="I2646" s="41" t="s">
        <v>2471</v>
      </c>
      <c r="J2646" s="41" t="str">
        <f t="shared" si="358"/>
        <v>Planned</v>
      </c>
    </row>
    <row r="2647" spans="1:10" x14ac:dyDescent="0.25">
      <c r="A2647" s="173" t="str">
        <f t="shared" si="356"/>
        <v>ScienceUsborne: Genes &amp; DNA96</v>
      </c>
      <c r="B2647" s="74" t="s">
        <v>122</v>
      </c>
      <c r="C2647" s="176"/>
      <c r="D2647" s="73" t="s">
        <v>2469</v>
      </c>
      <c r="E2647" s="176" t="s">
        <v>128</v>
      </c>
      <c r="F2647" s="42">
        <v>96</v>
      </c>
      <c r="G2647" s="43" t="str">
        <f t="shared" si="357"/>
        <v>21 Jan (Week 20:  Mon)</v>
      </c>
      <c r="H2647" s="41" t="s">
        <v>2478</v>
      </c>
      <c r="I2647" s="41" t="s">
        <v>2479</v>
      </c>
      <c r="J2647" s="41" t="str">
        <f t="shared" si="358"/>
        <v>Planned</v>
      </c>
    </row>
    <row r="2648" spans="1:10" x14ac:dyDescent="0.25">
      <c r="A2648" s="173" t="str">
        <f t="shared" si="356"/>
        <v>ScienceUsborne: Genes &amp; DNA97</v>
      </c>
      <c r="B2648" s="74" t="s">
        <v>122</v>
      </c>
      <c r="C2648" s="176"/>
      <c r="D2648" s="73" t="s">
        <v>2469</v>
      </c>
      <c r="E2648" s="176" t="s">
        <v>128</v>
      </c>
      <c r="F2648" s="42">
        <v>97</v>
      </c>
      <c r="G2648" s="43" t="str">
        <f t="shared" si="357"/>
        <v>22 Jan (Week 20:  Tue)</v>
      </c>
      <c r="H2648" s="41" t="s">
        <v>232</v>
      </c>
      <c r="I2648" s="41" t="s">
        <v>2480</v>
      </c>
      <c r="J2648" s="41" t="str">
        <f t="shared" si="358"/>
        <v>Planned</v>
      </c>
    </row>
    <row r="2649" spans="1:10" x14ac:dyDescent="0.25">
      <c r="A2649" s="173" t="str">
        <f t="shared" si="356"/>
        <v>ScienceUsborne: Genes &amp; DNA98</v>
      </c>
      <c r="B2649" s="74" t="s">
        <v>122</v>
      </c>
      <c r="C2649" s="176"/>
      <c r="D2649" s="73" t="s">
        <v>2469</v>
      </c>
      <c r="E2649" s="176" t="s">
        <v>128</v>
      </c>
      <c r="F2649" s="42">
        <v>98</v>
      </c>
      <c r="G2649" s="43" t="str">
        <f t="shared" si="357"/>
        <v>23 Jan (Week 20:  Wed)</v>
      </c>
      <c r="H2649" s="41" t="s">
        <v>319</v>
      </c>
      <c r="I2649" s="41" t="s">
        <v>2481</v>
      </c>
      <c r="J2649" s="41" t="str">
        <f t="shared" si="358"/>
        <v>Planned</v>
      </c>
    </row>
    <row r="2650" spans="1:10" x14ac:dyDescent="0.25">
      <c r="A2650" s="173" t="str">
        <f t="shared" si="356"/>
        <v>ScienceUsborne: Genes &amp; DNA99</v>
      </c>
      <c r="B2650" s="74" t="s">
        <v>122</v>
      </c>
      <c r="C2650" s="176"/>
      <c r="D2650" s="73" t="s">
        <v>2469</v>
      </c>
      <c r="E2650" s="176" t="s">
        <v>128</v>
      </c>
      <c r="F2650" s="42">
        <v>99</v>
      </c>
      <c r="G2650" s="43" t="str">
        <f t="shared" si="357"/>
        <v>24 Jan (Week 20:  Thu)</v>
      </c>
      <c r="H2650" s="41" t="s">
        <v>2482</v>
      </c>
      <c r="I2650" s="41" t="s">
        <v>2483</v>
      </c>
      <c r="J2650" s="41" t="str">
        <f t="shared" si="358"/>
        <v>Planned</v>
      </c>
    </row>
    <row r="2651" spans="1:10" x14ac:dyDescent="0.25">
      <c r="A2651" s="173" t="str">
        <f t="shared" si="356"/>
        <v>ScienceUsborne: Genes &amp; DNA101</v>
      </c>
      <c r="B2651" s="74" t="s">
        <v>122</v>
      </c>
      <c r="C2651" s="176"/>
      <c r="D2651" s="73" t="s">
        <v>2469</v>
      </c>
      <c r="E2651" s="176" t="s">
        <v>128</v>
      </c>
      <c r="F2651" s="42">
        <v>101</v>
      </c>
      <c r="G2651" s="43" t="str">
        <f t="shared" si="357"/>
        <v>28 Jan (Week 21:  Mon)</v>
      </c>
      <c r="H2651" s="41" t="s">
        <v>284</v>
      </c>
      <c r="I2651" s="41" t="s">
        <v>2484</v>
      </c>
      <c r="J2651" s="41" t="str">
        <f t="shared" si="358"/>
        <v>Planned</v>
      </c>
    </row>
    <row r="2652" spans="1:10" x14ac:dyDescent="0.25">
      <c r="A2652" s="173" t="str">
        <f t="shared" si="356"/>
        <v>ScienceUsborne: Genes &amp; DNA102</v>
      </c>
      <c r="B2652" s="74" t="s">
        <v>122</v>
      </c>
      <c r="C2652" s="176"/>
      <c r="D2652" s="73" t="s">
        <v>2469</v>
      </c>
      <c r="E2652" s="176" t="s">
        <v>128</v>
      </c>
      <c r="F2652" s="42">
        <v>102</v>
      </c>
      <c r="G2652" s="43" t="str">
        <f t="shared" si="357"/>
        <v>29 Jan (Week 21:  Tue)</v>
      </c>
      <c r="H2652" s="41" t="s">
        <v>2462</v>
      </c>
      <c r="I2652" s="41" t="s">
        <v>2485</v>
      </c>
      <c r="J2652" s="41" t="str">
        <f t="shared" si="358"/>
        <v>Planned</v>
      </c>
    </row>
    <row r="2653" spans="1:10" x14ac:dyDescent="0.25">
      <c r="A2653" s="173" t="str">
        <f t="shared" si="356"/>
        <v>ScienceUsborne: Genes &amp; DNA103</v>
      </c>
      <c r="B2653" s="74" t="s">
        <v>122</v>
      </c>
      <c r="C2653" s="176"/>
      <c r="D2653" s="73" t="s">
        <v>2469</v>
      </c>
      <c r="E2653" s="176" t="s">
        <v>128</v>
      </c>
      <c r="F2653" s="42">
        <v>103</v>
      </c>
      <c r="G2653" s="43" t="str">
        <f t="shared" si="357"/>
        <v>30 Jan (Week 21:  Wed)</v>
      </c>
      <c r="H2653" s="41" t="s">
        <v>239</v>
      </c>
      <c r="I2653" s="41" t="s">
        <v>2486</v>
      </c>
      <c r="J2653" s="41" t="str">
        <f t="shared" si="358"/>
        <v>Planned</v>
      </c>
    </row>
    <row r="2654" spans="1:10" x14ac:dyDescent="0.25">
      <c r="A2654" s="173" t="str">
        <f t="shared" si="356"/>
        <v>ScienceUsborne: Genes &amp; DNA104</v>
      </c>
      <c r="B2654" s="74" t="s">
        <v>122</v>
      </c>
      <c r="C2654" s="176"/>
      <c r="D2654" s="73" t="s">
        <v>2469</v>
      </c>
      <c r="E2654" s="176" t="s">
        <v>128</v>
      </c>
      <c r="F2654" s="42">
        <v>104</v>
      </c>
      <c r="G2654" s="43" t="str">
        <f t="shared" si="357"/>
        <v>31 Jan (Week 21:  Thu)</v>
      </c>
      <c r="H2654" s="41" t="s">
        <v>2331</v>
      </c>
      <c r="I2654" s="41" t="s">
        <v>2487</v>
      </c>
      <c r="J2654" s="41" t="str">
        <f t="shared" si="358"/>
        <v>Planned</v>
      </c>
    </row>
    <row r="2655" spans="1:10" x14ac:dyDescent="0.25">
      <c r="A2655" s="173" t="str">
        <f t="shared" si="356"/>
        <v>ScienceUsborne: Genes &amp; DNA106</v>
      </c>
      <c r="B2655" s="74" t="s">
        <v>122</v>
      </c>
      <c r="C2655" s="176"/>
      <c r="D2655" s="73" t="s">
        <v>2469</v>
      </c>
      <c r="E2655" s="176" t="s">
        <v>128</v>
      </c>
      <c r="F2655" s="42">
        <v>106</v>
      </c>
      <c r="G2655" s="43" t="str">
        <f t="shared" si="357"/>
        <v>04 Feb (Week 22:  Mon)</v>
      </c>
      <c r="H2655" s="41" t="s">
        <v>2337</v>
      </c>
      <c r="I2655" s="41" t="s">
        <v>2488</v>
      </c>
      <c r="J2655" s="41" t="str">
        <f t="shared" si="358"/>
        <v>Planned</v>
      </c>
    </row>
    <row r="2656" spans="1:10" x14ac:dyDescent="0.25">
      <c r="A2656" s="173" t="str">
        <f t="shared" si="356"/>
        <v>ScienceUsborne: Genes &amp; DNA107</v>
      </c>
      <c r="B2656" s="74" t="s">
        <v>122</v>
      </c>
      <c r="C2656" s="176"/>
      <c r="D2656" s="73" t="s">
        <v>2469</v>
      </c>
      <c r="E2656" s="176" t="s">
        <v>128</v>
      </c>
      <c r="F2656" s="42">
        <v>107</v>
      </c>
      <c r="G2656" s="43" t="str">
        <f t="shared" si="357"/>
        <v>05 Feb (Week 22:  Tue)</v>
      </c>
      <c r="H2656" s="41" t="s">
        <v>1987</v>
      </c>
      <c r="I2656" s="41" t="s">
        <v>2489</v>
      </c>
      <c r="J2656" s="41" t="str">
        <f t="shared" si="358"/>
        <v>Planned</v>
      </c>
    </row>
    <row r="2657" spans="1:10" x14ac:dyDescent="0.25">
      <c r="A2657" s="173" t="str">
        <f t="shared" si="356"/>
        <v>ScienceUsborne: Genes &amp; DNA108</v>
      </c>
      <c r="B2657" s="74" t="s">
        <v>122</v>
      </c>
      <c r="C2657" s="176"/>
      <c r="D2657" s="73" t="s">
        <v>2469</v>
      </c>
      <c r="E2657" s="176" t="s">
        <v>128</v>
      </c>
      <c r="F2657" s="42">
        <v>108</v>
      </c>
      <c r="G2657" s="43" t="str">
        <f t="shared" si="357"/>
        <v>06 Feb (Week 22:  Wed)</v>
      </c>
      <c r="H2657" s="41" t="s">
        <v>321</v>
      </c>
      <c r="I2657" s="41" t="s">
        <v>2490</v>
      </c>
      <c r="J2657" s="41" t="str">
        <f t="shared" si="358"/>
        <v>Planned</v>
      </c>
    </row>
    <row r="2658" spans="1:10" x14ac:dyDescent="0.25">
      <c r="A2658" s="173" t="str">
        <f t="shared" si="356"/>
        <v>ScienceUsborne: Genes &amp; DNA109</v>
      </c>
      <c r="B2658" s="74" t="s">
        <v>122</v>
      </c>
      <c r="C2658" s="176"/>
      <c r="D2658" s="73" t="s">
        <v>2469</v>
      </c>
      <c r="E2658" s="176" t="s">
        <v>128</v>
      </c>
      <c r="F2658" s="42">
        <v>109</v>
      </c>
      <c r="G2658" s="43" t="str">
        <f t="shared" si="357"/>
        <v>07 Feb (Week 22:  Thu)</v>
      </c>
      <c r="H2658" s="41" t="s">
        <v>322</v>
      </c>
      <c r="I2658" s="41" t="s">
        <v>2491</v>
      </c>
      <c r="J2658" s="41" t="str">
        <f t="shared" si="358"/>
        <v>Planned</v>
      </c>
    </row>
    <row r="2659" spans="1:10" x14ac:dyDescent="0.25">
      <c r="A2659" s="173" t="str">
        <f t="shared" si="356"/>
        <v>ScienceUsborne: Genes &amp; DNA111</v>
      </c>
      <c r="B2659" s="74" t="s">
        <v>122</v>
      </c>
      <c r="C2659" s="176"/>
      <c r="D2659" s="73" t="s">
        <v>2469</v>
      </c>
      <c r="E2659" s="176" t="s">
        <v>128</v>
      </c>
      <c r="F2659" s="42">
        <v>111</v>
      </c>
      <c r="G2659" s="43" t="str">
        <f t="shared" si="357"/>
        <v>11 Feb (Week 23:  Mon)</v>
      </c>
      <c r="H2659" s="41" t="s">
        <v>250</v>
      </c>
      <c r="I2659" s="41" t="s">
        <v>2492</v>
      </c>
      <c r="J2659" s="41" t="str">
        <f t="shared" si="358"/>
        <v>Planned</v>
      </c>
    </row>
    <row r="2660" spans="1:10" x14ac:dyDescent="0.25">
      <c r="A2660" s="173" t="str">
        <f t="shared" si="356"/>
        <v>ScienceUsborne: Genes &amp; DNA112</v>
      </c>
      <c r="B2660" s="74" t="s">
        <v>122</v>
      </c>
      <c r="C2660" s="176"/>
      <c r="D2660" s="73" t="s">
        <v>2469</v>
      </c>
      <c r="E2660" s="176" t="s">
        <v>128</v>
      </c>
      <c r="F2660" s="42">
        <v>112</v>
      </c>
      <c r="G2660" s="43" t="str">
        <f t="shared" si="357"/>
        <v>12 Feb (Week 23:  Tue)</v>
      </c>
      <c r="H2660" s="41" t="s">
        <v>1994</v>
      </c>
      <c r="I2660" s="41" t="s">
        <v>2493</v>
      </c>
      <c r="J2660" s="41" t="str">
        <f t="shared" si="358"/>
        <v>Planned</v>
      </c>
    </row>
    <row r="2661" spans="1:10" x14ac:dyDescent="0.25">
      <c r="A2661" s="173" t="str">
        <f t="shared" si="356"/>
        <v>ScienceUsborne: Genes &amp; DNA113</v>
      </c>
      <c r="B2661" s="74" t="s">
        <v>122</v>
      </c>
      <c r="C2661" s="176"/>
      <c r="D2661" s="73" t="s">
        <v>2469</v>
      </c>
      <c r="E2661" s="176" t="s">
        <v>128</v>
      </c>
      <c r="F2661" s="42">
        <v>113</v>
      </c>
      <c r="G2661" s="43" t="str">
        <f t="shared" si="357"/>
        <v>13 Feb (Week 23:  Wed)</v>
      </c>
      <c r="H2661" s="41" t="s">
        <v>1996</v>
      </c>
      <c r="I2661" s="41" t="s">
        <v>2494</v>
      </c>
      <c r="J2661" s="41" t="str">
        <f t="shared" si="358"/>
        <v>Planned</v>
      </c>
    </row>
    <row r="2662" spans="1:10" x14ac:dyDescent="0.25">
      <c r="A2662" s="173" t="str">
        <f t="shared" si="356"/>
        <v>ScienceUsborne: Genes &amp; DNA114</v>
      </c>
      <c r="B2662" s="74" t="s">
        <v>122</v>
      </c>
      <c r="C2662" s="176"/>
      <c r="D2662" s="73" t="s">
        <v>2469</v>
      </c>
      <c r="E2662" s="176" t="s">
        <v>128</v>
      </c>
      <c r="F2662" s="42">
        <v>114</v>
      </c>
      <c r="G2662" s="43" t="str">
        <f t="shared" si="357"/>
        <v>14 Feb (Week 23:  Thu)</v>
      </c>
      <c r="H2662" s="41" t="s">
        <v>2495</v>
      </c>
      <c r="I2662" s="41" t="s">
        <v>2496</v>
      </c>
      <c r="J2662" s="41" t="str">
        <f t="shared" si="358"/>
        <v>Planned</v>
      </c>
    </row>
    <row r="2663" spans="1:10" x14ac:dyDescent="0.25">
      <c r="A2663" s="173" t="str">
        <f t="shared" ref="A2663:A2683" si="359">B2663&amp;D2663&amp;F2663</f>
        <v>ScienceImprove Your Survival Skills128</v>
      </c>
      <c r="B2663" s="74" t="s">
        <v>122</v>
      </c>
      <c r="C2663" s="176"/>
      <c r="D2663" s="73" t="s">
        <v>2518</v>
      </c>
      <c r="E2663" s="176" t="s">
        <v>128</v>
      </c>
      <c r="F2663" s="42">
        <v>128</v>
      </c>
      <c r="G2663" s="43" t="str">
        <f t="shared" si="357"/>
        <v>06 Mar (Week 26:  Wed)</v>
      </c>
      <c r="H2663" s="41" t="s">
        <v>1343</v>
      </c>
      <c r="I2663" s="41" t="s">
        <v>2520</v>
      </c>
      <c r="J2663" s="41" t="str">
        <f t="shared" ref="J2663:J2683" si="360">IF(ISBLANK(K2663),"Planned",IF(K2663="-","Revoked","Completed"))</f>
        <v>Planned</v>
      </c>
    </row>
    <row r="2664" spans="1:10" x14ac:dyDescent="0.25">
      <c r="A2664" s="173" t="str">
        <f t="shared" si="359"/>
        <v>ScienceImprove Your Survival Skills129</v>
      </c>
      <c r="B2664" s="74" t="s">
        <v>122</v>
      </c>
      <c r="C2664" s="176"/>
      <c r="D2664" s="73" t="s">
        <v>2518</v>
      </c>
      <c r="E2664" s="176" t="s">
        <v>128</v>
      </c>
      <c r="F2664" s="42">
        <v>129</v>
      </c>
      <c r="G2664" s="43" t="str">
        <f t="shared" si="357"/>
        <v>07 Mar (Week 26:  Thu)</v>
      </c>
      <c r="H2664" s="41" t="s">
        <v>2453</v>
      </c>
      <c r="I2664" s="41" t="s">
        <v>2521</v>
      </c>
      <c r="J2664" s="41" t="str">
        <f t="shared" si="360"/>
        <v>Planned</v>
      </c>
    </row>
    <row r="2665" spans="1:10" x14ac:dyDescent="0.25">
      <c r="A2665" s="173" t="str">
        <f t="shared" si="359"/>
        <v>ScienceImprove Your Survival Skills131</v>
      </c>
      <c r="B2665" s="74" t="s">
        <v>122</v>
      </c>
      <c r="C2665" s="176"/>
      <c r="D2665" s="73" t="s">
        <v>2518</v>
      </c>
      <c r="E2665" s="176" t="s">
        <v>128</v>
      </c>
      <c r="F2665" s="42">
        <v>131</v>
      </c>
      <c r="G2665" s="43" t="str">
        <f t="shared" si="357"/>
        <v>11 Mar (Week 27:  Mon)</v>
      </c>
      <c r="H2665" s="41" t="s">
        <v>2455</v>
      </c>
      <c r="I2665" s="41" t="s">
        <v>2522</v>
      </c>
      <c r="J2665" s="41" t="str">
        <f t="shared" si="360"/>
        <v>Planned</v>
      </c>
    </row>
    <row r="2666" spans="1:10" x14ac:dyDescent="0.25">
      <c r="A2666" s="173" t="str">
        <f t="shared" si="359"/>
        <v>ScienceImprove Your Survival Skills132</v>
      </c>
      <c r="B2666" s="74" t="s">
        <v>122</v>
      </c>
      <c r="C2666" s="176"/>
      <c r="D2666" s="73" t="s">
        <v>2518</v>
      </c>
      <c r="E2666" s="176" t="s">
        <v>128</v>
      </c>
      <c r="F2666" s="42">
        <v>132</v>
      </c>
      <c r="G2666" s="43" t="str">
        <f t="shared" si="357"/>
        <v>12 Mar (Week 27:  Tue)</v>
      </c>
      <c r="H2666" s="41" t="s">
        <v>2305</v>
      </c>
      <c r="I2666" s="41" t="s">
        <v>2523</v>
      </c>
      <c r="J2666" s="41" t="str">
        <f t="shared" si="360"/>
        <v>Planned</v>
      </c>
    </row>
    <row r="2667" spans="1:10" x14ac:dyDescent="0.25">
      <c r="A2667" s="173" t="str">
        <f t="shared" si="359"/>
        <v>ScienceImprove Your Survival Skills133</v>
      </c>
      <c r="B2667" s="74" t="s">
        <v>122</v>
      </c>
      <c r="C2667" s="176"/>
      <c r="D2667" s="73" t="s">
        <v>2518</v>
      </c>
      <c r="E2667" s="176" t="s">
        <v>128</v>
      </c>
      <c r="F2667" s="42">
        <v>133</v>
      </c>
      <c r="G2667" s="43" t="str">
        <f t="shared" si="357"/>
        <v>13 Mar (Week 27:  Wed)</v>
      </c>
      <c r="H2667" s="41" t="s">
        <v>2309</v>
      </c>
      <c r="I2667" s="41" t="s">
        <v>2524</v>
      </c>
      <c r="J2667" s="41" t="str">
        <f t="shared" si="360"/>
        <v>Planned</v>
      </c>
    </row>
    <row r="2668" spans="1:10" x14ac:dyDescent="0.25">
      <c r="A2668" s="173" t="str">
        <f t="shared" si="359"/>
        <v>ScienceImprove Your Survival Skills134</v>
      </c>
      <c r="B2668" s="74" t="s">
        <v>122</v>
      </c>
      <c r="C2668" s="176"/>
      <c r="D2668" s="73" t="s">
        <v>2518</v>
      </c>
      <c r="E2668" s="176" t="s">
        <v>128</v>
      </c>
      <c r="F2668" s="42">
        <v>134</v>
      </c>
      <c r="G2668" s="43" t="str">
        <f t="shared" si="357"/>
        <v>14 Mar (Week 27:  Thu)</v>
      </c>
      <c r="H2668" s="41" t="s">
        <v>1965</v>
      </c>
      <c r="I2668" s="41" t="s">
        <v>2525</v>
      </c>
      <c r="J2668" s="41" t="str">
        <f t="shared" si="360"/>
        <v>Planned</v>
      </c>
    </row>
    <row r="2669" spans="1:10" x14ac:dyDescent="0.25">
      <c r="A2669" s="173" t="str">
        <f t="shared" si="359"/>
        <v>ScienceImprove Your Survival Skills136</v>
      </c>
      <c r="B2669" s="74" t="s">
        <v>122</v>
      </c>
      <c r="C2669" s="176"/>
      <c r="D2669" s="73" t="s">
        <v>2518</v>
      </c>
      <c r="E2669" s="176" t="s">
        <v>128</v>
      </c>
      <c r="F2669" s="42">
        <v>136</v>
      </c>
      <c r="G2669" s="43" t="str">
        <f t="shared" si="357"/>
        <v>18 Mar (Week 28:  Mon)</v>
      </c>
      <c r="H2669" s="41" t="s">
        <v>2457</v>
      </c>
      <c r="I2669" s="41" t="s">
        <v>2526</v>
      </c>
      <c r="J2669" s="41" t="str">
        <f t="shared" si="360"/>
        <v>Planned</v>
      </c>
    </row>
    <row r="2670" spans="1:10" x14ac:dyDescent="0.25">
      <c r="A2670" s="173" t="str">
        <f t="shared" si="359"/>
        <v>ScienceImprove Your Survival Skills137</v>
      </c>
      <c r="B2670" s="74" t="s">
        <v>122</v>
      </c>
      <c r="C2670" s="176"/>
      <c r="D2670" s="73" t="s">
        <v>2518</v>
      </c>
      <c r="E2670" s="176" t="s">
        <v>128</v>
      </c>
      <c r="F2670" s="42">
        <v>137</v>
      </c>
      <c r="G2670" s="43" t="str">
        <f t="shared" si="357"/>
        <v>19 Mar (Week 28:  Tue)</v>
      </c>
      <c r="H2670" s="41" t="s">
        <v>131</v>
      </c>
      <c r="I2670" s="41" t="s">
        <v>2527</v>
      </c>
      <c r="J2670" s="41" t="str">
        <f t="shared" si="360"/>
        <v>Planned</v>
      </c>
    </row>
    <row r="2671" spans="1:10" x14ac:dyDescent="0.25">
      <c r="A2671" s="173" t="str">
        <f t="shared" si="359"/>
        <v>ScienceImprove Your Survival Skills138</v>
      </c>
      <c r="B2671" s="74" t="s">
        <v>122</v>
      </c>
      <c r="C2671" s="176"/>
      <c r="D2671" s="73" t="s">
        <v>2518</v>
      </c>
      <c r="E2671" s="176" t="s">
        <v>128</v>
      </c>
      <c r="F2671" s="42">
        <v>138</v>
      </c>
      <c r="G2671" s="43" t="str">
        <f t="shared" si="357"/>
        <v>20 Mar (Week 28:  Wed)</v>
      </c>
      <c r="H2671" s="41" t="s">
        <v>105</v>
      </c>
      <c r="I2671" s="41" t="s">
        <v>2528</v>
      </c>
      <c r="J2671" s="41" t="str">
        <f t="shared" si="360"/>
        <v>Planned</v>
      </c>
    </row>
    <row r="2672" spans="1:10" x14ac:dyDescent="0.25">
      <c r="A2672" s="173" t="str">
        <f t="shared" si="359"/>
        <v>ScienceImprove Your Survival Skills139</v>
      </c>
      <c r="B2672" s="74" t="s">
        <v>122</v>
      </c>
      <c r="C2672" s="176"/>
      <c r="D2672" s="73" t="s">
        <v>2518</v>
      </c>
      <c r="E2672" s="176" t="s">
        <v>128</v>
      </c>
      <c r="F2672" s="42">
        <v>139</v>
      </c>
      <c r="G2672" s="43" t="str">
        <f t="shared" ref="G2672:G2703" si="361">IF(ISBLANK(F2672),"",TEXT(VLOOKUP(F2672,Calendar,2,0),"dd mmm")&amp;" (Week "&amp;VLOOKUP(F2672,Calendar,3,FALSE)&amp;":  "&amp;TEXT(VLOOKUP(F2672,Calendar,2,FALSE),"ddd")&amp;")")</f>
        <v>21 Mar (Week 28:  Thu)</v>
      </c>
      <c r="H2672" s="41" t="s">
        <v>232</v>
      </c>
      <c r="I2672" s="41" t="s">
        <v>2529</v>
      </c>
      <c r="J2672" s="41" t="str">
        <f t="shared" si="360"/>
        <v>Planned</v>
      </c>
    </row>
    <row r="2673" spans="1:10" x14ac:dyDescent="0.25">
      <c r="A2673" s="173" t="str">
        <f t="shared" si="359"/>
        <v>ScienceImprove Your Survival Skills141</v>
      </c>
      <c r="B2673" s="74" t="s">
        <v>122</v>
      </c>
      <c r="C2673" s="176"/>
      <c r="D2673" s="73" t="s">
        <v>2518</v>
      </c>
      <c r="E2673" s="176" t="s">
        <v>128</v>
      </c>
      <c r="F2673" s="42">
        <v>141</v>
      </c>
      <c r="G2673" s="43" t="str">
        <f t="shared" si="361"/>
        <v>25 Mar (Week 29:  Mon)</v>
      </c>
      <c r="H2673" s="41" t="s">
        <v>319</v>
      </c>
      <c r="I2673" s="41" t="s">
        <v>2530</v>
      </c>
      <c r="J2673" s="41" t="str">
        <f t="shared" si="360"/>
        <v>Planned</v>
      </c>
    </row>
    <row r="2674" spans="1:10" x14ac:dyDescent="0.25">
      <c r="A2674" s="173" t="str">
        <f t="shared" si="359"/>
        <v>ScienceImprove Your Survival Skills142</v>
      </c>
      <c r="B2674" s="74" t="s">
        <v>122</v>
      </c>
      <c r="C2674" s="176"/>
      <c r="D2674" s="73" t="s">
        <v>2518</v>
      </c>
      <c r="E2674" s="176" t="s">
        <v>128</v>
      </c>
      <c r="F2674" s="42">
        <v>142</v>
      </c>
      <c r="G2674" s="43" t="str">
        <f t="shared" si="361"/>
        <v>26 Mar (Week 29:  Tue)</v>
      </c>
      <c r="H2674" s="41" t="s">
        <v>2482</v>
      </c>
      <c r="I2674" s="41" t="s">
        <v>2531</v>
      </c>
      <c r="J2674" s="41" t="str">
        <f t="shared" si="360"/>
        <v>Planned</v>
      </c>
    </row>
    <row r="2675" spans="1:10" x14ac:dyDescent="0.25">
      <c r="A2675" s="173" t="str">
        <f t="shared" si="359"/>
        <v>ScienceImprove Your Survival Skills143</v>
      </c>
      <c r="B2675" s="74" t="s">
        <v>122</v>
      </c>
      <c r="C2675" s="176"/>
      <c r="D2675" s="73" t="s">
        <v>2518</v>
      </c>
      <c r="E2675" s="176" t="s">
        <v>128</v>
      </c>
      <c r="F2675" s="42">
        <v>143</v>
      </c>
      <c r="G2675" s="43" t="str">
        <f t="shared" si="361"/>
        <v>27 Mar (Week 29:  Wed)</v>
      </c>
      <c r="H2675" s="41" t="s">
        <v>284</v>
      </c>
      <c r="I2675" s="41" t="s">
        <v>2532</v>
      </c>
      <c r="J2675" s="41" t="str">
        <f t="shared" si="360"/>
        <v>Planned</v>
      </c>
    </row>
    <row r="2676" spans="1:10" x14ac:dyDescent="0.25">
      <c r="A2676" s="173" t="str">
        <f t="shared" si="359"/>
        <v>ScienceImprove Your Survival Skills144</v>
      </c>
      <c r="B2676" s="74" t="s">
        <v>122</v>
      </c>
      <c r="C2676" s="176"/>
      <c r="D2676" s="73" t="s">
        <v>2518</v>
      </c>
      <c r="E2676" s="176" t="s">
        <v>128</v>
      </c>
      <c r="F2676" s="42">
        <v>144</v>
      </c>
      <c r="G2676" s="43" t="str">
        <f t="shared" si="361"/>
        <v>28 Mar (Week 29:  Thu)</v>
      </c>
      <c r="H2676" s="41" t="s">
        <v>2462</v>
      </c>
      <c r="I2676" s="41" t="s">
        <v>2533</v>
      </c>
      <c r="J2676" s="41" t="str">
        <f t="shared" si="360"/>
        <v>Planned</v>
      </c>
    </row>
    <row r="2677" spans="1:10" x14ac:dyDescent="0.25">
      <c r="A2677" s="173" t="str">
        <f t="shared" si="359"/>
        <v>ScienceImprove Your Survival Skills146</v>
      </c>
      <c r="B2677" s="74" t="s">
        <v>122</v>
      </c>
      <c r="C2677" s="176"/>
      <c r="D2677" s="73" t="s">
        <v>2518</v>
      </c>
      <c r="E2677" s="176" t="s">
        <v>128</v>
      </c>
      <c r="F2677" s="42">
        <v>146</v>
      </c>
      <c r="G2677" s="43" t="str">
        <f t="shared" si="361"/>
        <v>01 Apr (Week 30:  Mon)</v>
      </c>
      <c r="H2677" s="41" t="s">
        <v>239</v>
      </c>
      <c r="I2677" s="41" t="s">
        <v>2534</v>
      </c>
      <c r="J2677" s="41" t="str">
        <f t="shared" si="360"/>
        <v>Planned</v>
      </c>
    </row>
    <row r="2678" spans="1:10" x14ac:dyDescent="0.25">
      <c r="A2678" s="173" t="str">
        <f t="shared" si="359"/>
        <v>ScienceImprove Your Survival Skills147</v>
      </c>
      <c r="B2678" s="74" t="s">
        <v>122</v>
      </c>
      <c r="C2678" s="176"/>
      <c r="D2678" s="73" t="s">
        <v>2518</v>
      </c>
      <c r="E2678" s="176" t="s">
        <v>128</v>
      </c>
      <c r="F2678" s="42">
        <v>147</v>
      </c>
      <c r="G2678" s="43" t="str">
        <f t="shared" si="361"/>
        <v>02 Apr (Week 30:  Tue)</v>
      </c>
      <c r="H2678" s="41" t="s">
        <v>2331</v>
      </c>
      <c r="I2678" s="41" t="s">
        <v>2535</v>
      </c>
      <c r="J2678" s="41" t="str">
        <f t="shared" si="360"/>
        <v>Planned</v>
      </c>
    </row>
    <row r="2679" spans="1:10" x14ac:dyDescent="0.25">
      <c r="A2679" s="173" t="str">
        <f t="shared" si="359"/>
        <v>ScienceImprove Your Survival Skills148</v>
      </c>
      <c r="B2679" s="74" t="s">
        <v>122</v>
      </c>
      <c r="C2679" s="176"/>
      <c r="D2679" s="73" t="s">
        <v>2518</v>
      </c>
      <c r="E2679" s="176" t="s">
        <v>128</v>
      </c>
      <c r="F2679" s="42">
        <v>148</v>
      </c>
      <c r="G2679" s="43" t="str">
        <f t="shared" si="361"/>
        <v>03 Apr (Week 30:  Wed)</v>
      </c>
      <c r="H2679" s="41" t="s">
        <v>320</v>
      </c>
      <c r="I2679" s="41" t="s">
        <v>2536</v>
      </c>
      <c r="J2679" s="41" t="str">
        <f t="shared" si="360"/>
        <v>Planned</v>
      </c>
    </row>
    <row r="2680" spans="1:10" x14ac:dyDescent="0.25">
      <c r="A2680" s="173" t="str">
        <f t="shared" si="359"/>
        <v>ScienceImprove Your Survival Skills149</v>
      </c>
      <c r="B2680" s="74" t="s">
        <v>122</v>
      </c>
      <c r="C2680" s="176"/>
      <c r="D2680" s="73" t="s">
        <v>2518</v>
      </c>
      <c r="E2680" s="176" t="s">
        <v>128</v>
      </c>
      <c r="F2680" s="42">
        <v>149</v>
      </c>
      <c r="G2680" s="43" t="str">
        <f t="shared" si="361"/>
        <v>04 Apr (Week 30:  Thu)</v>
      </c>
      <c r="H2680" s="41" t="s">
        <v>1985</v>
      </c>
      <c r="I2680" s="41" t="s">
        <v>2537</v>
      </c>
      <c r="J2680" s="41" t="str">
        <f t="shared" si="360"/>
        <v>Planned</v>
      </c>
    </row>
    <row r="2681" spans="1:10" x14ac:dyDescent="0.25">
      <c r="A2681" s="173" t="str">
        <f t="shared" si="359"/>
        <v>ScienceImprove Your Survival Skills151</v>
      </c>
      <c r="B2681" s="74" t="s">
        <v>122</v>
      </c>
      <c r="C2681" s="176"/>
      <c r="D2681" s="73" t="s">
        <v>2518</v>
      </c>
      <c r="E2681" s="176" t="s">
        <v>128</v>
      </c>
      <c r="F2681" s="42">
        <v>151</v>
      </c>
      <c r="G2681" s="43" t="str">
        <f t="shared" si="361"/>
        <v>08 Apr (Week 31:  Mon)</v>
      </c>
      <c r="H2681" s="41" t="s">
        <v>1987</v>
      </c>
      <c r="I2681" s="41" t="s">
        <v>2538</v>
      </c>
      <c r="J2681" s="41" t="str">
        <f t="shared" si="360"/>
        <v>Planned</v>
      </c>
    </row>
    <row r="2682" spans="1:10" x14ac:dyDescent="0.25">
      <c r="A2682" s="173" t="str">
        <f t="shared" si="359"/>
        <v>ScienceImprove Your Survival Skills152</v>
      </c>
      <c r="B2682" s="74" t="s">
        <v>122</v>
      </c>
      <c r="C2682" s="176"/>
      <c r="D2682" s="73" t="s">
        <v>2518</v>
      </c>
      <c r="E2682" s="176" t="s">
        <v>128</v>
      </c>
      <c r="F2682" s="42">
        <v>152</v>
      </c>
      <c r="G2682" s="43" t="str">
        <f t="shared" si="361"/>
        <v>09 Apr (Week 31:  Tue)</v>
      </c>
      <c r="H2682" s="41" t="s">
        <v>321</v>
      </c>
      <c r="I2682" s="41" t="s">
        <v>2539</v>
      </c>
      <c r="J2682" s="41" t="str">
        <f t="shared" si="360"/>
        <v>Planned</v>
      </c>
    </row>
    <row r="2683" spans="1:10" x14ac:dyDescent="0.25">
      <c r="A2683" s="173" t="str">
        <f t="shared" si="359"/>
        <v>ScienceImprove Your Survival Skills153</v>
      </c>
      <c r="B2683" s="74" t="s">
        <v>122</v>
      </c>
      <c r="C2683" s="176"/>
      <c r="D2683" s="73" t="s">
        <v>2518</v>
      </c>
      <c r="E2683" s="176" t="s">
        <v>128</v>
      </c>
      <c r="F2683" s="42">
        <v>153</v>
      </c>
      <c r="G2683" s="43" t="str">
        <f t="shared" si="361"/>
        <v>10 Apr (Week 31:  Wed)</v>
      </c>
      <c r="H2683" s="41" t="s">
        <v>2519</v>
      </c>
      <c r="I2683" s="41" t="s">
        <v>2540</v>
      </c>
      <c r="J2683" s="41" t="str">
        <f t="shared" si="360"/>
        <v>Planned</v>
      </c>
    </row>
    <row r="2684" spans="1:10" x14ac:dyDescent="0.25">
      <c r="A2684" s="173" t="str">
        <f t="shared" si="356"/>
        <v>ScienceExploring, History of Medicine154</v>
      </c>
      <c r="B2684" s="74" t="s">
        <v>122</v>
      </c>
      <c r="C2684" s="176"/>
      <c r="D2684" s="73" t="s">
        <v>3496</v>
      </c>
      <c r="E2684" s="176" t="s">
        <v>128</v>
      </c>
      <c r="F2684" s="42">
        <v>154</v>
      </c>
      <c r="G2684" s="43" t="str">
        <f t="shared" si="361"/>
        <v>11 Apr (Week 31:  Thu)</v>
      </c>
      <c r="H2684" s="41" t="s">
        <v>211</v>
      </c>
      <c r="I2684" s="41" t="s">
        <v>2497</v>
      </c>
      <c r="J2684" s="41" t="str">
        <f t="shared" si="358"/>
        <v>Planned</v>
      </c>
    </row>
    <row r="2685" spans="1:10" x14ac:dyDescent="0.25">
      <c r="A2685" s="173" t="str">
        <f t="shared" si="356"/>
        <v>ScienceExploring, History of Medicine156</v>
      </c>
      <c r="B2685" s="74" t="s">
        <v>122</v>
      </c>
      <c r="C2685" s="176"/>
      <c r="D2685" s="73" t="s">
        <v>3496</v>
      </c>
      <c r="E2685" s="176" t="s">
        <v>128</v>
      </c>
      <c r="F2685" s="42">
        <v>156</v>
      </c>
      <c r="G2685" s="43" t="str">
        <f t="shared" si="361"/>
        <v>15 Apr (Week 32:  Mon)</v>
      </c>
      <c r="H2685" s="41" t="s">
        <v>212</v>
      </c>
      <c r="I2685" s="41" t="s">
        <v>2498</v>
      </c>
      <c r="J2685" s="41" t="str">
        <f t="shared" si="358"/>
        <v>Planned</v>
      </c>
    </row>
    <row r="2686" spans="1:10" x14ac:dyDescent="0.25">
      <c r="A2686" s="173" t="str">
        <f t="shared" ref="A2686:A2704" si="362">B2686&amp;D2686&amp;F2686</f>
        <v>ScienceExploring, History of Medicine157</v>
      </c>
      <c r="B2686" s="74" t="s">
        <v>122</v>
      </c>
      <c r="C2686" s="176"/>
      <c r="D2686" s="73" t="s">
        <v>3496</v>
      </c>
      <c r="E2686" s="176" t="s">
        <v>128</v>
      </c>
      <c r="F2686" s="42">
        <v>157</v>
      </c>
      <c r="G2686" s="43" t="str">
        <f t="shared" si="361"/>
        <v>16 Apr (Week 32:  Tue)</v>
      </c>
      <c r="H2686" s="41" t="s">
        <v>213</v>
      </c>
      <c r="I2686" s="41" t="s">
        <v>2499</v>
      </c>
      <c r="J2686" s="41" t="str">
        <f t="shared" ref="J2686:J2704" si="363">IF(ISBLANK(K2686),"Planned",IF(K2686="-","Revoked","Completed"))</f>
        <v>Planned</v>
      </c>
    </row>
    <row r="2687" spans="1:10" x14ac:dyDescent="0.25">
      <c r="A2687" s="173" t="str">
        <f t="shared" si="362"/>
        <v>ScienceExploring, History of Medicine158</v>
      </c>
      <c r="B2687" s="74" t="s">
        <v>122</v>
      </c>
      <c r="C2687" s="176"/>
      <c r="D2687" s="73" t="s">
        <v>3496</v>
      </c>
      <c r="E2687" s="176" t="s">
        <v>128</v>
      </c>
      <c r="F2687" s="42">
        <v>158</v>
      </c>
      <c r="G2687" s="43" t="str">
        <f t="shared" si="361"/>
        <v>17 Apr (Week 32:  Wed)</v>
      </c>
      <c r="H2687" s="41" t="s">
        <v>214</v>
      </c>
      <c r="I2687" s="41" t="s">
        <v>2500</v>
      </c>
      <c r="J2687" s="41" t="str">
        <f t="shared" si="363"/>
        <v>Planned</v>
      </c>
    </row>
    <row r="2688" spans="1:10" x14ac:dyDescent="0.25">
      <c r="A2688" s="173" t="str">
        <f t="shared" si="362"/>
        <v>ScienceExploring, History of Medicine159</v>
      </c>
      <c r="B2688" s="74" t="s">
        <v>122</v>
      </c>
      <c r="C2688" s="176"/>
      <c r="D2688" s="73" t="s">
        <v>3496</v>
      </c>
      <c r="E2688" s="176" t="s">
        <v>128</v>
      </c>
      <c r="F2688" s="42">
        <v>159</v>
      </c>
      <c r="G2688" s="43" t="str">
        <f t="shared" si="361"/>
        <v>18 Apr (Week 32:  Thu)</v>
      </c>
      <c r="H2688" s="41" t="s">
        <v>215</v>
      </c>
      <c r="I2688" s="41" t="s">
        <v>2501</v>
      </c>
      <c r="J2688" s="41" t="str">
        <f t="shared" si="363"/>
        <v>Planned</v>
      </c>
    </row>
    <row r="2689" spans="1:10" x14ac:dyDescent="0.25">
      <c r="A2689" s="173" t="str">
        <f t="shared" si="362"/>
        <v>ScienceExploring, History of Medicine161</v>
      </c>
      <c r="B2689" s="74" t="s">
        <v>122</v>
      </c>
      <c r="C2689" s="176"/>
      <c r="D2689" s="73" t="s">
        <v>3496</v>
      </c>
      <c r="E2689" s="176" t="s">
        <v>128</v>
      </c>
      <c r="F2689" s="42">
        <v>161</v>
      </c>
      <c r="G2689" s="43" t="str">
        <f t="shared" si="361"/>
        <v>22 Apr (Week 33:  Mon)</v>
      </c>
      <c r="H2689" s="41" t="s">
        <v>223</v>
      </c>
      <c r="I2689" s="41" t="s">
        <v>2502</v>
      </c>
      <c r="J2689" s="41" t="str">
        <f t="shared" si="363"/>
        <v>Planned</v>
      </c>
    </row>
    <row r="2690" spans="1:10" x14ac:dyDescent="0.25">
      <c r="A2690" s="173" t="str">
        <f t="shared" si="362"/>
        <v>ScienceExploring, History of Medicine162</v>
      </c>
      <c r="B2690" s="74" t="s">
        <v>122</v>
      </c>
      <c r="C2690" s="176"/>
      <c r="D2690" s="73" t="s">
        <v>3496</v>
      </c>
      <c r="E2690" s="176" t="s">
        <v>128</v>
      </c>
      <c r="F2690" s="42">
        <v>162</v>
      </c>
      <c r="G2690" s="43" t="str">
        <f t="shared" si="361"/>
        <v>23 Apr (Week 33:  Tue)</v>
      </c>
      <c r="H2690" s="41" t="s">
        <v>216</v>
      </c>
      <c r="I2690" s="41" t="s">
        <v>2503</v>
      </c>
      <c r="J2690" s="41" t="str">
        <f t="shared" si="363"/>
        <v>Planned</v>
      </c>
    </row>
    <row r="2691" spans="1:10" x14ac:dyDescent="0.25">
      <c r="A2691" s="173" t="str">
        <f t="shared" si="362"/>
        <v>ScienceExploring, History of Medicine163</v>
      </c>
      <c r="B2691" s="74" t="s">
        <v>122</v>
      </c>
      <c r="C2691" s="176"/>
      <c r="D2691" s="73" t="s">
        <v>3496</v>
      </c>
      <c r="E2691" s="176" t="s">
        <v>128</v>
      </c>
      <c r="F2691" s="42">
        <v>163</v>
      </c>
      <c r="G2691" s="43" t="str">
        <f t="shared" si="361"/>
        <v>24 Apr (Week 33:  Wed)</v>
      </c>
      <c r="H2691" s="41" t="s">
        <v>217</v>
      </c>
      <c r="I2691" s="41" t="s">
        <v>2504</v>
      </c>
      <c r="J2691" s="41" t="str">
        <f t="shared" si="363"/>
        <v>Planned</v>
      </c>
    </row>
    <row r="2692" spans="1:10" x14ac:dyDescent="0.25">
      <c r="A2692" s="173" t="str">
        <f t="shared" si="362"/>
        <v>ScienceExploring, History of Medicine164</v>
      </c>
      <c r="B2692" s="74" t="s">
        <v>122</v>
      </c>
      <c r="C2692" s="176"/>
      <c r="D2692" s="73" t="s">
        <v>3496</v>
      </c>
      <c r="E2692" s="176" t="s">
        <v>128</v>
      </c>
      <c r="F2692" s="42">
        <v>164</v>
      </c>
      <c r="G2692" s="43" t="str">
        <f t="shared" si="361"/>
        <v>25 Apr (Week 33:  Thu)</v>
      </c>
      <c r="H2692" s="41" t="s">
        <v>218</v>
      </c>
      <c r="I2692" s="41" t="s">
        <v>2505</v>
      </c>
      <c r="J2692" s="41" t="str">
        <f t="shared" si="363"/>
        <v>Planned</v>
      </c>
    </row>
    <row r="2693" spans="1:10" x14ac:dyDescent="0.25">
      <c r="A2693" s="173" t="str">
        <f t="shared" si="362"/>
        <v>ScienceExploring, History of Medicine166</v>
      </c>
      <c r="B2693" s="74" t="s">
        <v>122</v>
      </c>
      <c r="C2693" s="176"/>
      <c r="D2693" s="73" t="s">
        <v>3496</v>
      </c>
      <c r="E2693" s="176" t="s">
        <v>128</v>
      </c>
      <c r="F2693" s="42">
        <v>166</v>
      </c>
      <c r="G2693" s="43" t="str">
        <f t="shared" si="361"/>
        <v>29 Apr (Week 34:  Mon)</v>
      </c>
      <c r="H2693" s="41" t="s">
        <v>219</v>
      </c>
      <c r="I2693" s="41" t="s">
        <v>2506</v>
      </c>
      <c r="J2693" s="41" t="str">
        <f t="shared" si="363"/>
        <v>Planned</v>
      </c>
    </row>
    <row r="2694" spans="1:10" x14ac:dyDescent="0.25">
      <c r="A2694" s="173" t="str">
        <f t="shared" si="362"/>
        <v>ScienceExploring, History of Medicine167</v>
      </c>
      <c r="B2694" s="74" t="s">
        <v>122</v>
      </c>
      <c r="C2694" s="176"/>
      <c r="D2694" s="73" t="s">
        <v>3496</v>
      </c>
      <c r="E2694" s="176" t="s">
        <v>128</v>
      </c>
      <c r="F2694" s="42">
        <v>167</v>
      </c>
      <c r="G2694" s="43" t="str">
        <f t="shared" si="361"/>
        <v>30 Apr (Week 34:  Tue)</v>
      </c>
      <c r="H2694" s="41" t="s">
        <v>220</v>
      </c>
      <c r="I2694" s="41" t="s">
        <v>2507</v>
      </c>
      <c r="J2694" s="41" t="str">
        <f t="shared" si="363"/>
        <v>Planned</v>
      </c>
    </row>
    <row r="2695" spans="1:10" x14ac:dyDescent="0.25">
      <c r="A2695" s="173" t="str">
        <f t="shared" si="362"/>
        <v>ScienceExploring, History of Medicine168</v>
      </c>
      <c r="B2695" s="74" t="s">
        <v>122</v>
      </c>
      <c r="C2695" s="176"/>
      <c r="D2695" s="73" t="s">
        <v>3496</v>
      </c>
      <c r="E2695" s="176" t="s">
        <v>128</v>
      </c>
      <c r="F2695" s="42">
        <v>168</v>
      </c>
      <c r="G2695" s="43" t="str">
        <f t="shared" si="361"/>
        <v>01 May (Week 34:  Wed)</v>
      </c>
      <c r="H2695" s="41" t="s">
        <v>221</v>
      </c>
      <c r="I2695" s="41" t="s">
        <v>2508</v>
      </c>
      <c r="J2695" s="41" t="str">
        <f t="shared" si="363"/>
        <v>Planned</v>
      </c>
    </row>
    <row r="2696" spans="1:10" x14ac:dyDescent="0.25">
      <c r="A2696" s="173" t="str">
        <f t="shared" si="362"/>
        <v>ScienceExploring, History of Medicine169</v>
      </c>
      <c r="B2696" s="74" t="s">
        <v>122</v>
      </c>
      <c r="C2696" s="176"/>
      <c r="D2696" s="73" t="s">
        <v>3496</v>
      </c>
      <c r="E2696" s="176" t="s">
        <v>128</v>
      </c>
      <c r="F2696" s="42">
        <v>169</v>
      </c>
      <c r="G2696" s="43" t="str">
        <f t="shared" si="361"/>
        <v>02 May (Week 34:  Thu)</v>
      </c>
      <c r="H2696" s="41" t="s">
        <v>1908</v>
      </c>
      <c r="I2696" s="41" t="s">
        <v>2509</v>
      </c>
      <c r="J2696" s="41" t="str">
        <f t="shared" si="363"/>
        <v>Planned</v>
      </c>
    </row>
    <row r="2697" spans="1:10" x14ac:dyDescent="0.25">
      <c r="A2697" s="173" t="str">
        <f t="shared" si="362"/>
        <v>ScienceExploring, History of Medicine171</v>
      </c>
      <c r="B2697" s="74" t="s">
        <v>122</v>
      </c>
      <c r="C2697" s="176"/>
      <c r="D2697" s="73" t="s">
        <v>3496</v>
      </c>
      <c r="E2697" s="176" t="s">
        <v>128</v>
      </c>
      <c r="F2697" s="42">
        <v>171</v>
      </c>
      <c r="G2697" s="43" t="str">
        <f t="shared" si="361"/>
        <v>06 May (Week 35:  Mon)</v>
      </c>
      <c r="H2697" s="41" t="s">
        <v>1909</v>
      </c>
      <c r="I2697" s="41" t="s">
        <v>2510</v>
      </c>
      <c r="J2697" s="41" t="str">
        <f t="shared" si="363"/>
        <v>Planned</v>
      </c>
    </row>
    <row r="2698" spans="1:10" x14ac:dyDescent="0.25">
      <c r="A2698" s="173" t="str">
        <f t="shared" si="362"/>
        <v>ScienceExploring, History of Medicine172</v>
      </c>
      <c r="B2698" s="74" t="s">
        <v>122</v>
      </c>
      <c r="C2698" s="176"/>
      <c r="D2698" s="73" t="s">
        <v>3496</v>
      </c>
      <c r="E2698" s="176" t="s">
        <v>128</v>
      </c>
      <c r="F2698" s="42">
        <v>172</v>
      </c>
      <c r="G2698" s="43" t="str">
        <f t="shared" si="361"/>
        <v>07 May (Week 35:  Tue)</v>
      </c>
      <c r="H2698" s="41" t="s">
        <v>2172</v>
      </c>
      <c r="I2698" s="41" t="s">
        <v>2511</v>
      </c>
      <c r="J2698" s="41" t="str">
        <f t="shared" si="363"/>
        <v>Planned</v>
      </c>
    </row>
    <row r="2699" spans="1:10" x14ac:dyDescent="0.25">
      <c r="A2699" s="173" t="str">
        <f t="shared" si="362"/>
        <v>ScienceExploring, History of Medicine173</v>
      </c>
      <c r="B2699" s="74" t="s">
        <v>122</v>
      </c>
      <c r="C2699" s="176"/>
      <c r="D2699" s="73" t="s">
        <v>3496</v>
      </c>
      <c r="E2699" s="176" t="s">
        <v>128</v>
      </c>
      <c r="F2699" s="42">
        <v>173</v>
      </c>
      <c r="G2699" s="43" t="str">
        <f t="shared" si="361"/>
        <v>08 May (Week 35:  Wed)</v>
      </c>
      <c r="H2699" s="41" t="s">
        <v>2056</v>
      </c>
      <c r="I2699" s="41" t="s">
        <v>2512</v>
      </c>
      <c r="J2699" s="41" t="str">
        <f t="shared" si="363"/>
        <v>Planned</v>
      </c>
    </row>
    <row r="2700" spans="1:10" x14ac:dyDescent="0.25">
      <c r="A2700" s="173" t="str">
        <f t="shared" si="362"/>
        <v>ScienceExploring, History of Medicine174</v>
      </c>
      <c r="B2700" s="74" t="s">
        <v>122</v>
      </c>
      <c r="C2700" s="176"/>
      <c r="D2700" s="73" t="s">
        <v>3496</v>
      </c>
      <c r="E2700" s="176" t="s">
        <v>128</v>
      </c>
      <c r="F2700" s="42">
        <v>174</v>
      </c>
      <c r="G2700" s="43" t="str">
        <f t="shared" si="361"/>
        <v>09 May (Week 35:  Thu)</v>
      </c>
      <c r="H2700" s="41" t="s">
        <v>2283</v>
      </c>
      <c r="I2700" s="41" t="s">
        <v>2513</v>
      </c>
      <c r="J2700" s="41" t="str">
        <f t="shared" si="363"/>
        <v>Planned</v>
      </c>
    </row>
    <row r="2701" spans="1:10" x14ac:dyDescent="0.25">
      <c r="A2701" s="173" t="str">
        <f t="shared" si="362"/>
        <v>ScienceExploring, History of Medicine176</v>
      </c>
      <c r="B2701" s="74" t="s">
        <v>122</v>
      </c>
      <c r="C2701" s="176"/>
      <c r="D2701" s="73" t="s">
        <v>3496</v>
      </c>
      <c r="E2701" s="176" t="s">
        <v>128</v>
      </c>
      <c r="F2701" s="42">
        <v>176</v>
      </c>
      <c r="G2701" s="43" t="str">
        <f t="shared" si="361"/>
        <v>13 May (Week 36:  Mon)</v>
      </c>
      <c r="H2701" s="41" t="s">
        <v>2199</v>
      </c>
      <c r="I2701" s="41" t="s">
        <v>2514</v>
      </c>
      <c r="J2701" s="41" t="str">
        <f t="shared" si="363"/>
        <v>Planned</v>
      </c>
    </row>
    <row r="2702" spans="1:10" x14ac:dyDescent="0.25">
      <c r="A2702" s="173" t="str">
        <f t="shared" si="362"/>
        <v>ScienceExploring, History of Medicine177</v>
      </c>
      <c r="B2702" s="74" t="s">
        <v>122</v>
      </c>
      <c r="C2702" s="176"/>
      <c r="D2702" s="73" t="s">
        <v>3496</v>
      </c>
      <c r="E2702" s="176" t="s">
        <v>128</v>
      </c>
      <c r="F2702" s="42">
        <v>177</v>
      </c>
      <c r="G2702" s="43" t="str">
        <f t="shared" si="361"/>
        <v>14 May (Week 36:  Tue)</v>
      </c>
      <c r="H2702" s="41" t="s">
        <v>2393</v>
      </c>
      <c r="I2702" s="41" t="s">
        <v>2515</v>
      </c>
      <c r="J2702" s="41" t="str">
        <f t="shared" si="363"/>
        <v>Planned</v>
      </c>
    </row>
    <row r="2703" spans="1:10" x14ac:dyDescent="0.25">
      <c r="A2703" s="173" t="str">
        <f t="shared" si="362"/>
        <v>ScienceExploring, History of Medicine178</v>
      </c>
      <c r="B2703" s="74" t="s">
        <v>122</v>
      </c>
      <c r="C2703" s="176"/>
      <c r="D2703" s="73" t="s">
        <v>3496</v>
      </c>
      <c r="E2703" s="176" t="s">
        <v>128</v>
      </c>
      <c r="F2703" s="42">
        <v>178</v>
      </c>
      <c r="G2703" s="43" t="str">
        <f t="shared" si="361"/>
        <v>15 May (Week 36:  Wed)</v>
      </c>
      <c r="H2703" s="41" t="s">
        <v>2394</v>
      </c>
      <c r="I2703" s="41" t="s">
        <v>2516</v>
      </c>
      <c r="J2703" s="41" t="str">
        <f t="shared" si="363"/>
        <v>Planned</v>
      </c>
    </row>
    <row r="2704" spans="1:10" x14ac:dyDescent="0.25">
      <c r="A2704" s="173" t="str">
        <f t="shared" si="362"/>
        <v>ScienceExploring, History of Medicine179</v>
      </c>
      <c r="B2704" s="74" t="s">
        <v>122</v>
      </c>
      <c r="C2704" s="176"/>
      <c r="D2704" s="73" t="s">
        <v>3496</v>
      </c>
      <c r="E2704" s="176" t="s">
        <v>128</v>
      </c>
      <c r="F2704" s="42">
        <v>179</v>
      </c>
      <c r="G2704" s="43" t="str">
        <f t="shared" ref="G2704" si="364">IF(ISBLANK(F2704),"",TEXT(VLOOKUP(F2704,Calendar,2,0),"dd mmm")&amp;" (Week "&amp;VLOOKUP(F2704,Calendar,3,FALSE)&amp;":  "&amp;TEXT(VLOOKUP(F2704,Calendar,2,FALSE),"ddd")&amp;")")</f>
        <v>16 May (Week 36:  Thu)</v>
      </c>
      <c r="H2704" s="41" t="s">
        <v>2395</v>
      </c>
      <c r="I2704" s="41" t="s">
        <v>2517</v>
      </c>
      <c r="J2704" s="41" t="str">
        <f t="shared" si="363"/>
        <v>Planned</v>
      </c>
    </row>
    <row r="2705" spans="1:12" x14ac:dyDescent="0.25">
      <c r="A2705" s="103" t="str">
        <f t="shared" ref="A2705:A2706" si="365">B2705&amp;D2705&amp;F2705</f>
        <v>ScienceDVD: Unlocking the Mystery84</v>
      </c>
      <c r="B2705" s="74" t="s">
        <v>122</v>
      </c>
      <c r="D2705" s="73" t="s">
        <v>3497</v>
      </c>
      <c r="E2705" s="73" t="s">
        <v>128</v>
      </c>
      <c r="F2705" s="42">
        <v>84</v>
      </c>
      <c r="G2705" s="43" t="str">
        <f t="shared" ref="G2705:G2706" si="366">IF(ISBLANK(F2705),"",TEXT(VLOOKUP(F2705,Calendar,2,0),"dd mmm")&amp;" (Week "&amp;VLOOKUP(F2705,Calendar,3,FALSE)&amp;":  "&amp;TEXT(VLOOKUP(F2705,Calendar,2,FALSE),"ddd")&amp;")")</f>
        <v>03 Jan (Week 17:  Thu)</v>
      </c>
      <c r="H2705" s="41" t="s">
        <v>2465</v>
      </c>
      <c r="I2705" s="41" t="s">
        <v>2466</v>
      </c>
      <c r="J2705" s="41" t="str">
        <f t="shared" ref="J2705:J2706" si="367">IF(ISBLANK(K2705),"Planned",IF(K2705="-","Revoked","Completed"))</f>
        <v>Planned</v>
      </c>
    </row>
    <row r="2706" spans="1:12" x14ac:dyDescent="0.25">
      <c r="A2706" s="103" t="str">
        <f t="shared" si="365"/>
        <v>ScienceDVD: Unlocking the Mystery86</v>
      </c>
      <c r="B2706" s="74" t="s">
        <v>122</v>
      </c>
      <c r="D2706" s="73" t="s">
        <v>3497</v>
      </c>
      <c r="E2706" s="73" t="s">
        <v>128</v>
      </c>
      <c r="F2706" s="42">
        <v>86</v>
      </c>
      <c r="G2706" s="43" t="str">
        <f t="shared" si="366"/>
        <v>07 Jan (Week 18:  Mon)</v>
      </c>
      <c r="H2706" s="41" t="s">
        <v>2467</v>
      </c>
      <c r="I2706" s="41" t="s">
        <v>2468</v>
      </c>
      <c r="J2706" s="41" t="str">
        <f t="shared" si="367"/>
        <v>Planned</v>
      </c>
      <c r="L2706" s="107"/>
    </row>
    <row r="2707" spans="1:12" x14ac:dyDescent="0.25">
      <c r="A2707" s="103" t="str">
        <f t="shared" ref="A2707:A2713" si="368">B2707&amp;D2707&amp;F2707</f>
        <v>MathHorizons: Math 31</v>
      </c>
      <c r="B2707" s="74" t="s">
        <v>7</v>
      </c>
      <c r="C2707" s="105"/>
      <c r="D2707" s="73" t="s">
        <v>3498</v>
      </c>
      <c r="E2707" s="73" t="s">
        <v>108</v>
      </c>
      <c r="F2707" s="42">
        <v>1</v>
      </c>
      <c r="G2707" s="43" t="str">
        <f t="shared" ref="G2707:G2713" si="369">IF(ISBLANK(F2707),"",TEXT(VLOOKUP(F2707,Calendar,2,0),"dd mmm")&amp;" (Week "&amp;VLOOKUP(F2707,Calendar,3,FALSE)&amp;":  "&amp;TEXT(VLOOKUP(F2707,Calendar,2,FALSE),"ddd")&amp;")")</f>
        <v>03 Sep (Week 1:  Mon)</v>
      </c>
      <c r="H2707" s="41" t="s">
        <v>2875</v>
      </c>
      <c r="I2707" s="41" t="s">
        <v>2876</v>
      </c>
      <c r="J2707" s="41" t="str">
        <f t="shared" ref="J2707:J2713" si="370">IF(ISBLANK(K2707),"Planned",IF(K2707="-","Revoked","Completed"))</f>
        <v>Completed</v>
      </c>
      <c r="K2707" s="107">
        <v>43346</v>
      </c>
    </row>
    <row r="2708" spans="1:12" x14ac:dyDescent="0.25">
      <c r="A2708" s="103" t="str">
        <f t="shared" si="368"/>
        <v>MathHorizons: Math 32</v>
      </c>
      <c r="B2708" s="74" t="s">
        <v>7</v>
      </c>
      <c r="C2708" s="105"/>
      <c r="D2708" s="73" t="s">
        <v>3498</v>
      </c>
      <c r="E2708" s="73" t="s">
        <v>108</v>
      </c>
      <c r="F2708" s="42">
        <v>2</v>
      </c>
      <c r="G2708" s="43" t="str">
        <f t="shared" si="369"/>
        <v>04 Sep (Week 1:  Tue)</v>
      </c>
      <c r="H2708" s="41" t="s">
        <v>2877</v>
      </c>
      <c r="I2708" s="41" t="s">
        <v>2880</v>
      </c>
      <c r="J2708" s="41" t="str">
        <f t="shared" si="370"/>
        <v>Completed</v>
      </c>
      <c r="K2708" s="107">
        <v>43347</v>
      </c>
    </row>
    <row r="2709" spans="1:12" x14ac:dyDescent="0.25">
      <c r="A2709" s="103" t="str">
        <f t="shared" si="368"/>
        <v>MathHorizons: Math 33</v>
      </c>
      <c r="B2709" s="74" t="s">
        <v>7</v>
      </c>
      <c r="C2709" s="105"/>
      <c r="D2709" s="73" t="s">
        <v>3498</v>
      </c>
      <c r="E2709" s="73" t="s">
        <v>108</v>
      </c>
      <c r="F2709" s="42">
        <v>3</v>
      </c>
      <c r="G2709" s="43" t="str">
        <f t="shared" si="369"/>
        <v>05 Sep (Week 1:  Wed)</v>
      </c>
      <c r="H2709" s="41" t="s">
        <v>2878</v>
      </c>
      <c r="I2709" s="41" t="s">
        <v>2879</v>
      </c>
      <c r="J2709" s="41" t="str">
        <f t="shared" si="370"/>
        <v>Completed</v>
      </c>
      <c r="K2709" s="107">
        <v>43348</v>
      </c>
    </row>
    <row r="2710" spans="1:12" x14ac:dyDescent="0.25">
      <c r="A2710" s="103" t="str">
        <f t="shared" si="368"/>
        <v>MathHorizons: Math 34</v>
      </c>
      <c r="B2710" s="74" t="s">
        <v>7</v>
      </c>
      <c r="C2710" s="105"/>
      <c r="D2710" s="73" t="s">
        <v>3498</v>
      </c>
      <c r="E2710" s="73" t="s">
        <v>108</v>
      </c>
      <c r="F2710" s="42">
        <v>4</v>
      </c>
      <c r="G2710" s="43" t="str">
        <f t="shared" si="369"/>
        <v>06 Sep (Week 1:  Thu)</v>
      </c>
      <c r="H2710" s="41" t="s">
        <v>2881</v>
      </c>
      <c r="I2710" s="41" t="s">
        <v>2882</v>
      </c>
      <c r="J2710" s="41" t="str">
        <f t="shared" si="370"/>
        <v>Completed</v>
      </c>
      <c r="K2710" s="107">
        <v>43349</v>
      </c>
    </row>
    <row r="2711" spans="1:12" x14ac:dyDescent="0.25">
      <c r="A2711" s="103" t="str">
        <f t="shared" si="368"/>
        <v>MathHorizons: Math 35</v>
      </c>
      <c r="B2711" s="74" t="s">
        <v>7</v>
      </c>
      <c r="C2711" s="105"/>
      <c r="D2711" s="73" t="s">
        <v>3498</v>
      </c>
      <c r="E2711" s="73" t="s">
        <v>108</v>
      </c>
      <c r="F2711" s="42">
        <v>5</v>
      </c>
      <c r="G2711" s="43" t="str">
        <f t="shared" si="369"/>
        <v>07 Sep (Week 1:  Fri)</v>
      </c>
      <c r="H2711" s="41" t="s">
        <v>2883</v>
      </c>
      <c r="I2711" s="41" t="s">
        <v>2884</v>
      </c>
      <c r="J2711" s="41" t="str">
        <f t="shared" si="370"/>
        <v>Completed</v>
      </c>
      <c r="K2711" s="107">
        <v>43350</v>
      </c>
    </row>
    <row r="2712" spans="1:12" x14ac:dyDescent="0.25">
      <c r="A2712" s="103" t="str">
        <f t="shared" si="368"/>
        <v>MathHorizons: Math 36</v>
      </c>
      <c r="B2712" s="74" t="s">
        <v>7</v>
      </c>
      <c r="C2712" s="105"/>
      <c r="D2712" s="73" t="s">
        <v>3498</v>
      </c>
      <c r="E2712" s="73" t="s">
        <v>108</v>
      </c>
      <c r="F2712" s="42">
        <v>6</v>
      </c>
      <c r="G2712" s="43" t="str">
        <f t="shared" si="369"/>
        <v>10 Sep (Week 2:  Mon)</v>
      </c>
      <c r="H2712" s="41" t="s">
        <v>2885</v>
      </c>
      <c r="I2712" s="41" t="s">
        <v>2886</v>
      </c>
      <c r="J2712" s="41" t="str">
        <f t="shared" si="370"/>
        <v>Completed</v>
      </c>
      <c r="K2712" s="107">
        <v>43353</v>
      </c>
    </row>
    <row r="2713" spans="1:12" x14ac:dyDescent="0.25">
      <c r="A2713" s="103" t="str">
        <f t="shared" si="368"/>
        <v>MathHorizons: Math 37</v>
      </c>
      <c r="B2713" s="74" t="s">
        <v>7</v>
      </c>
      <c r="C2713" s="105"/>
      <c r="D2713" s="73" t="s">
        <v>3498</v>
      </c>
      <c r="E2713" s="73" t="s">
        <v>108</v>
      </c>
      <c r="F2713" s="42">
        <v>7</v>
      </c>
      <c r="G2713" s="43" t="str">
        <f t="shared" si="369"/>
        <v>11 Sep (Week 2:  Tue)</v>
      </c>
      <c r="H2713" s="41" t="s">
        <v>2891</v>
      </c>
      <c r="I2713" s="41" t="s">
        <v>2892</v>
      </c>
      <c r="J2713" s="41" t="str">
        <f t="shared" si="370"/>
        <v>Completed</v>
      </c>
      <c r="K2713" s="107">
        <v>43354</v>
      </c>
    </row>
    <row r="2714" spans="1:12" x14ac:dyDescent="0.25">
      <c r="A2714" s="103" t="str">
        <f t="shared" ref="A2714" si="371">B2714&amp;D2714&amp;F2714</f>
        <v>MathHorizons: Math 38</v>
      </c>
      <c r="B2714" s="74" t="s">
        <v>7</v>
      </c>
      <c r="C2714" s="105"/>
      <c r="D2714" s="73" t="s">
        <v>3498</v>
      </c>
      <c r="E2714" s="73" t="s">
        <v>108</v>
      </c>
      <c r="F2714" s="42">
        <v>8</v>
      </c>
      <c r="G2714" s="43" t="str">
        <f t="shared" ref="G2714" si="372">IF(ISBLANK(F2714),"",TEXT(VLOOKUP(F2714,Calendar,2,0),"dd mmm")&amp;" (Week "&amp;VLOOKUP(F2714,Calendar,3,FALSE)&amp;":  "&amp;TEXT(VLOOKUP(F2714,Calendar,2,FALSE),"ddd")&amp;")")</f>
        <v>12 Sep (Week 2:  Wed)</v>
      </c>
      <c r="H2714" s="41" t="s">
        <v>2887</v>
      </c>
      <c r="I2714" s="41" t="s">
        <v>2888</v>
      </c>
      <c r="J2714" s="41" t="str">
        <f t="shared" ref="J2714" si="373">IF(ISBLANK(K2714),"Planned",IF(K2714="-","Revoked","Completed"))</f>
        <v>Completed</v>
      </c>
      <c r="K2714" s="107">
        <v>43355</v>
      </c>
    </row>
    <row r="2715" spans="1:12" x14ac:dyDescent="0.25">
      <c r="A2715" s="173" t="str">
        <f t="shared" ref="A2715:A2746" si="374">B2715&amp;D2715&amp;F2715</f>
        <v>MathHorizons: Math 39</v>
      </c>
      <c r="B2715" s="74" t="s">
        <v>7</v>
      </c>
      <c r="C2715" s="105"/>
      <c r="D2715" s="73" t="s">
        <v>3498</v>
      </c>
      <c r="E2715" s="73" t="s">
        <v>108</v>
      </c>
      <c r="F2715" s="42">
        <v>9</v>
      </c>
      <c r="G2715" s="43" t="str">
        <f t="shared" ref="G2715:G2746" si="375">IF(ISBLANK(F2715),"",TEXT(VLOOKUP(F2715,Calendar,2,0),"dd mmm")&amp;" (Week "&amp;VLOOKUP(F2715,Calendar,3,FALSE)&amp;":  "&amp;TEXT(VLOOKUP(F2715,Calendar,2,FALSE),"ddd")&amp;")")</f>
        <v>13 Sep (Week 2:  Thu)</v>
      </c>
      <c r="H2715" s="41" t="s">
        <v>2889</v>
      </c>
      <c r="I2715" s="41" t="s">
        <v>2890</v>
      </c>
      <c r="J2715" s="41" t="str">
        <f t="shared" ref="J2715:J2746" si="376">IF(ISBLANK(K2715),"Planned",IF(K2715="-","Revoked","Completed"))</f>
        <v>Completed</v>
      </c>
      <c r="K2715" s="107">
        <v>43356</v>
      </c>
    </row>
    <row r="2716" spans="1:12" x14ac:dyDescent="0.25">
      <c r="A2716" s="173" t="str">
        <f t="shared" si="374"/>
        <v>MathHorizons: Math 310</v>
      </c>
      <c r="B2716" s="74" t="s">
        <v>7</v>
      </c>
      <c r="C2716" s="105"/>
      <c r="D2716" s="73" t="s">
        <v>3498</v>
      </c>
      <c r="E2716" s="73" t="s">
        <v>108</v>
      </c>
      <c r="F2716" s="42">
        <v>10</v>
      </c>
      <c r="G2716" s="43" t="str">
        <f t="shared" si="375"/>
        <v>14 Sep (Week 2:  Fri)</v>
      </c>
      <c r="H2716" s="41" t="s">
        <v>2893</v>
      </c>
      <c r="I2716" s="41" t="s">
        <v>2894</v>
      </c>
      <c r="J2716" s="41" t="str">
        <f t="shared" si="376"/>
        <v>Completed</v>
      </c>
      <c r="K2716" s="107">
        <v>43356</v>
      </c>
    </row>
    <row r="2717" spans="1:12" x14ac:dyDescent="0.25">
      <c r="A2717" s="173" t="str">
        <f t="shared" si="374"/>
        <v>MathHorizons: Math 311</v>
      </c>
      <c r="B2717" s="74" t="s">
        <v>7</v>
      </c>
      <c r="C2717" s="105"/>
      <c r="D2717" s="73" t="s">
        <v>3498</v>
      </c>
      <c r="E2717" s="73" t="s">
        <v>108</v>
      </c>
      <c r="F2717" s="42">
        <v>11</v>
      </c>
      <c r="G2717" s="43" t="str">
        <f t="shared" si="375"/>
        <v>17 Sep (Week 3:  Mon)</v>
      </c>
      <c r="H2717" s="41" t="s">
        <v>2895</v>
      </c>
      <c r="I2717" s="41" t="s">
        <v>2896</v>
      </c>
      <c r="J2717" s="41" t="str">
        <f t="shared" si="376"/>
        <v>Completed</v>
      </c>
      <c r="K2717" s="107">
        <v>43360</v>
      </c>
    </row>
    <row r="2718" spans="1:12" x14ac:dyDescent="0.25">
      <c r="A2718" s="173" t="str">
        <f t="shared" si="374"/>
        <v>MathHorizons: Math 312</v>
      </c>
      <c r="B2718" s="74" t="s">
        <v>7</v>
      </c>
      <c r="C2718" s="105"/>
      <c r="D2718" s="73" t="s">
        <v>3498</v>
      </c>
      <c r="E2718" s="73" t="s">
        <v>108</v>
      </c>
      <c r="F2718" s="42">
        <v>12</v>
      </c>
      <c r="G2718" s="43" t="str">
        <f t="shared" si="375"/>
        <v>18 Sep (Week 3:  Tue)</v>
      </c>
      <c r="H2718" s="41" t="s">
        <v>2901</v>
      </c>
      <c r="I2718" s="41" t="s">
        <v>2902</v>
      </c>
      <c r="J2718" s="41" t="str">
        <f t="shared" si="376"/>
        <v>Completed</v>
      </c>
      <c r="K2718" s="107">
        <v>43361</v>
      </c>
    </row>
    <row r="2719" spans="1:12" x14ac:dyDescent="0.25">
      <c r="A2719" s="173" t="str">
        <f t="shared" si="374"/>
        <v>MathHorizons: Math 313</v>
      </c>
      <c r="B2719" s="74" t="s">
        <v>7</v>
      </c>
      <c r="C2719" s="105"/>
      <c r="D2719" s="73" t="s">
        <v>3498</v>
      </c>
      <c r="E2719" s="73" t="s">
        <v>108</v>
      </c>
      <c r="F2719" s="42">
        <v>13</v>
      </c>
      <c r="G2719" s="43" t="str">
        <f t="shared" si="375"/>
        <v>19 Sep (Week 3:  Wed)</v>
      </c>
      <c r="H2719" s="41" t="s">
        <v>2897</v>
      </c>
      <c r="I2719" s="41" t="s">
        <v>2898</v>
      </c>
      <c r="J2719" s="41" t="str">
        <f t="shared" si="376"/>
        <v>Completed</v>
      </c>
      <c r="K2719" s="107">
        <v>43362</v>
      </c>
    </row>
    <row r="2720" spans="1:12" x14ac:dyDescent="0.25">
      <c r="A2720" s="173" t="str">
        <f t="shared" si="374"/>
        <v>MathHorizons: Math 314</v>
      </c>
      <c r="B2720" s="74" t="s">
        <v>7</v>
      </c>
      <c r="C2720" s="105"/>
      <c r="D2720" s="73" t="s">
        <v>3498</v>
      </c>
      <c r="E2720" s="73" t="s">
        <v>108</v>
      </c>
      <c r="F2720" s="42">
        <v>14</v>
      </c>
      <c r="G2720" s="43" t="str">
        <f t="shared" si="375"/>
        <v>20 Sep (Week 3:  Thu)</v>
      </c>
      <c r="H2720" s="41" t="s">
        <v>2899</v>
      </c>
      <c r="I2720" s="41" t="s">
        <v>2900</v>
      </c>
      <c r="J2720" s="41" t="str">
        <f t="shared" si="376"/>
        <v>Completed</v>
      </c>
      <c r="K2720" s="107">
        <v>43363</v>
      </c>
    </row>
    <row r="2721" spans="1:11" x14ac:dyDescent="0.25">
      <c r="A2721" s="173" t="str">
        <f t="shared" si="374"/>
        <v>MathHorizons: Math 315</v>
      </c>
      <c r="B2721" s="74" t="s">
        <v>7</v>
      </c>
      <c r="C2721" s="105"/>
      <c r="D2721" s="73" t="s">
        <v>3498</v>
      </c>
      <c r="E2721" s="73" t="s">
        <v>108</v>
      </c>
      <c r="F2721" s="42">
        <v>15</v>
      </c>
      <c r="G2721" s="43" t="str">
        <f t="shared" si="375"/>
        <v>21 Sep (Week 3:  Fri)</v>
      </c>
      <c r="H2721" s="41" t="s">
        <v>2903</v>
      </c>
      <c r="I2721" s="41" t="s">
        <v>2904</v>
      </c>
      <c r="J2721" s="41" t="str">
        <f t="shared" si="376"/>
        <v>Completed</v>
      </c>
      <c r="K2721" s="107">
        <v>43364</v>
      </c>
    </row>
    <row r="2722" spans="1:11" x14ac:dyDescent="0.25">
      <c r="A2722" s="173" t="str">
        <f t="shared" si="374"/>
        <v>MathHorizons: Math 416</v>
      </c>
      <c r="B2722" s="74" t="s">
        <v>7</v>
      </c>
      <c r="C2722" s="176"/>
      <c r="D2722" s="73" t="s">
        <v>3500</v>
      </c>
      <c r="E2722" s="73" t="s">
        <v>108</v>
      </c>
      <c r="F2722" s="42">
        <v>16</v>
      </c>
      <c r="G2722" s="43" t="str">
        <f t="shared" si="375"/>
        <v>24 Sep (Week 4:  Mon)</v>
      </c>
      <c r="H2722" s="41" t="s">
        <v>3186</v>
      </c>
      <c r="I2722" s="41" t="s">
        <v>3187</v>
      </c>
      <c r="J2722" s="41" t="str">
        <f t="shared" si="376"/>
        <v>Completed</v>
      </c>
      <c r="K2722" s="107">
        <v>43368</v>
      </c>
    </row>
    <row r="2723" spans="1:11" x14ac:dyDescent="0.25">
      <c r="A2723" s="173" t="str">
        <f t="shared" si="374"/>
        <v>MathHorizons: Math 417</v>
      </c>
      <c r="B2723" s="74" t="s">
        <v>7</v>
      </c>
      <c r="C2723" s="176"/>
      <c r="D2723" s="73" t="s">
        <v>3500</v>
      </c>
      <c r="E2723" s="73" t="s">
        <v>108</v>
      </c>
      <c r="F2723" s="42">
        <v>17</v>
      </c>
      <c r="G2723" s="43" t="str">
        <f t="shared" si="375"/>
        <v>25 Sep (Week 4:  Tue)</v>
      </c>
      <c r="H2723" s="41" t="s">
        <v>3188</v>
      </c>
      <c r="I2723" s="41" t="s">
        <v>3189</v>
      </c>
      <c r="J2723" s="41" t="str">
        <f t="shared" si="376"/>
        <v>Completed</v>
      </c>
      <c r="K2723" s="107">
        <v>43368</v>
      </c>
    </row>
    <row r="2724" spans="1:11" x14ac:dyDescent="0.25">
      <c r="A2724" s="173" t="str">
        <f t="shared" si="374"/>
        <v>MathHorizons: Math 418</v>
      </c>
      <c r="B2724" s="74" t="s">
        <v>7</v>
      </c>
      <c r="C2724" s="176"/>
      <c r="D2724" s="73" t="s">
        <v>3500</v>
      </c>
      <c r="E2724" s="73" t="s">
        <v>108</v>
      </c>
      <c r="F2724" s="42">
        <v>18</v>
      </c>
      <c r="G2724" s="43" t="str">
        <f t="shared" si="375"/>
        <v>26 Sep (Week 4:  Wed)</v>
      </c>
      <c r="H2724" s="41" t="s">
        <v>3190</v>
      </c>
      <c r="I2724" s="41" t="s">
        <v>3191</v>
      </c>
      <c r="J2724" s="41" t="str">
        <f t="shared" si="376"/>
        <v>Completed</v>
      </c>
      <c r="K2724" s="107">
        <v>43369</v>
      </c>
    </row>
    <row r="2725" spans="1:11" x14ac:dyDescent="0.25">
      <c r="A2725" s="173" t="str">
        <f t="shared" si="374"/>
        <v>MathHorizons: Math 419</v>
      </c>
      <c r="B2725" s="74" t="s">
        <v>7</v>
      </c>
      <c r="C2725" s="176"/>
      <c r="D2725" s="73" t="s">
        <v>3500</v>
      </c>
      <c r="E2725" s="73" t="s">
        <v>108</v>
      </c>
      <c r="F2725" s="42">
        <v>19</v>
      </c>
      <c r="G2725" s="43" t="str">
        <f t="shared" si="375"/>
        <v>27 Sep (Week 4:  Thu)</v>
      </c>
      <c r="H2725" s="41" t="s">
        <v>3192</v>
      </c>
      <c r="I2725" s="41" t="s">
        <v>3193</v>
      </c>
      <c r="J2725" s="41" t="str">
        <f t="shared" si="376"/>
        <v>Completed</v>
      </c>
      <c r="K2725" s="107">
        <v>43370</v>
      </c>
    </row>
    <row r="2726" spans="1:11" x14ac:dyDescent="0.25">
      <c r="A2726" s="173" t="str">
        <f t="shared" si="374"/>
        <v>MathHorizons: Math 420</v>
      </c>
      <c r="B2726" s="74" t="s">
        <v>7</v>
      </c>
      <c r="C2726" s="176"/>
      <c r="D2726" s="73" t="s">
        <v>3500</v>
      </c>
      <c r="E2726" s="73" t="s">
        <v>108</v>
      </c>
      <c r="F2726" s="42">
        <v>20</v>
      </c>
      <c r="G2726" s="43" t="str">
        <f t="shared" si="375"/>
        <v>28 Sep (Week 4:  Fri)</v>
      </c>
      <c r="H2726" s="41" t="s">
        <v>3194</v>
      </c>
      <c r="I2726" s="41" t="s">
        <v>3195</v>
      </c>
      <c r="J2726" s="41" t="str">
        <f t="shared" si="376"/>
        <v>Completed</v>
      </c>
      <c r="K2726" s="107">
        <v>43370</v>
      </c>
    </row>
    <row r="2727" spans="1:11" x14ac:dyDescent="0.25">
      <c r="A2727" s="173" t="str">
        <f t="shared" si="374"/>
        <v>MathHorizons: Math 421</v>
      </c>
      <c r="B2727" s="74" t="s">
        <v>7</v>
      </c>
      <c r="C2727" s="176"/>
      <c r="D2727" s="73" t="s">
        <v>3500</v>
      </c>
      <c r="E2727" s="73" t="s">
        <v>108</v>
      </c>
      <c r="F2727" s="42">
        <v>21</v>
      </c>
      <c r="G2727" s="43" t="str">
        <f t="shared" si="375"/>
        <v>01 Oct (Week 5:  Mon)</v>
      </c>
      <c r="H2727" s="41" t="s">
        <v>3196</v>
      </c>
      <c r="I2727" s="41" t="s">
        <v>3197</v>
      </c>
      <c r="J2727" s="41" t="str">
        <f t="shared" si="376"/>
        <v>Completed</v>
      </c>
      <c r="K2727" s="107">
        <v>43374</v>
      </c>
    </row>
    <row r="2728" spans="1:11" x14ac:dyDescent="0.25">
      <c r="A2728" s="173" t="str">
        <f t="shared" si="374"/>
        <v>MathHorizons: Math 422</v>
      </c>
      <c r="B2728" s="74" t="s">
        <v>7</v>
      </c>
      <c r="C2728" s="176"/>
      <c r="D2728" s="73" t="s">
        <v>3500</v>
      </c>
      <c r="E2728" s="73" t="s">
        <v>108</v>
      </c>
      <c r="F2728" s="42">
        <v>22</v>
      </c>
      <c r="G2728" s="43" t="str">
        <f t="shared" si="375"/>
        <v>02 Oct (Week 5:  Tue)</v>
      </c>
      <c r="H2728" s="41" t="s">
        <v>3198</v>
      </c>
      <c r="I2728" s="41" t="s">
        <v>3199</v>
      </c>
      <c r="J2728" s="41" t="str">
        <f t="shared" si="376"/>
        <v>Completed</v>
      </c>
      <c r="K2728" s="107">
        <v>43375</v>
      </c>
    </row>
    <row r="2729" spans="1:11" x14ac:dyDescent="0.25">
      <c r="A2729" s="173" t="str">
        <f t="shared" si="374"/>
        <v>MathHorizons: Math 423</v>
      </c>
      <c r="B2729" s="74" t="s">
        <v>7</v>
      </c>
      <c r="C2729" s="176"/>
      <c r="D2729" s="73" t="s">
        <v>3500</v>
      </c>
      <c r="E2729" s="73" t="s">
        <v>108</v>
      </c>
      <c r="F2729" s="42">
        <v>23</v>
      </c>
      <c r="G2729" s="43" t="str">
        <f t="shared" si="375"/>
        <v>03 Oct (Week 5:  Wed)</v>
      </c>
      <c r="H2729" s="41" t="s">
        <v>3200</v>
      </c>
      <c r="I2729" s="41" t="s">
        <v>3201</v>
      </c>
      <c r="J2729" s="41" t="str">
        <f t="shared" si="376"/>
        <v>Completed</v>
      </c>
      <c r="K2729" s="107">
        <v>43376</v>
      </c>
    </row>
    <row r="2730" spans="1:11" x14ac:dyDescent="0.25">
      <c r="A2730" s="173" t="str">
        <f t="shared" si="374"/>
        <v>MathHorizons: Math 424</v>
      </c>
      <c r="B2730" s="74" t="s">
        <v>7</v>
      </c>
      <c r="C2730" s="176"/>
      <c r="D2730" s="73" t="s">
        <v>3500</v>
      </c>
      <c r="E2730" s="73" t="s">
        <v>108</v>
      </c>
      <c r="F2730" s="42">
        <v>24</v>
      </c>
      <c r="G2730" s="43" t="str">
        <f t="shared" si="375"/>
        <v>04 Oct (Week 5:  Thu)</v>
      </c>
      <c r="H2730" s="41" t="s">
        <v>3202</v>
      </c>
      <c r="I2730" s="41" t="s">
        <v>3203</v>
      </c>
      <c r="J2730" s="41" t="str">
        <f t="shared" si="376"/>
        <v>Planned</v>
      </c>
    </row>
    <row r="2731" spans="1:11" x14ac:dyDescent="0.25">
      <c r="A2731" s="173" t="str">
        <f t="shared" si="374"/>
        <v>MathHorizons: Math 425</v>
      </c>
      <c r="B2731" s="74" t="s">
        <v>7</v>
      </c>
      <c r="C2731" s="176"/>
      <c r="D2731" s="73" t="s">
        <v>3500</v>
      </c>
      <c r="E2731" s="73" t="s">
        <v>108</v>
      </c>
      <c r="F2731" s="42">
        <v>25</v>
      </c>
      <c r="G2731" s="43" t="str">
        <f t="shared" si="375"/>
        <v>05 Oct (Week 5:  Fri)</v>
      </c>
      <c r="H2731" s="41" t="s">
        <v>3204</v>
      </c>
      <c r="I2731" s="41" t="s">
        <v>3205</v>
      </c>
      <c r="J2731" s="41" t="str">
        <f t="shared" si="376"/>
        <v>Planned</v>
      </c>
    </row>
    <row r="2732" spans="1:11" x14ac:dyDescent="0.25">
      <c r="A2732" s="173" t="str">
        <f t="shared" si="374"/>
        <v>MathHorizons: Math 426</v>
      </c>
      <c r="B2732" s="74" t="s">
        <v>7</v>
      </c>
      <c r="C2732" s="176"/>
      <c r="D2732" s="73" t="s">
        <v>3500</v>
      </c>
      <c r="E2732" s="73" t="s">
        <v>108</v>
      </c>
      <c r="F2732" s="42">
        <v>26</v>
      </c>
      <c r="G2732" s="43" t="str">
        <f t="shared" si="375"/>
        <v>08 Oct (Week 6:  Mon)</v>
      </c>
      <c r="H2732" s="41" t="s">
        <v>3206</v>
      </c>
      <c r="I2732" s="41" t="s">
        <v>3207</v>
      </c>
      <c r="J2732" s="41" t="str">
        <f t="shared" si="376"/>
        <v>Planned</v>
      </c>
    </row>
    <row r="2733" spans="1:11" x14ac:dyDescent="0.25">
      <c r="A2733" s="173" t="str">
        <f t="shared" si="374"/>
        <v>MathHorizons: Math 427</v>
      </c>
      <c r="B2733" s="74" t="s">
        <v>7</v>
      </c>
      <c r="C2733" s="176"/>
      <c r="D2733" s="73" t="s">
        <v>3500</v>
      </c>
      <c r="E2733" s="73" t="s">
        <v>108</v>
      </c>
      <c r="F2733" s="42">
        <v>27</v>
      </c>
      <c r="G2733" s="43" t="str">
        <f t="shared" si="375"/>
        <v>09 Oct (Week 6:  Tue)</v>
      </c>
      <c r="H2733" s="41" t="s">
        <v>3184</v>
      </c>
      <c r="I2733" s="41" t="s">
        <v>3185</v>
      </c>
      <c r="J2733" s="41" t="str">
        <f t="shared" si="376"/>
        <v>Planned</v>
      </c>
    </row>
    <row r="2734" spans="1:11" x14ac:dyDescent="0.25">
      <c r="A2734" s="173" t="str">
        <f t="shared" si="374"/>
        <v>MathHorizons: Math 428</v>
      </c>
      <c r="B2734" s="74" t="s">
        <v>7</v>
      </c>
      <c r="C2734" s="176"/>
      <c r="D2734" s="73" t="s">
        <v>3500</v>
      </c>
      <c r="E2734" s="73" t="s">
        <v>108</v>
      </c>
      <c r="F2734" s="42">
        <v>28</v>
      </c>
      <c r="G2734" s="43" t="str">
        <f t="shared" si="375"/>
        <v>10 Oct (Week 6:  Wed)</v>
      </c>
      <c r="H2734" s="41" t="s">
        <v>3208</v>
      </c>
      <c r="I2734" s="41" t="s">
        <v>3209</v>
      </c>
      <c r="J2734" s="41" t="str">
        <f t="shared" si="376"/>
        <v>Planned</v>
      </c>
    </row>
    <row r="2735" spans="1:11" x14ac:dyDescent="0.25">
      <c r="A2735" s="173" t="str">
        <f t="shared" si="374"/>
        <v>MathHorizons: Math 429</v>
      </c>
      <c r="B2735" s="74" t="s">
        <v>7</v>
      </c>
      <c r="C2735" s="176"/>
      <c r="D2735" s="73" t="s">
        <v>3500</v>
      </c>
      <c r="E2735" s="73" t="s">
        <v>108</v>
      </c>
      <c r="F2735" s="42">
        <v>29</v>
      </c>
      <c r="G2735" s="43" t="str">
        <f t="shared" si="375"/>
        <v>11 Oct (Week 6:  Thu)</v>
      </c>
      <c r="H2735" s="41" t="s">
        <v>3031</v>
      </c>
      <c r="I2735" s="41" t="s">
        <v>2820</v>
      </c>
      <c r="J2735" s="41" t="str">
        <f t="shared" si="376"/>
        <v>Planned</v>
      </c>
    </row>
    <row r="2736" spans="1:11" x14ac:dyDescent="0.25">
      <c r="A2736" s="173" t="str">
        <f t="shared" si="374"/>
        <v>MathHorizons: Math 430</v>
      </c>
      <c r="B2736" s="74" t="s">
        <v>7</v>
      </c>
      <c r="C2736" s="176"/>
      <c r="D2736" s="73" t="s">
        <v>3500</v>
      </c>
      <c r="E2736" s="73" t="s">
        <v>108</v>
      </c>
      <c r="F2736" s="42">
        <v>30</v>
      </c>
      <c r="G2736" s="43" t="str">
        <f t="shared" si="375"/>
        <v>12 Oct (Week 6:  Fri)</v>
      </c>
      <c r="H2736" s="41" t="s">
        <v>3032</v>
      </c>
      <c r="I2736" s="41" t="s">
        <v>2821</v>
      </c>
      <c r="J2736" s="41" t="str">
        <f t="shared" si="376"/>
        <v>Planned</v>
      </c>
    </row>
    <row r="2737" spans="1:10" x14ac:dyDescent="0.25">
      <c r="A2737" s="173" t="str">
        <f t="shared" si="374"/>
        <v>MathHorizons: Math 431</v>
      </c>
      <c r="B2737" s="74" t="s">
        <v>7</v>
      </c>
      <c r="C2737" s="176"/>
      <c r="D2737" s="73" t="s">
        <v>3500</v>
      </c>
      <c r="E2737" s="73" t="s">
        <v>108</v>
      </c>
      <c r="F2737" s="42">
        <v>31</v>
      </c>
      <c r="G2737" s="43" t="str">
        <f t="shared" si="375"/>
        <v>15 Oct (Week 7:  Mon)</v>
      </c>
      <c r="H2737" s="41" t="s">
        <v>3033</v>
      </c>
      <c r="I2737" s="41" t="s">
        <v>2822</v>
      </c>
      <c r="J2737" s="41" t="str">
        <f t="shared" si="376"/>
        <v>Planned</v>
      </c>
    </row>
    <row r="2738" spans="1:10" x14ac:dyDescent="0.25">
      <c r="A2738" s="173" t="str">
        <f t="shared" si="374"/>
        <v>MathHorizons: Math 432</v>
      </c>
      <c r="B2738" s="74" t="s">
        <v>7</v>
      </c>
      <c r="C2738" s="176"/>
      <c r="D2738" s="73" t="s">
        <v>3500</v>
      </c>
      <c r="E2738" s="73" t="s">
        <v>108</v>
      </c>
      <c r="F2738" s="42">
        <v>32</v>
      </c>
      <c r="G2738" s="43" t="str">
        <f t="shared" si="375"/>
        <v>16 Oct (Week 7:  Tue)</v>
      </c>
      <c r="H2738" s="41" t="s">
        <v>3034</v>
      </c>
      <c r="I2738" s="41" t="s">
        <v>2823</v>
      </c>
      <c r="J2738" s="41" t="str">
        <f t="shared" si="376"/>
        <v>Planned</v>
      </c>
    </row>
    <row r="2739" spans="1:10" x14ac:dyDescent="0.25">
      <c r="A2739" s="173" t="str">
        <f t="shared" si="374"/>
        <v>MathHorizons: Math 433</v>
      </c>
      <c r="B2739" s="74" t="s">
        <v>7</v>
      </c>
      <c r="C2739" s="176"/>
      <c r="D2739" s="73" t="s">
        <v>3500</v>
      </c>
      <c r="E2739" s="73" t="s">
        <v>108</v>
      </c>
      <c r="F2739" s="42">
        <v>33</v>
      </c>
      <c r="G2739" s="43" t="str">
        <f t="shared" si="375"/>
        <v>17 Oct (Week 7:  Wed)</v>
      </c>
      <c r="H2739" s="41" t="s">
        <v>3035</v>
      </c>
      <c r="I2739" s="41" t="s">
        <v>2824</v>
      </c>
      <c r="J2739" s="41" t="str">
        <f t="shared" si="376"/>
        <v>Planned</v>
      </c>
    </row>
    <row r="2740" spans="1:10" x14ac:dyDescent="0.25">
      <c r="A2740" s="173" t="str">
        <f t="shared" si="374"/>
        <v>MathHorizons: Math 434</v>
      </c>
      <c r="B2740" s="74" t="s">
        <v>7</v>
      </c>
      <c r="C2740" s="176"/>
      <c r="D2740" s="73" t="s">
        <v>3500</v>
      </c>
      <c r="E2740" s="73" t="s">
        <v>108</v>
      </c>
      <c r="F2740" s="42">
        <v>34</v>
      </c>
      <c r="G2740" s="43" t="str">
        <f t="shared" si="375"/>
        <v>18 Oct (Week 7:  Thu)</v>
      </c>
      <c r="H2740" s="41" t="s">
        <v>3036</v>
      </c>
      <c r="I2740" s="41" t="s">
        <v>2825</v>
      </c>
      <c r="J2740" s="41" t="str">
        <f t="shared" si="376"/>
        <v>Planned</v>
      </c>
    </row>
    <row r="2741" spans="1:10" x14ac:dyDescent="0.25">
      <c r="A2741" s="173" t="str">
        <f t="shared" si="374"/>
        <v>MathHorizons: Math 435</v>
      </c>
      <c r="B2741" s="74" t="s">
        <v>7</v>
      </c>
      <c r="C2741" s="176"/>
      <c r="D2741" s="73" t="s">
        <v>3500</v>
      </c>
      <c r="E2741" s="73" t="s">
        <v>108</v>
      </c>
      <c r="F2741" s="42">
        <v>35</v>
      </c>
      <c r="G2741" s="43" t="str">
        <f t="shared" si="375"/>
        <v>19 Oct (Week 7:  Fri)</v>
      </c>
      <c r="H2741" s="41" t="s">
        <v>3037</v>
      </c>
      <c r="I2741" s="41" t="s">
        <v>2826</v>
      </c>
      <c r="J2741" s="41" t="str">
        <f t="shared" si="376"/>
        <v>Planned</v>
      </c>
    </row>
    <row r="2742" spans="1:10" x14ac:dyDescent="0.25">
      <c r="A2742" s="173" t="str">
        <f t="shared" si="374"/>
        <v>MathHorizons: Math 436</v>
      </c>
      <c r="B2742" s="74" t="s">
        <v>7</v>
      </c>
      <c r="C2742" s="176"/>
      <c r="D2742" s="73" t="s">
        <v>3500</v>
      </c>
      <c r="E2742" s="73" t="s">
        <v>108</v>
      </c>
      <c r="F2742" s="42">
        <v>36</v>
      </c>
      <c r="G2742" s="43" t="str">
        <f t="shared" si="375"/>
        <v>22 Oct (Week 8:  Mon)</v>
      </c>
      <c r="H2742" s="41" t="s">
        <v>3038</v>
      </c>
      <c r="I2742" s="41" t="s">
        <v>2827</v>
      </c>
      <c r="J2742" s="41" t="str">
        <f t="shared" si="376"/>
        <v>Planned</v>
      </c>
    </row>
    <row r="2743" spans="1:10" x14ac:dyDescent="0.25">
      <c r="A2743" s="173" t="str">
        <f t="shared" si="374"/>
        <v>MathHorizons: Math 437</v>
      </c>
      <c r="B2743" s="74" t="s">
        <v>7</v>
      </c>
      <c r="C2743" s="176"/>
      <c r="D2743" s="73" t="s">
        <v>3500</v>
      </c>
      <c r="E2743" s="73" t="s">
        <v>108</v>
      </c>
      <c r="F2743" s="42">
        <v>37</v>
      </c>
      <c r="G2743" s="43" t="str">
        <f t="shared" si="375"/>
        <v>23 Oct (Week 8:  Tue)</v>
      </c>
      <c r="H2743" s="41" t="s">
        <v>3182</v>
      </c>
      <c r="I2743" s="41" t="s">
        <v>3183</v>
      </c>
      <c r="J2743" s="41" t="str">
        <f t="shared" si="376"/>
        <v>Planned</v>
      </c>
    </row>
    <row r="2744" spans="1:10" x14ac:dyDescent="0.25">
      <c r="A2744" s="173" t="str">
        <f t="shared" si="374"/>
        <v>MathHorizons: Math 438</v>
      </c>
      <c r="B2744" s="74" t="s">
        <v>7</v>
      </c>
      <c r="C2744" s="176"/>
      <c r="D2744" s="73" t="s">
        <v>3500</v>
      </c>
      <c r="E2744" s="73" t="s">
        <v>108</v>
      </c>
      <c r="F2744" s="42">
        <v>38</v>
      </c>
      <c r="G2744" s="43" t="str">
        <f t="shared" si="375"/>
        <v>24 Oct (Week 8:  Wed)</v>
      </c>
      <c r="H2744" s="41" t="s">
        <v>3039</v>
      </c>
      <c r="I2744" s="41" t="s">
        <v>2828</v>
      </c>
      <c r="J2744" s="41" t="str">
        <f t="shared" si="376"/>
        <v>Planned</v>
      </c>
    </row>
    <row r="2745" spans="1:10" x14ac:dyDescent="0.25">
      <c r="A2745" s="173" t="str">
        <f t="shared" si="374"/>
        <v>MathHorizons: Math 439</v>
      </c>
      <c r="B2745" s="74" t="s">
        <v>7</v>
      </c>
      <c r="C2745" s="176"/>
      <c r="D2745" s="73" t="s">
        <v>3500</v>
      </c>
      <c r="E2745" s="73" t="s">
        <v>108</v>
      </c>
      <c r="F2745" s="42">
        <v>39</v>
      </c>
      <c r="G2745" s="43" t="str">
        <f t="shared" si="375"/>
        <v>25 Oct (Week 8:  Thu)</v>
      </c>
      <c r="H2745" s="41" t="s">
        <v>3040</v>
      </c>
      <c r="I2745" s="41" t="s">
        <v>2829</v>
      </c>
      <c r="J2745" s="41" t="str">
        <f t="shared" si="376"/>
        <v>Planned</v>
      </c>
    </row>
    <row r="2746" spans="1:10" x14ac:dyDescent="0.25">
      <c r="A2746" s="173" t="str">
        <f t="shared" si="374"/>
        <v>MathHorizons: Math 440</v>
      </c>
      <c r="B2746" s="74" t="s">
        <v>7</v>
      </c>
      <c r="C2746" s="176"/>
      <c r="D2746" s="73" t="s">
        <v>3500</v>
      </c>
      <c r="E2746" s="73" t="s">
        <v>108</v>
      </c>
      <c r="F2746" s="42">
        <v>40</v>
      </c>
      <c r="G2746" s="43" t="str">
        <f t="shared" si="375"/>
        <v>26 Oct (Week 8:  Fri)</v>
      </c>
      <c r="H2746" s="41" t="s">
        <v>3041</v>
      </c>
      <c r="I2746" s="41" t="s">
        <v>2830</v>
      </c>
      <c r="J2746" s="41" t="str">
        <f t="shared" si="376"/>
        <v>Planned</v>
      </c>
    </row>
    <row r="2747" spans="1:10" x14ac:dyDescent="0.25">
      <c r="A2747" s="173" t="str">
        <f t="shared" ref="A2747:A2778" si="377">B2747&amp;D2747&amp;F2747</f>
        <v>MathHorizons: Math 441</v>
      </c>
      <c r="B2747" s="74" t="s">
        <v>7</v>
      </c>
      <c r="C2747" s="176"/>
      <c r="D2747" s="73" t="s">
        <v>3500</v>
      </c>
      <c r="E2747" s="73" t="s">
        <v>108</v>
      </c>
      <c r="F2747" s="42">
        <v>41</v>
      </c>
      <c r="G2747" s="43" t="str">
        <f t="shared" ref="G2747:G2778" si="378">IF(ISBLANK(F2747),"",TEXT(VLOOKUP(F2747,Calendar,2,0),"dd mmm")&amp;" (Week "&amp;VLOOKUP(F2747,Calendar,3,FALSE)&amp;":  "&amp;TEXT(VLOOKUP(F2747,Calendar,2,FALSE),"ddd")&amp;")")</f>
        <v>29 Oct (Week 9:  Mon)</v>
      </c>
      <c r="H2747" s="41" t="s">
        <v>3042</v>
      </c>
      <c r="I2747" s="41" t="s">
        <v>2831</v>
      </c>
      <c r="J2747" s="41" t="str">
        <f t="shared" ref="J2747:J2778" si="379">IF(ISBLANK(K2747),"Planned",IF(K2747="-","Revoked","Completed"))</f>
        <v>Planned</v>
      </c>
    </row>
    <row r="2748" spans="1:10" x14ac:dyDescent="0.25">
      <c r="A2748" s="173" t="str">
        <f t="shared" si="377"/>
        <v>MathHorizons: Math 442</v>
      </c>
      <c r="B2748" s="74" t="s">
        <v>7</v>
      </c>
      <c r="C2748" s="176"/>
      <c r="D2748" s="73" t="s">
        <v>3500</v>
      </c>
      <c r="E2748" s="73" t="s">
        <v>108</v>
      </c>
      <c r="F2748" s="42">
        <v>42</v>
      </c>
      <c r="G2748" s="43" t="str">
        <f t="shared" si="378"/>
        <v>30 Oct (Week 9:  Tue)</v>
      </c>
      <c r="H2748" s="41" t="s">
        <v>3043</v>
      </c>
      <c r="I2748" s="41" t="s">
        <v>2832</v>
      </c>
      <c r="J2748" s="41" t="str">
        <f t="shared" si="379"/>
        <v>Planned</v>
      </c>
    </row>
    <row r="2749" spans="1:10" x14ac:dyDescent="0.25">
      <c r="A2749" s="173" t="str">
        <f t="shared" si="377"/>
        <v>MathHorizons: Math 443</v>
      </c>
      <c r="B2749" s="74" t="s">
        <v>7</v>
      </c>
      <c r="C2749" s="176"/>
      <c r="D2749" s="73" t="s">
        <v>3500</v>
      </c>
      <c r="E2749" s="73" t="s">
        <v>108</v>
      </c>
      <c r="F2749" s="42">
        <v>43</v>
      </c>
      <c r="G2749" s="43" t="str">
        <f t="shared" si="378"/>
        <v>31 Oct (Week 9:  Wed)</v>
      </c>
      <c r="H2749" s="41" t="s">
        <v>3044</v>
      </c>
      <c r="I2749" s="41" t="s">
        <v>2868</v>
      </c>
      <c r="J2749" s="41" t="str">
        <f t="shared" si="379"/>
        <v>Planned</v>
      </c>
    </row>
    <row r="2750" spans="1:10" x14ac:dyDescent="0.25">
      <c r="A2750" s="173" t="str">
        <f t="shared" si="377"/>
        <v>MathHorizons: Math 444</v>
      </c>
      <c r="B2750" s="74" t="s">
        <v>7</v>
      </c>
      <c r="C2750" s="176"/>
      <c r="D2750" s="73" t="s">
        <v>3500</v>
      </c>
      <c r="E2750" s="73" t="s">
        <v>108</v>
      </c>
      <c r="F2750" s="42">
        <v>44</v>
      </c>
      <c r="G2750" s="43" t="str">
        <f t="shared" si="378"/>
        <v>01 Nov (Week 9:  Thu)</v>
      </c>
      <c r="H2750" s="41" t="s">
        <v>3045</v>
      </c>
      <c r="I2750" s="41" t="s">
        <v>2869</v>
      </c>
      <c r="J2750" s="41" t="str">
        <f t="shared" si="379"/>
        <v>Planned</v>
      </c>
    </row>
    <row r="2751" spans="1:10" x14ac:dyDescent="0.25">
      <c r="A2751" s="173" t="str">
        <f t="shared" si="377"/>
        <v>MathHorizons: Math 445</v>
      </c>
      <c r="B2751" s="74" t="s">
        <v>7</v>
      </c>
      <c r="C2751" s="176"/>
      <c r="D2751" s="73" t="s">
        <v>3500</v>
      </c>
      <c r="E2751" s="73" t="s">
        <v>108</v>
      </c>
      <c r="F2751" s="42">
        <v>45</v>
      </c>
      <c r="G2751" s="43" t="str">
        <f t="shared" si="378"/>
        <v>02 Nov (Week 9:  Fri)</v>
      </c>
      <c r="H2751" s="41" t="s">
        <v>3046</v>
      </c>
      <c r="I2751" s="41" t="s">
        <v>2870</v>
      </c>
      <c r="J2751" s="41" t="str">
        <f t="shared" si="379"/>
        <v>Planned</v>
      </c>
    </row>
    <row r="2752" spans="1:10" x14ac:dyDescent="0.25">
      <c r="A2752" s="173" t="str">
        <f t="shared" si="377"/>
        <v>MathHorizons: Math 446</v>
      </c>
      <c r="B2752" s="74" t="s">
        <v>7</v>
      </c>
      <c r="C2752" s="176"/>
      <c r="D2752" s="73" t="s">
        <v>3500</v>
      </c>
      <c r="E2752" s="73" t="s">
        <v>108</v>
      </c>
      <c r="F2752" s="42">
        <v>46</v>
      </c>
      <c r="G2752" s="43" t="str">
        <f t="shared" si="378"/>
        <v>05 Nov (Week 10:  Mon)</v>
      </c>
      <c r="H2752" s="41" t="s">
        <v>3047</v>
      </c>
      <c r="I2752" s="41" t="s">
        <v>2911</v>
      </c>
      <c r="J2752" s="41" t="str">
        <f t="shared" si="379"/>
        <v>Planned</v>
      </c>
    </row>
    <row r="2753" spans="1:10" x14ac:dyDescent="0.25">
      <c r="A2753" s="173" t="str">
        <f t="shared" si="377"/>
        <v>MathHorizons: Math 447</v>
      </c>
      <c r="B2753" s="74" t="s">
        <v>7</v>
      </c>
      <c r="C2753" s="176"/>
      <c r="D2753" s="73" t="s">
        <v>3500</v>
      </c>
      <c r="E2753" s="73" t="s">
        <v>108</v>
      </c>
      <c r="F2753" s="42">
        <v>47</v>
      </c>
      <c r="G2753" s="43" t="str">
        <f t="shared" si="378"/>
        <v>06 Nov (Week 10:  Tue)</v>
      </c>
      <c r="H2753" s="41" t="s">
        <v>3048</v>
      </c>
      <c r="I2753" s="41" t="s">
        <v>2912</v>
      </c>
      <c r="J2753" s="41" t="str">
        <f t="shared" si="379"/>
        <v>Planned</v>
      </c>
    </row>
    <row r="2754" spans="1:10" x14ac:dyDescent="0.25">
      <c r="A2754" s="173" t="str">
        <f t="shared" si="377"/>
        <v>MathHorizons: Math 448</v>
      </c>
      <c r="B2754" s="74" t="s">
        <v>7</v>
      </c>
      <c r="C2754" s="176"/>
      <c r="D2754" s="73" t="s">
        <v>3500</v>
      </c>
      <c r="E2754" s="73" t="s">
        <v>108</v>
      </c>
      <c r="F2754" s="42">
        <v>48</v>
      </c>
      <c r="G2754" s="43" t="str">
        <f t="shared" si="378"/>
        <v>07 Nov (Week 10:  Wed)</v>
      </c>
      <c r="H2754" s="41" t="s">
        <v>3180</v>
      </c>
      <c r="I2754" s="41" t="s">
        <v>3181</v>
      </c>
      <c r="J2754" s="41" t="str">
        <f t="shared" si="379"/>
        <v>Planned</v>
      </c>
    </row>
    <row r="2755" spans="1:10" x14ac:dyDescent="0.25">
      <c r="A2755" s="173" t="str">
        <f t="shared" si="377"/>
        <v>MathHorizons: Math 449</v>
      </c>
      <c r="B2755" s="74" t="s">
        <v>7</v>
      </c>
      <c r="C2755" s="176"/>
      <c r="D2755" s="73" t="s">
        <v>3500</v>
      </c>
      <c r="E2755" s="73" t="s">
        <v>108</v>
      </c>
      <c r="F2755" s="42">
        <v>49</v>
      </c>
      <c r="G2755" s="43" t="str">
        <f t="shared" si="378"/>
        <v>08 Nov (Week 10:  Thu)</v>
      </c>
      <c r="H2755" s="41" t="s">
        <v>3049</v>
      </c>
      <c r="I2755" s="41" t="s">
        <v>2913</v>
      </c>
      <c r="J2755" s="41" t="str">
        <f t="shared" si="379"/>
        <v>Planned</v>
      </c>
    </row>
    <row r="2756" spans="1:10" x14ac:dyDescent="0.25">
      <c r="A2756" s="173" t="str">
        <f t="shared" si="377"/>
        <v>MathHorizons: Math 450</v>
      </c>
      <c r="B2756" s="74" t="s">
        <v>7</v>
      </c>
      <c r="C2756" s="176"/>
      <c r="D2756" s="73" t="s">
        <v>3500</v>
      </c>
      <c r="E2756" s="73" t="s">
        <v>108</v>
      </c>
      <c r="F2756" s="42">
        <v>50</v>
      </c>
      <c r="G2756" s="43" t="str">
        <f t="shared" si="378"/>
        <v>09 Nov (Week 10:  Fri)</v>
      </c>
      <c r="H2756" s="41" t="s">
        <v>3050</v>
      </c>
      <c r="I2756" s="41" t="s">
        <v>2914</v>
      </c>
      <c r="J2756" s="41" t="str">
        <f t="shared" si="379"/>
        <v>Planned</v>
      </c>
    </row>
    <row r="2757" spans="1:10" x14ac:dyDescent="0.25">
      <c r="A2757" s="173" t="str">
        <f t="shared" si="377"/>
        <v>MathHorizons: Math 451</v>
      </c>
      <c r="B2757" s="74" t="s">
        <v>7</v>
      </c>
      <c r="C2757" s="176"/>
      <c r="D2757" s="73" t="s">
        <v>3500</v>
      </c>
      <c r="E2757" s="73" t="s">
        <v>108</v>
      </c>
      <c r="F2757" s="42">
        <v>51</v>
      </c>
      <c r="G2757" s="43" t="str">
        <f t="shared" si="378"/>
        <v>12 Nov (Week 11:  Mon)</v>
      </c>
      <c r="H2757" s="41" t="s">
        <v>3051</v>
      </c>
      <c r="I2757" s="41" t="s">
        <v>2915</v>
      </c>
      <c r="J2757" s="41" t="str">
        <f t="shared" si="379"/>
        <v>Planned</v>
      </c>
    </row>
    <row r="2758" spans="1:10" x14ac:dyDescent="0.25">
      <c r="A2758" s="173" t="str">
        <f t="shared" si="377"/>
        <v>MathHorizons: Math 452</v>
      </c>
      <c r="B2758" s="74" t="s">
        <v>7</v>
      </c>
      <c r="C2758" s="176"/>
      <c r="D2758" s="73" t="s">
        <v>3500</v>
      </c>
      <c r="E2758" s="73" t="s">
        <v>108</v>
      </c>
      <c r="F2758" s="42">
        <v>52</v>
      </c>
      <c r="G2758" s="43" t="str">
        <f t="shared" si="378"/>
        <v>13 Nov (Week 11:  Tue)</v>
      </c>
      <c r="H2758" s="41" t="s">
        <v>3052</v>
      </c>
      <c r="I2758" s="41" t="s">
        <v>2916</v>
      </c>
      <c r="J2758" s="41" t="str">
        <f t="shared" si="379"/>
        <v>Planned</v>
      </c>
    </row>
    <row r="2759" spans="1:10" x14ac:dyDescent="0.25">
      <c r="A2759" s="173" t="str">
        <f t="shared" si="377"/>
        <v>MathHorizons: Math 453</v>
      </c>
      <c r="B2759" s="74" t="s">
        <v>7</v>
      </c>
      <c r="C2759" s="176"/>
      <c r="D2759" s="73" t="s">
        <v>3500</v>
      </c>
      <c r="E2759" s="73" t="s">
        <v>108</v>
      </c>
      <c r="F2759" s="42">
        <v>53</v>
      </c>
      <c r="G2759" s="43" t="str">
        <f t="shared" si="378"/>
        <v>14 Nov (Week 11:  Wed)</v>
      </c>
      <c r="H2759" s="41" t="s">
        <v>3053</v>
      </c>
      <c r="I2759" s="41" t="s">
        <v>2917</v>
      </c>
      <c r="J2759" s="41" t="str">
        <f t="shared" si="379"/>
        <v>Planned</v>
      </c>
    </row>
    <row r="2760" spans="1:10" x14ac:dyDescent="0.25">
      <c r="A2760" s="173" t="str">
        <f t="shared" si="377"/>
        <v>MathHorizons: Math 454</v>
      </c>
      <c r="B2760" s="74" t="s">
        <v>7</v>
      </c>
      <c r="C2760" s="176"/>
      <c r="D2760" s="73" t="s">
        <v>3500</v>
      </c>
      <c r="E2760" s="73" t="s">
        <v>108</v>
      </c>
      <c r="F2760" s="42">
        <v>54</v>
      </c>
      <c r="G2760" s="43" t="str">
        <f t="shared" si="378"/>
        <v>15 Nov (Week 11:  Thu)</v>
      </c>
      <c r="H2760" s="41" t="s">
        <v>3054</v>
      </c>
      <c r="I2760" s="41" t="s">
        <v>2918</v>
      </c>
      <c r="J2760" s="41" t="str">
        <f t="shared" si="379"/>
        <v>Planned</v>
      </c>
    </row>
    <row r="2761" spans="1:10" x14ac:dyDescent="0.25">
      <c r="A2761" s="173" t="str">
        <f t="shared" si="377"/>
        <v>MathHorizons: Math 455</v>
      </c>
      <c r="B2761" s="74" t="s">
        <v>7</v>
      </c>
      <c r="C2761" s="176"/>
      <c r="D2761" s="73" t="s">
        <v>3500</v>
      </c>
      <c r="E2761" s="73" t="s">
        <v>108</v>
      </c>
      <c r="F2761" s="42">
        <v>55</v>
      </c>
      <c r="G2761" s="43" t="str">
        <f t="shared" si="378"/>
        <v>16 Nov (Week 11:  Fri)</v>
      </c>
      <c r="H2761" s="41" t="s">
        <v>3055</v>
      </c>
      <c r="I2761" s="41" t="s">
        <v>2919</v>
      </c>
      <c r="J2761" s="41" t="str">
        <f t="shared" si="379"/>
        <v>Planned</v>
      </c>
    </row>
    <row r="2762" spans="1:10" x14ac:dyDescent="0.25">
      <c r="A2762" s="173" t="str">
        <f t="shared" si="377"/>
        <v>MathHorizons: Math 456</v>
      </c>
      <c r="B2762" s="74" t="s">
        <v>7</v>
      </c>
      <c r="C2762" s="176"/>
      <c r="D2762" s="73" t="s">
        <v>3500</v>
      </c>
      <c r="E2762" s="73" t="s">
        <v>108</v>
      </c>
      <c r="F2762" s="42">
        <v>56</v>
      </c>
      <c r="G2762" s="43" t="str">
        <f t="shared" si="378"/>
        <v>19 Nov (Week 12:  Mon)</v>
      </c>
      <c r="H2762" s="41" t="s">
        <v>3056</v>
      </c>
      <c r="I2762" s="41" t="s">
        <v>2920</v>
      </c>
      <c r="J2762" s="41" t="str">
        <f t="shared" si="379"/>
        <v>Planned</v>
      </c>
    </row>
    <row r="2763" spans="1:10" x14ac:dyDescent="0.25">
      <c r="A2763" s="173" t="str">
        <f t="shared" si="377"/>
        <v>MathHorizons: Math 457</v>
      </c>
      <c r="B2763" s="74" t="s">
        <v>7</v>
      </c>
      <c r="C2763" s="176"/>
      <c r="D2763" s="73" t="s">
        <v>3500</v>
      </c>
      <c r="E2763" s="73" t="s">
        <v>108</v>
      </c>
      <c r="F2763" s="42">
        <v>57</v>
      </c>
      <c r="G2763" s="43" t="str">
        <f t="shared" si="378"/>
        <v>20 Nov (Week 12:  Tue)</v>
      </c>
      <c r="H2763" s="41" t="s">
        <v>3057</v>
      </c>
      <c r="I2763" s="41" t="s">
        <v>2921</v>
      </c>
      <c r="J2763" s="41" t="str">
        <f t="shared" si="379"/>
        <v>Planned</v>
      </c>
    </row>
    <row r="2764" spans="1:10" x14ac:dyDescent="0.25">
      <c r="A2764" s="173" t="str">
        <f t="shared" si="377"/>
        <v>MathHorizons: Math 458</v>
      </c>
      <c r="B2764" s="74" t="s">
        <v>7</v>
      </c>
      <c r="C2764" s="176"/>
      <c r="D2764" s="73" t="s">
        <v>3500</v>
      </c>
      <c r="E2764" s="73" t="s">
        <v>108</v>
      </c>
      <c r="F2764" s="42">
        <v>58</v>
      </c>
      <c r="G2764" s="43" t="str">
        <f t="shared" si="378"/>
        <v>21 Nov (Week 12:  Wed)</v>
      </c>
      <c r="H2764" s="41" t="s">
        <v>3058</v>
      </c>
      <c r="I2764" s="41" t="s">
        <v>2922</v>
      </c>
      <c r="J2764" s="41" t="str">
        <f t="shared" si="379"/>
        <v>Planned</v>
      </c>
    </row>
    <row r="2765" spans="1:10" x14ac:dyDescent="0.25">
      <c r="A2765" s="173" t="str">
        <f t="shared" si="377"/>
        <v>MathHorizons: Math 459</v>
      </c>
      <c r="B2765" s="74" t="s">
        <v>7</v>
      </c>
      <c r="C2765" s="176"/>
      <c r="D2765" s="73" t="s">
        <v>3500</v>
      </c>
      <c r="E2765" s="73" t="s">
        <v>108</v>
      </c>
      <c r="F2765" s="42">
        <v>59</v>
      </c>
      <c r="G2765" s="43" t="str">
        <f t="shared" si="378"/>
        <v>22 Nov (Week 12:  Thu)</v>
      </c>
      <c r="H2765" s="41" t="s">
        <v>3178</v>
      </c>
      <c r="I2765" s="41" t="s">
        <v>3179</v>
      </c>
      <c r="J2765" s="41" t="str">
        <f t="shared" si="379"/>
        <v>Planned</v>
      </c>
    </row>
    <row r="2766" spans="1:10" x14ac:dyDescent="0.25">
      <c r="A2766" s="173" t="str">
        <f t="shared" si="377"/>
        <v>MathHorizons: Math 460</v>
      </c>
      <c r="B2766" s="74" t="s">
        <v>7</v>
      </c>
      <c r="C2766" s="176"/>
      <c r="D2766" s="73" t="s">
        <v>3500</v>
      </c>
      <c r="E2766" s="73" t="s">
        <v>108</v>
      </c>
      <c r="F2766" s="42">
        <v>60</v>
      </c>
      <c r="G2766" s="43" t="str">
        <f t="shared" si="378"/>
        <v>23 Nov (Week 12:  Fri)</v>
      </c>
      <c r="H2766" s="41" t="s">
        <v>3059</v>
      </c>
      <c r="I2766" s="41" t="s">
        <v>2923</v>
      </c>
      <c r="J2766" s="41" t="str">
        <f t="shared" si="379"/>
        <v>Planned</v>
      </c>
    </row>
    <row r="2767" spans="1:10" x14ac:dyDescent="0.25">
      <c r="A2767" s="173" t="str">
        <f t="shared" si="377"/>
        <v>MathHorizons: Math 461</v>
      </c>
      <c r="B2767" s="74" t="s">
        <v>7</v>
      </c>
      <c r="C2767" s="176"/>
      <c r="D2767" s="73" t="s">
        <v>3500</v>
      </c>
      <c r="E2767" s="73" t="s">
        <v>108</v>
      </c>
      <c r="F2767" s="42">
        <v>61</v>
      </c>
      <c r="G2767" s="43" t="str">
        <f t="shared" si="378"/>
        <v>26 Nov (Week 13:  Mon)</v>
      </c>
      <c r="H2767" s="41" t="s">
        <v>3060</v>
      </c>
      <c r="I2767" s="41" t="s">
        <v>2924</v>
      </c>
      <c r="J2767" s="41" t="str">
        <f t="shared" si="379"/>
        <v>Planned</v>
      </c>
    </row>
    <row r="2768" spans="1:10" x14ac:dyDescent="0.25">
      <c r="A2768" s="173" t="str">
        <f t="shared" si="377"/>
        <v>MathHorizons: Math 462</v>
      </c>
      <c r="B2768" s="74" t="s">
        <v>7</v>
      </c>
      <c r="C2768" s="176"/>
      <c r="D2768" s="73" t="s">
        <v>3500</v>
      </c>
      <c r="E2768" s="73" t="s">
        <v>108</v>
      </c>
      <c r="F2768" s="42">
        <v>62</v>
      </c>
      <c r="G2768" s="43" t="str">
        <f t="shared" si="378"/>
        <v>27 Nov (Week 13:  Tue)</v>
      </c>
      <c r="H2768" s="41" t="s">
        <v>3061</v>
      </c>
      <c r="I2768" s="41" t="s">
        <v>2925</v>
      </c>
      <c r="J2768" s="41" t="str">
        <f t="shared" si="379"/>
        <v>Planned</v>
      </c>
    </row>
    <row r="2769" spans="1:10" x14ac:dyDescent="0.25">
      <c r="A2769" s="173" t="str">
        <f t="shared" si="377"/>
        <v>MathHorizons: Math 463</v>
      </c>
      <c r="B2769" s="74" t="s">
        <v>7</v>
      </c>
      <c r="C2769" s="176"/>
      <c r="D2769" s="73" t="s">
        <v>3500</v>
      </c>
      <c r="E2769" s="73" t="s">
        <v>108</v>
      </c>
      <c r="F2769" s="42">
        <v>63</v>
      </c>
      <c r="G2769" s="43" t="str">
        <f t="shared" si="378"/>
        <v>28 Nov (Week 13:  Wed)</v>
      </c>
      <c r="H2769" s="41" t="s">
        <v>3062</v>
      </c>
      <c r="I2769" s="41" t="s">
        <v>2926</v>
      </c>
      <c r="J2769" s="41" t="str">
        <f t="shared" si="379"/>
        <v>Planned</v>
      </c>
    </row>
    <row r="2770" spans="1:10" x14ac:dyDescent="0.25">
      <c r="A2770" s="173" t="str">
        <f t="shared" si="377"/>
        <v>MathHorizons: Math 464</v>
      </c>
      <c r="B2770" s="74" t="s">
        <v>7</v>
      </c>
      <c r="C2770" s="176"/>
      <c r="D2770" s="73" t="s">
        <v>3500</v>
      </c>
      <c r="E2770" s="73" t="s">
        <v>108</v>
      </c>
      <c r="F2770" s="42">
        <v>64</v>
      </c>
      <c r="G2770" s="43" t="str">
        <f t="shared" si="378"/>
        <v>29 Nov (Week 13:  Thu)</v>
      </c>
      <c r="H2770" s="41" t="s">
        <v>3063</v>
      </c>
      <c r="I2770" s="41" t="s">
        <v>2927</v>
      </c>
      <c r="J2770" s="41" t="str">
        <f t="shared" si="379"/>
        <v>Planned</v>
      </c>
    </row>
    <row r="2771" spans="1:10" x14ac:dyDescent="0.25">
      <c r="A2771" s="173" t="str">
        <f t="shared" si="377"/>
        <v>MathHorizons: Math 465</v>
      </c>
      <c r="B2771" s="74" t="s">
        <v>7</v>
      </c>
      <c r="C2771" s="176"/>
      <c r="D2771" s="73" t="s">
        <v>3500</v>
      </c>
      <c r="E2771" s="73" t="s">
        <v>108</v>
      </c>
      <c r="F2771" s="42">
        <v>65</v>
      </c>
      <c r="G2771" s="43" t="str">
        <f t="shared" si="378"/>
        <v>30 Nov (Week 13:  Fri)</v>
      </c>
      <c r="H2771" s="41" t="s">
        <v>3064</v>
      </c>
      <c r="I2771" s="41" t="s">
        <v>2928</v>
      </c>
      <c r="J2771" s="41" t="str">
        <f t="shared" si="379"/>
        <v>Planned</v>
      </c>
    </row>
    <row r="2772" spans="1:10" x14ac:dyDescent="0.25">
      <c r="A2772" s="173" t="str">
        <f t="shared" si="377"/>
        <v>MathHorizons: Math 466</v>
      </c>
      <c r="B2772" s="74" t="s">
        <v>7</v>
      </c>
      <c r="C2772" s="176"/>
      <c r="D2772" s="73" t="s">
        <v>3500</v>
      </c>
      <c r="E2772" s="73" t="s">
        <v>108</v>
      </c>
      <c r="F2772" s="42">
        <v>66</v>
      </c>
      <c r="G2772" s="43" t="str">
        <f t="shared" si="378"/>
        <v>03 Dec (Week 14:  Mon)</v>
      </c>
      <c r="H2772" s="41" t="s">
        <v>3065</v>
      </c>
      <c r="I2772" s="41" t="s">
        <v>2929</v>
      </c>
      <c r="J2772" s="41" t="str">
        <f t="shared" si="379"/>
        <v>Planned</v>
      </c>
    </row>
    <row r="2773" spans="1:10" x14ac:dyDescent="0.25">
      <c r="A2773" s="173" t="str">
        <f t="shared" si="377"/>
        <v>MathHorizons: Math 467</v>
      </c>
      <c r="B2773" s="74" t="s">
        <v>7</v>
      </c>
      <c r="C2773" s="176"/>
      <c r="D2773" s="73" t="s">
        <v>3500</v>
      </c>
      <c r="E2773" s="73" t="s">
        <v>108</v>
      </c>
      <c r="F2773" s="42">
        <v>67</v>
      </c>
      <c r="G2773" s="43" t="str">
        <f t="shared" si="378"/>
        <v>04 Dec (Week 14:  Tue)</v>
      </c>
      <c r="H2773" s="41" t="s">
        <v>3066</v>
      </c>
      <c r="I2773" s="41" t="s">
        <v>2930</v>
      </c>
      <c r="J2773" s="41" t="str">
        <f t="shared" si="379"/>
        <v>Planned</v>
      </c>
    </row>
    <row r="2774" spans="1:10" x14ac:dyDescent="0.25">
      <c r="A2774" s="173" t="str">
        <f t="shared" si="377"/>
        <v>MathHorizons: Math 468</v>
      </c>
      <c r="B2774" s="74" t="s">
        <v>7</v>
      </c>
      <c r="C2774" s="176"/>
      <c r="D2774" s="73" t="s">
        <v>3500</v>
      </c>
      <c r="E2774" s="73" t="s">
        <v>108</v>
      </c>
      <c r="F2774" s="42">
        <v>68</v>
      </c>
      <c r="G2774" s="43" t="str">
        <f t="shared" si="378"/>
        <v>05 Dec (Week 14:  Wed)</v>
      </c>
      <c r="H2774" s="41" t="s">
        <v>3067</v>
      </c>
      <c r="I2774" s="41" t="s">
        <v>2931</v>
      </c>
      <c r="J2774" s="41" t="str">
        <f t="shared" si="379"/>
        <v>Planned</v>
      </c>
    </row>
    <row r="2775" spans="1:10" x14ac:dyDescent="0.25">
      <c r="A2775" s="173" t="str">
        <f t="shared" si="377"/>
        <v>MathHorizons: Math 469</v>
      </c>
      <c r="B2775" s="74" t="s">
        <v>7</v>
      </c>
      <c r="C2775" s="176"/>
      <c r="D2775" s="73" t="s">
        <v>3500</v>
      </c>
      <c r="E2775" s="73" t="s">
        <v>108</v>
      </c>
      <c r="F2775" s="42">
        <v>69</v>
      </c>
      <c r="G2775" s="43" t="str">
        <f t="shared" si="378"/>
        <v>06 Dec (Week 14:  Thu)</v>
      </c>
      <c r="H2775" s="41" t="s">
        <v>3068</v>
      </c>
      <c r="I2775" s="41" t="s">
        <v>2932</v>
      </c>
      <c r="J2775" s="41" t="str">
        <f t="shared" si="379"/>
        <v>Planned</v>
      </c>
    </row>
    <row r="2776" spans="1:10" x14ac:dyDescent="0.25">
      <c r="A2776" s="173" t="str">
        <f t="shared" si="377"/>
        <v>MathHorizons: Math 470</v>
      </c>
      <c r="B2776" s="74" t="s">
        <v>7</v>
      </c>
      <c r="C2776" s="176"/>
      <c r="D2776" s="73" t="s">
        <v>3500</v>
      </c>
      <c r="E2776" s="73" t="s">
        <v>108</v>
      </c>
      <c r="F2776" s="42">
        <v>70</v>
      </c>
      <c r="G2776" s="43" t="str">
        <f t="shared" si="378"/>
        <v>07 Dec (Week 14:  Fri)</v>
      </c>
      <c r="H2776" s="41" t="s">
        <v>3176</v>
      </c>
      <c r="I2776" s="41" t="s">
        <v>3177</v>
      </c>
      <c r="J2776" s="41" t="str">
        <f t="shared" si="379"/>
        <v>Planned</v>
      </c>
    </row>
    <row r="2777" spans="1:10" x14ac:dyDescent="0.25">
      <c r="A2777" s="173" t="str">
        <f t="shared" si="377"/>
        <v>MathHorizons: Math 471</v>
      </c>
      <c r="B2777" s="74" t="s">
        <v>7</v>
      </c>
      <c r="C2777" s="176"/>
      <c r="D2777" s="73" t="s">
        <v>3500</v>
      </c>
      <c r="E2777" s="73" t="s">
        <v>108</v>
      </c>
      <c r="F2777" s="42">
        <v>71</v>
      </c>
      <c r="G2777" s="43" t="str">
        <f t="shared" si="378"/>
        <v>10 Dec (Week 15:  Mon)</v>
      </c>
      <c r="H2777" s="41" t="s">
        <v>3069</v>
      </c>
      <c r="I2777" s="41" t="s">
        <v>2933</v>
      </c>
      <c r="J2777" s="41" t="str">
        <f t="shared" si="379"/>
        <v>Planned</v>
      </c>
    </row>
    <row r="2778" spans="1:10" x14ac:dyDescent="0.25">
      <c r="A2778" s="173" t="str">
        <f t="shared" si="377"/>
        <v>MathHorizons: Math 472</v>
      </c>
      <c r="B2778" s="74" t="s">
        <v>7</v>
      </c>
      <c r="C2778" s="176"/>
      <c r="D2778" s="73" t="s">
        <v>3500</v>
      </c>
      <c r="E2778" s="73" t="s">
        <v>108</v>
      </c>
      <c r="F2778" s="42">
        <v>72</v>
      </c>
      <c r="G2778" s="43" t="str">
        <f t="shared" si="378"/>
        <v>11 Dec (Week 15:  Tue)</v>
      </c>
      <c r="H2778" s="41" t="s">
        <v>3070</v>
      </c>
      <c r="I2778" s="41" t="s">
        <v>2934</v>
      </c>
      <c r="J2778" s="41" t="str">
        <f t="shared" si="379"/>
        <v>Planned</v>
      </c>
    </row>
    <row r="2779" spans="1:10" x14ac:dyDescent="0.25">
      <c r="A2779" s="173" t="str">
        <f t="shared" ref="A2779:A2810" si="380">B2779&amp;D2779&amp;F2779</f>
        <v>MathHorizons: Math 473</v>
      </c>
      <c r="B2779" s="74" t="s">
        <v>7</v>
      </c>
      <c r="C2779" s="176"/>
      <c r="D2779" s="73" t="s">
        <v>3500</v>
      </c>
      <c r="E2779" s="73" t="s">
        <v>108</v>
      </c>
      <c r="F2779" s="42">
        <v>73</v>
      </c>
      <c r="G2779" s="43" t="str">
        <f t="shared" ref="G2779:G2810" si="381">IF(ISBLANK(F2779),"",TEXT(VLOOKUP(F2779,Calendar,2,0),"dd mmm")&amp;" (Week "&amp;VLOOKUP(F2779,Calendar,3,FALSE)&amp;":  "&amp;TEXT(VLOOKUP(F2779,Calendar,2,FALSE),"ddd")&amp;")")</f>
        <v>12 Dec (Week 15:  Wed)</v>
      </c>
      <c r="H2779" s="41" t="s">
        <v>3071</v>
      </c>
      <c r="I2779" s="41" t="s">
        <v>2935</v>
      </c>
      <c r="J2779" s="41" t="str">
        <f t="shared" ref="J2779:J2810" si="382">IF(ISBLANK(K2779),"Planned",IF(K2779="-","Revoked","Completed"))</f>
        <v>Planned</v>
      </c>
    </row>
    <row r="2780" spans="1:10" x14ac:dyDescent="0.25">
      <c r="A2780" s="173" t="str">
        <f t="shared" si="380"/>
        <v>MathHorizons: Math 474</v>
      </c>
      <c r="B2780" s="74" t="s">
        <v>7</v>
      </c>
      <c r="C2780" s="176"/>
      <c r="D2780" s="73" t="s">
        <v>3500</v>
      </c>
      <c r="E2780" s="73" t="s">
        <v>108</v>
      </c>
      <c r="F2780" s="42">
        <v>74</v>
      </c>
      <c r="G2780" s="43" t="str">
        <f t="shared" si="381"/>
        <v>13 Dec (Week 15:  Thu)</v>
      </c>
      <c r="H2780" s="41" t="s">
        <v>3072</v>
      </c>
      <c r="I2780" s="41" t="s">
        <v>2936</v>
      </c>
      <c r="J2780" s="41" t="str">
        <f t="shared" si="382"/>
        <v>Planned</v>
      </c>
    </row>
    <row r="2781" spans="1:10" x14ac:dyDescent="0.25">
      <c r="A2781" s="173" t="str">
        <f t="shared" si="380"/>
        <v>MathHorizons: Math 475</v>
      </c>
      <c r="B2781" s="74" t="s">
        <v>7</v>
      </c>
      <c r="C2781" s="176"/>
      <c r="D2781" s="73" t="s">
        <v>3500</v>
      </c>
      <c r="E2781" s="73" t="s">
        <v>108</v>
      </c>
      <c r="F2781" s="42">
        <v>75</v>
      </c>
      <c r="G2781" s="43" t="str">
        <f t="shared" si="381"/>
        <v>14 Dec (Week 15:  Fri)</v>
      </c>
      <c r="H2781" s="41" t="s">
        <v>3073</v>
      </c>
      <c r="I2781" s="41" t="s">
        <v>2937</v>
      </c>
      <c r="J2781" s="41" t="str">
        <f t="shared" si="382"/>
        <v>Planned</v>
      </c>
    </row>
    <row r="2782" spans="1:10" x14ac:dyDescent="0.25">
      <c r="A2782" s="173" t="str">
        <f t="shared" si="380"/>
        <v>MathHorizons: Math 476</v>
      </c>
      <c r="B2782" s="74" t="s">
        <v>7</v>
      </c>
      <c r="C2782" s="176"/>
      <c r="D2782" s="73" t="s">
        <v>3500</v>
      </c>
      <c r="E2782" s="73" t="s">
        <v>108</v>
      </c>
      <c r="F2782" s="42">
        <v>76</v>
      </c>
      <c r="G2782" s="43" t="str">
        <f t="shared" si="381"/>
        <v>17 Dec (Week 16:  Mon)</v>
      </c>
      <c r="H2782" s="41" t="s">
        <v>3074</v>
      </c>
      <c r="I2782" s="41" t="s">
        <v>2938</v>
      </c>
      <c r="J2782" s="41" t="str">
        <f t="shared" si="382"/>
        <v>Planned</v>
      </c>
    </row>
    <row r="2783" spans="1:10" x14ac:dyDescent="0.25">
      <c r="A2783" s="173" t="str">
        <f t="shared" si="380"/>
        <v>MathHorizons: Math 477</v>
      </c>
      <c r="B2783" s="74" t="s">
        <v>7</v>
      </c>
      <c r="C2783" s="176"/>
      <c r="D2783" s="73" t="s">
        <v>3500</v>
      </c>
      <c r="E2783" s="73" t="s">
        <v>108</v>
      </c>
      <c r="F2783" s="42">
        <v>77</v>
      </c>
      <c r="G2783" s="43" t="str">
        <f t="shared" si="381"/>
        <v>18 Dec (Week 16:  Tue)</v>
      </c>
      <c r="H2783" s="41" t="s">
        <v>3075</v>
      </c>
      <c r="I2783" s="41" t="s">
        <v>2939</v>
      </c>
      <c r="J2783" s="41" t="str">
        <f t="shared" si="382"/>
        <v>Planned</v>
      </c>
    </row>
    <row r="2784" spans="1:10" x14ac:dyDescent="0.25">
      <c r="A2784" s="173" t="str">
        <f t="shared" si="380"/>
        <v>MathHorizons: Math 478</v>
      </c>
      <c r="B2784" s="74" t="s">
        <v>7</v>
      </c>
      <c r="C2784" s="176"/>
      <c r="D2784" s="73" t="s">
        <v>3500</v>
      </c>
      <c r="E2784" s="73" t="s">
        <v>108</v>
      </c>
      <c r="F2784" s="42">
        <v>78</v>
      </c>
      <c r="G2784" s="43" t="str">
        <f t="shared" si="381"/>
        <v>19 Dec (Week 16:  Wed)</v>
      </c>
      <c r="H2784" s="41" t="s">
        <v>3076</v>
      </c>
      <c r="I2784" s="41" t="s">
        <v>2940</v>
      </c>
      <c r="J2784" s="41" t="str">
        <f t="shared" si="382"/>
        <v>Planned</v>
      </c>
    </row>
    <row r="2785" spans="1:10" x14ac:dyDescent="0.25">
      <c r="A2785" s="173" t="str">
        <f t="shared" si="380"/>
        <v>MathHorizons: Math 479</v>
      </c>
      <c r="B2785" s="74" t="s">
        <v>7</v>
      </c>
      <c r="C2785" s="176"/>
      <c r="D2785" s="73" t="s">
        <v>3500</v>
      </c>
      <c r="E2785" s="73" t="s">
        <v>108</v>
      </c>
      <c r="F2785" s="42">
        <v>79</v>
      </c>
      <c r="G2785" s="43" t="str">
        <f t="shared" si="381"/>
        <v>20 Dec (Week 16:  Thu)</v>
      </c>
      <c r="H2785" s="41" t="s">
        <v>3077</v>
      </c>
      <c r="I2785" s="41" t="s">
        <v>2941</v>
      </c>
      <c r="J2785" s="41" t="str">
        <f t="shared" si="382"/>
        <v>Planned</v>
      </c>
    </row>
    <row r="2786" spans="1:10" x14ac:dyDescent="0.25">
      <c r="A2786" s="173" t="str">
        <f t="shared" si="380"/>
        <v>MathHorizons: Math 480</v>
      </c>
      <c r="B2786" s="74" t="s">
        <v>7</v>
      </c>
      <c r="C2786" s="176"/>
      <c r="D2786" s="73" t="s">
        <v>3500</v>
      </c>
      <c r="E2786" s="73" t="s">
        <v>108</v>
      </c>
      <c r="F2786" s="42">
        <v>80</v>
      </c>
      <c r="G2786" s="43" t="str">
        <f t="shared" si="381"/>
        <v>21 Dec (Week 16:  Fri)</v>
      </c>
      <c r="H2786" s="41" t="s">
        <v>3078</v>
      </c>
      <c r="I2786" s="41" t="s">
        <v>2942</v>
      </c>
      <c r="J2786" s="41" t="str">
        <f t="shared" si="382"/>
        <v>Planned</v>
      </c>
    </row>
    <row r="2787" spans="1:10" x14ac:dyDescent="0.25">
      <c r="A2787" s="173" t="str">
        <f t="shared" si="380"/>
        <v>MathHorizons: Math 481</v>
      </c>
      <c r="B2787" s="74" t="s">
        <v>7</v>
      </c>
      <c r="C2787" s="176"/>
      <c r="D2787" s="73" t="s">
        <v>3500</v>
      </c>
      <c r="E2787" s="73" t="s">
        <v>108</v>
      </c>
      <c r="F2787" s="42">
        <v>81</v>
      </c>
      <c r="G2787" s="43" t="str">
        <f t="shared" si="381"/>
        <v>27 Dec (Week 17:  Thu)</v>
      </c>
      <c r="H2787" s="41" t="s">
        <v>3174</v>
      </c>
      <c r="I2787" s="41" t="s">
        <v>3175</v>
      </c>
      <c r="J2787" s="41" t="str">
        <f t="shared" si="382"/>
        <v>Planned</v>
      </c>
    </row>
    <row r="2788" spans="1:10" x14ac:dyDescent="0.25">
      <c r="A2788" s="173" t="str">
        <f t="shared" si="380"/>
        <v>MathHorizons: Math 482</v>
      </c>
      <c r="B2788" s="74" t="s">
        <v>7</v>
      </c>
      <c r="C2788" s="176"/>
      <c r="D2788" s="73" t="s">
        <v>3500</v>
      </c>
      <c r="E2788" s="73" t="s">
        <v>108</v>
      </c>
      <c r="F2788" s="42">
        <v>82</v>
      </c>
      <c r="G2788" s="43" t="str">
        <f t="shared" si="381"/>
        <v>28 Dec (Week 17:  Fri)</v>
      </c>
      <c r="H2788" s="41" t="s">
        <v>3079</v>
      </c>
      <c r="I2788" s="41" t="s">
        <v>2943</v>
      </c>
      <c r="J2788" s="41" t="str">
        <f t="shared" si="382"/>
        <v>Planned</v>
      </c>
    </row>
    <row r="2789" spans="1:10" x14ac:dyDescent="0.25">
      <c r="A2789" s="173" t="str">
        <f t="shared" si="380"/>
        <v>MathHorizons: Math 483</v>
      </c>
      <c r="B2789" s="74" t="s">
        <v>7</v>
      </c>
      <c r="C2789" s="176"/>
      <c r="D2789" s="73" t="s">
        <v>3500</v>
      </c>
      <c r="E2789" s="73" t="s">
        <v>108</v>
      </c>
      <c r="F2789" s="42">
        <v>83</v>
      </c>
      <c r="G2789" s="43" t="str">
        <f t="shared" si="381"/>
        <v>02 Jan (Week 17:  Wed)</v>
      </c>
      <c r="H2789" s="41" t="s">
        <v>3080</v>
      </c>
      <c r="I2789" s="41" t="s">
        <v>2944</v>
      </c>
      <c r="J2789" s="41" t="str">
        <f t="shared" si="382"/>
        <v>Planned</v>
      </c>
    </row>
    <row r="2790" spans="1:10" x14ac:dyDescent="0.25">
      <c r="A2790" s="173" t="str">
        <f t="shared" si="380"/>
        <v>MathHorizons: Math 484</v>
      </c>
      <c r="B2790" s="74" t="s">
        <v>7</v>
      </c>
      <c r="C2790" s="176"/>
      <c r="D2790" s="73" t="s">
        <v>3500</v>
      </c>
      <c r="E2790" s="73" t="s">
        <v>108</v>
      </c>
      <c r="F2790" s="42">
        <v>84</v>
      </c>
      <c r="G2790" s="43" t="str">
        <f t="shared" si="381"/>
        <v>03 Jan (Week 17:  Thu)</v>
      </c>
      <c r="H2790" s="41" t="s">
        <v>3081</v>
      </c>
      <c r="I2790" s="41" t="s">
        <v>2945</v>
      </c>
      <c r="J2790" s="41" t="str">
        <f t="shared" si="382"/>
        <v>Planned</v>
      </c>
    </row>
    <row r="2791" spans="1:10" x14ac:dyDescent="0.25">
      <c r="A2791" s="173" t="str">
        <f t="shared" si="380"/>
        <v>MathHorizons: Math 485</v>
      </c>
      <c r="B2791" s="74" t="s">
        <v>7</v>
      </c>
      <c r="C2791" s="176"/>
      <c r="D2791" s="73" t="s">
        <v>3500</v>
      </c>
      <c r="E2791" s="73" t="s">
        <v>108</v>
      </c>
      <c r="F2791" s="42">
        <v>85</v>
      </c>
      <c r="G2791" s="43" t="str">
        <f t="shared" si="381"/>
        <v>04 Jan (Week 17:  Fri)</v>
      </c>
      <c r="H2791" s="41" t="s">
        <v>3082</v>
      </c>
      <c r="I2791" s="41" t="s">
        <v>2946</v>
      </c>
      <c r="J2791" s="41" t="str">
        <f t="shared" si="382"/>
        <v>Planned</v>
      </c>
    </row>
    <row r="2792" spans="1:10" x14ac:dyDescent="0.25">
      <c r="A2792" s="173" t="str">
        <f t="shared" si="380"/>
        <v>MathHorizons: Math 486</v>
      </c>
      <c r="B2792" s="74" t="s">
        <v>7</v>
      </c>
      <c r="C2792" s="176"/>
      <c r="D2792" s="73" t="s">
        <v>3500</v>
      </c>
      <c r="E2792" s="73" t="s">
        <v>108</v>
      </c>
      <c r="F2792" s="42">
        <v>86</v>
      </c>
      <c r="G2792" s="43" t="str">
        <f t="shared" si="381"/>
        <v>07 Jan (Week 18:  Mon)</v>
      </c>
      <c r="H2792" s="41" t="s">
        <v>3083</v>
      </c>
      <c r="I2792" s="41" t="s">
        <v>2947</v>
      </c>
      <c r="J2792" s="41" t="str">
        <f t="shared" si="382"/>
        <v>Planned</v>
      </c>
    </row>
    <row r="2793" spans="1:10" x14ac:dyDescent="0.25">
      <c r="A2793" s="173" t="str">
        <f t="shared" si="380"/>
        <v>MathHorizons: Math 487</v>
      </c>
      <c r="B2793" s="74" t="s">
        <v>7</v>
      </c>
      <c r="C2793" s="176"/>
      <c r="D2793" s="73" t="s">
        <v>3500</v>
      </c>
      <c r="E2793" s="73" t="s">
        <v>108</v>
      </c>
      <c r="F2793" s="42">
        <v>87</v>
      </c>
      <c r="G2793" s="43" t="str">
        <f t="shared" si="381"/>
        <v>08 Jan (Week 18:  Tue)</v>
      </c>
      <c r="H2793" s="41" t="s">
        <v>3084</v>
      </c>
      <c r="I2793" s="41" t="s">
        <v>2948</v>
      </c>
      <c r="J2793" s="41" t="str">
        <f t="shared" si="382"/>
        <v>Planned</v>
      </c>
    </row>
    <row r="2794" spans="1:10" x14ac:dyDescent="0.25">
      <c r="A2794" s="173" t="str">
        <f t="shared" si="380"/>
        <v>MathHorizons: Math 488</v>
      </c>
      <c r="B2794" s="74" t="s">
        <v>7</v>
      </c>
      <c r="C2794" s="176"/>
      <c r="D2794" s="73" t="s">
        <v>3500</v>
      </c>
      <c r="E2794" s="73" t="s">
        <v>108</v>
      </c>
      <c r="F2794" s="42">
        <v>88</v>
      </c>
      <c r="G2794" s="43" t="str">
        <f t="shared" si="381"/>
        <v>09 Jan (Week 18:  Wed)</v>
      </c>
      <c r="H2794" s="41" t="s">
        <v>3085</v>
      </c>
      <c r="I2794" s="41" t="s">
        <v>2949</v>
      </c>
      <c r="J2794" s="41" t="str">
        <f t="shared" si="382"/>
        <v>Planned</v>
      </c>
    </row>
    <row r="2795" spans="1:10" x14ac:dyDescent="0.25">
      <c r="A2795" s="173" t="str">
        <f t="shared" si="380"/>
        <v>MathHorizons: Math 489</v>
      </c>
      <c r="B2795" s="74" t="s">
        <v>7</v>
      </c>
      <c r="C2795" s="176"/>
      <c r="D2795" s="73" t="s">
        <v>3500</v>
      </c>
      <c r="E2795" s="73" t="s">
        <v>108</v>
      </c>
      <c r="F2795" s="42">
        <v>89</v>
      </c>
      <c r="G2795" s="43" t="str">
        <f t="shared" si="381"/>
        <v>10 Jan (Week 18:  Thu)</v>
      </c>
      <c r="H2795" s="41" t="s">
        <v>3086</v>
      </c>
      <c r="I2795" s="41" t="s">
        <v>2950</v>
      </c>
      <c r="J2795" s="41" t="str">
        <f t="shared" si="382"/>
        <v>Planned</v>
      </c>
    </row>
    <row r="2796" spans="1:10" x14ac:dyDescent="0.25">
      <c r="A2796" s="173" t="str">
        <f t="shared" si="380"/>
        <v>MathHorizons: Math 490</v>
      </c>
      <c r="B2796" s="74" t="s">
        <v>7</v>
      </c>
      <c r="C2796" s="176"/>
      <c r="D2796" s="73" t="s">
        <v>3500</v>
      </c>
      <c r="E2796" s="73" t="s">
        <v>108</v>
      </c>
      <c r="F2796" s="42">
        <v>90</v>
      </c>
      <c r="G2796" s="43" t="str">
        <f t="shared" si="381"/>
        <v>11 Jan (Week 18:  Fri)</v>
      </c>
      <c r="H2796" s="41" t="s">
        <v>3087</v>
      </c>
      <c r="I2796" s="41" t="s">
        <v>2951</v>
      </c>
      <c r="J2796" s="41" t="str">
        <f t="shared" si="382"/>
        <v>Planned</v>
      </c>
    </row>
    <row r="2797" spans="1:10" x14ac:dyDescent="0.25">
      <c r="A2797" s="173" t="str">
        <f t="shared" si="380"/>
        <v>MathHorizons: Math 491</v>
      </c>
      <c r="B2797" s="74" t="s">
        <v>7</v>
      </c>
      <c r="C2797" s="176"/>
      <c r="D2797" s="73" t="s">
        <v>3500</v>
      </c>
      <c r="E2797" s="73" t="s">
        <v>108</v>
      </c>
      <c r="F2797" s="42">
        <v>91</v>
      </c>
      <c r="G2797" s="43" t="str">
        <f t="shared" si="381"/>
        <v>14 Jan (Week 19:  Mon)</v>
      </c>
      <c r="H2797" s="41" t="s">
        <v>3088</v>
      </c>
      <c r="I2797" s="41" t="s">
        <v>2952</v>
      </c>
      <c r="J2797" s="41" t="str">
        <f t="shared" si="382"/>
        <v>Planned</v>
      </c>
    </row>
    <row r="2798" spans="1:10" x14ac:dyDescent="0.25">
      <c r="A2798" s="173" t="str">
        <f t="shared" si="380"/>
        <v>MathHorizons: Math 492</v>
      </c>
      <c r="B2798" s="74" t="s">
        <v>7</v>
      </c>
      <c r="C2798" s="176"/>
      <c r="D2798" s="73" t="s">
        <v>3500</v>
      </c>
      <c r="E2798" s="73" t="s">
        <v>108</v>
      </c>
      <c r="F2798" s="42">
        <v>92</v>
      </c>
      <c r="G2798" s="43" t="str">
        <f t="shared" si="381"/>
        <v>15 Jan (Week 19:  Tue)</v>
      </c>
      <c r="H2798" s="41" t="s">
        <v>3172</v>
      </c>
      <c r="I2798" s="41" t="s">
        <v>3173</v>
      </c>
      <c r="J2798" s="41" t="str">
        <f t="shared" si="382"/>
        <v>Planned</v>
      </c>
    </row>
    <row r="2799" spans="1:10" x14ac:dyDescent="0.25">
      <c r="A2799" s="173" t="str">
        <f t="shared" si="380"/>
        <v>MathHorizons: Math 493</v>
      </c>
      <c r="B2799" s="74" t="s">
        <v>7</v>
      </c>
      <c r="C2799" s="176"/>
      <c r="D2799" s="73" t="s">
        <v>3500</v>
      </c>
      <c r="E2799" s="73" t="s">
        <v>108</v>
      </c>
      <c r="F2799" s="42">
        <v>93</v>
      </c>
      <c r="G2799" s="43" t="str">
        <f t="shared" si="381"/>
        <v>16 Jan (Week 19:  Wed)</v>
      </c>
      <c r="H2799" s="41" t="s">
        <v>3089</v>
      </c>
      <c r="I2799" s="41" t="s">
        <v>2953</v>
      </c>
      <c r="J2799" s="41" t="str">
        <f t="shared" si="382"/>
        <v>Planned</v>
      </c>
    </row>
    <row r="2800" spans="1:10" x14ac:dyDescent="0.25">
      <c r="A2800" s="173" t="str">
        <f t="shared" si="380"/>
        <v>MathHorizons: Math 494</v>
      </c>
      <c r="B2800" s="74" t="s">
        <v>7</v>
      </c>
      <c r="C2800" s="176"/>
      <c r="D2800" s="73" t="s">
        <v>3500</v>
      </c>
      <c r="E2800" s="73" t="s">
        <v>108</v>
      </c>
      <c r="F2800" s="42">
        <v>94</v>
      </c>
      <c r="G2800" s="43" t="str">
        <f t="shared" si="381"/>
        <v>17 Jan (Week 19:  Thu)</v>
      </c>
      <c r="H2800" s="41" t="s">
        <v>3090</v>
      </c>
      <c r="I2800" s="41" t="s">
        <v>2954</v>
      </c>
      <c r="J2800" s="41" t="str">
        <f t="shared" si="382"/>
        <v>Planned</v>
      </c>
    </row>
    <row r="2801" spans="1:10" x14ac:dyDescent="0.25">
      <c r="A2801" s="173" t="str">
        <f t="shared" si="380"/>
        <v>MathHorizons: Math 495</v>
      </c>
      <c r="B2801" s="74" t="s">
        <v>7</v>
      </c>
      <c r="C2801" s="176"/>
      <c r="D2801" s="73" t="s">
        <v>3500</v>
      </c>
      <c r="E2801" s="73" t="s">
        <v>108</v>
      </c>
      <c r="F2801" s="42">
        <v>95</v>
      </c>
      <c r="G2801" s="43" t="str">
        <f t="shared" si="381"/>
        <v>18 Jan (Week 19:  Fri)</v>
      </c>
      <c r="H2801" s="41" t="s">
        <v>3091</v>
      </c>
      <c r="I2801" s="41" t="s">
        <v>2955</v>
      </c>
      <c r="J2801" s="41" t="str">
        <f t="shared" si="382"/>
        <v>Planned</v>
      </c>
    </row>
    <row r="2802" spans="1:10" x14ac:dyDescent="0.25">
      <c r="A2802" s="173" t="str">
        <f t="shared" si="380"/>
        <v>MathHorizons: Math 496</v>
      </c>
      <c r="B2802" s="74" t="s">
        <v>7</v>
      </c>
      <c r="C2802" s="176"/>
      <c r="D2802" s="73" t="s">
        <v>3500</v>
      </c>
      <c r="E2802" s="73" t="s">
        <v>108</v>
      </c>
      <c r="F2802" s="42">
        <v>96</v>
      </c>
      <c r="G2802" s="43" t="str">
        <f t="shared" si="381"/>
        <v>21 Jan (Week 20:  Mon)</v>
      </c>
      <c r="H2802" s="41" t="s">
        <v>3092</v>
      </c>
      <c r="I2802" s="41" t="s">
        <v>2956</v>
      </c>
      <c r="J2802" s="41" t="str">
        <f t="shared" si="382"/>
        <v>Planned</v>
      </c>
    </row>
    <row r="2803" spans="1:10" x14ac:dyDescent="0.25">
      <c r="A2803" s="173" t="str">
        <f t="shared" si="380"/>
        <v>MathHorizons: Math 497</v>
      </c>
      <c r="B2803" s="74" t="s">
        <v>7</v>
      </c>
      <c r="C2803" s="176"/>
      <c r="D2803" s="73" t="s">
        <v>3500</v>
      </c>
      <c r="E2803" s="73" t="s">
        <v>108</v>
      </c>
      <c r="F2803" s="42">
        <v>97</v>
      </c>
      <c r="G2803" s="43" t="str">
        <f t="shared" si="381"/>
        <v>22 Jan (Week 20:  Tue)</v>
      </c>
      <c r="H2803" s="41" t="s">
        <v>3093</v>
      </c>
      <c r="I2803" s="41" t="s">
        <v>2957</v>
      </c>
      <c r="J2803" s="41" t="str">
        <f t="shared" si="382"/>
        <v>Planned</v>
      </c>
    </row>
    <row r="2804" spans="1:10" x14ac:dyDescent="0.25">
      <c r="A2804" s="173" t="str">
        <f t="shared" si="380"/>
        <v>MathHorizons: Math 498</v>
      </c>
      <c r="B2804" s="74" t="s">
        <v>7</v>
      </c>
      <c r="C2804" s="176"/>
      <c r="D2804" s="73" t="s">
        <v>3500</v>
      </c>
      <c r="E2804" s="73" t="s">
        <v>108</v>
      </c>
      <c r="F2804" s="42">
        <v>98</v>
      </c>
      <c r="G2804" s="43" t="str">
        <f t="shared" si="381"/>
        <v>23 Jan (Week 20:  Wed)</v>
      </c>
      <c r="H2804" s="41" t="s">
        <v>3094</v>
      </c>
      <c r="I2804" s="41" t="s">
        <v>2958</v>
      </c>
      <c r="J2804" s="41" t="str">
        <f t="shared" si="382"/>
        <v>Planned</v>
      </c>
    </row>
    <row r="2805" spans="1:10" x14ac:dyDescent="0.25">
      <c r="A2805" s="173" t="str">
        <f t="shared" si="380"/>
        <v>MathHorizons: Math 499</v>
      </c>
      <c r="B2805" s="74" t="s">
        <v>7</v>
      </c>
      <c r="C2805" s="176"/>
      <c r="D2805" s="73" t="s">
        <v>3500</v>
      </c>
      <c r="E2805" s="73" t="s">
        <v>108</v>
      </c>
      <c r="F2805" s="42">
        <v>99</v>
      </c>
      <c r="G2805" s="43" t="str">
        <f t="shared" si="381"/>
        <v>24 Jan (Week 20:  Thu)</v>
      </c>
      <c r="H2805" s="41" t="s">
        <v>3095</v>
      </c>
      <c r="I2805" s="41" t="s">
        <v>2959</v>
      </c>
      <c r="J2805" s="41" t="str">
        <f t="shared" si="382"/>
        <v>Planned</v>
      </c>
    </row>
    <row r="2806" spans="1:10" x14ac:dyDescent="0.25">
      <c r="A2806" s="173" t="str">
        <f t="shared" si="380"/>
        <v>MathHorizons: Math 4100</v>
      </c>
      <c r="B2806" s="74" t="s">
        <v>7</v>
      </c>
      <c r="C2806" s="176"/>
      <c r="D2806" s="73" t="s">
        <v>3500</v>
      </c>
      <c r="E2806" s="73" t="s">
        <v>108</v>
      </c>
      <c r="F2806" s="42">
        <v>100</v>
      </c>
      <c r="G2806" s="43" t="str">
        <f t="shared" si="381"/>
        <v>25 Jan (Week 20:  Fri)</v>
      </c>
      <c r="H2806" s="41" t="s">
        <v>3096</v>
      </c>
      <c r="I2806" s="41" t="s">
        <v>2960</v>
      </c>
      <c r="J2806" s="41" t="str">
        <f t="shared" si="382"/>
        <v>Planned</v>
      </c>
    </row>
    <row r="2807" spans="1:10" x14ac:dyDescent="0.25">
      <c r="A2807" s="173" t="str">
        <f t="shared" si="380"/>
        <v>MathHorizons: Math 4101</v>
      </c>
      <c r="B2807" s="74" t="s">
        <v>7</v>
      </c>
      <c r="C2807" s="176"/>
      <c r="D2807" s="73" t="s">
        <v>3500</v>
      </c>
      <c r="E2807" s="73" t="s">
        <v>108</v>
      </c>
      <c r="F2807" s="42">
        <v>101</v>
      </c>
      <c r="G2807" s="43" t="str">
        <f t="shared" si="381"/>
        <v>28 Jan (Week 21:  Mon)</v>
      </c>
      <c r="H2807" s="41" t="s">
        <v>3097</v>
      </c>
      <c r="I2807" s="41" t="s">
        <v>2961</v>
      </c>
      <c r="J2807" s="41" t="str">
        <f t="shared" si="382"/>
        <v>Planned</v>
      </c>
    </row>
    <row r="2808" spans="1:10" x14ac:dyDescent="0.25">
      <c r="A2808" s="173" t="str">
        <f t="shared" si="380"/>
        <v>MathHorizons: Math 4102</v>
      </c>
      <c r="B2808" s="74" t="s">
        <v>7</v>
      </c>
      <c r="C2808" s="176"/>
      <c r="D2808" s="73" t="s">
        <v>3500</v>
      </c>
      <c r="E2808" s="73" t="s">
        <v>108</v>
      </c>
      <c r="F2808" s="42">
        <v>102</v>
      </c>
      <c r="G2808" s="43" t="str">
        <f t="shared" si="381"/>
        <v>29 Jan (Week 21:  Tue)</v>
      </c>
      <c r="H2808" s="41" t="s">
        <v>3098</v>
      </c>
      <c r="I2808" s="41" t="s">
        <v>2962</v>
      </c>
      <c r="J2808" s="41" t="str">
        <f t="shared" si="382"/>
        <v>Planned</v>
      </c>
    </row>
    <row r="2809" spans="1:10" x14ac:dyDescent="0.25">
      <c r="A2809" s="173" t="str">
        <f t="shared" si="380"/>
        <v>MathHorizons: Math 4103</v>
      </c>
      <c r="B2809" s="74" t="s">
        <v>7</v>
      </c>
      <c r="C2809" s="176"/>
      <c r="D2809" s="73" t="s">
        <v>3500</v>
      </c>
      <c r="E2809" s="73" t="s">
        <v>108</v>
      </c>
      <c r="F2809" s="42">
        <v>103</v>
      </c>
      <c r="G2809" s="43" t="str">
        <f t="shared" si="381"/>
        <v>30 Jan (Week 21:  Wed)</v>
      </c>
      <c r="H2809" s="41" t="s">
        <v>3170</v>
      </c>
      <c r="I2809" s="41" t="s">
        <v>3171</v>
      </c>
      <c r="J2809" s="41" t="str">
        <f t="shared" si="382"/>
        <v>Planned</v>
      </c>
    </row>
    <row r="2810" spans="1:10" x14ac:dyDescent="0.25">
      <c r="A2810" s="173" t="str">
        <f t="shared" si="380"/>
        <v>MathHorizons: Math 4104</v>
      </c>
      <c r="B2810" s="74" t="s">
        <v>7</v>
      </c>
      <c r="C2810" s="176"/>
      <c r="D2810" s="73" t="s">
        <v>3500</v>
      </c>
      <c r="E2810" s="73" t="s">
        <v>108</v>
      </c>
      <c r="F2810" s="42">
        <v>104</v>
      </c>
      <c r="G2810" s="43" t="str">
        <f t="shared" si="381"/>
        <v>31 Jan (Week 21:  Thu)</v>
      </c>
      <c r="H2810" s="41" t="s">
        <v>335</v>
      </c>
      <c r="I2810" s="41" t="s">
        <v>336</v>
      </c>
      <c r="J2810" s="41" t="str">
        <f t="shared" si="382"/>
        <v>Planned</v>
      </c>
    </row>
    <row r="2811" spans="1:10" x14ac:dyDescent="0.25">
      <c r="A2811" s="173" t="str">
        <f t="shared" ref="A2811:A2842" si="383">B2811&amp;D2811&amp;F2811</f>
        <v>MathHorizons: Math 4105</v>
      </c>
      <c r="B2811" s="74" t="s">
        <v>7</v>
      </c>
      <c r="C2811" s="176"/>
      <c r="D2811" s="73" t="s">
        <v>3500</v>
      </c>
      <c r="E2811" s="73" t="s">
        <v>108</v>
      </c>
      <c r="F2811" s="42">
        <v>105</v>
      </c>
      <c r="G2811" s="43" t="str">
        <f t="shared" ref="G2811:G2842" si="384">IF(ISBLANK(F2811),"",TEXT(VLOOKUP(F2811,Calendar,2,0),"dd mmm")&amp;" (Week "&amp;VLOOKUP(F2811,Calendar,3,FALSE)&amp;":  "&amp;TEXT(VLOOKUP(F2811,Calendar,2,FALSE),"ddd")&amp;")")</f>
        <v>01 Feb (Week 21:  Fri)</v>
      </c>
      <c r="H2811" s="41" t="s">
        <v>337</v>
      </c>
      <c r="I2811" s="41" t="s">
        <v>338</v>
      </c>
      <c r="J2811" s="41" t="str">
        <f t="shared" ref="J2811:J2842" si="385">IF(ISBLANK(K2811),"Planned",IF(K2811="-","Revoked","Completed"))</f>
        <v>Planned</v>
      </c>
    </row>
    <row r="2812" spans="1:10" x14ac:dyDescent="0.25">
      <c r="A2812" s="173" t="str">
        <f t="shared" si="383"/>
        <v>MathHorizons: Math 4106</v>
      </c>
      <c r="B2812" s="74" t="s">
        <v>7</v>
      </c>
      <c r="C2812" s="176"/>
      <c r="D2812" s="73" t="s">
        <v>3500</v>
      </c>
      <c r="E2812" s="73" t="s">
        <v>108</v>
      </c>
      <c r="F2812" s="42">
        <v>106</v>
      </c>
      <c r="G2812" s="43" t="str">
        <f t="shared" si="384"/>
        <v>04 Feb (Week 22:  Mon)</v>
      </c>
      <c r="H2812" s="41" t="s">
        <v>339</v>
      </c>
      <c r="I2812" s="41" t="s">
        <v>340</v>
      </c>
      <c r="J2812" s="41" t="str">
        <f t="shared" si="385"/>
        <v>Planned</v>
      </c>
    </row>
    <row r="2813" spans="1:10" x14ac:dyDescent="0.25">
      <c r="A2813" s="173" t="str">
        <f t="shared" si="383"/>
        <v>MathHorizons: Math 4107</v>
      </c>
      <c r="B2813" s="74" t="s">
        <v>7</v>
      </c>
      <c r="C2813" s="176"/>
      <c r="D2813" s="73" t="s">
        <v>3500</v>
      </c>
      <c r="E2813" s="73" t="s">
        <v>108</v>
      </c>
      <c r="F2813" s="42">
        <v>107</v>
      </c>
      <c r="G2813" s="43" t="str">
        <f t="shared" si="384"/>
        <v>05 Feb (Week 22:  Tue)</v>
      </c>
      <c r="H2813" s="41" t="s">
        <v>341</v>
      </c>
      <c r="I2813" s="41" t="s">
        <v>342</v>
      </c>
      <c r="J2813" s="41" t="str">
        <f t="shared" si="385"/>
        <v>Planned</v>
      </c>
    </row>
    <row r="2814" spans="1:10" x14ac:dyDescent="0.25">
      <c r="A2814" s="173" t="str">
        <f t="shared" si="383"/>
        <v>MathHorizons: Math 4108</v>
      </c>
      <c r="B2814" s="74" t="s">
        <v>7</v>
      </c>
      <c r="C2814" s="176"/>
      <c r="D2814" s="73" t="s">
        <v>3500</v>
      </c>
      <c r="E2814" s="73" t="s">
        <v>108</v>
      </c>
      <c r="F2814" s="42">
        <v>108</v>
      </c>
      <c r="G2814" s="43" t="str">
        <f t="shared" si="384"/>
        <v>06 Feb (Week 22:  Wed)</v>
      </c>
      <c r="H2814" s="41" t="s">
        <v>343</v>
      </c>
      <c r="I2814" s="41" t="s">
        <v>344</v>
      </c>
      <c r="J2814" s="41" t="str">
        <f t="shared" si="385"/>
        <v>Planned</v>
      </c>
    </row>
    <row r="2815" spans="1:10" x14ac:dyDescent="0.25">
      <c r="A2815" s="173" t="str">
        <f t="shared" si="383"/>
        <v>MathHorizons: Math 4109</v>
      </c>
      <c r="B2815" s="74" t="s">
        <v>7</v>
      </c>
      <c r="C2815" s="176"/>
      <c r="D2815" s="73" t="s">
        <v>3500</v>
      </c>
      <c r="E2815" s="73" t="s">
        <v>108</v>
      </c>
      <c r="F2815" s="42">
        <v>109</v>
      </c>
      <c r="G2815" s="43" t="str">
        <f t="shared" si="384"/>
        <v>07 Feb (Week 22:  Thu)</v>
      </c>
      <c r="H2815" s="41" t="s">
        <v>345</v>
      </c>
      <c r="I2815" s="41" t="s">
        <v>346</v>
      </c>
      <c r="J2815" s="41" t="str">
        <f t="shared" si="385"/>
        <v>Planned</v>
      </c>
    </row>
    <row r="2816" spans="1:10" x14ac:dyDescent="0.25">
      <c r="A2816" s="173" t="str">
        <f t="shared" si="383"/>
        <v>MathHorizons: Math 4110</v>
      </c>
      <c r="B2816" s="74" t="s">
        <v>7</v>
      </c>
      <c r="C2816" s="176"/>
      <c r="D2816" s="73" t="s">
        <v>3500</v>
      </c>
      <c r="E2816" s="73" t="s">
        <v>108</v>
      </c>
      <c r="F2816" s="42">
        <v>110</v>
      </c>
      <c r="G2816" s="43" t="str">
        <f t="shared" si="384"/>
        <v>08 Feb (Week 22:  Fri)</v>
      </c>
      <c r="H2816" s="41" t="s">
        <v>347</v>
      </c>
      <c r="I2816" s="41" t="s">
        <v>348</v>
      </c>
      <c r="J2816" s="41" t="str">
        <f t="shared" si="385"/>
        <v>Planned</v>
      </c>
    </row>
    <row r="2817" spans="1:10" x14ac:dyDescent="0.25">
      <c r="A2817" s="173" t="str">
        <f t="shared" si="383"/>
        <v>MathHorizons: Math 4111</v>
      </c>
      <c r="B2817" s="74" t="s">
        <v>7</v>
      </c>
      <c r="C2817" s="176"/>
      <c r="D2817" s="73" t="s">
        <v>3500</v>
      </c>
      <c r="E2817" s="73" t="s">
        <v>108</v>
      </c>
      <c r="F2817" s="42">
        <v>111</v>
      </c>
      <c r="G2817" s="43" t="str">
        <f t="shared" si="384"/>
        <v>11 Feb (Week 23:  Mon)</v>
      </c>
      <c r="H2817" s="41" t="s">
        <v>349</v>
      </c>
      <c r="I2817" s="41" t="s">
        <v>350</v>
      </c>
      <c r="J2817" s="41" t="str">
        <f t="shared" si="385"/>
        <v>Planned</v>
      </c>
    </row>
    <row r="2818" spans="1:10" x14ac:dyDescent="0.25">
      <c r="A2818" s="173" t="str">
        <f t="shared" si="383"/>
        <v>MathHorizons: Math 4112</v>
      </c>
      <c r="B2818" s="74" t="s">
        <v>7</v>
      </c>
      <c r="C2818" s="176"/>
      <c r="D2818" s="73" t="s">
        <v>3500</v>
      </c>
      <c r="E2818" s="73" t="s">
        <v>108</v>
      </c>
      <c r="F2818" s="42">
        <v>112</v>
      </c>
      <c r="G2818" s="43" t="str">
        <f t="shared" si="384"/>
        <v>12 Feb (Week 23:  Tue)</v>
      </c>
      <c r="H2818" s="41" t="s">
        <v>351</v>
      </c>
      <c r="I2818" s="41" t="s">
        <v>352</v>
      </c>
      <c r="J2818" s="41" t="str">
        <f t="shared" si="385"/>
        <v>Planned</v>
      </c>
    </row>
    <row r="2819" spans="1:10" x14ac:dyDescent="0.25">
      <c r="A2819" s="173" t="str">
        <f t="shared" si="383"/>
        <v>MathHorizons: Math 4113</v>
      </c>
      <c r="B2819" s="74" t="s">
        <v>7</v>
      </c>
      <c r="C2819" s="176"/>
      <c r="D2819" s="73" t="s">
        <v>3500</v>
      </c>
      <c r="E2819" s="73" t="s">
        <v>108</v>
      </c>
      <c r="F2819" s="42">
        <v>113</v>
      </c>
      <c r="G2819" s="43" t="str">
        <f t="shared" si="384"/>
        <v>13 Feb (Week 23:  Wed)</v>
      </c>
      <c r="H2819" s="41" t="s">
        <v>3099</v>
      </c>
      <c r="I2819" s="41" t="s">
        <v>2963</v>
      </c>
      <c r="J2819" s="41" t="str">
        <f t="shared" si="385"/>
        <v>Planned</v>
      </c>
    </row>
    <row r="2820" spans="1:10" x14ac:dyDescent="0.25">
      <c r="A2820" s="173" t="str">
        <f t="shared" si="383"/>
        <v>MathHorizons: Math 4114</v>
      </c>
      <c r="B2820" s="74" t="s">
        <v>7</v>
      </c>
      <c r="C2820" s="176"/>
      <c r="D2820" s="73" t="s">
        <v>3500</v>
      </c>
      <c r="E2820" s="73" t="s">
        <v>108</v>
      </c>
      <c r="F2820" s="42">
        <v>114</v>
      </c>
      <c r="G2820" s="43" t="str">
        <f t="shared" si="384"/>
        <v>14 Feb (Week 23:  Thu)</v>
      </c>
      <c r="H2820" s="41" t="s">
        <v>353</v>
      </c>
      <c r="I2820" s="41" t="s">
        <v>354</v>
      </c>
      <c r="J2820" s="41" t="str">
        <f t="shared" si="385"/>
        <v>Planned</v>
      </c>
    </row>
    <row r="2821" spans="1:10" x14ac:dyDescent="0.25">
      <c r="A2821" s="173" t="str">
        <f t="shared" si="383"/>
        <v>MathHorizons: Math 4115</v>
      </c>
      <c r="B2821" s="74" t="s">
        <v>7</v>
      </c>
      <c r="C2821" s="176"/>
      <c r="D2821" s="73" t="s">
        <v>3500</v>
      </c>
      <c r="E2821" s="73" t="s">
        <v>108</v>
      </c>
      <c r="F2821" s="42">
        <v>115</v>
      </c>
      <c r="G2821" s="43" t="str">
        <f t="shared" si="384"/>
        <v>15 Feb (Week 23:  Fri)</v>
      </c>
      <c r="H2821" s="41" t="s">
        <v>3100</v>
      </c>
      <c r="I2821" s="41" t="s">
        <v>2964</v>
      </c>
      <c r="J2821" s="41" t="str">
        <f t="shared" si="385"/>
        <v>Planned</v>
      </c>
    </row>
    <row r="2822" spans="1:10" x14ac:dyDescent="0.25">
      <c r="A2822" s="173" t="str">
        <f t="shared" si="383"/>
        <v>MathHorizons: Math 4116</v>
      </c>
      <c r="B2822" s="74" t="s">
        <v>7</v>
      </c>
      <c r="C2822" s="176"/>
      <c r="D2822" s="73" t="s">
        <v>3500</v>
      </c>
      <c r="E2822" s="73" t="s">
        <v>108</v>
      </c>
      <c r="F2822" s="42">
        <v>116</v>
      </c>
      <c r="G2822" s="43" t="str">
        <f t="shared" si="384"/>
        <v>18 Feb (Week 24:  Mon)</v>
      </c>
      <c r="H2822" s="41" t="s">
        <v>3101</v>
      </c>
      <c r="I2822" s="41" t="s">
        <v>2965</v>
      </c>
      <c r="J2822" s="41" t="str">
        <f t="shared" si="385"/>
        <v>Planned</v>
      </c>
    </row>
    <row r="2823" spans="1:10" x14ac:dyDescent="0.25">
      <c r="A2823" s="173" t="str">
        <f t="shared" si="383"/>
        <v>MathHorizons: Math 4117</v>
      </c>
      <c r="B2823" s="74" t="s">
        <v>7</v>
      </c>
      <c r="C2823" s="176"/>
      <c r="D2823" s="73" t="s">
        <v>3500</v>
      </c>
      <c r="E2823" s="73" t="s">
        <v>108</v>
      </c>
      <c r="F2823" s="42">
        <v>117</v>
      </c>
      <c r="G2823" s="43" t="str">
        <f t="shared" si="384"/>
        <v>19 Feb (Week 24:  Tue)</v>
      </c>
      <c r="H2823" s="41" t="s">
        <v>3102</v>
      </c>
      <c r="I2823" s="41" t="s">
        <v>2966</v>
      </c>
      <c r="J2823" s="41" t="str">
        <f t="shared" si="385"/>
        <v>Planned</v>
      </c>
    </row>
    <row r="2824" spans="1:10" x14ac:dyDescent="0.25">
      <c r="A2824" s="173" t="str">
        <f t="shared" si="383"/>
        <v>MathHorizons: Math 4118</v>
      </c>
      <c r="B2824" s="74" t="s">
        <v>7</v>
      </c>
      <c r="C2824" s="176"/>
      <c r="D2824" s="73" t="s">
        <v>3500</v>
      </c>
      <c r="E2824" s="73" t="s">
        <v>108</v>
      </c>
      <c r="F2824" s="42">
        <v>118</v>
      </c>
      <c r="G2824" s="43" t="str">
        <f t="shared" si="384"/>
        <v>20 Feb (Week 24:  Wed)</v>
      </c>
      <c r="H2824" s="41" t="s">
        <v>3103</v>
      </c>
      <c r="I2824" s="41" t="s">
        <v>2967</v>
      </c>
      <c r="J2824" s="41" t="str">
        <f t="shared" si="385"/>
        <v>Planned</v>
      </c>
    </row>
    <row r="2825" spans="1:10" x14ac:dyDescent="0.25">
      <c r="A2825" s="173" t="str">
        <f t="shared" si="383"/>
        <v>MathHorizons: Math 4119</v>
      </c>
      <c r="B2825" s="74" t="s">
        <v>7</v>
      </c>
      <c r="C2825" s="176"/>
      <c r="D2825" s="73" t="s">
        <v>3500</v>
      </c>
      <c r="E2825" s="73" t="s">
        <v>108</v>
      </c>
      <c r="F2825" s="42">
        <v>119</v>
      </c>
      <c r="G2825" s="43" t="str">
        <f t="shared" si="384"/>
        <v>21 Feb (Week 24:  Thu)</v>
      </c>
      <c r="H2825" s="41" t="s">
        <v>3104</v>
      </c>
      <c r="I2825" s="41" t="s">
        <v>2968</v>
      </c>
      <c r="J2825" s="41" t="str">
        <f t="shared" si="385"/>
        <v>Planned</v>
      </c>
    </row>
    <row r="2826" spans="1:10" x14ac:dyDescent="0.25">
      <c r="A2826" s="173" t="str">
        <f t="shared" si="383"/>
        <v>MathHorizons: Math 4120</v>
      </c>
      <c r="B2826" s="74" t="s">
        <v>7</v>
      </c>
      <c r="C2826" s="176"/>
      <c r="D2826" s="73" t="s">
        <v>3500</v>
      </c>
      <c r="E2826" s="73" t="s">
        <v>108</v>
      </c>
      <c r="F2826" s="42">
        <v>120</v>
      </c>
      <c r="G2826" s="43" t="str">
        <f t="shared" si="384"/>
        <v>22 Feb (Week 24:  Fri)</v>
      </c>
      <c r="H2826" s="41" t="s">
        <v>3105</v>
      </c>
      <c r="I2826" s="41" t="s">
        <v>2969</v>
      </c>
      <c r="J2826" s="41" t="str">
        <f t="shared" si="385"/>
        <v>Planned</v>
      </c>
    </row>
    <row r="2827" spans="1:10" x14ac:dyDescent="0.25">
      <c r="A2827" s="173" t="str">
        <f t="shared" si="383"/>
        <v>MathHorizons: Math 4121</v>
      </c>
      <c r="B2827" s="74" t="s">
        <v>7</v>
      </c>
      <c r="C2827" s="176"/>
      <c r="D2827" s="73" t="s">
        <v>3500</v>
      </c>
      <c r="E2827" s="73" t="s">
        <v>108</v>
      </c>
      <c r="F2827" s="42">
        <v>121</v>
      </c>
      <c r="G2827" s="43" t="str">
        <f t="shared" si="384"/>
        <v>25 Feb (Week 25:  Mon)</v>
      </c>
      <c r="H2827" s="41" t="s">
        <v>3106</v>
      </c>
      <c r="I2827" s="41" t="s">
        <v>2970</v>
      </c>
      <c r="J2827" s="41" t="str">
        <f t="shared" si="385"/>
        <v>Planned</v>
      </c>
    </row>
    <row r="2828" spans="1:10" x14ac:dyDescent="0.25">
      <c r="A2828" s="173" t="str">
        <f t="shared" si="383"/>
        <v>MathHorizons: Math 4122</v>
      </c>
      <c r="B2828" s="74" t="s">
        <v>7</v>
      </c>
      <c r="C2828" s="176"/>
      <c r="D2828" s="73" t="s">
        <v>3500</v>
      </c>
      <c r="E2828" s="73" t="s">
        <v>108</v>
      </c>
      <c r="F2828" s="42">
        <v>122</v>
      </c>
      <c r="G2828" s="43" t="str">
        <f t="shared" si="384"/>
        <v>26 Feb (Week 25:  Tue)</v>
      </c>
      <c r="H2828" s="41" t="s">
        <v>3107</v>
      </c>
      <c r="I2828" s="41" t="s">
        <v>2971</v>
      </c>
      <c r="J2828" s="41" t="str">
        <f t="shared" si="385"/>
        <v>Planned</v>
      </c>
    </row>
    <row r="2829" spans="1:10" x14ac:dyDescent="0.25">
      <c r="A2829" s="173" t="str">
        <f t="shared" si="383"/>
        <v>MathHorizons: Math 4123</v>
      </c>
      <c r="B2829" s="74" t="s">
        <v>7</v>
      </c>
      <c r="C2829" s="176"/>
      <c r="D2829" s="73" t="s">
        <v>3500</v>
      </c>
      <c r="E2829" s="73" t="s">
        <v>108</v>
      </c>
      <c r="F2829" s="42">
        <v>123</v>
      </c>
      <c r="G2829" s="43" t="str">
        <f t="shared" si="384"/>
        <v>27 Feb (Week 25:  Wed)</v>
      </c>
      <c r="H2829" s="41" t="s">
        <v>3108</v>
      </c>
      <c r="I2829" s="41" t="s">
        <v>2972</v>
      </c>
      <c r="J2829" s="41" t="str">
        <f t="shared" si="385"/>
        <v>Planned</v>
      </c>
    </row>
    <row r="2830" spans="1:10" x14ac:dyDescent="0.25">
      <c r="A2830" s="173" t="str">
        <f t="shared" si="383"/>
        <v>MathHorizons: Math 4124</v>
      </c>
      <c r="B2830" s="74" t="s">
        <v>7</v>
      </c>
      <c r="C2830" s="176"/>
      <c r="D2830" s="73" t="s">
        <v>3500</v>
      </c>
      <c r="E2830" s="73" t="s">
        <v>108</v>
      </c>
      <c r="F2830" s="42">
        <v>124</v>
      </c>
      <c r="G2830" s="43" t="str">
        <f t="shared" si="384"/>
        <v>28 Feb (Week 25:  Thu)</v>
      </c>
      <c r="H2830" s="41" t="s">
        <v>3109</v>
      </c>
      <c r="I2830" s="41" t="s">
        <v>2973</v>
      </c>
      <c r="J2830" s="41" t="str">
        <f t="shared" si="385"/>
        <v>Planned</v>
      </c>
    </row>
    <row r="2831" spans="1:10" x14ac:dyDescent="0.25">
      <c r="A2831" s="173" t="str">
        <f t="shared" si="383"/>
        <v>MathHorizons: Math 4125</v>
      </c>
      <c r="B2831" s="74" t="s">
        <v>7</v>
      </c>
      <c r="C2831" s="176"/>
      <c r="D2831" s="73" t="s">
        <v>3500</v>
      </c>
      <c r="E2831" s="73" t="s">
        <v>108</v>
      </c>
      <c r="F2831" s="42">
        <v>125</v>
      </c>
      <c r="G2831" s="43" t="str">
        <f t="shared" si="384"/>
        <v>01 Mar (Week 25:  Fri)</v>
      </c>
      <c r="H2831" s="41" t="s">
        <v>3169</v>
      </c>
      <c r="I2831" s="41" t="s">
        <v>3168</v>
      </c>
      <c r="J2831" s="41" t="str">
        <f t="shared" si="385"/>
        <v>Planned</v>
      </c>
    </row>
    <row r="2832" spans="1:10" x14ac:dyDescent="0.25">
      <c r="A2832" s="173" t="str">
        <f t="shared" si="383"/>
        <v>MathHorizons: Math 4126</v>
      </c>
      <c r="B2832" s="74" t="s">
        <v>7</v>
      </c>
      <c r="C2832" s="176"/>
      <c r="D2832" s="73" t="s">
        <v>3500</v>
      </c>
      <c r="E2832" s="73" t="s">
        <v>108</v>
      </c>
      <c r="F2832" s="42">
        <v>126</v>
      </c>
      <c r="G2832" s="43" t="str">
        <f t="shared" si="384"/>
        <v>04 Mar (Week 26:  Mon)</v>
      </c>
      <c r="H2832" s="41" t="s">
        <v>3110</v>
      </c>
      <c r="I2832" s="41" t="s">
        <v>2974</v>
      </c>
      <c r="J2832" s="41" t="str">
        <f t="shared" si="385"/>
        <v>Planned</v>
      </c>
    </row>
    <row r="2833" spans="1:10" x14ac:dyDescent="0.25">
      <c r="A2833" s="173" t="str">
        <f t="shared" si="383"/>
        <v>MathHorizons: Math 4127</v>
      </c>
      <c r="B2833" s="74" t="s">
        <v>7</v>
      </c>
      <c r="C2833" s="176"/>
      <c r="D2833" s="73" t="s">
        <v>3500</v>
      </c>
      <c r="E2833" s="73" t="s">
        <v>108</v>
      </c>
      <c r="F2833" s="42">
        <v>127</v>
      </c>
      <c r="G2833" s="43" t="str">
        <f t="shared" si="384"/>
        <v>05 Mar (Week 26:  Tue)</v>
      </c>
      <c r="H2833" s="41" t="s">
        <v>3111</v>
      </c>
      <c r="I2833" s="41" t="s">
        <v>2975</v>
      </c>
      <c r="J2833" s="41" t="str">
        <f t="shared" si="385"/>
        <v>Planned</v>
      </c>
    </row>
    <row r="2834" spans="1:10" x14ac:dyDescent="0.25">
      <c r="A2834" s="173" t="str">
        <f t="shared" si="383"/>
        <v>MathHorizons: Math 4128</v>
      </c>
      <c r="B2834" s="74" t="s">
        <v>7</v>
      </c>
      <c r="C2834" s="176"/>
      <c r="D2834" s="73" t="s">
        <v>3500</v>
      </c>
      <c r="E2834" s="73" t="s">
        <v>108</v>
      </c>
      <c r="F2834" s="42">
        <v>128</v>
      </c>
      <c r="G2834" s="43" t="str">
        <f t="shared" si="384"/>
        <v>06 Mar (Week 26:  Wed)</v>
      </c>
      <c r="H2834" s="41" t="s">
        <v>3112</v>
      </c>
      <c r="I2834" s="41" t="s">
        <v>2976</v>
      </c>
      <c r="J2834" s="41" t="str">
        <f t="shared" si="385"/>
        <v>Planned</v>
      </c>
    </row>
    <row r="2835" spans="1:10" x14ac:dyDescent="0.25">
      <c r="A2835" s="173" t="str">
        <f t="shared" si="383"/>
        <v>MathHorizons: Math 4129</v>
      </c>
      <c r="B2835" s="74" t="s">
        <v>7</v>
      </c>
      <c r="C2835" s="176"/>
      <c r="D2835" s="73" t="s">
        <v>3500</v>
      </c>
      <c r="E2835" s="73" t="s">
        <v>108</v>
      </c>
      <c r="F2835" s="42">
        <v>129</v>
      </c>
      <c r="G2835" s="43" t="str">
        <f t="shared" si="384"/>
        <v>07 Mar (Week 26:  Thu)</v>
      </c>
      <c r="H2835" s="41" t="s">
        <v>3113</v>
      </c>
      <c r="I2835" s="41" t="s">
        <v>2977</v>
      </c>
      <c r="J2835" s="41" t="str">
        <f t="shared" si="385"/>
        <v>Planned</v>
      </c>
    </row>
    <row r="2836" spans="1:10" x14ac:dyDescent="0.25">
      <c r="A2836" s="173" t="str">
        <f t="shared" si="383"/>
        <v>MathHorizons: Math 4130</v>
      </c>
      <c r="B2836" s="74" t="s">
        <v>7</v>
      </c>
      <c r="C2836" s="176"/>
      <c r="D2836" s="73" t="s">
        <v>3500</v>
      </c>
      <c r="E2836" s="73" t="s">
        <v>108</v>
      </c>
      <c r="F2836" s="42">
        <v>130</v>
      </c>
      <c r="G2836" s="43" t="str">
        <f t="shared" si="384"/>
        <v>08 Mar (Week 26:  Fri)</v>
      </c>
      <c r="H2836" s="41" t="s">
        <v>3114</v>
      </c>
      <c r="I2836" s="41" t="s">
        <v>2978</v>
      </c>
      <c r="J2836" s="41" t="str">
        <f t="shared" si="385"/>
        <v>Planned</v>
      </c>
    </row>
    <row r="2837" spans="1:10" x14ac:dyDescent="0.25">
      <c r="A2837" s="173" t="str">
        <f t="shared" si="383"/>
        <v>MathHorizons: Math 4131</v>
      </c>
      <c r="B2837" s="74" t="s">
        <v>7</v>
      </c>
      <c r="C2837" s="176"/>
      <c r="D2837" s="73" t="s">
        <v>3500</v>
      </c>
      <c r="E2837" s="73" t="s">
        <v>108</v>
      </c>
      <c r="F2837" s="42">
        <v>131</v>
      </c>
      <c r="G2837" s="43" t="str">
        <f t="shared" si="384"/>
        <v>11 Mar (Week 27:  Mon)</v>
      </c>
      <c r="H2837" s="41" t="s">
        <v>3115</v>
      </c>
      <c r="I2837" s="41" t="s">
        <v>2979</v>
      </c>
      <c r="J2837" s="41" t="str">
        <f t="shared" si="385"/>
        <v>Planned</v>
      </c>
    </row>
    <row r="2838" spans="1:10" x14ac:dyDescent="0.25">
      <c r="A2838" s="173" t="str">
        <f t="shared" si="383"/>
        <v>MathHorizons: Math 4132</v>
      </c>
      <c r="B2838" s="74" t="s">
        <v>7</v>
      </c>
      <c r="C2838" s="176"/>
      <c r="D2838" s="73" t="s">
        <v>3500</v>
      </c>
      <c r="E2838" s="73" t="s">
        <v>108</v>
      </c>
      <c r="F2838" s="42">
        <v>132</v>
      </c>
      <c r="G2838" s="43" t="str">
        <f t="shared" si="384"/>
        <v>12 Mar (Week 27:  Tue)</v>
      </c>
      <c r="H2838" s="41" t="s">
        <v>3116</v>
      </c>
      <c r="I2838" s="41" t="s">
        <v>2980</v>
      </c>
      <c r="J2838" s="41" t="str">
        <f t="shared" si="385"/>
        <v>Planned</v>
      </c>
    </row>
    <row r="2839" spans="1:10" x14ac:dyDescent="0.25">
      <c r="A2839" s="173" t="str">
        <f t="shared" si="383"/>
        <v>MathHorizons: Math 4133</v>
      </c>
      <c r="B2839" s="74" t="s">
        <v>7</v>
      </c>
      <c r="C2839" s="176"/>
      <c r="D2839" s="73" t="s">
        <v>3500</v>
      </c>
      <c r="E2839" s="73" t="s">
        <v>108</v>
      </c>
      <c r="F2839" s="42">
        <v>133</v>
      </c>
      <c r="G2839" s="43" t="str">
        <f t="shared" si="384"/>
        <v>13 Mar (Week 27:  Wed)</v>
      </c>
      <c r="H2839" s="41" t="s">
        <v>3117</v>
      </c>
      <c r="I2839" s="41" t="s">
        <v>2981</v>
      </c>
      <c r="J2839" s="41" t="str">
        <f t="shared" si="385"/>
        <v>Planned</v>
      </c>
    </row>
    <row r="2840" spans="1:10" x14ac:dyDescent="0.25">
      <c r="A2840" s="173" t="str">
        <f t="shared" si="383"/>
        <v>MathHorizons: Math 4134</v>
      </c>
      <c r="B2840" s="74" t="s">
        <v>7</v>
      </c>
      <c r="C2840" s="176"/>
      <c r="D2840" s="73" t="s">
        <v>3500</v>
      </c>
      <c r="E2840" s="73" t="s">
        <v>108</v>
      </c>
      <c r="F2840" s="42">
        <v>134</v>
      </c>
      <c r="G2840" s="43" t="str">
        <f t="shared" si="384"/>
        <v>14 Mar (Week 27:  Thu)</v>
      </c>
      <c r="H2840" s="41" t="s">
        <v>3118</v>
      </c>
      <c r="I2840" s="41" t="s">
        <v>2982</v>
      </c>
      <c r="J2840" s="41" t="str">
        <f t="shared" si="385"/>
        <v>Planned</v>
      </c>
    </row>
    <row r="2841" spans="1:10" x14ac:dyDescent="0.25">
      <c r="A2841" s="173" t="str">
        <f t="shared" si="383"/>
        <v>MathHorizons: Math 4135</v>
      </c>
      <c r="B2841" s="74" t="s">
        <v>7</v>
      </c>
      <c r="C2841" s="176"/>
      <c r="D2841" s="73" t="s">
        <v>3500</v>
      </c>
      <c r="E2841" s="73" t="s">
        <v>108</v>
      </c>
      <c r="F2841" s="42">
        <v>135</v>
      </c>
      <c r="G2841" s="43" t="str">
        <f t="shared" si="384"/>
        <v>15 Mar (Week 27:  Fri)</v>
      </c>
      <c r="H2841" s="41" t="s">
        <v>3119</v>
      </c>
      <c r="I2841" s="41" t="s">
        <v>2983</v>
      </c>
      <c r="J2841" s="41" t="str">
        <f t="shared" si="385"/>
        <v>Planned</v>
      </c>
    </row>
    <row r="2842" spans="1:10" x14ac:dyDescent="0.25">
      <c r="A2842" s="173" t="str">
        <f t="shared" si="383"/>
        <v>MathHorizons: Math 4136</v>
      </c>
      <c r="B2842" s="74" t="s">
        <v>7</v>
      </c>
      <c r="C2842" s="176"/>
      <c r="D2842" s="73" t="s">
        <v>3500</v>
      </c>
      <c r="E2842" s="73" t="s">
        <v>108</v>
      </c>
      <c r="F2842" s="42">
        <v>136</v>
      </c>
      <c r="G2842" s="43" t="str">
        <f t="shared" si="384"/>
        <v>18 Mar (Week 28:  Mon)</v>
      </c>
      <c r="H2842" s="41" t="s">
        <v>3166</v>
      </c>
      <c r="I2842" s="41" t="s">
        <v>3167</v>
      </c>
      <c r="J2842" s="41" t="str">
        <f t="shared" si="385"/>
        <v>Planned</v>
      </c>
    </row>
    <row r="2843" spans="1:10" x14ac:dyDescent="0.25">
      <c r="A2843" s="173" t="str">
        <f t="shared" ref="A2843:A2874" si="386">B2843&amp;D2843&amp;F2843</f>
        <v>MathHorizons: Math 4137</v>
      </c>
      <c r="B2843" s="74" t="s">
        <v>7</v>
      </c>
      <c r="C2843" s="176"/>
      <c r="D2843" s="73" t="s">
        <v>3500</v>
      </c>
      <c r="E2843" s="73" t="s">
        <v>108</v>
      </c>
      <c r="F2843" s="42">
        <v>137</v>
      </c>
      <c r="G2843" s="43" t="str">
        <f t="shared" ref="G2843:G2874" si="387">IF(ISBLANK(F2843),"",TEXT(VLOOKUP(F2843,Calendar,2,0),"dd mmm")&amp;" (Week "&amp;VLOOKUP(F2843,Calendar,3,FALSE)&amp;":  "&amp;TEXT(VLOOKUP(F2843,Calendar,2,FALSE),"ddd")&amp;")")</f>
        <v>19 Mar (Week 28:  Tue)</v>
      </c>
      <c r="H2843" s="41" t="s">
        <v>3120</v>
      </c>
      <c r="I2843" s="41" t="s">
        <v>2984</v>
      </c>
      <c r="J2843" s="41" t="str">
        <f t="shared" ref="J2843:J2874" si="388">IF(ISBLANK(K2843),"Planned",IF(K2843="-","Revoked","Completed"))</f>
        <v>Planned</v>
      </c>
    </row>
    <row r="2844" spans="1:10" x14ac:dyDescent="0.25">
      <c r="A2844" s="173" t="str">
        <f t="shared" si="386"/>
        <v>MathHorizons: Math 4138</v>
      </c>
      <c r="B2844" s="74" t="s">
        <v>7</v>
      </c>
      <c r="C2844" s="176"/>
      <c r="D2844" s="73" t="s">
        <v>3500</v>
      </c>
      <c r="E2844" s="73" t="s">
        <v>108</v>
      </c>
      <c r="F2844" s="42">
        <v>138</v>
      </c>
      <c r="G2844" s="43" t="str">
        <f t="shared" si="387"/>
        <v>20 Mar (Week 28:  Wed)</v>
      </c>
      <c r="H2844" s="41" t="s">
        <v>3121</v>
      </c>
      <c r="I2844" s="41" t="s">
        <v>2985</v>
      </c>
      <c r="J2844" s="41" t="str">
        <f t="shared" si="388"/>
        <v>Planned</v>
      </c>
    </row>
    <row r="2845" spans="1:10" x14ac:dyDescent="0.25">
      <c r="A2845" s="173" t="str">
        <f t="shared" si="386"/>
        <v>MathHorizons: Math 4139</v>
      </c>
      <c r="B2845" s="74" t="s">
        <v>7</v>
      </c>
      <c r="C2845" s="176"/>
      <c r="D2845" s="73" t="s">
        <v>3500</v>
      </c>
      <c r="E2845" s="73" t="s">
        <v>108</v>
      </c>
      <c r="F2845" s="42">
        <v>139</v>
      </c>
      <c r="G2845" s="43" t="str">
        <f t="shared" si="387"/>
        <v>21 Mar (Week 28:  Thu)</v>
      </c>
      <c r="H2845" s="41" t="s">
        <v>3122</v>
      </c>
      <c r="I2845" s="41" t="s">
        <v>2986</v>
      </c>
      <c r="J2845" s="41" t="str">
        <f t="shared" si="388"/>
        <v>Planned</v>
      </c>
    </row>
    <row r="2846" spans="1:10" x14ac:dyDescent="0.25">
      <c r="A2846" s="173" t="str">
        <f t="shared" si="386"/>
        <v>MathHorizons: Math 4140</v>
      </c>
      <c r="B2846" s="74" t="s">
        <v>7</v>
      </c>
      <c r="C2846" s="176"/>
      <c r="D2846" s="73" t="s">
        <v>3500</v>
      </c>
      <c r="E2846" s="73" t="s">
        <v>108</v>
      </c>
      <c r="F2846" s="42">
        <v>140</v>
      </c>
      <c r="G2846" s="43" t="str">
        <f t="shared" si="387"/>
        <v>22 Mar (Week 28:  Fri)</v>
      </c>
      <c r="H2846" s="41" t="s">
        <v>3123</v>
      </c>
      <c r="I2846" s="41" t="s">
        <v>2987</v>
      </c>
      <c r="J2846" s="41" t="str">
        <f t="shared" si="388"/>
        <v>Planned</v>
      </c>
    </row>
    <row r="2847" spans="1:10" x14ac:dyDescent="0.25">
      <c r="A2847" s="173" t="str">
        <f t="shared" si="386"/>
        <v>MathHorizons: Math 4141</v>
      </c>
      <c r="B2847" s="74" t="s">
        <v>7</v>
      </c>
      <c r="C2847" s="176"/>
      <c r="D2847" s="73" t="s">
        <v>3500</v>
      </c>
      <c r="E2847" s="73" t="s">
        <v>108</v>
      </c>
      <c r="F2847" s="42">
        <v>141</v>
      </c>
      <c r="G2847" s="43" t="str">
        <f t="shared" si="387"/>
        <v>25 Mar (Week 29:  Mon)</v>
      </c>
      <c r="H2847" s="41" t="s">
        <v>3124</v>
      </c>
      <c r="I2847" s="41" t="s">
        <v>2988</v>
      </c>
      <c r="J2847" s="41" t="str">
        <f t="shared" si="388"/>
        <v>Planned</v>
      </c>
    </row>
    <row r="2848" spans="1:10" x14ac:dyDescent="0.25">
      <c r="A2848" s="173" t="str">
        <f t="shared" si="386"/>
        <v>MathHorizons: Math 4142</v>
      </c>
      <c r="B2848" s="74" t="s">
        <v>7</v>
      </c>
      <c r="C2848" s="176"/>
      <c r="D2848" s="73" t="s">
        <v>3500</v>
      </c>
      <c r="E2848" s="73" t="s">
        <v>108</v>
      </c>
      <c r="F2848" s="42">
        <v>142</v>
      </c>
      <c r="G2848" s="43" t="str">
        <f t="shared" si="387"/>
        <v>26 Mar (Week 29:  Tue)</v>
      </c>
      <c r="H2848" s="41" t="s">
        <v>3125</v>
      </c>
      <c r="I2848" s="41" t="s">
        <v>2989</v>
      </c>
      <c r="J2848" s="41" t="str">
        <f t="shared" si="388"/>
        <v>Planned</v>
      </c>
    </row>
    <row r="2849" spans="1:10" x14ac:dyDescent="0.25">
      <c r="A2849" s="173" t="str">
        <f t="shared" si="386"/>
        <v>MathHorizons: Math 4143</v>
      </c>
      <c r="B2849" s="74" t="s">
        <v>7</v>
      </c>
      <c r="C2849" s="176"/>
      <c r="D2849" s="73" t="s">
        <v>3500</v>
      </c>
      <c r="E2849" s="73" t="s">
        <v>108</v>
      </c>
      <c r="F2849" s="42">
        <v>143</v>
      </c>
      <c r="G2849" s="43" t="str">
        <f t="shared" si="387"/>
        <v>27 Mar (Week 29:  Wed)</v>
      </c>
      <c r="H2849" s="41" t="s">
        <v>3126</v>
      </c>
      <c r="I2849" s="41" t="s">
        <v>2990</v>
      </c>
      <c r="J2849" s="41" t="str">
        <f t="shared" si="388"/>
        <v>Planned</v>
      </c>
    </row>
    <row r="2850" spans="1:10" x14ac:dyDescent="0.25">
      <c r="A2850" s="173" t="str">
        <f t="shared" si="386"/>
        <v>MathHorizons: Math 4144</v>
      </c>
      <c r="B2850" s="74" t="s">
        <v>7</v>
      </c>
      <c r="C2850" s="176"/>
      <c r="D2850" s="73" t="s">
        <v>3500</v>
      </c>
      <c r="E2850" s="73" t="s">
        <v>108</v>
      </c>
      <c r="F2850" s="42">
        <v>144</v>
      </c>
      <c r="G2850" s="43" t="str">
        <f t="shared" si="387"/>
        <v>28 Mar (Week 29:  Thu)</v>
      </c>
      <c r="H2850" s="41" t="s">
        <v>3127</v>
      </c>
      <c r="I2850" s="41" t="s">
        <v>2991</v>
      </c>
      <c r="J2850" s="41" t="str">
        <f t="shared" si="388"/>
        <v>Planned</v>
      </c>
    </row>
    <row r="2851" spans="1:10" x14ac:dyDescent="0.25">
      <c r="A2851" s="173" t="str">
        <f t="shared" si="386"/>
        <v>MathHorizons: Math 4145</v>
      </c>
      <c r="B2851" s="74" t="s">
        <v>7</v>
      </c>
      <c r="C2851" s="176"/>
      <c r="D2851" s="73" t="s">
        <v>3500</v>
      </c>
      <c r="E2851" s="73" t="s">
        <v>108</v>
      </c>
      <c r="F2851" s="42">
        <v>145</v>
      </c>
      <c r="G2851" s="43" t="str">
        <f t="shared" si="387"/>
        <v>29 Mar (Week 29:  Fri)</v>
      </c>
      <c r="H2851" s="41" t="s">
        <v>3128</v>
      </c>
      <c r="I2851" s="41" t="s">
        <v>2992</v>
      </c>
      <c r="J2851" s="41" t="str">
        <f t="shared" si="388"/>
        <v>Planned</v>
      </c>
    </row>
    <row r="2852" spans="1:10" x14ac:dyDescent="0.25">
      <c r="A2852" s="173" t="str">
        <f t="shared" si="386"/>
        <v>MathHorizons: Math 4146</v>
      </c>
      <c r="B2852" s="74" t="s">
        <v>7</v>
      </c>
      <c r="C2852" s="176"/>
      <c r="D2852" s="73" t="s">
        <v>3500</v>
      </c>
      <c r="E2852" s="73" t="s">
        <v>108</v>
      </c>
      <c r="F2852" s="42">
        <v>146</v>
      </c>
      <c r="G2852" s="43" t="str">
        <f t="shared" si="387"/>
        <v>01 Apr (Week 30:  Mon)</v>
      </c>
      <c r="H2852" s="41" t="s">
        <v>3129</v>
      </c>
      <c r="I2852" s="41" t="s">
        <v>2993</v>
      </c>
      <c r="J2852" s="41" t="str">
        <f t="shared" si="388"/>
        <v>Planned</v>
      </c>
    </row>
    <row r="2853" spans="1:10" x14ac:dyDescent="0.25">
      <c r="A2853" s="173" t="str">
        <f t="shared" si="386"/>
        <v>MathHorizons: Math 4147</v>
      </c>
      <c r="B2853" s="74" t="s">
        <v>7</v>
      </c>
      <c r="C2853" s="176"/>
      <c r="D2853" s="73" t="s">
        <v>3500</v>
      </c>
      <c r="E2853" s="73" t="s">
        <v>108</v>
      </c>
      <c r="F2853" s="42">
        <v>147</v>
      </c>
      <c r="G2853" s="43" t="str">
        <f t="shared" si="387"/>
        <v>02 Apr (Week 30:  Tue)</v>
      </c>
      <c r="H2853" s="41" t="s">
        <v>3164</v>
      </c>
      <c r="I2853" s="41" t="s">
        <v>3165</v>
      </c>
      <c r="J2853" s="41" t="str">
        <f t="shared" si="388"/>
        <v>Planned</v>
      </c>
    </row>
    <row r="2854" spans="1:10" x14ac:dyDescent="0.25">
      <c r="A2854" s="173" t="str">
        <f t="shared" si="386"/>
        <v>MathHorizons: Math 4148</v>
      </c>
      <c r="B2854" s="74" t="s">
        <v>7</v>
      </c>
      <c r="C2854" s="176"/>
      <c r="D2854" s="73" t="s">
        <v>3500</v>
      </c>
      <c r="E2854" s="73" t="s">
        <v>108</v>
      </c>
      <c r="F2854" s="42">
        <v>148</v>
      </c>
      <c r="G2854" s="43" t="str">
        <f t="shared" si="387"/>
        <v>03 Apr (Week 30:  Wed)</v>
      </c>
      <c r="H2854" s="41" t="s">
        <v>3130</v>
      </c>
      <c r="I2854" s="41" t="s">
        <v>2994</v>
      </c>
      <c r="J2854" s="41" t="str">
        <f t="shared" si="388"/>
        <v>Planned</v>
      </c>
    </row>
    <row r="2855" spans="1:10" x14ac:dyDescent="0.25">
      <c r="A2855" s="173" t="str">
        <f t="shared" si="386"/>
        <v>MathHorizons: Math 4149</v>
      </c>
      <c r="B2855" s="74" t="s">
        <v>7</v>
      </c>
      <c r="C2855" s="176"/>
      <c r="D2855" s="73" t="s">
        <v>3500</v>
      </c>
      <c r="E2855" s="73" t="s">
        <v>108</v>
      </c>
      <c r="F2855" s="42">
        <v>149</v>
      </c>
      <c r="G2855" s="43" t="str">
        <f t="shared" si="387"/>
        <v>04 Apr (Week 30:  Thu)</v>
      </c>
      <c r="H2855" s="41" t="s">
        <v>3131</v>
      </c>
      <c r="I2855" s="41" t="s">
        <v>2995</v>
      </c>
      <c r="J2855" s="41" t="str">
        <f t="shared" si="388"/>
        <v>Planned</v>
      </c>
    </row>
    <row r="2856" spans="1:10" x14ac:dyDescent="0.25">
      <c r="A2856" s="173" t="str">
        <f t="shared" si="386"/>
        <v>MathHorizons: Math 4150</v>
      </c>
      <c r="B2856" s="74" t="s">
        <v>7</v>
      </c>
      <c r="C2856" s="176"/>
      <c r="D2856" s="73" t="s">
        <v>3500</v>
      </c>
      <c r="E2856" s="73" t="s">
        <v>108</v>
      </c>
      <c r="F2856" s="42">
        <v>150</v>
      </c>
      <c r="G2856" s="43" t="str">
        <f t="shared" si="387"/>
        <v>05 Apr (Week 30:  Fri)</v>
      </c>
      <c r="H2856" s="41" t="s">
        <v>3132</v>
      </c>
      <c r="I2856" s="41" t="s">
        <v>2996</v>
      </c>
      <c r="J2856" s="41" t="str">
        <f t="shared" si="388"/>
        <v>Planned</v>
      </c>
    </row>
    <row r="2857" spans="1:10" x14ac:dyDescent="0.25">
      <c r="A2857" s="173" t="str">
        <f t="shared" si="386"/>
        <v>MathHorizons: Math 4151</v>
      </c>
      <c r="B2857" s="74" t="s">
        <v>7</v>
      </c>
      <c r="C2857" s="176"/>
      <c r="D2857" s="73" t="s">
        <v>3500</v>
      </c>
      <c r="E2857" s="73" t="s">
        <v>108</v>
      </c>
      <c r="F2857" s="42">
        <v>151</v>
      </c>
      <c r="G2857" s="43" t="str">
        <f t="shared" si="387"/>
        <v>08 Apr (Week 31:  Mon)</v>
      </c>
      <c r="H2857" s="41" t="s">
        <v>3133</v>
      </c>
      <c r="I2857" s="41" t="s">
        <v>2997</v>
      </c>
      <c r="J2857" s="41" t="str">
        <f t="shared" si="388"/>
        <v>Planned</v>
      </c>
    </row>
    <row r="2858" spans="1:10" x14ac:dyDescent="0.25">
      <c r="A2858" s="173" t="str">
        <f t="shared" si="386"/>
        <v>MathHorizons: Math 4152</v>
      </c>
      <c r="B2858" s="74" t="s">
        <v>7</v>
      </c>
      <c r="C2858" s="176"/>
      <c r="D2858" s="73" t="s">
        <v>3500</v>
      </c>
      <c r="E2858" s="73" t="s">
        <v>108</v>
      </c>
      <c r="F2858" s="42">
        <v>152</v>
      </c>
      <c r="G2858" s="43" t="str">
        <f t="shared" si="387"/>
        <v>09 Apr (Week 31:  Tue)</v>
      </c>
      <c r="H2858" s="41" t="s">
        <v>3134</v>
      </c>
      <c r="I2858" s="41" t="s">
        <v>2998</v>
      </c>
      <c r="J2858" s="41" t="str">
        <f t="shared" si="388"/>
        <v>Planned</v>
      </c>
    </row>
    <row r="2859" spans="1:10" x14ac:dyDescent="0.25">
      <c r="A2859" s="173" t="str">
        <f t="shared" si="386"/>
        <v>MathHorizons: Math 4153</v>
      </c>
      <c r="B2859" s="74" t="s">
        <v>7</v>
      </c>
      <c r="C2859" s="176"/>
      <c r="D2859" s="73" t="s">
        <v>3500</v>
      </c>
      <c r="E2859" s="73" t="s">
        <v>108</v>
      </c>
      <c r="F2859" s="42">
        <v>153</v>
      </c>
      <c r="G2859" s="43" t="str">
        <f t="shared" si="387"/>
        <v>10 Apr (Week 31:  Wed)</v>
      </c>
      <c r="H2859" s="41" t="s">
        <v>3135</v>
      </c>
      <c r="I2859" s="41" t="s">
        <v>2999</v>
      </c>
      <c r="J2859" s="41" t="str">
        <f t="shared" si="388"/>
        <v>Planned</v>
      </c>
    </row>
    <row r="2860" spans="1:10" x14ac:dyDescent="0.25">
      <c r="A2860" s="173" t="str">
        <f t="shared" si="386"/>
        <v>MathHorizons: Math 4154</v>
      </c>
      <c r="B2860" s="74" t="s">
        <v>7</v>
      </c>
      <c r="C2860" s="176"/>
      <c r="D2860" s="73" t="s">
        <v>3500</v>
      </c>
      <c r="E2860" s="73" t="s">
        <v>108</v>
      </c>
      <c r="F2860" s="42">
        <v>154</v>
      </c>
      <c r="G2860" s="43" t="str">
        <f t="shared" si="387"/>
        <v>11 Apr (Week 31:  Thu)</v>
      </c>
      <c r="H2860" s="41" t="s">
        <v>3136</v>
      </c>
      <c r="I2860" s="41" t="s">
        <v>3000</v>
      </c>
      <c r="J2860" s="41" t="str">
        <f t="shared" si="388"/>
        <v>Planned</v>
      </c>
    </row>
    <row r="2861" spans="1:10" x14ac:dyDescent="0.25">
      <c r="A2861" s="173" t="str">
        <f t="shared" si="386"/>
        <v>MathHorizons: Math 4155</v>
      </c>
      <c r="B2861" s="74" t="s">
        <v>7</v>
      </c>
      <c r="C2861" s="176"/>
      <c r="D2861" s="73" t="s">
        <v>3500</v>
      </c>
      <c r="E2861" s="73" t="s">
        <v>108</v>
      </c>
      <c r="F2861" s="42">
        <v>155</v>
      </c>
      <c r="G2861" s="43" t="str">
        <f t="shared" si="387"/>
        <v>12 Apr (Week 31:  Fri)</v>
      </c>
      <c r="H2861" s="41" t="s">
        <v>3137</v>
      </c>
      <c r="I2861" s="41" t="s">
        <v>3001</v>
      </c>
      <c r="J2861" s="41" t="str">
        <f t="shared" si="388"/>
        <v>Planned</v>
      </c>
    </row>
    <row r="2862" spans="1:10" x14ac:dyDescent="0.25">
      <c r="A2862" s="173" t="str">
        <f t="shared" si="386"/>
        <v>MathHorizons: Math 4156</v>
      </c>
      <c r="B2862" s="74" t="s">
        <v>7</v>
      </c>
      <c r="C2862" s="176"/>
      <c r="D2862" s="73" t="s">
        <v>3500</v>
      </c>
      <c r="E2862" s="73" t="s">
        <v>108</v>
      </c>
      <c r="F2862" s="42">
        <v>156</v>
      </c>
      <c r="G2862" s="43" t="str">
        <f t="shared" si="387"/>
        <v>15 Apr (Week 32:  Mon)</v>
      </c>
      <c r="H2862" s="41" t="s">
        <v>3138</v>
      </c>
      <c r="I2862" s="41" t="s">
        <v>3002</v>
      </c>
      <c r="J2862" s="41" t="str">
        <f t="shared" si="388"/>
        <v>Planned</v>
      </c>
    </row>
    <row r="2863" spans="1:10" x14ac:dyDescent="0.25">
      <c r="A2863" s="173" t="str">
        <f t="shared" si="386"/>
        <v>MathHorizons: Math 4157</v>
      </c>
      <c r="B2863" s="74" t="s">
        <v>7</v>
      </c>
      <c r="C2863" s="176"/>
      <c r="D2863" s="73" t="s">
        <v>3500</v>
      </c>
      <c r="E2863" s="73" t="s">
        <v>108</v>
      </c>
      <c r="F2863" s="42">
        <v>157</v>
      </c>
      <c r="G2863" s="43" t="str">
        <f t="shared" si="387"/>
        <v>16 Apr (Week 32:  Tue)</v>
      </c>
      <c r="H2863" s="41" t="s">
        <v>3139</v>
      </c>
      <c r="I2863" s="41" t="s">
        <v>3003</v>
      </c>
      <c r="J2863" s="41" t="str">
        <f t="shared" si="388"/>
        <v>Planned</v>
      </c>
    </row>
    <row r="2864" spans="1:10" x14ac:dyDescent="0.25">
      <c r="A2864" s="173" t="str">
        <f t="shared" si="386"/>
        <v>MathHorizons: Math 4158</v>
      </c>
      <c r="B2864" s="74" t="s">
        <v>7</v>
      </c>
      <c r="C2864" s="176"/>
      <c r="D2864" s="73" t="s">
        <v>3500</v>
      </c>
      <c r="E2864" s="73" t="s">
        <v>108</v>
      </c>
      <c r="F2864" s="42">
        <v>158</v>
      </c>
      <c r="G2864" s="43" t="str">
        <f t="shared" si="387"/>
        <v>17 Apr (Week 32:  Wed)</v>
      </c>
      <c r="H2864" s="41" t="s">
        <v>3162</v>
      </c>
      <c r="I2864" s="41" t="s">
        <v>3163</v>
      </c>
      <c r="J2864" s="41" t="str">
        <f t="shared" si="388"/>
        <v>Planned</v>
      </c>
    </row>
    <row r="2865" spans="1:10" x14ac:dyDescent="0.25">
      <c r="A2865" s="173" t="str">
        <f t="shared" si="386"/>
        <v>MathHorizons: Math 4159</v>
      </c>
      <c r="B2865" s="74" t="s">
        <v>7</v>
      </c>
      <c r="C2865" s="176"/>
      <c r="D2865" s="73" t="s">
        <v>3500</v>
      </c>
      <c r="E2865" s="73" t="s">
        <v>108</v>
      </c>
      <c r="F2865" s="42">
        <v>159</v>
      </c>
      <c r="G2865" s="43" t="str">
        <f t="shared" si="387"/>
        <v>18 Apr (Week 32:  Thu)</v>
      </c>
      <c r="H2865" s="41" t="s">
        <v>3140</v>
      </c>
      <c r="I2865" s="41" t="s">
        <v>3004</v>
      </c>
      <c r="J2865" s="41" t="str">
        <f t="shared" si="388"/>
        <v>Planned</v>
      </c>
    </row>
    <row r="2866" spans="1:10" x14ac:dyDescent="0.25">
      <c r="A2866" s="173" t="str">
        <f t="shared" si="386"/>
        <v>MathHorizons: Math 4160</v>
      </c>
      <c r="B2866" s="74" t="s">
        <v>7</v>
      </c>
      <c r="C2866" s="176"/>
      <c r="D2866" s="73" t="s">
        <v>3500</v>
      </c>
      <c r="E2866" s="73" t="s">
        <v>108</v>
      </c>
      <c r="F2866" s="42">
        <v>160</v>
      </c>
      <c r="G2866" s="43" t="str">
        <f t="shared" si="387"/>
        <v>19 Apr (Week 32:  Fri)</v>
      </c>
      <c r="H2866" s="41" t="s">
        <v>3141</v>
      </c>
      <c r="I2866" s="41" t="s">
        <v>3005</v>
      </c>
      <c r="J2866" s="41" t="str">
        <f t="shared" si="388"/>
        <v>Planned</v>
      </c>
    </row>
    <row r="2867" spans="1:10" x14ac:dyDescent="0.25">
      <c r="A2867" s="173" t="str">
        <f t="shared" si="386"/>
        <v>MathHorizons: Math 4161</v>
      </c>
      <c r="B2867" s="74" t="s">
        <v>7</v>
      </c>
      <c r="C2867" s="176"/>
      <c r="D2867" s="73" t="s">
        <v>3500</v>
      </c>
      <c r="E2867" s="73" t="s">
        <v>108</v>
      </c>
      <c r="F2867" s="42">
        <v>161</v>
      </c>
      <c r="G2867" s="43" t="str">
        <f t="shared" si="387"/>
        <v>22 Apr (Week 33:  Mon)</v>
      </c>
      <c r="H2867" s="41" t="s">
        <v>3142</v>
      </c>
      <c r="I2867" s="41" t="s">
        <v>3006</v>
      </c>
      <c r="J2867" s="41" t="str">
        <f t="shared" si="388"/>
        <v>Planned</v>
      </c>
    </row>
    <row r="2868" spans="1:10" x14ac:dyDescent="0.25">
      <c r="A2868" s="173" t="str">
        <f t="shared" si="386"/>
        <v>MathHorizons: Math 4162</v>
      </c>
      <c r="B2868" s="74" t="s">
        <v>7</v>
      </c>
      <c r="C2868" s="176"/>
      <c r="D2868" s="73" t="s">
        <v>3500</v>
      </c>
      <c r="E2868" s="73" t="s">
        <v>108</v>
      </c>
      <c r="F2868" s="42">
        <v>162</v>
      </c>
      <c r="G2868" s="43" t="str">
        <f t="shared" si="387"/>
        <v>23 Apr (Week 33:  Tue)</v>
      </c>
      <c r="H2868" s="41" t="s">
        <v>3143</v>
      </c>
      <c r="I2868" s="41" t="s">
        <v>3007</v>
      </c>
      <c r="J2868" s="41" t="str">
        <f t="shared" si="388"/>
        <v>Planned</v>
      </c>
    </row>
    <row r="2869" spans="1:10" x14ac:dyDescent="0.25">
      <c r="A2869" s="173" t="str">
        <f t="shared" si="386"/>
        <v>MathHorizons: Math 4163</v>
      </c>
      <c r="B2869" s="74" t="s">
        <v>7</v>
      </c>
      <c r="C2869" s="176"/>
      <c r="D2869" s="73" t="s">
        <v>3500</v>
      </c>
      <c r="E2869" s="73" t="s">
        <v>108</v>
      </c>
      <c r="F2869" s="42">
        <v>163</v>
      </c>
      <c r="G2869" s="43" t="str">
        <f t="shared" si="387"/>
        <v>24 Apr (Week 33:  Wed)</v>
      </c>
      <c r="H2869" s="41" t="s">
        <v>3144</v>
      </c>
      <c r="I2869" s="41" t="s">
        <v>3008</v>
      </c>
      <c r="J2869" s="41" t="str">
        <f t="shared" si="388"/>
        <v>Planned</v>
      </c>
    </row>
    <row r="2870" spans="1:10" x14ac:dyDescent="0.25">
      <c r="A2870" s="173" t="str">
        <f t="shared" si="386"/>
        <v>MathHorizons: Math 4164</v>
      </c>
      <c r="B2870" s="74" t="s">
        <v>7</v>
      </c>
      <c r="C2870" s="176"/>
      <c r="D2870" s="73" t="s">
        <v>3500</v>
      </c>
      <c r="E2870" s="73" t="s">
        <v>108</v>
      </c>
      <c r="F2870" s="42">
        <v>164</v>
      </c>
      <c r="G2870" s="43" t="str">
        <f t="shared" si="387"/>
        <v>25 Apr (Week 33:  Thu)</v>
      </c>
      <c r="H2870" s="41" t="s">
        <v>3145</v>
      </c>
      <c r="I2870" s="41" t="s">
        <v>3009</v>
      </c>
      <c r="J2870" s="41" t="str">
        <f t="shared" si="388"/>
        <v>Planned</v>
      </c>
    </row>
    <row r="2871" spans="1:10" x14ac:dyDescent="0.25">
      <c r="A2871" s="173" t="str">
        <f t="shared" si="386"/>
        <v>MathHorizons: Math 4165</v>
      </c>
      <c r="B2871" s="74" t="s">
        <v>7</v>
      </c>
      <c r="C2871" s="176"/>
      <c r="D2871" s="73" t="s">
        <v>3500</v>
      </c>
      <c r="E2871" s="73" t="s">
        <v>108</v>
      </c>
      <c r="F2871" s="42">
        <v>165</v>
      </c>
      <c r="G2871" s="43" t="str">
        <f t="shared" si="387"/>
        <v>26 Apr (Week 33:  Fri)</v>
      </c>
      <c r="H2871" s="41" t="s">
        <v>3146</v>
      </c>
      <c r="I2871" s="41" t="s">
        <v>3010</v>
      </c>
      <c r="J2871" s="41" t="str">
        <f t="shared" si="388"/>
        <v>Planned</v>
      </c>
    </row>
    <row r="2872" spans="1:10" x14ac:dyDescent="0.25">
      <c r="A2872" s="173" t="str">
        <f t="shared" si="386"/>
        <v>MathHorizons: Math 4166</v>
      </c>
      <c r="B2872" s="74" t="s">
        <v>7</v>
      </c>
      <c r="C2872" s="176"/>
      <c r="D2872" s="73" t="s">
        <v>3500</v>
      </c>
      <c r="E2872" s="73" t="s">
        <v>108</v>
      </c>
      <c r="F2872" s="42">
        <v>166</v>
      </c>
      <c r="G2872" s="43" t="str">
        <f t="shared" si="387"/>
        <v>29 Apr (Week 34:  Mon)</v>
      </c>
      <c r="H2872" s="41" t="s">
        <v>3147</v>
      </c>
      <c r="I2872" s="41" t="s">
        <v>3011</v>
      </c>
      <c r="J2872" s="41" t="str">
        <f t="shared" si="388"/>
        <v>Planned</v>
      </c>
    </row>
    <row r="2873" spans="1:10" x14ac:dyDescent="0.25">
      <c r="A2873" s="173" t="str">
        <f t="shared" si="386"/>
        <v>MathHorizons: Math 4167</v>
      </c>
      <c r="B2873" s="74" t="s">
        <v>7</v>
      </c>
      <c r="C2873" s="176"/>
      <c r="D2873" s="73" t="s">
        <v>3500</v>
      </c>
      <c r="E2873" s="73" t="s">
        <v>108</v>
      </c>
      <c r="F2873" s="42">
        <v>167</v>
      </c>
      <c r="G2873" s="43" t="str">
        <f t="shared" si="387"/>
        <v>30 Apr (Week 34:  Tue)</v>
      </c>
      <c r="H2873" s="41" t="s">
        <v>3148</v>
      </c>
      <c r="I2873" s="41" t="s">
        <v>3012</v>
      </c>
      <c r="J2873" s="41" t="str">
        <f t="shared" si="388"/>
        <v>Planned</v>
      </c>
    </row>
    <row r="2874" spans="1:10" x14ac:dyDescent="0.25">
      <c r="A2874" s="173" t="str">
        <f t="shared" si="386"/>
        <v>MathHorizons: Math 4168</v>
      </c>
      <c r="B2874" s="74" t="s">
        <v>7</v>
      </c>
      <c r="C2874" s="176"/>
      <c r="D2874" s="73" t="s">
        <v>3500</v>
      </c>
      <c r="E2874" s="73" t="s">
        <v>108</v>
      </c>
      <c r="F2874" s="42">
        <v>168</v>
      </c>
      <c r="G2874" s="43" t="str">
        <f t="shared" si="387"/>
        <v>01 May (Week 34:  Wed)</v>
      </c>
      <c r="H2874" s="41" t="s">
        <v>3149</v>
      </c>
      <c r="I2874" s="41" t="s">
        <v>3013</v>
      </c>
      <c r="J2874" s="41" t="str">
        <f t="shared" si="388"/>
        <v>Planned</v>
      </c>
    </row>
    <row r="2875" spans="1:10" x14ac:dyDescent="0.25">
      <c r="A2875" s="173" t="str">
        <f t="shared" ref="A2875:A2886" si="389">B2875&amp;D2875&amp;F2875</f>
        <v>MathHorizons: Math 4169</v>
      </c>
      <c r="B2875" s="74" t="s">
        <v>7</v>
      </c>
      <c r="C2875" s="176"/>
      <c r="D2875" s="73" t="s">
        <v>3500</v>
      </c>
      <c r="E2875" s="73" t="s">
        <v>108</v>
      </c>
      <c r="F2875" s="42">
        <v>169</v>
      </c>
      <c r="G2875" s="43" t="str">
        <f t="shared" ref="G2875:G2886" si="390">IF(ISBLANK(F2875),"",TEXT(VLOOKUP(F2875,Calendar,2,0),"dd mmm")&amp;" (Week "&amp;VLOOKUP(F2875,Calendar,3,FALSE)&amp;":  "&amp;TEXT(VLOOKUP(F2875,Calendar,2,FALSE),"ddd")&amp;")")</f>
        <v>02 May (Week 34:  Thu)</v>
      </c>
      <c r="H2875" s="41" t="s">
        <v>3160</v>
      </c>
      <c r="I2875" s="41" t="s">
        <v>3161</v>
      </c>
      <c r="J2875" s="41" t="str">
        <f t="shared" ref="J2875:J2886" si="391">IF(ISBLANK(K2875),"Planned",IF(K2875="-","Revoked","Completed"))</f>
        <v>Planned</v>
      </c>
    </row>
    <row r="2876" spans="1:10" x14ac:dyDescent="0.25">
      <c r="A2876" s="173" t="str">
        <f t="shared" si="389"/>
        <v>MathHorizons: Math 4170</v>
      </c>
      <c r="B2876" s="74" t="s">
        <v>7</v>
      </c>
      <c r="C2876" s="176"/>
      <c r="D2876" s="73" t="s">
        <v>3500</v>
      </c>
      <c r="E2876" s="73" t="s">
        <v>108</v>
      </c>
      <c r="F2876" s="42">
        <v>170</v>
      </c>
      <c r="G2876" s="43" t="str">
        <f t="shared" si="390"/>
        <v>03 May (Week 34:  Fri)</v>
      </c>
      <c r="H2876" s="41" t="s">
        <v>3150</v>
      </c>
      <c r="I2876" s="41" t="s">
        <v>3014</v>
      </c>
      <c r="J2876" s="41" t="str">
        <f t="shared" si="391"/>
        <v>Planned</v>
      </c>
    </row>
    <row r="2877" spans="1:10" x14ac:dyDescent="0.25">
      <c r="A2877" s="173" t="str">
        <f t="shared" si="389"/>
        <v>MathHorizons: Math 4171</v>
      </c>
      <c r="B2877" s="74" t="s">
        <v>7</v>
      </c>
      <c r="C2877" s="176"/>
      <c r="D2877" s="73" t="s">
        <v>3500</v>
      </c>
      <c r="E2877" s="73" t="s">
        <v>108</v>
      </c>
      <c r="F2877" s="42">
        <v>171</v>
      </c>
      <c r="G2877" s="43" t="str">
        <f t="shared" si="390"/>
        <v>06 May (Week 35:  Mon)</v>
      </c>
      <c r="H2877" s="41" t="s">
        <v>3151</v>
      </c>
      <c r="I2877" s="41" t="s">
        <v>3015</v>
      </c>
      <c r="J2877" s="41" t="str">
        <f t="shared" si="391"/>
        <v>Planned</v>
      </c>
    </row>
    <row r="2878" spans="1:10" x14ac:dyDescent="0.25">
      <c r="A2878" s="173" t="str">
        <f t="shared" si="389"/>
        <v>MathHorizons: Math 4172</v>
      </c>
      <c r="B2878" s="74" t="s">
        <v>7</v>
      </c>
      <c r="C2878" s="176"/>
      <c r="D2878" s="73" t="s">
        <v>3500</v>
      </c>
      <c r="E2878" s="73" t="s">
        <v>108</v>
      </c>
      <c r="F2878" s="42">
        <v>172</v>
      </c>
      <c r="G2878" s="43" t="str">
        <f t="shared" si="390"/>
        <v>07 May (Week 35:  Tue)</v>
      </c>
      <c r="H2878" s="41" t="s">
        <v>3152</v>
      </c>
      <c r="I2878" s="41" t="s">
        <v>3016</v>
      </c>
      <c r="J2878" s="41" t="str">
        <f t="shared" si="391"/>
        <v>Planned</v>
      </c>
    </row>
    <row r="2879" spans="1:10" x14ac:dyDescent="0.25">
      <c r="A2879" s="173" t="str">
        <f t="shared" si="389"/>
        <v>MathHorizons: Math 4173</v>
      </c>
      <c r="B2879" s="74" t="s">
        <v>7</v>
      </c>
      <c r="C2879" s="176"/>
      <c r="D2879" s="73" t="s">
        <v>3500</v>
      </c>
      <c r="E2879" s="73" t="s">
        <v>108</v>
      </c>
      <c r="F2879" s="42">
        <v>173</v>
      </c>
      <c r="G2879" s="43" t="str">
        <f t="shared" si="390"/>
        <v>08 May (Week 35:  Wed)</v>
      </c>
      <c r="H2879" s="41" t="s">
        <v>3153</v>
      </c>
      <c r="I2879" s="41" t="s">
        <v>3017</v>
      </c>
      <c r="J2879" s="41" t="str">
        <f t="shared" si="391"/>
        <v>Planned</v>
      </c>
    </row>
    <row r="2880" spans="1:10" x14ac:dyDescent="0.25">
      <c r="A2880" s="173" t="str">
        <f t="shared" si="389"/>
        <v>MathHorizons: Math 4174</v>
      </c>
      <c r="B2880" s="74" t="s">
        <v>7</v>
      </c>
      <c r="C2880" s="176"/>
      <c r="D2880" s="73" t="s">
        <v>3500</v>
      </c>
      <c r="E2880" s="73" t="s">
        <v>108</v>
      </c>
      <c r="F2880" s="42">
        <v>174</v>
      </c>
      <c r="G2880" s="43" t="str">
        <f t="shared" si="390"/>
        <v>09 May (Week 35:  Thu)</v>
      </c>
      <c r="H2880" s="41" t="s">
        <v>3154</v>
      </c>
      <c r="I2880" s="41" t="s">
        <v>2907</v>
      </c>
      <c r="J2880" s="41" t="str">
        <f t="shared" si="391"/>
        <v>Planned</v>
      </c>
    </row>
    <row r="2881" spans="1:11" x14ac:dyDescent="0.25">
      <c r="A2881" s="173" t="str">
        <f t="shared" si="389"/>
        <v>MathHorizons: Math 4175</v>
      </c>
      <c r="B2881" s="74" t="s">
        <v>7</v>
      </c>
      <c r="C2881" s="176"/>
      <c r="D2881" s="73" t="s">
        <v>3500</v>
      </c>
      <c r="E2881" s="73" t="s">
        <v>108</v>
      </c>
      <c r="F2881" s="42">
        <v>175</v>
      </c>
      <c r="G2881" s="43" t="str">
        <f t="shared" si="390"/>
        <v>10 May (Week 35:  Fri)</v>
      </c>
      <c r="H2881" s="41" t="s">
        <v>3155</v>
      </c>
      <c r="I2881" s="41" t="s">
        <v>2908</v>
      </c>
      <c r="J2881" s="41" t="str">
        <f t="shared" si="391"/>
        <v>Planned</v>
      </c>
    </row>
    <row r="2882" spans="1:11" x14ac:dyDescent="0.25">
      <c r="A2882" s="173" t="str">
        <f t="shared" si="389"/>
        <v>MathHorizons: Math 4176</v>
      </c>
      <c r="B2882" s="74" t="s">
        <v>7</v>
      </c>
      <c r="C2882" s="176"/>
      <c r="D2882" s="73" t="s">
        <v>3500</v>
      </c>
      <c r="E2882" s="73" t="s">
        <v>108</v>
      </c>
      <c r="F2882" s="42">
        <v>176</v>
      </c>
      <c r="G2882" s="43" t="str">
        <f t="shared" si="390"/>
        <v>13 May (Week 36:  Mon)</v>
      </c>
      <c r="H2882" s="41" t="s">
        <v>3156</v>
      </c>
      <c r="I2882" s="41" t="s">
        <v>2909</v>
      </c>
      <c r="J2882" s="41" t="str">
        <f t="shared" si="391"/>
        <v>Planned</v>
      </c>
    </row>
    <row r="2883" spans="1:11" x14ac:dyDescent="0.25">
      <c r="A2883" s="173" t="str">
        <f t="shared" si="389"/>
        <v>MathHorizons: Math 4177</v>
      </c>
      <c r="B2883" s="74" t="s">
        <v>7</v>
      </c>
      <c r="C2883" s="176"/>
      <c r="D2883" s="73" t="s">
        <v>3500</v>
      </c>
      <c r="E2883" s="73" t="s">
        <v>108</v>
      </c>
      <c r="F2883" s="42">
        <v>177</v>
      </c>
      <c r="G2883" s="43" t="str">
        <f t="shared" si="390"/>
        <v>14 May (Week 36:  Tue)</v>
      </c>
      <c r="H2883" s="41" t="s">
        <v>3157</v>
      </c>
      <c r="I2883" s="41" t="s">
        <v>2910</v>
      </c>
      <c r="J2883" s="41" t="str">
        <f t="shared" si="391"/>
        <v>Planned</v>
      </c>
    </row>
    <row r="2884" spans="1:11" x14ac:dyDescent="0.25">
      <c r="A2884" s="173" t="str">
        <f t="shared" si="389"/>
        <v>MathHorizons: Math 4178</v>
      </c>
      <c r="B2884" s="74" t="s">
        <v>7</v>
      </c>
      <c r="C2884" s="176"/>
      <c r="D2884" s="73" t="s">
        <v>3500</v>
      </c>
      <c r="E2884" s="73" t="s">
        <v>108</v>
      </c>
      <c r="F2884" s="42">
        <v>178</v>
      </c>
      <c r="G2884" s="43" t="str">
        <f t="shared" si="390"/>
        <v>15 May (Week 36:  Wed)</v>
      </c>
      <c r="H2884" s="41" t="s">
        <v>3019</v>
      </c>
      <c r="I2884" s="41" t="s">
        <v>2906</v>
      </c>
      <c r="J2884" s="41" t="str">
        <f t="shared" si="391"/>
        <v>Planned</v>
      </c>
    </row>
    <row r="2885" spans="1:11" x14ac:dyDescent="0.25">
      <c r="A2885" s="173" t="str">
        <f t="shared" si="389"/>
        <v>MathHorizons: Math 4179</v>
      </c>
      <c r="B2885" s="74" t="s">
        <v>7</v>
      </c>
      <c r="C2885" s="176"/>
      <c r="D2885" s="73" t="s">
        <v>3500</v>
      </c>
      <c r="E2885" s="73" t="s">
        <v>108</v>
      </c>
      <c r="F2885" s="42">
        <v>179</v>
      </c>
      <c r="G2885" s="43" t="str">
        <f t="shared" si="390"/>
        <v>16 May (Week 36:  Thu)</v>
      </c>
      <c r="H2885" s="41" t="s">
        <v>3018</v>
      </c>
      <c r="I2885" s="41" t="s">
        <v>2905</v>
      </c>
      <c r="J2885" s="41" t="str">
        <f t="shared" si="391"/>
        <v>Planned</v>
      </c>
    </row>
    <row r="2886" spans="1:11" x14ac:dyDescent="0.25">
      <c r="A2886" s="173" t="str">
        <f t="shared" si="389"/>
        <v>MathHorizons: Math 4180</v>
      </c>
      <c r="B2886" s="74" t="s">
        <v>7</v>
      </c>
      <c r="C2886" s="176"/>
      <c r="D2886" s="73" t="s">
        <v>3500</v>
      </c>
      <c r="E2886" s="73" t="s">
        <v>108</v>
      </c>
      <c r="F2886" s="42">
        <v>180</v>
      </c>
      <c r="G2886" s="43" t="str">
        <f t="shared" si="390"/>
        <v>17 May (Week 36:  Fri)</v>
      </c>
      <c r="H2886" s="41" t="s">
        <v>3158</v>
      </c>
      <c r="I2886" s="41" t="s">
        <v>3159</v>
      </c>
      <c r="J2886" s="41" t="str">
        <f t="shared" si="391"/>
        <v>Planned</v>
      </c>
    </row>
    <row r="2887" spans="1:11" x14ac:dyDescent="0.25">
      <c r="A2887" s="103" t="str">
        <f t="shared" ref="A2887:A2896" si="392">B2887&amp;D2887&amp;F2887</f>
        <v>MathHorizons: Math 61</v>
      </c>
      <c r="B2887" s="108" t="s">
        <v>7</v>
      </c>
      <c r="C2887" s="105"/>
      <c r="D2887" s="73" t="s">
        <v>3499</v>
      </c>
      <c r="E2887" s="73" t="s">
        <v>107</v>
      </c>
      <c r="F2887" s="42">
        <v>1</v>
      </c>
      <c r="G2887" s="43" t="str">
        <f t="shared" ref="G2887:G2892" si="393">IF(ISBLANK(F2887),"",TEXT(VLOOKUP(F2887,Calendar,2,0),"dd mmm")&amp;" (Week "&amp;VLOOKUP(F2887,Calendar,3,FALSE)&amp;":  "&amp;TEXT(VLOOKUP(F2887,Calendar,2,FALSE),"ddd")&amp;")")</f>
        <v>03 Sep (Week 1:  Mon)</v>
      </c>
      <c r="H2887" s="41" t="s">
        <v>3230</v>
      </c>
      <c r="I2887" s="41" t="s">
        <v>3231</v>
      </c>
      <c r="J2887" s="41" t="str">
        <f t="shared" ref="J2887:J2896" si="394">IF(ISBLANK(K2887),"Planned",IF(K2887="-","Revoked","Completed"))</f>
        <v>Completed</v>
      </c>
      <c r="K2887" s="107">
        <v>43346</v>
      </c>
    </row>
    <row r="2888" spans="1:11" x14ac:dyDescent="0.25">
      <c r="A2888" s="103" t="str">
        <f t="shared" si="392"/>
        <v>MathHorizons: Math 62</v>
      </c>
      <c r="B2888" s="108" t="s">
        <v>7</v>
      </c>
      <c r="C2888" s="105"/>
      <c r="D2888" s="73" t="s">
        <v>3499</v>
      </c>
      <c r="E2888" s="73" t="s">
        <v>107</v>
      </c>
      <c r="F2888" s="42">
        <v>2</v>
      </c>
      <c r="G2888" s="43" t="str">
        <f t="shared" si="393"/>
        <v>04 Sep (Week 1:  Tue)</v>
      </c>
      <c r="H2888" s="41" t="s">
        <v>3232</v>
      </c>
      <c r="I2888" s="41" t="s">
        <v>3233</v>
      </c>
      <c r="J2888" s="41" t="str">
        <f t="shared" si="394"/>
        <v>Completed</v>
      </c>
      <c r="K2888" s="107">
        <v>43347</v>
      </c>
    </row>
    <row r="2889" spans="1:11" x14ac:dyDescent="0.25">
      <c r="A2889" s="103" t="str">
        <f t="shared" si="392"/>
        <v>MathHorizons: Math 63</v>
      </c>
      <c r="B2889" s="108" t="s">
        <v>7</v>
      </c>
      <c r="C2889" s="105"/>
      <c r="D2889" s="73" t="s">
        <v>3499</v>
      </c>
      <c r="E2889" s="73" t="s">
        <v>107</v>
      </c>
      <c r="F2889" s="42">
        <v>3</v>
      </c>
      <c r="G2889" s="43" t="str">
        <f t="shared" si="393"/>
        <v>05 Sep (Week 1:  Wed)</v>
      </c>
      <c r="H2889" s="41" t="s">
        <v>3234</v>
      </c>
      <c r="I2889" s="41" t="s">
        <v>3235</v>
      </c>
      <c r="J2889" s="41" t="str">
        <f t="shared" si="394"/>
        <v>Completed</v>
      </c>
      <c r="K2889" s="107">
        <v>43348</v>
      </c>
    </row>
    <row r="2890" spans="1:11" x14ac:dyDescent="0.25">
      <c r="A2890" s="103" t="str">
        <f t="shared" si="392"/>
        <v>MathHorizons: Math 64</v>
      </c>
      <c r="B2890" s="108" t="s">
        <v>7</v>
      </c>
      <c r="C2890" s="105"/>
      <c r="D2890" s="73" t="s">
        <v>3499</v>
      </c>
      <c r="E2890" s="73" t="s">
        <v>107</v>
      </c>
      <c r="F2890" s="42">
        <v>4</v>
      </c>
      <c r="G2890" s="43" t="str">
        <f t="shared" si="393"/>
        <v>06 Sep (Week 1:  Thu)</v>
      </c>
      <c r="H2890" s="41" t="s">
        <v>3236</v>
      </c>
      <c r="I2890" s="41" t="s">
        <v>3237</v>
      </c>
      <c r="J2890" s="41" t="str">
        <f t="shared" si="394"/>
        <v>Completed</v>
      </c>
      <c r="K2890" s="107">
        <v>43350</v>
      </c>
    </row>
    <row r="2891" spans="1:11" x14ac:dyDescent="0.25">
      <c r="A2891" s="103" t="str">
        <f t="shared" si="392"/>
        <v>MathHorizons: Math 65</v>
      </c>
      <c r="B2891" s="108" t="s">
        <v>7</v>
      </c>
      <c r="C2891" s="105"/>
      <c r="D2891" s="73" t="s">
        <v>3499</v>
      </c>
      <c r="E2891" s="73" t="s">
        <v>107</v>
      </c>
      <c r="F2891" s="42">
        <v>5</v>
      </c>
      <c r="G2891" s="43" t="str">
        <f t="shared" si="393"/>
        <v>07 Sep (Week 1:  Fri)</v>
      </c>
      <c r="H2891" s="41" t="s">
        <v>3238</v>
      </c>
      <c r="I2891" s="41" t="s">
        <v>3239</v>
      </c>
      <c r="J2891" s="41" t="str">
        <f t="shared" si="394"/>
        <v>Completed</v>
      </c>
      <c r="K2891" s="107">
        <v>43353</v>
      </c>
    </row>
    <row r="2892" spans="1:11" x14ac:dyDescent="0.25">
      <c r="A2892" s="103" t="str">
        <f t="shared" si="392"/>
        <v>MathHorizons: Math 66</v>
      </c>
      <c r="B2892" s="108" t="s">
        <v>7</v>
      </c>
      <c r="C2892" s="105"/>
      <c r="D2892" s="73" t="s">
        <v>3499</v>
      </c>
      <c r="E2892" s="73" t="s">
        <v>107</v>
      </c>
      <c r="F2892" s="42">
        <v>6</v>
      </c>
      <c r="G2892" s="43" t="str">
        <f t="shared" si="393"/>
        <v>10 Sep (Week 2:  Mon)</v>
      </c>
      <c r="H2892" s="41" t="s">
        <v>3169</v>
      </c>
      <c r="I2892" s="41" t="s">
        <v>3168</v>
      </c>
      <c r="J2892" s="41" t="str">
        <f t="shared" si="394"/>
        <v>Completed</v>
      </c>
      <c r="K2892" s="107">
        <v>43350</v>
      </c>
    </row>
    <row r="2893" spans="1:11" x14ac:dyDescent="0.25">
      <c r="A2893" s="103" t="str">
        <f t="shared" si="392"/>
        <v>MathHorizons: Math 67</v>
      </c>
      <c r="B2893" s="108" t="s">
        <v>7</v>
      </c>
      <c r="C2893" s="105"/>
      <c r="D2893" s="73" t="s">
        <v>3499</v>
      </c>
      <c r="E2893" s="73" t="s">
        <v>107</v>
      </c>
      <c r="F2893" s="42">
        <v>7</v>
      </c>
      <c r="G2893" s="43" t="str">
        <f t="shared" ref="G2893:G2896" si="395">IF(ISBLANK(F2893),"",TEXT(VLOOKUP(F2893,Calendar,2,0),"dd mmm")&amp;" (Week "&amp;VLOOKUP(F2893,Calendar,3,FALSE)&amp;":  "&amp;TEXT(VLOOKUP(F2893,Calendar,2,FALSE),"ddd")&amp;")")</f>
        <v>11 Sep (Week 2:  Tue)</v>
      </c>
      <c r="H2893" s="41" t="s">
        <v>3240</v>
      </c>
      <c r="I2893" s="41" t="s">
        <v>3241</v>
      </c>
      <c r="J2893" s="41" t="str">
        <f t="shared" si="394"/>
        <v>Completed</v>
      </c>
      <c r="K2893" s="107">
        <v>43355</v>
      </c>
    </row>
    <row r="2894" spans="1:11" x14ac:dyDescent="0.25">
      <c r="A2894" s="103" t="str">
        <f t="shared" si="392"/>
        <v>MathHorizons: Math 68</v>
      </c>
      <c r="B2894" s="108" t="s">
        <v>7</v>
      </c>
      <c r="C2894" s="105"/>
      <c r="D2894" s="73" t="s">
        <v>3499</v>
      </c>
      <c r="E2894" s="73" t="s">
        <v>107</v>
      </c>
      <c r="F2894" s="42">
        <v>8</v>
      </c>
      <c r="G2894" s="43" t="str">
        <f t="shared" si="395"/>
        <v>12 Sep (Week 2:  Wed)</v>
      </c>
      <c r="H2894" s="41" t="s">
        <v>3242</v>
      </c>
      <c r="I2894" s="41" t="s">
        <v>3243</v>
      </c>
      <c r="J2894" s="41" t="str">
        <f t="shared" si="394"/>
        <v>Completed</v>
      </c>
      <c r="K2894" s="107">
        <v>43356</v>
      </c>
    </row>
    <row r="2895" spans="1:11" x14ac:dyDescent="0.25">
      <c r="A2895" s="103" t="str">
        <f t="shared" si="392"/>
        <v>MathHorizons: Math 69</v>
      </c>
      <c r="B2895" s="108" t="s">
        <v>7</v>
      </c>
      <c r="C2895" s="105"/>
      <c r="D2895" s="73" t="s">
        <v>3499</v>
      </c>
      <c r="E2895" s="73" t="s">
        <v>107</v>
      </c>
      <c r="F2895" s="42">
        <v>9</v>
      </c>
      <c r="G2895" s="43" t="str">
        <f t="shared" si="395"/>
        <v>13 Sep (Week 2:  Thu)</v>
      </c>
      <c r="H2895" s="41" t="s">
        <v>3244</v>
      </c>
      <c r="I2895" s="41" t="s">
        <v>3245</v>
      </c>
      <c r="J2895" s="41" t="str">
        <f t="shared" si="394"/>
        <v>Completed</v>
      </c>
      <c r="K2895" s="107">
        <v>43356</v>
      </c>
    </row>
    <row r="2896" spans="1:11" x14ac:dyDescent="0.25">
      <c r="A2896" s="103" t="str">
        <f t="shared" si="392"/>
        <v>MathHorizons: Math 610</v>
      </c>
      <c r="B2896" s="108" t="s">
        <v>7</v>
      </c>
      <c r="C2896" s="105"/>
      <c r="D2896" s="73" t="s">
        <v>3499</v>
      </c>
      <c r="E2896" s="73" t="s">
        <v>107</v>
      </c>
      <c r="F2896" s="42">
        <v>10</v>
      </c>
      <c r="G2896" s="43" t="str">
        <f t="shared" si="395"/>
        <v>14 Sep (Week 2:  Fri)</v>
      </c>
      <c r="H2896" s="41" t="s">
        <v>3246</v>
      </c>
      <c r="I2896" s="41" t="s">
        <v>3247</v>
      </c>
      <c r="J2896" s="41" t="str">
        <f t="shared" si="394"/>
        <v>Completed</v>
      </c>
      <c r="K2896" s="107">
        <v>43356</v>
      </c>
    </row>
    <row r="2897" spans="1:11" x14ac:dyDescent="0.25">
      <c r="A2897" s="173" t="str">
        <f t="shared" ref="A2897:A2928" si="396">B2897&amp;D2897&amp;F2897</f>
        <v>MathHorizons: Math 611</v>
      </c>
      <c r="B2897" s="108" t="s">
        <v>7</v>
      </c>
      <c r="C2897" s="105"/>
      <c r="D2897" s="73" t="s">
        <v>3499</v>
      </c>
      <c r="E2897" s="73" t="s">
        <v>107</v>
      </c>
      <c r="F2897" s="42">
        <v>11</v>
      </c>
      <c r="G2897" s="43" t="str">
        <f t="shared" ref="G2897:G2952" si="397">IF(ISBLANK(F2897),"",TEXT(VLOOKUP(F2897,Calendar,2,0),"dd mmm")&amp;" (Week "&amp;VLOOKUP(F2897,Calendar,3,FALSE)&amp;":  "&amp;TEXT(VLOOKUP(F2897,Calendar,2,FALSE),"ddd")&amp;")")</f>
        <v>17 Sep (Week 3:  Mon)</v>
      </c>
      <c r="H2897" s="41" t="s">
        <v>3248</v>
      </c>
      <c r="I2897" s="41" t="s">
        <v>3249</v>
      </c>
      <c r="J2897" s="41" t="str">
        <f t="shared" ref="J2897:J2928" si="398">IF(ISBLANK(K2897),"Planned",IF(K2897="-","Revoked","Completed"))</f>
        <v>Completed</v>
      </c>
      <c r="K2897" s="107">
        <v>43360</v>
      </c>
    </row>
    <row r="2898" spans="1:11" x14ac:dyDescent="0.25">
      <c r="A2898" s="173" t="str">
        <f t="shared" si="396"/>
        <v>MathHorizons: Math 612</v>
      </c>
      <c r="B2898" s="108" t="s">
        <v>7</v>
      </c>
      <c r="C2898" s="105"/>
      <c r="D2898" s="73" t="s">
        <v>3499</v>
      </c>
      <c r="E2898" s="73" t="s">
        <v>107</v>
      </c>
      <c r="F2898" s="42">
        <v>12</v>
      </c>
      <c r="G2898" s="43" t="str">
        <f t="shared" si="397"/>
        <v>18 Sep (Week 3:  Tue)</v>
      </c>
      <c r="H2898" s="41" t="s">
        <v>3166</v>
      </c>
      <c r="I2898" s="41" t="s">
        <v>3167</v>
      </c>
      <c r="J2898" s="41" t="str">
        <f t="shared" si="398"/>
        <v>Completed</v>
      </c>
      <c r="K2898" s="107">
        <v>43361</v>
      </c>
    </row>
    <row r="2899" spans="1:11" x14ac:dyDescent="0.25">
      <c r="A2899" s="173" t="str">
        <f t="shared" si="396"/>
        <v>MathHorizons: Math 613</v>
      </c>
      <c r="B2899" s="108" t="s">
        <v>7</v>
      </c>
      <c r="C2899" s="105"/>
      <c r="D2899" s="73" t="s">
        <v>3499</v>
      </c>
      <c r="E2899" s="73" t="s">
        <v>107</v>
      </c>
      <c r="F2899" s="42">
        <v>13</v>
      </c>
      <c r="G2899" s="43" t="str">
        <f t="shared" si="397"/>
        <v>19 Sep (Week 3:  Wed)</v>
      </c>
      <c r="H2899" s="41" t="s">
        <v>3250</v>
      </c>
      <c r="I2899" s="41" t="s">
        <v>3251</v>
      </c>
      <c r="J2899" s="41" t="str">
        <f t="shared" si="398"/>
        <v>Completed</v>
      </c>
      <c r="K2899" s="107">
        <v>43362</v>
      </c>
    </row>
    <row r="2900" spans="1:11" x14ac:dyDescent="0.25">
      <c r="A2900" s="173" t="str">
        <f t="shared" si="396"/>
        <v>MathHorizons: Math 614</v>
      </c>
      <c r="B2900" s="108" t="s">
        <v>7</v>
      </c>
      <c r="C2900" s="105"/>
      <c r="D2900" s="73" t="s">
        <v>3499</v>
      </c>
      <c r="E2900" s="73" t="s">
        <v>107</v>
      </c>
      <c r="F2900" s="42">
        <v>14</v>
      </c>
      <c r="G2900" s="43" t="str">
        <f t="shared" si="397"/>
        <v>20 Sep (Week 3:  Thu)</v>
      </c>
      <c r="H2900" s="41" t="s">
        <v>3252</v>
      </c>
      <c r="I2900" s="41" t="s">
        <v>3253</v>
      </c>
      <c r="J2900" s="41" t="str">
        <f t="shared" si="398"/>
        <v>Completed</v>
      </c>
      <c r="K2900" s="107">
        <v>43363</v>
      </c>
    </row>
    <row r="2901" spans="1:11" x14ac:dyDescent="0.25">
      <c r="A2901" s="173" t="str">
        <f t="shared" si="396"/>
        <v>MathHorizons: Math 615</v>
      </c>
      <c r="B2901" s="108" t="s">
        <v>7</v>
      </c>
      <c r="C2901" s="105"/>
      <c r="D2901" s="73" t="s">
        <v>3499</v>
      </c>
      <c r="E2901" s="73" t="s">
        <v>107</v>
      </c>
      <c r="F2901" s="42">
        <v>15</v>
      </c>
      <c r="G2901" s="43" t="str">
        <f t="shared" si="397"/>
        <v>21 Sep (Week 3:  Fri)</v>
      </c>
      <c r="H2901" s="41" t="s">
        <v>3254</v>
      </c>
      <c r="I2901" s="41" t="s">
        <v>3255</v>
      </c>
      <c r="J2901" s="41" t="str">
        <f t="shared" si="398"/>
        <v>Completed</v>
      </c>
      <c r="K2901" s="107">
        <v>43364</v>
      </c>
    </row>
    <row r="2902" spans="1:11" x14ac:dyDescent="0.25">
      <c r="A2902" s="173" t="str">
        <f t="shared" si="396"/>
        <v>MathHorizons: Math 616</v>
      </c>
      <c r="B2902" s="108" t="s">
        <v>7</v>
      </c>
      <c r="C2902" s="105"/>
      <c r="D2902" s="73" t="s">
        <v>3499</v>
      </c>
      <c r="E2902" s="73" t="s">
        <v>107</v>
      </c>
      <c r="F2902" s="42">
        <v>16</v>
      </c>
      <c r="G2902" s="43" t="str">
        <f t="shared" si="397"/>
        <v>24 Sep (Week 4:  Mon)</v>
      </c>
      <c r="H2902" s="41" t="s">
        <v>3256</v>
      </c>
      <c r="I2902" s="41" t="s">
        <v>3257</v>
      </c>
      <c r="J2902" s="41" t="str">
        <f t="shared" si="398"/>
        <v>Completed</v>
      </c>
      <c r="K2902" s="107">
        <v>43368</v>
      </c>
    </row>
    <row r="2903" spans="1:11" x14ac:dyDescent="0.25">
      <c r="A2903" s="173" t="str">
        <f t="shared" si="396"/>
        <v>MathHorizons: Math 617</v>
      </c>
      <c r="B2903" s="108" t="s">
        <v>7</v>
      </c>
      <c r="C2903" s="105"/>
      <c r="D2903" s="73" t="s">
        <v>3499</v>
      </c>
      <c r="E2903" s="73" t="s">
        <v>107</v>
      </c>
      <c r="F2903" s="42">
        <v>17</v>
      </c>
      <c r="G2903" s="43" t="str">
        <f t="shared" si="397"/>
        <v>25 Sep (Week 4:  Tue)</v>
      </c>
      <c r="H2903" s="41" t="s">
        <v>3258</v>
      </c>
      <c r="I2903" s="41" t="s">
        <v>3259</v>
      </c>
      <c r="J2903" s="41" t="str">
        <f t="shared" si="398"/>
        <v>Completed</v>
      </c>
      <c r="K2903" s="107">
        <v>43369</v>
      </c>
    </row>
    <row r="2904" spans="1:11" x14ac:dyDescent="0.25">
      <c r="A2904" s="173" t="str">
        <f t="shared" si="396"/>
        <v>MathHorizons: Math 618</v>
      </c>
      <c r="B2904" s="108" t="s">
        <v>7</v>
      </c>
      <c r="C2904" s="105"/>
      <c r="D2904" s="73" t="s">
        <v>3499</v>
      </c>
      <c r="E2904" s="73" t="s">
        <v>107</v>
      </c>
      <c r="F2904" s="42">
        <v>18</v>
      </c>
      <c r="G2904" s="43" t="str">
        <f t="shared" si="397"/>
        <v>26 Sep (Week 4:  Wed)</v>
      </c>
      <c r="H2904" s="41" t="s">
        <v>3164</v>
      </c>
      <c r="I2904" s="41" t="s">
        <v>3165</v>
      </c>
      <c r="J2904" s="41" t="str">
        <f t="shared" si="398"/>
        <v>Completed</v>
      </c>
      <c r="K2904" s="107">
        <v>43369</v>
      </c>
    </row>
    <row r="2905" spans="1:11" x14ac:dyDescent="0.25">
      <c r="A2905" s="173" t="str">
        <f t="shared" si="396"/>
        <v>MathHorizons: Math 619</v>
      </c>
      <c r="B2905" s="108" t="s">
        <v>7</v>
      </c>
      <c r="C2905" s="105"/>
      <c r="D2905" s="73" t="s">
        <v>3499</v>
      </c>
      <c r="E2905" s="73" t="s">
        <v>107</v>
      </c>
      <c r="F2905" s="42">
        <v>19</v>
      </c>
      <c r="G2905" s="43" t="str">
        <f t="shared" si="397"/>
        <v>27 Sep (Week 4:  Thu)</v>
      </c>
      <c r="H2905" s="41" t="s">
        <v>2875</v>
      </c>
      <c r="I2905" s="41" t="s">
        <v>2876</v>
      </c>
      <c r="J2905" s="41" t="str">
        <f t="shared" si="398"/>
        <v>Completed</v>
      </c>
      <c r="K2905" s="107">
        <v>43370</v>
      </c>
    </row>
    <row r="2906" spans="1:11" x14ac:dyDescent="0.25">
      <c r="A2906" s="173" t="str">
        <f t="shared" si="396"/>
        <v>MathHorizons: Math 620</v>
      </c>
      <c r="B2906" s="108" t="s">
        <v>7</v>
      </c>
      <c r="C2906" s="105"/>
      <c r="D2906" s="73" t="s">
        <v>3499</v>
      </c>
      <c r="E2906" s="73" t="s">
        <v>107</v>
      </c>
      <c r="F2906" s="42">
        <v>20</v>
      </c>
      <c r="G2906" s="43" t="str">
        <f t="shared" si="397"/>
        <v>28 Sep (Week 4:  Fri)</v>
      </c>
      <c r="H2906" s="41" t="s">
        <v>2877</v>
      </c>
      <c r="I2906" s="41" t="s">
        <v>2880</v>
      </c>
      <c r="J2906" s="41" t="str">
        <f t="shared" si="398"/>
        <v>Completed</v>
      </c>
      <c r="K2906" s="107">
        <v>43370</v>
      </c>
    </row>
    <row r="2907" spans="1:11" x14ac:dyDescent="0.25">
      <c r="A2907" s="173" t="str">
        <f t="shared" si="396"/>
        <v>MathHorizons: Math 621</v>
      </c>
      <c r="B2907" s="108" t="s">
        <v>7</v>
      </c>
      <c r="C2907" s="105"/>
      <c r="D2907" s="73" t="s">
        <v>3499</v>
      </c>
      <c r="E2907" s="73" t="s">
        <v>107</v>
      </c>
      <c r="F2907" s="42">
        <v>21</v>
      </c>
      <c r="G2907" s="43" t="str">
        <f t="shared" si="397"/>
        <v>01 Oct (Week 5:  Mon)</v>
      </c>
      <c r="H2907" s="41" t="s">
        <v>2878</v>
      </c>
      <c r="I2907" s="41" t="s">
        <v>2879</v>
      </c>
      <c r="J2907" s="41" t="str">
        <f t="shared" si="398"/>
        <v>Completed</v>
      </c>
      <c r="K2907" s="107">
        <v>43374</v>
      </c>
    </row>
    <row r="2908" spans="1:11" x14ac:dyDescent="0.25">
      <c r="A2908" s="173" t="str">
        <f t="shared" si="396"/>
        <v>MathHorizons: Math 622</v>
      </c>
      <c r="B2908" s="108" t="s">
        <v>7</v>
      </c>
      <c r="C2908" s="105"/>
      <c r="D2908" s="73" t="s">
        <v>3499</v>
      </c>
      <c r="E2908" s="73" t="s">
        <v>107</v>
      </c>
      <c r="F2908" s="42">
        <v>22</v>
      </c>
      <c r="G2908" s="43" t="str">
        <f t="shared" si="397"/>
        <v>02 Oct (Week 5:  Tue)</v>
      </c>
      <c r="H2908" s="41" t="s">
        <v>2881</v>
      </c>
      <c r="I2908" s="41" t="s">
        <v>2882</v>
      </c>
      <c r="J2908" s="41" t="str">
        <f t="shared" si="398"/>
        <v>Completed</v>
      </c>
      <c r="K2908" s="107">
        <v>43375</v>
      </c>
    </row>
    <row r="2909" spans="1:11" x14ac:dyDescent="0.25">
      <c r="A2909" s="173" t="str">
        <f t="shared" si="396"/>
        <v>MathHorizons: Math 623</v>
      </c>
      <c r="B2909" s="108" t="s">
        <v>7</v>
      </c>
      <c r="C2909" s="105"/>
      <c r="D2909" s="73" t="s">
        <v>3499</v>
      </c>
      <c r="E2909" s="73" t="s">
        <v>107</v>
      </c>
      <c r="F2909" s="42">
        <v>23</v>
      </c>
      <c r="G2909" s="43" t="str">
        <f t="shared" si="397"/>
        <v>03 Oct (Week 5:  Wed)</v>
      </c>
      <c r="H2909" s="41" t="s">
        <v>3260</v>
      </c>
      <c r="I2909" s="41" t="s">
        <v>3261</v>
      </c>
      <c r="J2909" s="41" t="str">
        <f t="shared" si="398"/>
        <v>Planned</v>
      </c>
    </row>
    <row r="2910" spans="1:11" x14ac:dyDescent="0.25">
      <c r="A2910" s="173" t="str">
        <f t="shared" si="396"/>
        <v>MathHorizons: Math 624</v>
      </c>
      <c r="B2910" s="108" t="s">
        <v>7</v>
      </c>
      <c r="C2910" s="105"/>
      <c r="D2910" s="73" t="s">
        <v>3499</v>
      </c>
      <c r="E2910" s="73" t="s">
        <v>107</v>
      </c>
      <c r="F2910" s="42">
        <v>24</v>
      </c>
      <c r="G2910" s="43" t="str">
        <f t="shared" si="397"/>
        <v>04 Oct (Week 5:  Thu)</v>
      </c>
      <c r="H2910" s="41" t="s">
        <v>3162</v>
      </c>
      <c r="I2910" s="41" t="s">
        <v>3163</v>
      </c>
      <c r="J2910" s="41" t="str">
        <f t="shared" si="398"/>
        <v>Planned</v>
      </c>
    </row>
    <row r="2911" spans="1:11" x14ac:dyDescent="0.25">
      <c r="A2911" s="173" t="str">
        <f t="shared" si="396"/>
        <v>MathHorizons: Math 625</v>
      </c>
      <c r="B2911" s="108" t="s">
        <v>7</v>
      </c>
      <c r="C2911" s="105"/>
      <c r="D2911" s="73" t="s">
        <v>3499</v>
      </c>
      <c r="E2911" s="73" t="s">
        <v>107</v>
      </c>
      <c r="F2911" s="42">
        <v>25</v>
      </c>
      <c r="G2911" s="43" t="str">
        <f t="shared" si="397"/>
        <v>05 Oct (Week 5:  Fri)</v>
      </c>
      <c r="H2911" s="41" t="s">
        <v>2885</v>
      </c>
      <c r="I2911" s="41" t="s">
        <v>2886</v>
      </c>
      <c r="J2911" s="41" t="str">
        <f t="shared" si="398"/>
        <v>Planned</v>
      </c>
    </row>
    <row r="2912" spans="1:11" x14ac:dyDescent="0.25">
      <c r="A2912" s="173" t="str">
        <f t="shared" si="396"/>
        <v>MathHorizons: Math 626</v>
      </c>
      <c r="B2912" s="108" t="s">
        <v>7</v>
      </c>
      <c r="C2912" s="105"/>
      <c r="D2912" s="73" t="s">
        <v>3499</v>
      </c>
      <c r="E2912" s="73" t="s">
        <v>107</v>
      </c>
      <c r="F2912" s="42">
        <v>26</v>
      </c>
      <c r="G2912" s="43" t="str">
        <f t="shared" si="397"/>
        <v>08 Oct (Week 6:  Mon)</v>
      </c>
      <c r="H2912" s="41" t="s">
        <v>2891</v>
      </c>
      <c r="I2912" s="41" t="s">
        <v>2892</v>
      </c>
      <c r="J2912" s="41" t="str">
        <f t="shared" si="398"/>
        <v>Planned</v>
      </c>
    </row>
    <row r="2913" spans="1:10" x14ac:dyDescent="0.25">
      <c r="A2913" s="173" t="str">
        <f t="shared" si="396"/>
        <v>MathHorizons: Math 627</v>
      </c>
      <c r="B2913" s="108" t="s">
        <v>7</v>
      </c>
      <c r="C2913" s="105"/>
      <c r="D2913" s="73" t="s">
        <v>3499</v>
      </c>
      <c r="E2913" s="73" t="s">
        <v>107</v>
      </c>
      <c r="F2913" s="42">
        <v>27</v>
      </c>
      <c r="G2913" s="43" t="str">
        <f t="shared" si="397"/>
        <v>09 Oct (Week 6:  Tue)</v>
      </c>
      <c r="H2913" s="41" t="s">
        <v>2887</v>
      </c>
      <c r="I2913" s="41" t="s">
        <v>2888</v>
      </c>
      <c r="J2913" s="41" t="str">
        <f t="shared" si="398"/>
        <v>Planned</v>
      </c>
    </row>
    <row r="2914" spans="1:10" x14ac:dyDescent="0.25">
      <c r="A2914" s="173" t="str">
        <f t="shared" si="396"/>
        <v>MathHorizons: Math 628</v>
      </c>
      <c r="B2914" s="108" t="s">
        <v>7</v>
      </c>
      <c r="C2914" s="105"/>
      <c r="D2914" s="73" t="s">
        <v>3499</v>
      </c>
      <c r="E2914" s="73" t="s">
        <v>107</v>
      </c>
      <c r="F2914" s="42">
        <v>28</v>
      </c>
      <c r="G2914" s="43" t="str">
        <f t="shared" si="397"/>
        <v>10 Oct (Week 6:  Wed)</v>
      </c>
      <c r="H2914" s="41" t="s">
        <v>2889</v>
      </c>
      <c r="I2914" s="41" t="s">
        <v>2890</v>
      </c>
      <c r="J2914" s="41" t="str">
        <f t="shared" si="398"/>
        <v>Planned</v>
      </c>
    </row>
    <row r="2915" spans="1:10" x14ac:dyDescent="0.25">
      <c r="A2915" s="173" t="str">
        <f t="shared" si="396"/>
        <v>MathHorizons: Math 629</v>
      </c>
      <c r="B2915" s="108" t="s">
        <v>7</v>
      </c>
      <c r="C2915" s="105"/>
      <c r="D2915" s="73" t="s">
        <v>3499</v>
      </c>
      <c r="E2915" s="73" t="s">
        <v>107</v>
      </c>
      <c r="F2915" s="42">
        <v>29</v>
      </c>
      <c r="G2915" s="43" t="str">
        <f t="shared" si="397"/>
        <v>11 Oct (Week 6:  Thu)</v>
      </c>
      <c r="H2915" s="41" t="s">
        <v>3262</v>
      </c>
      <c r="I2915" s="41" t="s">
        <v>3263</v>
      </c>
      <c r="J2915" s="41" t="str">
        <f t="shared" si="398"/>
        <v>Planned</v>
      </c>
    </row>
    <row r="2916" spans="1:10" x14ac:dyDescent="0.25">
      <c r="A2916" s="173" t="str">
        <f t="shared" si="396"/>
        <v>MathHorizons: Math 630</v>
      </c>
      <c r="B2916" s="108" t="s">
        <v>7</v>
      </c>
      <c r="C2916" s="105"/>
      <c r="D2916" s="73" t="s">
        <v>3499</v>
      </c>
      <c r="E2916" s="73" t="s">
        <v>107</v>
      </c>
      <c r="F2916" s="42">
        <v>30</v>
      </c>
      <c r="G2916" s="43" t="str">
        <f t="shared" si="397"/>
        <v>12 Oct (Week 6:  Fri)</v>
      </c>
      <c r="H2916" s="41" t="s">
        <v>3160</v>
      </c>
      <c r="I2916" s="41" t="s">
        <v>3161</v>
      </c>
      <c r="J2916" s="41" t="str">
        <f t="shared" si="398"/>
        <v>Planned</v>
      </c>
    </row>
    <row r="2917" spans="1:10" x14ac:dyDescent="0.25">
      <c r="A2917" s="173" t="str">
        <f t="shared" si="396"/>
        <v>MathHorizons: Math 631</v>
      </c>
      <c r="B2917" s="108" t="s">
        <v>7</v>
      </c>
      <c r="C2917" s="105"/>
      <c r="D2917" s="73" t="s">
        <v>3499</v>
      </c>
      <c r="E2917" s="73" t="s">
        <v>107</v>
      </c>
      <c r="F2917" s="42">
        <v>31</v>
      </c>
      <c r="G2917" s="43" t="str">
        <f t="shared" si="397"/>
        <v>15 Oct (Week 7:  Mon)</v>
      </c>
      <c r="H2917" s="41" t="s">
        <v>2895</v>
      </c>
      <c r="I2917" s="41" t="s">
        <v>2896</v>
      </c>
      <c r="J2917" s="41" t="str">
        <f t="shared" si="398"/>
        <v>Planned</v>
      </c>
    </row>
    <row r="2918" spans="1:10" x14ac:dyDescent="0.25">
      <c r="A2918" s="173" t="str">
        <f t="shared" si="396"/>
        <v>MathHorizons: Math 632</v>
      </c>
      <c r="B2918" s="108" t="s">
        <v>7</v>
      </c>
      <c r="C2918" s="105"/>
      <c r="D2918" s="73" t="s">
        <v>3499</v>
      </c>
      <c r="E2918" s="73" t="s">
        <v>107</v>
      </c>
      <c r="F2918" s="42">
        <v>32</v>
      </c>
      <c r="G2918" s="43" t="str">
        <f t="shared" si="397"/>
        <v>16 Oct (Week 7:  Tue)</v>
      </c>
      <c r="H2918" s="41" t="s">
        <v>2901</v>
      </c>
      <c r="I2918" s="41" t="s">
        <v>2902</v>
      </c>
      <c r="J2918" s="41" t="str">
        <f t="shared" si="398"/>
        <v>Planned</v>
      </c>
    </row>
    <row r="2919" spans="1:10" x14ac:dyDescent="0.25">
      <c r="A2919" s="173" t="str">
        <f t="shared" si="396"/>
        <v>MathHorizons: Math 633</v>
      </c>
      <c r="B2919" s="108" t="s">
        <v>7</v>
      </c>
      <c r="C2919" s="105"/>
      <c r="D2919" s="73" t="s">
        <v>3499</v>
      </c>
      <c r="E2919" s="73" t="s">
        <v>107</v>
      </c>
      <c r="F2919" s="42">
        <v>33</v>
      </c>
      <c r="G2919" s="43" t="str">
        <f t="shared" si="397"/>
        <v>17 Oct (Week 7:  Wed)</v>
      </c>
      <c r="H2919" s="41" t="s">
        <v>2897</v>
      </c>
      <c r="I2919" s="41" t="s">
        <v>2898</v>
      </c>
      <c r="J2919" s="41" t="str">
        <f t="shared" si="398"/>
        <v>Planned</v>
      </c>
    </row>
    <row r="2920" spans="1:10" x14ac:dyDescent="0.25">
      <c r="A2920" s="173" t="str">
        <f t="shared" si="396"/>
        <v>MathHorizons: Math 634</v>
      </c>
      <c r="B2920" s="108" t="s">
        <v>7</v>
      </c>
      <c r="C2920" s="105"/>
      <c r="D2920" s="73" t="s">
        <v>3499</v>
      </c>
      <c r="E2920" s="73" t="s">
        <v>107</v>
      </c>
      <c r="F2920" s="42">
        <v>34</v>
      </c>
      <c r="G2920" s="43" t="str">
        <f t="shared" si="397"/>
        <v>18 Oct (Week 7:  Thu)</v>
      </c>
      <c r="H2920" s="41" t="s">
        <v>2899</v>
      </c>
      <c r="I2920" s="41" t="s">
        <v>2900</v>
      </c>
      <c r="J2920" s="41" t="str">
        <f t="shared" si="398"/>
        <v>Planned</v>
      </c>
    </row>
    <row r="2921" spans="1:10" x14ac:dyDescent="0.25">
      <c r="A2921" s="173" t="str">
        <f t="shared" si="396"/>
        <v>MathHorizons: Math 635</v>
      </c>
      <c r="B2921" s="108" t="s">
        <v>7</v>
      </c>
      <c r="C2921" s="105"/>
      <c r="D2921" s="73" t="s">
        <v>3499</v>
      </c>
      <c r="E2921" s="73" t="s">
        <v>107</v>
      </c>
      <c r="F2921" s="42">
        <v>35</v>
      </c>
      <c r="G2921" s="43" t="str">
        <f t="shared" si="397"/>
        <v>19 Oct (Week 7:  Fri)</v>
      </c>
      <c r="H2921" s="41" t="s">
        <v>3264</v>
      </c>
      <c r="I2921" s="41" t="s">
        <v>3265</v>
      </c>
      <c r="J2921" s="41" t="str">
        <f t="shared" si="398"/>
        <v>Planned</v>
      </c>
    </row>
    <row r="2922" spans="1:10" x14ac:dyDescent="0.25">
      <c r="A2922" s="173" t="str">
        <f t="shared" si="396"/>
        <v>MathHorizons: Math 636</v>
      </c>
      <c r="B2922" s="108" t="s">
        <v>7</v>
      </c>
      <c r="C2922" s="105"/>
      <c r="D2922" s="73" t="s">
        <v>3499</v>
      </c>
      <c r="E2922" s="73" t="s">
        <v>107</v>
      </c>
      <c r="F2922" s="42">
        <v>36</v>
      </c>
      <c r="G2922" s="43" t="str">
        <f t="shared" si="397"/>
        <v>22 Oct (Week 8:  Mon)</v>
      </c>
      <c r="H2922" s="41" t="s">
        <v>3158</v>
      </c>
      <c r="I2922" s="41" t="s">
        <v>3159</v>
      </c>
      <c r="J2922" s="41" t="str">
        <f t="shared" si="398"/>
        <v>Planned</v>
      </c>
    </row>
    <row r="2923" spans="1:10" x14ac:dyDescent="0.25">
      <c r="A2923" s="173" t="str">
        <f t="shared" si="396"/>
        <v>MathMath-U-See: Pre-Algebra38</v>
      </c>
      <c r="B2923" s="108" t="s">
        <v>7</v>
      </c>
      <c r="C2923" s="105"/>
      <c r="D2923" s="73" t="s">
        <v>3501</v>
      </c>
      <c r="E2923" s="73" t="s">
        <v>107</v>
      </c>
      <c r="F2923" s="42">
        <v>38</v>
      </c>
      <c r="G2923" s="43" t="str">
        <f t="shared" si="397"/>
        <v>24 Oct (Week 8:  Wed)</v>
      </c>
      <c r="H2923" s="41" t="s">
        <v>3266</v>
      </c>
      <c r="I2923" s="41" t="s">
        <v>2798</v>
      </c>
      <c r="J2923" s="41" t="str">
        <f t="shared" si="398"/>
        <v>Planned</v>
      </c>
    </row>
    <row r="2924" spans="1:10" x14ac:dyDescent="0.25">
      <c r="A2924" s="173" t="str">
        <f t="shared" si="396"/>
        <v>MathMath-U-See: Pre-Algebra41</v>
      </c>
      <c r="B2924" s="108" t="s">
        <v>7</v>
      </c>
      <c r="C2924" s="105"/>
      <c r="D2924" s="73" t="s">
        <v>3501</v>
      </c>
      <c r="E2924" s="73" t="s">
        <v>107</v>
      </c>
      <c r="F2924" s="42">
        <v>41</v>
      </c>
      <c r="G2924" s="43" t="str">
        <f t="shared" si="397"/>
        <v>29 Oct (Week 9:  Mon)</v>
      </c>
      <c r="H2924" s="41" t="s">
        <v>3267</v>
      </c>
      <c r="I2924" s="41" t="s">
        <v>2799</v>
      </c>
      <c r="J2924" s="41" t="str">
        <f t="shared" si="398"/>
        <v>Planned</v>
      </c>
    </row>
    <row r="2925" spans="1:10" x14ac:dyDescent="0.25">
      <c r="A2925" s="173" t="str">
        <f t="shared" si="396"/>
        <v>MathMath-U-See: Pre-Algebra43</v>
      </c>
      <c r="B2925" s="108" t="s">
        <v>7</v>
      </c>
      <c r="C2925" s="105"/>
      <c r="D2925" s="73" t="s">
        <v>3501</v>
      </c>
      <c r="E2925" s="73" t="s">
        <v>107</v>
      </c>
      <c r="F2925" s="42">
        <v>43</v>
      </c>
      <c r="G2925" s="43" t="str">
        <f t="shared" si="397"/>
        <v>31 Oct (Week 9:  Wed)</v>
      </c>
      <c r="H2925" s="41" t="s">
        <v>3268</v>
      </c>
      <c r="I2925" s="41" t="s">
        <v>2800</v>
      </c>
      <c r="J2925" s="41" t="str">
        <f t="shared" si="398"/>
        <v>Planned</v>
      </c>
    </row>
    <row r="2926" spans="1:10" x14ac:dyDescent="0.25">
      <c r="A2926" s="173" t="str">
        <f t="shared" si="396"/>
        <v>MathMath-U-See: Pre-Algebra46</v>
      </c>
      <c r="B2926" s="108" t="s">
        <v>7</v>
      </c>
      <c r="C2926" s="105"/>
      <c r="D2926" s="73" t="s">
        <v>3501</v>
      </c>
      <c r="E2926" s="73" t="s">
        <v>107</v>
      </c>
      <c r="F2926" s="42">
        <v>46</v>
      </c>
      <c r="G2926" s="43" t="str">
        <f t="shared" si="397"/>
        <v>05 Nov (Week 10:  Mon)</v>
      </c>
      <c r="H2926" s="41" t="s">
        <v>3269</v>
      </c>
      <c r="I2926" s="41" t="s">
        <v>2801</v>
      </c>
      <c r="J2926" s="41" t="str">
        <f t="shared" si="398"/>
        <v>Planned</v>
      </c>
    </row>
    <row r="2927" spans="1:10" x14ac:dyDescent="0.25">
      <c r="A2927" s="173" t="str">
        <f t="shared" si="396"/>
        <v>MathMath-U-See: Pre-Algebra51</v>
      </c>
      <c r="B2927" s="108" t="s">
        <v>7</v>
      </c>
      <c r="C2927" s="105"/>
      <c r="D2927" s="73" t="s">
        <v>3501</v>
      </c>
      <c r="E2927" s="73" t="s">
        <v>107</v>
      </c>
      <c r="F2927" s="42">
        <v>51</v>
      </c>
      <c r="G2927" s="43" t="str">
        <f t="shared" si="397"/>
        <v>12 Nov (Week 11:  Mon)</v>
      </c>
      <c r="H2927" s="41" t="s">
        <v>3270</v>
      </c>
      <c r="I2927" s="41" t="s">
        <v>2802</v>
      </c>
      <c r="J2927" s="41" t="str">
        <f t="shared" si="398"/>
        <v>Planned</v>
      </c>
    </row>
    <row r="2928" spans="1:10" x14ac:dyDescent="0.25">
      <c r="A2928" s="173" t="str">
        <f t="shared" si="396"/>
        <v>MathMath-U-See: Pre-Algebra56</v>
      </c>
      <c r="B2928" s="108" t="s">
        <v>7</v>
      </c>
      <c r="C2928" s="105"/>
      <c r="D2928" s="73" t="s">
        <v>3501</v>
      </c>
      <c r="E2928" s="73" t="s">
        <v>107</v>
      </c>
      <c r="F2928" s="42">
        <v>56</v>
      </c>
      <c r="G2928" s="43" t="str">
        <f t="shared" si="397"/>
        <v>19 Nov (Week 12:  Mon)</v>
      </c>
      <c r="H2928" s="41" t="s">
        <v>3271</v>
      </c>
      <c r="I2928" s="41" t="s">
        <v>2803</v>
      </c>
      <c r="J2928" s="41" t="str">
        <f t="shared" si="398"/>
        <v>Planned</v>
      </c>
    </row>
    <row r="2929" spans="1:10" x14ac:dyDescent="0.25">
      <c r="A2929" s="173" t="str">
        <f t="shared" ref="A2929:A2952" si="399">B2929&amp;D2929&amp;F2929</f>
        <v>MathMath-U-See: Pre-Algebra61</v>
      </c>
      <c r="B2929" s="108" t="s">
        <v>7</v>
      </c>
      <c r="C2929" s="105"/>
      <c r="D2929" s="73" t="s">
        <v>3501</v>
      </c>
      <c r="E2929" s="73" t="s">
        <v>107</v>
      </c>
      <c r="F2929" s="42">
        <v>61</v>
      </c>
      <c r="G2929" s="43" t="str">
        <f t="shared" si="397"/>
        <v>26 Nov (Week 13:  Mon)</v>
      </c>
      <c r="H2929" s="41" t="s">
        <v>3272</v>
      </c>
      <c r="I2929" s="41" t="s">
        <v>2804</v>
      </c>
      <c r="J2929" s="41" t="str">
        <f t="shared" ref="J2929:J2952" si="400">IF(ISBLANK(K2929),"Planned",IF(K2929="-","Revoked","Completed"))</f>
        <v>Planned</v>
      </c>
    </row>
    <row r="2930" spans="1:10" x14ac:dyDescent="0.25">
      <c r="A2930" s="173" t="str">
        <f t="shared" si="399"/>
        <v>MathMath-U-See: Pre-Algebra66</v>
      </c>
      <c r="B2930" s="108" t="s">
        <v>7</v>
      </c>
      <c r="C2930" s="105"/>
      <c r="D2930" s="73" t="s">
        <v>3501</v>
      </c>
      <c r="E2930" s="73" t="s">
        <v>107</v>
      </c>
      <c r="F2930" s="42">
        <v>66</v>
      </c>
      <c r="G2930" s="43" t="str">
        <f t="shared" si="397"/>
        <v>03 Dec (Week 14:  Mon)</v>
      </c>
      <c r="H2930" s="41" t="s">
        <v>3273</v>
      </c>
      <c r="I2930" s="41" t="s">
        <v>2805</v>
      </c>
      <c r="J2930" s="41" t="str">
        <f t="shared" si="400"/>
        <v>Planned</v>
      </c>
    </row>
    <row r="2931" spans="1:10" x14ac:dyDescent="0.25">
      <c r="A2931" s="173" t="str">
        <f t="shared" si="399"/>
        <v>MathMath-U-See: Pre-Algebra71</v>
      </c>
      <c r="B2931" s="108" t="s">
        <v>7</v>
      </c>
      <c r="C2931" s="105"/>
      <c r="D2931" s="73" t="s">
        <v>3501</v>
      </c>
      <c r="E2931" s="73" t="s">
        <v>107</v>
      </c>
      <c r="F2931" s="42">
        <v>71</v>
      </c>
      <c r="G2931" s="43" t="str">
        <f t="shared" si="397"/>
        <v>10 Dec (Week 15:  Mon)</v>
      </c>
      <c r="H2931" s="41" t="s">
        <v>3274</v>
      </c>
      <c r="I2931" s="41" t="s">
        <v>2806</v>
      </c>
      <c r="J2931" s="41" t="str">
        <f t="shared" si="400"/>
        <v>Planned</v>
      </c>
    </row>
    <row r="2932" spans="1:10" x14ac:dyDescent="0.25">
      <c r="A2932" s="173" t="str">
        <f t="shared" si="399"/>
        <v>MathMath-U-See: Pre-Algebra76</v>
      </c>
      <c r="B2932" s="108" t="s">
        <v>7</v>
      </c>
      <c r="C2932" s="105"/>
      <c r="D2932" s="73" t="s">
        <v>3501</v>
      </c>
      <c r="E2932" s="73" t="s">
        <v>107</v>
      </c>
      <c r="F2932" s="42">
        <v>76</v>
      </c>
      <c r="G2932" s="43" t="str">
        <f t="shared" si="397"/>
        <v>17 Dec (Week 16:  Mon)</v>
      </c>
      <c r="H2932" s="41" t="s">
        <v>3275</v>
      </c>
      <c r="I2932" s="41" t="s">
        <v>2807</v>
      </c>
      <c r="J2932" s="41" t="str">
        <f t="shared" si="400"/>
        <v>Planned</v>
      </c>
    </row>
    <row r="2933" spans="1:10" x14ac:dyDescent="0.25">
      <c r="A2933" s="173" t="str">
        <f t="shared" si="399"/>
        <v>MathMath-U-See: Pre-Algebra81</v>
      </c>
      <c r="B2933" s="108" t="s">
        <v>7</v>
      </c>
      <c r="C2933" s="105"/>
      <c r="D2933" s="73" t="s">
        <v>3501</v>
      </c>
      <c r="E2933" s="73" t="s">
        <v>107</v>
      </c>
      <c r="F2933" s="42">
        <v>81</v>
      </c>
      <c r="G2933" s="43" t="str">
        <f t="shared" si="397"/>
        <v>27 Dec (Week 17:  Thu)</v>
      </c>
      <c r="H2933" s="41" t="s">
        <v>3276</v>
      </c>
      <c r="I2933" s="41" t="s">
        <v>2808</v>
      </c>
      <c r="J2933" s="41" t="str">
        <f t="shared" si="400"/>
        <v>Planned</v>
      </c>
    </row>
    <row r="2934" spans="1:10" x14ac:dyDescent="0.25">
      <c r="A2934" s="173" t="str">
        <f t="shared" si="399"/>
        <v>MathMath-U-See: Pre-Algebra86</v>
      </c>
      <c r="B2934" s="108" t="s">
        <v>7</v>
      </c>
      <c r="C2934" s="105"/>
      <c r="D2934" s="73" t="s">
        <v>3501</v>
      </c>
      <c r="E2934" s="73" t="s">
        <v>107</v>
      </c>
      <c r="F2934" s="42">
        <v>86</v>
      </c>
      <c r="G2934" s="43" t="str">
        <f t="shared" si="397"/>
        <v>07 Jan (Week 18:  Mon)</v>
      </c>
      <c r="H2934" s="41" t="s">
        <v>3020</v>
      </c>
      <c r="I2934" s="41" t="s">
        <v>2809</v>
      </c>
      <c r="J2934" s="41" t="str">
        <f t="shared" si="400"/>
        <v>Planned</v>
      </c>
    </row>
    <row r="2935" spans="1:10" x14ac:dyDescent="0.25">
      <c r="A2935" s="173" t="str">
        <f t="shared" si="399"/>
        <v>MathMath-U-See: Pre-Algebra91</v>
      </c>
      <c r="B2935" s="108" t="s">
        <v>7</v>
      </c>
      <c r="C2935" s="105"/>
      <c r="D2935" s="73" t="s">
        <v>3501</v>
      </c>
      <c r="E2935" s="73" t="s">
        <v>107</v>
      </c>
      <c r="F2935" s="42">
        <v>91</v>
      </c>
      <c r="G2935" s="43" t="str">
        <f t="shared" si="397"/>
        <v>14 Jan (Week 19:  Mon)</v>
      </c>
      <c r="H2935" s="41" t="s">
        <v>3021</v>
      </c>
      <c r="I2935" s="41" t="s">
        <v>2810</v>
      </c>
      <c r="J2935" s="41" t="str">
        <f t="shared" si="400"/>
        <v>Planned</v>
      </c>
    </row>
    <row r="2936" spans="1:10" x14ac:dyDescent="0.25">
      <c r="A2936" s="173" t="str">
        <f t="shared" si="399"/>
        <v>MathMath-U-See: Pre-Algebra96</v>
      </c>
      <c r="B2936" s="108" t="s">
        <v>7</v>
      </c>
      <c r="C2936" s="105"/>
      <c r="D2936" s="73" t="s">
        <v>3501</v>
      </c>
      <c r="E2936" s="73" t="s">
        <v>107</v>
      </c>
      <c r="F2936" s="42">
        <v>96</v>
      </c>
      <c r="G2936" s="43" t="str">
        <f t="shared" si="397"/>
        <v>21 Jan (Week 20:  Mon)</v>
      </c>
      <c r="H2936" s="41" t="s">
        <v>3022</v>
      </c>
      <c r="I2936" s="41" t="s">
        <v>2811</v>
      </c>
      <c r="J2936" s="41" t="str">
        <f t="shared" si="400"/>
        <v>Planned</v>
      </c>
    </row>
    <row r="2937" spans="1:10" x14ac:dyDescent="0.25">
      <c r="A2937" s="173" t="str">
        <f t="shared" si="399"/>
        <v>MathMath-U-See: Pre-Algebra101</v>
      </c>
      <c r="B2937" s="108" t="s">
        <v>7</v>
      </c>
      <c r="C2937" s="105"/>
      <c r="D2937" s="73" t="s">
        <v>3501</v>
      </c>
      <c r="E2937" s="73" t="s">
        <v>107</v>
      </c>
      <c r="F2937" s="42">
        <v>101</v>
      </c>
      <c r="G2937" s="43" t="str">
        <f t="shared" si="397"/>
        <v>28 Jan (Week 21:  Mon)</v>
      </c>
      <c r="H2937" s="41" t="s">
        <v>3023</v>
      </c>
      <c r="I2937" s="41" t="s">
        <v>2812</v>
      </c>
      <c r="J2937" s="41" t="str">
        <f t="shared" si="400"/>
        <v>Planned</v>
      </c>
    </row>
    <row r="2938" spans="1:10" x14ac:dyDescent="0.25">
      <c r="A2938" s="173" t="str">
        <f t="shared" si="399"/>
        <v>MathMath-U-See: Pre-Algebra106</v>
      </c>
      <c r="B2938" s="108" t="s">
        <v>7</v>
      </c>
      <c r="C2938" s="105"/>
      <c r="D2938" s="73" t="s">
        <v>3501</v>
      </c>
      <c r="E2938" s="73" t="s">
        <v>107</v>
      </c>
      <c r="F2938" s="42">
        <v>106</v>
      </c>
      <c r="G2938" s="43" t="str">
        <f t="shared" si="397"/>
        <v>04 Feb (Week 22:  Mon)</v>
      </c>
      <c r="H2938" s="41" t="s">
        <v>3024</v>
      </c>
      <c r="I2938" s="41" t="s">
        <v>2813</v>
      </c>
      <c r="J2938" s="41" t="str">
        <f t="shared" si="400"/>
        <v>Planned</v>
      </c>
    </row>
    <row r="2939" spans="1:10" x14ac:dyDescent="0.25">
      <c r="A2939" s="173" t="str">
        <f t="shared" si="399"/>
        <v>MathMath-U-See: Pre-Algebra111</v>
      </c>
      <c r="B2939" s="108" t="s">
        <v>7</v>
      </c>
      <c r="C2939" s="105"/>
      <c r="D2939" s="73" t="s">
        <v>3501</v>
      </c>
      <c r="E2939" s="73" t="s">
        <v>107</v>
      </c>
      <c r="F2939" s="42">
        <v>111</v>
      </c>
      <c r="G2939" s="43" t="str">
        <f t="shared" si="397"/>
        <v>11 Feb (Week 23:  Mon)</v>
      </c>
      <c r="H2939" s="41" t="s">
        <v>3025</v>
      </c>
      <c r="I2939" s="41" t="s">
        <v>2814</v>
      </c>
      <c r="J2939" s="41" t="str">
        <f t="shared" si="400"/>
        <v>Planned</v>
      </c>
    </row>
    <row r="2940" spans="1:10" x14ac:dyDescent="0.25">
      <c r="A2940" s="173" t="str">
        <f t="shared" si="399"/>
        <v>MathMath-U-See: Pre-Algebra116</v>
      </c>
      <c r="B2940" s="108" t="s">
        <v>7</v>
      </c>
      <c r="C2940" s="105"/>
      <c r="D2940" s="73" t="s">
        <v>3501</v>
      </c>
      <c r="E2940" s="73" t="s">
        <v>107</v>
      </c>
      <c r="F2940" s="42">
        <v>116</v>
      </c>
      <c r="G2940" s="43" t="str">
        <f t="shared" si="397"/>
        <v>18 Feb (Week 24:  Mon)</v>
      </c>
      <c r="H2940" s="41" t="s">
        <v>3026</v>
      </c>
      <c r="I2940" s="41" t="s">
        <v>2815</v>
      </c>
      <c r="J2940" s="41" t="str">
        <f t="shared" si="400"/>
        <v>Planned</v>
      </c>
    </row>
    <row r="2941" spans="1:10" x14ac:dyDescent="0.25">
      <c r="A2941" s="173" t="str">
        <f t="shared" si="399"/>
        <v>MathMath-U-See: Pre-Algebra121</v>
      </c>
      <c r="B2941" s="108" t="s">
        <v>7</v>
      </c>
      <c r="C2941" s="105"/>
      <c r="D2941" s="73" t="s">
        <v>3501</v>
      </c>
      <c r="E2941" s="73" t="s">
        <v>107</v>
      </c>
      <c r="F2941" s="42">
        <v>121</v>
      </c>
      <c r="G2941" s="43" t="str">
        <f t="shared" si="397"/>
        <v>25 Feb (Week 25:  Mon)</v>
      </c>
      <c r="H2941" s="41" t="s">
        <v>3027</v>
      </c>
      <c r="I2941" s="41" t="s">
        <v>2816</v>
      </c>
      <c r="J2941" s="41" t="str">
        <f t="shared" si="400"/>
        <v>Planned</v>
      </c>
    </row>
    <row r="2942" spans="1:10" x14ac:dyDescent="0.25">
      <c r="A2942" s="173" t="str">
        <f t="shared" si="399"/>
        <v>MathMath-U-See: Pre-Algebra126</v>
      </c>
      <c r="B2942" s="108" t="s">
        <v>7</v>
      </c>
      <c r="C2942" s="105"/>
      <c r="D2942" s="73" t="s">
        <v>3501</v>
      </c>
      <c r="E2942" s="73" t="s">
        <v>107</v>
      </c>
      <c r="F2942" s="42">
        <v>126</v>
      </c>
      <c r="G2942" s="43" t="str">
        <f t="shared" si="397"/>
        <v>04 Mar (Week 26:  Mon)</v>
      </c>
      <c r="H2942" s="41" t="s">
        <v>3028</v>
      </c>
      <c r="I2942" s="41" t="s">
        <v>2817</v>
      </c>
      <c r="J2942" s="41" t="str">
        <f t="shared" si="400"/>
        <v>Planned</v>
      </c>
    </row>
    <row r="2943" spans="1:10" x14ac:dyDescent="0.25">
      <c r="A2943" s="173" t="str">
        <f t="shared" si="399"/>
        <v>MathMath-U-See: Pre-Algebra131</v>
      </c>
      <c r="B2943" s="108" t="s">
        <v>7</v>
      </c>
      <c r="C2943" s="105"/>
      <c r="D2943" s="73" t="s">
        <v>3501</v>
      </c>
      <c r="E2943" s="73" t="s">
        <v>107</v>
      </c>
      <c r="F2943" s="42">
        <v>131</v>
      </c>
      <c r="G2943" s="43" t="str">
        <f t="shared" si="397"/>
        <v>11 Mar (Week 27:  Mon)</v>
      </c>
      <c r="H2943" s="41" t="s">
        <v>3029</v>
      </c>
      <c r="I2943" s="41" t="s">
        <v>2818</v>
      </c>
      <c r="J2943" s="41" t="str">
        <f t="shared" si="400"/>
        <v>Planned</v>
      </c>
    </row>
    <row r="2944" spans="1:10" x14ac:dyDescent="0.25">
      <c r="A2944" s="173" t="str">
        <f t="shared" si="399"/>
        <v>MathMath-U-See: Pre-Algebra136</v>
      </c>
      <c r="B2944" s="108" t="s">
        <v>7</v>
      </c>
      <c r="C2944" s="105"/>
      <c r="D2944" s="73" t="s">
        <v>3501</v>
      </c>
      <c r="E2944" s="73" t="s">
        <v>107</v>
      </c>
      <c r="F2944" s="42">
        <v>136</v>
      </c>
      <c r="G2944" s="43" t="str">
        <f t="shared" si="397"/>
        <v>18 Mar (Week 28:  Mon)</v>
      </c>
      <c r="H2944" s="41" t="s">
        <v>3030</v>
      </c>
      <c r="I2944" s="41" t="s">
        <v>2819</v>
      </c>
      <c r="J2944" s="41" t="str">
        <f t="shared" si="400"/>
        <v>Planned</v>
      </c>
    </row>
    <row r="2945" spans="1:10" x14ac:dyDescent="0.25">
      <c r="A2945" s="173" t="str">
        <f t="shared" si="399"/>
        <v>MathMath-U-See: Pre-Algebra141</v>
      </c>
      <c r="B2945" s="108" t="s">
        <v>7</v>
      </c>
      <c r="C2945" s="105"/>
      <c r="D2945" s="73" t="s">
        <v>3501</v>
      </c>
      <c r="E2945" s="73" t="s">
        <v>107</v>
      </c>
      <c r="F2945" s="42">
        <v>141</v>
      </c>
      <c r="G2945" s="43" t="str">
        <f t="shared" si="397"/>
        <v>25 Mar (Week 29:  Mon)</v>
      </c>
      <c r="H2945" s="41" t="s">
        <v>3031</v>
      </c>
      <c r="I2945" s="41" t="s">
        <v>2820</v>
      </c>
      <c r="J2945" s="41" t="str">
        <f t="shared" si="400"/>
        <v>Planned</v>
      </c>
    </row>
    <row r="2946" spans="1:10" x14ac:dyDescent="0.25">
      <c r="A2946" s="173" t="str">
        <f t="shared" si="399"/>
        <v>MathMath-U-See: Pre-Algebra146</v>
      </c>
      <c r="B2946" s="108" t="s">
        <v>7</v>
      </c>
      <c r="C2946" s="105"/>
      <c r="D2946" s="73" t="s">
        <v>3501</v>
      </c>
      <c r="E2946" s="73" t="s">
        <v>107</v>
      </c>
      <c r="F2946" s="42">
        <v>146</v>
      </c>
      <c r="G2946" s="43" t="str">
        <f t="shared" si="397"/>
        <v>01 Apr (Week 30:  Mon)</v>
      </c>
      <c r="H2946" s="41" t="s">
        <v>3032</v>
      </c>
      <c r="I2946" s="41" t="s">
        <v>2821</v>
      </c>
      <c r="J2946" s="41" t="str">
        <f t="shared" si="400"/>
        <v>Planned</v>
      </c>
    </row>
    <row r="2947" spans="1:10" x14ac:dyDescent="0.25">
      <c r="A2947" s="173" t="str">
        <f t="shared" si="399"/>
        <v>MathMath-U-See: Pre-Algebra151</v>
      </c>
      <c r="B2947" s="108" t="s">
        <v>7</v>
      </c>
      <c r="C2947" s="105"/>
      <c r="D2947" s="73" t="s">
        <v>3501</v>
      </c>
      <c r="E2947" s="73" t="s">
        <v>107</v>
      </c>
      <c r="F2947" s="42">
        <v>151</v>
      </c>
      <c r="G2947" s="43" t="str">
        <f t="shared" si="397"/>
        <v>08 Apr (Week 31:  Mon)</v>
      </c>
      <c r="H2947" s="41" t="s">
        <v>3033</v>
      </c>
      <c r="I2947" s="41" t="s">
        <v>2822</v>
      </c>
      <c r="J2947" s="41" t="str">
        <f t="shared" si="400"/>
        <v>Planned</v>
      </c>
    </row>
    <row r="2948" spans="1:10" x14ac:dyDescent="0.25">
      <c r="A2948" s="173" t="str">
        <f t="shared" si="399"/>
        <v>MathMath-U-See: Pre-Algebra156</v>
      </c>
      <c r="B2948" s="108" t="s">
        <v>7</v>
      </c>
      <c r="C2948" s="105"/>
      <c r="D2948" s="73" t="s">
        <v>3501</v>
      </c>
      <c r="E2948" s="73" t="s">
        <v>107</v>
      </c>
      <c r="F2948" s="42">
        <v>156</v>
      </c>
      <c r="G2948" s="43" t="str">
        <f t="shared" si="397"/>
        <v>15 Apr (Week 32:  Mon)</v>
      </c>
      <c r="H2948" s="41" t="s">
        <v>3034</v>
      </c>
      <c r="I2948" s="41" t="s">
        <v>2823</v>
      </c>
      <c r="J2948" s="41" t="str">
        <f t="shared" si="400"/>
        <v>Planned</v>
      </c>
    </row>
    <row r="2949" spans="1:10" x14ac:dyDescent="0.25">
      <c r="A2949" s="173" t="str">
        <f t="shared" si="399"/>
        <v>MathMath-U-See: Pre-Algebra161</v>
      </c>
      <c r="B2949" s="108" t="s">
        <v>7</v>
      </c>
      <c r="C2949" s="105"/>
      <c r="D2949" s="73" t="s">
        <v>3501</v>
      </c>
      <c r="E2949" s="73" t="s">
        <v>107</v>
      </c>
      <c r="F2949" s="42">
        <v>161</v>
      </c>
      <c r="G2949" s="43" t="str">
        <f t="shared" si="397"/>
        <v>22 Apr (Week 33:  Mon)</v>
      </c>
      <c r="H2949" s="41" t="s">
        <v>3035</v>
      </c>
      <c r="I2949" s="41" t="s">
        <v>2824</v>
      </c>
      <c r="J2949" s="41" t="str">
        <f t="shared" si="400"/>
        <v>Planned</v>
      </c>
    </row>
    <row r="2950" spans="1:10" x14ac:dyDescent="0.25">
      <c r="A2950" s="173" t="str">
        <f t="shared" si="399"/>
        <v>MathMath-U-See: Pre-Algebra166</v>
      </c>
      <c r="B2950" s="108" t="s">
        <v>7</v>
      </c>
      <c r="C2950" s="105"/>
      <c r="D2950" s="73" t="s">
        <v>3501</v>
      </c>
      <c r="E2950" s="73" t="s">
        <v>107</v>
      </c>
      <c r="F2950" s="42">
        <v>166</v>
      </c>
      <c r="G2950" s="43" t="str">
        <f t="shared" si="397"/>
        <v>29 Apr (Week 34:  Mon)</v>
      </c>
      <c r="H2950" s="41" t="s">
        <v>3036</v>
      </c>
      <c r="I2950" s="41" t="s">
        <v>2825</v>
      </c>
      <c r="J2950" s="41" t="str">
        <f t="shared" si="400"/>
        <v>Planned</v>
      </c>
    </row>
    <row r="2951" spans="1:10" x14ac:dyDescent="0.25">
      <c r="A2951" s="173" t="str">
        <f t="shared" si="399"/>
        <v>MathMath-U-See: Pre-Algebra171</v>
      </c>
      <c r="B2951" s="108" t="s">
        <v>7</v>
      </c>
      <c r="C2951" s="105"/>
      <c r="D2951" s="73" t="s">
        <v>3501</v>
      </c>
      <c r="E2951" s="73" t="s">
        <v>107</v>
      </c>
      <c r="F2951" s="42">
        <v>171</v>
      </c>
      <c r="G2951" s="43" t="str">
        <f t="shared" si="397"/>
        <v>06 May (Week 35:  Mon)</v>
      </c>
      <c r="H2951" s="41" t="s">
        <v>3037</v>
      </c>
      <c r="I2951" s="41" t="s">
        <v>2826</v>
      </c>
      <c r="J2951" s="41" t="str">
        <f t="shared" si="400"/>
        <v>Planned</v>
      </c>
    </row>
    <row r="2952" spans="1:10" x14ac:dyDescent="0.25">
      <c r="A2952" s="173" t="str">
        <f t="shared" si="399"/>
        <v>MathMath-U-See: Pre-Algebra176</v>
      </c>
      <c r="B2952" s="108" t="s">
        <v>7</v>
      </c>
      <c r="C2952" s="105"/>
      <c r="D2952" s="73" t="s">
        <v>3501</v>
      </c>
      <c r="E2952" s="73" t="s">
        <v>107</v>
      </c>
      <c r="F2952" s="42">
        <v>176</v>
      </c>
      <c r="G2952" s="43" t="str">
        <f t="shared" si="397"/>
        <v>13 May (Week 36:  Mon)</v>
      </c>
      <c r="H2952" s="41" t="s">
        <v>3038</v>
      </c>
      <c r="I2952" s="41" t="s">
        <v>2827</v>
      </c>
      <c r="J2952" s="41" t="str">
        <f t="shared" si="400"/>
        <v>Planned</v>
      </c>
    </row>
    <row r="2953" spans="1:10" x14ac:dyDescent="0.25">
      <c r="A2953" s="103" t="str">
        <f t="shared" ref="A2953" si="401">B2953&amp;D2953&amp;F2953</f>
        <v>Math+ Khan Academy36</v>
      </c>
      <c r="B2953" s="74" t="s">
        <v>7</v>
      </c>
      <c r="C2953" s="105"/>
      <c r="D2953" s="118" t="s">
        <v>3417</v>
      </c>
      <c r="E2953" s="73" t="s">
        <v>108</v>
      </c>
      <c r="F2953" s="42">
        <v>36</v>
      </c>
      <c r="G2953" s="43" t="str">
        <f t="shared" ref="G2953" si="402">IF(ISBLANK(F2953),"",TEXT(VLOOKUP(F2953,Calendar,2,0),"dd mmm")&amp;" (Week "&amp;VLOOKUP(F2953,Calendar,3,FALSE)&amp;":  "&amp;TEXT(VLOOKUP(F2953,Calendar,2,FALSE),"ddd")&amp;")")</f>
        <v>22 Oct (Week 8:  Mon)</v>
      </c>
      <c r="H2953" s="41" t="s">
        <v>3210</v>
      </c>
      <c r="I2953" s="41" t="s">
        <v>3211</v>
      </c>
      <c r="J2953" s="41" t="str">
        <f t="shared" ref="J2953" si="403">IF(ISBLANK(K2953),"Planned",IF(K2953="-","Revoked","Completed"))</f>
        <v>Planned</v>
      </c>
    </row>
    <row r="2954" spans="1:10" x14ac:dyDescent="0.25">
      <c r="A2954" s="173" t="str">
        <f t="shared" ref="A2954:A2985" si="404">B2954&amp;D2954&amp;F2954</f>
        <v>Math+ Khan Academy38</v>
      </c>
      <c r="B2954" s="74" t="s">
        <v>7</v>
      </c>
      <c r="C2954" s="105"/>
      <c r="D2954" s="118" t="s">
        <v>3417</v>
      </c>
      <c r="E2954" s="73" t="s">
        <v>108</v>
      </c>
      <c r="F2954" s="42">
        <v>38</v>
      </c>
      <c r="G2954" s="43" t="str">
        <f t="shared" ref="G2954:G2985" si="405">IF(ISBLANK(F2954),"",TEXT(VLOOKUP(F2954,Calendar,2,0),"dd mmm")&amp;" (Week "&amp;VLOOKUP(F2954,Calendar,3,FALSE)&amp;":  "&amp;TEXT(VLOOKUP(F2954,Calendar,2,FALSE),"ddd")&amp;")")</f>
        <v>24 Oct (Week 8:  Wed)</v>
      </c>
      <c r="H2954" s="41" t="s">
        <v>3210</v>
      </c>
      <c r="I2954" s="41" t="s">
        <v>3211</v>
      </c>
      <c r="J2954" s="41" t="str">
        <f t="shared" ref="J2954:J2985" si="406">IF(ISBLANK(K2954),"Planned",IF(K2954="-","Revoked","Completed"))</f>
        <v>Planned</v>
      </c>
    </row>
    <row r="2955" spans="1:10" x14ac:dyDescent="0.25">
      <c r="A2955" s="173" t="str">
        <f t="shared" si="404"/>
        <v>Math+ Khan Academy41</v>
      </c>
      <c r="B2955" s="74" t="s">
        <v>7</v>
      </c>
      <c r="C2955" s="105"/>
      <c r="D2955" s="118" t="s">
        <v>3417</v>
      </c>
      <c r="E2955" s="73" t="s">
        <v>108</v>
      </c>
      <c r="F2955" s="42">
        <v>41</v>
      </c>
      <c r="G2955" s="43" t="str">
        <f t="shared" si="405"/>
        <v>29 Oct (Week 9:  Mon)</v>
      </c>
      <c r="H2955" s="41" t="s">
        <v>3210</v>
      </c>
      <c r="I2955" s="41" t="s">
        <v>3211</v>
      </c>
      <c r="J2955" s="41" t="str">
        <f t="shared" si="406"/>
        <v>Planned</v>
      </c>
    </row>
    <row r="2956" spans="1:10" x14ac:dyDescent="0.25">
      <c r="A2956" s="173" t="str">
        <f t="shared" si="404"/>
        <v>Math+ Khan Academy43</v>
      </c>
      <c r="B2956" s="74" t="s">
        <v>7</v>
      </c>
      <c r="C2956" s="105"/>
      <c r="D2956" s="118" t="s">
        <v>3417</v>
      </c>
      <c r="E2956" s="73" t="s">
        <v>108</v>
      </c>
      <c r="F2956" s="42">
        <v>43</v>
      </c>
      <c r="G2956" s="43" t="str">
        <f t="shared" si="405"/>
        <v>31 Oct (Week 9:  Wed)</v>
      </c>
      <c r="H2956" s="41" t="s">
        <v>3210</v>
      </c>
      <c r="I2956" s="41" t="s">
        <v>3211</v>
      </c>
      <c r="J2956" s="41" t="str">
        <f t="shared" si="406"/>
        <v>Planned</v>
      </c>
    </row>
    <row r="2957" spans="1:10" x14ac:dyDescent="0.25">
      <c r="A2957" s="173" t="str">
        <f t="shared" si="404"/>
        <v>Math+ Khan Academy46</v>
      </c>
      <c r="B2957" s="74" t="s">
        <v>7</v>
      </c>
      <c r="C2957" s="105"/>
      <c r="D2957" s="118" t="s">
        <v>3417</v>
      </c>
      <c r="E2957" s="73" t="s">
        <v>108</v>
      </c>
      <c r="F2957" s="42">
        <v>46</v>
      </c>
      <c r="G2957" s="43" t="str">
        <f t="shared" si="405"/>
        <v>05 Nov (Week 10:  Mon)</v>
      </c>
      <c r="H2957" s="41" t="s">
        <v>3210</v>
      </c>
      <c r="I2957" s="41" t="s">
        <v>3211</v>
      </c>
      <c r="J2957" s="41" t="str">
        <f t="shared" si="406"/>
        <v>Planned</v>
      </c>
    </row>
    <row r="2958" spans="1:10" x14ac:dyDescent="0.25">
      <c r="A2958" s="173" t="str">
        <f t="shared" si="404"/>
        <v>Math+ Khan Academy48</v>
      </c>
      <c r="B2958" s="74" t="s">
        <v>7</v>
      </c>
      <c r="C2958" s="105"/>
      <c r="D2958" s="118" t="s">
        <v>3417</v>
      </c>
      <c r="E2958" s="73" t="s">
        <v>108</v>
      </c>
      <c r="F2958" s="42">
        <v>48</v>
      </c>
      <c r="G2958" s="43" t="str">
        <f t="shared" si="405"/>
        <v>07 Nov (Week 10:  Wed)</v>
      </c>
      <c r="H2958" s="41" t="s">
        <v>3210</v>
      </c>
      <c r="I2958" s="41" t="s">
        <v>3211</v>
      </c>
      <c r="J2958" s="41" t="str">
        <f t="shared" si="406"/>
        <v>Planned</v>
      </c>
    </row>
    <row r="2959" spans="1:10" x14ac:dyDescent="0.25">
      <c r="A2959" s="173" t="str">
        <f t="shared" si="404"/>
        <v>Math+ Khan Academy51</v>
      </c>
      <c r="B2959" s="74" t="s">
        <v>7</v>
      </c>
      <c r="C2959" s="105"/>
      <c r="D2959" s="118" t="s">
        <v>3417</v>
      </c>
      <c r="E2959" s="73" t="s">
        <v>108</v>
      </c>
      <c r="F2959" s="42">
        <v>51</v>
      </c>
      <c r="G2959" s="43" t="str">
        <f t="shared" si="405"/>
        <v>12 Nov (Week 11:  Mon)</v>
      </c>
      <c r="H2959" s="41" t="s">
        <v>3210</v>
      </c>
      <c r="I2959" s="41" t="s">
        <v>3211</v>
      </c>
      <c r="J2959" s="41" t="str">
        <f t="shared" si="406"/>
        <v>Planned</v>
      </c>
    </row>
    <row r="2960" spans="1:10" x14ac:dyDescent="0.25">
      <c r="A2960" s="173" t="str">
        <f t="shared" si="404"/>
        <v>Math+ Khan Academy53</v>
      </c>
      <c r="B2960" s="74" t="s">
        <v>7</v>
      </c>
      <c r="C2960" s="105"/>
      <c r="D2960" s="118" t="s">
        <v>3417</v>
      </c>
      <c r="E2960" s="73" t="s">
        <v>108</v>
      </c>
      <c r="F2960" s="42">
        <v>53</v>
      </c>
      <c r="G2960" s="43" t="str">
        <f t="shared" si="405"/>
        <v>14 Nov (Week 11:  Wed)</v>
      </c>
      <c r="H2960" s="41" t="s">
        <v>3210</v>
      </c>
      <c r="I2960" s="41" t="s">
        <v>3211</v>
      </c>
      <c r="J2960" s="41" t="str">
        <f t="shared" si="406"/>
        <v>Planned</v>
      </c>
    </row>
    <row r="2961" spans="1:10" x14ac:dyDescent="0.25">
      <c r="A2961" s="173" t="str">
        <f t="shared" si="404"/>
        <v>Math+ Khan Academy56</v>
      </c>
      <c r="B2961" s="74" t="s">
        <v>7</v>
      </c>
      <c r="C2961" s="105"/>
      <c r="D2961" s="118" t="s">
        <v>3417</v>
      </c>
      <c r="E2961" s="73" t="s">
        <v>108</v>
      </c>
      <c r="F2961" s="42">
        <v>56</v>
      </c>
      <c r="G2961" s="43" t="str">
        <f t="shared" si="405"/>
        <v>19 Nov (Week 12:  Mon)</v>
      </c>
      <c r="H2961" s="41" t="s">
        <v>3210</v>
      </c>
      <c r="I2961" s="41" t="s">
        <v>3211</v>
      </c>
      <c r="J2961" s="41" t="str">
        <f t="shared" si="406"/>
        <v>Planned</v>
      </c>
    </row>
    <row r="2962" spans="1:10" x14ac:dyDescent="0.25">
      <c r="A2962" s="173" t="str">
        <f t="shared" si="404"/>
        <v>Math+ Khan Academy58</v>
      </c>
      <c r="B2962" s="74" t="s">
        <v>7</v>
      </c>
      <c r="C2962" s="105"/>
      <c r="D2962" s="118" t="s">
        <v>3417</v>
      </c>
      <c r="E2962" s="73" t="s">
        <v>108</v>
      </c>
      <c r="F2962" s="42">
        <v>58</v>
      </c>
      <c r="G2962" s="43" t="str">
        <f t="shared" si="405"/>
        <v>21 Nov (Week 12:  Wed)</v>
      </c>
      <c r="H2962" s="41" t="s">
        <v>3210</v>
      </c>
      <c r="I2962" s="41" t="s">
        <v>3211</v>
      </c>
      <c r="J2962" s="41" t="str">
        <f t="shared" si="406"/>
        <v>Planned</v>
      </c>
    </row>
    <row r="2963" spans="1:10" x14ac:dyDescent="0.25">
      <c r="A2963" s="173" t="str">
        <f t="shared" si="404"/>
        <v>Math+ Khan Academy61</v>
      </c>
      <c r="B2963" s="74" t="s">
        <v>7</v>
      </c>
      <c r="C2963" s="105"/>
      <c r="D2963" s="118" t="s">
        <v>3417</v>
      </c>
      <c r="E2963" s="73" t="s">
        <v>108</v>
      </c>
      <c r="F2963" s="42">
        <v>61</v>
      </c>
      <c r="G2963" s="43" t="str">
        <f t="shared" si="405"/>
        <v>26 Nov (Week 13:  Mon)</v>
      </c>
      <c r="H2963" s="41" t="s">
        <v>3210</v>
      </c>
      <c r="I2963" s="41" t="s">
        <v>3211</v>
      </c>
      <c r="J2963" s="41" t="str">
        <f t="shared" si="406"/>
        <v>Planned</v>
      </c>
    </row>
    <row r="2964" spans="1:10" x14ac:dyDescent="0.25">
      <c r="A2964" s="173" t="str">
        <f t="shared" si="404"/>
        <v>Math+ Khan Academy63</v>
      </c>
      <c r="B2964" s="74" t="s">
        <v>7</v>
      </c>
      <c r="C2964" s="105"/>
      <c r="D2964" s="118" t="s">
        <v>3417</v>
      </c>
      <c r="E2964" s="73" t="s">
        <v>108</v>
      </c>
      <c r="F2964" s="42">
        <v>63</v>
      </c>
      <c r="G2964" s="43" t="str">
        <f t="shared" si="405"/>
        <v>28 Nov (Week 13:  Wed)</v>
      </c>
      <c r="H2964" s="41" t="s">
        <v>3210</v>
      </c>
      <c r="I2964" s="41" t="s">
        <v>3211</v>
      </c>
      <c r="J2964" s="41" t="str">
        <f t="shared" si="406"/>
        <v>Planned</v>
      </c>
    </row>
    <row r="2965" spans="1:10" x14ac:dyDescent="0.25">
      <c r="A2965" s="173" t="str">
        <f t="shared" si="404"/>
        <v>Math+ Khan Academy66</v>
      </c>
      <c r="B2965" s="74" t="s">
        <v>7</v>
      </c>
      <c r="C2965" s="105"/>
      <c r="D2965" s="118" t="s">
        <v>3417</v>
      </c>
      <c r="E2965" s="73" t="s">
        <v>108</v>
      </c>
      <c r="F2965" s="42">
        <v>66</v>
      </c>
      <c r="G2965" s="43" t="str">
        <f t="shared" si="405"/>
        <v>03 Dec (Week 14:  Mon)</v>
      </c>
      <c r="H2965" s="41" t="s">
        <v>3210</v>
      </c>
      <c r="I2965" s="41" t="s">
        <v>3211</v>
      </c>
      <c r="J2965" s="41" t="str">
        <f t="shared" si="406"/>
        <v>Planned</v>
      </c>
    </row>
    <row r="2966" spans="1:10" x14ac:dyDescent="0.25">
      <c r="A2966" s="173" t="str">
        <f t="shared" si="404"/>
        <v>Math+ Khan Academy68</v>
      </c>
      <c r="B2966" s="74" t="s">
        <v>7</v>
      </c>
      <c r="C2966" s="105"/>
      <c r="D2966" s="118" t="s">
        <v>3417</v>
      </c>
      <c r="E2966" s="73" t="s">
        <v>108</v>
      </c>
      <c r="F2966" s="42">
        <v>68</v>
      </c>
      <c r="G2966" s="43" t="str">
        <f t="shared" si="405"/>
        <v>05 Dec (Week 14:  Wed)</v>
      </c>
      <c r="H2966" s="41" t="s">
        <v>3210</v>
      </c>
      <c r="I2966" s="41" t="s">
        <v>3211</v>
      </c>
      <c r="J2966" s="41" t="str">
        <f t="shared" si="406"/>
        <v>Planned</v>
      </c>
    </row>
    <row r="2967" spans="1:10" x14ac:dyDescent="0.25">
      <c r="A2967" s="173" t="str">
        <f t="shared" si="404"/>
        <v>Math+ Khan Academy71</v>
      </c>
      <c r="B2967" s="74" t="s">
        <v>7</v>
      </c>
      <c r="C2967" s="105"/>
      <c r="D2967" s="118" t="s">
        <v>3417</v>
      </c>
      <c r="E2967" s="73" t="s">
        <v>108</v>
      </c>
      <c r="F2967" s="42">
        <v>71</v>
      </c>
      <c r="G2967" s="43" t="str">
        <f t="shared" si="405"/>
        <v>10 Dec (Week 15:  Mon)</v>
      </c>
      <c r="H2967" s="41" t="s">
        <v>3210</v>
      </c>
      <c r="I2967" s="41" t="s">
        <v>3211</v>
      </c>
      <c r="J2967" s="41" t="str">
        <f t="shared" si="406"/>
        <v>Planned</v>
      </c>
    </row>
    <row r="2968" spans="1:10" x14ac:dyDescent="0.25">
      <c r="A2968" s="173" t="str">
        <f t="shared" si="404"/>
        <v>Math+ Khan Academy73</v>
      </c>
      <c r="B2968" s="74" t="s">
        <v>7</v>
      </c>
      <c r="C2968" s="105"/>
      <c r="D2968" s="118" t="s">
        <v>3417</v>
      </c>
      <c r="E2968" s="73" t="s">
        <v>108</v>
      </c>
      <c r="F2968" s="42">
        <v>73</v>
      </c>
      <c r="G2968" s="43" t="str">
        <f t="shared" si="405"/>
        <v>12 Dec (Week 15:  Wed)</v>
      </c>
      <c r="H2968" s="41" t="s">
        <v>3210</v>
      </c>
      <c r="I2968" s="41" t="s">
        <v>3211</v>
      </c>
      <c r="J2968" s="41" t="str">
        <f t="shared" si="406"/>
        <v>Planned</v>
      </c>
    </row>
    <row r="2969" spans="1:10" x14ac:dyDescent="0.25">
      <c r="A2969" s="173" t="str">
        <f t="shared" si="404"/>
        <v>Math+ Khan Academy76</v>
      </c>
      <c r="B2969" s="74" t="s">
        <v>7</v>
      </c>
      <c r="C2969" s="105"/>
      <c r="D2969" s="118" t="s">
        <v>3417</v>
      </c>
      <c r="E2969" s="73" t="s">
        <v>108</v>
      </c>
      <c r="F2969" s="42">
        <v>76</v>
      </c>
      <c r="G2969" s="43" t="str">
        <f t="shared" si="405"/>
        <v>17 Dec (Week 16:  Mon)</v>
      </c>
      <c r="H2969" s="41" t="s">
        <v>3210</v>
      </c>
      <c r="I2969" s="41" t="s">
        <v>3211</v>
      </c>
      <c r="J2969" s="41" t="str">
        <f t="shared" si="406"/>
        <v>Planned</v>
      </c>
    </row>
    <row r="2970" spans="1:10" x14ac:dyDescent="0.25">
      <c r="A2970" s="173" t="str">
        <f t="shared" si="404"/>
        <v>Math+ Khan Academy78</v>
      </c>
      <c r="B2970" s="74" t="s">
        <v>7</v>
      </c>
      <c r="C2970" s="105"/>
      <c r="D2970" s="118" t="s">
        <v>3417</v>
      </c>
      <c r="E2970" s="73" t="s">
        <v>108</v>
      </c>
      <c r="F2970" s="42">
        <v>78</v>
      </c>
      <c r="G2970" s="43" t="str">
        <f t="shared" si="405"/>
        <v>19 Dec (Week 16:  Wed)</v>
      </c>
      <c r="H2970" s="41" t="s">
        <v>3210</v>
      </c>
      <c r="I2970" s="41" t="s">
        <v>3211</v>
      </c>
      <c r="J2970" s="41" t="str">
        <f t="shared" si="406"/>
        <v>Planned</v>
      </c>
    </row>
    <row r="2971" spans="1:10" x14ac:dyDescent="0.25">
      <c r="A2971" s="173" t="str">
        <f t="shared" si="404"/>
        <v>Math+ Khan Academy81</v>
      </c>
      <c r="B2971" s="74" t="s">
        <v>7</v>
      </c>
      <c r="C2971" s="105"/>
      <c r="D2971" s="118" t="s">
        <v>3417</v>
      </c>
      <c r="E2971" s="73" t="s">
        <v>108</v>
      </c>
      <c r="F2971" s="42">
        <v>81</v>
      </c>
      <c r="G2971" s="43" t="str">
        <f t="shared" si="405"/>
        <v>27 Dec (Week 17:  Thu)</v>
      </c>
      <c r="H2971" s="41" t="s">
        <v>3210</v>
      </c>
      <c r="I2971" s="41" t="s">
        <v>3211</v>
      </c>
      <c r="J2971" s="41" t="str">
        <f t="shared" si="406"/>
        <v>Planned</v>
      </c>
    </row>
    <row r="2972" spans="1:10" x14ac:dyDescent="0.25">
      <c r="A2972" s="173" t="str">
        <f t="shared" si="404"/>
        <v>Math+ Khan Academy83</v>
      </c>
      <c r="B2972" s="74" t="s">
        <v>7</v>
      </c>
      <c r="C2972" s="105"/>
      <c r="D2972" s="118" t="s">
        <v>3417</v>
      </c>
      <c r="E2972" s="73" t="s">
        <v>108</v>
      </c>
      <c r="F2972" s="42">
        <v>83</v>
      </c>
      <c r="G2972" s="43" t="str">
        <f t="shared" si="405"/>
        <v>02 Jan (Week 17:  Wed)</v>
      </c>
      <c r="H2972" s="41" t="s">
        <v>3210</v>
      </c>
      <c r="I2972" s="41" t="s">
        <v>3211</v>
      </c>
      <c r="J2972" s="41" t="str">
        <f t="shared" si="406"/>
        <v>Planned</v>
      </c>
    </row>
    <row r="2973" spans="1:10" x14ac:dyDescent="0.25">
      <c r="A2973" s="173" t="str">
        <f t="shared" si="404"/>
        <v>Math+ Khan Academy86</v>
      </c>
      <c r="B2973" s="74" t="s">
        <v>7</v>
      </c>
      <c r="C2973" s="105"/>
      <c r="D2973" s="118" t="s">
        <v>3417</v>
      </c>
      <c r="E2973" s="73" t="s">
        <v>108</v>
      </c>
      <c r="F2973" s="42">
        <v>86</v>
      </c>
      <c r="G2973" s="43" t="str">
        <f t="shared" si="405"/>
        <v>07 Jan (Week 18:  Mon)</v>
      </c>
      <c r="H2973" s="41" t="s">
        <v>3210</v>
      </c>
      <c r="I2973" s="41" t="s">
        <v>3211</v>
      </c>
      <c r="J2973" s="41" t="str">
        <f t="shared" si="406"/>
        <v>Planned</v>
      </c>
    </row>
    <row r="2974" spans="1:10" x14ac:dyDescent="0.25">
      <c r="A2974" s="173" t="str">
        <f t="shared" si="404"/>
        <v>Math+ Khan Academy88</v>
      </c>
      <c r="B2974" s="74" t="s">
        <v>7</v>
      </c>
      <c r="C2974" s="105"/>
      <c r="D2974" s="118" t="s">
        <v>3417</v>
      </c>
      <c r="E2974" s="73" t="s">
        <v>108</v>
      </c>
      <c r="F2974" s="42">
        <v>88</v>
      </c>
      <c r="G2974" s="43" t="str">
        <f t="shared" si="405"/>
        <v>09 Jan (Week 18:  Wed)</v>
      </c>
      <c r="H2974" s="41" t="s">
        <v>3210</v>
      </c>
      <c r="I2974" s="41" t="s">
        <v>3211</v>
      </c>
      <c r="J2974" s="41" t="str">
        <f t="shared" si="406"/>
        <v>Planned</v>
      </c>
    </row>
    <row r="2975" spans="1:10" x14ac:dyDescent="0.25">
      <c r="A2975" s="173" t="str">
        <f t="shared" si="404"/>
        <v>Math+ Khan Academy91</v>
      </c>
      <c r="B2975" s="74" t="s">
        <v>7</v>
      </c>
      <c r="C2975" s="105"/>
      <c r="D2975" s="118" t="s">
        <v>3417</v>
      </c>
      <c r="E2975" s="73" t="s">
        <v>108</v>
      </c>
      <c r="F2975" s="42">
        <v>91</v>
      </c>
      <c r="G2975" s="43" t="str">
        <f t="shared" si="405"/>
        <v>14 Jan (Week 19:  Mon)</v>
      </c>
      <c r="H2975" s="41" t="s">
        <v>3210</v>
      </c>
      <c r="I2975" s="41" t="s">
        <v>3211</v>
      </c>
      <c r="J2975" s="41" t="str">
        <f t="shared" si="406"/>
        <v>Planned</v>
      </c>
    </row>
    <row r="2976" spans="1:10" x14ac:dyDescent="0.25">
      <c r="A2976" s="173" t="str">
        <f t="shared" si="404"/>
        <v>Math+ Khan Academy93</v>
      </c>
      <c r="B2976" s="74" t="s">
        <v>7</v>
      </c>
      <c r="C2976" s="105"/>
      <c r="D2976" s="118" t="s">
        <v>3417</v>
      </c>
      <c r="E2976" s="73" t="s">
        <v>108</v>
      </c>
      <c r="F2976" s="42">
        <v>93</v>
      </c>
      <c r="G2976" s="43" t="str">
        <f t="shared" si="405"/>
        <v>16 Jan (Week 19:  Wed)</v>
      </c>
      <c r="H2976" s="41" t="s">
        <v>3210</v>
      </c>
      <c r="I2976" s="41" t="s">
        <v>3211</v>
      </c>
      <c r="J2976" s="41" t="str">
        <f t="shared" si="406"/>
        <v>Planned</v>
      </c>
    </row>
    <row r="2977" spans="1:10" x14ac:dyDescent="0.25">
      <c r="A2977" s="173" t="str">
        <f t="shared" si="404"/>
        <v>Math+ Khan Academy96</v>
      </c>
      <c r="B2977" s="74" t="s">
        <v>7</v>
      </c>
      <c r="C2977" s="105"/>
      <c r="D2977" s="118" t="s">
        <v>3417</v>
      </c>
      <c r="E2977" s="73" t="s">
        <v>108</v>
      </c>
      <c r="F2977" s="42">
        <v>96</v>
      </c>
      <c r="G2977" s="43" t="str">
        <f t="shared" si="405"/>
        <v>21 Jan (Week 20:  Mon)</v>
      </c>
      <c r="H2977" s="41" t="s">
        <v>3210</v>
      </c>
      <c r="I2977" s="41" t="s">
        <v>3211</v>
      </c>
      <c r="J2977" s="41" t="str">
        <f t="shared" si="406"/>
        <v>Planned</v>
      </c>
    </row>
    <row r="2978" spans="1:10" x14ac:dyDescent="0.25">
      <c r="A2978" s="173" t="str">
        <f t="shared" si="404"/>
        <v>Math+ Khan Academy98</v>
      </c>
      <c r="B2978" s="74" t="s">
        <v>7</v>
      </c>
      <c r="C2978" s="105"/>
      <c r="D2978" s="118" t="s">
        <v>3417</v>
      </c>
      <c r="E2978" s="73" t="s">
        <v>108</v>
      </c>
      <c r="F2978" s="42">
        <v>98</v>
      </c>
      <c r="G2978" s="43" t="str">
        <f t="shared" si="405"/>
        <v>23 Jan (Week 20:  Wed)</v>
      </c>
      <c r="H2978" s="41" t="s">
        <v>3210</v>
      </c>
      <c r="I2978" s="41" t="s">
        <v>3211</v>
      </c>
      <c r="J2978" s="41" t="str">
        <f t="shared" si="406"/>
        <v>Planned</v>
      </c>
    </row>
    <row r="2979" spans="1:10" x14ac:dyDescent="0.25">
      <c r="A2979" s="173" t="str">
        <f t="shared" si="404"/>
        <v>Math+ Khan Academy101</v>
      </c>
      <c r="B2979" s="74" t="s">
        <v>7</v>
      </c>
      <c r="C2979" s="105"/>
      <c r="D2979" s="118" t="s">
        <v>3417</v>
      </c>
      <c r="E2979" s="73" t="s">
        <v>108</v>
      </c>
      <c r="F2979" s="42">
        <v>101</v>
      </c>
      <c r="G2979" s="43" t="str">
        <f t="shared" si="405"/>
        <v>28 Jan (Week 21:  Mon)</v>
      </c>
      <c r="H2979" s="41" t="s">
        <v>3210</v>
      </c>
      <c r="I2979" s="41" t="s">
        <v>3211</v>
      </c>
      <c r="J2979" s="41" t="str">
        <f t="shared" si="406"/>
        <v>Planned</v>
      </c>
    </row>
    <row r="2980" spans="1:10" x14ac:dyDescent="0.25">
      <c r="A2980" s="173" t="str">
        <f t="shared" si="404"/>
        <v>Math+ Khan Academy103</v>
      </c>
      <c r="B2980" s="74" t="s">
        <v>7</v>
      </c>
      <c r="C2980" s="105"/>
      <c r="D2980" s="118" t="s">
        <v>3417</v>
      </c>
      <c r="E2980" s="73" t="s">
        <v>108</v>
      </c>
      <c r="F2980" s="42">
        <v>103</v>
      </c>
      <c r="G2980" s="43" t="str">
        <f t="shared" si="405"/>
        <v>30 Jan (Week 21:  Wed)</v>
      </c>
      <c r="H2980" s="41" t="s">
        <v>3210</v>
      </c>
      <c r="I2980" s="41" t="s">
        <v>3211</v>
      </c>
      <c r="J2980" s="41" t="str">
        <f t="shared" si="406"/>
        <v>Planned</v>
      </c>
    </row>
    <row r="2981" spans="1:10" x14ac:dyDescent="0.25">
      <c r="A2981" s="173" t="str">
        <f t="shared" si="404"/>
        <v>Math+ Khan Academy106</v>
      </c>
      <c r="B2981" s="74" t="s">
        <v>7</v>
      </c>
      <c r="C2981" s="105"/>
      <c r="D2981" s="118" t="s">
        <v>3417</v>
      </c>
      <c r="E2981" s="73" t="s">
        <v>108</v>
      </c>
      <c r="F2981" s="42">
        <v>106</v>
      </c>
      <c r="G2981" s="43" t="str">
        <f t="shared" si="405"/>
        <v>04 Feb (Week 22:  Mon)</v>
      </c>
      <c r="H2981" s="41" t="s">
        <v>3210</v>
      </c>
      <c r="I2981" s="41" t="s">
        <v>3211</v>
      </c>
      <c r="J2981" s="41" t="str">
        <f t="shared" si="406"/>
        <v>Planned</v>
      </c>
    </row>
    <row r="2982" spans="1:10" x14ac:dyDescent="0.25">
      <c r="A2982" s="173" t="str">
        <f t="shared" si="404"/>
        <v>Math+ Khan Academy108</v>
      </c>
      <c r="B2982" s="74" t="s">
        <v>7</v>
      </c>
      <c r="C2982" s="105"/>
      <c r="D2982" s="118" t="s">
        <v>3417</v>
      </c>
      <c r="E2982" s="73" t="s">
        <v>108</v>
      </c>
      <c r="F2982" s="42">
        <v>108</v>
      </c>
      <c r="G2982" s="43" t="str">
        <f t="shared" si="405"/>
        <v>06 Feb (Week 22:  Wed)</v>
      </c>
      <c r="H2982" s="41" t="s">
        <v>3210</v>
      </c>
      <c r="I2982" s="41" t="s">
        <v>3211</v>
      </c>
      <c r="J2982" s="41" t="str">
        <f t="shared" si="406"/>
        <v>Planned</v>
      </c>
    </row>
    <row r="2983" spans="1:10" x14ac:dyDescent="0.25">
      <c r="A2983" s="173" t="str">
        <f t="shared" si="404"/>
        <v>Math+ Khan Academy111</v>
      </c>
      <c r="B2983" s="74" t="s">
        <v>7</v>
      </c>
      <c r="C2983" s="105"/>
      <c r="D2983" s="118" t="s">
        <v>3417</v>
      </c>
      <c r="E2983" s="73" t="s">
        <v>108</v>
      </c>
      <c r="F2983" s="42">
        <v>111</v>
      </c>
      <c r="G2983" s="43" t="str">
        <f t="shared" si="405"/>
        <v>11 Feb (Week 23:  Mon)</v>
      </c>
      <c r="H2983" s="41" t="s">
        <v>3210</v>
      </c>
      <c r="I2983" s="41" t="s">
        <v>3211</v>
      </c>
      <c r="J2983" s="41" t="str">
        <f t="shared" si="406"/>
        <v>Planned</v>
      </c>
    </row>
    <row r="2984" spans="1:10" x14ac:dyDescent="0.25">
      <c r="A2984" s="173" t="str">
        <f t="shared" si="404"/>
        <v>Math+ Khan Academy113</v>
      </c>
      <c r="B2984" s="74" t="s">
        <v>7</v>
      </c>
      <c r="C2984" s="105"/>
      <c r="D2984" s="118" t="s">
        <v>3417</v>
      </c>
      <c r="E2984" s="73" t="s">
        <v>108</v>
      </c>
      <c r="F2984" s="42">
        <v>113</v>
      </c>
      <c r="G2984" s="43" t="str">
        <f t="shared" si="405"/>
        <v>13 Feb (Week 23:  Wed)</v>
      </c>
      <c r="H2984" s="41" t="s">
        <v>3210</v>
      </c>
      <c r="I2984" s="41" t="s">
        <v>3211</v>
      </c>
      <c r="J2984" s="41" t="str">
        <f t="shared" si="406"/>
        <v>Planned</v>
      </c>
    </row>
    <row r="2985" spans="1:10" x14ac:dyDescent="0.25">
      <c r="A2985" s="173" t="str">
        <f t="shared" si="404"/>
        <v>Math+ Khan Academy116</v>
      </c>
      <c r="B2985" s="74" t="s">
        <v>7</v>
      </c>
      <c r="C2985" s="105"/>
      <c r="D2985" s="118" t="s">
        <v>3417</v>
      </c>
      <c r="E2985" s="73" t="s">
        <v>108</v>
      </c>
      <c r="F2985" s="42">
        <v>116</v>
      </c>
      <c r="G2985" s="43" t="str">
        <f t="shared" si="405"/>
        <v>18 Feb (Week 24:  Mon)</v>
      </c>
      <c r="H2985" s="41" t="s">
        <v>3210</v>
      </c>
      <c r="I2985" s="41" t="s">
        <v>3211</v>
      </c>
      <c r="J2985" s="41" t="str">
        <f t="shared" si="406"/>
        <v>Planned</v>
      </c>
    </row>
    <row r="2986" spans="1:10" x14ac:dyDescent="0.25">
      <c r="A2986" s="173" t="str">
        <f t="shared" ref="A2986:A3017" si="407">B2986&amp;D2986&amp;F2986</f>
        <v>Math+ Khan Academy118</v>
      </c>
      <c r="B2986" s="74" t="s">
        <v>7</v>
      </c>
      <c r="C2986" s="105"/>
      <c r="D2986" s="118" t="s">
        <v>3417</v>
      </c>
      <c r="E2986" s="73" t="s">
        <v>108</v>
      </c>
      <c r="F2986" s="42">
        <v>118</v>
      </c>
      <c r="G2986" s="43" t="str">
        <f t="shared" ref="G2986:G3017" si="408">IF(ISBLANK(F2986),"",TEXT(VLOOKUP(F2986,Calendar,2,0),"dd mmm")&amp;" (Week "&amp;VLOOKUP(F2986,Calendar,3,FALSE)&amp;":  "&amp;TEXT(VLOOKUP(F2986,Calendar,2,FALSE),"ddd")&amp;")")</f>
        <v>20 Feb (Week 24:  Wed)</v>
      </c>
      <c r="H2986" s="41" t="s">
        <v>3210</v>
      </c>
      <c r="I2986" s="41" t="s">
        <v>3211</v>
      </c>
      <c r="J2986" s="41" t="str">
        <f t="shared" ref="J2986:J3017" si="409">IF(ISBLANK(K2986),"Planned",IF(K2986="-","Revoked","Completed"))</f>
        <v>Planned</v>
      </c>
    </row>
    <row r="2987" spans="1:10" x14ac:dyDescent="0.25">
      <c r="A2987" s="173" t="str">
        <f t="shared" si="407"/>
        <v>Math+ Khan Academy121</v>
      </c>
      <c r="B2987" s="74" t="s">
        <v>7</v>
      </c>
      <c r="C2987" s="105"/>
      <c r="D2987" s="118" t="s">
        <v>3417</v>
      </c>
      <c r="E2987" s="73" t="s">
        <v>108</v>
      </c>
      <c r="F2987" s="42">
        <v>121</v>
      </c>
      <c r="G2987" s="43" t="str">
        <f t="shared" si="408"/>
        <v>25 Feb (Week 25:  Mon)</v>
      </c>
      <c r="H2987" s="41" t="s">
        <v>3210</v>
      </c>
      <c r="I2987" s="41" t="s">
        <v>3211</v>
      </c>
      <c r="J2987" s="41" t="str">
        <f t="shared" si="409"/>
        <v>Planned</v>
      </c>
    </row>
    <row r="2988" spans="1:10" x14ac:dyDescent="0.25">
      <c r="A2988" s="173" t="str">
        <f t="shared" si="407"/>
        <v>Math+ Khan Academy123</v>
      </c>
      <c r="B2988" s="74" t="s">
        <v>7</v>
      </c>
      <c r="C2988" s="105"/>
      <c r="D2988" s="118" t="s">
        <v>3417</v>
      </c>
      <c r="E2988" s="73" t="s">
        <v>108</v>
      </c>
      <c r="F2988" s="42">
        <v>123</v>
      </c>
      <c r="G2988" s="43" t="str">
        <f t="shared" si="408"/>
        <v>27 Feb (Week 25:  Wed)</v>
      </c>
      <c r="H2988" s="41" t="s">
        <v>3210</v>
      </c>
      <c r="I2988" s="41" t="s">
        <v>3211</v>
      </c>
      <c r="J2988" s="41" t="str">
        <f t="shared" si="409"/>
        <v>Planned</v>
      </c>
    </row>
    <row r="2989" spans="1:10" x14ac:dyDescent="0.25">
      <c r="A2989" s="173" t="str">
        <f t="shared" si="407"/>
        <v>Math+ Khan Academy126</v>
      </c>
      <c r="B2989" s="74" t="s">
        <v>7</v>
      </c>
      <c r="C2989" s="105"/>
      <c r="D2989" s="118" t="s">
        <v>3417</v>
      </c>
      <c r="E2989" s="73" t="s">
        <v>108</v>
      </c>
      <c r="F2989" s="42">
        <v>126</v>
      </c>
      <c r="G2989" s="43" t="str">
        <f t="shared" si="408"/>
        <v>04 Mar (Week 26:  Mon)</v>
      </c>
      <c r="H2989" s="41" t="s">
        <v>3210</v>
      </c>
      <c r="I2989" s="41" t="s">
        <v>3211</v>
      </c>
      <c r="J2989" s="41" t="str">
        <f t="shared" si="409"/>
        <v>Planned</v>
      </c>
    </row>
    <row r="2990" spans="1:10" x14ac:dyDescent="0.25">
      <c r="A2990" s="173" t="str">
        <f t="shared" si="407"/>
        <v>Math+ Khan Academy128</v>
      </c>
      <c r="B2990" s="74" t="s">
        <v>7</v>
      </c>
      <c r="C2990" s="105"/>
      <c r="D2990" s="118" t="s">
        <v>3417</v>
      </c>
      <c r="E2990" s="73" t="s">
        <v>108</v>
      </c>
      <c r="F2990" s="42">
        <v>128</v>
      </c>
      <c r="G2990" s="43" t="str">
        <f t="shared" si="408"/>
        <v>06 Mar (Week 26:  Wed)</v>
      </c>
      <c r="H2990" s="41" t="s">
        <v>3210</v>
      </c>
      <c r="I2990" s="41" t="s">
        <v>3211</v>
      </c>
      <c r="J2990" s="41" t="str">
        <f t="shared" si="409"/>
        <v>Planned</v>
      </c>
    </row>
    <row r="2991" spans="1:10" x14ac:dyDescent="0.25">
      <c r="A2991" s="173" t="str">
        <f t="shared" si="407"/>
        <v>Math+ Khan Academy131</v>
      </c>
      <c r="B2991" s="74" t="s">
        <v>7</v>
      </c>
      <c r="C2991" s="105"/>
      <c r="D2991" s="118" t="s">
        <v>3417</v>
      </c>
      <c r="E2991" s="73" t="s">
        <v>108</v>
      </c>
      <c r="F2991" s="42">
        <v>131</v>
      </c>
      <c r="G2991" s="43" t="str">
        <f t="shared" si="408"/>
        <v>11 Mar (Week 27:  Mon)</v>
      </c>
      <c r="H2991" s="41" t="s">
        <v>3210</v>
      </c>
      <c r="I2991" s="41" t="s">
        <v>3211</v>
      </c>
      <c r="J2991" s="41" t="str">
        <f t="shared" si="409"/>
        <v>Planned</v>
      </c>
    </row>
    <row r="2992" spans="1:10" x14ac:dyDescent="0.25">
      <c r="A2992" s="173" t="str">
        <f t="shared" si="407"/>
        <v>Math+ Khan Academy133</v>
      </c>
      <c r="B2992" s="74" t="s">
        <v>7</v>
      </c>
      <c r="C2992" s="105"/>
      <c r="D2992" s="118" t="s">
        <v>3417</v>
      </c>
      <c r="E2992" s="73" t="s">
        <v>108</v>
      </c>
      <c r="F2992" s="42">
        <v>133</v>
      </c>
      <c r="G2992" s="43" t="str">
        <f t="shared" si="408"/>
        <v>13 Mar (Week 27:  Wed)</v>
      </c>
      <c r="H2992" s="41" t="s">
        <v>3210</v>
      </c>
      <c r="I2992" s="41" t="s">
        <v>3211</v>
      </c>
      <c r="J2992" s="41" t="str">
        <f t="shared" si="409"/>
        <v>Planned</v>
      </c>
    </row>
    <row r="2993" spans="1:10" x14ac:dyDescent="0.25">
      <c r="A2993" s="173" t="str">
        <f t="shared" si="407"/>
        <v>Math+ Khan Academy136</v>
      </c>
      <c r="B2993" s="74" t="s">
        <v>7</v>
      </c>
      <c r="C2993" s="105"/>
      <c r="D2993" s="118" t="s">
        <v>3417</v>
      </c>
      <c r="E2993" s="73" t="s">
        <v>108</v>
      </c>
      <c r="F2993" s="42">
        <v>136</v>
      </c>
      <c r="G2993" s="43" t="str">
        <f t="shared" si="408"/>
        <v>18 Mar (Week 28:  Mon)</v>
      </c>
      <c r="H2993" s="41" t="s">
        <v>3210</v>
      </c>
      <c r="I2993" s="41" t="s">
        <v>3211</v>
      </c>
      <c r="J2993" s="41" t="str">
        <f t="shared" si="409"/>
        <v>Planned</v>
      </c>
    </row>
    <row r="2994" spans="1:10" x14ac:dyDescent="0.25">
      <c r="A2994" s="173" t="str">
        <f t="shared" si="407"/>
        <v>Math+ Khan Academy138</v>
      </c>
      <c r="B2994" s="74" t="s">
        <v>7</v>
      </c>
      <c r="C2994" s="105"/>
      <c r="D2994" s="118" t="s">
        <v>3417</v>
      </c>
      <c r="E2994" s="73" t="s">
        <v>108</v>
      </c>
      <c r="F2994" s="42">
        <v>138</v>
      </c>
      <c r="G2994" s="43" t="str">
        <f t="shared" si="408"/>
        <v>20 Mar (Week 28:  Wed)</v>
      </c>
      <c r="H2994" s="41" t="s">
        <v>3210</v>
      </c>
      <c r="I2994" s="41" t="s">
        <v>3211</v>
      </c>
      <c r="J2994" s="41" t="str">
        <f t="shared" si="409"/>
        <v>Planned</v>
      </c>
    </row>
    <row r="2995" spans="1:10" x14ac:dyDescent="0.25">
      <c r="A2995" s="173" t="str">
        <f t="shared" si="407"/>
        <v>Math+ Khan Academy141</v>
      </c>
      <c r="B2995" s="74" t="s">
        <v>7</v>
      </c>
      <c r="C2995" s="105"/>
      <c r="D2995" s="118" t="s">
        <v>3417</v>
      </c>
      <c r="E2995" s="73" t="s">
        <v>108</v>
      </c>
      <c r="F2995" s="42">
        <v>141</v>
      </c>
      <c r="G2995" s="43" t="str">
        <f t="shared" si="408"/>
        <v>25 Mar (Week 29:  Mon)</v>
      </c>
      <c r="H2995" s="41" t="s">
        <v>3210</v>
      </c>
      <c r="I2995" s="41" t="s">
        <v>3211</v>
      </c>
      <c r="J2995" s="41" t="str">
        <f t="shared" si="409"/>
        <v>Planned</v>
      </c>
    </row>
    <row r="2996" spans="1:10" x14ac:dyDescent="0.25">
      <c r="A2996" s="173" t="str">
        <f t="shared" si="407"/>
        <v>Math+ Khan Academy143</v>
      </c>
      <c r="B2996" s="74" t="s">
        <v>7</v>
      </c>
      <c r="C2996" s="105"/>
      <c r="D2996" s="118" t="s">
        <v>3417</v>
      </c>
      <c r="E2996" s="73" t="s">
        <v>108</v>
      </c>
      <c r="F2996" s="42">
        <v>143</v>
      </c>
      <c r="G2996" s="43" t="str">
        <f t="shared" si="408"/>
        <v>27 Mar (Week 29:  Wed)</v>
      </c>
      <c r="H2996" s="41" t="s">
        <v>3210</v>
      </c>
      <c r="I2996" s="41" t="s">
        <v>3211</v>
      </c>
      <c r="J2996" s="41" t="str">
        <f t="shared" si="409"/>
        <v>Planned</v>
      </c>
    </row>
    <row r="2997" spans="1:10" x14ac:dyDescent="0.25">
      <c r="A2997" s="173" t="str">
        <f t="shared" si="407"/>
        <v>Math+ Khan Academy146</v>
      </c>
      <c r="B2997" s="74" t="s">
        <v>7</v>
      </c>
      <c r="C2997" s="105"/>
      <c r="D2997" s="118" t="s">
        <v>3417</v>
      </c>
      <c r="E2997" s="73" t="s">
        <v>108</v>
      </c>
      <c r="F2997" s="42">
        <v>146</v>
      </c>
      <c r="G2997" s="43" t="str">
        <f t="shared" si="408"/>
        <v>01 Apr (Week 30:  Mon)</v>
      </c>
      <c r="H2997" s="41" t="s">
        <v>3210</v>
      </c>
      <c r="I2997" s="41" t="s">
        <v>3211</v>
      </c>
      <c r="J2997" s="41" t="str">
        <f t="shared" si="409"/>
        <v>Planned</v>
      </c>
    </row>
    <row r="2998" spans="1:10" x14ac:dyDescent="0.25">
      <c r="A2998" s="173" t="str">
        <f t="shared" si="407"/>
        <v>Math+ Khan Academy148</v>
      </c>
      <c r="B2998" s="74" t="s">
        <v>7</v>
      </c>
      <c r="C2998" s="105"/>
      <c r="D2998" s="118" t="s">
        <v>3417</v>
      </c>
      <c r="E2998" s="73" t="s">
        <v>108</v>
      </c>
      <c r="F2998" s="42">
        <v>148</v>
      </c>
      <c r="G2998" s="43" t="str">
        <f t="shared" si="408"/>
        <v>03 Apr (Week 30:  Wed)</v>
      </c>
      <c r="H2998" s="41" t="s">
        <v>3210</v>
      </c>
      <c r="I2998" s="41" t="s">
        <v>3211</v>
      </c>
      <c r="J2998" s="41" t="str">
        <f t="shared" si="409"/>
        <v>Planned</v>
      </c>
    </row>
    <row r="2999" spans="1:10" x14ac:dyDescent="0.25">
      <c r="A2999" s="173" t="str">
        <f t="shared" si="407"/>
        <v>Math+ Khan Academy151</v>
      </c>
      <c r="B2999" s="74" t="s">
        <v>7</v>
      </c>
      <c r="C2999" s="105"/>
      <c r="D2999" s="118" t="s">
        <v>3417</v>
      </c>
      <c r="E2999" s="73" t="s">
        <v>108</v>
      </c>
      <c r="F2999" s="42">
        <v>151</v>
      </c>
      <c r="G2999" s="43" t="str">
        <f t="shared" si="408"/>
        <v>08 Apr (Week 31:  Mon)</v>
      </c>
      <c r="H2999" s="41" t="s">
        <v>3210</v>
      </c>
      <c r="I2999" s="41" t="s">
        <v>3211</v>
      </c>
      <c r="J2999" s="41" t="str">
        <f t="shared" si="409"/>
        <v>Planned</v>
      </c>
    </row>
    <row r="3000" spans="1:10" x14ac:dyDescent="0.25">
      <c r="A3000" s="173" t="str">
        <f t="shared" si="407"/>
        <v>Math+ Khan Academy153</v>
      </c>
      <c r="B3000" s="74" t="s">
        <v>7</v>
      </c>
      <c r="C3000" s="105"/>
      <c r="D3000" s="118" t="s">
        <v>3417</v>
      </c>
      <c r="E3000" s="73" t="s">
        <v>108</v>
      </c>
      <c r="F3000" s="42">
        <v>153</v>
      </c>
      <c r="G3000" s="43" t="str">
        <f t="shared" si="408"/>
        <v>10 Apr (Week 31:  Wed)</v>
      </c>
      <c r="H3000" s="41" t="s">
        <v>3210</v>
      </c>
      <c r="I3000" s="41" t="s">
        <v>3211</v>
      </c>
      <c r="J3000" s="41" t="str">
        <f t="shared" si="409"/>
        <v>Planned</v>
      </c>
    </row>
    <row r="3001" spans="1:10" x14ac:dyDescent="0.25">
      <c r="A3001" s="173" t="str">
        <f t="shared" si="407"/>
        <v>Math+ Khan Academy156</v>
      </c>
      <c r="B3001" s="74" t="s">
        <v>7</v>
      </c>
      <c r="C3001" s="105"/>
      <c r="D3001" s="118" t="s">
        <v>3417</v>
      </c>
      <c r="E3001" s="73" t="s">
        <v>108</v>
      </c>
      <c r="F3001" s="42">
        <v>156</v>
      </c>
      <c r="G3001" s="43" t="str">
        <f t="shared" si="408"/>
        <v>15 Apr (Week 32:  Mon)</v>
      </c>
      <c r="H3001" s="41" t="s">
        <v>3210</v>
      </c>
      <c r="I3001" s="41" t="s">
        <v>3211</v>
      </c>
      <c r="J3001" s="41" t="str">
        <f t="shared" si="409"/>
        <v>Planned</v>
      </c>
    </row>
    <row r="3002" spans="1:10" x14ac:dyDescent="0.25">
      <c r="A3002" s="173" t="str">
        <f t="shared" si="407"/>
        <v>Math+ Khan Academy158</v>
      </c>
      <c r="B3002" s="74" t="s">
        <v>7</v>
      </c>
      <c r="C3002" s="105"/>
      <c r="D3002" s="118" t="s">
        <v>3417</v>
      </c>
      <c r="E3002" s="73" t="s">
        <v>108</v>
      </c>
      <c r="F3002" s="42">
        <v>158</v>
      </c>
      <c r="G3002" s="43" t="str">
        <f t="shared" si="408"/>
        <v>17 Apr (Week 32:  Wed)</v>
      </c>
      <c r="H3002" s="41" t="s">
        <v>3210</v>
      </c>
      <c r="I3002" s="41" t="s">
        <v>3211</v>
      </c>
      <c r="J3002" s="41" t="str">
        <f t="shared" si="409"/>
        <v>Planned</v>
      </c>
    </row>
    <row r="3003" spans="1:10" x14ac:dyDescent="0.25">
      <c r="A3003" s="173" t="str">
        <f t="shared" si="407"/>
        <v>Math+ Khan Academy161</v>
      </c>
      <c r="B3003" s="74" t="s">
        <v>7</v>
      </c>
      <c r="C3003" s="105"/>
      <c r="D3003" s="118" t="s">
        <v>3417</v>
      </c>
      <c r="E3003" s="73" t="s">
        <v>108</v>
      </c>
      <c r="F3003" s="42">
        <v>161</v>
      </c>
      <c r="G3003" s="43" t="str">
        <f t="shared" si="408"/>
        <v>22 Apr (Week 33:  Mon)</v>
      </c>
      <c r="H3003" s="41" t="s">
        <v>3210</v>
      </c>
      <c r="I3003" s="41" t="s">
        <v>3211</v>
      </c>
      <c r="J3003" s="41" t="str">
        <f t="shared" si="409"/>
        <v>Planned</v>
      </c>
    </row>
    <row r="3004" spans="1:10" x14ac:dyDescent="0.25">
      <c r="A3004" s="173" t="str">
        <f t="shared" si="407"/>
        <v>Math+ Khan Academy163</v>
      </c>
      <c r="B3004" s="74" t="s">
        <v>7</v>
      </c>
      <c r="C3004" s="105"/>
      <c r="D3004" s="118" t="s">
        <v>3417</v>
      </c>
      <c r="E3004" s="73" t="s">
        <v>108</v>
      </c>
      <c r="F3004" s="42">
        <v>163</v>
      </c>
      <c r="G3004" s="43" t="str">
        <f t="shared" si="408"/>
        <v>24 Apr (Week 33:  Wed)</v>
      </c>
      <c r="H3004" s="41" t="s">
        <v>3210</v>
      </c>
      <c r="I3004" s="41" t="s">
        <v>3211</v>
      </c>
      <c r="J3004" s="41" t="str">
        <f t="shared" si="409"/>
        <v>Planned</v>
      </c>
    </row>
    <row r="3005" spans="1:10" x14ac:dyDescent="0.25">
      <c r="A3005" s="173" t="str">
        <f t="shared" si="407"/>
        <v>Math+ Khan Academy166</v>
      </c>
      <c r="B3005" s="74" t="s">
        <v>7</v>
      </c>
      <c r="C3005" s="105"/>
      <c r="D3005" s="118" t="s">
        <v>3417</v>
      </c>
      <c r="E3005" s="73" t="s">
        <v>108</v>
      </c>
      <c r="F3005" s="42">
        <v>166</v>
      </c>
      <c r="G3005" s="43" t="str">
        <f t="shared" si="408"/>
        <v>29 Apr (Week 34:  Mon)</v>
      </c>
      <c r="H3005" s="41" t="s">
        <v>3210</v>
      </c>
      <c r="I3005" s="41" t="s">
        <v>3211</v>
      </c>
      <c r="J3005" s="41" t="str">
        <f t="shared" si="409"/>
        <v>Planned</v>
      </c>
    </row>
    <row r="3006" spans="1:10" x14ac:dyDescent="0.25">
      <c r="A3006" s="173" t="str">
        <f t="shared" si="407"/>
        <v>Math+ Khan Academy168</v>
      </c>
      <c r="B3006" s="74" t="s">
        <v>7</v>
      </c>
      <c r="C3006" s="105"/>
      <c r="D3006" s="118" t="s">
        <v>3417</v>
      </c>
      <c r="E3006" s="73" t="s">
        <v>108</v>
      </c>
      <c r="F3006" s="42">
        <v>168</v>
      </c>
      <c r="G3006" s="43" t="str">
        <f t="shared" si="408"/>
        <v>01 May (Week 34:  Wed)</v>
      </c>
      <c r="H3006" s="41" t="s">
        <v>3210</v>
      </c>
      <c r="I3006" s="41" t="s">
        <v>3211</v>
      </c>
      <c r="J3006" s="41" t="str">
        <f t="shared" si="409"/>
        <v>Planned</v>
      </c>
    </row>
    <row r="3007" spans="1:10" x14ac:dyDescent="0.25">
      <c r="A3007" s="173" t="str">
        <f t="shared" si="407"/>
        <v>Math+ Khan Academy171</v>
      </c>
      <c r="B3007" s="74" t="s">
        <v>7</v>
      </c>
      <c r="C3007" s="105"/>
      <c r="D3007" s="118" t="s">
        <v>3417</v>
      </c>
      <c r="E3007" s="73" t="s">
        <v>108</v>
      </c>
      <c r="F3007" s="42">
        <v>171</v>
      </c>
      <c r="G3007" s="43" t="str">
        <f t="shared" si="408"/>
        <v>06 May (Week 35:  Mon)</v>
      </c>
      <c r="H3007" s="41" t="s">
        <v>3210</v>
      </c>
      <c r="I3007" s="41" t="s">
        <v>3211</v>
      </c>
      <c r="J3007" s="41" t="str">
        <f t="shared" si="409"/>
        <v>Planned</v>
      </c>
    </row>
    <row r="3008" spans="1:10" x14ac:dyDescent="0.25">
      <c r="A3008" s="173" t="str">
        <f t="shared" si="407"/>
        <v>Math+ Khan Academy173</v>
      </c>
      <c r="B3008" s="74" t="s">
        <v>7</v>
      </c>
      <c r="C3008" s="105"/>
      <c r="D3008" s="118" t="s">
        <v>3417</v>
      </c>
      <c r="E3008" s="73" t="s">
        <v>108</v>
      </c>
      <c r="F3008" s="42">
        <v>173</v>
      </c>
      <c r="G3008" s="43" t="str">
        <f t="shared" si="408"/>
        <v>08 May (Week 35:  Wed)</v>
      </c>
      <c r="H3008" s="41" t="s">
        <v>3210</v>
      </c>
      <c r="I3008" s="41" t="s">
        <v>3211</v>
      </c>
      <c r="J3008" s="41" t="str">
        <f t="shared" si="409"/>
        <v>Planned</v>
      </c>
    </row>
    <row r="3009" spans="1:10" x14ac:dyDescent="0.25">
      <c r="A3009" s="173" t="str">
        <f t="shared" si="407"/>
        <v>Math+ Khan Academy176</v>
      </c>
      <c r="B3009" s="74" t="s">
        <v>7</v>
      </c>
      <c r="C3009" s="105"/>
      <c r="D3009" s="118" t="s">
        <v>3417</v>
      </c>
      <c r="E3009" s="73" t="s">
        <v>108</v>
      </c>
      <c r="F3009" s="42">
        <v>176</v>
      </c>
      <c r="G3009" s="43" t="str">
        <f t="shared" si="408"/>
        <v>13 May (Week 36:  Mon)</v>
      </c>
      <c r="H3009" s="41" t="s">
        <v>3210</v>
      </c>
      <c r="I3009" s="41" t="s">
        <v>3211</v>
      </c>
      <c r="J3009" s="41" t="str">
        <f t="shared" si="409"/>
        <v>Planned</v>
      </c>
    </row>
    <row r="3010" spans="1:10" x14ac:dyDescent="0.25">
      <c r="A3010" s="173" t="str">
        <f t="shared" si="407"/>
        <v>Math+ Khan Academy178</v>
      </c>
      <c r="B3010" s="74" t="s">
        <v>7</v>
      </c>
      <c r="C3010" s="105"/>
      <c r="D3010" s="118" t="s">
        <v>3417</v>
      </c>
      <c r="E3010" s="73" t="s">
        <v>108</v>
      </c>
      <c r="F3010" s="42">
        <v>178</v>
      </c>
      <c r="G3010" s="43" t="str">
        <f t="shared" si="408"/>
        <v>15 May (Week 36:  Wed)</v>
      </c>
      <c r="H3010" s="41" t="s">
        <v>3210</v>
      </c>
      <c r="I3010" s="41" t="s">
        <v>3211</v>
      </c>
      <c r="J3010" s="41" t="str">
        <f t="shared" si="409"/>
        <v>Planned</v>
      </c>
    </row>
    <row r="3011" spans="1:10" x14ac:dyDescent="0.25">
      <c r="A3011" s="173" t="str">
        <f t="shared" si="407"/>
        <v>Math+ Khan Academy47</v>
      </c>
      <c r="B3011" s="74" t="s">
        <v>7</v>
      </c>
      <c r="C3011" s="105"/>
      <c r="D3011" s="118" t="s">
        <v>3417</v>
      </c>
      <c r="E3011" s="73" t="s">
        <v>107</v>
      </c>
      <c r="F3011" s="42">
        <v>47</v>
      </c>
      <c r="G3011" s="43" t="str">
        <f t="shared" si="408"/>
        <v>06 Nov (Week 10:  Tue)</v>
      </c>
      <c r="H3011" s="41" t="s">
        <v>3210</v>
      </c>
      <c r="I3011" s="41" t="s">
        <v>3211</v>
      </c>
      <c r="J3011" s="41" t="str">
        <f t="shared" si="409"/>
        <v>Planned</v>
      </c>
    </row>
    <row r="3012" spans="1:10" x14ac:dyDescent="0.25">
      <c r="A3012" s="173" t="str">
        <f t="shared" si="407"/>
        <v>Math+ Khan Academy49</v>
      </c>
      <c r="B3012" s="74" t="s">
        <v>7</v>
      </c>
      <c r="C3012" s="105"/>
      <c r="D3012" s="118" t="s">
        <v>3417</v>
      </c>
      <c r="E3012" s="73" t="s">
        <v>107</v>
      </c>
      <c r="F3012" s="42">
        <v>49</v>
      </c>
      <c r="G3012" s="43" t="str">
        <f t="shared" si="408"/>
        <v>08 Nov (Week 10:  Thu)</v>
      </c>
      <c r="H3012" s="41" t="s">
        <v>3210</v>
      </c>
      <c r="I3012" s="41" t="s">
        <v>3211</v>
      </c>
      <c r="J3012" s="41" t="str">
        <f t="shared" si="409"/>
        <v>Planned</v>
      </c>
    </row>
    <row r="3013" spans="1:10" x14ac:dyDescent="0.25">
      <c r="A3013" s="173" t="str">
        <f t="shared" si="407"/>
        <v>Math+ Khan Academy52</v>
      </c>
      <c r="B3013" s="74" t="s">
        <v>7</v>
      </c>
      <c r="C3013" s="105"/>
      <c r="D3013" s="118" t="s">
        <v>3417</v>
      </c>
      <c r="E3013" s="73" t="s">
        <v>107</v>
      </c>
      <c r="F3013" s="42">
        <v>52</v>
      </c>
      <c r="G3013" s="43" t="str">
        <f t="shared" si="408"/>
        <v>13 Nov (Week 11:  Tue)</v>
      </c>
      <c r="H3013" s="41" t="s">
        <v>3210</v>
      </c>
      <c r="I3013" s="41" t="s">
        <v>3211</v>
      </c>
      <c r="J3013" s="41" t="str">
        <f t="shared" si="409"/>
        <v>Planned</v>
      </c>
    </row>
    <row r="3014" spans="1:10" x14ac:dyDescent="0.25">
      <c r="A3014" s="173" t="str">
        <f t="shared" si="407"/>
        <v>Math+ Khan Academy54</v>
      </c>
      <c r="B3014" s="74" t="s">
        <v>7</v>
      </c>
      <c r="C3014" s="105"/>
      <c r="D3014" s="118" t="s">
        <v>3417</v>
      </c>
      <c r="E3014" s="73" t="s">
        <v>107</v>
      </c>
      <c r="F3014" s="42">
        <v>54</v>
      </c>
      <c r="G3014" s="43" t="str">
        <f t="shared" si="408"/>
        <v>15 Nov (Week 11:  Thu)</v>
      </c>
      <c r="H3014" s="41" t="s">
        <v>3210</v>
      </c>
      <c r="I3014" s="41" t="s">
        <v>3211</v>
      </c>
      <c r="J3014" s="41" t="str">
        <f t="shared" si="409"/>
        <v>Planned</v>
      </c>
    </row>
    <row r="3015" spans="1:10" x14ac:dyDescent="0.25">
      <c r="A3015" s="173" t="str">
        <f t="shared" si="407"/>
        <v>Math+ Khan Academy57</v>
      </c>
      <c r="B3015" s="74" t="s">
        <v>7</v>
      </c>
      <c r="C3015" s="105"/>
      <c r="D3015" s="118" t="s">
        <v>3417</v>
      </c>
      <c r="E3015" s="73" t="s">
        <v>107</v>
      </c>
      <c r="F3015" s="42">
        <v>57</v>
      </c>
      <c r="G3015" s="43" t="str">
        <f t="shared" si="408"/>
        <v>20 Nov (Week 12:  Tue)</v>
      </c>
      <c r="H3015" s="41" t="s">
        <v>3210</v>
      </c>
      <c r="I3015" s="41" t="s">
        <v>3211</v>
      </c>
      <c r="J3015" s="41" t="str">
        <f t="shared" si="409"/>
        <v>Planned</v>
      </c>
    </row>
    <row r="3016" spans="1:10" x14ac:dyDescent="0.25">
      <c r="A3016" s="173" t="str">
        <f t="shared" si="407"/>
        <v>Math+ Khan Academy59</v>
      </c>
      <c r="B3016" s="74" t="s">
        <v>7</v>
      </c>
      <c r="C3016" s="105"/>
      <c r="D3016" s="118" t="s">
        <v>3417</v>
      </c>
      <c r="E3016" s="73" t="s">
        <v>107</v>
      </c>
      <c r="F3016" s="42">
        <v>59</v>
      </c>
      <c r="G3016" s="43" t="str">
        <f t="shared" si="408"/>
        <v>22 Nov (Week 12:  Thu)</v>
      </c>
      <c r="H3016" s="41" t="s">
        <v>3210</v>
      </c>
      <c r="I3016" s="41" t="s">
        <v>3211</v>
      </c>
      <c r="J3016" s="41" t="str">
        <f t="shared" si="409"/>
        <v>Planned</v>
      </c>
    </row>
    <row r="3017" spans="1:10" x14ac:dyDescent="0.25">
      <c r="A3017" s="173" t="str">
        <f t="shared" si="407"/>
        <v>Math+ Khan Academy62</v>
      </c>
      <c r="B3017" s="74" t="s">
        <v>7</v>
      </c>
      <c r="C3017" s="105"/>
      <c r="D3017" s="118" t="s">
        <v>3417</v>
      </c>
      <c r="E3017" s="73" t="s">
        <v>107</v>
      </c>
      <c r="F3017" s="42">
        <v>62</v>
      </c>
      <c r="G3017" s="43" t="str">
        <f t="shared" si="408"/>
        <v>27 Nov (Week 13:  Tue)</v>
      </c>
      <c r="H3017" s="41" t="s">
        <v>3210</v>
      </c>
      <c r="I3017" s="41" t="s">
        <v>3211</v>
      </c>
      <c r="J3017" s="41" t="str">
        <f t="shared" si="409"/>
        <v>Planned</v>
      </c>
    </row>
    <row r="3018" spans="1:10" x14ac:dyDescent="0.25">
      <c r="A3018" s="173" t="str">
        <f t="shared" ref="A3018:A3033" si="410">B3018&amp;D3018&amp;F3018</f>
        <v>Math+ Khan Academy64</v>
      </c>
      <c r="B3018" s="74" t="s">
        <v>7</v>
      </c>
      <c r="C3018" s="105"/>
      <c r="D3018" s="118" t="s">
        <v>3417</v>
      </c>
      <c r="E3018" s="73" t="s">
        <v>107</v>
      </c>
      <c r="F3018" s="42">
        <v>64</v>
      </c>
      <c r="G3018" s="43" t="str">
        <f t="shared" ref="G3018:G3049" si="411">IF(ISBLANK(F3018),"",TEXT(VLOOKUP(F3018,Calendar,2,0),"dd mmm")&amp;" (Week "&amp;VLOOKUP(F3018,Calendar,3,FALSE)&amp;":  "&amp;TEXT(VLOOKUP(F3018,Calendar,2,FALSE),"ddd")&amp;")")</f>
        <v>29 Nov (Week 13:  Thu)</v>
      </c>
      <c r="H3018" s="41" t="s">
        <v>3210</v>
      </c>
      <c r="I3018" s="41" t="s">
        <v>3211</v>
      </c>
      <c r="J3018" s="41" t="str">
        <f t="shared" ref="J3018:J3033" si="412">IF(ISBLANK(K3018),"Planned",IF(K3018="-","Revoked","Completed"))</f>
        <v>Planned</v>
      </c>
    </row>
    <row r="3019" spans="1:10" x14ac:dyDescent="0.25">
      <c r="A3019" s="173" t="str">
        <f t="shared" si="410"/>
        <v>Math+ Khan Academy67</v>
      </c>
      <c r="B3019" s="74" t="s">
        <v>7</v>
      </c>
      <c r="C3019" s="105"/>
      <c r="D3019" s="118" t="s">
        <v>3417</v>
      </c>
      <c r="E3019" s="73" t="s">
        <v>107</v>
      </c>
      <c r="F3019" s="42">
        <v>67</v>
      </c>
      <c r="G3019" s="43" t="str">
        <f t="shared" si="411"/>
        <v>04 Dec (Week 14:  Tue)</v>
      </c>
      <c r="H3019" s="41" t="s">
        <v>3210</v>
      </c>
      <c r="I3019" s="41" t="s">
        <v>3211</v>
      </c>
      <c r="J3019" s="41" t="str">
        <f t="shared" si="412"/>
        <v>Planned</v>
      </c>
    </row>
    <row r="3020" spans="1:10" x14ac:dyDescent="0.25">
      <c r="A3020" s="173" t="str">
        <f t="shared" si="410"/>
        <v>Math+ Khan Academy69</v>
      </c>
      <c r="B3020" s="74" t="s">
        <v>7</v>
      </c>
      <c r="C3020" s="105"/>
      <c r="D3020" s="118" t="s">
        <v>3417</v>
      </c>
      <c r="E3020" s="73" t="s">
        <v>107</v>
      </c>
      <c r="F3020" s="42">
        <v>69</v>
      </c>
      <c r="G3020" s="43" t="str">
        <f t="shared" si="411"/>
        <v>06 Dec (Week 14:  Thu)</v>
      </c>
      <c r="H3020" s="41" t="s">
        <v>3210</v>
      </c>
      <c r="I3020" s="41" t="s">
        <v>3211</v>
      </c>
      <c r="J3020" s="41" t="str">
        <f t="shared" si="412"/>
        <v>Planned</v>
      </c>
    </row>
    <row r="3021" spans="1:10" x14ac:dyDescent="0.25">
      <c r="A3021" s="173" t="str">
        <f t="shared" si="410"/>
        <v>Math+ Khan Academy72</v>
      </c>
      <c r="B3021" s="74" t="s">
        <v>7</v>
      </c>
      <c r="C3021" s="105"/>
      <c r="D3021" s="118" t="s">
        <v>3417</v>
      </c>
      <c r="E3021" s="73" t="s">
        <v>107</v>
      </c>
      <c r="F3021" s="42">
        <v>72</v>
      </c>
      <c r="G3021" s="43" t="str">
        <f t="shared" si="411"/>
        <v>11 Dec (Week 15:  Tue)</v>
      </c>
      <c r="H3021" s="41" t="s">
        <v>3210</v>
      </c>
      <c r="I3021" s="41" t="s">
        <v>3211</v>
      </c>
      <c r="J3021" s="41" t="str">
        <f t="shared" si="412"/>
        <v>Planned</v>
      </c>
    </row>
    <row r="3022" spans="1:10" x14ac:dyDescent="0.25">
      <c r="A3022" s="173" t="str">
        <f t="shared" si="410"/>
        <v>Math+ Khan Academy74</v>
      </c>
      <c r="B3022" s="74" t="s">
        <v>7</v>
      </c>
      <c r="C3022" s="105"/>
      <c r="D3022" s="118" t="s">
        <v>3417</v>
      </c>
      <c r="E3022" s="73" t="s">
        <v>107</v>
      </c>
      <c r="F3022" s="42">
        <v>74</v>
      </c>
      <c r="G3022" s="43" t="str">
        <f t="shared" si="411"/>
        <v>13 Dec (Week 15:  Thu)</v>
      </c>
      <c r="H3022" s="41" t="s">
        <v>3210</v>
      </c>
      <c r="I3022" s="41" t="s">
        <v>3211</v>
      </c>
      <c r="J3022" s="41" t="str">
        <f t="shared" si="412"/>
        <v>Planned</v>
      </c>
    </row>
    <row r="3023" spans="1:10" x14ac:dyDescent="0.25">
      <c r="A3023" s="173" t="str">
        <f t="shared" si="410"/>
        <v>Math+ Khan Academy77</v>
      </c>
      <c r="B3023" s="74" t="s">
        <v>7</v>
      </c>
      <c r="C3023" s="105"/>
      <c r="D3023" s="118" t="s">
        <v>3417</v>
      </c>
      <c r="E3023" s="73" t="s">
        <v>107</v>
      </c>
      <c r="F3023" s="42">
        <v>77</v>
      </c>
      <c r="G3023" s="43" t="str">
        <f t="shared" si="411"/>
        <v>18 Dec (Week 16:  Tue)</v>
      </c>
      <c r="H3023" s="41" t="s">
        <v>3210</v>
      </c>
      <c r="I3023" s="41" t="s">
        <v>3211</v>
      </c>
      <c r="J3023" s="41" t="str">
        <f t="shared" si="412"/>
        <v>Planned</v>
      </c>
    </row>
    <row r="3024" spans="1:10" x14ac:dyDescent="0.25">
      <c r="A3024" s="173" t="str">
        <f t="shared" si="410"/>
        <v>Math+ Khan Academy79</v>
      </c>
      <c r="B3024" s="74" t="s">
        <v>7</v>
      </c>
      <c r="C3024" s="105"/>
      <c r="D3024" s="118" t="s">
        <v>3417</v>
      </c>
      <c r="E3024" s="73" t="s">
        <v>107</v>
      </c>
      <c r="F3024" s="42">
        <v>79</v>
      </c>
      <c r="G3024" s="43" t="str">
        <f t="shared" si="411"/>
        <v>20 Dec (Week 16:  Thu)</v>
      </c>
      <c r="H3024" s="41" t="s">
        <v>3210</v>
      </c>
      <c r="I3024" s="41" t="s">
        <v>3211</v>
      </c>
      <c r="J3024" s="41" t="str">
        <f t="shared" si="412"/>
        <v>Planned</v>
      </c>
    </row>
    <row r="3025" spans="1:10" x14ac:dyDescent="0.25">
      <c r="A3025" s="173" t="str">
        <f t="shared" si="410"/>
        <v>Math+ Khan Academy82</v>
      </c>
      <c r="B3025" s="74" t="s">
        <v>7</v>
      </c>
      <c r="C3025" s="105"/>
      <c r="D3025" s="118" t="s">
        <v>3417</v>
      </c>
      <c r="E3025" s="73" t="s">
        <v>107</v>
      </c>
      <c r="F3025" s="42">
        <v>82</v>
      </c>
      <c r="G3025" s="43" t="str">
        <f t="shared" si="411"/>
        <v>28 Dec (Week 17:  Fri)</v>
      </c>
      <c r="H3025" s="41" t="s">
        <v>3210</v>
      </c>
      <c r="I3025" s="41" t="s">
        <v>3211</v>
      </c>
      <c r="J3025" s="41" t="str">
        <f t="shared" si="412"/>
        <v>Planned</v>
      </c>
    </row>
    <row r="3026" spans="1:10" x14ac:dyDescent="0.25">
      <c r="A3026" s="173" t="str">
        <f t="shared" si="410"/>
        <v>Math+ Khan Academy84</v>
      </c>
      <c r="B3026" s="74" t="s">
        <v>7</v>
      </c>
      <c r="C3026" s="105"/>
      <c r="D3026" s="118" t="s">
        <v>3417</v>
      </c>
      <c r="E3026" s="73" t="s">
        <v>107</v>
      </c>
      <c r="F3026" s="42">
        <v>84</v>
      </c>
      <c r="G3026" s="43" t="str">
        <f t="shared" si="411"/>
        <v>03 Jan (Week 17:  Thu)</v>
      </c>
      <c r="H3026" s="41" t="s">
        <v>3210</v>
      </c>
      <c r="I3026" s="41" t="s">
        <v>3211</v>
      </c>
      <c r="J3026" s="41" t="str">
        <f t="shared" si="412"/>
        <v>Planned</v>
      </c>
    </row>
    <row r="3027" spans="1:10" x14ac:dyDescent="0.25">
      <c r="A3027" s="173" t="str">
        <f t="shared" si="410"/>
        <v>Math+ Khan Academy87</v>
      </c>
      <c r="B3027" s="74" t="s">
        <v>7</v>
      </c>
      <c r="C3027" s="105"/>
      <c r="D3027" s="118" t="s">
        <v>3417</v>
      </c>
      <c r="E3027" s="73" t="s">
        <v>107</v>
      </c>
      <c r="F3027" s="42">
        <v>87</v>
      </c>
      <c r="G3027" s="43" t="str">
        <f t="shared" si="411"/>
        <v>08 Jan (Week 18:  Tue)</v>
      </c>
      <c r="H3027" s="41" t="s">
        <v>3210</v>
      </c>
      <c r="I3027" s="41" t="s">
        <v>3211</v>
      </c>
      <c r="J3027" s="41" t="str">
        <f t="shared" si="412"/>
        <v>Planned</v>
      </c>
    </row>
    <row r="3028" spans="1:10" x14ac:dyDescent="0.25">
      <c r="A3028" s="173" t="str">
        <f t="shared" si="410"/>
        <v>Math+ Khan Academy89</v>
      </c>
      <c r="B3028" s="74" t="s">
        <v>7</v>
      </c>
      <c r="C3028" s="105"/>
      <c r="D3028" s="118" t="s">
        <v>3417</v>
      </c>
      <c r="E3028" s="73" t="s">
        <v>107</v>
      </c>
      <c r="F3028" s="42">
        <v>89</v>
      </c>
      <c r="G3028" s="43" t="str">
        <f t="shared" si="411"/>
        <v>10 Jan (Week 18:  Thu)</v>
      </c>
      <c r="H3028" s="41" t="s">
        <v>3210</v>
      </c>
      <c r="I3028" s="41" t="s">
        <v>3211</v>
      </c>
      <c r="J3028" s="41" t="str">
        <f t="shared" si="412"/>
        <v>Planned</v>
      </c>
    </row>
    <row r="3029" spans="1:10" x14ac:dyDescent="0.25">
      <c r="A3029" s="173" t="str">
        <f t="shared" si="410"/>
        <v>Math+ Khan Academy92</v>
      </c>
      <c r="B3029" s="74" t="s">
        <v>7</v>
      </c>
      <c r="C3029" s="105"/>
      <c r="D3029" s="118" t="s">
        <v>3417</v>
      </c>
      <c r="E3029" s="73" t="s">
        <v>107</v>
      </c>
      <c r="F3029" s="42">
        <v>92</v>
      </c>
      <c r="G3029" s="43" t="str">
        <f t="shared" si="411"/>
        <v>15 Jan (Week 19:  Tue)</v>
      </c>
      <c r="H3029" s="41" t="s">
        <v>3210</v>
      </c>
      <c r="I3029" s="41" t="s">
        <v>3211</v>
      </c>
      <c r="J3029" s="41" t="str">
        <f t="shared" si="412"/>
        <v>Planned</v>
      </c>
    </row>
    <row r="3030" spans="1:10" x14ac:dyDescent="0.25">
      <c r="A3030" s="173" t="str">
        <f t="shared" si="410"/>
        <v>Math+ Khan Academy94</v>
      </c>
      <c r="B3030" s="74" t="s">
        <v>7</v>
      </c>
      <c r="C3030" s="105"/>
      <c r="D3030" s="118" t="s">
        <v>3417</v>
      </c>
      <c r="E3030" s="73" t="s">
        <v>107</v>
      </c>
      <c r="F3030" s="42">
        <v>94</v>
      </c>
      <c r="G3030" s="43" t="str">
        <f t="shared" si="411"/>
        <v>17 Jan (Week 19:  Thu)</v>
      </c>
      <c r="H3030" s="41" t="s">
        <v>3210</v>
      </c>
      <c r="I3030" s="41" t="s">
        <v>3211</v>
      </c>
      <c r="J3030" s="41" t="str">
        <f t="shared" si="412"/>
        <v>Planned</v>
      </c>
    </row>
    <row r="3031" spans="1:10" x14ac:dyDescent="0.25">
      <c r="A3031" s="173" t="str">
        <f t="shared" si="410"/>
        <v>Math+ Khan Academy97</v>
      </c>
      <c r="B3031" s="74" t="s">
        <v>7</v>
      </c>
      <c r="C3031" s="105"/>
      <c r="D3031" s="118" t="s">
        <v>3417</v>
      </c>
      <c r="E3031" s="73" t="s">
        <v>107</v>
      </c>
      <c r="F3031" s="42">
        <v>97</v>
      </c>
      <c r="G3031" s="43" t="str">
        <f t="shared" si="411"/>
        <v>22 Jan (Week 20:  Tue)</v>
      </c>
      <c r="H3031" s="41" t="s">
        <v>3210</v>
      </c>
      <c r="I3031" s="41" t="s">
        <v>3211</v>
      </c>
      <c r="J3031" s="41" t="str">
        <f t="shared" si="412"/>
        <v>Planned</v>
      </c>
    </row>
    <row r="3032" spans="1:10" x14ac:dyDescent="0.25">
      <c r="A3032" s="173" t="str">
        <f t="shared" si="410"/>
        <v>Math+ Khan Academy99</v>
      </c>
      <c r="B3032" s="74" t="s">
        <v>7</v>
      </c>
      <c r="C3032" s="105"/>
      <c r="D3032" s="118" t="s">
        <v>3417</v>
      </c>
      <c r="E3032" s="73" t="s">
        <v>107</v>
      </c>
      <c r="F3032" s="42">
        <v>99</v>
      </c>
      <c r="G3032" s="43" t="str">
        <f t="shared" si="411"/>
        <v>24 Jan (Week 20:  Thu)</v>
      </c>
      <c r="H3032" s="41" t="s">
        <v>3210</v>
      </c>
      <c r="I3032" s="41" t="s">
        <v>3211</v>
      </c>
      <c r="J3032" s="41" t="str">
        <f t="shared" si="412"/>
        <v>Planned</v>
      </c>
    </row>
    <row r="3033" spans="1:10" x14ac:dyDescent="0.25">
      <c r="A3033" s="173" t="str">
        <f t="shared" si="410"/>
        <v>Math+ Khan Academy102</v>
      </c>
      <c r="B3033" s="74" t="s">
        <v>7</v>
      </c>
      <c r="C3033" s="105"/>
      <c r="D3033" s="118" t="s">
        <v>3417</v>
      </c>
      <c r="E3033" s="73" t="s">
        <v>107</v>
      </c>
      <c r="F3033" s="42">
        <v>102</v>
      </c>
      <c r="G3033" s="43" t="str">
        <f t="shared" si="411"/>
        <v>29 Jan (Week 21:  Tue)</v>
      </c>
      <c r="H3033" s="41" t="s">
        <v>3210</v>
      </c>
      <c r="I3033" s="41" t="s">
        <v>3211</v>
      </c>
      <c r="J3033" s="41" t="str">
        <f t="shared" si="412"/>
        <v>Planned</v>
      </c>
    </row>
    <row r="3034" spans="1:10" x14ac:dyDescent="0.25">
      <c r="A3034" s="173" t="str">
        <f t="shared" ref="A3034:A3064" si="413">B3034&amp;D3034&amp;F3034</f>
        <v>Math+ Khan Academy104</v>
      </c>
      <c r="B3034" s="74" t="s">
        <v>7</v>
      </c>
      <c r="C3034" s="105"/>
      <c r="D3034" s="118" t="s">
        <v>3417</v>
      </c>
      <c r="E3034" s="73" t="s">
        <v>107</v>
      </c>
      <c r="F3034" s="42">
        <v>104</v>
      </c>
      <c r="G3034" s="43" t="str">
        <f t="shared" si="411"/>
        <v>31 Jan (Week 21:  Thu)</v>
      </c>
      <c r="H3034" s="41" t="s">
        <v>3210</v>
      </c>
      <c r="I3034" s="41" t="s">
        <v>3211</v>
      </c>
      <c r="J3034" s="41" t="str">
        <f t="shared" ref="J3034:J3064" si="414">IF(ISBLANK(K3034),"Planned",IF(K3034="-","Revoked","Completed"))</f>
        <v>Planned</v>
      </c>
    </row>
    <row r="3035" spans="1:10" x14ac:dyDescent="0.25">
      <c r="A3035" s="173" t="str">
        <f t="shared" si="413"/>
        <v>Math+ Khan Academy107</v>
      </c>
      <c r="B3035" s="74" t="s">
        <v>7</v>
      </c>
      <c r="C3035" s="105"/>
      <c r="D3035" s="118" t="s">
        <v>3417</v>
      </c>
      <c r="E3035" s="73" t="s">
        <v>107</v>
      </c>
      <c r="F3035" s="42">
        <v>107</v>
      </c>
      <c r="G3035" s="43" t="str">
        <f t="shared" si="411"/>
        <v>05 Feb (Week 22:  Tue)</v>
      </c>
      <c r="H3035" s="41" t="s">
        <v>3210</v>
      </c>
      <c r="I3035" s="41" t="s">
        <v>3211</v>
      </c>
      <c r="J3035" s="41" t="str">
        <f t="shared" si="414"/>
        <v>Planned</v>
      </c>
    </row>
    <row r="3036" spans="1:10" x14ac:dyDescent="0.25">
      <c r="A3036" s="173" t="str">
        <f t="shared" si="413"/>
        <v>Math+ Khan Academy109</v>
      </c>
      <c r="B3036" s="74" t="s">
        <v>7</v>
      </c>
      <c r="C3036" s="105"/>
      <c r="D3036" s="118" t="s">
        <v>3417</v>
      </c>
      <c r="E3036" s="73" t="s">
        <v>107</v>
      </c>
      <c r="F3036" s="42">
        <v>109</v>
      </c>
      <c r="G3036" s="43" t="str">
        <f t="shared" si="411"/>
        <v>07 Feb (Week 22:  Thu)</v>
      </c>
      <c r="H3036" s="41" t="s">
        <v>3210</v>
      </c>
      <c r="I3036" s="41" t="s">
        <v>3211</v>
      </c>
      <c r="J3036" s="41" t="str">
        <f t="shared" si="414"/>
        <v>Planned</v>
      </c>
    </row>
    <row r="3037" spans="1:10" x14ac:dyDescent="0.25">
      <c r="A3037" s="173" t="str">
        <f t="shared" si="413"/>
        <v>Math+ Khan Academy112</v>
      </c>
      <c r="B3037" s="74" t="s">
        <v>7</v>
      </c>
      <c r="C3037" s="105"/>
      <c r="D3037" s="118" t="s">
        <v>3417</v>
      </c>
      <c r="E3037" s="73" t="s">
        <v>107</v>
      </c>
      <c r="F3037" s="42">
        <v>112</v>
      </c>
      <c r="G3037" s="43" t="str">
        <f t="shared" si="411"/>
        <v>12 Feb (Week 23:  Tue)</v>
      </c>
      <c r="H3037" s="41" t="s">
        <v>3210</v>
      </c>
      <c r="I3037" s="41" t="s">
        <v>3211</v>
      </c>
      <c r="J3037" s="41" t="str">
        <f t="shared" si="414"/>
        <v>Planned</v>
      </c>
    </row>
    <row r="3038" spans="1:10" x14ac:dyDescent="0.25">
      <c r="A3038" s="173" t="str">
        <f t="shared" si="413"/>
        <v>Math+ Khan Academy114</v>
      </c>
      <c r="B3038" s="74" t="s">
        <v>7</v>
      </c>
      <c r="C3038" s="105"/>
      <c r="D3038" s="118" t="s">
        <v>3417</v>
      </c>
      <c r="E3038" s="73" t="s">
        <v>107</v>
      </c>
      <c r="F3038" s="42">
        <v>114</v>
      </c>
      <c r="G3038" s="43" t="str">
        <f t="shared" si="411"/>
        <v>14 Feb (Week 23:  Thu)</v>
      </c>
      <c r="H3038" s="41" t="s">
        <v>3210</v>
      </c>
      <c r="I3038" s="41" t="s">
        <v>3211</v>
      </c>
      <c r="J3038" s="41" t="str">
        <f t="shared" si="414"/>
        <v>Planned</v>
      </c>
    </row>
    <row r="3039" spans="1:10" x14ac:dyDescent="0.25">
      <c r="A3039" s="173" t="str">
        <f t="shared" si="413"/>
        <v>Math+ Khan Academy117</v>
      </c>
      <c r="B3039" s="74" t="s">
        <v>7</v>
      </c>
      <c r="C3039" s="105"/>
      <c r="D3039" s="118" t="s">
        <v>3417</v>
      </c>
      <c r="E3039" s="73" t="s">
        <v>107</v>
      </c>
      <c r="F3039" s="42">
        <v>117</v>
      </c>
      <c r="G3039" s="43" t="str">
        <f t="shared" si="411"/>
        <v>19 Feb (Week 24:  Tue)</v>
      </c>
      <c r="H3039" s="41" t="s">
        <v>3210</v>
      </c>
      <c r="I3039" s="41" t="s">
        <v>3211</v>
      </c>
      <c r="J3039" s="41" t="str">
        <f t="shared" si="414"/>
        <v>Planned</v>
      </c>
    </row>
    <row r="3040" spans="1:10" x14ac:dyDescent="0.25">
      <c r="A3040" s="173" t="str">
        <f t="shared" si="413"/>
        <v>Math+ Khan Academy119</v>
      </c>
      <c r="B3040" s="74" t="s">
        <v>7</v>
      </c>
      <c r="C3040" s="105"/>
      <c r="D3040" s="118" t="s">
        <v>3417</v>
      </c>
      <c r="E3040" s="73" t="s">
        <v>107</v>
      </c>
      <c r="F3040" s="42">
        <v>119</v>
      </c>
      <c r="G3040" s="43" t="str">
        <f t="shared" si="411"/>
        <v>21 Feb (Week 24:  Thu)</v>
      </c>
      <c r="H3040" s="41" t="s">
        <v>3210</v>
      </c>
      <c r="I3040" s="41" t="s">
        <v>3211</v>
      </c>
      <c r="J3040" s="41" t="str">
        <f t="shared" si="414"/>
        <v>Planned</v>
      </c>
    </row>
    <row r="3041" spans="1:10" x14ac:dyDescent="0.25">
      <c r="A3041" s="173" t="str">
        <f t="shared" si="413"/>
        <v>Math+ Khan Academy122</v>
      </c>
      <c r="B3041" s="74" t="s">
        <v>7</v>
      </c>
      <c r="C3041" s="105"/>
      <c r="D3041" s="118" t="s">
        <v>3417</v>
      </c>
      <c r="E3041" s="73" t="s">
        <v>107</v>
      </c>
      <c r="F3041" s="42">
        <v>122</v>
      </c>
      <c r="G3041" s="43" t="str">
        <f t="shared" si="411"/>
        <v>26 Feb (Week 25:  Tue)</v>
      </c>
      <c r="H3041" s="41" t="s">
        <v>3210</v>
      </c>
      <c r="I3041" s="41" t="s">
        <v>3211</v>
      </c>
      <c r="J3041" s="41" t="str">
        <f t="shared" si="414"/>
        <v>Planned</v>
      </c>
    </row>
    <row r="3042" spans="1:10" x14ac:dyDescent="0.25">
      <c r="A3042" s="173" t="str">
        <f t="shared" si="413"/>
        <v>Math+ Khan Academy124</v>
      </c>
      <c r="B3042" s="74" t="s">
        <v>7</v>
      </c>
      <c r="C3042" s="105"/>
      <c r="D3042" s="118" t="s">
        <v>3417</v>
      </c>
      <c r="E3042" s="73" t="s">
        <v>107</v>
      </c>
      <c r="F3042" s="42">
        <v>124</v>
      </c>
      <c r="G3042" s="43" t="str">
        <f t="shared" si="411"/>
        <v>28 Feb (Week 25:  Thu)</v>
      </c>
      <c r="H3042" s="41" t="s">
        <v>3210</v>
      </c>
      <c r="I3042" s="41" t="s">
        <v>3211</v>
      </c>
      <c r="J3042" s="41" t="str">
        <f t="shared" si="414"/>
        <v>Planned</v>
      </c>
    </row>
    <row r="3043" spans="1:10" x14ac:dyDescent="0.25">
      <c r="A3043" s="173" t="str">
        <f t="shared" si="413"/>
        <v>Math+ Khan Academy127</v>
      </c>
      <c r="B3043" s="74" t="s">
        <v>7</v>
      </c>
      <c r="C3043" s="105"/>
      <c r="D3043" s="118" t="s">
        <v>3417</v>
      </c>
      <c r="E3043" s="73" t="s">
        <v>107</v>
      </c>
      <c r="F3043" s="42">
        <v>127</v>
      </c>
      <c r="G3043" s="43" t="str">
        <f t="shared" si="411"/>
        <v>05 Mar (Week 26:  Tue)</v>
      </c>
      <c r="H3043" s="41" t="s">
        <v>3210</v>
      </c>
      <c r="I3043" s="41" t="s">
        <v>3211</v>
      </c>
      <c r="J3043" s="41" t="str">
        <f t="shared" si="414"/>
        <v>Planned</v>
      </c>
    </row>
    <row r="3044" spans="1:10" x14ac:dyDescent="0.25">
      <c r="A3044" s="173" t="str">
        <f t="shared" si="413"/>
        <v>Math+ Khan Academy129</v>
      </c>
      <c r="B3044" s="74" t="s">
        <v>7</v>
      </c>
      <c r="C3044" s="105"/>
      <c r="D3044" s="118" t="s">
        <v>3417</v>
      </c>
      <c r="E3044" s="73" t="s">
        <v>107</v>
      </c>
      <c r="F3044" s="42">
        <v>129</v>
      </c>
      <c r="G3044" s="43" t="str">
        <f t="shared" si="411"/>
        <v>07 Mar (Week 26:  Thu)</v>
      </c>
      <c r="H3044" s="41" t="s">
        <v>3210</v>
      </c>
      <c r="I3044" s="41" t="s">
        <v>3211</v>
      </c>
      <c r="J3044" s="41" t="str">
        <f t="shared" si="414"/>
        <v>Planned</v>
      </c>
    </row>
    <row r="3045" spans="1:10" x14ac:dyDescent="0.25">
      <c r="A3045" s="173" t="str">
        <f t="shared" si="413"/>
        <v>Math+ Khan Academy132</v>
      </c>
      <c r="B3045" s="74" t="s">
        <v>7</v>
      </c>
      <c r="C3045" s="105"/>
      <c r="D3045" s="118" t="s">
        <v>3417</v>
      </c>
      <c r="E3045" s="73" t="s">
        <v>107</v>
      </c>
      <c r="F3045" s="42">
        <v>132</v>
      </c>
      <c r="G3045" s="43" t="str">
        <f t="shared" si="411"/>
        <v>12 Mar (Week 27:  Tue)</v>
      </c>
      <c r="H3045" s="41" t="s">
        <v>3210</v>
      </c>
      <c r="I3045" s="41" t="s">
        <v>3211</v>
      </c>
      <c r="J3045" s="41" t="str">
        <f t="shared" si="414"/>
        <v>Planned</v>
      </c>
    </row>
    <row r="3046" spans="1:10" x14ac:dyDescent="0.25">
      <c r="A3046" s="173" t="str">
        <f t="shared" si="413"/>
        <v>Math+ Khan Academy134</v>
      </c>
      <c r="B3046" s="74" t="s">
        <v>7</v>
      </c>
      <c r="C3046" s="105"/>
      <c r="D3046" s="118" t="s">
        <v>3417</v>
      </c>
      <c r="E3046" s="73" t="s">
        <v>107</v>
      </c>
      <c r="F3046" s="42">
        <v>134</v>
      </c>
      <c r="G3046" s="43" t="str">
        <f t="shared" si="411"/>
        <v>14 Mar (Week 27:  Thu)</v>
      </c>
      <c r="H3046" s="41" t="s">
        <v>3210</v>
      </c>
      <c r="I3046" s="41" t="s">
        <v>3211</v>
      </c>
      <c r="J3046" s="41" t="str">
        <f t="shared" si="414"/>
        <v>Planned</v>
      </c>
    </row>
    <row r="3047" spans="1:10" x14ac:dyDescent="0.25">
      <c r="A3047" s="173" t="str">
        <f t="shared" si="413"/>
        <v>Math+ Khan Academy137</v>
      </c>
      <c r="B3047" s="74" t="s">
        <v>7</v>
      </c>
      <c r="C3047" s="105"/>
      <c r="D3047" s="118" t="s">
        <v>3417</v>
      </c>
      <c r="E3047" s="73" t="s">
        <v>107</v>
      </c>
      <c r="F3047" s="42">
        <v>137</v>
      </c>
      <c r="G3047" s="43" t="str">
        <f t="shared" si="411"/>
        <v>19 Mar (Week 28:  Tue)</v>
      </c>
      <c r="H3047" s="41" t="s">
        <v>3210</v>
      </c>
      <c r="I3047" s="41" t="s">
        <v>3211</v>
      </c>
      <c r="J3047" s="41" t="str">
        <f t="shared" si="414"/>
        <v>Planned</v>
      </c>
    </row>
    <row r="3048" spans="1:10" x14ac:dyDescent="0.25">
      <c r="A3048" s="173" t="str">
        <f t="shared" si="413"/>
        <v>Math+ Khan Academy139</v>
      </c>
      <c r="B3048" s="74" t="s">
        <v>7</v>
      </c>
      <c r="C3048" s="105"/>
      <c r="D3048" s="118" t="s">
        <v>3417</v>
      </c>
      <c r="E3048" s="73" t="s">
        <v>107</v>
      </c>
      <c r="F3048" s="42">
        <v>139</v>
      </c>
      <c r="G3048" s="43" t="str">
        <f t="shared" si="411"/>
        <v>21 Mar (Week 28:  Thu)</v>
      </c>
      <c r="H3048" s="41" t="s">
        <v>3210</v>
      </c>
      <c r="I3048" s="41" t="s">
        <v>3211</v>
      </c>
      <c r="J3048" s="41" t="str">
        <f t="shared" si="414"/>
        <v>Planned</v>
      </c>
    </row>
    <row r="3049" spans="1:10" x14ac:dyDescent="0.25">
      <c r="A3049" s="173" t="str">
        <f t="shared" si="413"/>
        <v>Math+ Khan Academy142</v>
      </c>
      <c r="B3049" s="74" t="s">
        <v>7</v>
      </c>
      <c r="C3049" s="105"/>
      <c r="D3049" s="118" t="s">
        <v>3417</v>
      </c>
      <c r="E3049" s="73" t="s">
        <v>107</v>
      </c>
      <c r="F3049" s="42">
        <v>142</v>
      </c>
      <c r="G3049" s="43" t="str">
        <f t="shared" si="411"/>
        <v>26 Mar (Week 29:  Tue)</v>
      </c>
      <c r="H3049" s="41" t="s">
        <v>3210</v>
      </c>
      <c r="I3049" s="41" t="s">
        <v>3211</v>
      </c>
      <c r="J3049" s="41" t="str">
        <f t="shared" si="414"/>
        <v>Planned</v>
      </c>
    </row>
    <row r="3050" spans="1:10" x14ac:dyDescent="0.25">
      <c r="A3050" s="173" t="str">
        <f t="shared" si="413"/>
        <v>Math+ Khan Academy144</v>
      </c>
      <c r="B3050" s="74" t="s">
        <v>7</v>
      </c>
      <c r="C3050" s="105"/>
      <c r="D3050" s="118" t="s">
        <v>3417</v>
      </c>
      <c r="E3050" s="73" t="s">
        <v>107</v>
      </c>
      <c r="F3050" s="42">
        <v>144</v>
      </c>
      <c r="G3050" s="43" t="str">
        <f t="shared" ref="G3050:G3064" si="415">IF(ISBLANK(F3050),"",TEXT(VLOOKUP(F3050,Calendar,2,0),"dd mmm")&amp;" (Week "&amp;VLOOKUP(F3050,Calendar,3,FALSE)&amp;":  "&amp;TEXT(VLOOKUP(F3050,Calendar,2,FALSE),"ddd")&amp;")")</f>
        <v>28 Mar (Week 29:  Thu)</v>
      </c>
      <c r="H3050" s="41" t="s">
        <v>3210</v>
      </c>
      <c r="I3050" s="41" t="s">
        <v>3211</v>
      </c>
      <c r="J3050" s="41" t="str">
        <f t="shared" si="414"/>
        <v>Planned</v>
      </c>
    </row>
    <row r="3051" spans="1:10" x14ac:dyDescent="0.25">
      <c r="A3051" s="173" t="str">
        <f t="shared" si="413"/>
        <v>Math+ Khan Academy147</v>
      </c>
      <c r="B3051" s="74" t="s">
        <v>7</v>
      </c>
      <c r="C3051" s="105"/>
      <c r="D3051" s="118" t="s">
        <v>3417</v>
      </c>
      <c r="E3051" s="73" t="s">
        <v>107</v>
      </c>
      <c r="F3051" s="42">
        <v>147</v>
      </c>
      <c r="G3051" s="43" t="str">
        <f t="shared" si="415"/>
        <v>02 Apr (Week 30:  Tue)</v>
      </c>
      <c r="H3051" s="41" t="s">
        <v>3210</v>
      </c>
      <c r="I3051" s="41" t="s">
        <v>3211</v>
      </c>
      <c r="J3051" s="41" t="str">
        <f t="shared" si="414"/>
        <v>Planned</v>
      </c>
    </row>
    <row r="3052" spans="1:10" x14ac:dyDescent="0.25">
      <c r="A3052" s="173" t="str">
        <f t="shared" si="413"/>
        <v>Math+ Khan Academy149</v>
      </c>
      <c r="B3052" s="74" t="s">
        <v>7</v>
      </c>
      <c r="C3052" s="105"/>
      <c r="D3052" s="118" t="s">
        <v>3417</v>
      </c>
      <c r="E3052" s="73" t="s">
        <v>107</v>
      </c>
      <c r="F3052" s="42">
        <v>149</v>
      </c>
      <c r="G3052" s="43" t="str">
        <f t="shared" si="415"/>
        <v>04 Apr (Week 30:  Thu)</v>
      </c>
      <c r="H3052" s="41" t="s">
        <v>3210</v>
      </c>
      <c r="I3052" s="41" t="s">
        <v>3211</v>
      </c>
      <c r="J3052" s="41" t="str">
        <f t="shared" si="414"/>
        <v>Planned</v>
      </c>
    </row>
    <row r="3053" spans="1:10" x14ac:dyDescent="0.25">
      <c r="A3053" s="173" t="str">
        <f t="shared" si="413"/>
        <v>Math+ Khan Academy152</v>
      </c>
      <c r="B3053" s="74" t="s">
        <v>7</v>
      </c>
      <c r="C3053" s="105"/>
      <c r="D3053" s="118" t="s">
        <v>3417</v>
      </c>
      <c r="E3053" s="73" t="s">
        <v>107</v>
      </c>
      <c r="F3053" s="42">
        <v>152</v>
      </c>
      <c r="G3053" s="43" t="str">
        <f t="shared" si="415"/>
        <v>09 Apr (Week 31:  Tue)</v>
      </c>
      <c r="H3053" s="41" t="s">
        <v>3210</v>
      </c>
      <c r="I3053" s="41" t="s">
        <v>3211</v>
      </c>
      <c r="J3053" s="41" t="str">
        <f t="shared" si="414"/>
        <v>Planned</v>
      </c>
    </row>
    <row r="3054" spans="1:10" x14ac:dyDescent="0.25">
      <c r="A3054" s="173" t="str">
        <f t="shared" si="413"/>
        <v>Math+ Khan Academy154</v>
      </c>
      <c r="B3054" s="74" t="s">
        <v>7</v>
      </c>
      <c r="C3054" s="105"/>
      <c r="D3054" s="118" t="s">
        <v>3417</v>
      </c>
      <c r="E3054" s="73" t="s">
        <v>107</v>
      </c>
      <c r="F3054" s="42">
        <v>154</v>
      </c>
      <c r="G3054" s="43" t="str">
        <f t="shared" si="415"/>
        <v>11 Apr (Week 31:  Thu)</v>
      </c>
      <c r="H3054" s="41" t="s">
        <v>3210</v>
      </c>
      <c r="I3054" s="41" t="s">
        <v>3211</v>
      </c>
      <c r="J3054" s="41" t="str">
        <f t="shared" si="414"/>
        <v>Planned</v>
      </c>
    </row>
    <row r="3055" spans="1:10" x14ac:dyDescent="0.25">
      <c r="A3055" s="173" t="str">
        <f t="shared" si="413"/>
        <v>Math+ Khan Academy157</v>
      </c>
      <c r="B3055" s="74" t="s">
        <v>7</v>
      </c>
      <c r="C3055" s="105"/>
      <c r="D3055" s="118" t="s">
        <v>3417</v>
      </c>
      <c r="E3055" s="73" t="s">
        <v>107</v>
      </c>
      <c r="F3055" s="42">
        <v>157</v>
      </c>
      <c r="G3055" s="43" t="str">
        <f t="shared" si="415"/>
        <v>16 Apr (Week 32:  Tue)</v>
      </c>
      <c r="H3055" s="41" t="s">
        <v>3210</v>
      </c>
      <c r="I3055" s="41" t="s">
        <v>3211</v>
      </c>
      <c r="J3055" s="41" t="str">
        <f t="shared" si="414"/>
        <v>Planned</v>
      </c>
    </row>
    <row r="3056" spans="1:10" x14ac:dyDescent="0.25">
      <c r="A3056" s="173" t="str">
        <f t="shared" si="413"/>
        <v>Math+ Khan Academy159</v>
      </c>
      <c r="B3056" s="74" t="s">
        <v>7</v>
      </c>
      <c r="C3056" s="105"/>
      <c r="D3056" s="118" t="s">
        <v>3417</v>
      </c>
      <c r="E3056" s="73" t="s">
        <v>107</v>
      </c>
      <c r="F3056" s="42">
        <v>159</v>
      </c>
      <c r="G3056" s="43" t="str">
        <f t="shared" si="415"/>
        <v>18 Apr (Week 32:  Thu)</v>
      </c>
      <c r="H3056" s="41" t="s">
        <v>3210</v>
      </c>
      <c r="I3056" s="41" t="s">
        <v>3211</v>
      </c>
      <c r="J3056" s="41" t="str">
        <f t="shared" si="414"/>
        <v>Planned</v>
      </c>
    </row>
    <row r="3057" spans="1:11" x14ac:dyDescent="0.25">
      <c r="A3057" s="173" t="str">
        <f t="shared" si="413"/>
        <v>Math+ Khan Academy162</v>
      </c>
      <c r="B3057" s="74" t="s">
        <v>7</v>
      </c>
      <c r="C3057" s="105"/>
      <c r="D3057" s="118" t="s">
        <v>3417</v>
      </c>
      <c r="E3057" s="73" t="s">
        <v>107</v>
      </c>
      <c r="F3057" s="42">
        <v>162</v>
      </c>
      <c r="G3057" s="43" t="str">
        <f t="shared" si="415"/>
        <v>23 Apr (Week 33:  Tue)</v>
      </c>
      <c r="H3057" s="41" t="s">
        <v>3210</v>
      </c>
      <c r="I3057" s="41" t="s">
        <v>3211</v>
      </c>
      <c r="J3057" s="41" t="str">
        <f t="shared" si="414"/>
        <v>Planned</v>
      </c>
    </row>
    <row r="3058" spans="1:11" x14ac:dyDescent="0.25">
      <c r="A3058" s="173" t="str">
        <f t="shared" si="413"/>
        <v>Math+ Khan Academy164</v>
      </c>
      <c r="B3058" s="74" t="s">
        <v>7</v>
      </c>
      <c r="C3058" s="105"/>
      <c r="D3058" s="118" t="s">
        <v>3417</v>
      </c>
      <c r="E3058" s="73" t="s">
        <v>107</v>
      </c>
      <c r="F3058" s="42">
        <v>164</v>
      </c>
      <c r="G3058" s="43" t="str">
        <f t="shared" si="415"/>
        <v>25 Apr (Week 33:  Thu)</v>
      </c>
      <c r="H3058" s="41" t="s">
        <v>3210</v>
      </c>
      <c r="I3058" s="41" t="s">
        <v>3211</v>
      </c>
      <c r="J3058" s="41" t="str">
        <f t="shared" si="414"/>
        <v>Planned</v>
      </c>
    </row>
    <row r="3059" spans="1:11" x14ac:dyDescent="0.25">
      <c r="A3059" s="173" t="str">
        <f t="shared" si="413"/>
        <v>Math+ Khan Academy167</v>
      </c>
      <c r="B3059" s="74" t="s">
        <v>7</v>
      </c>
      <c r="C3059" s="105"/>
      <c r="D3059" s="118" t="s">
        <v>3417</v>
      </c>
      <c r="E3059" s="73" t="s">
        <v>107</v>
      </c>
      <c r="F3059" s="42">
        <v>167</v>
      </c>
      <c r="G3059" s="43" t="str">
        <f t="shared" si="415"/>
        <v>30 Apr (Week 34:  Tue)</v>
      </c>
      <c r="H3059" s="41" t="s">
        <v>3210</v>
      </c>
      <c r="I3059" s="41" t="s">
        <v>3211</v>
      </c>
      <c r="J3059" s="41" t="str">
        <f t="shared" si="414"/>
        <v>Planned</v>
      </c>
    </row>
    <row r="3060" spans="1:11" x14ac:dyDescent="0.25">
      <c r="A3060" s="173" t="str">
        <f t="shared" si="413"/>
        <v>Math+ Khan Academy169</v>
      </c>
      <c r="B3060" s="74" t="s">
        <v>7</v>
      </c>
      <c r="C3060" s="105"/>
      <c r="D3060" s="118" t="s">
        <v>3417</v>
      </c>
      <c r="E3060" s="73" t="s">
        <v>107</v>
      </c>
      <c r="F3060" s="42">
        <v>169</v>
      </c>
      <c r="G3060" s="43" t="str">
        <f t="shared" si="415"/>
        <v>02 May (Week 34:  Thu)</v>
      </c>
      <c r="H3060" s="41" t="s">
        <v>3210</v>
      </c>
      <c r="I3060" s="41" t="s">
        <v>3211</v>
      </c>
      <c r="J3060" s="41" t="str">
        <f t="shared" si="414"/>
        <v>Planned</v>
      </c>
    </row>
    <row r="3061" spans="1:11" x14ac:dyDescent="0.25">
      <c r="A3061" s="173" t="str">
        <f t="shared" si="413"/>
        <v>Math+ Khan Academy172</v>
      </c>
      <c r="B3061" s="74" t="s">
        <v>7</v>
      </c>
      <c r="C3061" s="105"/>
      <c r="D3061" s="118" t="s">
        <v>3417</v>
      </c>
      <c r="E3061" s="73" t="s">
        <v>107</v>
      </c>
      <c r="F3061" s="42">
        <v>172</v>
      </c>
      <c r="G3061" s="43" t="str">
        <f t="shared" si="415"/>
        <v>07 May (Week 35:  Tue)</v>
      </c>
      <c r="H3061" s="41" t="s">
        <v>3210</v>
      </c>
      <c r="I3061" s="41" t="s">
        <v>3211</v>
      </c>
      <c r="J3061" s="41" t="str">
        <f t="shared" si="414"/>
        <v>Planned</v>
      </c>
    </row>
    <row r="3062" spans="1:11" x14ac:dyDescent="0.25">
      <c r="A3062" s="173" t="str">
        <f t="shared" si="413"/>
        <v>Math+ Khan Academy174</v>
      </c>
      <c r="B3062" s="74" t="s">
        <v>7</v>
      </c>
      <c r="C3062" s="105"/>
      <c r="D3062" s="118" t="s">
        <v>3417</v>
      </c>
      <c r="E3062" s="73" t="s">
        <v>107</v>
      </c>
      <c r="F3062" s="42">
        <v>174</v>
      </c>
      <c r="G3062" s="43" t="str">
        <f t="shared" si="415"/>
        <v>09 May (Week 35:  Thu)</v>
      </c>
      <c r="H3062" s="41" t="s">
        <v>3210</v>
      </c>
      <c r="I3062" s="41" t="s">
        <v>3211</v>
      </c>
      <c r="J3062" s="41" t="str">
        <f t="shared" si="414"/>
        <v>Planned</v>
      </c>
    </row>
    <row r="3063" spans="1:11" x14ac:dyDescent="0.25">
      <c r="A3063" s="173" t="str">
        <f t="shared" si="413"/>
        <v>Math+ Khan Academy177</v>
      </c>
      <c r="B3063" s="74" t="s">
        <v>7</v>
      </c>
      <c r="C3063" s="105"/>
      <c r="D3063" s="118" t="s">
        <v>3417</v>
      </c>
      <c r="E3063" s="73" t="s">
        <v>107</v>
      </c>
      <c r="F3063" s="42">
        <v>177</v>
      </c>
      <c r="G3063" s="43" t="str">
        <f t="shared" si="415"/>
        <v>14 May (Week 36:  Tue)</v>
      </c>
      <c r="H3063" s="41" t="s">
        <v>3210</v>
      </c>
      <c r="I3063" s="41" t="s">
        <v>3211</v>
      </c>
      <c r="J3063" s="41" t="str">
        <f t="shared" si="414"/>
        <v>Planned</v>
      </c>
    </row>
    <row r="3064" spans="1:11" x14ac:dyDescent="0.25">
      <c r="A3064" s="173" t="str">
        <f t="shared" si="413"/>
        <v>Math+ Khan Academy179</v>
      </c>
      <c r="B3064" s="74" t="s">
        <v>7</v>
      </c>
      <c r="C3064" s="105"/>
      <c r="D3064" s="118" t="s">
        <v>3417</v>
      </c>
      <c r="E3064" s="73" t="s">
        <v>107</v>
      </c>
      <c r="F3064" s="42">
        <v>179</v>
      </c>
      <c r="G3064" s="43" t="str">
        <f t="shared" si="415"/>
        <v>16 May (Week 36:  Thu)</v>
      </c>
      <c r="H3064" s="41" t="s">
        <v>3210</v>
      </c>
      <c r="I3064" s="41" t="s">
        <v>3211</v>
      </c>
      <c r="J3064" s="41" t="str">
        <f t="shared" si="414"/>
        <v>Planned</v>
      </c>
    </row>
    <row r="3065" spans="1:11" x14ac:dyDescent="0.25">
      <c r="A3065" s="75" t="str">
        <f t="shared" ref="A3065:A3067" si="416">B3065&amp;D3065&amp;F3065</f>
        <v>MathDVD: Mathtacular 49</v>
      </c>
      <c r="B3065" s="74" t="s">
        <v>7</v>
      </c>
      <c r="C3065" s="105"/>
      <c r="D3065" s="73" t="s">
        <v>355</v>
      </c>
      <c r="E3065" s="73" t="s">
        <v>107</v>
      </c>
      <c r="F3065" s="42">
        <v>9</v>
      </c>
      <c r="G3065" s="43" t="str">
        <f t="shared" ref="G3065:G3067" si="417">IF(ISBLANK(F3065),"",TEXT(VLOOKUP(F3065,Calendar,2,0),"dd mmm")&amp;" (Week "&amp;VLOOKUP(F3065,Calendar,3,FALSE)&amp;":  "&amp;TEXT(VLOOKUP(F3065,Calendar,2,FALSE),"ddd")&amp;")")</f>
        <v>13 Sep (Week 2:  Thu)</v>
      </c>
      <c r="H3065" s="41" t="s">
        <v>3212</v>
      </c>
      <c r="I3065" s="41" t="s">
        <v>3213</v>
      </c>
      <c r="J3065" s="41" t="str">
        <f t="shared" ref="J3065:J3067" si="418">IF(ISBLANK(K3065),"Planned",IF(K3065="-","Revoked","Completed"))</f>
        <v>Completed</v>
      </c>
      <c r="K3065" s="107">
        <v>43356</v>
      </c>
    </row>
    <row r="3066" spans="1:11" x14ac:dyDescent="0.25">
      <c r="A3066" s="75" t="str">
        <f t="shared" si="416"/>
        <v>MathDVD: Mathtacular 419</v>
      </c>
      <c r="B3066" s="74" t="s">
        <v>7</v>
      </c>
      <c r="C3066" s="105"/>
      <c r="D3066" s="73" t="s">
        <v>355</v>
      </c>
      <c r="E3066" s="73" t="s">
        <v>107</v>
      </c>
      <c r="F3066" s="42">
        <v>19</v>
      </c>
      <c r="G3066" s="43" t="str">
        <f t="shared" si="417"/>
        <v>27 Sep (Week 4:  Thu)</v>
      </c>
      <c r="H3066" s="41" t="s">
        <v>3214</v>
      </c>
      <c r="I3066" s="41" t="s">
        <v>3215</v>
      </c>
      <c r="J3066" s="41" t="str">
        <f t="shared" si="418"/>
        <v>Completed</v>
      </c>
      <c r="K3066" s="107">
        <v>43371</v>
      </c>
    </row>
    <row r="3067" spans="1:11" x14ac:dyDescent="0.25">
      <c r="A3067" s="75" t="str">
        <f t="shared" si="416"/>
        <v>MathDVD: Mathtacular 429</v>
      </c>
      <c r="B3067" s="74" t="s">
        <v>7</v>
      </c>
      <c r="C3067" s="105"/>
      <c r="D3067" s="73" t="s">
        <v>355</v>
      </c>
      <c r="E3067" s="73" t="s">
        <v>107</v>
      </c>
      <c r="F3067" s="42">
        <v>29</v>
      </c>
      <c r="G3067" s="43" t="str">
        <f t="shared" si="417"/>
        <v>11 Oct (Week 6:  Thu)</v>
      </c>
      <c r="H3067" s="41" t="s">
        <v>3216</v>
      </c>
      <c r="I3067" s="41" t="s">
        <v>3217</v>
      </c>
      <c r="J3067" s="41" t="str">
        <f t="shared" si="418"/>
        <v>Planned</v>
      </c>
    </row>
    <row r="3068" spans="1:11" x14ac:dyDescent="0.25">
      <c r="A3068" s="173" t="str">
        <f t="shared" ref="A3068:A3073" si="419">B3068&amp;D3068&amp;F3068</f>
        <v>MathDVD: Mathtacular 439</v>
      </c>
      <c r="B3068" s="74" t="s">
        <v>7</v>
      </c>
      <c r="C3068" s="105"/>
      <c r="D3068" s="73" t="s">
        <v>355</v>
      </c>
      <c r="E3068" s="73" t="s">
        <v>107</v>
      </c>
      <c r="F3068" s="42">
        <v>39</v>
      </c>
      <c r="G3068" s="43" t="str">
        <f t="shared" ref="G3068:G3073" si="420">IF(ISBLANK(F3068),"",TEXT(VLOOKUP(F3068,Calendar,2,0),"dd mmm")&amp;" (Week "&amp;VLOOKUP(F3068,Calendar,3,FALSE)&amp;":  "&amp;TEXT(VLOOKUP(F3068,Calendar,2,FALSE),"ddd")&amp;")")</f>
        <v>25 Oct (Week 8:  Thu)</v>
      </c>
      <c r="H3068" s="41" t="s">
        <v>3218</v>
      </c>
      <c r="I3068" s="41" t="s">
        <v>3224</v>
      </c>
      <c r="J3068" s="41" t="str">
        <f t="shared" ref="J3068:J3073" si="421">IF(ISBLANK(K3068),"Planned",IF(K3068="-","Revoked","Completed"))</f>
        <v>Planned</v>
      </c>
    </row>
    <row r="3069" spans="1:11" x14ac:dyDescent="0.25">
      <c r="A3069" s="173" t="str">
        <f t="shared" si="419"/>
        <v>MathDVD: Mathtacular 449</v>
      </c>
      <c r="B3069" s="74" t="s">
        <v>7</v>
      </c>
      <c r="C3069" s="105"/>
      <c r="D3069" s="73" t="s">
        <v>355</v>
      </c>
      <c r="E3069" s="73" t="s">
        <v>107</v>
      </c>
      <c r="F3069" s="42">
        <v>49</v>
      </c>
      <c r="G3069" s="43" t="str">
        <f t="shared" si="420"/>
        <v>08 Nov (Week 10:  Thu)</v>
      </c>
      <c r="H3069" s="41" t="s">
        <v>3219</v>
      </c>
      <c r="I3069" s="41" t="s">
        <v>3225</v>
      </c>
      <c r="J3069" s="41" t="str">
        <f t="shared" si="421"/>
        <v>Planned</v>
      </c>
    </row>
    <row r="3070" spans="1:11" x14ac:dyDescent="0.25">
      <c r="A3070" s="173" t="str">
        <f t="shared" si="419"/>
        <v>MathDVD: Mathtacular 459</v>
      </c>
      <c r="B3070" s="74" t="s">
        <v>7</v>
      </c>
      <c r="C3070" s="105"/>
      <c r="D3070" s="73" t="s">
        <v>355</v>
      </c>
      <c r="E3070" s="73" t="s">
        <v>107</v>
      </c>
      <c r="F3070" s="42">
        <v>59</v>
      </c>
      <c r="G3070" s="43" t="str">
        <f t="shared" si="420"/>
        <v>22 Nov (Week 12:  Thu)</v>
      </c>
      <c r="H3070" s="41" t="s">
        <v>3220</v>
      </c>
      <c r="I3070" s="41" t="s">
        <v>3226</v>
      </c>
      <c r="J3070" s="41" t="str">
        <f t="shared" si="421"/>
        <v>Planned</v>
      </c>
    </row>
    <row r="3071" spans="1:11" x14ac:dyDescent="0.25">
      <c r="A3071" s="173" t="str">
        <f t="shared" si="419"/>
        <v>MathDVD: Mathtacular 469</v>
      </c>
      <c r="B3071" s="74" t="s">
        <v>7</v>
      </c>
      <c r="C3071" s="105"/>
      <c r="D3071" s="73" t="s">
        <v>355</v>
      </c>
      <c r="E3071" s="73" t="s">
        <v>107</v>
      </c>
      <c r="F3071" s="42">
        <v>69</v>
      </c>
      <c r="G3071" s="43" t="str">
        <f t="shared" si="420"/>
        <v>06 Dec (Week 14:  Thu)</v>
      </c>
      <c r="H3071" s="41" t="s">
        <v>3221</v>
      </c>
      <c r="I3071" s="41" t="s">
        <v>3227</v>
      </c>
      <c r="J3071" s="41" t="str">
        <f t="shared" si="421"/>
        <v>Planned</v>
      </c>
    </row>
    <row r="3072" spans="1:11" x14ac:dyDescent="0.25">
      <c r="A3072" s="173" t="str">
        <f t="shared" si="419"/>
        <v>MathDVD: Mathtacular 479</v>
      </c>
      <c r="B3072" s="74" t="s">
        <v>7</v>
      </c>
      <c r="C3072" s="105"/>
      <c r="D3072" s="73" t="s">
        <v>355</v>
      </c>
      <c r="E3072" s="73" t="s">
        <v>107</v>
      </c>
      <c r="F3072" s="42">
        <v>79</v>
      </c>
      <c r="G3072" s="43" t="str">
        <f t="shared" si="420"/>
        <v>20 Dec (Week 16:  Thu)</v>
      </c>
      <c r="H3072" s="41" t="s">
        <v>3222</v>
      </c>
      <c r="I3072" s="41" t="s">
        <v>3228</v>
      </c>
      <c r="J3072" s="41" t="str">
        <f t="shared" si="421"/>
        <v>Planned</v>
      </c>
    </row>
    <row r="3073" spans="1:11" x14ac:dyDescent="0.25">
      <c r="A3073" s="173" t="str">
        <f t="shared" si="419"/>
        <v>MathDVD: Mathtacular 489</v>
      </c>
      <c r="B3073" s="74" t="s">
        <v>7</v>
      </c>
      <c r="C3073" s="105"/>
      <c r="D3073" s="73" t="s">
        <v>355</v>
      </c>
      <c r="E3073" s="73" t="s">
        <v>107</v>
      </c>
      <c r="F3073" s="42">
        <v>89</v>
      </c>
      <c r="G3073" s="43" t="str">
        <f t="shared" si="420"/>
        <v>10 Jan (Week 18:  Thu)</v>
      </c>
      <c r="H3073" s="41" t="s">
        <v>3223</v>
      </c>
      <c r="I3073" s="41" t="s">
        <v>3229</v>
      </c>
      <c r="J3073" s="41" t="str">
        <f t="shared" si="421"/>
        <v>Planned</v>
      </c>
    </row>
    <row r="3074" spans="1:11" x14ac:dyDescent="0.25">
      <c r="A3074" s="173" t="str">
        <f t="shared" ref="A3074:A3105" si="422">B3074&amp;D3074&amp;F3074</f>
        <v>Logic+ The Thinking Toolbox4</v>
      </c>
      <c r="B3074" s="74" t="s">
        <v>2797</v>
      </c>
      <c r="C3074" s="176"/>
      <c r="D3074" s="118" t="s">
        <v>4247</v>
      </c>
      <c r="E3074" s="176" t="s">
        <v>128</v>
      </c>
      <c r="F3074" s="42">
        <v>4</v>
      </c>
      <c r="G3074" s="43" t="str">
        <f t="shared" ref="G3074:G3137" si="423">IF(ISBLANK(F3074),"",TEXT(VLOOKUP(F3074,Calendar,2,0),"dd mmm")&amp;" (Week "&amp;VLOOKUP(F3074,Calendar,3,FALSE)&amp;":  "&amp;TEXT(VLOOKUP(F3074,Calendar,2,FALSE),"ddd")&amp;")")</f>
        <v>06 Sep (Week 1:  Thu)</v>
      </c>
      <c r="H3074" s="41" t="s">
        <v>2798</v>
      </c>
      <c r="I3074" s="41" t="s">
        <v>2833</v>
      </c>
      <c r="J3074" s="41" t="str">
        <f t="shared" ref="J3074:J3105" si="424">IF(ISBLANK(K3074),"Planned",IF(K3074="-","Revoked","Completed"))</f>
        <v>Completed</v>
      </c>
      <c r="K3074" s="107">
        <v>43349</v>
      </c>
    </row>
    <row r="3075" spans="1:11" x14ac:dyDescent="0.25">
      <c r="A3075" s="173" t="str">
        <f t="shared" si="422"/>
        <v>Logic+ The Thinking Toolbox6</v>
      </c>
      <c r="B3075" s="74" t="s">
        <v>2797</v>
      </c>
      <c r="C3075" s="176"/>
      <c r="D3075" s="118" t="s">
        <v>4247</v>
      </c>
      <c r="E3075" s="176" t="s">
        <v>128</v>
      </c>
      <c r="F3075" s="42">
        <v>6</v>
      </c>
      <c r="G3075" s="43" t="str">
        <f t="shared" si="423"/>
        <v>10 Sep (Week 2:  Mon)</v>
      </c>
      <c r="H3075" s="41" t="s">
        <v>2799</v>
      </c>
      <c r="I3075" s="41" t="s">
        <v>2834</v>
      </c>
      <c r="J3075" s="41" t="str">
        <f t="shared" si="424"/>
        <v>Completed</v>
      </c>
      <c r="K3075" s="107">
        <v>43353</v>
      </c>
    </row>
    <row r="3076" spans="1:11" x14ac:dyDescent="0.25">
      <c r="A3076" s="173" t="str">
        <f t="shared" si="422"/>
        <v>Logic+ The Thinking Toolbox9</v>
      </c>
      <c r="B3076" s="74" t="s">
        <v>2797</v>
      </c>
      <c r="C3076" s="176"/>
      <c r="D3076" s="118" t="s">
        <v>4247</v>
      </c>
      <c r="E3076" s="176" t="s">
        <v>128</v>
      </c>
      <c r="F3076" s="42">
        <v>9</v>
      </c>
      <c r="G3076" s="43" t="str">
        <f t="shared" si="423"/>
        <v>13 Sep (Week 2:  Thu)</v>
      </c>
      <c r="H3076" s="41" t="s">
        <v>2800</v>
      </c>
      <c r="I3076" s="41" t="s">
        <v>2835</v>
      </c>
      <c r="J3076" s="41" t="str">
        <f t="shared" si="424"/>
        <v>Completed</v>
      </c>
      <c r="K3076" s="107">
        <v>43356</v>
      </c>
    </row>
    <row r="3077" spans="1:11" x14ac:dyDescent="0.25">
      <c r="A3077" s="173" t="str">
        <f t="shared" si="422"/>
        <v>Logic+ The Thinking Toolbox11</v>
      </c>
      <c r="B3077" s="74" t="s">
        <v>2797</v>
      </c>
      <c r="C3077" s="176"/>
      <c r="D3077" s="118" t="s">
        <v>4247</v>
      </c>
      <c r="E3077" s="176" t="s">
        <v>128</v>
      </c>
      <c r="F3077" s="42">
        <v>11</v>
      </c>
      <c r="G3077" s="43" t="str">
        <f t="shared" si="423"/>
        <v>17 Sep (Week 3:  Mon)</v>
      </c>
      <c r="H3077" s="41" t="s">
        <v>2801</v>
      </c>
      <c r="I3077" s="41" t="s">
        <v>2836</v>
      </c>
      <c r="J3077" s="41" t="str">
        <f t="shared" si="424"/>
        <v>Completed</v>
      </c>
      <c r="K3077" s="107">
        <v>43360</v>
      </c>
    </row>
    <row r="3078" spans="1:11" x14ac:dyDescent="0.25">
      <c r="A3078" s="173" t="str">
        <f t="shared" si="422"/>
        <v>Logic+ The Thinking Toolbox14</v>
      </c>
      <c r="B3078" s="74" t="s">
        <v>2797</v>
      </c>
      <c r="C3078" s="176"/>
      <c r="D3078" s="118" t="s">
        <v>4247</v>
      </c>
      <c r="E3078" s="176" t="s">
        <v>128</v>
      </c>
      <c r="F3078" s="42">
        <v>14</v>
      </c>
      <c r="G3078" s="43" t="str">
        <f t="shared" si="423"/>
        <v>20 Sep (Week 3:  Thu)</v>
      </c>
      <c r="H3078" s="41" t="s">
        <v>2802</v>
      </c>
      <c r="I3078" s="41" t="s">
        <v>2837</v>
      </c>
      <c r="J3078" s="41" t="str">
        <f t="shared" si="424"/>
        <v>Completed</v>
      </c>
      <c r="K3078" s="107">
        <v>43362</v>
      </c>
    </row>
    <row r="3079" spans="1:11" x14ac:dyDescent="0.25">
      <c r="A3079" s="173" t="str">
        <f t="shared" si="422"/>
        <v>Logic+ The Thinking Toolbox16</v>
      </c>
      <c r="B3079" s="74" t="s">
        <v>2797</v>
      </c>
      <c r="C3079" s="176"/>
      <c r="D3079" s="118" t="s">
        <v>4247</v>
      </c>
      <c r="E3079" s="176" t="s">
        <v>128</v>
      </c>
      <c r="F3079" s="42">
        <v>16</v>
      </c>
      <c r="G3079" s="43" t="str">
        <f t="shared" si="423"/>
        <v>24 Sep (Week 4:  Mon)</v>
      </c>
      <c r="H3079" s="41" t="s">
        <v>2803</v>
      </c>
      <c r="I3079" s="41" t="s">
        <v>2838</v>
      </c>
      <c r="J3079" s="41" t="str">
        <f t="shared" si="424"/>
        <v>Completed</v>
      </c>
      <c r="K3079" s="107">
        <v>43368</v>
      </c>
    </row>
    <row r="3080" spans="1:11" x14ac:dyDescent="0.25">
      <c r="A3080" s="173" t="str">
        <f t="shared" si="422"/>
        <v>Logic+ The Thinking Toolbox19</v>
      </c>
      <c r="B3080" s="74" t="s">
        <v>2797</v>
      </c>
      <c r="C3080" s="176"/>
      <c r="D3080" s="118" t="s">
        <v>4247</v>
      </c>
      <c r="E3080" s="176" t="s">
        <v>128</v>
      </c>
      <c r="F3080" s="42">
        <v>19</v>
      </c>
      <c r="G3080" s="43" t="str">
        <f t="shared" si="423"/>
        <v>27 Sep (Week 4:  Thu)</v>
      </c>
      <c r="H3080" s="41" t="s">
        <v>2804</v>
      </c>
      <c r="I3080" s="41" t="s">
        <v>2839</v>
      </c>
      <c r="J3080" s="41" t="str">
        <f t="shared" si="424"/>
        <v>Completed</v>
      </c>
      <c r="K3080" s="107">
        <v>43369</v>
      </c>
    </row>
    <row r="3081" spans="1:11" x14ac:dyDescent="0.25">
      <c r="A3081" s="173" t="str">
        <f t="shared" si="422"/>
        <v>Logic+ The Thinking Toolbox21</v>
      </c>
      <c r="B3081" s="74" t="s">
        <v>2797</v>
      </c>
      <c r="C3081" s="176"/>
      <c r="D3081" s="118" t="s">
        <v>4247</v>
      </c>
      <c r="E3081" s="176" t="s">
        <v>128</v>
      </c>
      <c r="F3081" s="42">
        <v>21</v>
      </c>
      <c r="G3081" s="43" t="str">
        <f t="shared" si="423"/>
        <v>01 Oct (Week 5:  Mon)</v>
      </c>
      <c r="H3081" s="41" t="s">
        <v>2805</v>
      </c>
      <c r="I3081" s="41" t="s">
        <v>2840</v>
      </c>
      <c r="J3081" s="41" t="str">
        <f t="shared" si="424"/>
        <v>Completed</v>
      </c>
      <c r="K3081" s="107">
        <v>43374</v>
      </c>
    </row>
    <row r="3082" spans="1:11" x14ac:dyDescent="0.25">
      <c r="A3082" s="173" t="str">
        <f t="shared" si="422"/>
        <v>Logic+ The Thinking Toolbox24</v>
      </c>
      <c r="B3082" s="74" t="s">
        <v>2797</v>
      </c>
      <c r="C3082" s="176"/>
      <c r="D3082" s="118" t="s">
        <v>4247</v>
      </c>
      <c r="E3082" s="176" t="s">
        <v>128</v>
      </c>
      <c r="F3082" s="42">
        <v>24</v>
      </c>
      <c r="G3082" s="43" t="str">
        <f t="shared" si="423"/>
        <v>04 Oct (Week 5:  Thu)</v>
      </c>
      <c r="H3082" s="41" t="s">
        <v>2806</v>
      </c>
      <c r="I3082" s="41" t="s">
        <v>2841</v>
      </c>
      <c r="J3082" s="41" t="str">
        <f t="shared" si="424"/>
        <v>Planned</v>
      </c>
    </row>
    <row r="3083" spans="1:11" x14ac:dyDescent="0.25">
      <c r="A3083" s="173" t="str">
        <f t="shared" si="422"/>
        <v>Logic+ The Thinking Toolbox26</v>
      </c>
      <c r="B3083" s="74" t="s">
        <v>2797</v>
      </c>
      <c r="C3083" s="176"/>
      <c r="D3083" s="118" t="s">
        <v>4247</v>
      </c>
      <c r="E3083" s="176" t="s">
        <v>128</v>
      </c>
      <c r="F3083" s="42">
        <v>26</v>
      </c>
      <c r="G3083" s="43" t="str">
        <f t="shared" si="423"/>
        <v>08 Oct (Week 6:  Mon)</v>
      </c>
      <c r="H3083" s="41" t="s">
        <v>2807</v>
      </c>
      <c r="I3083" s="41" t="s">
        <v>2842</v>
      </c>
      <c r="J3083" s="41" t="str">
        <f t="shared" si="424"/>
        <v>Planned</v>
      </c>
    </row>
    <row r="3084" spans="1:11" x14ac:dyDescent="0.25">
      <c r="A3084" s="173" t="str">
        <f t="shared" si="422"/>
        <v>Logic+ The Thinking Toolbox29</v>
      </c>
      <c r="B3084" s="74" t="s">
        <v>2797</v>
      </c>
      <c r="C3084" s="176"/>
      <c r="D3084" s="118" t="s">
        <v>4247</v>
      </c>
      <c r="E3084" s="176" t="s">
        <v>128</v>
      </c>
      <c r="F3084" s="42">
        <v>29</v>
      </c>
      <c r="G3084" s="43" t="str">
        <f t="shared" si="423"/>
        <v>11 Oct (Week 6:  Thu)</v>
      </c>
      <c r="H3084" s="41" t="s">
        <v>2808</v>
      </c>
      <c r="I3084" s="41" t="s">
        <v>2843</v>
      </c>
      <c r="J3084" s="41" t="str">
        <f t="shared" si="424"/>
        <v>Planned</v>
      </c>
    </row>
    <row r="3085" spans="1:11" x14ac:dyDescent="0.25">
      <c r="A3085" s="173" t="str">
        <f t="shared" si="422"/>
        <v>Logic+ The Thinking Toolbox31</v>
      </c>
      <c r="B3085" s="74" t="s">
        <v>2797</v>
      </c>
      <c r="C3085" s="176"/>
      <c r="D3085" s="118" t="s">
        <v>4247</v>
      </c>
      <c r="E3085" s="176" t="s">
        <v>128</v>
      </c>
      <c r="F3085" s="42">
        <v>31</v>
      </c>
      <c r="G3085" s="43" t="str">
        <f t="shared" si="423"/>
        <v>15 Oct (Week 7:  Mon)</v>
      </c>
      <c r="H3085" s="41" t="s">
        <v>2809</v>
      </c>
      <c r="I3085" s="41" t="s">
        <v>2844</v>
      </c>
      <c r="J3085" s="41" t="str">
        <f t="shared" si="424"/>
        <v>Planned</v>
      </c>
    </row>
    <row r="3086" spans="1:11" x14ac:dyDescent="0.25">
      <c r="A3086" s="173" t="str">
        <f t="shared" si="422"/>
        <v>Logic+ The Thinking Toolbox34</v>
      </c>
      <c r="B3086" s="74" t="s">
        <v>2797</v>
      </c>
      <c r="C3086" s="176"/>
      <c r="D3086" s="118" t="s">
        <v>4247</v>
      </c>
      <c r="E3086" s="176" t="s">
        <v>128</v>
      </c>
      <c r="F3086" s="42">
        <v>34</v>
      </c>
      <c r="G3086" s="43" t="str">
        <f t="shared" si="423"/>
        <v>18 Oct (Week 7:  Thu)</v>
      </c>
      <c r="H3086" s="41" t="s">
        <v>2810</v>
      </c>
      <c r="I3086" s="41" t="s">
        <v>2845</v>
      </c>
      <c r="J3086" s="41" t="str">
        <f t="shared" si="424"/>
        <v>Planned</v>
      </c>
    </row>
    <row r="3087" spans="1:11" x14ac:dyDescent="0.25">
      <c r="A3087" s="173" t="str">
        <f t="shared" si="422"/>
        <v>Logic+ The Thinking Toolbox36</v>
      </c>
      <c r="B3087" s="74" t="s">
        <v>2797</v>
      </c>
      <c r="C3087" s="176"/>
      <c r="D3087" s="118" t="s">
        <v>4247</v>
      </c>
      <c r="E3087" s="176" t="s">
        <v>128</v>
      </c>
      <c r="F3087" s="42">
        <v>36</v>
      </c>
      <c r="G3087" s="43" t="str">
        <f t="shared" si="423"/>
        <v>22 Oct (Week 8:  Mon)</v>
      </c>
      <c r="H3087" s="41" t="s">
        <v>2811</v>
      </c>
      <c r="I3087" s="41" t="s">
        <v>2846</v>
      </c>
      <c r="J3087" s="41" t="str">
        <f t="shared" si="424"/>
        <v>Planned</v>
      </c>
    </row>
    <row r="3088" spans="1:11" x14ac:dyDescent="0.25">
      <c r="A3088" s="173" t="str">
        <f t="shared" si="422"/>
        <v>Logic+ The Thinking Toolbox39</v>
      </c>
      <c r="B3088" s="74" t="s">
        <v>2797</v>
      </c>
      <c r="C3088" s="176"/>
      <c r="D3088" s="118" t="s">
        <v>4247</v>
      </c>
      <c r="E3088" s="176" t="s">
        <v>128</v>
      </c>
      <c r="F3088" s="42">
        <v>39</v>
      </c>
      <c r="G3088" s="43" t="str">
        <f t="shared" si="423"/>
        <v>25 Oct (Week 8:  Thu)</v>
      </c>
      <c r="H3088" s="41" t="s">
        <v>2812</v>
      </c>
      <c r="I3088" s="41" t="s">
        <v>2847</v>
      </c>
      <c r="J3088" s="41" t="str">
        <f t="shared" si="424"/>
        <v>Planned</v>
      </c>
    </row>
    <row r="3089" spans="1:10" x14ac:dyDescent="0.25">
      <c r="A3089" s="173" t="str">
        <f t="shared" si="422"/>
        <v>Logic+ The Thinking Toolbox41</v>
      </c>
      <c r="B3089" s="74" t="s">
        <v>2797</v>
      </c>
      <c r="C3089" s="176"/>
      <c r="D3089" s="118" t="s">
        <v>4247</v>
      </c>
      <c r="E3089" s="176" t="s">
        <v>128</v>
      </c>
      <c r="F3089" s="42">
        <v>41</v>
      </c>
      <c r="G3089" s="43" t="str">
        <f t="shared" si="423"/>
        <v>29 Oct (Week 9:  Mon)</v>
      </c>
      <c r="H3089" s="41" t="s">
        <v>2813</v>
      </c>
      <c r="I3089" s="41" t="s">
        <v>2848</v>
      </c>
      <c r="J3089" s="41" t="str">
        <f t="shared" si="424"/>
        <v>Planned</v>
      </c>
    </row>
    <row r="3090" spans="1:10" x14ac:dyDescent="0.25">
      <c r="A3090" s="173" t="str">
        <f t="shared" si="422"/>
        <v>Logic+ The Thinking Toolbox44</v>
      </c>
      <c r="B3090" s="74" t="s">
        <v>2797</v>
      </c>
      <c r="C3090" s="176"/>
      <c r="D3090" s="118" t="s">
        <v>4247</v>
      </c>
      <c r="E3090" s="176" t="s">
        <v>128</v>
      </c>
      <c r="F3090" s="42">
        <v>44</v>
      </c>
      <c r="G3090" s="43" t="str">
        <f t="shared" si="423"/>
        <v>01 Nov (Week 9:  Thu)</v>
      </c>
      <c r="H3090" s="41" t="s">
        <v>2814</v>
      </c>
      <c r="I3090" s="41" t="s">
        <v>2849</v>
      </c>
      <c r="J3090" s="41" t="str">
        <f t="shared" si="424"/>
        <v>Planned</v>
      </c>
    </row>
    <row r="3091" spans="1:10" x14ac:dyDescent="0.25">
      <c r="A3091" s="173" t="str">
        <f t="shared" si="422"/>
        <v>Logic+ The Thinking Toolbox46</v>
      </c>
      <c r="B3091" s="74" t="s">
        <v>2797</v>
      </c>
      <c r="C3091" s="176"/>
      <c r="D3091" s="118" t="s">
        <v>4247</v>
      </c>
      <c r="E3091" s="176" t="s">
        <v>128</v>
      </c>
      <c r="F3091" s="42">
        <v>46</v>
      </c>
      <c r="G3091" s="43" t="str">
        <f t="shared" si="423"/>
        <v>05 Nov (Week 10:  Mon)</v>
      </c>
      <c r="H3091" s="41" t="s">
        <v>2815</v>
      </c>
      <c r="I3091" s="41" t="s">
        <v>2850</v>
      </c>
      <c r="J3091" s="41" t="str">
        <f t="shared" si="424"/>
        <v>Planned</v>
      </c>
    </row>
    <row r="3092" spans="1:10" x14ac:dyDescent="0.25">
      <c r="A3092" s="173" t="str">
        <f t="shared" si="422"/>
        <v>Logic+ The Thinking Toolbox49</v>
      </c>
      <c r="B3092" s="74" t="s">
        <v>2797</v>
      </c>
      <c r="C3092" s="176"/>
      <c r="D3092" s="118" t="s">
        <v>4247</v>
      </c>
      <c r="E3092" s="176" t="s">
        <v>128</v>
      </c>
      <c r="F3092" s="42">
        <v>49</v>
      </c>
      <c r="G3092" s="43" t="str">
        <f t="shared" si="423"/>
        <v>08 Nov (Week 10:  Thu)</v>
      </c>
      <c r="H3092" s="41" t="s">
        <v>2816</v>
      </c>
      <c r="I3092" s="41" t="s">
        <v>2851</v>
      </c>
      <c r="J3092" s="41" t="str">
        <f t="shared" si="424"/>
        <v>Planned</v>
      </c>
    </row>
    <row r="3093" spans="1:10" x14ac:dyDescent="0.25">
      <c r="A3093" s="173" t="str">
        <f t="shared" si="422"/>
        <v>Logic+ The Thinking Toolbox51</v>
      </c>
      <c r="B3093" s="74" t="s">
        <v>2797</v>
      </c>
      <c r="C3093" s="176"/>
      <c r="D3093" s="118" t="s">
        <v>4247</v>
      </c>
      <c r="E3093" s="176" t="s">
        <v>128</v>
      </c>
      <c r="F3093" s="42">
        <v>51</v>
      </c>
      <c r="G3093" s="43" t="str">
        <f t="shared" si="423"/>
        <v>12 Nov (Week 11:  Mon)</v>
      </c>
      <c r="H3093" s="41" t="s">
        <v>2817</v>
      </c>
      <c r="I3093" s="41" t="s">
        <v>2852</v>
      </c>
      <c r="J3093" s="41" t="str">
        <f t="shared" si="424"/>
        <v>Planned</v>
      </c>
    </row>
    <row r="3094" spans="1:10" x14ac:dyDescent="0.25">
      <c r="A3094" s="173" t="str">
        <f t="shared" si="422"/>
        <v>Logic+ The Thinking Toolbox54</v>
      </c>
      <c r="B3094" s="74" t="s">
        <v>2797</v>
      </c>
      <c r="C3094" s="176"/>
      <c r="D3094" s="118" t="s">
        <v>4247</v>
      </c>
      <c r="E3094" s="176" t="s">
        <v>128</v>
      </c>
      <c r="F3094" s="42">
        <v>54</v>
      </c>
      <c r="G3094" s="43" t="str">
        <f t="shared" si="423"/>
        <v>15 Nov (Week 11:  Thu)</v>
      </c>
      <c r="H3094" s="41" t="s">
        <v>2818</v>
      </c>
      <c r="I3094" s="41" t="s">
        <v>2853</v>
      </c>
      <c r="J3094" s="41" t="str">
        <f t="shared" si="424"/>
        <v>Planned</v>
      </c>
    </row>
    <row r="3095" spans="1:10" x14ac:dyDescent="0.25">
      <c r="A3095" s="173" t="str">
        <f t="shared" si="422"/>
        <v>Logic+ The Thinking Toolbox56</v>
      </c>
      <c r="B3095" s="74" t="s">
        <v>2797</v>
      </c>
      <c r="C3095" s="176"/>
      <c r="D3095" s="118" t="s">
        <v>4247</v>
      </c>
      <c r="E3095" s="176" t="s">
        <v>128</v>
      </c>
      <c r="F3095" s="42">
        <v>56</v>
      </c>
      <c r="G3095" s="43" t="str">
        <f t="shared" si="423"/>
        <v>19 Nov (Week 12:  Mon)</v>
      </c>
      <c r="H3095" s="41" t="s">
        <v>2819</v>
      </c>
      <c r="I3095" s="41" t="s">
        <v>2854</v>
      </c>
      <c r="J3095" s="41" t="str">
        <f t="shared" si="424"/>
        <v>Planned</v>
      </c>
    </row>
    <row r="3096" spans="1:10" x14ac:dyDescent="0.25">
      <c r="A3096" s="173" t="str">
        <f t="shared" si="422"/>
        <v>Logic+ The Thinking Toolbox59</v>
      </c>
      <c r="B3096" s="74" t="s">
        <v>2797</v>
      </c>
      <c r="C3096" s="176"/>
      <c r="D3096" s="118" t="s">
        <v>4247</v>
      </c>
      <c r="E3096" s="176" t="s">
        <v>128</v>
      </c>
      <c r="F3096" s="42">
        <v>59</v>
      </c>
      <c r="G3096" s="43" t="str">
        <f t="shared" si="423"/>
        <v>22 Nov (Week 12:  Thu)</v>
      </c>
      <c r="H3096" s="41" t="s">
        <v>2820</v>
      </c>
      <c r="I3096" s="41" t="s">
        <v>2855</v>
      </c>
      <c r="J3096" s="41" t="str">
        <f t="shared" si="424"/>
        <v>Planned</v>
      </c>
    </row>
    <row r="3097" spans="1:10" x14ac:dyDescent="0.25">
      <c r="A3097" s="173" t="str">
        <f t="shared" si="422"/>
        <v>Logic+ The Thinking Toolbox61</v>
      </c>
      <c r="B3097" s="74" t="s">
        <v>2797</v>
      </c>
      <c r="C3097" s="176"/>
      <c r="D3097" s="118" t="s">
        <v>4247</v>
      </c>
      <c r="E3097" s="176" t="s">
        <v>128</v>
      </c>
      <c r="F3097" s="42">
        <v>61</v>
      </c>
      <c r="G3097" s="43" t="str">
        <f t="shared" si="423"/>
        <v>26 Nov (Week 13:  Mon)</v>
      </c>
      <c r="H3097" s="41" t="s">
        <v>2821</v>
      </c>
      <c r="I3097" s="41" t="s">
        <v>2856</v>
      </c>
      <c r="J3097" s="41" t="str">
        <f t="shared" si="424"/>
        <v>Planned</v>
      </c>
    </row>
    <row r="3098" spans="1:10" x14ac:dyDescent="0.25">
      <c r="A3098" s="173" t="str">
        <f t="shared" si="422"/>
        <v>Logic+ The Thinking Toolbox64</v>
      </c>
      <c r="B3098" s="74" t="s">
        <v>2797</v>
      </c>
      <c r="C3098" s="176"/>
      <c r="D3098" s="118" t="s">
        <v>4247</v>
      </c>
      <c r="E3098" s="176" t="s">
        <v>128</v>
      </c>
      <c r="F3098" s="42">
        <v>64</v>
      </c>
      <c r="G3098" s="43" t="str">
        <f t="shared" si="423"/>
        <v>29 Nov (Week 13:  Thu)</v>
      </c>
      <c r="H3098" s="41" t="s">
        <v>2822</v>
      </c>
      <c r="I3098" s="41" t="s">
        <v>2857</v>
      </c>
      <c r="J3098" s="41" t="str">
        <f t="shared" si="424"/>
        <v>Planned</v>
      </c>
    </row>
    <row r="3099" spans="1:10" x14ac:dyDescent="0.25">
      <c r="A3099" s="173" t="str">
        <f t="shared" si="422"/>
        <v>Logic+ The Thinking Toolbox66</v>
      </c>
      <c r="B3099" s="74" t="s">
        <v>2797</v>
      </c>
      <c r="C3099" s="176"/>
      <c r="D3099" s="118" t="s">
        <v>4247</v>
      </c>
      <c r="E3099" s="176" t="s">
        <v>128</v>
      </c>
      <c r="F3099" s="42">
        <v>66</v>
      </c>
      <c r="G3099" s="43" t="str">
        <f t="shared" si="423"/>
        <v>03 Dec (Week 14:  Mon)</v>
      </c>
      <c r="H3099" s="41" t="s">
        <v>2823</v>
      </c>
      <c r="I3099" s="41" t="s">
        <v>2858</v>
      </c>
      <c r="J3099" s="41" t="str">
        <f t="shared" si="424"/>
        <v>Planned</v>
      </c>
    </row>
    <row r="3100" spans="1:10" x14ac:dyDescent="0.25">
      <c r="A3100" s="173" t="str">
        <f t="shared" si="422"/>
        <v>Logic+ The Thinking Toolbox69</v>
      </c>
      <c r="B3100" s="74" t="s">
        <v>2797</v>
      </c>
      <c r="C3100" s="176"/>
      <c r="D3100" s="118" t="s">
        <v>4247</v>
      </c>
      <c r="E3100" s="176" t="s">
        <v>128</v>
      </c>
      <c r="F3100" s="42">
        <v>69</v>
      </c>
      <c r="G3100" s="43" t="str">
        <f t="shared" si="423"/>
        <v>06 Dec (Week 14:  Thu)</v>
      </c>
      <c r="H3100" s="41" t="s">
        <v>2824</v>
      </c>
      <c r="I3100" s="41" t="s">
        <v>2859</v>
      </c>
      <c r="J3100" s="41" t="str">
        <f t="shared" si="424"/>
        <v>Planned</v>
      </c>
    </row>
    <row r="3101" spans="1:10" x14ac:dyDescent="0.25">
      <c r="A3101" s="173" t="str">
        <f t="shared" si="422"/>
        <v>Logic+ The Thinking Toolbox71</v>
      </c>
      <c r="B3101" s="74" t="s">
        <v>2797</v>
      </c>
      <c r="C3101" s="176"/>
      <c r="D3101" s="118" t="s">
        <v>4247</v>
      </c>
      <c r="E3101" s="176" t="s">
        <v>128</v>
      </c>
      <c r="F3101" s="42">
        <v>71</v>
      </c>
      <c r="G3101" s="43" t="str">
        <f t="shared" si="423"/>
        <v>10 Dec (Week 15:  Mon)</v>
      </c>
      <c r="H3101" s="41" t="s">
        <v>2825</v>
      </c>
      <c r="I3101" s="41" t="s">
        <v>2860</v>
      </c>
      <c r="J3101" s="41" t="str">
        <f t="shared" si="424"/>
        <v>Planned</v>
      </c>
    </row>
    <row r="3102" spans="1:10" x14ac:dyDescent="0.25">
      <c r="A3102" s="173" t="str">
        <f t="shared" si="422"/>
        <v>Logic+ The Thinking Toolbox74</v>
      </c>
      <c r="B3102" s="74" t="s">
        <v>2797</v>
      </c>
      <c r="C3102" s="176"/>
      <c r="D3102" s="118" t="s">
        <v>4247</v>
      </c>
      <c r="E3102" s="176" t="s">
        <v>128</v>
      </c>
      <c r="F3102" s="42">
        <v>74</v>
      </c>
      <c r="G3102" s="43" t="str">
        <f t="shared" si="423"/>
        <v>13 Dec (Week 15:  Thu)</v>
      </c>
      <c r="H3102" s="41" t="s">
        <v>2826</v>
      </c>
      <c r="I3102" s="41" t="s">
        <v>2861</v>
      </c>
      <c r="J3102" s="41" t="str">
        <f t="shared" si="424"/>
        <v>Planned</v>
      </c>
    </row>
    <row r="3103" spans="1:10" x14ac:dyDescent="0.25">
      <c r="A3103" s="173" t="str">
        <f t="shared" si="422"/>
        <v>Logic+ The Thinking Toolbox76</v>
      </c>
      <c r="B3103" s="74" t="s">
        <v>2797</v>
      </c>
      <c r="C3103" s="176"/>
      <c r="D3103" s="118" t="s">
        <v>4247</v>
      </c>
      <c r="E3103" s="176" t="s">
        <v>128</v>
      </c>
      <c r="F3103" s="42">
        <v>76</v>
      </c>
      <c r="G3103" s="43" t="str">
        <f t="shared" si="423"/>
        <v>17 Dec (Week 16:  Mon)</v>
      </c>
      <c r="H3103" s="41" t="s">
        <v>2827</v>
      </c>
      <c r="I3103" s="41" t="s">
        <v>2862</v>
      </c>
      <c r="J3103" s="41" t="str">
        <f t="shared" si="424"/>
        <v>Planned</v>
      </c>
    </row>
    <row r="3104" spans="1:10" x14ac:dyDescent="0.25">
      <c r="A3104" s="173" t="str">
        <f t="shared" si="422"/>
        <v>Logic+ The Thinking Toolbox79</v>
      </c>
      <c r="B3104" s="74" t="s">
        <v>2797</v>
      </c>
      <c r="C3104" s="176"/>
      <c r="D3104" s="118" t="s">
        <v>4247</v>
      </c>
      <c r="E3104" s="176" t="s">
        <v>128</v>
      </c>
      <c r="F3104" s="42">
        <v>79</v>
      </c>
      <c r="G3104" s="43" t="str">
        <f t="shared" si="423"/>
        <v>20 Dec (Week 16:  Thu)</v>
      </c>
      <c r="H3104" s="41" t="s">
        <v>2828</v>
      </c>
      <c r="I3104" s="41" t="s">
        <v>2863</v>
      </c>
      <c r="J3104" s="41" t="str">
        <f t="shared" si="424"/>
        <v>Planned</v>
      </c>
    </row>
    <row r="3105" spans="1:10" x14ac:dyDescent="0.25">
      <c r="A3105" s="173" t="str">
        <f t="shared" si="422"/>
        <v>Logic+ The Thinking Toolbox81</v>
      </c>
      <c r="B3105" s="74" t="s">
        <v>2797</v>
      </c>
      <c r="C3105" s="176"/>
      <c r="D3105" s="118" t="s">
        <v>4247</v>
      </c>
      <c r="E3105" s="176" t="s">
        <v>128</v>
      </c>
      <c r="F3105" s="42">
        <v>81</v>
      </c>
      <c r="G3105" s="43" t="str">
        <f t="shared" si="423"/>
        <v>27 Dec (Week 17:  Thu)</v>
      </c>
      <c r="H3105" s="41" t="s">
        <v>2829</v>
      </c>
      <c r="I3105" s="41" t="s">
        <v>2864</v>
      </c>
      <c r="J3105" s="41" t="str">
        <f t="shared" si="424"/>
        <v>Planned</v>
      </c>
    </row>
    <row r="3106" spans="1:10" x14ac:dyDescent="0.25">
      <c r="A3106" s="173" t="str">
        <f t="shared" ref="A3106:A3137" si="425">B3106&amp;D3106&amp;F3106</f>
        <v>Logic+ The Thinking Toolbox84</v>
      </c>
      <c r="B3106" s="74" t="s">
        <v>2797</v>
      </c>
      <c r="C3106" s="176"/>
      <c r="D3106" s="118" t="s">
        <v>4247</v>
      </c>
      <c r="E3106" s="176" t="s">
        <v>128</v>
      </c>
      <c r="F3106" s="42">
        <v>84</v>
      </c>
      <c r="G3106" s="43" t="str">
        <f t="shared" si="423"/>
        <v>03 Jan (Week 17:  Thu)</v>
      </c>
      <c r="H3106" s="41" t="s">
        <v>2830</v>
      </c>
      <c r="I3106" s="41" t="s">
        <v>2865</v>
      </c>
      <c r="J3106" s="41" t="str">
        <f t="shared" ref="J3106:J3137" si="426">IF(ISBLANK(K3106),"Planned",IF(K3106="-","Revoked","Completed"))</f>
        <v>Planned</v>
      </c>
    </row>
    <row r="3107" spans="1:10" x14ac:dyDescent="0.25">
      <c r="A3107" s="173" t="str">
        <f t="shared" si="425"/>
        <v>Logic+ The Thinking Toolbox86</v>
      </c>
      <c r="B3107" s="74" t="s">
        <v>2797</v>
      </c>
      <c r="C3107" s="176"/>
      <c r="D3107" s="118" t="s">
        <v>4247</v>
      </c>
      <c r="E3107" s="176" t="s">
        <v>128</v>
      </c>
      <c r="F3107" s="42">
        <v>86</v>
      </c>
      <c r="G3107" s="43" t="str">
        <f t="shared" si="423"/>
        <v>07 Jan (Week 18:  Mon)</v>
      </c>
      <c r="H3107" s="41" t="s">
        <v>2831</v>
      </c>
      <c r="I3107" s="41" t="s">
        <v>2866</v>
      </c>
      <c r="J3107" s="41" t="str">
        <f t="shared" si="426"/>
        <v>Planned</v>
      </c>
    </row>
    <row r="3108" spans="1:10" x14ac:dyDescent="0.25">
      <c r="A3108" s="173" t="str">
        <f t="shared" si="425"/>
        <v>Logic+ The Thinking Toolbox89</v>
      </c>
      <c r="B3108" s="74" t="s">
        <v>2797</v>
      </c>
      <c r="C3108" s="176"/>
      <c r="D3108" s="118" t="s">
        <v>4247</v>
      </c>
      <c r="E3108" s="176" t="s">
        <v>128</v>
      </c>
      <c r="F3108" s="42">
        <v>89</v>
      </c>
      <c r="G3108" s="43" t="str">
        <f t="shared" si="423"/>
        <v>10 Jan (Week 18:  Thu)</v>
      </c>
      <c r="H3108" s="41" t="s">
        <v>2832</v>
      </c>
      <c r="I3108" s="41" t="s">
        <v>2867</v>
      </c>
      <c r="J3108" s="41" t="str">
        <f t="shared" si="426"/>
        <v>Planned</v>
      </c>
    </row>
    <row r="3109" spans="1:10" x14ac:dyDescent="0.25">
      <c r="A3109" s="173" t="str">
        <f t="shared" si="425"/>
        <v>Logic+ The Fallacy Detective91</v>
      </c>
      <c r="B3109" s="74" t="s">
        <v>2797</v>
      </c>
      <c r="C3109" s="176"/>
      <c r="D3109" s="118" t="s">
        <v>3418</v>
      </c>
      <c r="E3109" s="176" t="s">
        <v>128</v>
      </c>
      <c r="F3109" s="42">
        <v>91</v>
      </c>
      <c r="G3109" s="43" t="str">
        <f t="shared" si="423"/>
        <v>14 Jan (Week 19:  Mon)</v>
      </c>
      <c r="H3109" s="41" t="s">
        <v>2798</v>
      </c>
      <c r="I3109" s="41" t="s">
        <v>2833</v>
      </c>
      <c r="J3109" s="41" t="str">
        <f t="shared" si="426"/>
        <v>Planned</v>
      </c>
    </row>
    <row r="3110" spans="1:10" x14ac:dyDescent="0.25">
      <c r="A3110" s="173" t="str">
        <f t="shared" si="425"/>
        <v>Logic+ The Fallacy Detective93</v>
      </c>
      <c r="B3110" s="74" t="s">
        <v>2797</v>
      </c>
      <c r="C3110" s="176"/>
      <c r="D3110" s="118" t="s">
        <v>3418</v>
      </c>
      <c r="E3110" s="176" t="s">
        <v>128</v>
      </c>
      <c r="F3110" s="42">
        <v>93</v>
      </c>
      <c r="G3110" s="43" t="str">
        <f t="shared" si="423"/>
        <v>16 Jan (Week 19:  Wed)</v>
      </c>
      <c r="H3110" s="41" t="s">
        <v>2799</v>
      </c>
      <c r="I3110" s="41" t="s">
        <v>2834</v>
      </c>
      <c r="J3110" s="41" t="str">
        <f t="shared" si="426"/>
        <v>Planned</v>
      </c>
    </row>
    <row r="3111" spans="1:10" x14ac:dyDescent="0.25">
      <c r="A3111" s="173" t="str">
        <f t="shared" si="425"/>
        <v>Logic+ The Fallacy Detective94</v>
      </c>
      <c r="B3111" s="74" t="s">
        <v>2797</v>
      </c>
      <c r="C3111" s="176"/>
      <c r="D3111" s="118" t="s">
        <v>3418</v>
      </c>
      <c r="E3111" s="176" t="s">
        <v>128</v>
      </c>
      <c r="F3111" s="42">
        <v>94</v>
      </c>
      <c r="G3111" s="43" t="str">
        <f t="shared" si="423"/>
        <v>17 Jan (Week 19:  Thu)</v>
      </c>
      <c r="H3111" s="41" t="s">
        <v>2800</v>
      </c>
      <c r="I3111" s="41" t="s">
        <v>2835</v>
      </c>
      <c r="J3111" s="41" t="str">
        <f t="shared" si="426"/>
        <v>Planned</v>
      </c>
    </row>
    <row r="3112" spans="1:10" x14ac:dyDescent="0.25">
      <c r="A3112" s="173" t="str">
        <f t="shared" si="425"/>
        <v>Logic+ The Fallacy Detective96</v>
      </c>
      <c r="B3112" s="74" t="s">
        <v>2797</v>
      </c>
      <c r="C3112" s="176"/>
      <c r="D3112" s="118" t="s">
        <v>3418</v>
      </c>
      <c r="E3112" s="176" t="s">
        <v>128</v>
      </c>
      <c r="F3112" s="42">
        <v>96</v>
      </c>
      <c r="G3112" s="43" t="str">
        <f t="shared" si="423"/>
        <v>21 Jan (Week 20:  Mon)</v>
      </c>
      <c r="H3112" s="41" t="s">
        <v>2801</v>
      </c>
      <c r="I3112" s="41" t="s">
        <v>2836</v>
      </c>
      <c r="J3112" s="41" t="str">
        <f t="shared" si="426"/>
        <v>Planned</v>
      </c>
    </row>
    <row r="3113" spans="1:10" x14ac:dyDescent="0.25">
      <c r="A3113" s="173" t="str">
        <f t="shared" si="425"/>
        <v>Logic+ The Fallacy Detective98</v>
      </c>
      <c r="B3113" s="74" t="s">
        <v>2797</v>
      </c>
      <c r="C3113" s="176"/>
      <c r="D3113" s="118" t="s">
        <v>3418</v>
      </c>
      <c r="E3113" s="176" t="s">
        <v>128</v>
      </c>
      <c r="F3113" s="42">
        <v>98</v>
      </c>
      <c r="G3113" s="43" t="str">
        <f t="shared" si="423"/>
        <v>23 Jan (Week 20:  Wed)</v>
      </c>
      <c r="H3113" s="41" t="s">
        <v>2802</v>
      </c>
      <c r="I3113" s="41" t="s">
        <v>2837</v>
      </c>
      <c r="J3113" s="41" t="str">
        <f t="shared" si="426"/>
        <v>Planned</v>
      </c>
    </row>
    <row r="3114" spans="1:10" x14ac:dyDescent="0.25">
      <c r="A3114" s="173" t="str">
        <f t="shared" si="425"/>
        <v>Logic+ The Fallacy Detective99</v>
      </c>
      <c r="B3114" s="74" t="s">
        <v>2797</v>
      </c>
      <c r="C3114" s="176"/>
      <c r="D3114" s="118" t="s">
        <v>3418</v>
      </c>
      <c r="E3114" s="176" t="s">
        <v>128</v>
      </c>
      <c r="F3114" s="42">
        <v>99</v>
      </c>
      <c r="G3114" s="43" t="str">
        <f t="shared" si="423"/>
        <v>24 Jan (Week 20:  Thu)</v>
      </c>
      <c r="H3114" s="41" t="s">
        <v>2803</v>
      </c>
      <c r="I3114" s="41" t="s">
        <v>2838</v>
      </c>
      <c r="J3114" s="41" t="str">
        <f t="shared" si="426"/>
        <v>Planned</v>
      </c>
    </row>
    <row r="3115" spans="1:10" x14ac:dyDescent="0.25">
      <c r="A3115" s="173" t="str">
        <f t="shared" si="425"/>
        <v>Logic+ The Fallacy Detective101</v>
      </c>
      <c r="B3115" s="74" t="s">
        <v>2797</v>
      </c>
      <c r="C3115" s="176"/>
      <c r="D3115" s="118" t="s">
        <v>3418</v>
      </c>
      <c r="E3115" s="176" t="s">
        <v>128</v>
      </c>
      <c r="F3115" s="42">
        <v>101</v>
      </c>
      <c r="G3115" s="43" t="str">
        <f t="shared" si="423"/>
        <v>28 Jan (Week 21:  Mon)</v>
      </c>
      <c r="H3115" s="41" t="s">
        <v>2804</v>
      </c>
      <c r="I3115" s="41" t="s">
        <v>2839</v>
      </c>
      <c r="J3115" s="41" t="str">
        <f t="shared" si="426"/>
        <v>Planned</v>
      </c>
    </row>
    <row r="3116" spans="1:10" x14ac:dyDescent="0.25">
      <c r="A3116" s="173" t="str">
        <f t="shared" si="425"/>
        <v>Logic+ The Fallacy Detective104</v>
      </c>
      <c r="B3116" s="74" t="s">
        <v>2797</v>
      </c>
      <c r="C3116" s="176"/>
      <c r="D3116" s="118" t="s">
        <v>3418</v>
      </c>
      <c r="E3116" s="176" t="s">
        <v>128</v>
      </c>
      <c r="F3116" s="42">
        <v>104</v>
      </c>
      <c r="G3116" s="43" t="str">
        <f t="shared" si="423"/>
        <v>31 Jan (Week 21:  Thu)</v>
      </c>
      <c r="H3116" s="41" t="s">
        <v>2805</v>
      </c>
      <c r="I3116" s="41" t="s">
        <v>2840</v>
      </c>
      <c r="J3116" s="41" t="str">
        <f t="shared" si="426"/>
        <v>Planned</v>
      </c>
    </row>
    <row r="3117" spans="1:10" x14ac:dyDescent="0.25">
      <c r="A3117" s="173" t="str">
        <f t="shared" si="425"/>
        <v>Logic+ The Fallacy Detective106</v>
      </c>
      <c r="B3117" s="74" t="s">
        <v>2797</v>
      </c>
      <c r="C3117" s="176"/>
      <c r="D3117" s="118" t="s">
        <v>3418</v>
      </c>
      <c r="E3117" s="176" t="s">
        <v>128</v>
      </c>
      <c r="F3117" s="42">
        <v>106</v>
      </c>
      <c r="G3117" s="43" t="str">
        <f t="shared" si="423"/>
        <v>04 Feb (Week 22:  Mon)</v>
      </c>
      <c r="H3117" s="41" t="s">
        <v>2806</v>
      </c>
      <c r="I3117" s="41" t="s">
        <v>2841</v>
      </c>
      <c r="J3117" s="41" t="str">
        <f t="shared" si="426"/>
        <v>Planned</v>
      </c>
    </row>
    <row r="3118" spans="1:10" x14ac:dyDescent="0.25">
      <c r="A3118" s="173" t="str">
        <f t="shared" si="425"/>
        <v>Logic+ The Fallacy Detective109</v>
      </c>
      <c r="B3118" s="74" t="s">
        <v>2797</v>
      </c>
      <c r="C3118" s="176"/>
      <c r="D3118" s="118" t="s">
        <v>3418</v>
      </c>
      <c r="E3118" s="176" t="s">
        <v>128</v>
      </c>
      <c r="F3118" s="42">
        <v>109</v>
      </c>
      <c r="G3118" s="43" t="str">
        <f t="shared" si="423"/>
        <v>07 Feb (Week 22:  Thu)</v>
      </c>
      <c r="H3118" s="41" t="s">
        <v>2807</v>
      </c>
      <c r="I3118" s="41" t="s">
        <v>2842</v>
      </c>
      <c r="J3118" s="41" t="str">
        <f t="shared" si="426"/>
        <v>Planned</v>
      </c>
    </row>
    <row r="3119" spans="1:10" x14ac:dyDescent="0.25">
      <c r="A3119" s="173" t="str">
        <f t="shared" si="425"/>
        <v>Logic+ The Fallacy Detective111</v>
      </c>
      <c r="B3119" s="74" t="s">
        <v>2797</v>
      </c>
      <c r="C3119" s="176"/>
      <c r="D3119" s="118" t="s">
        <v>3418</v>
      </c>
      <c r="E3119" s="176" t="s">
        <v>128</v>
      </c>
      <c r="F3119" s="42">
        <v>111</v>
      </c>
      <c r="G3119" s="43" t="str">
        <f t="shared" si="423"/>
        <v>11 Feb (Week 23:  Mon)</v>
      </c>
      <c r="H3119" s="41" t="s">
        <v>2808</v>
      </c>
      <c r="I3119" s="41" t="s">
        <v>2843</v>
      </c>
      <c r="J3119" s="41" t="str">
        <f t="shared" si="426"/>
        <v>Planned</v>
      </c>
    </row>
    <row r="3120" spans="1:10" x14ac:dyDescent="0.25">
      <c r="A3120" s="173" t="str">
        <f t="shared" si="425"/>
        <v>Logic+ The Fallacy Detective114</v>
      </c>
      <c r="B3120" s="74" t="s">
        <v>2797</v>
      </c>
      <c r="C3120" s="176"/>
      <c r="D3120" s="118" t="s">
        <v>3418</v>
      </c>
      <c r="E3120" s="176" t="s">
        <v>128</v>
      </c>
      <c r="F3120" s="42">
        <v>114</v>
      </c>
      <c r="G3120" s="43" t="str">
        <f t="shared" si="423"/>
        <v>14 Feb (Week 23:  Thu)</v>
      </c>
      <c r="H3120" s="41" t="s">
        <v>2809</v>
      </c>
      <c r="I3120" s="41" t="s">
        <v>2844</v>
      </c>
      <c r="J3120" s="41" t="str">
        <f t="shared" si="426"/>
        <v>Planned</v>
      </c>
    </row>
    <row r="3121" spans="1:10" x14ac:dyDescent="0.25">
      <c r="A3121" s="173" t="str">
        <f t="shared" si="425"/>
        <v>Logic+ The Fallacy Detective116</v>
      </c>
      <c r="B3121" s="74" t="s">
        <v>2797</v>
      </c>
      <c r="C3121" s="176"/>
      <c r="D3121" s="118" t="s">
        <v>3418</v>
      </c>
      <c r="E3121" s="176" t="s">
        <v>128</v>
      </c>
      <c r="F3121" s="42">
        <v>116</v>
      </c>
      <c r="G3121" s="43" t="str">
        <f t="shared" si="423"/>
        <v>18 Feb (Week 24:  Mon)</v>
      </c>
      <c r="H3121" s="41" t="s">
        <v>2810</v>
      </c>
      <c r="I3121" s="41" t="s">
        <v>2845</v>
      </c>
      <c r="J3121" s="41" t="str">
        <f t="shared" si="426"/>
        <v>Planned</v>
      </c>
    </row>
    <row r="3122" spans="1:10" x14ac:dyDescent="0.25">
      <c r="A3122" s="173" t="str">
        <f t="shared" si="425"/>
        <v>Logic+ The Fallacy Detective119</v>
      </c>
      <c r="B3122" s="74" t="s">
        <v>2797</v>
      </c>
      <c r="C3122" s="176"/>
      <c r="D3122" s="118" t="s">
        <v>3418</v>
      </c>
      <c r="E3122" s="176" t="s">
        <v>128</v>
      </c>
      <c r="F3122" s="42">
        <v>119</v>
      </c>
      <c r="G3122" s="43" t="str">
        <f t="shared" si="423"/>
        <v>21 Feb (Week 24:  Thu)</v>
      </c>
      <c r="H3122" s="41" t="s">
        <v>2811</v>
      </c>
      <c r="I3122" s="41" t="s">
        <v>2846</v>
      </c>
      <c r="J3122" s="41" t="str">
        <f t="shared" si="426"/>
        <v>Planned</v>
      </c>
    </row>
    <row r="3123" spans="1:10" x14ac:dyDescent="0.25">
      <c r="A3123" s="173" t="str">
        <f t="shared" si="425"/>
        <v>Logic+ The Fallacy Detective121</v>
      </c>
      <c r="B3123" s="74" t="s">
        <v>2797</v>
      </c>
      <c r="C3123" s="176"/>
      <c r="D3123" s="118" t="s">
        <v>3418</v>
      </c>
      <c r="E3123" s="176" t="s">
        <v>128</v>
      </c>
      <c r="F3123" s="42">
        <v>121</v>
      </c>
      <c r="G3123" s="43" t="str">
        <f t="shared" si="423"/>
        <v>25 Feb (Week 25:  Mon)</v>
      </c>
      <c r="H3123" s="41" t="s">
        <v>2812</v>
      </c>
      <c r="I3123" s="41" t="s">
        <v>2847</v>
      </c>
      <c r="J3123" s="41" t="str">
        <f t="shared" si="426"/>
        <v>Planned</v>
      </c>
    </row>
    <row r="3124" spans="1:10" x14ac:dyDescent="0.25">
      <c r="A3124" s="173" t="str">
        <f t="shared" si="425"/>
        <v>Logic+ The Fallacy Detective124</v>
      </c>
      <c r="B3124" s="74" t="s">
        <v>2797</v>
      </c>
      <c r="C3124" s="176"/>
      <c r="D3124" s="118" t="s">
        <v>3418</v>
      </c>
      <c r="E3124" s="176" t="s">
        <v>128</v>
      </c>
      <c r="F3124" s="42">
        <v>124</v>
      </c>
      <c r="G3124" s="43" t="str">
        <f t="shared" si="423"/>
        <v>28 Feb (Week 25:  Thu)</v>
      </c>
      <c r="H3124" s="41" t="s">
        <v>2813</v>
      </c>
      <c r="I3124" s="41" t="s">
        <v>2848</v>
      </c>
      <c r="J3124" s="41" t="str">
        <f t="shared" si="426"/>
        <v>Planned</v>
      </c>
    </row>
    <row r="3125" spans="1:10" x14ac:dyDescent="0.25">
      <c r="A3125" s="173" t="str">
        <f t="shared" si="425"/>
        <v>Logic+ The Fallacy Detective126</v>
      </c>
      <c r="B3125" s="74" t="s">
        <v>2797</v>
      </c>
      <c r="C3125" s="176"/>
      <c r="D3125" s="118" t="s">
        <v>3418</v>
      </c>
      <c r="E3125" s="176" t="s">
        <v>128</v>
      </c>
      <c r="F3125" s="42">
        <v>126</v>
      </c>
      <c r="G3125" s="43" t="str">
        <f t="shared" si="423"/>
        <v>04 Mar (Week 26:  Mon)</v>
      </c>
      <c r="H3125" s="41" t="s">
        <v>2814</v>
      </c>
      <c r="I3125" s="41" t="s">
        <v>2849</v>
      </c>
      <c r="J3125" s="41" t="str">
        <f t="shared" si="426"/>
        <v>Planned</v>
      </c>
    </row>
    <row r="3126" spans="1:10" x14ac:dyDescent="0.25">
      <c r="A3126" s="173" t="str">
        <f t="shared" si="425"/>
        <v>Logic+ The Fallacy Detective129</v>
      </c>
      <c r="B3126" s="74" t="s">
        <v>2797</v>
      </c>
      <c r="C3126" s="176"/>
      <c r="D3126" s="118" t="s">
        <v>3418</v>
      </c>
      <c r="E3126" s="176" t="s">
        <v>128</v>
      </c>
      <c r="F3126" s="42">
        <v>129</v>
      </c>
      <c r="G3126" s="43" t="str">
        <f t="shared" si="423"/>
        <v>07 Mar (Week 26:  Thu)</v>
      </c>
      <c r="H3126" s="41" t="s">
        <v>2815</v>
      </c>
      <c r="I3126" s="41" t="s">
        <v>2850</v>
      </c>
      <c r="J3126" s="41" t="str">
        <f t="shared" si="426"/>
        <v>Planned</v>
      </c>
    </row>
    <row r="3127" spans="1:10" x14ac:dyDescent="0.25">
      <c r="A3127" s="173" t="str">
        <f t="shared" si="425"/>
        <v>Logic+ The Fallacy Detective131</v>
      </c>
      <c r="B3127" s="74" t="s">
        <v>2797</v>
      </c>
      <c r="C3127" s="176"/>
      <c r="D3127" s="118" t="s">
        <v>3418</v>
      </c>
      <c r="E3127" s="176" t="s">
        <v>128</v>
      </c>
      <c r="F3127" s="42">
        <v>131</v>
      </c>
      <c r="G3127" s="43" t="str">
        <f t="shared" si="423"/>
        <v>11 Mar (Week 27:  Mon)</v>
      </c>
      <c r="H3127" s="41" t="s">
        <v>2816</v>
      </c>
      <c r="I3127" s="41" t="s">
        <v>2851</v>
      </c>
      <c r="J3127" s="41" t="str">
        <f t="shared" si="426"/>
        <v>Planned</v>
      </c>
    </row>
    <row r="3128" spans="1:10" x14ac:dyDescent="0.25">
      <c r="A3128" s="173" t="str">
        <f t="shared" si="425"/>
        <v>Logic+ The Fallacy Detective134</v>
      </c>
      <c r="B3128" s="74" t="s">
        <v>2797</v>
      </c>
      <c r="C3128" s="176"/>
      <c r="D3128" s="118" t="s">
        <v>3418</v>
      </c>
      <c r="E3128" s="176" t="s">
        <v>128</v>
      </c>
      <c r="F3128" s="42">
        <v>134</v>
      </c>
      <c r="G3128" s="43" t="str">
        <f t="shared" si="423"/>
        <v>14 Mar (Week 27:  Thu)</v>
      </c>
      <c r="H3128" s="41" t="s">
        <v>2817</v>
      </c>
      <c r="I3128" s="41" t="s">
        <v>2852</v>
      </c>
      <c r="J3128" s="41" t="str">
        <f t="shared" si="426"/>
        <v>Planned</v>
      </c>
    </row>
    <row r="3129" spans="1:10" x14ac:dyDescent="0.25">
      <c r="A3129" s="173" t="str">
        <f t="shared" si="425"/>
        <v>Logic+ The Fallacy Detective136</v>
      </c>
      <c r="B3129" s="74" t="s">
        <v>2797</v>
      </c>
      <c r="C3129" s="176"/>
      <c r="D3129" s="118" t="s">
        <v>3418</v>
      </c>
      <c r="E3129" s="176" t="s">
        <v>128</v>
      </c>
      <c r="F3129" s="42">
        <v>136</v>
      </c>
      <c r="G3129" s="43" t="str">
        <f t="shared" si="423"/>
        <v>18 Mar (Week 28:  Mon)</v>
      </c>
      <c r="H3129" s="41" t="s">
        <v>2818</v>
      </c>
      <c r="I3129" s="41" t="s">
        <v>2853</v>
      </c>
      <c r="J3129" s="41" t="str">
        <f t="shared" si="426"/>
        <v>Planned</v>
      </c>
    </row>
    <row r="3130" spans="1:10" x14ac:dyDescent="0.25">
      <c r="A3130" s="173" t="str">
        <f t="shared" si="425"/>
        <v>Logic+ The Fallacy Detective139</v>
      </c>
      <c r="B3130" s="74" t="s">
        <v>2797</v>
      </c>
      <c r="C3130" s="176"/>
      <c r="D3130" s="118" t="s">
        <v>3418</v>
      </c>
      <c r="E3130" s="176" t="s">
        <v>128</v>
      </c>
      <c r="F3130" s="42">
        <v>139</v>
      </c>
      <c r="G3130" s="43" t="str">
        <f t="shared" si="423"/>
        <v>21 Mar (Week 28:  Thu)</v>
      </c>
      <c r="H3130" s="41" t="s">
        <v>2819</v>
      </c>
      <c r="I3130" s="41" t="s">
        <v>2854</v>
      </c>
      <c r="J3130" s="41" t="str">
        <f t="shared" si="426"/>
        <v>Planned</v>
      </c>
    </row>
    <row r="3131" spans="1:10" x14ac:dyDescent="0.25">
      <c r="A3131" s="173" t="str">
        <f t="shared" si="425"/>
        <v>Logic+ The Fallacy Detective141</v>
      </c>
      <c r="B3131" s="74" t="s">
        <v>2797</v>
      </c>
      <c r="C3131" s="176"/>
      <c r="D3131" s="118" t="s">
        <v>3418</v>
      </c>
      <c r="E3131" s="176" t="s">
        <v>128</v>
      </c>
      <c r="F3131" s="42">
        <v>141</v>
      </c>
      <c r="G3131" s="43" t="str">
        <f t="shared" si="423"/>
        <v>25 Mar (Week 29:  Mon)</v>
      </c>
      <c r="H3131" s="41" t="s">
        <v>2820</v>
      </c>
      <c r="I3131" s="41" t="s">
        <v>2855</v>
      </c>
      <c r="J3131" s="41" t="str">
        <f t="shared" si="426"/>
        <v>Planned</v>
      </c>
    </row>
    <row r="3132" spans="1:10" x14ac:dyDescent="0.25">
      <c r="A3132" s="173" t="str">
        <f t="shared" si="425"/>
        <v>Logic+ The Fallacy Detective144</v>
      </c>
      <c r="B3132" s="74" t="s">
        <v>2797</v>
      </c>
      <c r="C3132" s="176"/>
      <c r="D3132" s="118" t="s">
        <v>3418</v>
      </c>
      <c r="E3132" s="176" t="s">
        <v>128</v>
      </c>
      <c r="F3132" s="42">
        <v>144</v>
      </c>
      <c r="G3132" s="43" t="str">
        <f t="shared" si="423"/>
        <v>28 Mar (Week 29:  Thu)</v>
      </c>
      <c r="H3132" s="41" t="s">
        <v>2821</v>
      </c>
      <c r="I3132" s="41" t="s">
        <v>2856</v>
      </c>
      <c r="J3132" s="41" t="str">
        <f t="shared" si="426"/>
        <v>Planned</v>
      </c>
    </row>
    <row r="3133" spans="1:10" x14ac:dyDescent="0.25">
      <c r="A3133" s="173" t="str">
        <f t="shared" si="425"/>
        <v>Logic+ The Fallacy Detective146</v>
      </c>
      <c r="B3133" s="74" t="s">
        <v>2797</v>
      </c>
      <c r="C3133" s="176"/>
      <c r="D3133" s="118" t="s">
        <v>3418</v>
      </c>
      <c r="E3133" s="176" t="s">
        <v>128</v>
      </c>
      <c r="F3133" s="42">
        <v>146</v>
      </c>
      <c r="G3133" s="43" t="str">
        <f t="shared" si="423"/>
        <v>01 Apr (Week 30:  Mon)</v>
      </c>
      <c r="H3133" s="41" t="s">
        <v>2822</v>
      </c>
      <c r="I3133" s="41" t="s">
        <v>2857</v>
      </c>
      <c r="J3133" s="41" t="str">
        <f t="shared" si="426"/>
        <v>Planned</v>
      </c>
    </row>
    <row r="3134" spans="1:10" x14ac:dyDescent="0.25">
      <c r="A3134" s="173" t="str">
        <f t="shared" si="425"/>
        <v>Logic+ The Fallacy Detective149</v>
      </c>
      <c r="B3134" s="74" t="s">
        <v>2797</v>
      </c>
      <c r="C3134" s="176"/>
      <c r="D3134" s="118" t="s">
        <v>3418</v>
      </c>
      <c r="E3134" s="176" t="s">
        <v>128</v>
      </c>
      <c r="F3134" s="42">
        <v>149</v>
      </c>
      <c r="G3134" s="43" t="str">
        <f t="shared" si="423"/>
        <v>04 Apr (Week 30:  Thu)</v>
      </c>
      <c r="H3134" s="41" t="s">
        <v>2823</v>
      </c>
      <c r="I3134" s="41" t="s">
        <v>2858</v>
      </c>
      <c r="J3134" s="41" t="str">
        <f t="shared" si="426"/>
        <v>Planned</v>
      </c>
    </row>
    <row r="3135" spans="1:10" x14ac:dyDescent="0.25">
      <c r="A3135" s="173" t="str">
        <f t="shared" si="425"/>
        <v>Logic+ The Fallacy Detective151</v>
      </c>
      <c r="B3135" s="74" t="s">
        <v>2797</v>
      </c>
      <c r="C3135" s="176"/>
      <c r="D3135" s="118" t="s">
        <v>3418</v>
      </c>
      <c r="E3135" s="176" t="s">
        <v>128</v>
      </c>
      <c r="F3135" s="42">
        <v>151</v>
      </c>
      <c r="G3135" s="43" t="str">
        <f t="shared" si="423"/>
        <v>08 Apr (Week 31:  Mon)</v>
      </c>
      <c r="H3135" s="41" t="s">
        <v>2824</v>
      </c>
      <c r="I3135" s="41" t="s">
        <v>2859</v>
      </c>
      <c r="J3135" s="41" t="str">
        <f t="shared" si="426"/>
        <v>Planned</v>
      </c>
    </row>
    <row r="3136" spans="1:10" x14ac:dyDescent="0.25">
      <c r="A3136" s="173" t="str">
        <f t="shared" si="425"/>
        <v>Logic+ The Fallacy Detective154</v>
      </c>
      <c r="B3136" s="74" t="s">
        <v>2797</v>
      </c>
      <c r="C3136" s="176"/>
      <c r="D3136" s="118" t="s">
        <v>3418</v>
      </c>
      <c r="E3136" s="176" t="s">
        <v>128</v>
      </c>
      <c r="F3136" s="42">
        <v>154</v>
      </c>
      <c r="G3136" s="43" t="str">
        <f t="shared" si="423"/>
        <v>11 Apr (Week 31:  Thu)</v>
      </c>
      <c r="H3136" s="41" t="s">
        <v>2825</v>
      </c>
      <c r="I3136" s="41" t="s">
        <v>2860</v>
      </c>
      <c r="J3136" s="41" t="str">
        <f t="shared" si="426"/>
        <v>Planned</v>
      </c>
    </row>
    <row r="3137" spans="1:11" x14ac:dyDescent="0.25">
      <c r="A3137" s="173" t="str">
        <f t="shared" si="425"/>
        <v>Logic+ The Fallacy Detective156</v>
      </c>
      <c r="B3137" s="74" t="s">
        <v>2797</v>
      </c>
      <c r="C3137" s="176"/>
      <c r="D3137" s="118" t="s">
        <v>3418</v>
      </c>
      <c r="E3137" s="176" t="s">
        <v>128</v>
      </c>
      <c r="F3137" s="42">
        <v>156</v>
      </c>
      <c r="G3137" s="43" t="str">
        <f t="shared" si="423"/>
        <v>15 Apr (Week 32:  Mon)</v>
      </c>
      <c r="H3137" s="41" t="s">
        <v>2826</v>
      </c>
      <c r="I3137" s="41" t="s">
        <v>2861</v>
      </c>
      <c r="J3137" s="41" t="str">
        <f t="shared" si="426"/>
        <v>Planned</v>
      </c>
    </row>
    <row r="3138" spans="1:11" x14ac:dyDescent="0.25">
      <c r="A3138" s="173" t="str">
        <f t="shared" ref="A3138:A3145" si="427">B3138&amp;D3138&amp;F3138</f>
        <v>Logic+ The Fallacy Detective159</v>
      </c>
      <c r="B3138" s="74" t="s">
        <v>2797</v>
      </c>
      <c r="C3138" s="176"/>
      <c r="D3138" s="118" t="s">
        <v>3418</v>
      </c>
      <c r="E3138" s="176" t="s">
        <v>128</v>
      </c>
      <c r="F3138" s="42">
        <v>159</v>
      </c>
      <c r="G3138" s="43" t="str">
        <f t="shared" ref="G3138:G3201" si="428">IF(ISBLANK(F3138),"",TEXT(VLOOKUP(F3138,Calendar,2,0),"dd mmm")&amp;" (Week "&amp;VLOOKUP(F3138,Calendar,3,FALSE)&amp;":  "&amp;TEXT(VLOOKUP(F3138,Calendar,2,FALSE),"ddd")&amp;")")</f>
        <v>18 Apr (Week 32:  Thu)</v>
      </c>
      <c r="H3138" s="41" t="s">
        <v>2827</v>
      </c>
      <c r="I3138" s="41" t="s">
        <v>2862</v>
      </c>
      <c r="J3138" s="41" t="str">
        <f t="shared" ref="J3138:J3145" si="429">IF(ISBLANK(K3138),"Planned",IF(K3138="-","Revoked","Completed"))</f>
        <v>Planned</v>
      </c>
    </row>
    <row r="3139" spans="1:11" x14ac:dyDescent="0.25">
      <c r="A3139" s="173" t="str">
        <f t="shared" si="427"/>
        <v>Logic+ The Fallacy Detective161</v>
      </c>
      <c r="B3139" s="74" t="s">
        <v>2797</v>
      </c>
      <c r="C3139" s="176"/>
      <c r="D3139" s="118" t="s">
        <v>3418</v>
      </c>
      <c r="E3139" s="176" t="s">
        <v>128</v>
      </c>
      <c r="F3139" s="42">
        <v>161</v>
      </c>
      <c r="G3139" s="43" t="str">
        <f t="shared" si="428"/>
        <v>22 Apr (Week 33:  Mon)</v>
      </c>
      <c r="H3139" s="41" t="s">
        <v>2828</v>
      </c>
      <c r="I3139" s="41" t="s">
        <v>2863</v>
      </c>
      <c r="J3139" s="41" t="str">
        <f t="shared" si="429"/>
        <v>Planned</v>
      </c>
    </row>
    <row r="3140" spans="1:11" x14ac:dyDescent="0.25">
      <c r="A3140" s="173" t="str">
        <f t="shared" si="427"/>
        <v>Logic+ The Fallacy Detective164</v>
      </c>
      <c r="B3140" s="74" t="s">
        <v>2797</v>
      </c>
      <c r="C3140" s="176"/>
      <c r="D3140" s="118" t="s">
        <v>3418</v>
      </c>
      <c r="E3140" s="176" t="s">
        <v>128</v>
      </c>
      <c r="F3140" s="42">
        <v>164</v>
      </c>
      <c r="G3140" s="43" t="str">
        <f t="shared" si="428"/>
        <v>25 Apr (Week 33:  Thu)</v>
      </c>
      <c r="H3140" s="41" t="s">
        <v>2829</v>
      </c>
      <c r="I3140" s="41" t="s">
        <v>2864</v>
      </c>
      <c r="J3140" s="41" t="str">
        <f t="shared" si="429"/>
        <v>Planned</v>
      </c>
    </row>
    <row r="3141" spans="1:11" x14ac:dyDescent="0.25">
      <c r="A3141" s="173" t="str">
        <f t="shared" si="427"/>
        <v>Logic+ The Fallacy Detective166</v>
      </c>
      <c r="B3141" s="74" t="s">
        <v>2797</v>
      </c>
      <c r="C3141" s="176"/>
      <c r="D3141" s="118" t="s">
        <v>3418</v>
      </c>
      <c r="E3141" s="176" t="s">
        <v>128</v>
      </c>
      <c r="F3141" s="42">
        <v>166</v>
      </c>
      <c r="G3141" s="43" t="str">
        <f t="shared" si="428"/>
        <v>29 Apr (Week 34:  Mon)</v>
      </c>
      <c r="H3141" s="41" t="s">
        <v>2830</v>
      </c>
      <c r="I3141" s="41" t="s">
        <v>2865</v>
      </c>
      <c r="J3141" s="41" t="str">
        <f t="shared" si="429"/>
        <v>Planned</v>
      </c>
    </row>
    <row r="3142" spans="1:11" x14ac:dyDescent="0.25">
      <c r="A3142" s="173" t="str">
        <f t="shared" si="427"/>
        <v>Logic+ The Fallacy Detective169</v>
      </c>
      <c r="B3142" s="74" t="s">
        <v>2797</v>
      </c>
      <c r="C3142" s="176"/>
      <c r="D3142" s="118" t="s">
        <v>3418</v>
      </c>
      <c r="E3142" s="176" t="s">
        <v>128</v>
      </c>
      <c r="F3142" s="42">
        <v>169</v>
      </c>
      <c r="G3142" s="43" t="str">
        <f t="shared" si="428"/>
        <v>02 May (Week 34:  Thu)</v>
      </c>
      <c r="H3142" s="41" t="s">
        <v>2831</v>
      </c>
      <c r="I3142" s="41" t="s">
        <v>2866</v>
      </c>
      <c r="J3142" s="41" t="str">
        <f t="shared" si="429"/>
        <v>Planned</v>
      </c>
    </row>
    <row r="3143" spans="1:11" x14ac:dyDescent="0.25">
      <c r="A3143" s="173" t="str">
        <f t="shared" si="427"/>
        <v>Logic+ The Fallacy Detective171</v>
      </c>
      <c r="B3143" s="74" t="s">
        <v>2797</v>
      </c>
      <c r="C3143" s="176"/>
      <c r="D3143" s="118" t="s">
        <v>3418</v>
      </c>
      <c r="E3143" s="176" t="s">
        <v>128</v>
      </c>
      <c r="F3143" s="42">
        <v>171</v>
      </c>
      <c r="G3143" s="43" t="str">
        <f t="shared" si="428"/>
        <v>06 May (Week 35:  Mon)</v>
      </c>
      <c r="H3143" s="41" t="s">
        <v>2832</v>
      </c>
      <c r="I3143" s="41" t="s">
        <v>2867</v>
      </c>
      <c r="J3143" s="41" t="str">
        <f t="shared" si="429"/>
        <v>Planned</v>
      </c>
    </row>
    <row r="3144" spans="1:11" x14ac:dyDescent="0.25">
      <c r="A3144" s="173" t="str">
        <f t="shared" si="427"/>
        <v>Logic+ The Fallacy Detective174</v>
      </c>
      <c r="B3144" s="74" t="s">
        <v>2797</v>
      </c>
      <c r="C3144" s="176"/>
      <c r="D3144" s="118" t="s">
        <v>3418</v>
      </c>
      <c r="E3144" s="176" t="s">
        <v>128</v>
      </c>
      <c r="F3144" s="42">
        <v>174</v>
      </c>
      <c r="G3144" s="43" t="str">
        <f t="shared" si="428"/>
        <v>09 May (Week 35:  Thu)</v>
      </c>
      <c r="H3144" s="41" t="s">
        <v>2868</v>
      </c>
      <c r="I3144" s="41" t="s">
        <v>2871</v>
      </c>
      <c r="J3144" s="41" t="str">
        <f t="shared" si="429"/>
        <v>Planned</v>
      </c>
    </row>
    <row r="3145" spans="1:11" x14ac:dyDescent="0.25">
      <c r="A3145" s="173" t="str">
        <f t="shared" si="427"/>
        <v>Logic+ The Fallacy Detective176</v>
      </c>
      <c r="B3145" s="74" t="s">
        <v>2797</v>
      </c>
      <c r="C3145" s="176"/>
      <c r="D3145" s="118" t="s">
        <v>3418</v>
      </c>
      <c r="E3145" s="176" t="s">
        <v>128</v>
      </c>
      <c r="F3145" s="42">
        <v>176</v>
      </c>
      <c r="G3145" s="43" t="str">
        <f t="shared" si="428"/>
        <v>13 May (Week 36:  Mon)</v>
      </c>
      <c r="H3145" s="41" t="s">
        <v>2869</v>
      </c>
      <c r="I3145" s="41" t="s">
        <v>2872</v>
      </c>
      <c r="J3145" s="41" t="str">
        <f t="shared" si="429"/>
        <v>Planned</v>
      </c>
    </row>
    <row r="3146" spans="1:11" x14ac:dyDescent="0.25">
      <c r="A3146" s="173" t="str">
        <f t="shared" ref="A3146:A3163" si="430">B3146&amp;D3146&amp;F3146</f>
        <v>Logic+ The Fallacy Detective179</v>
      </c>
      <c r="B3146" s="74" t="s">
        <v>2797</v>
      </c>
      <c r="C3146" s="176"/>
      <c r="D3146" s="118" t="s">
        <v>3418</v>
      </c>
      <c r="E3146" s="176" t="s">
        <v>128</v>
      </c>
      <c r="F3146" s="42">
        <v>179</v>
      </c>
      <c r="G3146" s="43" t="str">
        <f t="shared" si="428"/>
        <v>16 May (Week 36:  Thu)</v>
      </c>
      <c r="H3146" s="41" t="s">
        <v>2870</v>
      </c>
      <c r="I3146" s="41" t="s">
        <v>2873</v>
      </c>
      <c r="J3146" s="41" t="str">
        <f t="shared" ref="J3146:J3163" si="431">IF(ISBLANK(K3146),"Planned",IF(K3146="-","Revoked","Completed"))</f>
        <v>Planned</v>
      </c>
    </row>
    <row r="3147" spans="1:11" x14ac:dyDescent="0.25">
      <c r="A3147" s="173" t="str">
        <f t="shared" si="430"/>
        <v>Logic+ IQ Mindbenders1</v>
      </c>
      <c r="B3147" s="74" t="s">
        <v>2797</v>
      </c>
      <c r="C3147" s="176"/>
      <c r="D3147" s="118" t="s">
        <v>2874</v>
      </c>
      <c r="E3147" s="176" t="s">
        <v>128</v>
      </c>
      <c r="F3147" s="42">
        <v>1</v>
      </c>
      <c r="G3147" s="43" t="str">
        <f t="shared" si="428"/>
        <v>03 Sep (Week 1:  Mon)</v>
      </c>
      <c r="H3147" s="41" t="s">
        <v>3508</v>
      </c>
      <c r="I3147" s="41" t="s">
        <v>3507</v>
      </c>
      <c r="J3147" s="41" t="str">
        <f t="shared" si="431"/>
        <v>Completed</v>
      </c>
      <c r="K3147" s="107">
        <v>43346</v>
      </c>
    </row>
    <row r="3148" spans="1:11" x14ac:dyDescent="0.25">
      <c r="A3148" s="173" t="str">
        <f t="shared" si="430"/>
        <v>Logic+ IQ Mindbenders2</v>
      </c>
      <c r="B3148" s="74" t="s">
        <v>2797</v>
      </c>
      <c r="C3148" s="176"/>
      <c r="D3148" s="118" t="s">
        <v>2874</v>
      </c>
      <c r="E3148" s="176" t="s">
        <v>128</v>
      </c>
      <c r="F3148" s="42">
        <v>2</v>
      </c>
      <c r="G3148" s="43" t="str">
        <f t="shared" si="428"/>
        <v>04 Sep (Week 1:  Tue)</v>
      </c>
      <c r="H3148" s="41" t="s">
        <v>3509</v>
      </c>
      <c r="I3148" s="41" t="s">
        <v>3510</v>
      </c>
      <c r="J3148" s="41" t="str">
        <f t="shared" si="431"/>
        <v>Completed</v>
      </c>
      <c r="K3148" s="107">
        <v>43347</v>
      </c>
    </row>
    <row r="3149" spans="1:11" x14ac:dyDescent="0.25">
      <c r="A3149" s="173" t="str">
        <f t="shared" si="430"/>
        <v>Logic+ IQ Mindbenders3</v>
      </c>
      <c r="B3149" s="74" t="s">
        <v>2797</v>
      </c>
      <c r="C3149" s="176"/>
      <c r="D3149" s="118" t="s">
        <v>2874</v>
      </c>
      <c r="E3149" s="176" t="s">
        <v>128</v>
      </c>
      <c r="F3149" s="42">
        <v>3</v>
      </c>
      <c r="G3149" s="43" t="str">
        <f t="shared" si="428"/>
        <v>05 Sep (Week 1:  Wed)</v>
      </c>
      <c r="H3149" s="41" t="s">
        <v>3511</v>
      </c>
      <c r="I3149" s="41" t="s">
        <v>3512</v>
      </c>
      <c r="J3149" s="41" t="str">
        <f t="shared" si="431"/>
        <v>Completed</v>
      </c>
      <c r="K3149" s="107">
        <v>43353</v>
      </c>
    </row>
    <row r="3150" spans="1:11" x14ac:dyDescent="0.25">
      <c r="A3150" s="173" t="str">
        <f t="shared" si="430"/>
        <v>Logic+ IQ Mindbenders4</v>
      </c>
      <c r="B3150" s="74" t="s">
        <v>2797</v>
      </c>
      <c r="C3150" s="176"/>
      <c r="D3150" s="118" t="s">
        <v>2874</v>
      </c>
      <c r="E3150" s="176" t="s">
        <v>128</v>
      </c>
      <c r="F3150" s="42">
        <v>4</v>
      </c>
      <c r="G3150" s="43" t="str">
        <f t="shared" si="428"/>
        <v>06 Sep (Week 1:  Thu)</v>
      </c>
      <c r="H3150" s="41" t="s">
        <v>3513</v>
      </c>
      <c r="I3150" s="41" t="s">
        <v>3514</v>
      </c>
      <c r="J3150" s="41" t="str">
        <f t="shared" si="431"/>
        <v>Completed</v>
      </c>
      <c r="K3150" s="107">
        <v>43353</v>
      </c>
    </row>
    <row r="3151" spans="1:11" x14ac:dyDescent="0.25">
      <c r="A3151" s="173" t="str">
        <f t="shared" si="430"/>
        <v>Logic+ IQ Mindbenders6</v>
      </c>
      <c r="B3151" s="74" t="s">
        <v>2797</v>
      </c>
      <c r="C3151" s="176"/>
      <c r="D3151" s="118" t="s">
        <v>2874</v>
      </c>
      <c r="E3151" s="176" t="s">
        <v>128</v>
      </c>
      <c r="F3151" s="42">
        <v>6</v>
      </c>
      <c r="G3151" s="43" t="str">
        <f t="shared" si="428"/>
        <v>10 Sep (Week 2:  Mon)</v>
      </c>
      <c r="H3151" s="41" t="s">
        <v>3515</v>
      </c>
      <c r="I3151" s="41" t="s">
        <v>3516</v>
      </c>
      <c r="J3151" s="41" t="str">
        <f t="shared" si="431"/>
        <v>Completed</v>
      </c>
      <c r="K3151" s="107">
        <v>43354</v>
      </c>
    </row>
    <row r="3152" spans="1:11" x14ac:dyDescent="0.25">
      <c r="A3152" s="173" t="str">
        <f t="shared" si="430"/>
        <v>Logic+ IQ Mindbenders7</v>
      </c>
      <c r="B3152" s="74" t="s">
        <v>2797</v>
      </c>
      <c r="C3152" s="176"/>
      <c r="D3152" s="118" t="s">
        <v>2874</v>
      </c>
      <c r="E3152" s="176" t="s">
        <v>128</v>
      </c>
      <c r="F3152" s="42">
        <v>7</v>
      </c>
      <c r="G3152" s="43" t="str">
        <f t="shared" si="428"/>
        <v>11 Sep (Week 2:  Tue)</v>
      </c>
      <c r="H3152" s="41" t="s">
        <v>3517</v>
      </c>
      <c r="I3152" s="41" t="s">
        <v>3518</v>
      </c>
      <c r="J3152" s="41" t="str">
        <f t="shared" si="431"/>
        <v>Completed</v>
      </c>
      <c r="K3152" s="107">
        <v>43354</v>
      </c>
    </row>
    <row r="3153" spans="1:11" x14ac:dyDescent="0.25">
      <c r="A3153" s="173" t="str">
        <f t="shared" si="430"/>
        <v>Logic+ IQ Mindbenders8</v>
      </c>
      <c r="B3153" s="74" t="s">
        <v>2797</v>
      </c>
      <c r="C3153" s="176"/>
      <c r="D3153" s="118" t="s">
        <v>2874</v>
      </c>
      <c r="E3153" s="176" t="s">
        <v>128</v>
      </c>
      <c r="F3153" s="42">
        <v>8</v>
      </c>
      <c r="G3153" s="43" t="str">
        <f t="shared" si="428"/>
        <v>12 Sep (Week 2:  Wed)</v>
      </c>
      <c r="H3153" s="41" t="s">
        <v>3519</v>
      </c>
      <c r="I3153" s="41" t="s">
        <v>3520</v>
      </c>
      <c r="J3153" s="41" t="str">
        <f t="shared" si="431"/>
        <v>Completed</v>
      </c>
      <c r="K3153" s="107">
        <v>43355</v>
      </c>
    </row>
    <row r="3154" spans="1:11" x14ac:dyDescent="0.25">
      <c r="A3154" s="173" t="str">
        <f t="shared" si="430"/>
        <v>Logic+ IQ Mindbenders9</v>
      </c>
      <c r="B3154" s="74" t="s">
        <v>2797</v>
      </c>
      <c r="C3154" s="176"/>
      <c r="D3154" s="118" t="s">
        <v>2874</v>
      </c>
      <c r="E3154" s="176" t="s">
        <v>128</v>
      </c>
      <c r="F3154" s="42">
        <v>9</v>
      </c>
      <c r="G3154" s="43" t="str">
        <f t="shared" si="428"/>
        <v>13 Sep (Week 2:  Thu)</v>
      </c>
      <c r="H3154" s="41" t="s">
        <v>3521</v>
      </c>
      <c r="I3154" s="41" t="s">
        <v>3522</v>
      </c>
      <c r="J3154" s="41" t="str">
        <f t="shared" si="431"/>
        <v>Completed</v>
      </c>
      <c r="K3154" s="107">
        <v>43356</v>
      </c>
    </row>
    <row r="3155" spans="1:11" x14ac:dyDescent="0.25">
      <c r="A3155" s="173" t="str">
        <f t="shared" si="430"/>
        <v>Logic+ IQ Mindbenders11</v>
      </c>
      <c r="B3155" s="74" t="s">
        <v>2797</v>
      </c>
      <c r="C3155" s="176"/>
      <c r="D3155" s="118" t="s">
        <v>2874</v>
      </c>
      <c r="E3155" s="176" t="s">
        <v>128</v>
      </c>
      <c r="F3155" s="42">
        <v>11</v>
      </c>
      <c r="G3155" s="43" t="str">
        <f t="shared" si="428"/>
        <v>17 Sep (Week 3:  Mon)</v>
      </c>
      <c r="H3155" s="41" t="s">
        <v>3523</v>
      </c>
      <c r="I3155" s="41" t="s">
        <v>3524</v>
      </c>
      <c r="J3155" s="41" t="str">
        <f t="shared" si="431"/>
        <v>Completed</v>
      </c>
      <c r="K3155" s="107">
        <v>43360</v>
      </c>
    </row>
    <row r="3156" spans="1:11" x14ac:dyDescent="0.25">
      <c r="A3156" s="173" t="str">
        <f t="shared" si="430"/>
        <v>Logic+ IQ Mindbenders12</v>
      </c>
      <c r="B3156" s="74" t="s">
        <v>2797</v>
      </c>
      <c r="C3156" s="176"/>
      <c r="D3156" s="118" t="s">
        <v>2874</v>
      </c>
      <c r="E3156" s="176" t="s">
        <v>128</v>
      </c>
      <c r="F3156" s="42">
        <v>12</v>
      </c>
      <c r="G3156" s="43" t="str">
        <f t="shared" si="428"/>
        <v>18 Sep (Week 3:  Tue)</v>
      </c>
      <c r="H3156" s="41" t="s">
        <v>3525</v>
      </c>
      <c r="I3156" s="41" t="s">
        <v>3526</v>
      </c>
      <c r="J3156" s="41" t="str">
        <f t="shared" si="431"/>
        <v>Completed</v>
      </c>
      <c r="K3156" s="107">
        <v>43361</v>
      </c>
    </row>
    <row r="3157" spans="1:11" x14ac:dyDescent="0.25">
      <c r="A3157" s="173" t="str">
        <f t="shared" si="430"/>
        <v>Logic+ IQ Mindbenders13</v>
      </c>
      <c r="B3157" s="74" t="s">
        <v>2797</v>
      </c>
      <c r="C3157" s="176"/>
      <c r="D3157" s="118" t="s">
        <v>2874</v>
      </c>
      <c r="E3157" s="176" t="s">
        <v>128</v>
      </c>
      <c r="F3157" s="42">
        <v>13</v>
      </c>
      <c r="G3157" s="43" t="str">
        <f t="shared" si="428"/>
        <v>19 Sep (Week 3:  Wed)</v>
      </c>
      <c r="H3157" s="41" t="s">
        <v>3527</v>
      </c>
      <c r="I3157" s="41" t="s">
        <v>3528</v>
      </c>
      <c r="J3157" s="41" t="str">
        <f t="shared" si="431"/>
        <v>Completed</v>
      </c>
      <c r="K3157" s="107">
        <v>43362</v>
      </c>
    </row>
    <row r="3158" spans="1:11" x14ac:dyDescent="0.25">
      <c r="A3158" s="173" t="str">
        <f t="shared" si="430"/>
        <v>Logic+ IQ Mindbenders14</v>
      </c>
      <c r="B3158" s="74" t="s">
        <v>2797</v>
      </c>
      <c r="C3158" s="176"/>
      <c r="D3158" s="118" t="s">
        <v>2874</v>
      </c>
      <c r="E3158" s="176" t="s">
        <v>128</v>
      </c>
      <c r="F3158" s="42">
        <v>14</v>
      </c>
      <c r="G3158" s="43" t="str">
        <f t="shared" si="428"/>
        <v>20 Sep (Week 3:  Thu)</v>
      </c>
      <c r="H3158" s="41" t="s">
        <v>3529</v>
      </c>
      <c r="I3158" s="41" t="s">
        <v>3530</v>
      </c>
      <c r="J3158" s="41" t="str">
        <f t="shared" si="431"/>
        <v>Completed</v>
      </c>
      <c r="K3158" s="107">
        <v>43362</v>
      </c>
    </row>
    <row r="3159" spans="1:11" x14ac:dyDescent="0.25">
      <c r="A3159" s="173" t="str">
        <f t="shared" si="430"/>
        <v>Logic+ IQ Mindbenders16</v>
      </c>
      <c r="B3159" s="74" t="s">
        <v>2797</v>
      </c>
      <c r="C3159" s="176"/>
      <c r="D3159" s="118" t="s">
        <v>2874</v>
      </c>
      <c r="E3159" s="176" t="s">
        <v>128</v>
      </c>
      <c r="F3159" s="42">
        <v>16</v>
      </c>
      <c r="G3159" s="43" t="str">
        <f t="shared" si="428"/>
        <v>24 Sep (Week 4:  Mon)</v>
      </c>
      <c r="H3159" s="41" t="s">
        <v>3531</v>
      </c>
      <c r="I3159" s="41" t="s">
        <v>3532</v>
      </c>
      <c r="J3159" s="41" t="str">
        <f t="shared" si="431"/>
        <v>Completed</v>
      </c>
      <c r="K3159" s="107">
        <v>43368</v>
      </c>
    </row>
    <row r="3160" spans="1:11" x14ac:dyDescent="0.25">
      <c r="A3160" s="173" t="str">
        <f t="shared" si="430"/>
        <v>Logic+ IQ Mindbenders17</v>
      </c>
      <c r="B3160" s="74" t="s">
        <v>2797</v>
      </c>
      <c r="C3160" s="176"/>
      <c r="D3160" s="118" t="s">
        <v>2874</v>
      </c>
      <c r="E3160" s="176" t="s">
        <v>128</v>
      </c>
      <c r="F3160" s="42">
        <v>17</v>
      </c>
      <c r="G3160" s="43" t="str">
        <f t="shared" si="428"/>
        <v>25 Sep (Week 4:  Tue)</v>
      </c>
      <c r="H3160" s="41" t="s">
        <v>3533</v>
      </c>
      <c r="I3160" s="41" t="s">
        <v>3534</v>
      </c>
      <c r="J3160" s="41" t="str">
        <f t="shared" si="431"/>
        <v>Completed</v>
      </c>
      <c r="K3160" s="107">
        <v>43369</v>
      </c>
    </row>
    <row r="3161" spans="1:11" x14ac:dyDescent="0.25">
      <c r="A3161" s="173" t="str">
        <f t="shared" si="430"/>
        <v>Logic+ IQ Mindbenders18</v>
      </c>
      <c r="B3161" s="74" t="s">
        <v>2797</v>
      </c>
      <c r="C3161" s="176"/>
      <c r="D3161" s="118" t="s">
        <v>2874</v>
      </c>
      <c r="E3161" s="176" t="s">
        <v>128</v>
      </c>
      <c r="F3161" s="42">
        <v>18</v>
      </c>
      <c r="G3161" s="43" t="str">
        <f t="shared" si="428"/>
        <v>26 Sep (Week 4:  Wed)</v>
      </c>
      <c r="H3161" s="41" t="s">
        <v>3535</v>
      </c>
      <c r="I3161" s="41" t="s">
        <v>3536</v>
      </c>
      <c r="J3161" s="41" t="str">
        <f t="shared" si="431"/>
        <v>Completed</v>
      </c>
      <c r="K3161" s="107">
        <v>43369</v>
      </c>
    </row>
    <row r="3162" spans="1:11" x14ac:dyDescent="0.25">
      <c r="A3162" s="173" t="str">
        <f t="shared" si="430"/>
        <v>Logic+ IQ Mindbenders19</v>
      </c>
      <c r="B3162" s="74" t="s">
        <v>2797</v>
      </c>
      <c r="C3162" s="176"/>
      <c r="D3162" s="118" t="s">
        <v>2874</v>
      </c>
      <c r="E3162" s="176" t="s">
        <v>128</v>
      </c>
      <c r="F3162" s="42">
        <v>19</v>
      </c>
      <c r="G3162" s="43" t="str">
        <f t="shared" si="428"/>
        <v>27 Sep (Week 4:  Thu)</v>
      </c>
      <c r="H3162" s="41" t="s">
        <v>3537</v>
      </c>
      <c r="I3162" s="41" t="s">
        <v>3552</v>
      </c>
      <c r="J3162" s="41" t="str">
        <f t="shared" si="431"/>
        <v>Completed</v>
      </c>
      <c r="K3162" s="107">
        <v>43371</v>
      </c>
    </row>
    <row r="3163" spans="1:11" x14ac:dyDescent="0.25">
      <c r="A3163" s="173" t="str">
        <f t="shared" si="430"/>
        <v>Logic+ IQ Mindbenders21</v>
      </c>
      <c r="B3163" s="74" t="s">
        <v>2797</v>
      </c>
      <c r="C3163" s="176"/>
      <c r="D3163" s="118" t="s">
        <v>2874</v>
      </c>
      <c r="E3163" s="176" t="s">
        <v>128</v>
      </c>
      <c r="F3163" s="42">
        <v>21</v>
      </c>
      <c r="G3163" s="43" t="str">
        <f t="shared" si="428"/>
        <v>01 Oct (Week 5:  Mon)</v>
      </c>
      <c r="H3163" s="41" t="s">
        <v>3538</v>
      </c>
      <c r="I3163" s="41" t="s">
        <v>3553</v>
      </c>
      <c r="J3163" s="41" t="str">
        <f t="shared" si="431"/>
        <v>Completed</v>
      </c>
      <c r="K3163" s="107">
        <v>43374</v>
      </c>
    </row>
    <row r="3164" spans="1:11" x14ac:dyDescent="0.25">
      <c r="A3164" s="173" t="str">
        <f t="shared" ref="A3164:A3189" si="432">B3164&amp;D3164&amp;F3164</f>
        <v>Logic+ IQ Mindbenders22</v>
      </c>
      <c r="B3164" s="74" t="s">
        <v>2797</v>
      </c>
      <c r="C3164" s="176"/>
      <c r="D3164" s="118" t="s">
        <v>2874</v>
      </c>
      <c r="E3164" s="176" t="s">
        <v>128</v>
      </c>
      <c r="F3164" s="42">
        <v>22</v>
      </c>
      <c r="G3164" s="43" t="str">
        <f t="shared" si="428"/>
        <v>02 Oct (Week 5:  Tue)</v>
      </c>
      <c r="H3164" s="41" t="s">
        <v>3539</v>
      </c>
      <c r="I3164" s="41" t="s">
        <v>3554</v>
      </c>
      <c r="J3164" s="41" t="str">
        <f t="shared" ref="J3164:J3189" si="433">IF(ISBLANK(K3164),"Planned",IF(K3164="-","Revoked","Completed"))</f>
        <v>Completed</v>
      </c>
      <c r="K3164" s="107">
        <v>43376</v>
      </c>
    </row>
    <row r="3165" spans="1:11" x14ac:dyDescent="0.25">
      <c r="A3165" s="173" t="str">
        <f t="shared" si="432"/>
        <v>Logic+ IQ Mindbenders23</v>
      </c>
      <c r="B3165" s="74" t="s">
        <v>2797</v>
      </c>
      <c r="C3165" s="176"/>
      <c r="D3165" s="118" t="s">
        <v>2874</v>
      </c>
      <c r="E3165" s="176" t="s">
        <v>128</v>
      </c>
      <c r="F3165" s="42">
        <v>23</v>
      </c>
      <c r="G3165" s="43" t="str">
        <f t="shared" si="428"/>
        <v>03 Oct (Week 5:  Wed)</v>
      </c>
      <c r="H3165" s="41" t="s">
        <v>3540</v>
      </c>
      <c r="I3165" s="41" t="s">
        <v>3555</v>
      </c>
      <c r="J3165" s="41" t="str">
        <f t="shared" si="433"/>
        <v>Planned</v>
      </c>
    </row>
    <row r="3166" spans="1:11" x14ac:dyDescent="0.25">
      <c r="A3166" s="173" t="str">
        <f t="shared" si="432"/>
        <v>Logic+ IQ Mindbenders24</v>
      </c>
      <c r="B3166" s="74" t="s">
        <v>2797</v>
      </c>
      <c r="C3166" s="176"/>
      <c r="D3166" s="118" t="s">
        <v>2874</v>
      </c>
      <c r="E3166" s="176" t="s">
        <v>128</v>
      </c>
      <c r="F3166" s="42">
        <v>24</v>
      </c>
      <c r="G3166" s="43" t="str">
        <f t="shared" si="428"/>
        <v>04 Oct (Week 5:  Thu)</v>
      </c>
      <c r="H3166" s="41" t="s">
        <v>3541</v>
      </c>
      <c r="I3166" s="41" t="s">
        <v>3556</v>
      </c>
      <c r="J3166" s="41" t="str">
        <f t="shared" si="433"/>
        <v>Planned</v>
      </c>
    </row>
    <row r="3167" spans="1:11" x14ac:dyDescent="0.25">
      <c r="A3167" s="173" t="str">
        <f t="shared" si="432"/>
        <v>Logic+ IQ Mindbenders26</v>
      </c>
      <c r="B3167" s="74" t="s">
        <v>2797</v>
      </c>
      <c r="C3167" s="176"/>
      <c r="D3167" s="118" t="s">
        <v>2874</v>
      </c>
      <c r="E3167" s="176" t="s">
        <v>128</v>
      </c>
      <c r="F3167" s="42">
        <v>26</v>
      </c>
      <c r="G3167" s="43" t="str">
        <f t="shared" si="428"/>
        <v>08 Oct (Week 6:  Mon)</v>
      </c>
      <c r="H3167" s="41" t="s">
        <v>3542</v>
      </c>
      <c r="I3167" s="41" t="s">
        <v>3557</v>
      </c>
      <c r="J3167" s="41" t="str">
        <f t="shared" si="433"/>
        <v>Planned</v>
      </c>
    </row>
    <row r="3168" spans="1:11" x14ac:dyDescent="0.25">
      <c r="A3168" s="173" t="str">
        <f t="shared" si="432"/>
        <v>Logic+ IQ Mindbenders27</v>
      </c>
      <c r="B3168" s="74" t="s">
        <v>2797</v>
      </c>
      <c r="C3168" s="176"/>
      <c r="D3168" s="118" t="s">
        <v>2874</v>
      </c>
      <c r="E3168" s="176" t="s">
        <v>128</v>
      </c>
      <c r="F3168" s="42">
        <v>27</v>
      </c>
      <c r="G3168" s="43" t="str">
        <f t="shared" si="428"/>
        <v>09 Oct (Week 6:  Tue)</v>
      </c>
      <c r="H3168" s="41" t="s">
        <v>3543</v>
      </c>
      <c r="I3168" s="41" t="s">
        <v>3558</v>
      </c>
      <c r="J3168" s="41" t="str">
        <f t="shared" si="433"/>
        <v>Planned</v>
      </c>
    </row>
    <row r="3169" spans="1:10" x14ac:dyDescent="0.25">
      <c r="A3169" s="173" t="str">
        <f t="shared" si="432"/>
        <v>Logic+ IQ Mindbenders28</v>
      </c>
      <c r="B3169" s="74" t="s">
        <v>2797</v>
      </c>
      <c r="C3169" s="176"/>
      <c r="D3169" s="118" t="s">
        <v>2874</v>
      </c>
      <c r="E3169" s="176" t="s">
        <v>128</v>
      </c>
      <c r="F3169" s="42">
        <v>28</v>
      </c>
      <c r="G3169" s="43" t="str">
        <f t="shared" si="428"/>
        <v>10 Oct (Week 6:  Wed)</v>
      </c>
      <c r="H3169" s="41" t="s">
        <v>3544</v>
      </c>
      <c r="I3169" s="41" t="s">
        <v>3559</v>
      </c>
      <c r="J3169" s="41" t="str">
        <f t="shared" si="433"/>
        <v>Planned</v>
      </c>
    </row>
    <row r="3170" spans="1:10" x14ac:dyDescent="0.25">
      <c r="A3170" s="173" t="str">
        <f t="shared" si="432"/>
        <v>Logic+ IQ Mindbenders29</v>
      </c>
      <c r="B3170" s="74" t="s">
        <v>2797</v>
      </c>
      <c r="C3170" s="176"/>
      <c r="D3170" s="118" t="s">
        <v>2874</v>
      </c>
      <c r="E3170" s="176" t="s">
        <v>128</v>
      </c>
      <c r="F3170" s="42">
        <v>29</v>
      </c>
      <c r="G3170" s="43" t="str">
        <f t="shared" si="428"/>
        <v>11 Oct (Week 6:  Thu)</v>
      </c>
      <c r="H3170" s="41" t="s">
        <v>3545</v>
      </c>
      <c r="I3170" s="41" t="s">
        <v>3560</v>
      </c>
      <c r="J3170" s="41" t="str">
        <f t="shared" si="433"/>
        <v>Planned</v>
      </c>
    </row>
    <row r="3171" spans="1:10" x14ac:dyDescent="0.25">
      <c r="A3171" s="173" t="str">
        <f t="shared" si="432"/>
        <v>Logic+ IQ Mindbenders31</v>
      </c>
      <c r="B3171" s="74" t="s">
        <v>2797</v>
      </c>
      <c r="C3171" s="176"/>
      <c r="D3171" s="118" t="s">
        <v>2874</v>
      </c>
      <c r="E3171" s="176" t="s">
        <v>128</v>
      </c>
      <c r="F3171" s="42">
        <v>31</v>
      </c>
      <c r="G3171" s="43" t="str">
        <f t="shared" si="428"/>
        <v>15 Oct (Week 7:  Mon)</v>
      </c>
      <c r="H3171" s="41" t="s">
        <v>3546</v>
      </c>
      <c r="I3171" s="41" t="s">
        <v>3561</v>
      </c>
      <c r="J3171" s="41" t="str">
        <f t="shared" si="433"/>
        <v>Planned</v>
      </c>
    </row>
    <row r="3172" spans="1:10" x14ac:dyDescent="0.25">
      <c r="A3172" s="173" t="str">
        <f t="shared" si="432"/>
        <v>Logic+ IQ Mindbenders32</v>
      </c>
      <c r="B3172" s="74" t="s">
        <v>2797</v>
      </c>
      <c r="C3172" s="176"/>
      <c r="D3172" s="118" t="s">
        <v>2874</v>
      </c>
      <c r="E3172" s="176" t="s">
        <v>128</v>
      </c>
      <c r="F3172" s="42">
        <v>32</v>
      </c>
      <c r="G3172" s="43" t="str">
        <f t="shared" si="428"/>
        <v>16 Oct (Week 7:  Tue)</v>
      </c>
      <c r="H3172" s="41" t="s">
        <v>3547</v>
      </c>
      <c r="I3172" s="41" t="s">
        <v>3562</v>
      </c>
      <c r="J3172" s="41" t="str">
        <f t="shared" si="433"/>
        <v>Planned</v>
      </c>
    </row>
    <row r="3173" spans="1:10" x14ac:dyDescent="0.25">
      <c r="A3173" s="173" t="str">
        <f t="shared" si="432"/>
        <v>Logic+ IQ Mindbenders33</v>
      </c>
      <c r="B3173" s="74" t="s">
        <v>2797</v>
      </c>
      <c r="C3173" s="176"/>
      <c r="D3173" s="118" t="s">
        <v>2874</v>
      </c>
      <c r="E3173" s="176" t="s">
        <v>128</v>
      </c>
      <c r="F3173" s="42">
        <v>33</v>
      </c>
      <c r="G3173" s="43" t="str">
        <f t="shared" si="428"/>
        <v>17 Oct (Week 7:  Wed)</v>
      </c>
      <c r="H3173" s="41" t="s">
        <v>3548</v>
      </c>
      <c r="I3173" s="41" t="s">
        <v>3563</v>
      </c>
      <c r="J3173" s="41" t="str">
        <f t="shared" si="433"/>
        <v>Planned</v>
      </c>
    </row>
    <row r="3174" spans="1:10" x14ac:dyDescent="0.25">
      <c r="A3174" s="173" t="str">
        <f t="shared" si="432"/>
        <v>Logic+ IQ Mindbenders34</v>
      </c>
      <c r="B3174" s="74" t="s">
        <v>2797</v>
      </c>
      <c r="C3174" s="176"/>
      <c r="D3174" s="118" t="s">
        <v>2874</v>
      </c>
      <c r="E3174" s="176" t="s">
        <v>128</v>
      </c>
      <c r="F3174" s="42">
        <v>34</v>
      </c>
      <c r="G3174" s="43" t="str">
        <f t="shared" si="428"/>
        <v>18 Oct (Week 7:  Thu)</v>
      </c>
      <c r="H3174" s="41" t="s">
        <v>3549</v>
      </c>
      <c r="I3174" s="41" t="s">
        <v>3564</v>
      </c>
      <c r="J3174" s="41" t="str">
        <f t="shared" si="433"/>
        <v>Planned</v>
      </c>
    </row>
    <row r="3175" spans="1:10" x14ac:dyDescent="0.25">
      <c r="A3175" s="173" t="str">
        <f t="shared" si="432"/>
        <v>Logic+ IQ Mindbenders36</v>
      </c>
      <c r="B3175" s="74" t="s">
        <v>2797</v>
      </c>
      <c r="C3175" s="176"/>
      <c r="D3175" s="118" t="s">
        <v>2874</v>
      </c>
      <c r="E3175" s="176" t="s">
        <v>128</v>
      </c>
      <c r="F3175" s="42">
        <v>36</v>
      </c>
      <c r="G3175" s="43" t="str">
        <f t="shared" si="428"/>
        <v>22 Oct (Week 8:  Mon)</v>
      </c>
      <c r="H3175" s="41" t="s">
        <v>3550</v>
      </c>
      <c r="I3175" s="41" t="s">
        <v>3565</v>
      </c>
      <c r="J3175" s="41" t="str">
        <f t="shared" si="433"/>
        <v>Planned</v>
      </c>
    </row>
    <row r="3176" spans="1:10" x14ac:dyDescent="0.25">
      <c r="A3176" s="173" t="str">
        <f t="shared" si="432"/>
        <v>Logic+ IQ Mindbenders37</v>
      </c>
      <c r="B3176" s="74" t="s">
        <v>2797</v>
      </c>
      <c r="C3176" s="176"/>
      <c r="D3176" s="118" t="s">
        <v>2874</v>
      </c>
      <c r="E3176" s="176" t="s">
        <v>128</v>
      </c>
      <c r="F3176" s="42">
        <v>37</v>
      </c>
      <c r="G3176" s="43" t="str">
        <f t="shared" si="428"/>
        <v>23 Oct (Week 8:  Tue)</v>
      </c>
      <c r="H3176" s="41" t="s">
        <v>3551</v>
      </c>
      <c r="I3176" s="41" t="s">
        <v>3566</v>
      </c>
      <c r="J3176" s="41" t="str">
        <f t="shared" si="433"/>
        <v>Planned</v>
      </c>
    </row>
    <row r="3177" spans="1:10" x14ac:dyDescent="0.25">
      <c r="A3177" s="173" t="str">
        <f t="shared" si="432"/>
        <v>Logic+ IQ Mindbenders38</v>
      </c>
      <c r="B3177" s="74" t="s">
        <v>2797</v>
      </c>
      <c r="C3177" s="176"/>
      <c r="D3177" s="118" t="s">
        <v>2874</v>
      </c>
      <c r="E3177" s="176" t="s">
        <v>128</v>
      </c>
      <c r="F3177" s="42">
        <v>38</v>
      </c>
      <c r="G3177" s="43" t="str">
        <f t="shared" si="428"/>
        <v>24 Oct (Week 8:  Wed)</v>
      </c>
      <c r="H3177" s="41" t="s">
        <v>3582</v>
      </c>
      <c r="I3177" s="41" t="s">
        <v>3567</v>
      </c>
      <c r="J3177" s="41" t="str">
        <f t="shared" si="433"/>
        <v>Planned</v>
      </c>
    </row>
    <row r="3178" spans="1:10" x14ac:dyDescent="0.25">
      <c r="A3178" s="173" t="str">
        <f t="shared" si="432"/>
        <v>Logic+ IQ Mindbenders39</v>
      </c>
      <c r="B3178" s="74" t="s">
        <v>2797</v>
      </c>
      <c r="C3178" s="176"/>
      <c r="D3178" s="118" t="s">
        <v>2874</v>
      </c>
      <c r="E3178" s="176" t="s">
        <v>128</v>
      </c>
      <c r="F3178" s="42">
        <v>39</v>
      </c>
      <c r="G3178" s="43" t="str">
        <f t="shared" si="428"/>
        <v>25 Oct (Week 8:  Thu)</v>
      </c>
      <c r="H3178" s="41" t="s">
        <v>3583</v>
      </c>
      <c r="I3178" s="41" t="s">
        <v>3568</v>
      </c>
      <c r="J3178" s="41" t="str">
        <f t="shared" si="433"/>
        <v>Planned</v>
      </c>
    </row>
    <row r="3179" spans="1:10" x14ac:dyDescent="0.25">
      <c r="A3179" s="173" t="str">
        <f t="shared" si="432"/>
        <v>Logic+ IQ Mindbenders41</v>
      </c>
      <c r="B3179" s="74" t="s">
        <v>2797</v>
      </c>
      <c r="C3179" s="176"/>
      <c r="D3179" s="118" t="s">
        <v>2874</v>
      </c>
      <c r="E3179" s="176" t="s">
        <v>128</v>
      </c>
      <c r="F3179" s="42">
        <v>41</v>
      </c>
      <c r="G3179" s="43" t="str">
        <f t="shared" si="428"/>
        <v>29 Oct (Week 9:  Mon)</v>
      </c>
      <c r="H3179" s="41" t="s">
        <v>3584</v>
      </c>
      <c r="I3179" s="41" t="s">
        <v>3569</v>
      </c>
      <c r="J3179" s="41" t="str">
        <f t="shared" si="433"/>
        <v>Planned</v>
      </c>
    </row>
    <row r="3180" spans="1:10" x14ac:dyDescent="0.25">
      <c r="A3180" s="173" t="str">
        <f t="shared" si="432"/>
        <v>Logic+ IQ Mindbenders42</v>
      </c>
      <c r="B3180" s="74" t="s">
        <v>2797</v>
      </c>
      <c r="C3180" s="176"/>
      <c r="D3180" s="118" t="s">
        <v>2874</v>
      </c>
      <c r="E3180" s="176" t="s">
        <v>128</v>
      </c>
      <c r="F3180" s="42">
        <v>42</v>
      </c>
      <c r="G3180" s="43" t="str">
        <f t="shared" si="428"/>
        <v>30 Oct (Week 9:  Tue)</v>
      </c>
      <c r="H3180" s="41" t="s">
        <v>3585</v>
      </c>
      <c r="I3180" s="41" t="s">
        <v>3570</v>
      </c>
      <c r="J3180" s="41" t="str">
        <f t="shared" si="433"/>
        <v>Planned</v>
      </c>
    </row>
    <row r="3181" spans="1:10" x14ac:dyDescent="0.25">
      <c r="A3181" s="173" t="str">
        <f t="shared" si="432"/>
        <v>Logic+ IQ Mindbenders43</v>
      </c>
      <c r="B3181" s="74" t="s">
        <v>2797</v>
      </c>
      <c r="C3181" s="176"/>
      <c r="D3181" s="118" t="s">
        <v>2874</v>
      </c>
      <c r="E3181" s="176" t="s">
        <v>128</v>
      </c>
      <c r="F3181" s="42">
        <v>43</v>
      </c>
      <c r="G3181" s="43" t="str">
        <f t="shared" si="428"/>
        <v>31 Oct (Week 9:  Wed)</v>
      </c>
      <c r="H3181" s="41" t="s">
        <v>3586</v>
      </c>
      <c r="I3181" s="41" t="s">
        <v>3571</v>
      </c>
      <c r="J3181" s="41" t="str">
        <f t="shared" si="433"/>
        <v>Planned</v>
      </c>
    </row>
    <row r="3182" spans="1:10" x14ac:dyDescent="0.25">
      <c r="A3182" s="173" t="str">
        <f t="shared" si="432"/>
        <v>Logic+ IQ Mindbenders44</v>
      </c>
      <c r="B3182" s="74" t="s">
        <v>2797</v>
      </c>
      <c r="C3182" s="176"/>
      <c r="D3182" s="118" t="s">
        <v>2874</v>
      </c>
      <c r="E3182" s="176" t="s">
        <v>128</v>
      </c>
      <c r="F3182" s="42">
        <v>44</v>
      </c>
      <c r="G3182" s="43" t="str">
        <f t="shared" si="428"/>
        <v>01 Nov (Week 9:  Thu)</v>
      </c>
      <c r="H3182" s="41" t="s">
        <v>3587</v>
      </c>
      <c r="I3182" s="41" t="s">
        <v>3572</v>
      </c>
      <c r="J3182" s="41" t="str">
        <f t="shared" si="433"/>
        <v>Planned</v>
      </c>
    </row>
    <row r="3183" spans="1:10" x14ac:dyDescent="0.25">
      <c r="A3183" s="173" t="str">
        <f t="shared" si="432"/>
        <v>Logic+ IQ Mindbenders46</v>
      </c>
      <c r="B3183" s="74" t="s">
        <v>2797</v>
      </c>
      <c r="C3183" s="176"/>
      <c r="D3183" s="118" t="s">
        <v>2874</v>
      </c>
      <c r="E3183" s="176" t="s">
        <v>128</v>
      </c>
      <c r="F3183" s="42">
        <v>46</v>
      </c>
      <c r="G3183" s="43" t="str">
        <f t="shared" si="428"/>
        <v>05 Nov (Week 10:  Mon)</v>
      </c>
      <c r="H3183" s="41" t="s">
        <v>3588</v>
      </c>
      <c r="I3183" s="41" t="s">
        <v>3573</v>
      </c>
      <c r="J3183" s="41" t="str">
        <f t="shared" si="433"/>
        <v>Planned</v>
      </c>
    </row>
    <row r="3184" spans="1:10" x14ac:dyDescent="0.25">
      <c r="A3184" s="173" t="str">
        <f t="shared" si="432"/>
        <v>Logic+ IQ Mindbenders47</v>
      </c>
      <c r="B3184" s="74" t="s">
        <v>2797</v>
      </c>
      <c r="C3184" s="176"/>
      <c r="D3184" s="118" t="s">
        <v>2874</v>
      </c>
      <c r="E3184" s="176" t="s">
        <v>128</v>
      </c>
      <c r="F3184" s="42">
        <v>47</v>
      </c>
      <c r="G3184" s="43" t="str">
        <f t="shared" si="428"/>
        <v>06 Nov (Week 10:  Tue)</v>
      </c>
      <c r="H3184" s="41" t="s">
        <v>3589</v>
      </c>
      <c r="I3184" s="41" t="s">
        <v>3574</v>
      </c>
      <c r="J3184" s="41" t="str">
        <f t="shared" si="433"/>
        <v>Planned</v>
      </c>
    </row>
    <row r="3185" spans="1:10" x14ac:dyDescent="0.25">
      <c r="A3185" s="173" t="str">
        <f t="shared" si="432"/>
        <v>Logic+ IQ Mindbenders48</v>
      </c>
      <c r="B3185" s="74" t="s">
        <v>2797</v>
      </c>
      <c r="C3185" s="176"/>
      <c r="D3185" s="118" t="s">
        <v>2874</v>
      </c>
      <c r="E3185" s="176" t="s">
        <v>128</v>
      </c>
      <c r="F3185" s="42">
        <v>48</v>
      </c>
      <c r="G3185" s="43" t="str">
        <f t="shared" si="428"/>
        <v>07 Nov (Week 10:  Wed)</v>
      </c>
      <c r="H3185" s="41" t="s">
        <v>3590</v>
      </c>
      <c r="I3185" s="41" t="s">
        <v>3575</v>
      </c>
      <c r="J3185" s="41" t="str">
        <f t="shared" si="433"/>
        <v>Planned</v>
      </c>
    </row>
    <row r="3186" spans="1:10" x14ac:dyDescent="0.25">
      <c r="A3186" s="173" t="str">
        <f t="shared" si="432"/>
        <v>Logic+ IQ Mindbenders49</v>
      </c>
      <c r="B3186" s="74" t="s">
        <v>2797</v>
      </c>
      <c r="C3186" s="176"/>
      <c r="D3186" s="118" t="s">
        <v>2874</v>
      </c>
      <c r="E3186" s="176" t="s">
        <v>128</v>
      </c>
      <c r="F3186" s="42">
        <v>49</v>
      </c>
      <c r="G3186" s="43" t="str">
        <f t="shared" si="428"/>
        <v>08 Nov (Week 10:  Thu)</v>
      </c>
      <c r="H3186" s="41" t="s">
        <v>3591</v>
      </c>
      <c r="I3186" s="41" t="s">
        <v>3576</v>
      </c>
      <c r="J3186" s="41" t="str">
        <f t="shared" si="433"/>
        <v>Planned</v>
      </c>
    </row>
    <row r="3187" spans="1:10" x14ac:dyDescent="0.25">
      <c r="A3187" s="173" t="str">
        <f t="shared" si="432"/>
        <v>Logic+ IQ Mindbenders51</v>
      </c>
      <c r="B3187" s="74" t="s">
        <v>2797</v>
      </c>
      <c r="C3187" s="176"/>
      <c r="D3187" s="118" t="s">
        <v>2874</v>
      </c>
      <c r="E3187" s="176" t="s">
        <v>128</v>
      </c>
      <c r="F3187" s="42">
        <v>51</v>
      </c>
      <c r="G3187" s="43" t="str">
        <f t="shared" si="428"/>
        <v>12 Nov (Week 11:  Mon)</v>
      </c>
      <c r="H3187" s="41" t="s">
        <v>3592</v>
      </c>
      <c r="I3187" s="41" t="s">
        <v>3577</v>
      </c>
      <c r="J3187" s="41" t="str">
        <f t="shared" si="433"/>
        <v>Planned</v>
      </c>
    </row>
    <row r="3188" spans="1:10" x14ac:dyDescent="0.25">
      <c r="A3188" s="173" t="str">
        <f t="shared" si="432"/>
        <v>Logic+ IQ Mindbenders52</v>
      </c>
      <c r="B3188" s="74" t="s">
        <v>2797</v>
      </c>
      <c r="C3188" s="176"/>
      <c r="D3188" s="118" t="s">
        <v>2874</v>
      </c>
      <c r="E3188" s="176" t="s">
        <v>128</v>
      </c>
      <c r="F3188" s="42">
        <v>52</v>
      </c>
      <c r="G3188" s="43" t="str">
        <f t="shared" si="428"/>
        <v>13 Nov (Week 11:  Tue)</v>
      </c>
      <c r="H3188" s="41" t="s">
        <v>3593</v>
      </c>
      <c r="I3188" s="41" t="s">
        <v>3578</v>
      </c>
      <c r="J3188" s="41" t="str">
        <f t="shared" si="433"/>
        <v>Planned</v>
      </c>
    </row>
    <row r="3189" spans="1:10" x14ac:dyDescent="0.25">
      <c r="A3189" s="173" t="str">
        <f t="shared" si="432"/>
        <v>Logic+ IQ Mindbenders53</v>
      </c>
      <c r="B3189" s="74" t="s">
        <v>2797</v>
      </c>
      <c r="C3189" s="176"/>
      <c r="D3189" s="118" t="s">
        <v>2874</v>
      </c>
      <c r="E3189" s="176" t="s">
        <v>128</v>
      </c>
      <c r="F3189" s="42">
        <v>53</v>
      </c>
      <c r="G3189" s="43" t="str">
        <f t="shared" si="428"/>
        <v>14 Nov (Week 11:  Wed)</v>
      </c>
      <c r="H3189" s="41" t="s">
        <v>3594</v>
      </c>
      <c r="I3189" s="41" t="s">
        <v>3579</v>
      </c>
      <c r="J3189" s="41" t="str">
        <f t="shared" si="433"/>
        <v>Planned</v>
      </c>
    </row>
    <row r="3190" spans="1:10" x14ac:dyDescent="0.25">
      <c r="A3190" s="173" t="str">
        <f t="shared" ref="A3190:A3214" si="434">B3190&amp;D3190&amp;F3190</f>
        <v>Logic+ IQ Mindbenders54</v>
      </c>
      <c r="B3190" s="74" t="s">
        <v>2797</v>
      </c>
      <c r="C3190" s="176"/>
      <c r="D3190" s="118" t="s">
        <v>2874</v>
      </c>
      <c r="E3190" s="176" t="s">
        <v>128</v>
      </c>
      <c r="F3190" s="42">
        <v>54</v>
      </c>
      <c r="G3190" s="43" t="str">
        <f t="shared" si="428"/>
        <v>15 Nov (Week 11:  Thu)</v>
      </c>
      <c r="H3190" s="41" t="s">
        <v>3595</v>
      </c>
      <c r="I3190" s="41" t="s">
        <v>3580</v>
      </c>
      <c r="J3190" s="41" t="str">
        <f t="shared" ref="J3190:J3214" si="435">IF(ISBLANK(K3190),"Planned",IF(K3190="-","Revoked","Completed"))</f>
        <v>Planned</v>
      </c>
    </row>
    <row r="3191" spans="1:10" x14ac:dyDescent="0.25">
      <c r="A3191" s="173" t="str">
        <f t="shared" si="434"/>
        <v>Logic+ IQ Mindbenders56</v>
      </c>
      <c r="B3191" s="74" t="s">
        <v>2797</v>
      </c>
      <c r="C3191" s="176"/>
      <c r="D3191" s="118" t="s">
        <v>2874</v>
      </c>
      <c r="E3191" s="176" t="s">
        <v>128</v>
      </c>
      <c r="F3191" s="42">
        <v>56</v>
      </c>
      <c r="G3191" s="43" t="str">
        <f t="shared" si="428"/>
        <v>19 Nov (Week 12:  Mon)</v>
      </c>
      <c r="H3191" s="41" t="s">
        <v>3596</v>
      </c>
      <c r="I3191" s="41" t="s">
        <v>3581</v>
      </c>
      <c r="J3191" s="41" t="str">
        <f t="shared" si="435"/>
        <v>Planned</v>
      </c>
    </row>
    <row r="3192" spans="1:10" x14ac:dyDescent="0.25">
      <c r="A3192" s="173" t="str">
        <f t="shared" si="434"/>
        <v>Logic+ IQ Mindbenders57</v>
      </c>
      <c r="B3192" s="74" t="s">
        <v>2797</v>
      </c>
      <c r="C3192" s="176"/>
      <c r="D3192" s="118" t="s">
        <v>2874</v>
      </c>
      <c r="E3192" s="176" t="s">
        <v>128</v>
      </c>
      <c r="F3192" s="42">
        <v>57</v>
      </c>
      <c r="G3192" s="43" t="str">
        <f t="shared" si="428"/>
        <v>20 Nov (Week 12:  Tue)</v>
      </c>
      <c r="H3192" s="41" t="s">
        <v>3597</v>
      </c>
      <c r="I3192" s="41" t="s">
        <v>3612</v>
      </c>
      <c r="J3192" s="41" t="str">
        <f t="shared" si="435"/>
        <v>Planned</v>
      </c>
    </row>
    <row r="3193" spans="1:10" x14ac:dyDescent="0.25">
      <c r="A3193" s="173" t="str">
        <f t="shared" si="434"/>
        <v>Logic+ IQ Mindbenders58</v>
      </c>
      <c r="B3193" s="74" t="s">
        <v>2797</v>
      </c>
      <c r="C3193" s="176"/>
      <c r="D3193" s="118" t="s">
        <v>2874</v>
      </c>
      <c r="E3193" s="176" t="s">
        <v>128</v>
      </c>
      <c r="F3193" s="42">
        <v>58</v>
      </c>
      <c r="G3193" s="43" t="str">
        <f t="shared" si="428"/>
        <v>21 Nov (Week 12:  Wed)</v>
      </c>
      <c r="H3193" s="41" t="s">
        <v>3598</v>
      </c>
      <c r="I3193" s="41" t="s">
        <v>3613</v>
      </c>
      <c r="J3193" s="41" t="str">
        <f t="shared" si="435"/>
        <v>Planned</v>
      </c>
    </row>
    <row r="3194" spans="1:10" x14ac:dyDescent="0.25">
      <c r="A3194" s="173" t="str">
        <f t="shared" si="434"/>
        <v>Logic+ IQ Mindbenders59</v>
      </c>
      <c r="B3194" s="74" t="s">
        <v>2797</v>
      </c>
      <c r="C3194" s="176"/>
      <c r="D3194" s="118" t="s">
        <v>2874</v>
      </c>
      <c r="E3194" s="176" t="s">
        <v>128</v>
      </c>
      <c r="F3194" s="42">
        <v>59</v>
      </c>
      <c r="G3194" s="43" t="str">
        <f t="shared" si="428"/>
        <v>22 Nov (Week 12:  Thu)</v>
      </c>
      <c r="H3194" s="41" t="s">
        <v>3599</v>
      </c>
      <c r="I3194" s="41" t="s">
        <v>3614</v>
      </c>
      <c r="J3194" s="41" t="str">
        <f t="shared" si="435"/>
        <v>Planned</v>
      </c>
    </row>
    <row r="3195" spans="1:10" x14ac:dyDescent="0.25">
      <c r="A3195" s="173" t="str">
        <f t="shared" si="434"/>
        <v>Logic+ IQ Mindbenders61</v>
      </c>
      <c r="B3195" s="74" t="s">
        <v>2797</v>
      </c>
      <c r="C3195" s="176"/>
      <c r="D3195" s="118" t="s">
        <v>2874</v>
      </c>
      <c r="E3195" s="176" t="s">
        <v>128</v>
      </c>
      <c r="F3195" s="42">
        <v>61</v>
      </c>
      <c r="G3195" s="43" t="str">
        <f t="shared" si="428"/>
        <v>26 Nov (Week 13:  Mon)</v>
      </c>
      <c r="H3195" s="41" t="s">
        <v>3600</v>
      </c>
      <c r="I3195" s="41" t="s">
        <v>3615</v>
      </c>
      <c r="J3195" s="41" t="str">
        <f t="shared" si="435"/>
        <v>Planned</v>
      </c>
    </row>
    <row r="3196" spans="1:10" x14ac:dyDescent="0.25">
      <c r="A3196" s="173" t="str">
        <f t="shared" si="434"/>
        <v>Logic+ IQ Mindbenders62</v>
      </c>
      <c r="B3196" s="74" t="s">
        <v>2797</v>
      </c>
      <c r="C3196" s="176"/>
      <c r="D3196" s="118" t="s">
        <v>2874</v>
      </c>
      <c r="E3196" s="176" t="s">
        <v>128</v>
      </c>
      <c r="F3196" s="42">
        <v>62</v>
      </c>
      <c r="G3196" s="43" t="str">
        <f t="shared" si="428"/>
        <v>27 Nov (Week 13:  Tue)</v>
      </c>
      <c r="H3196" s="41" t="s">
        <v>3601</v>
      </c>
      <c r="I3196" s="41" t="s">
        <v>3616</v>
      </c>
      <c r="J3196" s="41" t="str">
        <f t="shared" si="435"/>
        <v>Planned</v>
      </c>
    </row>
    <row r="3197" spans="1:10" x14ac:dyDescent="0.25">
      <c r="A3197" s="173" t="str">
        <f t="shared" si="434"/>
        <v>Logic+ IQ Mindbenders63</v>
      </c>
      <c r="B3197" s="74" t="s">
        <v>2797</v>
      </c>
      <c r="C3197" s="176"/>
      <c r="D3197" s="118" t="s">
        <v>2874</v>
      </c>
      <c r="E3197" s="176" t="s">
        <v>128</v>
      </c>
      <c r="F3197" s="42">
        <v>63</v>
      </c>
      <c r="G3197" s="43" t="str">
        <f t="shared" si="428"/>
        <v>28 Nov (Week 13:  Wed)</v>
      </c>
      <c r="H3197" s="41" t="s">
        <v>3602</v>
      </c>
      <c r="I3197" s="41" t="s">
        <v>3617</v>
      </c>
      <c r="J3197" s="41" t="str">
        <f t="shared" si="435"/>
        <v>Planned</v>
      </c>
    </row>
    <row r="3198" spans="1:10" x14ac:dyDescent="0.25">
      <c r="A3198" s="173" t="str">
        <f t="shared" si="434"/>
        <v>Logic+ IQ Mindbenders64</v>
      </c>
      <c r="B3198" s="74" t="s">
        <v>2797</v>
      </c>
      <c r="C3198" s="176"/>
      <c r="D3198" s="118" t="s">
        <v>2874</v>
      </c>
      <c r="E3198" s="176" t="s">
        <v>128</v>
      </c>
      <c r="F3198" s="42">
        <v>64</v>
      </c>
      <c r="G3198" s="43" t="str">
        <f t="shared" si="428"/>
        <v>29 Nov (Week 13:  Thu)</v>
      </c>
      <c r="H3198" s="41" t="s">
        <v>3603</v>
      </c>
      <c r="I3198" s="41" t="s">
        <v>3618</v>
      </c>
      <c r="J3198" s="41" t="str">
        <f t="shared" si="435"/>
        <v>Planned</v>
      </c>
    </row>
    <row r="3199" spans="1:10" x14ac:dyDescent="0.25">
      <c r="A3199" s="173" t="str">
        <f t="shared" si="434"/>
        <v>Logic+ IQ Mindbenders66</v>
      </c>
      <c r="B3199" s="74" t="s">
        <v>2797</v>
      </c>
      <c r="C3199" s="176"/>
      <c r="D3199" s="118" t="s">
        <v>2874</v>
      </c>
      <c r="E3199" s="176" t="s">
        <v>128</v>
      </c>
      <c r="F3199" s="42">
        <v>66</v>
      </c>
      <c r="G3199" s="43" t="str">
        <f t="shared" si="428"/>
        <v>03 Dec (Week 14:  Mon)</v>
      </c>
      <c r="H3199" s="41" t="s">
        <v>3604</v>
      </c>
      <c r="I3199" s="41" t="s">
        <v>3619</v>
      </c>
      <c r="J3199" s="41" t="str">
        <f t="shared" si="435"/>
        <v>Planned</v>
      </c>
    </row>
    <row r="3200" spans="1:10" x14ac:dyDescent="0.25">
      <c r="A3200" s="173" t="str">
        <f t="shared" si="434"/>
        <v>Logic+ IQ Mindbenders67</v>
      </c>
      <c r="B3200" s="74" t="s">
        <v>2797</v>
      </c>
      <c r="C3200" s="176"/>
      <c r="D3200" s="118" t="s">
        <v>2874</v>
      </c>
      <c r="E3200" s="176" t="s">
        <v>128</v>
      </c>
      <c r="F3200" s="42">
        <v>67</v>
      </c>
      <c r="G3200" s="43" t="str">
        <f t="shared" si="428"/>
        <v>04 Dec (Week 14:  Tue)</v>
      </c>
      <c r="H3200" s="41" t="s">
        <v>3605</v>
      </c>
      <c r="I3200" s="41" t="s">
        <v>3620</v>
      </c>
      <c r="J3200" s="41" t="str">
        <f t="shared" si="435"/>
        <v>Planned</v>
      </c>
    </row>
    <row r="3201" spans="1:10" x14ac:dyDescent="0.25">
      <c r="A3201" s="173" t="str">
        <f t="shared" si="434"/>
        <v>Logic+ IQ Mindbenders68</v>
      </c>
      <c r="B3201" s="74" t="s">
        <v>2797</v>
      </c>
      <c r="C3201" s="176"/>
      <c r="D3201" s="118" t="s">
        <v>2874</v>
      </c>
      <c r="E3201" s="176" t="s">
        <v>128</v>
      </c>
      <c r="F3201" s="42">
        <v>68</v>
      </c>
      <c r="G3201" s="43" t="str">
        <f t="shared" si="428"/>
        <v>05 Dec (Week 14:  Wed)</v>
      </c>
      <c r="H3201" s="41" t="s">
        <v>3606</v>
      </c>
      <c r="I3201" s="41" t="s">
        <v>3621</v>
      </c>
      <c r="J3201" s="41" t="str">
        <f t="shared" si="435"/>
        <v>Planned</v>
      </c>
    </row>
    <row r="3202" spans="1:10" x14ac:dyDescent="0.25">
      <c r="A3202" s="173" t="str">
        <f t="shared" si="434"/>
        <v>Logic+ IQ Mindbenders69</v>
      </c>
      <c r="B3202" s="74" t="s">
        <v>2797</v>
      </c>
      <c r="C3202" s="176"/>
      <c r="D3202" s="118" t="s">
        <v>2874</v>
      </c>
      <c r="E3202" s="176" t="s">
        <v>128</v>
      </c>
      <c r="F3202" s="42">
        <v>69</v>
      </c>
      <c r="G3202" s="43" t="str">
        <f t="shared" ref="G3202:G3265" si="436">IF(ISBLANK(F3202),"",TEXT(VLOOKUP(F3202,Calendar,2,0),"dd mmm")&amp;" (Week "&amp;VLOOKUP(F3202,Calendar,3,FALSE)&amp;":  "&amp;TEXT(VLOOKUP(F3202,Calendar,2,FALSE),"ddd")&amp;")")</f>
        <v>06 Dec (Week 14:  Thu)</v>
      </c>
      <c r="H3202" s="41" t="s">
        <v>3607</v>
      </c>
      <c r="I3202" s="41" t="s">
        <v>3622</v>
      </c>
      <c r="J3202" s="41" t="str">
        <f t="shared" si="435"/>
        <v>Planned</v>
      </c>
    </row>
    <row r="3203" spans="1:10" x14ac:dyDescent="0.25">
      <c r="A3203" s="173" t="str">
        <f t="shared" si="434"/>
        <v>Logic+ IQ Mindbenders71</v>
      </c>
      <c r="B3203" s="74" t="s">
        <v>2797</v>
      </c>
      <c r="C3203" s="176"/>
      <c r="D3203" s="118" t="s">
        <v>2874</v>
      </c>
      <c r="E3203" s="176" t="s">
        <v>128</v>
      </c>
      <c r="F3203" s="42">
        <v>71</v>
      </c>
      <c r="G3203" s="43" t="str">
        <f t="shared" si="436"/>
        <v>10 Dec (Week 15:  Mon)</v>
      </c>
      <c r="H3203" s="41" t="s">
        <v>3608</v>
      </c>
      <c r="I3203" s="41" t="s">
        <v>3623</v>
      </c>
      <c r="J3203" s="41" t="str">
        <f t="shared" si="435"/>
        <v>Planned</v>
      </c>
    </row>
    <row r="3204" spans="1:10" x14ac:dyDescent="0.25">
      <c r="A3204" s="173" t="str">
        <f t="shared" si="434"/>
        <v>Logic+ IQ Mindbenders72</v>
      </c>
      <c r="B3204" s="74" t="s">
        <v>2797</v>
      </c>
      <c r="C3204" s="176"/>
      <c r="D3204" s="118" t="s">
        <v>2874</v>
      </c>
      <c r="E3204" s="176" t="s">
        <v>128</v>
      </c>
      <c r="F3204" s="42">
        <v>72</v>
      </c>
      <c r="G3204" s="43" t="str">
        <f t="shared" si="436"/>
        <v>11 Dec (Week 15:  Tue)</v>
      </c>
      <c r="H3204" s="41" t="s">
        <v>3609</v>
      </c>
      <c r="I3204" s="41" t="s">
        <v>3624</v>
      </c>
      <c r="J3204" s="41" t="str">
        <f t="shared" si="435"/>
        <v>Planned</v>
      </c>
    </row>
    <row r="3205" spans="1:10" x14ac:dyDescent="0.25">
      <c r="A3205" s="173" t="str">
        <f t="shared" si="434"/>
        <v>Logic+ IQ Mindbenders73</v>
      </c>
      <c r="B3205" s="74" t="s">
        <v>2797</v>
      </c>
      <c r="C3205" s="176"/>
      <c r="D3205" s="118" t="s">
        <v>2874</v>
      </c>
      <c r="E3205" s="176" t="s">
        <v>128</v>
      </c>
      <c r="F3205" s="42">
        <v>73</v>
      </c>
      <c r="G3205" s="43" t="str">
        <f t="shared" si="436"/>
        <v>12 Dec (Week 15:  Wed)</v>
      </c>
      <c r="H3205" s="41" t="s">
        <v>3610</v>
      </c>
      <c r="I3205" s="41" t="s">
        <v>3625</v>
      </c>
      <c r="J3205" s="41" t="str">
        <f t="shared" si="435"/>
        <v>Planned</v>
      </c>
    </row>
    <row r="3206" spans="1:10" x14ac:dyDescent="0.25">
      <c r="A3206" s="173" t="str">
        <f t="shared" si="434"/>
        <v>Logic+ IQ Mindbenders74</v>
      </c>
      <c r="B3206" s="74" t="s">
        <v>2797</v>
      </c>
      <c r="C3206" s="176"/>
      <c r="D3206" s="118" t="s">
        <v>2874</v>
      </c>
      <c r="E3206" s="176" t="s">
        <v>128</v>
      </c>
      <c r="F3206" s="42">
        <v>74</v>
      </c>
      <c r="G3206" s="43" t="str">
        <f t="shared" si="436"/>
        <v>13 Dec (Week 15:  Thu)</v>
      </c>
      <c r="H3206" s="41" t="s">
        <v>3611</v>
      </c>
      <c r="I3206" s="41" t="s">
        <v>3626</v>
      </c>
      <c r="J3206" s="41" t="str">
        <f t="shared" si="435"/>
        <v>Planned</v>
      </c>
    </row>
    <row r="3207" spans="1:10" x14ac:dyDescent="0.25">
      <c r="A3207" s="173" t="str">
        <f t="shared" si="434"/>
        <v>Logic+ IQ Mindbenders76</v>
      </c>
      <c r="B3207" s="74" t="s">
        <v>2797</v>
      </c>
      <c r="C3207" s="176"/>
      <c r="D3207" s="118" t="s">
        <v>2874</v>
      </c>
      <c r="E3207" s="176" t="s">
        <v>128</v>
      </c>
      <c r="F3207" s="42">
        <v>76</v>
      </c>
      <c r="G3207" s="43" t="str">
        <f t="shared" si="436"/>
        <v>17 Dec (Week 16:  Mon)</v>
      </c>
      <c r="H3207" s="41" t="s">
        <v>3642</v>
      </c>
      <c r="I3207" s="41" t="s">
        <v>3627</v>
      </c>
      <c r="J3207" s="41" t="str">
        <f t="shared" si="435"/>
        <v>Planned</v>
      </c>
    </row>
    <row r="3208" spans="1:10" x14ac:dyDescent="0.25">
      <c r="A3208" s="173" t="str">
        <f t="shared" si="434"/>
        <v>Logic+ IQ Mindbenders77</v>
      </c>
      <c r="B3208" s="74" t="s">
        <v>2797</v>
      </c>
      <c r="C3208" s="176"/>
      <c r="D3208" s="118" t="s">
        <v>2874</v>
      </c>
      <c r="E3208" s="176" t="s">
        <v>128</v>
      </c>
      <c r="F3208" s="42">
        <v>77</v>
      </c>
      <c r="G3208" s="43" t="str">
        <f t="shared" si="436"/>
        <v>18 Dec (Week 16:  Tue)</v>
      </c>
      <c r="H3208" s="41" t="s">
        <v>3643</v>
      </c>
      <c r="I3208" s="41" t="s">
        <v>3628</v>
      </c>
      <c r="J3208" s="41" t="str">
        <f t="shared" si="435"/>
        <v>Planned</v>
      </c>
    </row>
    <row r="3209" spans="1:10" x14ac:dyDescent="0.25">
      <c r="A3209" s="173" t="str">
        <f t="shared" si="434"/>
        <v>Logic+ IQ Mindbenders78</v>
      </c>
      <c r="B3209" s="74" t="s">
        <v>2797</v>
      </c>
      <c r="C3209" s="176"/>
      <c r="D3209" s="118" t="s">
        <v>2874</v>
      </c>
      <c r="E3209" s="176" t="s">
        <v>128</v>
      </c>
      <c r="F3209" s="42">
        <v>78</v>
      </c>
      <c r="G3209" s="43" t="str">
        <f t="shared" si="436"/>
        <v>19 Dec (Week 16:  Wed)</v>
      </c>
      <c r="H3209" s="41" t="s">
        <v>3644</v>
      </c>
      <c r="I3209" s="41" t="s">
        <v>3629</v>
      </c>
      <c r="J3209" s="41" t="str">
        <f t="shared" si="435"/>
        <v>Planned</v>
      </c>
    </row>
    <row r="3210" spans="1:10" x14ac:dyDescent="0.25">
      <c r="A3210" s="173" t="str">
        <f t="shared" si="434"/>
        <v>Logic+ IQ Mindbenders79</v>
      </c>
      <c r="B3210" s="74" t="s">
        <v>2797</v>
      </c>
      <c r="C3210" s="176"/>
      <c r="D3210" s="118" t="s">
        <v>2874</v>
      </c>
      <c r="E3210" s="176" t="s">
        <v>128</v>
      </c>
      <c r="F3210" s="42">
        <v>79</v>
      </c>
      <c r="G3210" s="43" t="str">
        <f t="shared" si="436"/>
        <v>20 Dec (Week 16:  Thu)</v>
      </c>
      <c r="H3210" s="41" t="s">
        <v>3645</v>
      </c>
      <c r="I3210" s="41" t="s">
        <v>3630</v>
      </c>
      <c r="J3210" s="41" t="str">
        <f t="shared" si="435"/>
        <v>Planned</v>
      </c>
    </row>
    <row r="3211" spans="1:10" x14ac:dyDescent="0.25">
      <c r="A3211" s="173" t="str">
        <f t="shared" si="434"/>
        <v>Logic+ IQ Mindbenders81</v>
      </c>
      <c r="B3211" s="74" t="s">
        <v>2797</v>
      </c>
      <c r="C3211" s="176"/>
      <c r="D3211" s="118" t="s">
        <v>2874</v>
      </c>
      <c r="E3211" s="176" t="s">
        <v>128</v>
      </c>
      <c r="F3211" s="42">
        <v>81</v>
      </c>
      <c r="G3211" s="43" t="str">
        <f t="shared" si="436"/>
        <v>27 Dec (Week 17:  Thu)</v>
      </c>
      <c r="H3211" s="41" t="s">
        <v>3646</v>
      </c>
      <c r="I3211" s="41" t="s">
        <v>3631</v>
      </c>
      <c r="J3211" s="41" t="str">
        <f t="shared" si="435"/>
        <v>Planned</v>
      </c>
    </row>
    <row r="3212" spans="1:10" x14ac:dyDescent="0.25">
      <c r="A3212" s="173" t="str">
        <f t="shared" si="434"/>
        <v>Logic+ IQ Mindbenders82</v>
      </c>
      <c r="B3212" s="74" t="s">
        <v>2797</v>
      </c>
      <c r="C3212" s="176"/>
      <c r="D3212" s="118" t="s">
        <v>2874</v>
      </c>
      <c r="E3212" s="176" t="s">
        <v>128</v>
      </c>
      <c r="F3212" s="42">
        <v>82</v>
      </c>
      <c r="G3212" s="43" t="str">
        <f t="shared" si="436"/>
        <v>28 Dec (Week 17:  Fri)</v>
      </c>
      <c r="H3212" s="41" t="s">
        <v>3647</v>
      </c>
      <c r="I3212" s="41" t="s">
        <v>3632</v>
      </c>
      <c r="J3212" s="41" t="str">
        <f t="shared" si="435"/>
        <v>Planned</v>
      </c>
    </row>
    <row r="3213" spans="1:10" x14ac:dyDescent="0.25">
      <c r="A3213" s="173" t="str">
        <f t="shared" si="434"/>
        <v>Logic+ IQ Mindbenders83</v>
      </c>
      <c r="B3213" s="74" t="s">
        <v>2797</v>
      </c>
      <c r="C3213" s="176"/>
      <c r="D3213" s="118" t="s">
        <v>2874</v>
      </c>
      <c r="E3213" s="176" t="s">
        <v>128</v>
      </c>
      <c r="F3213" s="42">
        <v>83</v>
      </c>
      <c r="G3213" s="43" t="str">
        <f t="shared" si="436"/>
        <v>02 Jan (Week 17:  Wed)</v>
      </c>
      <c r="H3213" s="41" t="s">
        <v>3648</v>
      </c>
      <c r="I3213" s="41" t="s">
        <v>3633</v>
      </c>
      <c r="J3213" s="41" t="str">
        <f t="shared" si="435"/>
        <v>Planned</v>
      </c>
    </row>
    <row r="3214" spans="1:10" x14ac:dyDescent="0.25">
      <c r="A3214" s="173" t="str">
        <f t="shared" si="434"/>
        <v>Logic+ IQ Mindbenders84</v>
      </c>
      <c r="B3214" s="74" t="s">
        <v>2797</v>
      </c>
      <c r="C3214" s="176"/>
      <c r="D3214" s="118" t="s">
        <v>2874</v>
      </c>
      <c r="E3214" s="176" t="s">
        <v>128</v>
      </c>
      <c r="F3214" s="42">
        <v>84</v>
      </c>
      <c r="G3214" s="43" t="str">
        <f t="shared" si="436"/>
        <v>03 Jan (Week 17:  Thu)</v>
      </c>
      <c r="H3214" s="41" t="s">
        <v>3649</v>
      </c>
      <c r="I3214" s="41" t="s">
        <v>3634</v>
      </c>
      <c r="J3214" s="41" t="str">
        <f t="shared" si="435"/>
        <v>Planned</v>
      </c>
    </row>
    <row r="3215" spans="1:10" x14ac:dyDescent="0.25">
      <c r="A3215" s="173" t="str">
        <f t="shared" ref="A3215:A3240" si="437">B3215&amp;D3215&amp;F3215</f>
        <v>Logic+ IQ Mindbenders86</v>
      </c>
      <c r="B3215" s="74" t="s">
        <v>2797</v>
      </c>
      <c r="C3215" s="176"/>
      <c r="D3215" s="118" t="s">
        <v>2874</v>
      </c>
      <c r="E3215" s="176" t="s">
        <v>128</v>
      </c>
      <c r="F3215" s="42">
        <v>86</v>
      </c>
      <c r="G3215" s="43" t="str">
        <f t="shared" si="436"/>
        <v>07 Jan (Week 18:  Mon)</v>
      </c>
      <c r="H3215" s="41" t="s">
        <v>3650</v>
      </c>
      <c r="I3215" s="41" t="s">
        <v>3635</v>
      </c>
      <c r="J3215" s="41" t="str">
        <f t="shared" ref="J3215:J3240" si="438">IF(ISBLANK(K3215),"Planned",IF(K3215="-","Revoked","Completed"))</f>
        <v>Planned</v>
      </c>
    </row>
    <row r="3216" spans="1:10" x14ac:dyDescent="0.25">
      <c r="A3216" s="173" t="str">
        <f t="shared" si="437"/>
        <v>Logic+ IQ Mindbenders87</v>
      </c>
      <c r="B3216" s="74" t="s">
        <v>2797</v>
      </c>
      <c r="C3216" s="176"/>
      <c r="D3216" s="118" t="s">
        <v>2874</v>
      </c>
      <c r="E3216" s="176" t="s">
        <v>128</v>
      </c>
      <c r="F3216" s="42">
        <v>87</v>
      </c>
      <c r="G3216" s="43" t="str">
        <f t="shared" si="436"/>
        <v>08 Jan (Week 18:  Tue)</v>
      </c>
      <c r="H3216" s="41" t="s">
        <v>3651</v>
      </c>
      <c r="I3216" s="41" t="s">
        <v>3636</v>
      </c>
      <c r="J3216" s="41" t="str">
        <f t="shared" si="438"/>
        <v>Planned</v>
      </c>
    </row>
    <row r="3217" spans="1:10" x14ac:dyDescent="0.25">
      <c r="A3217" s="173" t="str">
        <f t="shared" si="437"/>
        <v>Logic+ IQ Mindbenders88</v>
      </c>
      <c r="B3217" s="74" t="s">
        <v>2797</v>
      </c>
      <c r="C3217" s="176"/>
      <c r="D3217" s="118" t="s">
        <v>2874</v>
      </c>
      <c r="E3217" s="176" t="s">
        <v>128</v>
      </c>
      <c r="F3217" s="42">
        <v>88</v>
      </c>
      <c r="G3217" s="43" t="str">
        <f t="shared" si="436"/>
        <v>09 Jan (Week 18:  Wed)</v>
      </c>
      <c r="H3217" s="41" t="s">
        <v>3652</v>
      </c>
      <c r="I3217" s="41" t="s">
        <v>3637</v>
      </c>
      <c r="J3217" s="41" t="str">
        <f t="shared" si="438"/>
        <v>Planned</v>
      </c>
    </row>
    <row r="3218" spans="1:10" x14ac:dyDescent="0.25">
      <c r="A3218" s="173" t="str">
        <f t="shared" si="437"/>
        <v>Logic+ IQ Mindbenders89</v>
      </c>
      <c r="B3218" s="74" t="s">
        <v>2797</v>
      </c>
      <c r="C3218" s="176"/>
      <c r="D3218" s="118" t="s">
        <v>2874</v>
      </c>
      <c r="E3218" s="176" t="s">
        <v>128</v>
      </c>
      <c r="F3218" s="42">
        <v>89</v>
      </c>
      <c r="G3218" s="43" t="str">
        <f t="shared" si="436"/>
        <v>10 Jan (Week 18:  Thu)</v>
      </c>
      <c r="H3218" s="41" t="s">
        <v>3653</v>
      </c>
      <c r="I3218" s="41" t="s">
        <v>3638</v>
      </c>
      <c r="J3218" s="41" t="str">
        <f t="shared" si="438"/>
        <v>Planned</v>
      </c>
    </row>
    <row r="3219" spans="1:10" x14ac:dyDescent="0.25">
      <c r="A3219" s="173" t="str">
        <f t="shared" si="437"/>
        <v>Logic+ IQ Mindbenders91</v>
      </c>
      <c r="B3219" s="74" t="s">
        <v>2797</v>
      </c>
      <c r="C3219" s="176"/>
      <c r="D3219" s="118" t="s">
        <v>2874</v>
      </c>
      <c r="E3219" s="176" t="s">
        <v>128</v>
      </c>
      <c r="F3219" s="42">
        <v>91</v>
      </c>
      <c r="G3219" s="43" t="str">
        <f t="shared" si="436"/>
        <v>14 Jan (Week 19:  Mon)</v>
      </c>
      <c r="H3219" s="41" t="s">
        <v>3654</v>
      </c>
      <c r="I3219" s="41" t="s">
        <v>3639</v>
      </c>
      <c r="J3219" s="41" t="str">
        <f t="shared" si="438"/>
        <v>Planned</v>
      </c>
    </row>
    <row r="3220" spans="1:10" x14ac:dyDescent="0.25">
      <c r="A3220" s="173" t="str">
        <f t="shared" si="437"/>
        <v>Logic+ IQ Mindbenders92</v>
      </c>
      <c r="B3220" s="74" t="s">
        <v>2797</v>
      </c>
      <c r="C3220" s="176"/>
      <c r="D3220" s="118" t="s">
        <v>2874</v>
      </c>
      <c r="E3220" s="176" t="s">
        <v>128</v>
      </c>
      <c r="F3220" s="42">
        <v>92</v>
      </c>
      <c r="G3220" s="43" t="str">
        <f t="shared" si="436"/>
        <v>15 Jan (Week 19:  Tue)</v>
      </c>
      <c r="H3220" s="41" t="s">
        <v>3655</v>
      </c>
      <c r="I3220" s="41" t="s">
        <v>3640</v>
      </c>
      <c r="J3220" s="41" t="str">
        <f t="shared" si="438"/>
        <v>Planned</v>
      </c>
    </row>
    <row r="3221" spans="1:10" x14ac:dyDescent="0.25">
      <c r="A3221" s="173" t="str">
        <f t="shared" si="437"/>
        <v>Logic+ IQ Mindbenders93</v>
      </c>
      <c r="B3221" s="74" t="s">
        <v>2797</v>
      </c>
      <c r="C3221" s="176"/>
      <c r="D3221" s="118" t="s">
        <v>2874</v>
      </c>
      <c r="E3221" s="176" t="s">
        <v>128</v>
      </c>
      <c r="F3221" s="42">
        <v>93</v>
      </c>
      <c r="G3221" s="43" t="str">
        <f t="shared" si="436"/>
        <v>16 Jan (Week 19:  Wed)</v>
      </c>
      <c r="H3221" s="41" t="s">
        <v>3656</v>
      </c>
      <c r="I3221" s="41" t="s">
        <v>3641</v>
      </c>
      <c r="J3221" s="41" t="str">
        <f t="shared" si="438"/>
        <v>Planned</v>
      </c>
    </row>
    <row r="3222" spans="1:10" x14ac:dyDescent="0.25">
      <c r="A3222" s="173" t="str">
        <f t="shared" si="437"/>
        <v>Logic+ IQ Mindbenders94</v>
      </c>
      <c r="B3222" s="74" t="s">
        <v>2797</v>
      </c>
      <c r="C3222" s="176"/>
      <c r="D3222" s="118" t="s">
        <v>2874</v>
      </c>
      <c r="E3222" s="176" t="s">
        <v>128</v>
      </c>
      <c r="F3222" s="42">
        <v>94</v>
      </c>
      <c r="G3222" s="43" t="str">
        <f t="shared" si="436"/>
        <v>17 Jan (Week 19:  Thu)</v>
      </c>
      <c r="H3222" s="41" t="s">
        <v>3657</v>
      </c>
      <c r="I3222" s="41" t="s">
        <v>3672</v>
      </c>
      <c r="J3222" s="41" t="str">
        <f t="shared" si="438"/>
        <v>Planned</v>
      </c>
    </row>
    <row r="3223" spans="1:10" x14ac:dyDescent="0.25">
      <c r="A3223" s="173" t="str">
        <f t="shared" si="437"/>
        <v>Logic+ IQ Mindbenders96</v>
      </c>
      <c r="B3223" s="74" t="s">
        <v>2797</v>
      </c>
      <c r="C3223" s="176"/>
      <c r="D3223" s="118" t="s">
        <v>2874</v>
      </c>
      <c r="E3223" s="176" t="s">
        <v>128</v>
      </c>
      <c r="F3223" s="42">
        <v>96</v>
      </c>
      <c r="G3223" s="43" t="str">
        <f t="shared" si="436"/>
        <v>21 Jan (Week 20:  Mon)</v>
      </c>
      <c r="H3223" s="41" t="s">
        <v>3658</v>
      </c>
      <c r="I3223" s="41" t="s">
        <v>3673</v>
      </c>
      <c r="J3223" s="41" t="str">
        <f t="shared" si="438"/>
        <v>Planned</v>
      </c>
    </row>
    <row r="3224" spans="1:10" x14ac:dyDescent="0.25">
      <c r="A3224" s="173" t="str">
        <f t="shared" si="437"/>
        <v>Logic+ IQ Mindbenders97</v>
      </c>
      <c r="B3224" s="74" t="s">
        <v>2797</v>
      </c>
      <c r="C3224" s="176"/>
      <c r="D3224" s="118" t="s">
        <v>2874</v>
      </c>
      <c r="E3224" s="176" t="s">
        <v>128</v>
      </c>
      <c r="F3224" s="42">
        <v>97</v>
      </c>
      <c r="G3224" s="43" t="str">
        <f t="shared" si="436"/>
        <v>22 Jan (Week 20:  Tue)</v>
      </c>
      <c r="H3224" s="41" t="s">
        <v>3659</v>
      </c>
      <c r="I3224" s="41" t="s">
        <v>3674</v>
      </c>
      <c r="J3224" s="41" t="str">
        <f t="shared" si="438"/>
        <v>Planned</v>
      </c>
    </row>
    <row r="3225" spans="1:10" x14ac:dyDescent="0.25">
      <c r="A3225" s="173" t="str">
        <f t="shared" si="437"/>
        <v>Logic+ IQ Mindbenders98</v>
      </c>
      <c r="B3225" s="74" t="s">
        <v>2797</v>
      </c>
      <c r="C3225" s="176"/>
      <c r="D3225" s="118" t="s">
        <v>2874</v>
      </c>
      <c r="E3225" s="176" t="s">
        <v>128</v>
      </c>
      <c r="F3225" s="42">
        <v>98</v>
      </c>
      <c r="G3225" s="43" t="str">
        <f t="shared" si="436"/>
        <v>23 Jan (Week 20:  Wed)</v>
      </c>
      <c r="H3225" s="41" t="s">
        <v>3660</v>
      </c>
      <c r="I3225" s="41" t="s">
        <v>3675</v>
      </c>
      <c r="J3225" s="41" t="str">
        <f t="shared" si="438"/>
        <v>Planned</v>
      </c>
    </row>
    <row r="3226" spans="1:10" x14ac:dyDescent="0.25">
      <c r="A3226" s="173" t="str">
        <f t="shared" si="437"/>
        <v>Logic+ IQ Mindbenders99</v>
      </c>
      <c r="B3226" s="74" t="s">
        <v>2797</v>
      </c>
      <c r="C3226" s="176"/>
      <c r="D3226" s="118" t="s">
        <v>2874</v>
      </c>
      <c r="E3226" s="176" t="s">
        <v>128</v>
      </c>
      <c r="F3226" s="42">
        <v>99</v>
      </c>
      <c r="G3226" s="43" t="str">
        <f t="shared" si="436"/>
        <v>24 Jan (Week 20:  Thu)</v>
      </c>
      <c r="H3226" s="41" t="s">
        <v>3661</v>
      </c>
      <c r="I3226" s="41" t="s">
        <v>3676</v>
      </c>
      <c r="J3226" s="41" t="str">
        <f t="shared" si="438"/>
        <v>Planned</v>
      </c>
    </row>
    <row r="3227" spans="1:10" x14ac:dyDescent="0.25">
      <c r="A3227" s="173" t="str">
        <f t="shared" si="437"/>
        <v>Logic+ IQ Mindbenders101</v>
      </c>
      <c r="B3227" s="74" t="s">
        <v>2797</v>
      </c>
      <c r="C3227" s="176"/>
      <c r="D3227" s="118" t="s">
        <v>2874</v>
      </c>
      <c r="E3227" s="176" t="s">
        <v>128</v>
      </c>
      <c r="F3227" s="42">
        <v>101</v>
      </c>
      <c r="G3227" s="43" t="str">
        <f t="shared" si="436"/>
        <v>28 Jan (Week 21:  Mon)</v>
      </c>
      <c r="H3227" s="41" t="s">
        <v>3662</v>
      </c>
      <c r="I3227" s="41" t="s">
        <v>3677</v>
      </c>
      <c r="J3227" s="41" t="str">
        <f t="shared" si="438"/>
        <v>Planned</v>
      </c>
    </row>
    <row r="3228" spans="1:10" x14ac:dyDescent="0.25">
      <c r="A3228" s="173" t="str">
        <f t="shared" si="437"/>
        <v>Logic+ IQ Mindbenders102</v>
      </c>
      <c r="B3228" s="74" t="s">
        <v>2797</v>
      </c>
      <c r="C3228" s="176"/>
      <c r="D3228" s="118" t="s">
        <v>2874</v>
      </c>
      <c r="E3228" s="176" t="s">
        <v>128</v>
      </c>
      <c r="F3228" s="42">
        <v>102</v>
      </c>
      <c r="G3228" s="43" t="str">
        <f t="shared" si="436"/>
        <v>29 Jan (Week 21:  Tue)</v>
      </c>
      <c r="H3228" s="41" t="s">
        <v>3663</v>
      </c>
      <c r="I3228" s="41" t="s">
        <v>3678</v>
      </c>
      <c r="J3228" s="41" t="str">
        <f t="shared" si="438"/>
        <v>Planned</v>
      </c>
    </row>
    <row r="3229" spans="1:10" x14ac:dyDescent="0.25">
      <c r="A3229" s="173" t="str">
        <f t="shared" si="437"/>
        <v>Logic+ IQ Mindbenders103</v>
      </c>
      <c r="B3229" s="74" t="s">
        <v>2797</v>
      </c>
      <c r="C3229" s="176"/>
      <c r="D3229" s="118" t="s">
        <v>2874</v>
      </c>
      <c r="E3229" s="176" t="s">
        <v>128</v>
      </c>
      <c r="F3229" s="42">
        <v>103</v>
      </c>
      <c r="G3229" s="43" t="str">
        <f t="shared" si="436"/>
        <v>30 Jan (Week 21:  Wed)</v>
      </c>
      <c r="H3229" s="41" t="s">
        <v>3664</v>
      </c>
      <c r="I3229" s="41" t="s">
        <v>3679</v>
      </c>
      <c r="J3229" s="41" t="str">
        <f t="shared" si="438"/>
        <v>Planned</v>
      </c>
    </row>
    <row r="3230" spans="1:10" x14ac:dyDescent="0.25">
      <c r="A3230" s="173" t="str">
        <f t="shared" si="437"/>
        <v>Logic+ IQ Mindbenders104</v>
      </c>
      <c r="B3230" s="74" t="s">
        <v>2797</v>
      </c>
      <c r="C3230" s="176"/>
      <c r="D3230" s="118" t="s">
        <v>2874</v>
      </c>
      <c r="E3230" s="176" t="s">
        <v>128</v>
      </c>
      <c r="F3230" s="42">
        <v>104</v>
      </c>
      <c r="G3230" s="43" t="str">
        <f t="shared" si="436"/>
        <v>31 Jan (Week 21:  Thu)</v>
      </c>
      <c r="H3230" s="41" t="s">
        <v>3665</v>
      </c>
      <c r="I3230" s="41" t="s">
        <v>3680</v>
      </c>
      <c r="J3230" s="41" t="str">
        <f t="shared" si="438"/>
        <v>Planned</v>
      </c>
    </row>
    <row r="3231" spans="1:10" x14ac:dyDescent="0.25">
      <c r="A3231" s="173" t="str">
        <f t="shared" si="437"/>
        <v>Logic+ IQ Mindbenders106</v>
      </c>
      <c r="B3231" s="74" t="s">
        <v>2797</v>
      </c>
      <c r="C3231" s="176"/>
      <c r="D3231" s="118" t="s">
        <v>2874</v>
      </c>
      <c r="E3231" s="176" t="s">
        <v>128</v>
      </c>
      <c r="F3231" s="42">
        <v>106</v>
      </c>
      <c r="G3231" s="43" t="str">
        <f t="shared" si="436"/>
        <v>04 Feb (Week 22:  Mon)</v>
      </c>
      <c r="H3231" s="41" t="s">
        <v>3666</v>
      </c>
      <c r="I3231" s="41" t="s">
        <v>3681</v>
      </c>
      <c r="J3231" s="41" t="str">
        <f t="shared" si="438"/>
        <v>Planned</v>
      </c>
    </row>
    <row r="3232" spans="1:10" x14ac:dyDescent="0.25">
      <c r="A3232" s="173" t="str">
        <f t="shared" si="437"/>
        <v>Logic+ IQ Mindbenders107</v>
      </c>
      <c r="B3232" s="74" t="s">
        <v>2797</v>
      </c>
      <c r="C3232" s="176"/>
      <c r="D3232" s="118" t="s">
        <v>2874</v>
      </c>
      <c r="E3232" s="176" t="s">
        <v>128</v>
      </c>
      <c r="F3232" s="42">
        <v>107</v>
      </c>
      <c r="G3232" s="43" t="str">
        <f t="shared" si="436"/>
        <v>05 Feb (Week 22:  Tue)</v>
      </c>
      <c r="H3232" s="41" t="s">
        <v>3667</v>
      </c>
      <c r="I3232" s="41" t="s">
        <v>3682</v>
      </c>
      <c r="J3232" s="41" t="str">
        <f t="shared" si="438"/>
        <v>Planned</v>
      </c>
    </row>
    <row r="3233" spans="1:10" x14ac:dyDescent="0.25">
      <c r="A3233" s="173" t="str">
        <f t="shared" si="437"/>
        <v>Logic+ IQ Mindbenders108</v>
      </c>
      <c r="B3233" s="74" t="s">
        <v>2797</v>
      </c>
      <c r="C3233" s="176"/>
      <c r="D3233" s="118" t="s">
        <v>2874</v>
      </c>
      <c r="E3233" s="176" t="s">
        <v>128</v>
      </c>
      <c r="F3233" s="42">
        <v>108</v>
      </c>
      <c r="G3233" s="43" t="str">
        <f t="shared" si="436"/>
        <v>06 Feb (Week 22:  Wed)</v>
      </c>
      <c r="H3233" s="41" t="s">
        <v>3668</v>
      </c>
      <c r="I3233" s="41" t="s">
        <v>3683</v>
      </c>
      <c r="J3233" s="41" t="str">
        <f t="shared" si="438"/>
        <v>Planned</v>
      </c>
    </row>
    <row r="3234" spans="1:10" x14ac:dyDescent="0.25">
      <c r="A3234" s="173" t="str">
        <f t="shared" si="437"/>
        <v>Logic+ IQ Mindbenders109</v>
      </c>
      <c r="B3234" s="74" t="s">
        <v>2797</v>
      </c>
      <c r="C3234" s="176"/>
      <c r="D3234" s="118" t="s">
        <v>2874</v>
      </c>
      <c r="E3234" s="176" t="s">
        <v>128</v>
      </c>
      <c r="F3234" s="42">
        <v>109</v>
      </c>
      <c r="G3234" s="43" t="str">
        <f t="shared" si="436"/>
        <v>07 Feb (Week 22:  Thu)</v>
      </c>
      <c r="H3234" s="41" t="s">
        <v>3669</v>
      </c>
      <c r="I3234" s="41" t="s">
        <v>3684</v>
      </c>
      <c r="J3234" s="41" t="str">
        <f t="shared" si="438"/>
        <v>Planned</v>
      </c>
    </row>
    <row r="3235" spans="1:10" x14ac:dyDescent="0.25">
      <c r="A3235" s="173" t="str">
        <f t="shared" si="437"/>
        <v>Logic+ IQ Mindbenders111</v>
      </c>
      <c r="B3235" s="74" t="s">
        <v>2797</v>
      </c>
      <c r="C3235" s="176"/>
      <c r="D3235" s="118" t="s">
        <v>2874</v>
      </c>
      <c r="E3235" s="176" t="s">
        <v>128</v>
      </c>
      <c r="F3235" s="42">
        <v>111</v>
      </c>
      <c r="G3235" s="43" t="str">
        <f t="shared" si="436"/>
        <v>11 Feb (Week 23:  Mon)</v>
      </c>
      <c r="H3235" s="41" t="s">
        <v>3670</v>
      </c>
      <c r="I3235" s="41" t="s">
        <v>3685</v>
      </c>
      <c r="J3235" s="41" t="str">
        <f t="shared" si="438"/>
        <v>Planned</v>
      </c>
    </row>
    <row r="3236" spans="1:10" x14ac:dyDescent="0.25">
      <c r="A3236" s="173" t="str">
        <f t="shared" si="437"/>
        <v>Logic+ IQ Mindbenders112</v>
      </c>
      <c r="B3236" s="74" t="s">
        <v>2797</v>
      </c>
      <c r="C3236" s="176"/>
      <c r="D3236" s="118" t="s">
        <v>2874</v>
      </c>
      <c r="E3236" s="176" t="s">
        <v>128</v>
      </c>
      <c r="F3236" s="42">
        <v>112</v>
      </c>
      <c r="G3236" s="43" t="str">
        <f t="shared" si="436"/>
        <v>12 Feb (Week 23:  Tue)</v>
      </c>
      <c r="H3236" s="41" t="s">
        <v>3671</v>
      </c>
      <c r="I3236" s="41" t="s">
        <v>3686</v>
      </c>
      <c r="J3236" s="41" t="str">
        <f t="shared" si="438"/>
        <v>Planned</v>
      </c>
    </row>
    <row r="3237" spans="1:10" x14ac:dyDescent="0.25">
      <c r="A3237" s="173" t="str">
        <f t="shared" si="437"/>
        <v>Logic+ IQ Mindbenders113</v>
      </c>
      <c r="B3237" s="74" t="s">
        <v>2797</v>
      </c>
      <c r="C3237" s="176"/>
      <c r="D3237" s="118" t="s">
        <v>2874</v>
      </c>
      <c r="E3237" s="176" t="s">
        <v>128</v>
      </c>
      <c r="F3237" s="42">
        <v>113</v>
      </c>
      <c r="G3237" s="43" t="str">
        <f t="shared" si="436"/>
        <v>13 Feb (Week 23:  Wed)</v>
      </c>
      <c r="H3237" s="41" t="s">
        <v>3702</v>
      </c>
      <c r="I3237" s="41" t="s">
        <v>3687</v>
      </c>
      <c r="J3237" s="41" t="str">
        <f t="shared" si="438"/>
        <v>Planned</v>
      </c>
    </row>
    <row r="3238" spans="1:10" x14ac:dyDescent="0.25">
      <c r="A3238" s="173" t="str">
        <f t="shared" si="437"/>
        <v>Logic+ IQ Mindbenders114</v>
      </c>
      <c r="B3238" s="74" t="s">
        <v>2797</v>
      </c>
      <c r="C3238" s="176"/>
      <c r="D3238" s="118" t="s">
        <v>2874</v>
      </c>
      <c r="E3238" s="176" t="s">
        <v>128</v>
      </c>
      <c r="F3238" s="42">
        <v>114</v>
      </c>
      <c r="G3238" s="43" t="str">
        <f t="shared" si="436"/>
        <v>14 Feb (Week 23:  Thu)</v>
      </c>
      <c r="H3238" s="41" t="s">
        <v>3703</v>
      </c>
      <c r="I3238" s="41" t="s">
        <v>3688</v>
      </c>
      <c r="J3238" s="41" t="str">
        <f t="shared" si="438"/>
        <v>Planned</v>
      </c>
    </row>
    <row r="3239" spans="1:10" x14ac:dyDescent="0.25">
      <c r="A3239" s="173" t="str">
        <f t="shared" si="437"/>
        <v>Logic+ IQ Mindbenders116</v>
      </c>
      <c r="B3239" s="74" t="s">
        <v>2797</v>
      </c>
      <c r="C3239" s="176"/>
      <c r="D3239" s="118" t="s">
        <v>2874</v>
      </c>
      <c r="E3239" s="176" t="s">
        <v>128</v>
      </c>
      <c r="F3239" s="42">
        <v>116</v>
      </c>
      <c r="G3239" s="43" t="str">
        <f t="shared" si="436"/>
        <v>18 Feb (Week 24:  Mon)</v>
      </c>
      <c r="H3239" s="41" t="s">
        <v>3704</v>
      </c>
      <c r="I3239" s="41" t="s">
        <v>3689</v>
      </c>
      <c r="J3239" s="41" t="str">
        <f t="shared" si="438"/>
        <v>Planned</v>
      </c>
    </row>
    <row r="3240" spans="1:10" x14ac:dyDescent="0.25">
      <c r="A3240" s="173" t="str">
        <f t="shared" si="437"/>
        <v>Logic+ IQ Mindbenders117</v>
      </c>
      <c r="B3240" s="74" t="s">
        <v>2797</v>
      </c>
      <c r="C3240" s="176"/>
      <c r="D3240" s="118" t="s">
        <v>2874</v>
      </c>
      <c r="E3240" s="176" t="s">
        <v>128</v>
      </c>
      <c r="F3240" s="42">
        <v>117</v>
      </c>
      <c r="G3240" s="43" t="str">
        <f t="shared" si="436"/>
        <v>19 Feb (Week 24:  Tue)</v>
      </c>
      <c r="H3240" s="41" t="s">
        <v>3705</v>
      </c>
      <c r="I3240" s="41" t="s">
        <v>3690</v>
      </c>
      <c r="J3240" s="41" t="str">
        <f t="shared" si="438"/>
        <v>Planned</v>
      </c>
    </row>
    <row r="3241" spans="1:10" x14ac:dyDescent="0.25">
      <c r="A3241" s="173" t="str">
        <f t="shared" ref="A3241:A3263" si="439">B3241&amp;D3241&amp;F3241</f>
        <v>Logic+ IQ Mindbenders118</v>
      </c>
      <c r="B3241" s="74" t="s">
        <v>2797</v>
      </c>
      <c r="C3241" s="176"/>
      <c r="D3241" s="118" t="s">
        <v>2874</v>
      </c>
      <c r="E3241" s="176" t="s">
        <v>128</v>
      </c>
      <c r="F3241" s="42">
        <v>118</v>
      </c>
      <c r="G3241" s="43" t="str">
        <f t="shared" si="436"/>
        <v>20 Feb (Week 24:  Wed)</v>
      </c>
      <c r="H3241" s="41" t="s">
        <v>3706</v>
      </c>
      <c r="I3241" s="41" t="s">
        <v>3691</v>
      </c>
      <c r="J3241" s="41" t="str">
        <f t="shared" ref="J3241:J3263" si="440">IF(ISBLANK(K3241),"Planned",IF(K3241="-","Revoked","Completed"))</f>
        <v>Planned</v>
      </c>
    </row>
    <row r="3242" spans="1:10" x14ac:dyDescent="0.25">
      <c r="A3242" s="173" t="str">
        <f t="shared" si="439"/>
        <v>Logic+ IQ Mindbenders119</v>
      </c>
      <c r="B3242" s="74" t="s">
        <v>2797</v>
      </c>
      <c r="C3242" s="176"/>
      <c r="D3242" s="118" t="s">
        <v>2874</v>
      </c>
      <c r="E3242" s="176" t="s">
        <v>128</v>
      </c>
      <c r="F3242" s="42">
        <v>119</v>
      </c>
      <c r="G3242" s="43" t="str">
        <f t="shared" si="436"/>
        <v>21 Feb (Week 24:  Thu)</v>
      </c>
      <c r="H3242" s="41" t="s">
        <v>3707</v>
      </c>
      <c r="I3242" s="41" t="s">
        <v>3692</v>
      </c>
      <c r="J3242" s="41" t="str">
        <f t="shared" si="440"/>
        <v>Planned</v>
      </c>
    </row>
    <row r="3243" spans="1:10" x14ac:dyDescent="0.25">
      <c r="A3243" s="173" t="str">
        <f t="shared" si="439"/>
        <v>Logic+ IQ Mindbenders121</v>
      </c>
      <c r="B3243" s="74" t="s">
        <v>2797</v>
      </c>
      <c r="C3243" s="176"/>
      <c r="D3243" s="118" t="s">
        <v>2874</v>
      </c>
      <c r="E3243" s="176" t="s">
        <v>128</v>
      </c>
      <c r="F3243" s="42">
        <v>121</v>
      </c>
      <c r="G3243" s="43" t="str">
        <f t="shared" si="436"/>
        <v>25 Feb (Week 25:  Mon)</v>
      </c>
      <c r="H3243" s="41" t="s">
        <v>3708</v>
      </c>
      <c r="I3243" s="41" t="s">
        <v>3693</v>
      </c>
      <c r="J3243" s="41" t="str">
        <f t="shared" si="440"/>
        <v>Planned</v>
      </c>
    </row>
    <row r="3244" spans="1:10" x14ac:dyDescent="0.25">
      <c r="A3244" s="173" t="str">
        <f t="shared" si="439"/>
        <v>Logic+ IQ Mindbenders122</v>
      </c>
      <c r="B3244" s="74" t="s">
        <v>2797</v>
      </c>
      <c r="C3244" s="176"/>
      <c r="D3244" s="118" t="s">
        <v>2874</v>
      </c>
      <c r="E3244" s="176" t="s">
        <v>128</v>
      </c>
      <c r="F3244" s="42">
        <v>122</v>
      </c>
      <c r="G3244" s="43" t="str">
        <f t="shared" si="436"/>
        <v>26 Feb (Week 25:  Tue)</v>
      </c>
      <c r="H3244" s="41" t="s">
        <v>3709</v>
      </c>
      <c r="I3244" s="41" t="s">
        <v>3694</v>
      </c>
      <c r="J3244" s="41" t="str">
        <f t="shared" si="440"/>
        <v>Planned</v>
      </c>
    </row>
    <row r="3245" spans="1:10" x14ac:dyDescent="0.25">
      <c r="A3245" s="173" t="str">
        <f t="shared" si="439"/>
        <v>Logic+ IQ Mindbenders123</v>
      </c>
      <c r="B3245" s="74" t="s">
        <v>2797</v>
      </c>
      <c r="C3245" s="176"/>
      <c r="D3245" s="118" t="s">
        <v>2874</v>
      </c>
      <c r="E3245" s="176" t="s">
        <v>128</v>
      </c>
      <c r="F3245" s="42">
        <v>123</v>
      </c>
      <c r="G3245" s="43" t="str">
        <f t="shared" si="436"/>
        <v>27 Feb (Week 25:  Wed)</v>
      </c>
      <c r="H3245" s="41" t="s">
        <v>3710</v>
      </c>
      <c r="I3245" s="41" t="s">
        <v>3695</v>
      </c>
      <c r="J3245" s="41" t="str">
        <f t="shared" si="440"/>
        <v>Planned</v>
      </c>
    </row>
    <row r="3246" spans="1:10" x14ac:dyDescent="0.25">
      <c r="A3246" s="173" t="str">
        <f t="shared" si="439"/>
        <v>Logic+ IQ Mindbenders124</v>
      </c>
      <c r="B3246" s="74" t="s">
        <v>2797</v>
      </c>
      <c r="C3246" s="176"/>
      <c r="D3246" s="118" t="s">
        <v>2874</v>
      </c>
      <c r="E3246" s="176" t="s">
        <v>128</v>
      </c>
      <c r="F3246" s="42">
        <v>124</v>
      </c>
      <c r="G3246" s="43" t="str">
        <f t="shared" si="436"/>
        <v>28 Feb (Week 25:  Thu)</v>
      </c>
      <c r="H3246" s="41" t="s">
        <v>3711</v>
      </c>
      <c r="I3246" s="41" t="s">
        <v>3696</v>
      </c>
      <c r="J3246" s="41" t="str">
        <f t="shared" si="440"/>
        <v>Planned</v>
      </c>
    </row>
    <row r="3247" spans="1:10" x14ac:dyDescent="0.25">
      <c r="A3247" s="173" t="str">
        <f t="shared" si="439"/>
        <v>Logic+ IQ Mindbenders126</v>
      </c>
      <c r="B3247" s="74" t="s">
        <v>2797</v>
      </c>
      <c r="C3247" s="176"/>
      <c r="D3247" s="118" t="s">
        <v>2874</v>
      </c>
      <c r="E3247" s="176" t="s">
        <v>128</v>
      </c>
      <c r="F3247" s="42">
        <v>126</v>
      </c>
      <c r="G3247" s="43" t="str">
        <f t="shared" si="436"/>
        <v>04 Mar (Week 26:  Mon)</v>
      </c>
      <c r="H3247" s="41" t="s">
        <v>3712</v>
      </c>
      <c r="I3247" s="41" t="s">
        <v>3697</v>
      </c>
      <c r="J3247" s="41" t="str">
        <f t="shared" si="440"/>
        <v>Planned</v>
      </c>
    </row>
    <row r="3248" spans="1:10" x14ac:dyDescent="0.25">
      <c r="A3248" s="173" t="str">
        <f t="shared" si="439"/>
        <v>Logic+ IQ Mindbenders127</v>
      </c>
      <c r="B3248" s="74" t="s">
        <v>2797</v>
      </c>
      <c r="C3248" s="176"/>
      <c r="D3248" s="118" t="s">
        <v>2874</v>
      </c>
      <c r="E3248" s="176" t="s">
        <v>128</v>
      </c>
      <c r="F3248" s="42">
        <v>127</v>
      </c>
      <c r="G3248" s="43" t="str">
        <f t="shared" si="436"/>
        <v>05 Mar (Week 26:  Tue)</v>
      </c>
      <c r="H3248" s="41" t="s">
        <v>3713</v>
      </c>
      <c r="I3248" s="41" t="s">
        <v>3698</v>
      </c>
      <c r="J3248" s="41" t="str">
        <f t="shared" si="440"/>
        <v>Planned</v>
      </c>
    </row>
    <row r="3249" spans="1:10" x14ac:dyDescent="0.25">
      <c r="A3249" s="173" t="str">
        <f t="shared" si="439"/>
        <v>Logic+ IQ Mindbenders128</v>
      </c>
      <c r="B3249" s="74" t="s">
        <v>2797</v>
      </c>
      <c r="C3249" s="176"/>
      <c r="D3249" s="118" t="s">
        <v>2874</v>
      </c>
      <c r="E3249" s="176" t="s">
        <v>128</v>
      </c>
      <c r="F3249" s="42">
        <v>128</v>
      </c>
      <c r="G3249" s="43" t="str">
        <f t="shared" si="436"/>
        <v>06 Mar (Week 26:  Wed)</v>
      </c>
      <c r="H3249" s="41" t="s">
        <v>3714</v>
      </c>
      <c r="I3249" s="41" t="s">
        <v>3699</v>
      </c>
      <c r="J3249" s="41" t="str">
        <f t="shared" si="440"/>
        <v>Planned</v>
      </c>
    </row>
    <row r="3250" spans="1:10" x14ac:dyDescent="0.25">
      <c r="A3250" s="173" t="str">
        <f t="shared" si="439"/>
        <v>Logic+ IQ Mindbenders129</v>
      </c>
      <c r="B3250" s="74" t="s">
        <v>2797</v>
      </c>
      <c r="C3250" s="176"/>
      <c r="D3250" s="118" t="s">
        <v>2874</v>
      </c>
      <c r="E3250" s="176" t="s">
        <v>128</v>
      </c>
      <c r="F3250" s="42">
        <v>129</v>
      </c>
      <c r="G3250" s="43" t="str">
        <f t="shared" si="436"/>
        <v>07 Mar (Week 26:  Thu)</v>
      </c>
      <c r="H3250" s="41" t="s">
        <v>3715</v>
      </c>
      <c r="I3250" s="41" t="s">
        <v>3700</v>
      </c>
      <c r="J3250" s="41" t="str">
        <f t="shared" si="440"/>
        <v>Planned</v>
      </c>
    </row>
    <row r="3251" spans="1:10" x14ac:dyDescent="0.25">
      <c r="A3251" s="173" t="str">
        <f t="shared" si="439"/>
        <v>Logic+ IQ Mindbenders131</v>
      </c>
      <c r="B3251" s="74" t="s">
        <v>2797</v>
      </c>
      <c r="C3251" s="176"/>
      <c r="D3251" s="118" t="s">
        <v>2874</v>
      </c>
      <c r="E3251" s="176" t="s">
        <v>128</v>
      </c>
      <c r="F3251" s="42">
        <v>131</v>
      </c>
      <c r="G3251" s="43" t="str">
        <f t="shared" si="436"/>
        <v>11 Mar (Week 27:  Mon)</v>
      </c>
      <c r="H3251" s="41" t="s">
        <v>3716</v>
      </c>
      <c r="I3251" s="41" t="s">
        <v>3701</v>
      </c>
      <c r="J3251" s="41" t="str">
        <f t="shared" si="440"/>
        <v>Planned</v>
      </c>
    </row>
    <row r="3252" spans="1:10" x14ac:dyDescent="0.25">
      <c r="A3252" s="173" t="str">
        <f t="shared" si="439"/>
        <v>Logic+ IQ Mindbenders132</v>
      </c>
      <c r="B3252" s="74" t="s">
        <v>2797</v>
      </c>
      <c r="C3252" s="176"/>
      <c r="D3252" s="118" t="s">
        <v>2874</v>
      </c>
      <c r="E3252" s="176" t="s">
        <v>128</v>
      </c>
      <c r="F3252" s="42">
        <v>132</v>
      </c>
      <c r="G3252" s="43" t="str">
        <f t="shared" si="436"/>
        <v>12 Mar (Week 27:  Tue)</v>
      </c>
      <c r="H3252" s="41" t="s">
        <v>3717</v>
      </c>
      <c r="I3252" s="41" t="s">
        <v>3732</v>
      </c>
      <c r="J3252" s="41" t="str">
        <f t="shared" si="440"/>
        <v>Planned</v>
      </c>
    </row>
    <row r="3253" spans="1:10" x14ac:dyDescent="0.25">
      <c r="A3253" s="173" t="str">
        <f t="shared" si="439"/>
        <v>Logic+ IQ Mindbenders133</v>
      </c>
      <c r="B3253" s="74" t="s">
        <v>2797</v>
      </c>
      <c r="C3253" s="176"/>
      <c r="D3253" s="118" t="s">
        <v>2874</v>
      </c>
      <c r="E3253" s="176" t="s">
        <v>128</v>
      </c>
      <c r="F3253" s="42">
        <v>133</v>
      </c>
      <c r="G3253" s="43" t="str">
        <f t="shared" si="436"/>
        <v>13 Mar (Week 27:  Wed)</v>
      </c>
      <c r="H3253" s="41" t="s">
        <v>3718</v>
      </c>
      <c r="I3253" s="41" t="s">
        <v>3733</v>
      </c>
      <c r="J3253" s="41" t="str">
        <f t="shared" si="440"/>
        <v>Planned</v>
      </c>
    </row>
    <row r="3254" spans="1:10" x14ac:dyDescent="0.25">
      <c r="A3254" s="173" t="str">
        <f t="shared" si="439"/>
        <v>Logic+ IQ Mindbenders134</v>
      </c>
      <c r="B3254" s="74" t="s">
        <v>2797</v>
      </c>
      <c r="C3254" s="176"/>
      <c r="D3254" s="118" t="s">
        <v>2874</v>
      </c>
      <c r="E3254" s="176" t="s">
        <v>128</v>
      </c>
      <c r="F3254" s="42">
        <v>134</v>
      </c>
      <c r="G3254" s="43" t="str">
        <f t="shared" si="436"/>
        <v>14 Mar (Week 27:  Thu)</v>
      </c>
      <c r="H3254" s="41" t="s">
        <v>3719</v>
      </c>
      <c r="I3254" s="41" t="s">
        <v>3734</v>
      </c>
      <c r="J3254" s="41" t="str">
        <f t="shared" si="440"/>
        <v>Planned</v>
      </c>
    </row>
    <row r="3255" spans="1:10" x14ac:dyDescent="0.25">
      <c r="A3255" s="173" t="str">
        <f t="shared" si="439"/>
        <v>Logic+ IQ Mindbenders136</v>
      </c>
      <c r="B3255" s="74" t="s">
        <v>2797</v>
      </c>
      <c r="C3255" s="176"/>
      <c r="D3255" s="118" t="s">
        <v>2874</v>
      </c>
      <c r="E3255" s="176" t="s">
        <v>128</v>
      </c>
      <c r="F3255" s="42">
        <v>136</v>
      </c>
      <c r="G3255" s="43" t="str">
        <f t="shared" si="436"/>
        <v>18 Mar (Week 28:  Mon)</v>
      </c>
      <c r="H3255" s="41" t="s">
        <v>3720</v>
      </c>
      <c r="I3255" s="41" t="s">
        <v>3735</v>
      </c>
      <c r="J3255" s="41" t="str">
        <f t="shared" si="440"/>
        <v>Planned</v>
      </c>
    </row>
    <row r="3256" spans="1:10" x14ac:dyDescent="0.25">
      <c r="A3256" s="173" t="str">
        <f t="shared" si="439"/>
        <v>Logic+ IQ Mindbenders137</v>
      </c>
      <c r="B3256" s="74" t="s">
        <v>2797</v>
      </c>
      <c r="C3256" s="176"/>
      <c r="D3256" s="118" t="s">
        <v>2874</v>
      </c>
      <c r="E3256" s="176" t="s">
        <v>128</v>
      </c>
      <c r="F3256" s="42">
        <v>137</v>
      </c>
      <c r="G3256" s="43" t="str">
        <f t="shared" si="436"/>
        <v>19 Mar (Week 28:  Tue)</v>
      </c>
      <c r="H3256" s="41" t="s">
        <v>3721</v>
      </c>
      <c r="I3256" s="41" t="s">
        <v>3736</v>
      </c>
      <c r="J3256" s="41" t="str">
        <f t="shared" si="440"/>
        <v>Planned</v>
      </c>
    </row>
    <row r="3257" spans="1:10" x14ac:dyDescent="0.25">
      <c r="A3257" s="173" t="str">
        <f t="shared" si="439"/>
        <v>Logic+ IQ Mindbenders138</v>
      </c>
      <c r="B3257" s="74" t="s">
        <v>2797</v>
      </c>
      <c r="C3257" s="176"/>
      <c r="D3257" s="118" t="s">
        <v>2874</v>
      </c>
      <c r="E3257" s="176" t="s">
        <v>128</v>
      </c>
      <c r="F3257" s="42">
        <v>138</v>
      </c>
      <c r="G3257" s="43" t="str">
        <f t="shared" si="436"/>
        <v>20 Mar (Week 28:  Wed)</v>
      </c>
      <c r="H3257" s="41" t="s">
        <v>3722</v>
      </c>
      <c r="I3257" s="41" t="s">
        <v>3737</v>
      </c>
      <c r="J3257" s="41" t="str">
        <f t="shared" si="440"/>
        <v>Planned</v>
      </c>
    </row>
    <row r="3258" spans="1:10" x14ac:dyDescent="0.25">
      <c r="A3258" s="173" t="str">
        <f t="shared" si="439"/>
        <v>Logic+ IQ Mindbenders139</v>
      </c>
      <c r="B3258" s="74" t="s">
        <v>2797</v>
      </c>
      <c r="C3258" s="176"/>
      <c r="D3258" s="118" t="s">
        <v>2874</v>
      </c>
      <c r="E3258" s="176" t="s">
        <v>128</v>
      </c>
      <c r="F3258" s="42">
        <v>139</v>
      </c>
      <c r="G3258" s="43" t="str">
        <f t="shared" si="436"/>
        <v>21 Mar (Week 28:  Thu)</v>
      </c>
      <c r="H3258" s="41" t="s">
        <v>3723</v>
      </c>
      <c r="I3258" s="41" t="s">
        <v>3738</v>
      </c>
      <c r="J3258" s="41" t="str">
        <f t="shared" si="440"/>
        <v>Planned</v>
      </c>
    </row>
    <row r="3259" spans="1:10" x14ac:dyDescent="0.25">
      <c r="A3259" s="173" t="str">
        <f t="shared" si="439"/>
        <v>Logic+ IQ Mindbenders141</v>
      </c>
      <c r="B3259" s="74" t="s">
        <v>2797</v>
      </c>
      <c r="C3259" s="176"/>
      <c r="D3259" s="118" t="s">
        <v>2874</v>
      </c>
      <c r="E3259" s="176" t="s">
        <v>128</v>
      </c>
      <c r="F3259" s="42">
        <v>141</v>
      </c>
      <c r="G3259" s="43" t="str">
        <f t="shared" si="436"/>
        <v>25 Mar (Week 29:  Mon)</v>
      </c>
      <c r="H3259" s="41" t="s">
        <v>3724</v>
      </c>
      <c r="I3259" s="41" t="s">
        <v>3739</v>
      </c>
      <c r="J3259" s="41" t="str">
        <f t="shared" si="440"/>
        <v>Planned</v>
      </c>
    </row>
    <row r="3260" spans="1:10" x14ac:dyDescent="0.25">
      <c r="A3260" s="173" t="str">
        <f t="shared" si="439"/>
        <v>Logic+ IQ Mindbenders142</v>
      </c>
      <c r="B3260" s="74" t="s">
        <v>2797</v>
      </c>
      <c r="C3260" s="176"/>
      <c r="D3260" s="118" t="s">
        <v>2874</v>
      </c>
      <c r="E3260" s="176" t="s">
        <v>128</v>
      </c>
      <c r="F3260" s="42">
        <v>142</v>
      </c>
      <c r="G3260" s="43" t="str">
        <f t="shared" si="436"/>
        <v>26 Mar (Week 29:  Tue)</v>
      </c>
      <c r="H3260" s="41" t="s">
        <v>3725</v>
      </c>
      <c r="I3260" s="41" t="s">
        <v>3740</v>
      </c>
      <c r="J3260" s="41" t="str">
        <f t="shared" si="440"/>
        <v>Planned</v>
      </c>
    </row>
    <row r="3261" spans="1:10" x14ac:dyDescent="0.25">
      <c r="A3261" s="173" t="str">
        <f t="shared" si="439"/>
        <v>Logic+ IQ Mindbenders143</v>
      </c>
      <c r="B3261" s="74" t="s">
        <v>2797</v>
      </c>
      <c r="C3261" s="176"/>
      <c r="D3261" s="118" t="s">
        <v>2874</v>
      </c>
      <c r="E3261" s="176" t="s">
        <v>128</v>
      </c>
      <c r="F3261" s="42">
        <v>143</v>
      </c>
      <c r="G3261" s="43" t="str">
        <f t="shared" si="436"/>
        <v>27 Mar (Week 29:  Wed)</v>
      </c>
      <c r="H3261" s="41" t="s">
        <v>3726</v>
      </c>
      <c r="I3261" s="41" t="s">
        <v>3741</v>
      </c>
      <c r="J3261" s="41" t="str">
        <f t="shared" si="440"/>
        <v>Planned</v>
      </c>
    </row>
    <row r="3262" spans="1:10" x14ac:dyDescent="0.25">
      <c r="A3262" s="173" t="str">
        <f t="shared" si="439"/>
        <v>Logic+ IQ Mindbenders144</v>
      </c>
      <c r="B3262" s="74" t="s">
        <v>2797</v>
      </c>
      <c r="C3262" s="176"/>
      <c r="D3262" s="118" t="s">
        <v>2874</v>
      </c>
      <c r="E3262" s="176" t="s">
        <v>128</v>
      </c>
      <c r="F3262" s="42">
        <v>144</v>
      </c>
      <c r="G3262" s="43" t="str">
        <f t="shared" si="436"/>
        <v>28 Mar (Week 29:  Thu)</v>
      </c>
      <c r="H3262" s="41" t="s">
        <v>3727</v>
      </c>
      <c r="I3262" s="41" t="s">
        <v>3742</v>
      </c>
      <c r="J3262" s="41" t="str">
        <f t="shared" si="440"/>
        <v>Planned</v>
      </c>
    </row>
    <row r="3263" spans="1:10" x14ac:dyDescent="0.25">
      <c r="A3263" s="173" t="str">
        <f t="shared" si="439"/>
        <v>Logic+ IQ Mindbenders146</v>
      </c>
      <c r="B3263" s="74" t="s">
        <v>2797</v>
      </c>
      <c r="C3263" s="176"/>
      <c r="D3263" s="118" t="s">
        <v>2874</v>
      </c>
      <c r="E3263" s="176" t="s">
        <v>128</v>
      </c>
      <c r="F3263" s="42">
        <v>146</v>
      </c>
      <c r="G3263" s="43" t="str">
        <f t="shared" si="436"/>
        <v>01 Apr (Week 30:  Mon)</v>
      </c>
      <c r="H3263" s="41" t="s">
        <v>3728</v>
      </c>
      <c r="I3263" s="41" t="s">
        <v>3743</v>
      </c>
      <c r="J3263" s="41" t="str">
        <f t="shared" si="440"/>
        <v>Planned</v>
      </c>
    </row>
    <row r="3264" spans="1:10" x14ac:dyDescent="0.25">
      <c r="A3264" s="173" t="str">
        <f t="shared" ref="A3264:A3290" si="441">B3264&amp;D3264&amp;F3264</f>
        <v>Logic+ IQ Mindbenders147</v>
      </c>
      <c r="B3264" s="74" t="s">
        <v>2797</v>
      </c>
      <c r="C3264" s="176"/>
      <c r="D3264" s="118" t="s">
        <v>2874</v>
      </c>
      <c r="E3264" s="176" t="s">
        <v>128</v>
      </c>
      <c r="F3264" s="42">
        <v>147</v>
      </c>
      <c r="G3264" s="43" t="str">
        <f t="shared" si="436"/>
        <v>02 Apr (Week 30:  Tue)</v>
      </c>
      <c r="H3264" s="41" t="s">
        <v>3729</v>
      </c>
      <c r="I3264" s="41" t="s">
        <v>3744</v>
      </c>
      <c r="J3264" s="41" t="str">
        <f t="shared" ref="J3264:J3290" si="442">IF(ISBLANK(K3264),"Planned",IF(K3264="-","Revoked","Completed"))</f>
        <v>Planned</v>
      </c>
    </row>
    <row r="3265" spans="1:10" x14ac:dyDescent="0.25">
      <c r="A3265" s="173" t="str">
        <f t="shared" si="441"/>
        <v>Logic+ IQ Mindbenders148</v>
      </c>
      <c r="B3265" s="74" t="s">
        <v>2797</v>
      </c>
      <c r="C3265" s="176"/>
      <c r="D3265" s="118" t="s">
        <v>2874</v>
      </c>
      <c r="E3265" s="176" t="s">
        <v>128</v>
      </c>
      <c r="F3265" s="42">
        <v>148</v>
      </c>
      <c r="G3265" s="43" t="str">
        <f t="shared" si="436"/>
        <v>03 Apr (Week 30:  Wed)</v>
      </c>
      <c r="H3265" s="41" t="s">
        <v>3730</v>
      </c>
      <c r="I3265" s="41" t="s">
        <v>3745</v>
      </c>
      <c r="J3265" s="41" t="str">
        <f t="shared" si="442"/>
        <v>Planned</v>
      </c>
    </row>
    <row r="3266" spans="1:10" x14ac:dyDescent="0.25">
      <c r="A3266" s="173" t="str">
        <f t="shared" si="441"/>
        <v>Logic+ IQ Mindbenders149</v>
      </c>
      <c r="B3266" s="74" t="s">
        <v>2797</v>
      </c>
      <c r="C3266" s="176"/>
      <c r="D3266" s="118" t="s">
        <v>2874</v>
      </c>
      <c r="E3266" s="176" t="s">
        <v>128</v>
      </c>
      <c r="F3266" s="42">
        <v>149</v>
      </c>
      <c r="G3266" s="43" t="str">
        <f t="shared" ref="G3266:G3290" si="443">IF(ISBLANK(F3266),"",TEXT(VLOOKUP(F3266,Calendar,2,0),"dd mmm")&amp;" (Week "&amp;VLOOKUP(F3266,Calendar,3,FALSE)&amp;":  "&amp;TEXT(VLOOKUP(F3266,Calendar,2,FALSE),"ddd")&amp;")")</f>
        <v>04 Apr (Week 30:  Thu)</v>
      </c>
      <c r="H3266" s="41" t="s">
        <v>3731</v>
      </c>
      <c r="I3266" s="41" t="s">
        <v>3746</v>
      </c>
      <c r="J3266" s="41" t="str">
        <f t="shared" si="442"/>
        <v>Planned</v>
      </c>
    </row>
    <row r="3267" spans="1:10" x14ac:dyDescent="0.25">
      <c r="A3267" s="173" t="str">
        <f t="shared" si="441"/>
        <v>Logic+ IQ Mindbenders151</v>
      </c>
      <c r="B3267" s="74" t="s">
        <v>2797</v>
      </c>
      <c r="C3267" s="176"/>
      <c r="D3267" s="118" t="s">
        <v>2874</v>
      </c>
      <c r="E3267" s="176" t="s">
        <v>128</v>
      </c>
      <c r="F3267" s="42">
        <v>151</v>
      </c>
      <c r="G3267" s="43" t="str">
        <f t="shared" si="443"/>
        <v>08 Apr (Week 31:  Mon)</v>
      </c>
      <c r="H3267" s="41" t="s">
        <v>3762</v>
      </c>
      <c r="I3267" s="41" t="s">
        <v>3747</v>
      </c>
      <c r="J3267" s="41" t="str">
        <f t="shared" si="442"/>
        <v>Planned</v>
      </c>
    </row>
    <row r="3268" spans="1:10" x14ac:dyDescent="0.25">
      <c r="A3268" s="173" t="str">
        <f t="shared" si="441"/>
        <v>Logic+ IQ Mindbenders152</v>
      </c>
      <c r="B3268" s="74" t="s">
        <v>2797</v>
      </c>
      <c r="C3268" s="176"/>
      <c r="D3268" s="118" t="s">
        <v>2874</v>
      </c>
      <c r="E3268" s="176" t="s">
        <v>128</v>
      </c>
      <c r="F3268" s="42">
        <v>152</v>
      </c>
      <c r="G3268" s="43" t="str">
        <f t="shared" si="443"/>
        <v>09 Apr (Week 31:  Tue)</v>
      </c>
      <c r="H3268" s="41" t="s">
        <v>3763</v>
      </c>
      <c r="I3268" s="41" t="s">
        <v>3748</v>
      </c>
      <c r="J3268" s="41" t="str">
        <f t="shared" si="442"/>
        <v>Planned</v>
      </c>
    </row>
    <row r="3269" spans="1:10" x14ac:dyDescent="0.25">
      <c r="A3269" s="173" t="str">
        <f t="shared" si="441"/>
        <v>Logic+ IQ Mindbenders153</v>
      </c>
      <c r="B3269" s="74" t="s">
        <v>2797</v>
      </c>
      <c r="C3269" s="176"/>
      <c r="D3269" s="118" t="s">
        <v>2874</v>
      </c>
      <c r="E3269" s="176" t="s">
        <v>128</v>
      </c>
      <c r="F3269" s="42">
        <v>153</v>
      </c>
      <c r="G3269" s="43" t="str">
        <f t="shared" si="443"/>
        <v>10 Apr (Week 31:  Wed)</v>
      </c>
      <c r="H3269" s="41" t="s">
        <v>3764</v>
      </c>
      <c r="I3269" s="41" t="s">
        <v>3749</v>
      </c>
      <c r="J3269" s="41" t="str">
        <f t="shared" si="442"/>
        <v>Planned</v>
      </c>
    </row>
    <row r="3270" spans="1:10" x14ac:dyDescent="0.25">
      <c r="A3270" s="173" t="str">
        <f t="shared" si="441"/>
        <v>Logic+ IQ Mindbenders154</v>
      </c>
      <c r="B3270" s="74" t="s">
        <v>2797</v>
      </c>
      <c r="C3270" s="176"/>
      <c r="D3270" s="118" t="s">
        <v>2874</v>
      </c>
      <c r="E3270" s="176" t="s">
        <v>128</v>
      </c>
      <c r="F3270" s="42">
        <v>154</v>
      </c>
      <c r="G3270" s="43" t="str">
        <f t="shared" si="443"/>
        <v>11 Apr (Week 31:  Thu)</v>
      </c>
      <c r="H3270" s="41" t="s">
        <v>3765</v>
      </c>
      <c r="I3270" s="41" t="s">
        <v>3750</v>
      </c>
      <c r="J3270" s="41" t="str">
        <f t="shared" si="442"/>
        <v>Planned</v>
      </c>
    </row>
    <row r="3271" spans="1:10" x14ac:dyDescent="0.25">
      <c r="A3271" s="173" t="str">
        <f t="shared" si="441"/>
        <v>Logic+ IQ Mindbenders156</v>
      </c>
      <c r="B3271" s="74" t="s">
        <v>2797</v>
      </c>
      <c r="C3271" s="176"/>
      <c r="D3271" s="118" t="s">
        <v>2874</v>
      </c>
      <c r="E3271" s="176" t="s">
        <v>128</v>
      </c>
      <c r="F3271" s="42">
        <v>156</v>
      </c>
      <c r="G3271" s="43" t="str">
        <f t="shared" si="443"/>
        <v>15 Apr (Week 32:  Mon)</v>
      </c>
      <c r="H3271" s="41" t="s">
        <v>3766</v>
      </c>
      <c r="I3271" s="41" t="s">
        <v>3751</v>
      </c>
      <c r="J3271" s="41" t="str">
        <f t="shared" si="442"/>
        <v>Planned</v>
      </c>
    </row>
    <row r="3272" spans="1:10" x14ac:dyDescent="0.25">
      <c r="A3272" s="173" t="str">
        <f t="shared" si="441"/>
        <v>Logic+ IQ Mindbenders157</v>
      </c>
      <c r="B3272" s="74" t="s">
        <v>2797</v>
      </c>
      <c r="C3272" s="176"/>
      <c r="D3272" s="118" t="s">
        <v>2874</v>
      </c>
      <c r="E3272" s="176" t="s">
        <v>128</v>
      </c>
      <c r="F3272" s="42">
        <v>157</v>
      </c>
      <c r="G3272" s="43" t="str">
        <f t="shared" si="443"/>
        <v>16 Apr (Week 32:  Tue)</v>
      </c>
      <c r="H3272" s="41" t="s">
        <v>3767</v>
      </c>
      <c r="I3272" s="41" t="s">
        <v>3752</v>
      </c>
      <c r="J3272" s="41" t="str">
        <f t="shared" si="442"/>
        <v>Planned</v>
      </c>
    </row>
    <row r="3273" spans="1:10" x14ac:dyDescent="0.25">
      <c r="A3273" s="173" t="str">
        <f t="shared" si="441"/>
        <v>Logic+ IQ Mindbenders158</v>
      </c>
      <c r="B3273" s="74" t="s">
        <v>2797</v>
      </c>
      <c r="C3273" s="176"/>
      <c r="D3273" s="118" t="s">
        <v>2874</v>
      </c>
      <c r="E3273" s="176" t="s">
        <v>128</v>
      </c>
      <c r="F3273" s="42">
        <v>158</v>
      </c>
      <c r="G3273" s="43" t="str">
        <f t="shared" si="443"/>
        <v>17 Apr (Week 32:  Wed)</v>
      </c>
      <c r="H3273" s="41" t="s">
        <v>3768</v>
      </c>
      <c r="I3273" s="41" t="s">
        <v>3753</v>
      </c>
      <c r="J3273" s="41" t="str">
        <f t="shared" si="442"/>
        <v>Planned</v>
      </c>
    </row>
    <row r="3274" spans="1:10" x14ac:dyDescent="0.25">
      <c r="A3274" s="173" t="str">
        <f t="shared" si="441"/>
        <v>Logic+ IQ Mindbenders159</v>
      </c>
      <c r="B3274" s="74" t="s">
        <v>2797</v>
      </c>
      <c r="C3274" s="176"/>
      <c r="D3274" s="118" t="s">
        <v>2874</v>
      </c>
      <c r="E3274" s="176" t="s">
        <v>128</v>
      </c>
      <c r="F3274" s="42">
        <v>159</v>
      </c>
      <c r="G3274" s="43" t="str">
        <f t="shared" si="443"/>
        <v>18 Apr (Week 32:  Thu)</v>
      </c>
      <c r="H3274" s="41" t="s">
        <v>3769</v>
      </c>
      <c r="I3274" s="41" t="s">
        <v>3754</v>
      </c>
      <c r="J3274" s="41" t="str">
        <f t="shared" si="442"/>
        <v>Planned</v>
      </c>
    </row>
    <row r="3275" spans="1:10" x14ac:dyDescent="0.25">
      <c r="A3275" s="173" t="str">
        <f t="shared" si="441"/>
        <v>Logic+ IQ Mindbenders161</v>
      </c>
      <c r="B3275" s="74" t="s">
        <v>2797</v>
      </c>
      <c r="C3275" s="176"/>
      <c r="D3275" s="118" t="s">
        <v>2874</v>
      </c>
      <c r="E3275" s="176" t="s">
        <v>128</v>
      </c>
      <c r="F3275" s="42">
        <v>161</v>
      </c>
      <c r="G3275" s="43" t="str">
        <f t="shared" si="443"/>
        <v>22 Apr (Week 33:  Mon)</v>
      </c>
      <c r="H3275" s="41" t="s">
        <v>3770</v>
      </c>
      <c r="I3275" s="41" t="s">
        <v>3755</v>
      </c>
      <c r="J3275" s="41" t="str">
        <f t="shared" si="442"/>
        <v>Planned</v>
      </c>
    </row>
    <row r="3276" spans="1:10" x14ac:dyDescent="0.25">
      <c r="A3276" s="173" t="str">
        <f t="shared" si="441"/>
        <v>Logic+ IQ Mindbenders162</v>
      </c>
      <c r="B3276" s="74" t="s">
        <v>2797</v>
      </c>
      <c r="C3276" s="176"/>
      <c r="D3276" s="118" t="s">
        <v>2874</v>
      </c>
      <c r="E3276" s="176" t="s">
        <v>128</v>
      </c>
      <c r="F3276" s="42">
        <v>162</v>
      </c>
      <c r="G3276" s="43" t="str">
        <f t="shared" si="443"/>
        <v>23 Apr (Week 33:  Tue)</v>
      </c>
      <c r="H3276" s="41" t="s">
        <v>3771</v>
      </c>
      <c r="I3276" s="41" t="s">
        <v>3756</v>
      </c>
      <c r="J3276" s="41" t="str">
        <f t="shared" si="442"/>
        <v>Planned</v>
      </c>
    </row>
    <row r="3277" spans="1:10" x14ac:dyDescent="0.25">
      <c r="A3277" s="173" t="str">
        <f t="shared" si="441"/>
        <v>Logic+ IQ Mindbenders163</v>
      </c>
      <c r="B3277" s="74" t="s">
        <v>2797</v>
      </c>
      <c r="C3277" s="176"/>
      <c r="D3277" s="118" t="s">
        <v>2874</v>
      </c>
      <c r="E3277" s="176" t="s">
        <v>128</v>
      </c>
      <c r="F3277" s="42">
        <v>163</v>
      </c>
      <c r="G3277" s="43" t="str">
        <f t="shared" si="443"/>
        <v>24 Apr (Week 33:  Wed)</v>
      </c>
      <c r="H3277" s="41" t="s">
        <v>3772</v>
      </c>
      <c r="I3277" s="41" t="s">
        <v>3757</v>
      </c>
      <c r="J3277" s="41" t="str">
        <f t="shared" si="442"/>
        <v>Planned</v>
      </c>
    </row>
    <row r="3278" spans="1:10" x14ac:dyDescent="0.25">
      <c r="A3278" s="173" t="str">
        <f t="shared" si="441"/>
        <v>Logic+ IQ Mindbenders164</v>
      </c>
      <c r="B3278" s="74" t="s">
        <v>2797</v>
      </c>
      <c r="C3278" s="176"/>
      <c r="D3278" s="118" t="s">
        <v>2874</v>
      </c>
      <c r="E3278" s="176" t="s">
        <v>128</v>
      </c>
      <c r="F3278" s="42">
        <v>164</v>
      </c>
      <c r="G3278" s="43" t="str">
        <f t="shared" si="443"/>
        <v>25 Apr (Week 33:  Thu)</v>
      </c>
      <c r="H3278" s="41" t="s">
        <v>3773</v>
      </c>
      <c r="I3278" s="41" t="s">
        <v>3758</v>
      </c>
      <c r="J3278" s="41" t="str">
        <f t="shared" si="442"/>
        <v>Planned</v>
      </c>
    </row>
    <row r="3279" spans="1:10" x14ac:dyDescent="0.25">
      <c r="A3279" s="173" t="str">
        <f t="shared" si="441"/>
        <v>Logic+ IQ Mindbenders166</v>
      </c>
      <c r="B3279" s="74" t="s">
        <v>2797</v>
      </c>
      <c r="C3279" s="176"/>
      <c r="D3279" s="118" t="s">
        <v>2874</v>
      </c>
      <c r="E3279" s="176" t="s">
        <v>128</v>
      </c>
      <c r="F3279" s="42">
        <v>166</v>
      </c>
      <c r="G3279" s="43" t="str">
        <f t="shared" si="443"/>
        <v>29 Apr (Week 34:  Mon)</v>
      </c>
      <c r="H3279" s="41" t="s">
        <v>3774</v>
      </c>
      <c r="I3279" s="41" t="s">
        <v>3759</v>
      </c>
      <c r="J3279" s="41" t="str">
        <f t="shared" si="442"/>
        <v>Planned</v>
      </c>
    </row>
    <row r="3280" spans="1:10" x14ac:dyDescent="0.25">
      <c r="A3280" s="173" t="str">
        <f t="shared" si="441"/>
        <v>Logic+ IQ Mindbenders167</v>
      </c>
      <c r="B3280" s="74" t="s">
        <v>2797</v>
      </c>
      <c r="C3280" s="176"/>
      <c r="D3280" s="118" t="s">
        <v>2874</v>
      </c>
      <c r="E3280" s="176" t="s">
        <v>128</v>
      </c>
      <c r="F3280" s="42">
        <v>167</v>
      </c>
      <c r="G3280" s="43" t="str">
        <f t="shared" si="443"/>
        <v>30 Apr (Week 34:  Tue)</v>
      </c>
      <c r="H3280" s="41" t="s">
        <v>3775</v>
      </c>
      <c r="I3280" s="41" t="s">
        <v>3760</v>
      </c>
      <c r="J3280" s="41" t="str">
        <f t="shared" si="442"/>
        <v>Planned</v>
      </c>
    </row>
    <row r="3281" spans="1:11" x14ac:dyDescent="0.25">
      <c r="A3281" s="173" t="str">
        <f t="shared" si="441"/>
        <v>Logic+ IQ Mindbenders168</v>
      </c>
      <c r="B3281" s="74" t="s">
        <v>2797</v>
      </c>
      <c r="C3281" s="176"/>
      <c r="D3281" s="118" t="s">
        <v>2874</v>
      </c>
      <c r="E3281" s="176" t="s">
        <v>128</v>
      </c>
      <c r="F3281" s="42">
        <v>168</v>
      </c>
      <c r="G3281" s="43" t="str">
        <f t="shared" si="443"/>
        <v>01 May (Week 34:  Wed)</v>
      </c>
      <c r="H3281" s="41" t="s">
        <v>3776</v>
      </c>
      <c r="I3281" s="41" t="s">
        <v>3761</v>
      </c>
      <c r="J3281" s="41" t="str">
        <f t="shared" si="442"/>
        <v>Planned</v>
      </c>
    </row>
    <row r="3282" spans="1:11" x14ac:dyDescent="0.25">
      <c r="A3282" s="173" t="str">
        <f t="shared" si="441"/>
        <v>Logic+ IQ Mindbenders169</v>
      </c>
      <c r="B3282" s="74" t="s">
        <v>2797</v>
      </c>
      <c r="C3282" s="176"/>
      <c r="D3282" s="118" t="s">
        <v>2874</v>
      </c>
      <c r="E3282" s="176" t="s">
        <v>128</v>
      </c>
      <c r="F3282" s="42">
        <v>169</v>
      </c>
      <c r="G3282" s="43" t="str">
        <f t="shared" si="443"/>
        <v>02 May (Week 34:  Thu)</v>
      </c>
      <c r="H3282" s="41" t="s">
        <v>3777</v>
      </c>
      <c r="I3282" s="41" t="s">
        <v>3785</v>
      </c>
      <c r="J3282" s="41" t="str">
        <f t="shared" si="442"/>
        <v>Planned</v>
      </c>
    </row>
    <row r="3283" spans="1:11" x14ac:dyDescent="0.25">
      <c r="A3283" s="173" t="str">
        <f t="shared" si="441"/>
        <v>Logic+ IQ Mindbenders171</v>
      </c>
      <c r="B3283" s="74" t="s">
        <v>2797</v>
      </c>
      <c r="C3283" s="176"/>
      <c r="D3283" s="118" t="s">
        <v>2874</v>
      </c>
      <c r="E3283" s="176" t="s">
        <v>128</v>
      </c>
      <c r="F3283" s="42">
        <v>171</v>
      </c>
      <c r="G3283" s="43" t="str">
        <f t="shared" si="443"/>
        <v>06 May (Week 35:  Mon)</v>
      </c>
      <c r="H3283" s="41" t="s">
        <v>3778</v>
      </c>
      <c r="I3283" s="41" t="s">
        <v>3786</v>
      </c>
      <c r="J3283" s="41" t="str">
        <f t="shared" si="442"/>
        <v>Planned</v>
      </c>
    </row>
    <row r="3284" spans="1:11" x14ac:dyDescent="0.25">
      <c r="A3284" s="173" t="str">
        <f t="shared" si="441"/>
        <v>Logic+ IQ Mindbenders172</v>
      </c>
      <c r="B3284" s="74" t="s">
        <v>2797</v>
      </c>
      <c r="C3284" s="176"/>
      <c r="D3284" s="118" t="s">
        <v>2874</v>
      </c>
      <c r="E3284" s="176" t="s">
        <v>128</v>
      </c>
      <c r="F3284" s="42">
        <v>172</v>
      </c>
      <c r="G3284" s="43" t="str">
        <f t="shared" si="443"/>
        <v>07 May (Week 35:  Tue)</v>
      </c>
      <c r="H3284" s="41" t="s">
        <v>3779</v>
      </c>
      <c r="I3284" s="41" t="s">
        <v>3787</v>
      </c>
      <c r="J3284" s="41" t="str">
        <f t="shared" si="442"/>
        <v>Planned</v>
      </c>
    </row>
    <row r="3285" spans="1:11" x14ac:dyDescent="0.25">
      <c r="A3285" s="173" t="str">
        <f t="shared" si="441"/>
        <v>Logic+ IQ Mindbenders173</v>
      </c>
      <c r="B3285" s="74" t="s">
        <v>2797</v>
      </c>
      <c r="C3285" s="176"/>
      <c r="D3285" s="118" t="s">
        <v>2874</v>
      </c>
      <c r="E3285" s="176" t="s">
        <v>128</v>
      </c>
      <c r="F3285" s="42">
        <v>173</v>
      </c>
      <c r="G3285" s="43" t="str">
        <f t="shared" si="443"/>
        <v>08 May (Week 35:  Wed)</v>
      </c>
      <c r="H3285" s="41" t="s">
        <v>3780</v>
      </c>
      <c r="I3285" s="41" t="s">
        <v>3788</v>
      </c>
      <c r="J3285" s="41" t="str">
        <f t="shared" si="442"/>
        <v>Planned</v>
      </c>
    </row>
    <row r="3286" spans="1:11" x14ac:dyDescent="0.25">
      <c r="A3286" s="173" t="str">
        <f t="shared" si="441"/>
        <v>Logic+ IQ Mindbenders174</v>
      </c>
      <c r="B3286" s="74" t="s">
        <v>2797</v>
      </c>
      <c r="C3286" s="176"/>
      <c r="D3286" s="118" t="s">
        <v>2874</v>
      </c>
      <c r="E3286" s="176" t="s">
        <v>128</v>
      </c>
      <c r="F3286" s="42">
        <v>174</v>
      </c>
      <c r="G3286" s="43" t="str">
        <f t="shared" si="443"/>
        <v>09 May (Week 35:  Thu)</v>
      </c>
      <c r="H3286" s="41" t="s">
        <v>3781</v>
      </c>
      <c r="I3286" s="41" t="s">
        <v>3789</v>
      </c>
      <c r="J3286" s="41" t="str">
        <f t="shared" si="442"/>
        <v>Planned</v>
      </c>
    </row>
    <row r="3287" spans="1:11" x14ac:dyDescent="0.25">
      <c r="A3287" s="173" t="str">
        <f t="shared" si="441"/>
        <v>Logic+ IQ Mindbenders176</v>
      </c>
      <c r="B3287" s="74" t="s">
        <v>2797</v>
      </c>
      <c r="C3287" s="176"/>
      <c r="D3287" s="118" t="s">
        <v>2874</v>
      </c>
      <c r="E3287" s="176" t="s">
        <v>128</v>
      </c>
      <c r="F3287" s="42">
        <v>176</v>
      </c>
      <c r="G3287" s="43" t="str">
        <f t="shared" si="443"/>
        <v>13 May (Week 36:  Mon)</v>
      </c>
      <c r="H3287" s="41" t="s">
        <v>3782</v>
      </c>
      <c r="I3287" s="41" t="s">
        <v>3790</v>
      </c>
      <c r="J3287" s="41" t="str">
        <f t="shared" si="442"/>
        <v>Planned</v>
      </c>
    </row>
    <row r="3288" spans="1:11" x14ac:dyDescent="0.25">
      <c r="A3288" s="173" t="str">
        <f t="shared" si="441"/>
        <v>Logic+ IQ Mindbenders177</v>
      </c>
      <c r="B3288" s="74" t="s">
        <v>2797</v>
      </c>
      <c r="C3288" s="176"/>
      <c r="D3288" s="118" t="s">
        <v>2874</v>
      </c>
      <c r="E3288" s="176" t="s">
        <v>128</v>
      </c>
      <c r="F3288" s="42">
        <v>177</v>
      </c>
      <c r="G3288" s="43" t="str">
        <f t="shared" si="443"/>
        <v>14 May (Week 36:  Tue)</v>
      </c>
      <c r="H3288" s="41" t="s">
        <v>3783</v>
      </c>
      <c r="I3288" s="41" t="s">
        <v>3791</v>
      </c>
      <c r="J3288" s="41" t="str">
        <f t="shared" si="442"/>
        <v>Planned</v>
      </c>
    </row>
    <row r="3289" spans="1:11" x14ac:dyDescent="0.25">
      <c r="A3289" s="173" t="str">
        <f t="shared" si="441"/>
        <v>Logic+ IQ Mindbenders178</v>
      </c>
      <c r="B3289" s="74" t="s">
        <v>2797</v>
      </c>
      <c r="C3289" s="176"/>
      <c r="D3289" s="118" t="s">
        <v>2874</v>
      </c>
      <c r="E3289" s="176" t="s">
        <v>128</v>
      </c>
      <c r="F3289" s="42">
        <v>178</v>
      </c>
      <c r="G3289" s="43" t="str">
        <f t="shared" si="443"/>
        <v>15 May (Week 36:  Wed)</v>
      </c>
      <c r="H3289" s="41" t="s">
        <v>3784</v>
      </c>
      <c r="I3289" s="41" t="s">
        <v>3792</v>
      </c>
      <c r="J3289" s="41" t="str">
        <f t="shared" si="442"/>
        <v>Planned</v>
      </c>
    </row>
    <row r="3290" spans="1:11" x14ac:dyDescent="0.25">
      <c r="A3290" s="173" t="str">
        <f t="shared" si="441"/>
        <v>Logic+ IQ Mindbenders179</v>
      </c>
      <c r="B3290" s="74" t="s">
        <v>2797</v>
      </c>
      <c r="C3290" s="176"/>
      <c r="D3290" s="118" t="s">
        <v>2874</v>
      </c>
      <c r="E3290" s="176" t="s">
        <v>128</v>
      </c>
      <c r="F3290" s="42">
        <v>179</v>
      </c>
      <c r="G3290" s="43" t="str">
        <f t="shared" si="443"/>
        <v>16 May (Week 36:  Thu)</v>
      </c>
      <c r="H3290" s="41" t="s">
        <v>4489</v>
      </c>
      <c r="I3290" s="41" t="s">
        <v>4490</v>
      </c>
      <c r="J3290" s="41" t="str">
        <f t="shared" si="442"/>
        <v>Planned</v>
      </c>
    </row>
    <row r="3291" spans="1:11" x14ac:dyDescent="0.25">
      <c r="A3291" s="173" t="str">
        <f t="shared" ref="A3291:A3326" si="444">B3291&amp;D3291&amp;F3291</f>
        <v>Logic+ Programming: Scratch2</v>
      </c>
      <c r="B3291" s="74" t="s">
        <v>2797</v>
      </c>
      <c r="C3291" s="176"/>
      <c r="D3291" s="118" t="s">
        <v>3465</v>
      </c>
      <c r="E3291" s="73" t="s">
        <v>128</v>
      </c>
      <c r="F3291" s="42">
        <v>2</v>
      </c>
      <c r="G3291" s="43" t="str">
        <f t="shared" ref="G3291:G3335" si="445">IF(ISBLANK(F3291),"",TEXT(VLOOKUP(F3291,Calendar,2,0),"dd mmm")&amp;" (Week "&amp;VLOOKUP(F3291,Calendar,3,FALSE)&amp;":  "&amp;TEXT(VLOOKUP(F3291,Calendar,2,FALSE),"ddd")&amp;")")</f>
        <v>04 Sep (Week 1:  Tue)</v>
      </c>
      <c r="H3291" s="41" t="s">
        <v>3463</v>
      </c>
      <c r="I3291" s="41" t="s">
        <v>3464</v>
      </c>
      <c r="J3291" s="41" t="str">
        <f t="shared" ref="J3291:J3326" si="446">IF(ISBLANK(K3291),"Planned",IF(K3291="-","Revoked","Completed"))</f>
        <v>Completed</v>
      </c>
      <c r="K3291" s="107">
        <v>43350</v>
      </c>
    </row>
    <row r="3292" spans="1:11" x14ac:dyDescent="0.25">
      <c r="A3292" s="173" t="str">
        <f t="shared" si="444"/>
        <v>Logic+ Programming: Scratch7</v>
      </c>
      <c r="B3292" s="74" t="s">
        <v>2797</v>
      </c>
      <c r="C3292" s="176"/>
      <c r="D3292" s="118" t="s">
        <v>3465</v>
      </c>
      <c r="E3292" s="73" t="s">
        <v>128</v>
      </c>
      <c r="F3292" s="42">
        <v>7</v>
      </c>
      <c r="G3292" s="43" t="str">
        <f t="shared" si="445"/>
        <v>11 Sep (Week 2:  Tue)</v>
      </c>
      <c r="H3292" s="41" t="s">
        <v>3463</v>
      </c>
      <c r="I3292" s="41" t="s">
        <v>3464</v>
      </c>
      <c r="J3292" s="41" t="str">
        <f t="shared" si="446"/>
        <v>Completed</v>
      </c>
      <c r="K3292" s="107">
        <v>43356</v>
      </c>
    </row>
    <row r="3293" spans="1:11" x14ac:dyDescent="0.25">
      <c r="A3293" s="173" t="str">
        <f t="shared" si="444"/>
        <v>Logic+ Programming: Scratch12</v>
      </c>
      <c r="B3293" s="74" t="s">
        <v>2797</v>
      </c>
      <c r="C3293" s="176"/>
      <c r="D3293" s="118" t="s">
        <v>3465</v>
      </c>
      <c r="E3293" s="73" t="s">
        <v>128</v>
      </c>
      <c r="F3293" s="42">
        <v>12</v>
      </c>
      <c r="G3293" s="43" t="str">
        <f t="shared" si="445"/>
        <v>18 Sep (Week 3:  Tue)</v>
      </c>
      <c r="H3293" s="41" t="s">
        <v>3463</v>
      </c>
      <c r="I3293" s="41" t="s">
        <v>3464</v>
      </c>
      <c r="J3293" s="41" t="str">
        <f t="shared" si="446"/>
        <v>Completed</v>
      </c>
      <c r="K3293" s="107">
        <v>43363</v>
      </c>
    </row>
    <row r="3294" spans="1:11" x14ac:dyDescent="0.25">
      <c r="A3294" s="173" t="str">
        <f t="shared" si="444"/>
        <v>Logic+ Programming: Scratch17</v>
      </c>
      <c r="B3294" s="74" t="s">
        <v>2797</v>
      </c>
      <c r="C3294" s="176"/>
      <c r="D3294" s="118" t="s">
        <v>3465</v>
      </c>
      <c r="E3294" s="73" t="s">
        <v>128</v>
      </c>
      <c r="F3294" s="42">
        <v>17</v>
      </c>
      <c r="G3294" s="43" t="str">
        <f t="shared" si="445"/>
        <v>25 Sep (Week 4:  Tue)</v>
      </c>
      <c r="H3294" s="41" t="s">
        <v>3463</v>
      </c>
      <c r="I3294" s="41" t="s">
        <v>3464</v>
      </c>
      <c r="J3294" s="41" t="str">
        <f t="shared" si="446"/>
        <v>Completed</v>
      </c>
      <c r="K3294" s="107">
        <v>43371</v>
      </c>
    </row>
    <row r="3295" spans="1:11" x14ac:dyDescent="0.25">
      <c r="A3295" s="173" t="str">
        <f t="shared" si="444"/>
        <v>Logic+ Programming: Scratch22</v>
      </c>
      <c r="B3295" s="74" t="s">
        <v>2797</v>
      </c>
      <c r="C3295" s="176"/>
      <c r="D3295" s="118" t="s">
        <v>3465</v>
      </c>
      <c r="E3295" s="73" t="s">
        <v>128</v>
      </c>
      <c r="F3295" s="42">
        <v>22</v>
      </c>
      <c r="G3295" s="43" t="str">
        <f t="shared" si="445"/>
        <v>02 Oct (Week 5:  Tue)</v>
      </c>
      <c r="H3295" s="41" t="s">
        <v>3463</v>
      </c>
      <c r="I3295" s="41" t="s">
        <v>3464</v>
      </c>
      <c r="J3295" s="41" t="str">
        <f t="shared" si="446"/>
        <v>Completed</v>
      </c>
      <c r="K3295" s="107">
        <v>43375</v>
      </c>
    </row>
    <row r="3296" spans="1:11" x14ac:dyDescent="0.25">
      <c r="A3296" s="173" t="str">
        <f t="shared" si="444"/>
        <v>Logic+ Programming: Scratch27</v>
      </c>
      <c r="B3296" s="74" t="s">
        <v>2797</v>
      </c>
      <c r="C3296" s="176"/>
      <c r="D3296" s="118" t="s">
        <v>3465</v>
      </c>
      <c r="E3296" s="73" t="s">
        <v>128</v>
      </c>
      <c r="F3296" s="42">
        <v>27</v>
      </c>
      <c r="G3296" s="43" t="str">
        <f t="shared" si="445"/>
        <v>09 Oct (Week 6:  Tue)</v>
      </c>
      <c r="H3296" s="41" t="s">
        <v>3463</v>
      </c>
      <c r="I3296" s="41" t="s">
        <v>3464</v>
      </c>
      <c r="J3296" s="41" t="str">
        <f t="shared" si="446"/>
        <v>Planned</v>
      </c>
    </row>
    <row r="3297" spans="1:10" x14ac:dyDescent="0.25">
      <c r="A3297" s="173" t="str">
        <f t="shared" si="444"/>
        <v>Logic+ Programming: Scratch32</v>
      </c>
      <c r="B3297" s="74" t="s">
        <v>2797</v>
      </c>
      <c r="C3297" s="176"/>
      <c r="D3297" s="118" t="s">
        <v>3465</v>
      </c>
      <c r="E3297" s="73" t="s">
        <v>128</v>
      </c>
      <c r="F3297" s="42">
        <v>32</v>
      </c>
      <c r="G3297" s="43" t="str">
        <f t="shared" si="445"/>
        <v>16 Oct (Week 7:  Tue)</v>
      </c>
      <c r="H3297" s="41" t="s">
        <v>3463</v>
      </c>
      <c r="I3297" s="41" t="s">
        <v>3464</v>
      </c>
      <c r="J3297" s="41" t="str">
        <f t="shared" si="446"/>
        <v>Planned</v>
      </c>
    </row>
    <row r="3298" spans="1:10" x14ac:dyDescent="0.25">
      <c r="A3298" s="173" t="str">
        <f t="shared" si="444"/>
        <v>Logic+ Programming: Scratch37</v>
      </c>
      <c r="B3298" s="74" t="s">
        <v>2797</v>
      </c>
      <c r="C3298" s="176"/>
      <c r="D3298" s="118" t="s">
        <v>3465</v>
      </c>
      <c r="E3298" s="73" t="s">
        <v>128</v>
      </c>
      <c r="F3298" s="42">
        <v>37</v>
      </c>
      <c r="G3298" s="43" t="str">
        <f t="shared" si="445"/>
        <v>23 Oct (Week 8:  Tue)</v>
      </c>
      <c r="H3298" s="41" t="s">
        <v>3463</v>
      </c>
      <c r="I3298" s="41" t="s">
        <v>3464</v>
      </c>
      <c r="J3298" s="41" t="str">
        <f t="shared" si="446"/>
        <v>Planned</v>
      </c>
    </row>
    <row r="3299" spans="1:10" x14ac:dyDescent="0.25">
      <c r="A3299" s="173" t="str">
        <f t="shared" si="444"/>
        <v>Logic+ Programming: Scratch42</v>
      </c>
      <c r="B3299" s="74" t="s">
        <v>2797</v>
      </c>
      <c r="C3299" s="176"/>
      <c r="D3299" s="118" t="s">
        <v>3465</v>
      </c>
      <c r="E3299" s="73" t="s">
        <v>128</v>
      </c>
      <c r="F3299" s="42">
        <v>42</v>
      </c>
      <c r="G3299" s="43" t="str">
        <f t="shared" si="445"/>
        <v>30 Oct (Week 9:  Tue)</v>
      </c>
      <c r="H3299" s="41" t="s">
        <v>3463</v>
      </c>
      <c r="I3299" s="41" t="s">
        <v>3464</v>
      </c>
      <c r="J3299" s="41" t="str">
        <f t="shared" si="446"/>
        <v>Planned</v>
      </c>
    </row>
    <row r="3300" spans="1:10" x14ac:dyDescent="0.25">
      <c r="A3300" s="173" t="str">
        <f t="shared" si="444"/>
        <v>Logic+ Programming: Scratch47</v>
      </c>
      <c r="B3300" s="74" t="s">
        <v>2797</v>
      </c>
      <c r="C3300" s="176"/>
      <c r="D3300" s="118" t="s">
        <v>3465</v>
      </c>
      <c r="E3300" s="73" t="s">
        <v>128</v>
      </c>
      <c r="F3300" s="42">
        <v>47</v>
      </c>
      <c r="G3300" s="43" t="str">
        <f t="shared" si="445"/>
        <v>06 Nov (Week 10:  Tue)</v>
      </c>
      <c r="H3300" s="41" t="s">
        <v>3463</v>
      </c>
      <c r="I3300" s="41" t="s">
        <v>3464</v>
      </c>
      <c r="J3300" s="41" t="str">
        <f t="shared" si="446"/>
        <v>Planned</v>
      </c>
    </row>
    <row r="3301" spans="1:10" x14ac:dyDescent="0.25">
      <c r="A3301" s="173" t="str">
        <f t="shared" si="444"/>
        <v>Logic+ Programming: Scratch52</v>
      </c>
      <c r="B3301" s="74" t="s">
        <v>2797</v>
      </c>
      <c r="C3301" s="176"/>
      <c r="D3301" s="118" t="s">
        <v>3465</v>
      </c>
      <c r="E3301" s="73" t="s">
        <v>128</v>
      </c>
      <c r="F3301" s="42">
        <v>52</v>
      </c>
      <c r="G3301" s="43" t="str">
        <f t="shared" si="445"/>
        <v>13 Nov (Week 11:  Tue)</v>
      </c>
      <c r="H3301" s="41" t="s">
        <v>3463</v>
      </c>
      <c r="I3301" s="41" t="s">
        <v>3464</v>
      </c>
      <c r="J3301" s="41" t="str">
        <f t="shared" si="446"/>
        <v>Planned</v>
      </c>
    </row>
    <row r="3302" spans="1:10" x14ac:dyDescent="0.25">
      <c r="A3302" s="173" t="str">
        <f t="shared" si="444"/>
        <v>Logic+ Programming: Scratch57</v>
      </c>
      <c r="B3302" s="74" t="s">
        <v>2797</v>
      </c>
      <c r="C3302" s="176"/>
      <c r="D3302" s="118" t="s">
        <v>3465</v>
      </c>
      <c r="E3302" s="73" t="s">
        <v>128</v>
      </c>
      <c r="F3302" s="42">
        <v>57</v>
      </c>
      <c r="G3302" s="43" t="str">
        <f t="shared" si="445"/>
        <v>20 Nov (Week 12:  Tue)</v>
      </c>
      <c r="H3302" s="41" t="s">
        <v>3463</v>
      </c>
      <c r="I3302" s="41" t="s">
        <v>3464</v>
      </c>
      <c r="J3302" s="41" t="str">
        <f t="shared" si="446"/>
        <v>Planned</v>
      </c>
    </row>
    <row r="3303" spans="1:10" x14ac:dyDescent="0.25">
      <c r="A3303" s="173" t="str">
        <f t="shared" si="444"/>
        <v>Logic+ Programming: Scratch62</v>
      </c>
      <c r="B3303" s="74" t="s">
        <v>2797</v>
      </c>
      <c r="C3303" s="176"/>
      <c r="D3303" s="118" t="s">
        <v>3465</v>
      </c>
      <c r="E3303" s="73" t="s">
        <v>128</v>
      </c>
      <c r="F3303" s="42">
        <v>62</v>
      </c>
      <c r="G3303" s="43" t="str">
        <f t="shared" si="445"/>
        <v>27 Nov (Week 13:  Tue)</v>
      </c>
      <c r="H3303" s="41" t="s">
        <v>3463</v>
      </c>
      <c r="I3303" s="41" t="s">
        <v>3464</v>
      </c>
      <c r="J3303" s="41" t="str">
        <f t="shared" si="446"/>
        <v>Planned</v>
      </c>
    </row>
    <row r="3304" spans="1:10" x14ac:dyDescent="0.25">
      <c r="A3304" s="173" t="str">
        <f t="shared" si="444"/>
        <v>Logic+ Programming: Scratch67</v>
      </c>
      <c r="B3304" s="74" t="s">
        <v>2797</v>
      </c>
      <c r="C3304" s="176"/>
      <c r="D3304" s="118" t="s">
        <v>3465</v>
      </c>
      <c r="E3304" s="73" t="s">
        <v>128</v>
      </c>
      <c r="F3304" s="42">
        <v>67</v>
      </c>
      <c r="G3304" s="43" t="str">
        <f t="shared" si="445"/>
        <v>04 Dec (Week 14:  Tue)</v>
      </c>
      <c r="H3304" s="41" t="s">
        <v>3463</v>
      </c>
      <c r="I3304" s="41" t="s">
        <v>3464</v>
      </c>
      <c r="J3304" s="41" t="str">
        <f t="shared" si="446"/>
        <v>Planned</v>
      </c>
    </row>
    <row r="3305" spans="1:10" x14ac:dyDescent="0.25">
      <c r="A3305" s="173" t="str">
        <f t="shared" si="444"/>
        <v>Logic+ Programming: Scratch72</v>
      </c>
      <c r="B3305" s="74" t="s">
        <v>2797</v>
      </c>
      <c r="C3305" s="176"/>
      <c r="D3305" s="118" t="s">
        <v>3465</v>
      </c>
      <c r="E3305" s="73" t="s">
        <v>128</v>
      </c>
      <c r="F3305" s="42">
        <v>72</v>
      </c>
      <c r="G3305" s="43" t="str">
        <f t="shared" si="445"/>
        <v>11 Dec (Week 15:  Tue)</v>
      </c>
      <c r="H3305" s="41" t="s">
        <v>3463</v>
      </c>
      <c r="I3305" s="41" t="s">
        <v>3464</v>
      </c>
      <c r="J3305" s="41" t="str">
        <f t="shared" si="446"/>
        <v>Planned</v>
      </c>
    </row>
    <row r="3306" spans="1:10" x14ac:dyDescent="0.25">
      <c r="A3306" s="173" t="str">
        <f t="shared" si="444"/>
        <v>Logic+ Programming: Scratch77</v>
      </c>
      <c r="B3306" s="74" t="s">
        <v>2797</v>
      </c>
      <c r="C3306" s="176"/>
      <c r="D3306" s="118" t="s">
        <v>3465</v>
      </c>
      <c r="E3306" s="73" t="s">
        <v>128</v>
      </c>
      <c r="F3306" s="42">
        <v>77</v>
      </c>
      <c r="G3306" s="43" t="str">
        <f t="shared" si="445"/>
        <v>18 Dec (Week 16:  Tue)</v>
      </c>
      <c r="H3306" s="41" t="s">
        <v>3463</v>
      </c>
      <c r="I3306" s="41" t="s">
        <v>3464</v>
      </c>
      <c r="J3306" s="41" t="str">
        <f t="shared" si="446"/>
        <v>Planned</v>
      </c>
    </row>
    <row r="3307" spans="1:10" x14ac:dyDescent="0.25">
      <c r="A3307" s="173" t="str">
        <f t="shared" si="444"/>
        <v>Logic+ Programming: Scratch82</v>
      </c>
      <c r="B3307" s="74" t="s">
        <v>2797</v>
      </c>
      <c r="C3307" s="176"/>
      <c r="D3307" s="118" t="s">
        <v>3465</v>
      </c>
      <c r="E3307" s="73" t="s">
        <v>128</v>
      </c>
      <c r="F3307" s="42">
        <v>82</v>
      </c>
      <c r="G3307" s="43" t="str">
        <f t="shared" si="445"/>
        <v>28 Dec (Week 17:  Fri)</v>
      </c>
      <c r="H3307" s="41" t="s">
        <v>3463</v>
      </c>
      <c r="I3307" s="41" t="s">
        <v>3464</v>
      </c>
      <c r="J3307" s="41" t="str">
        <f t="shared" si="446"/>
        <v>Planned</v>
      </c>
    </row>
    <row r="3308" spans="1:10" x14ac:dyDescent="0.25">
      <c r="A3308" s="173" t="str">
        <f t="shared" si="444"/>
        <v>Logic+ Programming: Scratch87</v>
      </c>
      <c r="B3308" s="74" t="s">
        <v>2797</v>
      </c>
      <c r="C3308" s="176"/>
      <c r="D3308" s="118" t="s">
        <v>3465</v>
      </c>
      <c r="E3308" s="73" t="s">
        <v>128</v>
      </c>
      <c r="F3308" s="42">
        <v>87</v>
      </c>
      <c r="G3308" s="43" t="str">
        <f t="shared" si="445"/>
        <v>08 Jan (Week 18:  Tue)</v>
      </c>
      <c r="H3308" s="41" t="s">
        <v>3463</v>
      </c>
      <c r="I3308" s="41" t="s">
        <v>3464</v>
      </c>
      <c r="J3308" s="41" t="str">
        <f t="shared" si="446"/>
        <v>Planned</v>
      </c>
    </row>
    <row r="3309" spans="1:10" x14ac:dyDescent="0.25">
      <c r="A3309" s="173" t="str">
        <f t="shared" si="444"/>
        <v>Logic+ Programming: Scratch92</v>
      </c>
      <c r="B3309" s="74" t="s">
        <v>2797</v>
      </c>
      <c r="C3309" s="176"/>
      <c r="D3309" s="118" t="s">
        <v>3465</v>
      </c>
      <c r="E3309" s="73" t="s">
        <v>128</v>
      </c>
      <c r="F3309" s="42">
        <v>92</v>
      </c>
      <c r="G3309" s="43" t="str">
        <f t="shared" si="445"/>
        <v>15 Jan (Week 19:  Tue)</v>
      </c>
      <c r="H3309" s="41" t="s">
        <v>3463</v>
      </c>
      <c r="I3309" s="41" t="s">
        <v>3464</v>
      </c>
      <c r="J3309" s="41" t="str">
        <f t="shared" si="446"/>
        <v>Planned</v>
      </c>
    </row>
    <row r="3310" spans="1:10" x14ac:dyDescent="0.25">
      <c r="A3310" s="173" t="str">
        <f t="shared" si="444"/>
        <v>Logic+ Programming: Scratch97</v>
      </c>
      <c r="B3310" s="74" t="s">
        <v>2797</v>
      </c>
      <c r="C3310" s="176"/>
      <c r="D3310" s="118" t="s">
        <v>3465</v>
      </c>
      <c r="E3310" s="73" t="s">
        <v>128</v>
      </c>
      <c r="F3310" s="42">
        <v>97</v>
      </c>
      <c r="G3310" s="43" t="str">
        <f t="shared" si="445"/>
        <v>22 Jan (Week 20:  Tue)</v>
      </c>
      <c r="H3310" s="41" t="s">
        <v>3463</v>
      </c>
      <c r="I3310" s="41" t="s">
        <v>3464</v>
      </c>
      <c r="J3310" s="41" t="str">
        <f t="shared" si="446"/>
        <v>Planned</v>
      </c>
    </row>
    <row r="3311" spans="1:10" x14ac:dyDescent="0.25">
      <c r="A3311" s="173" t="str">
        <f t="shared" si="444"/>
        <v>Logic+ Programming: Scratch102</v>
      </c>
      <c r="B3311" s="74" t="s">
        <v>2797</v>
      </c>
      <c r="C3311" s="176"/>
      <c r="D3311" s="118" t="s">
        <v>3465</v>
      </c>
      <c r="E3311" s="73" t="s">
        <v>128</v>
      </c>
      <c r="F3311" s="42">
        <v>102</v>
      </c>
      <c r="G3311" s="43" t="str">
        <f t="shared" si="445"/>
        <v>29 Jan (Week 21:  Tue)</v>
      </c>
      <c r="H3311" s="41" t="s">
        <v>3463</v>
      </c>
      <c r="I3311" s="41" t="s">
        <v>3464</v>
      </c>
      <c r="J3311" s="41" t="str">
        <f t="shared" si="446"/>
        <v>Planned</v>
      </c>
    </row>
    <row r="3312" spans="1:10" x14ac:dyDescent="0.25">
      <c r="A3312" s="173" t="str">
        <f t="shared" si="444"/>
        <v>Logic+ Programming: Scratch107</v>
      </c>
      <c r="B3312" s="74" t="s">
        <v>2797</v>
      </c>
      <c r="C3312" s="176"/>
      <c r="D3312" s="118" t="s">
        <v>3465</v>
      </c>
      <c r="E3312" s="73" t="s">
        <v>128</v>
      </c>
      <c r="F3312" s="42">
        <v>107</v>
      </c>
      <c r="G3312" s="43" t="str">
        <f t="shared" si="445"/>
        <v>05 Feb (Week 22:  Tue)</v>
      </c>
      <c r="H3312" s="41" t="s">
        <v>3463</v>
      </c>
      <c r="I3312" s="41" t="s">
        <v>3464</v>
      </c>
      <c r="J3312" s="41" t="str">
        <f t="shared" si="446"/>
        <v>Planned</v>
      </c>
    </row>
    <row r="3313" spans="1:11" x14ac:dyDescent="0.25">
      <c r="A3313" s="173" t="str">
        <f t="shared" si="444"/>
        <v>Logic+ Programming: Scratch112</v>
      </c>
      <c r="B3313" s="74" t="s">
        <v>2797</v>
      </c>
      <c r="C3313" s="176"/>
      <c r="D3313" s="118" t="s">
        <v>3465</v>
      </c>
      <c r="E3313" s="73" t="s">
        <v>128</v>
      </c>
      <c r="F3313" s="42">
        <v>112</v>
      </c>
      <c r="G3313" s="43" t="str">
        <f t="shared" si="445"/>
        <v>12 Feb (Week 23:  Tue)</v>
      </c>
      <c r="H3313" s="41" t="s">
        <v>3463</v>
      </c>
      <c r="I3313" s="41" t="s">
        <v>3464</v>
      </c>
      <c r="J3313" s="41" t="str">
        <f t="shared" si="446"/>
        <v>Planned</v>
      </c>
    </row>
    <row r="3314" spans="1:11" x14ac:dyDescent="0.25">
      <c r="A3314" s="173" t="str">
        <f t="shared" si="444"/>
        <v>Logic+ Programming: Scratch117</v>
      </c>
      <c r="B3314" s="74" t="s">
        <v>2797</v>
      </c>
      <c r="C3314" s="176"/>
      <c r="D3314" s="118" t="s">
        <v>3465</v>
      </c>
      <c r="E3314" s="73" t="s">
        <v>128</v>
      </c>
      <c r="F3314" s="42">
        <v>117</v>
      </c>
      <c r="G3314" s="43" t="str">
        <f t="shared" si="445"/>
        <v>19 Feb (Week 24:  Tue)</v>
      </c>
      <c r="H3314" s="41" t="s">
        <v>3463</v>
      </c>
      <c r="I3314" s="41" t="s">
        <v>3464</v>
      </c>
      <c r="J3314" s="41" t="str">
        <f t="shared" si="446"/>
        <v>Planned</v>
      </c>
    </row>
    <row r="3315" spans="1:11" x14ac:dyDescent="0.25">
      <c r="A3315" s="173" t="str">
        <f t="shared" si="444"/>
        <v>Logic+ Programming: Scratch122</v>
      </c>
      <c r="B3315" s="74" t="s">
        <v>2797</v>
      </c>
      <c r="C3315" s="176"/>
      <c r="D3315" s="118" t="s">
        <v>3465</v>
      </c>
      <c r="E3315" s="73" t="s">
        <v>128</v>
      </c>
      <c r="F3315" s="42">
        <v>122</v>
      </c>
      <c r="G3315" s="43" t="str">
        <f t="shared" si="445"/>
        <v>26 Feb (Week 25:  Tue)</v>
      </c>
      <c r="H3315" s="41" t="s">
        <v>3463</v>
      </c>
      <c r="I3315" s="41" t="s">
        <v>3464</v>
      </c>
      <c r="J3315" s="41" t="str">
        <f t="shared" si="446"/>
        <v>Planned</v>
      </c>
    </row>
    <row r="3316" spans="1:11" x14ac:dyDescent="0.25">
      <c r="A3316" s="173" t="str">
        <f t="shared" si="444"/>
        <v>Logic+ Programming: Scratch127</v>
      </c>
      <c r="B3316" s="74" t="s">
        <v>2797</v>
      </c>
      <c r="C3316" s="176"/>
      <c r="D3316" s="118" t="s">
        <v>3465</v>
      </c>
      <c r="E3316" s="73" t="s">
        <v>128</v>
      </c>
      <c r="F3316" s="42">
        <v>127</v>
      </c>
      <c r="G3316" s="43" t="str">
        <f t="shared" si="445"/>
        <v>05 Mar (Week 26:  Tue)</v>
      </c>
      <c r="H3316" s="41" t="s">
        <v>3463</v>
      </c>
      <c r="I3316" s="41" t="s">
        <v>3464</v>
      </c>
      <c r="J3316" s="41" t="str">
        <f t="shared" si="446"/>
        <v>Planned</v>
      </c>
    </row>
    <row r="3317" spans="1:11" x14ac:dyDescent="0.25">
      <c r="A3317" s="173" t="str">
        <f t="shared" si="444"/>
        <v>Logic+ Programming: Scratch132</v>
      </c>
      <c r="B3317" s="74" t="s">
        <v>2797</v>
      </c>
      <c r="C3317" s="176"/>
      <c r="D3317" s="118" t="s">
        <v>3465</v>
      </c>
      <c r="E3317" s="73" t="s">
        <v>128</v>
      </c>
      <c r="F3317" s="42">
        <v>132</v>
      </c>
      <c r="G3317" s="43" t="str">
        <f t="shared" si="445"/>
        <v>12 Mar (Week 27:  Tue)</v>
      </c>
      <c r="H3317" s="41" t="s">
        <v>3463</v>
      </c>
      <c r="I3317" s="41" t="s">
        <v>3464</v>
      </c>
      <c r="J3317" s="41" t="str">
        <f t="shared" si="446"/>
        <v>Planned</v>
      </c>
    </row>
    <row r="3318" spans="1:11" x14ac:dyDescent="0.25">
      <c r="A3318" s="173" t="str">
        <f t="shared" si="444"/>
        <v>Logic+ Programming: Scratch137</v>
      </c>
      <c r="B3318" s="74" t="s">
        <v>2797</v>
      </c>
      <c r="C3318" s="176"/>
      <c r="D3318" s="118" t="s">
        <v>3465</v>
      </c>
      <c r="E3318" s="73" t="s">
        <v>128</v>
      </c>
      <c r="F3318" s="42">
        <v>137</v>
      </c>
      <c r="G3318" s="43" t="str">
        <f t="shared" si="445"/>
        <v>19 Mar (Week 28:  Tue)</v>
      </c>
      <c r="H3318" s="41" t="s">
        <v>3463</v>
      </c>
      <c r="I3318" s="41" t="s">
        <v>3464</v>
      </c>
      <c r="J3318" s="41" t="str">
        <f t="shared" si="446"/>
        <v>Planned</v>
      </c>
    </row>
    <row r="3319" spans="1:11" x14ac:dyDescent="0.25">
      <c r="A3319" s="173" t="str">
        <f t="shared" si="444"/>
        <v>Logic+ Programming: Scratch142</v>
      </c>
      <c r="B3319" s="74" t="s">
        <v>2797</v>
      </c>
      <c r="C3319" s="176"/>
      <c r="D3319" s="118" t="s">
        <v>3465</v>
      </c>
      <c r="E3319" s="73" t="s">
        <v>128</v>
      </c>
      <c r="F3319" s="42">
        <v>142</v>
      </c>
      <c r="G3319" s="43" t="str">
        <f t="shared" si="445"/>
        <v>26 Mar (Week 29:  Tue)</v>
      </c>
      <c r="H3319" s="41" t="s">
        <v>3463</v>
      </c>
      <c r="I3319" s="41" t="s">
        <v>3464</v>
      </c>
      <c r="J3319" s="41" t="str">
        <f t="shared" si="446"/>
        <v>Planned</v>
      </c>
    </row>
    <row r="3320" spans="1:11" x14ac:dyDescent="0.25">
      <c r="A3320" s="173" t="str">
        <f t="shared" si="444"/>
        <v>Logic+ Programming: Scratch147</v>
      </c>
      <c r="B3320" s="74" t="s">
        <v>2797</v>
      </c>
      <c r="C3320" s="176"/>
      <c r="D3320" s="118" t="s">
        <v>3465</v>
      </c>
      <c r="E3320" s="73" t="s">
        <v>128</v>
      </c>
      <c r="F3320" s="42">
        <v>147</v>
      </c>
      <c r="G3320" s="43" t="str">
        <f t="shared" si="445"/>
        <v>02 Apr (Week 30:  Tue)</v>
      </c>
      <c r="H3320" s="41" t="s">
        <v>3463</v>
      </c>
      <c r="I3320" s="41" t="s">
        <v>3464</v>
      </c>
      <c r="J3320" s="41" t="str">
        <f t="shared" si="446"/>
        <v>Planned</v>
      </c>
    </row>
    <row r="3321" spans="1:11" x14ac:dyDescent="0.25">
      <c r="A3321" s="173" t="str">
        <f t="shared" si="444"/>
        <v>Logic+ Programming: Scratch152</v>
      </c>
      <c r="B3321" s="74" t="s">
        <v>2797</v>
      </c>
      <c r="C3321" s="176"/>
      <c r="D3321" s="118" t="s">
        <v>3465</v>
      </c>
      <c r="E3321" s="73" t="s">
        <v>128</v>
      </c>
      <c r="F3321" s="42">
        <v>152</v>
      </c>
      <c r="G3321" s="43" t="str">
        <f t="shared" si="445"/>
        <v>09 Apr (Week 31:  Tue)</v>
      </c>
      <c r="H3321" s="41" t="s">
        <v>3463</v>
      </c>
      <c r="I3321" s="41" t="s">
        <v>3464</v>
      </c>
      <c r="J3321" s="41" t="str">
        <f t="shared" si="446"/>
        <v>Planned</v>
      </c>
    </row>
    <row r="3322" spans="1:11" x14ac:dyDescent="0.25">
      <c r="A3322" s="173" t="str">
        <f t="shared" si="444"/>
        <v>Logic+ Programming: Scratch157</v>
      </c>
      <c r="B3322" s="74" t="s">
        <v>2797</v>
      </c>
      <c r="C3322" s="176"/>
      <c r="D3322" s="118" t="s">
        <v>3465</v>
      </c>
      <c r="E3322" s="73" t="s">
        <v>128</v>
      </c>
      <c r="F3322" s="42">
        <v>157</v>
      </c>
      <c r="G3322" s="43" t="str">
        <f t="shared" si="445"/>
        <v>16 Apr (Week 32:  Tue)</v>
      </c>
      <c r="H3322" s="41" t="s">
        <v>3463</v>
      </c>
      <c r="I3322" s="41" t="s">
        <v>3464</v>
      </c>
      <c r="J3322" s="41" t="str">
        <f t="shared" si="446"/>
        <v>Planned</v>
      </c>
    </row>
    <row r="3323" spans="1:11" x14ac:dyDescent="0.25">
      <c r="A3323" s="173" t="str">
        <f t="shared" si="444"/>
        <v>Logic+ Programming: Scratch162</v>
      </c>
      <c r="B3323" s="74" t="s">
        <v>2797</v>
      </c>
      <c r="C3323" s="176"/>
      <c r="D3323" s="118" t="s">
        <v>3465</v>
      </c>
      <c r="E3323" s="73" t="s">
        <v>128</v>
      </c>
      <c r="F3323" s="42">
        <v>162</v>
      </c>
      <c r="G3323" s="43" t="str">
        <f t="shared" si="445"/>
        <v>23 Apr (Week 33:  Tue)</v>
      </c>
      <c r="H3323" s="41" t="s">
        <v>3463</v>
      </c>
      <c r="I3323" s="41" t="s">
        <v>3464</v>
      </c>
      <c r="J3323" s="41" t="str">
        <f t="shared" si="446"/>
        <v>Planned</v>
      </c>
    </row>
    <row r="3324" spans="1:11" x14ac:dyDescent="0.25">
      <c r="A3324" s="173" t="str">
        <f t="shared" si="444"/>
        <v>Logic+ Programming: Scratch167</v>
      </c>
      <c r="B3324" s="74" t="s">
        <v>2797</v>
      </c>
      <c r="C3324" s="176"/>
      <c r="D3324" s="118" t="s">
        <v>3465</v>
      </c>
      <c r="E3324" s="73" t="s">
        <v>128</v>
      </c>
      <c r="F3324" s="42">
        <v>167</v>
      </c>
      <c r="G3324" s="43" t="str">
        <f t="shared" si="445"/>
        <v>30 Apr (Week 34:  Tue)</v>
      </c>
      <c r="H3324" s="41" t="s">
        <v>3463</v>
      </c>
      <c r="I3324" s="41" t="s">
        <v>3464</v>
      </c>
      <c r="J3324" s="41" t="str">
        <f t="shared" si="446"/>
        <v>Planned</v>
      </c>
    </row>
    <row r="3325" spans="1:11" x14ac:dyDescent="0.25">
      <c r="A3325" s="173" t="str">
        <f t="shared" si="444"/>
        <v>Logic+ Programming: Scratch172</v>
      </c>
      <c r="B3325" s="74" t="s">
        <v>2797</v>
      </c>
      <c r="C3325" s="176"/>
      <c r="D3325" s="118" t="s">
        <v>3465</v>
      </c>
      <c r="E3325" s="73" t="s">
        <v>128</v>
      </c>
      <c r="F3325" s="42">
        <v>172</v>
      </c>
      <c r="G3325" s="43" t="str">
        <f t="shared" si="445"/>
        <v>07 May (Week 35:  Tue)</v>
      </c>
      <c r="H3325" s="41" t="s">
        <v>3463</v>
      </c>
      <c r="I3325" s="41" t="s">
        <v>3464</v>
      </c>
      <c r="J3325" s="41" t="str">
        <f t="shared" si="446"/>
        <v>Planned</v>
      </c>
    </row>
    <row r="3326" spans="1:11" x14ac:dyDescent="0.25">
      <c r="A3326" s="173" t="str">
        <f t="shared" si="444"/>
        <v>Logic+ Programming: Scratch177</v>
      </c>
      <c r="B3326" s="74" t="s">
        <v>2797</v>
      </c>
      <c r="C3326" s="176"/>
      <c r="D3326" s="118" t="s">
        <v>3465</v>
      </c>
      <c r="E3326" s="73" t="s">
        <v>128</v>
      </c>
      <c r="F3326" s="42">
        <v>177</v>
      </c>
      <c r="G3326" s="43" t="str">
        <f t="shared" si="445"/>
        <v>14 May (Week 36:  Tue)</v>
      </c>
      <c r="H3326" s="41" t="s">
        <v>3463</v>
      </c>
      <c r="I3326" s="41" t="s">
        <v>3464</v>
      </c>
      <c r="J3326" s="41" t="str">
        <f t="shared" si="446"/>
        <v>Planned</v>
      </c>
    </row>
    <row r="3327" spans="1:11" x14ac:dyDescent="0.25">
      <c r="A3327" s="173" t="str">
        <f t="shared" ref="A3327:A3335" si="447">B3327&amp;D3327&amp;F3327</f>
        <v>Logic+ EEME Electronics Project11</v>
      </c>
      <c r="B3327" s="74" t="s">
        <v>2797</v>
      </c>
      <c r="C3327" s="176"/>
      <c r="D3327" s="118" t="s">
        <v>3484</v>
      </c>
      <c r="E3327" s="176" t="s">
        <v>128</v>
      </c>
      <c r="F3327" s="42">
        <v>11</v>
      </c>
      <c r="G3327" s="43" t="str">
        <f t="shared" si="445"/>
        <v>17 Sep (Week 3:  Mon)</v>
      </c>
      <c r="H3327" s="41" t="s">
        <v>3466</v>
      </c>
      <c r="I3327" s="41" t="s">
        <v>3467</v>
      </c>
      <c r="J3327" s="41" t="str">
        <f t="shared" ref="J3327:J3335" si="448">IF(ISBLANK(K3327),"Planned",IF(K3327="-","Revoked","Completed"))</f>
        <v>Completed</v>
      </c>
      <c r="K3327" s="107">
        <v>43363</v>
      </c>
    </row>
    <row r="3328" spans="1:11" x14ac:dyDescent="0.25">
      <c r="A3328" s="173" t="str">
        <f t="shared" si="447"/>
        <v>Logic+ EEME Electronics Project31</v>
      </c>
      <c r="B3328" s="74" t="s">
        <v>2797</v>
      </c>
      <c r="C3328" s="176"/>
      <c r="D3328" s="118" t="s">
        <v>3484</v>
      </c>
      <c r="E3328" s="176" t="s">
        <v>128</v>
      </c>
      <c r="F3328" s="42">
        <v>31</v>
      </c>
      <c r="G3328" s="43" t="str">
        <f t="shared" si="445"/>
        <v>15 Oct (Week 7:  Mon)</v>
      </c>
      <c r="H3328" s="41" t="s">
        <v>3468</v>
      </c>
      <c r="I3328" s="41" t="s">
        <v>3469</v>
      </c>
      <c r="J3328" s="41" t="str">
        <f t="shared" si="448"/>
        <v>Planned</v>
      </c>
    </row>
    <row r="3329" spans="1:11" x14ac:dyDescent="0.25">
      <c r="A3329" s="173" t="str">
        <f t="shared" si="447"/>
        <v>Logic+ EEME Electronics Project51</v>
      </c>
      <c r="B3329" s="74" t="s">
        <v>2797</v>
      </c>
      <c r="C3329" s="176"/>
      <c r="D3329" s="118" t="s">
        <v>3484</v>
      </c>
      <c r="E3329" s="176" t="s">
        <v>128</v>
      </c>
      <c r="F3329" s="42">
        <v>51</v>
      </c>
      <c r="G3329" s="43" t="str">
        <f t="shared" si="445"/>
        <v>12 Nov (Week 11:  Mon)</v>
      </c>
      <c r="H3329" s="41" t="s">
        <v>3470</v>
      </c>
      <c r="I3329" s="41" t="s">
        <v>3471</v>
      </c>
      <c r="J3329" s="41" t="str">
        <f t="shared" si="448"/>
        <v>Planned</v>
      </c>
    </row>
    <row r="3330" spans="1:11" x14ac:dyDescent="0.25">
      <c r="A3330" s="173" t="str">
        <f t="shared" si="447"/>
        <v>Logic+ EEME Electronics Project71</v>
      </c>
      <c r="B3330" s="74" t="s">
        <v>2797</v>
      </c>
      <c r="C3330" s="176"/>
      <c r="D3330" s="118" t="s">
        <v>3484</v>
      </c>
      <c r="E3330" s="176" t="s">
        <v>128</v>
      </c>
      <c r="F3330" s="42">
        <v>71</v>
      </c>
      <c r="G3330" s="43" t="str">
        <f t="shared" si="445"/>
        <v>10 Dec (Week 15:  Mon)</v>
      </c>
      <c r="H3330" s="41" t="s">
        <v>3472</v>
      </c>
      <c r="I3330" s="41" t="s">
        <v>3473</v>
      </c>
      <c r="J3330" s="41" t="str">
        <f t="shared" si="448"/>
        <v>Planned</v>
      </c>
    </row>
    <row r="3331" spans="1:11" x14ac:dyDescent="0.25">
      <c r="A3331" s="173" t="str">
        <f t="shared" si="447"/>
        <v>Logic+ EEME Electronics Project91</v>
      </c>
      <c r="B3331" s="74" t="s">
        <v>2797</v>
      </c>
      <c r="C3331" s="176"/>
      <c r="D3331" s="118" t="s">
        <v>3484</v>
      </c>
      <c r="E3331" s="176" t="s">
        <v>128</v>
      </c>
      <c r="F3331" s="42">
        <v>91</v>
      </c>
      <c r="G3331" s="43" t="str">
        <f t="shared" si="445"/>
        <v>14 Jan (Week 19:  Mon)</v>
      </c>
      <c r="H3331" s="41" t="s">
        <v>3474</v>
      </c>
      <c r="I3331" s="41" t="s">
        <v>3475</v>
      </c>
      <c r="J3331" s="41" t="str">
        <f t="shared" si="448"/>
        <v>Planned</v>
      </c>
    </row>
    <row r="3332" spans="1:11" x14ac:dyDescent="0.25">
      <c r="A3332" s="173" t="str">
        <f t="shared" si="447"/>
        <v>Logic+ EEME Electronics Project111</v>
      </c>
      <c r="B3332" s="74" t="s">
        <v>2797</v>
      </c>
      <c r="C3332" s="176"/>
      <c r="D3332" s="118" t="s">
        <v>3484</v>
      </c>
      <c r="E3332" s="176" t="s">
        <v>128</v>
      </c>
      <c r="F3332" s="42">
        <v>111</v>
      </c>
      <c r="G3332" s="43" t="str">
        <f t="shared" si="445"/>
        <v>11 Feb (Week 23:  Mon)</v>
      </c>
      <c r="H3332" s="41" t="s">
        <v>3476</v>
      </c>
      <c r="I3332" s="41" t="s">
        <v>3477</v>
      </c>
      <c r="J3332" s="41" t="str">
        <f t="shared" si="448"/>
        <v>Planned</v>
      </c>
    </row>
    <row r="3333" spans="1:11" x14ac:dyDescent="0.25">
      <c r="A3333" s="173" t="str">
        <f t="shared" si="447"/>
        <v>Logic+ EEME Electronics Project131</v>
      </c>
      <c r="B3333" s="74" t="s">
        <v>2797</v>
      </c>
      <c r="C3333" s="176"/>
      <c r="D3333" s="118" t="s">
        <v>3484</v>
      </c>
      <c r="E3333" s="176" t="s">
        <v>128</v>
      </c>
      <c r="F3333" s="42">
        <v>131</v>
      </c>
      <c r="G3333" s="43" t="str">
        <f t="shared" si="445"/>
        <v>11 Mar (Week 27:  Mon)</v>
      </c>
      <c r="H3333" s="41" t="s">
        <v>3478</v>
      </c>
      <c r="I3333" s="41" t="s">
        <v>3479</v>
      </c>
      <c r="J3333" s="41" t="str">
        <f t="shared" si="448"/>
        <v>Planned</v>
      </c>
    </row>
    <row r="3334" spans="1:11" x14ac:dyDescent="0.25">
      <c r="A3334" s="173" t="str">
        <f t="shared" si="447"/>
        <v>Logic+ EEME Electronics Project151</v>
      </c>
      <c r="B3334" s="74" t="s">
        <v>2797</v>
      </c>
      <c r="C3334" s="176"/>
      <c r="D3334" s="118" t="s">
        <v>3484</v>
      </c>
      <c r="E3334" s="176" t="s">
        <v>128</v>
      </c>
      <c r="F3334" s="42">
        <v>151</v>
      </c>
      <c r="G3334" s="43" t="str">
        <f t="shared" si="445"/>
        <v>08 Apr (Week 31:  Mon)</v>
      </c>
      <c r="H3334" s="41" t="s">
        <v>3480</v>
      </c>
      <c r="I3334" s="41" t="s">
        <v>3481</v>
      </c>
      <c r="J3334" s="41" t="str">
        <f t="shared" si="448"/>
        <v>Planned</v>
      </c>
    </row>
    <row r="3335" spans="1:11" x14ac:dyDescent="0.25">
      <c r="A3335" s="173" t="str">
        <f t="shared" si="447"/>
        <v>Logic+ EEME Electronics Project171</v>
      </c>
      <c r="B3335" s="74" t="s">
        <v>2797</v>
      </c>
      <c r="C3335" s="176"/>
      <c r="D3335" s="118" t="s">
        <v>3484</v>
      </c>
      <c r="E3335" s="176" t="s">
        <v>128</v>
      </c>
      <c r="F3335" s="42">
        <v>171</v>
      </c>
      <c r="G3335" s="43" t="str">
        <f t="shared" si="445"/>
        <v>06 May (Week 35:  Mon)</v>
      </c>
      <c r="H3335" s="41" t="s">
        <v>3482</v>
      </c>
      <c r="I3335" s="41" t="s">
        <v>3483</v>
      </c>
      <c r="J3335" s="41" t="str">
        <f t="shared" si="448"/>
        <v>Planned</v>
      </c>
    </row>
    <row r="3336" spans="1:11" x14ac:dyDescent="0.25">
      <c r="A3336" s="103" t="str">
        <f t="shared" ref="A3336:A3347" si="449">B3336&amp;D3336&amp;F3336</f>
        <v>Mem.Bible1</v>
      </c>
      <c r="B3336" s="74" t="s">
        <v>9</v>
      </c>
      <c r="C3336" s="105"/>
      <c r="D3336" s="73" t="s">
        <v>0</v>
      </c>
      <c r="E3336" s="73" t="s">
        <v>128</v>
      </c>
      <c r="F3336" s="42">
        <v>1</v>
      </c>
      <c r="G3336" s="43" t="str">
        <f t="shared" ref="G3336:G3347" si="450">IF(ISBLANK(F3336),"",TEXT(VLOOKUP(F3336,Calendar,2,0),"dd mmm")&amp;" (Week "&amp;VLOOKUP(F3336,Calendar,3,FALSE)&amp;":  "&amp;TEXT(VLOOKUP(F3336,Calendar,2,FALSE),"ddd")&amp;")")</f>
        <v>03 Sep (Week 1:  Mon)</v>
      </c>
      <c r="H3336" s="41" t="s">
        <v>1279</v>
      </c>
      <c r="I3336" s="41" t="s">
        <v>1280</v>
      </c>
      <c r="J3336" s="41" t="str">
        <f t="shared" ref="J3336:J3347" si="451">IF(ISBLANK(K3336),"Planned",IF(K3336="-","Revoked","Completed"))</f>
        <v>Completed</v>
      </c>
      <c r="K3336" s="107">
        <v>43350</v>
      </c>
    </row>
    <row r="3337" spans="1:11" x14ac:dyDescent="0.25">
      <c r="A3337" s="103" t="str">
        <f t="shared" si="449"/>
        <v>Mem.Bible6</v>
      </c>
      <c r="B3337" s="108" t="s">
        <v>9</v>
      </c>
      <c r="C3337" s="105"/>
      <c r="D3337" s="73" t="s">
        <v>0</v>
      </c>
      <c r="E3337" s="105" t="s">
        <v>128</v>
      </c>
      <c r="F3337" s="42">
        <v>6</v>
      </c>
      <c r="G3337" s="43" t="str">
        <f t="shared" si="450"/>
        <v>10 Sep (Week 2:  Mon)</v>
      </c>
      <c r="H3337" s="41" t="s">
        <v>1281</v>
      </c>
      <c r="I3337" s="41" t="s">
        <v>1282</v>
      </c>
      <c r="J3337" s="41" t="str">
        <f t="shared" si="451"/>
        <v>Completed</v>
      </c>
      <c r="K3337" s="107">
        <v>43356</v>
      </c>
    </row>
    <row r="3338" spans="1:11" x14ac:dyDescent="0.25">
      <c r="A3338" s="103" t="str">
        <f t="shared" si="449"/>
        <v>Mem.Bible11</v>
      </c>
      <c r="B3338" s="108" t="s">
        <v>9</v>
      </c>
      <c r="C3338" s="105"/>
      <c r="D3338" s="73" t="s">
        <v>0</v>
      </c>
      <c r="E3338" s="105" t="s">
        <v>128</v>
      </c>
      <c r="F3338" s="42">
        <v>11</v>
      </c>
      <c r="G3338" s="43" t="str">
        <f t="shared" si="450"/>
        <v>17 Sep (Week 3:  Mon)</v>
      </c>
      <c r="H3338" s="41" t="s">
        <v>1283</v>
      </c>
      <c r="I3338" s="41" t="s">
        <v>1284</v>
      </c>
      <c r="J3338" s="41" t="str">
        <f t="shared" si="451"/>
        <v>Completed</v>
      </c>
      <c r="K3338" s="107">
        <v>43363</v>
      </c>
    </row>
    <row r="3339" spans="1:11" x14ac:dyDescent="0.25">
      <c r="A3339" s="103" t="str">
        <f t="shared" si="449"/>
        <v>Mem.Bible16</v>
      </c>
      <c r="B3339" s="108" t="s">
        <v>9</v>
      </c>
      <c r="C3339" s="105"/>
      <c r="D3339" s="73" t="s">
        <v>0</v>
      </c>
      <c r="E3339" s="105" t="s">
        <v>128</v>
      </c>
      <c r="F3339" s="42">
        <v>16</v>
      </c>
      <c r="G3339" s="43" t="str">
        <f t="shared" si="450"/>
        <v>24 Sep (Week 4:  Mon)</v>
      </c>
      <c r="H3339" s="41" t="s">
        <v>1285</v>
      </c>
      <c r="I3339" s="41" t="s">
        <v>1286</v>
      </c>
      <c r="J3339" s="41" t="str">
        <f t="shared" si="451"/>
        <v>Completed</v>
      </c>
      <c r="K3339" s="107">
        <v>43370</v>
      </c>
    </row>
    <row r="3340" spans="1:11" x14ac:dyDescent="0.25">
      <c r="A3340" s="103" t="str">
        <f t="shared" si="449"/>
        <v>Mem.Bible21</v>
      </c>
      <c r="B3340" s="108" t="s">
        <v>9</v>
      </c>
      <c r="C3340" s="105"/>
      <c r="D3340" s="73" t="s">
        <v>0</v>
      </c>
      <c r="E3340" s="105" t="s">
        <v>128</v>
      </c>
      <c r="F3340" s="42">
        <v>21</v>
      </c>
      <c r="G3340" s="43" t="str">
        <f t="shared" si="450"/>
        <v>01 Oct (Week 5:  Mon)</v>
      </c>
      <c r="H3340" s="41" t="s">
        <v>1287</v>
      </c>
      <c r="I3340" s="41" t="s">
        <v>1288</v>
      </c>
      <c r="J3340" s="41" t="str">
        <f t="shared" si="451"/>
        <v>Completed</v>
      </c>
      <c r="K3340" s="107">
        <v>43374</v>
      </c>
    </row>
    <row r="3341" spans="1:11" x14ac:dyDescent="0.25">
      <c r="A3341" s="103" t="str">
        <f t="shared" si="449"/>
        <v>Mem.Bible26</v>
      </c>
      <c r="B3341" s="108" t="s">
        <v>9</v>
      </c>
      <c r="C3341" s="105"/>
      <c r="D3341" s="73" t="s">
        <v>0</v>
      </c>
      <c r="E3341" s="105" t="s">
        <v>128</v>
      </c>
      <c r="F3341" s="42">
        <v>26</v>
      </c>
      <c r="G3341" s="43" t="str">
        <f t="shared" si="450"/>
        <v>08 Oct (Week 6:  Mon)</v>
      </c>
      <c r="H3341" s="41" t="s">
        <v>1289</v>
      </c>
      <c r="I3341" s="41" t="s">
        <v>1290</v>
      </c>
      <c r="J3341" s="41" t="str">
        <f t="shared" si="451"/>
        <v>Planned</v>
      </c>
    </row>
    <row r="3342" spans="1:11" x14ac:dyDescent="0.25">
      <c r="A3342" s="103" t="str">
        <f t="shared" si="449"/>
        <v>Mem.Bible31</v>
      </c>
      <c r="B3342" s="108" t="s">
        <v>9</v>
      </c>
      <c r="C3342" s="105"/>
      <c r="D3342" s="73" t="s">
        <v>0</v>
      </c>
      <c r="E3342" s="105" t="s">
        <v>128</v>
      </c>
      <c r="F3342" s="42">
        <v>31</v>
      </c>
      <c r="G3342" s="43" t="str">
        <f t="shared" si="450"/>
        <v>15 Oct (Week 7:  Mon)</v>
      </c>
      <c r="H3342" s="41" t="s">
        <v>1291</v>
      </c>
      <c r="I3342" s="41" t="s">
        <v>1292</v>
      </c>
      <c r="J3342" s="41" t="str">
        <f t="shared" si="451"/>
        <v>Planned</v>
      </c>
    </row>
    <row r="3343" spans="1:11" x14ac:dyDescent="0.25">
      <c r="A3343" s="103" t="str">
        <f t="shared" si="449"/>
        <v>Mem.Bible36</v>
      </c>
      <c r="B3343" s="108" t="s">
        <v>9</v>
      </c>
      <c r="C3343" s="105"/>
      <c r="D3343" s="73" t="s">
        <v>0</v>
      </c>
      <c r="E3343" s="105" t="s">
        <v>128</v>
      </c>
      <c r="F3343" s="42">
        <v>36</v>
      </c>
      <c r="G3343" s="43" t="str">
        <f t="shared" si="450"/>
        <v>22 Oct (Week 8:  Mon)</v>
      </c>
      <c r="H3343" s="41" t="s">
        <v>1293</v>
      </c>
      <c r="I3343" s="41" t="s">
        <v>1294</v>
      </c>
      <c r="J3343" s="41" t="str">
        <f t="shared" si="451"/>
        <v>Planned</v>
      </c>
    </row>
    <row r="3344" spans="1:11" x14ac:dyDescent="0.25">
      <c r="A3344" s="103" t="str">
        <f t="shared" si="449"/>
        <v>Mem.Bible41</v>
      </c>
      <c r="B3344" s="108" t="s">
        <v>9</v>
      </c>
      <c r="C3344" s="105"/>
      <c r="D3344" s="73" t="s">
        <v>0</v>
      </c>
      <c r="E3344" s="105" t="s">
        <v>128</v>
      </c>
      <c r="F3344" s="42">
        <v>41</v>
      </c>
      <c r="G3344" s="43" t="str">
        <f t="shared" si="450"/>
        <v>29 Oct (Week 9:  Mon)</v>
      </c>
      <c r="H3344" s="41" t="s">
        <v>1295</v>
      </c>
      <c r="I3344" s="41" t="s">
        <v>1296</v>
      </c>
      <c r="J3344" s="41" t="str">
        <f t="shared" si="451"/>
        <v>Planned</v>
      </c>
    </row>
    <row r="3345" spans="1:10" x14ac:dyDescent="0.25">
      <c r="A3345" s="103" t="str">
        <f t="shared" si="449"/>
        <v>Mem.Bible46</v>
      </c>
      <c r="B3345" s="108" t="s">
        <v>9</v>
      </c>
      <c r="C3345" s="105"/>
      <c r="D3345" s="73" t="s">
        <v>0</v>
      </c>
      <c r="E3345" s="105" t="s">
        <v>128</v>
      </c>
      <c r="F3345" s="42">
        <v>46</v>
      </c>
      <c r="G3345" s="43" t="str">
        <f t="shared" si="450"/>
        <v>05 Nov (Week 10:  Mon)</v>
      </c>
      <c r="H3345" s="41" t="s">
        <v>1297</v>
      </c>
      <c r="I3345" s="41" t="s">
        <v>1298</v>
      </c>
      <c r="J3345" s="41" t="str">
        <f t="shared" si="451"/>
        <v>Planned</v>
      </c>
    </row>
    <row r="3346" spans="1:10" x14ac:dyDescent="0.25">
      <c r="A3346" s="103" t="str">
        <f t="shared" si="449"/>
        <v>Mem.Bible51</v>
      </c>
      <c r="B3346" s="108" t="s">
        <v>9</v>
      </c>
      <c r="C3346" s="105"/>
      <c r="D3346" s="73" t="s">
        <v>0</v>
      </c>
      <c r="E3346" s="105" t="s">
        <v>128</v>
      </c>
      <c r="F3346" s="42">
        <v>51</v>
      </c>
      <c r="G3346" s="43" t="str">
        <f t="shared" si="450"/>
        <v>12 Nov (Week 11:  Mon)</v>
      </c>
      <c r="H3346" s="41" t="s">
        <v>1299</v>
      </c>
      <c r="I3346" s="41" t="s">
        <v>1300</v>
      </c>
      <c r="J3346" s="41" t="str">
        <f t="shared" si="451"/>
        <v>Planned</v>
      </c>
    </row>
    <row r="3347" spans="1:10" x14ac:dyDescent="0.25">
      <c r="A3347" s="103" t="str">
        <f t="shared" si="449"/>
        <v>Mem.Bible56</v>
      </c>
      <c r="B3347" s="108" t="s">
        <v>9</v>
      </c>
      <c r="C3347" s="105"/>
      <c r="D3347" s="73" t="s">
        <v>0</v>
      </c>
      <c r="E3347" s="105" t="s">
        <v>128</v>
      </c>
      <c r="F3347" s="42">
        <v>56</v>
      </c>
      <c r="G3347" s="43" t="str">
        <f t="shared" si="450"/>
        <v>19 Nov (Week 12:  Mon)</v>
      </c>
      <c r="H3347" s="41" t="s">
        <v>1301</v>
      </c>
      <c r="I3347" s="41" t="s">
        <v>1302</v>
      </c>
      <c r="J3347" s="41" t="str">
        <f t="shared" si="451"/>
        <v>Planned</v>
      </c>
    </row>
    <row r="3348" spans="1:10" x14ac:dyDescent="0.25">
      <c r="A3348" s="103" t="str">
        <f t="shared" ref="A3348:A3385" si="452">B3348&amp;D3348&amp;F3348</f>
        <v>Mem.Bible61</v>
      </c>
      <c r="B3348" s="108" t="s">
        <v>9</v>
      </c>
      <c r="C3348" s="105"/>
      <c r="D3348" s="73" t="s">
        <v>0</v>
      </c>
      <c r="E3348" s="105" t="s">
        <v>128</v>
      </c>
      <c r="F3348" s="42">
        <v>61</v>
      </c>
      <c r="G3348" s="43" t="str">
        <f t="shared" ref="G3348:G3385" si="453">IF(ISBLANK(F3348),"",TEXT(VLOOKUP(F3348,Calendar,2,0),"dd mmm")&amp;" (Week "&amp;VLOOKUP(F3348,Calendar,3,FALSE)&amp;":  "&amp;TEXT(VLOOKUP(F3348,Calendar,2,FALSE),"ddd")&amp;")")</f>
        <v>26 Nov (Week 13:  Mon)</v>
      </c>
      <c r="H3348" s="41" t="s">
        <v>1303</v>
      </c>
      <c r="I3348" s="41" t="s">
        <v>1304</v>
      </c>
      <c r="J3348" s="41" t="str">
        <f t="shared" ref="J3348:J3385" si="454">IF(ISBLANK(K3348),"Planned",IF(K3348="-","Revoked","Completed"))</f>
        <v>Planned</v>
      </c>
    </row>
    <row r="3349" spans="1:10" x14ac:dyDescent="0.25">
      <c r="A3349" s="103" t="str">
        <f t="shared" si="452"/>
        <v>Mem.Bible66</v>
      </c>
      <c r="B3349" s="108" t="s">
        <v>9</v>
      </c>
      <c r="C3349" s="105"/>
      <c r="D3349" s="73" t="s">
        <v>0</v>
      </c>
      <c r="E3349" s="105" t="s">
        <v>128</v>
      </c>
      <c r="F3349" s="42">
        <v>66</v>
      </c>
      <c r="G3349" s="43" t="str">
        <f t="shared" si="453"/>
        <v>03 Dec (Week 14:  Mon)</v>
      </c>
      <c r="H3349" s="41" t="s">
        <v>1305</v>
      </c>
      <c r="I3349" s="41" t="s">
        <v>1306</v>
      </c>
      <c r="J3349" s="41" t="str">
        <f t="shared" si="454"/>
        <v>Planned</v>
      </c>
    </row>
    <row r="3350" spans="1:10" x14ac:dyDescent="0.25">
      <c r="A3350" s="103" t="str">
        <f t="shared" si="452"/>
        <v>Mem.Bible71</v>
      </c>
      <c r="B3350" s="108" t="s">
        <v>9</v>
      </c>
      <c r="C3350" s="105"/>
      <c r="D3350" s="73" t="s">
        <v>0</v>
      </c>
      <c r="E3350" s="105" t="s">
        <v>128</v>
      </c>
      <c r="F3350" s="42">
        <v>71</v>
      </c>
      <c r="G3350" s="43" t="str">
        <f t="shared" si="453"/>
        <v>10 Dec (Week 15:  Mon)</v>
      </c>
      <c r="H3350" s="41" t="s">
        <v>1307</v>
      </c>
      <c r="I3350" s="41" t="s">
        <v>1308</v>
      </c>
      <c r="J3350" s="41" t="str">
        <f t="shared" si="454"/>
        <v>Planned</v>
      </c>
    </row>
    <row r="3351" spans="1:10" x14ac:dyDescent="0.25">
      <c r="A3351" s="103" t="str">
        <f t="shared" si="452"/>
        <v>Mem.Bible76</v>
      </c>
      <c r="B3351" s="108" t="s">
        <v>9</v>
      </c>
      <c r="C3351" s="105"/>
      <c r="D3351" s="73" t="s">
        <v>0</v>
      </c>
      <c r="E3351" s="105" t="s">
        <v>128</v>
      </c>
      <c r="F3351" s="42">
        <v>76</v>
      </c>
      <c r="G3351" s="43" t="str">
        <f t="shared" si="453"/>
        <v>17 Dec (Week 16:  Mon)</v>
      </c>
      <c r="H3351" s="41" t="s">
        <v>1307</v>
      </c>
      <c r="I3351" s="41" t="s">
        <v>1308</v>
      </c>
      <c r="J3351" s="41" t="str">
        <f t="shared" si="454"/>
        <v>Planned</v>
      </c>
    </row>
    <row r="3352" spans="1:10" x14ac:dyDescent="0.25">
      <c r="A3352" s="103" t="str">
        <f t="shared" si="452"/>
        <v>Mem.Bible81</v>
      </c>
      <c r="B3352" s="108" t="s">
        <v>9</v>
      </c>
      <c r="C3352" s="105"/>
      <c r="D3352" s="73" t="s">
        <v>0</v>
      </c>
      <c r="E3352" s="105" t="s">
        <v>128</v>
      </c>
      <c r="F3352" s="42">
        <v>81</v>
      </c>
      <c r="G3352" s="43" t="str">
        <f t="shared" si="453"/>
        <v>27 Dec (Week 17:  Thu)</v>
      </c>
      <c r="H3352" s="41" t="s">
        <v>1307</v>
      </c>
      <c r="I3352" s="41" t="s">
        <v>1308</v>
      </c>
      <c r="J3352" s="41" t="str">
        <f t="shared" si="454"/>
        <v>Planned</v>
      </c>
    </row>
    <row r="3353" spans="1:10" x14ac:dyDescent="0.25">
      <c r="A3353" s="103" t="str">
        <f t="shared" si="452"/>
        <v>Mem.Bible86</v>
      </c>
      <c r="B3353" s="108" t="s">
        <v>9</v>
      </c>
      <c r="C3353" s="105"/>
      <c r="D3353" s="73" t="s">
        <v>0</v>
      </c>
      <c r="E3353" s="105" t="s">
        <v>128</v>
      </c>
      <c r="F3353" s="42">
        <v>86</v>
      </c>
      <c r="G3353" s="43" t="str">
        <f t="shared" si="453"/>
        <v>07 Jan (Week 18:  Mon)</v>
      </c>
      <c r="H3353" s="41" t="s">
        <v>1309</v>
      </c>
      <c r="I3353" s="41" t="s">
        <v>1310</v>
      </c>
      <c r="J3353" s="41" t="str">
        <f t="shared" si="454"/>
        <v>Planned</v>
      </c>
    </row>
    <row r="3354" spans="1:10" x14ac:dyDescent="0.25">
      <c r="A3354" s="103" t="str">
        <f t="shared" si="452"/>
        <v>Mem.Bible91</v>
      </c>
      <c r="B3354" s="108" t="s">
        <v>9</v>
      </c>
      <c r="C3354" s="105"/>
      <c r="D3354" s="73" t="s">
        <v>0</v>
      </c>
      <c r="E3354" s="105" t="s">
        <v>128</v>
      </c>
      <c r="F3354" s="42">
        <v>91</v>
      </c>
      <c r="G3354" s="43" t="str">
        <f t="shared" si="453"/>
        <v>14 Jan (Week 19:  Mon)</v>
      </c>
      <c r="H3354" s="41" t="s">
        <v>1311</v>
      </c>
      <c r="I3354" s="41" t="s">
        <v>1312</v>
      </c>
      <c r="J3354" s="41" t="str">
        <f t="shared" si="454"/>
        <v>Planned</v>
      </c>
    </row>
    <row r="3355" spans="1:10" x14ac:dyDescent="0.25">
      <c r="A3355" s="103" t="str">
        <f t="shared" si="452"/>
        <v>Mem.Bible96</v>
      </c>
      <c r="B3355" s="108" t="s">
        <v>9</v>
      </c>
      <c r="C3355" s="105"/>
      <c r="D3355" s="73" t="s">
        <v>0</v>
      </c>
      <c r="E3355" s="105" t="s">
        <v>128</v>
      </c>
      <c r="F3355" s="42">
        <v>96</v>
      </c>
      <c r="G3355" s="43" t="str">
        <f t="shared" si="453"/>
        <v>21 Jan (Week 20:  Mon)</v>
      </c>
      <c r="H3355" s="41" t="s">
        <v>1313</v>
      </c>
      <c r="I3355" s="41" t="s">
        <v>1314</v>
      </c>
      <c r="J3355" s="41" t="str">
        <f t="shared" si="454"/>
        <v>Planned</v>
      </c>
    </row>
    <row r="3356" spans="1:10" x14ac:dyDescent="0.25">
      <c r="A3356" s="103" t="str">
        <f t="shared" si="452"/>
        <v>Mem.Bible101</v>
      </c>
      <c r="B3356" s="108" t="s">
        <v>9</v>
      </c>
      <c r="C3356" s="105"/>
      <c r="D3356" s="73" t="s">
        <v>0</v>
      </c>
      <c r="E3356" s="105" t="s">
        <v>128</v>
      </c>
      <c r="F3356" s="42">
        <v>101</v>
      </c>
      <c r="G3356" s="43" t="str">
        <f t="shared" si="453"/>
        <v>28 Jan (Week 21:  Mon)</v>
      </c>
      <c r="H3356" s="41" t="s">
        <v>1315</v>
      </c>
      <c r="I3356" s="41" t="s">
        <v>1316</v>
      </c>
      <c r="J3356" s="41" t="str">
        <f t="shared" si="454"/>
        <v>Planned</v>
      </c>
    </row>
    <row r="3357" spans="1:10" x14ac:dyDescent="0.25">
      <c r="A3357" s="103" t="str">
        <f t="shared" ref="A3357:A3362" si="455">B3357&amp;D3357&amp;F3357</f>
        <v>Mem.Bible106</v>
      </c>
      <c r="B3357" s="108" t="s">
        <v>9</v>
      </c>
      <c r="C3357" s="105"/>
      <c r="D3357" s="73" t="s">
        <v>0</v>
      </c>
      <c r="E3357" s="105" t="s">
        <v>128</v>
      </c>
      <c r="F3357" s="42">
        <v>106</v>
      </c>
      <c r="G3357" s="43" t="str">
        <f t="shared" ref="G3357:G3362" si="456">IF(ISBLANK(F3357),"",TEXT(VLOOKUP(F3357,Calendar,2,0),"dd mmm")&amp;" (Week "&amp;VLOOKUP(F3357,Calendar,3,FALSE)&amp;":  "&amp;TEXT(VLOOKUP(F3357,Calendar,2,FALSE),"ddd")&amp;")")</f>
        <v>04 Feb (Week 22:  Mon)</v>
      </c>
      <c r="H3357" s="41" t="s">
        <v>1317</v>
      </c>
      <c r="I3357" s="41" t="s">
        <v>1318</v>
      </c>
      <c r="J3357" s="41" t="str">
        <f t="shared" ref="J3357:J3362" si="457">IF(ISBLANK(K3357),"Planned",IF(K3357="-","Revoked","Completed"))</f>
        <v>Planned</v>
      </c>
    </row>
    <row r="3358" spans="1:10" x14ac:dyDescent="0.25">
      <c r="A3358" s="103" t="str">
        <f t="shared" si="455"/>
        <v>Mem.Bible111</v>
      </c>
      <c r="B3358" s="108" t="s">
        <v>9</v>
      </c>
      <c r="C3358" s="105"/>
      <c r="D3358" s="73" t="s">
        <v>0</v>
      </c>
      <c r="E3358" s="105" t="s">
        <v>128</v>
      </c>
      <c r="F3358" s="42">
        <v>111</v>
      </c>
      <c r="G3358" s="43" t="str">
        <f t="shared" si="456"/>
        <v>11 Feb (Week 23:  Mon)</v>
      </c>
      <c r="H3358" s="41" t="s">
        <v>1319</v>
      </c>
      <c r="I3358" s="41" t="s">
        <v>1320</v>
      </c>
      <c r="J3358" s="41" t="str">
        <f t="shared" si="457"/>
        <v>Planned</v>
      </c>
    </row>
    <row r="3359" spans="1:10" x14ac:dyDescent="0.25">
      <c r="A3359" s="103" t="str">
        <f t="shared" si="455"/>
        <v>Mem.Bible116</v>
      </c>
      <c r="B3359" s="108" t="s">
        <v>9</v>
      </c>
      <c r="C3359" s="105"/>
      <c r="D3359" s="73" t="s">
        <v>0</v>
      </c>
      <c r="E3359" s="105" t="s">
        <v>128</v>
      </c>
      <c r="F3359" s="42">
        <v>116</v>
      </c>
      <c r="G3359" s="43" t="str">
        <f t="shared" si="456"/>
        <v>18 Feb (Week 24:  Mon)</v>
      </c>
      <c r="H3359" s="41" t="s">
        <v>1321</v>
      </c>
      <c r="I3359" s="41" t="s">
        <v>1322</v>
      </c>
      <c r="J3359" s="41" t="str">
        <f t="shared" si="457"/>
        <v>Planned</v>
      </c>
    </row>
    <row r="3360" spans="1:10" x14ac:dyDescent="0.25">
      <c r="A3360" s="103" t="str">
        <f t="shared" si="455"/>
        <v>Mem.Bible121</v>
      </c>
      <c r="B3360" s="108" t="s">
        <v>9</v>
      </c>
      <c r="C3360" s="105"/>
      <c r="D3360" s="73" t="s">
        <v>0</v>
      </c>
      <c r="E3360" s="105" t="s">
        <v>128</v>
      </c>
      <c r="F3360" s="42">
        <v>121</v>
      </c>
      <c r="G3360" s="43" t="str">
        <f t="shared" si="456"/>
        <v>25 Feb (Week 25:  Mon)</v>
      </c>
      <c r="H3360" s="41" t="s">
        <v>1323</v>
      </c>
      <c r="I3360" s="41" t="s">
        <v>1324</v>
      </c>
      <c r="J3360" s="41" t="str">
        <f t="shared" si="457"/>
        <v>Planned</v>
      </c>
    </row>
    <row r="3361" spans="1:10" x14ac:dyDescent="0.25">
      <c r="A3361" s="103" t="str">
        <f t="shared" si="455"/>
        <v>Mem.Bible126</v>
      </c>
      <c r="B3361" s="108" t="s">
        <v>9</v>
      </c>
      <c r="C3361" s="105"/>
      <c r="D3361" s="73" t="s">
        <v>0</v>
      </c>
      <c r="E3361" s="105" t="s">
        <v>128</v>
      </c>
      <c r="F3361" s="42">
        <v>126</v>
      </c>
      <c r="G3361" s="43" t="str">
        <f t="shared" si="456"/>
        <v>04 Mar (Week 26:  Mon)</v>
      </c>
      <c r="H3361" s="41" t="s">
        <v>1323</v>
      </c>
      <c r="I3361" s="41" t="s">
        <v>1324</v>
      </c>
      <c r="J3361" s="41" t="str">
        <f t="shared" si="457"/>
        <v>Planned</v>
      </c>
    </row>
    <row r="3362" spans="1:10" x14ac:dyDescent="0.25">
      <c r="A3362" s="103" t="str">
        <f t="shared" si="455"/>
        <v>Mem.Bible131</v>
      </c>
      <c r="B3362" s="108" t="s">
        <v>9</v>
      </c>
      <c r="C3362" s="105"/>
      <c r="D3362" s="73" t="s">
        <v>0</v>
      </c>
      <c r="E3362" s="105" t="s">
        <v>128</v>
      </c>
      <c r="F3362" s="42">
        <v>131</v>
      </c>
      <c r="G3362" s="43" t="str">
        <f t="shared" si="456"/>
        <v>11 Mar (Week 27:  Mon)</v>
      </c>
      <c r="H3362" s="41" t="s">
        <v>1323</v>
      </c>
      <c r="I3362" s="41" t="s">
        <v>1324</v>
      </c>
      <c r="J3362" s="41" t="str">
        <f t="shared" si="457"/>
        <v>Planned</v>
      </c>
    </row>
    <row r="3363" spans="1:10" x14ac:dyDescent="0.25">
      <c r="A3363" s="103" t="str">
        <f t="shared" si="452"/>
        <v>Mem.Bible136</v>
      </c>
      <c r="B3363" s="108" t="s">
        <v>9</v>
      </c>
      <c r="C3363" s="105"/>
      <c r="D3363" s="73" t="s">
        <v>0</v>
      </c>
      <c r="E3363" s="105" t="s">
        <v>128</v>
      </c>
      <c r="F3363" s="42">
        <v>136</v>
      </c>
      <c r="G3363" s="43" t="str">
        <f t="shared" si="453"/>
        <v>18 Mar (Week 28:  Mon)</v>
      </c>
      <c r="H3363" s="41" t="s">
        <v>1325</v>
      </c>
      <c r="I3363" s="41" t="s">
        <v>1326</v>
      </c>
      <c r="J3363" s="41" t="str">
        <f t="shared" si="454"/>
        <v>Planned</v>
      </c>
    </row>
    <row r="3364" spans="1:10" x14ac:dyDescent="0.25">
      <c r="A3364" s="103" t="str">
        <f t="shared" si="452"/>
        <v>Mem.Bible141</v>
      </c>
      <c r="B3364" s="108" t="s">
        <v>9</v>
      </c>
      <c r="C3364" s="105"/>
      <c r="D3364" s="73" t="s">
        <v>0</v>
      </c>
      <c r="E3364" s="105" t="s">
        <v>128</v>
      </c>
      <c r="F3364" s="42">
        <v>141</v>
      </c>
      <c r="G3364" s="43" t="str">
        <f t="shared" si="453"/>
        <v>25 Mar (Week 29:  Mon)</v>
      </c>
      <c r="H3364" s="41" t="s">
        <v>1327</v>
      </c>
      <c r="I3364" s="41" t="s">
        <v>1328</v>
      </c>
      <c r="J3364" s="41" t="str">
        <f t="shared" si="454"/>
        <v>Planned</v>
      </c>
    </row>
    <row r="3365" spans="1:10" x14ac:dyDescent="0.25">
      <c r="A3365" s="103" t="str">
        <f t="shared" si="452"/>
        <v>Mem.Bible146</v>
      </c>
      <c r="B3365" s="108" t="s">
        <v>9</v>
      </c>
      <c r="C3365" s="105"/>
      <c r="D3365" s="73" t="s">
        <v>0</v>
      </c>
      <c r="E3365" s="105" t="s">
        <v>128</v>
      </c>
      <c r="F3365" s="42">
        <v>146</v>
      </c>
      <c r="G3365" s="43" t="str">
        <f t="shared" si="453"/>
        <v>01 Apr (Week 30:  Mon)</v>
      </c>
      <c r="H3365" s="41" t="s">
        <v>1329</v>
      </c>
      <c r="I3365" s="41" t="s">
        <v>1330</v>
      </c>
      <c r="J3365" s="41" t="str">
        <f t="shared" si="454"/>
        <v>Planned</v>
      </c>
    </row>
    <row r="3366" spans="1:10" x14ac:dyDescent="0.25">
      <c r="A3366" s="103" t="str">
        <f t="shared" si="452"/>
        <v>Mem.Bible151</v>
      </c>
      <c r="B3366" s="108" t="s">
        <v>9</v>
      </c>
      <c r="C3366" s="105"/>
      <c r="D3366" s="73" t="s">
        <v>0</v>
      </c>
      <c r="E3366" s="105" t="s">
        <v>128</v>
      </c>
      <c r="F3366" s="42">
        <v>151</v>
      </c>
      <c r="G3366" s="43" t="str">
        <f t="shared" si="453"/>
        <v>08 Apr (Week 31:  Mon)</v>
      </c>
      <c r="H3366" s="41" t="s">
        <v>1331</v>
      </c>
      <c r="I3366" s="41" t="s">
        <v>1332</v>
      </c>
      <c r="J3366" s="41" t="str">
        <f t="shared" si="454"/>
        <v>Planned</v>
      </c>
    </row>
    <row r="3367" spans="1:10" x14ac:dyDescent="0.25">
      <c r="A3367" s="103" t="str">
        <f t="shared" si="452"/>
        <v>Mem.Bible156</v>
      </c>
      <c r="B3367" s="108" t="s">
        <v>9</v>
      </c>
      <c r="C3367" s="105"/>
      <c r="D3367" s="73" t="s">
        <v>0</v>
      </c>
      <c r="E3367" s="105" t="s">
        <v>128</v>
      </c>
      <c r="F3367" s="42">
        <v>156</v>
      </c>
      <c r="G3367" s="43" t="str">
        <f t="shared" si="453"/>
        <v>15 Apr (Week 32:  Mon)</v>
      </c>
      <c r="H3367" s="41" t="s">
        <v>1333</v>
      </c>
      <c r="I3367" s="41" t="s">
        <v>1334</v>
      </c>
      <c r="J3367" s="41" t="str">
        <f t="shared" si="454"/>
        <v>Planned</v>
      </c>
    </row>
    <row r="3368" spans="1:10" x14ac:dyDescent="0.25">
      <c r="A3368" s="103" t="str">
        <f t="shared" si="452"/>
        <v>Mem.Bible161</v>
      </c>
      <c r="B3368" s="108" t="s">
        <v>9</v>
      </c>
      <c r="C3368" s="105"/>
      <c r="D3368" s="73" t="s">
        <v>0</v>
      </c>
      <c r="E3368" s="105" t="s">
        <v>128</v>
      </c>
      <c r="F3368" s="42">
        <v>161</v>
      </c>
      <c r="G3368" s="43" t="str">
        <f t="shared" si="453"/>
        <v>22 Apr (Week 33:  Mon)</v>
      </c>
      <c r="H3368" s="41" t="s">
        <v>1335</v>
      </c>
      <c r="I3368" s="41" t="s">
        <v>1336</v>
      </c>
      <c r="J3368" s="41" t="str">
        <f t="shared" si="454"/>
        <v>Planned</v>
      </c>
    </row>
    <row r="3369" spans="1:10" x14ac:dyDescent="0.25">
      <c r="A3369" s="103" t="str">
        <f t="shared" si="452"/>
        <v>Mem.Bible166</v>
      </c>
      <c r="B3369" s="108" t="s">
        <v>9</v>
      </c>
      <c r="C3369" s="105"/>
      <c r="D3369" s="73" t="s">
        <v>0</v>
      </c>
      <c r="E3369" s="105" t="s">
        <v>128</v>
      </c>
      <c r="F3369" s="42">
        <v>166</v>
      </c>
      <c r="G3369" s="43" t="str">
        <f t="shared" si="453"/>
        <v>29 Apr (Week 34:  Mon)</v>
      </c>
      <c r="H3369" s="41" t="s">
        <v>1337</v>
      </c>
      <c r="I3369" s="41" t="s">
        <v>1338</v>
      </c>
      <c r="J3369" s="41" t="str">
        <f t="shared" si="454"/>
        <v>Planned</v>
      </c>
    </row>
    <row r="3370" spans="1:10" x14ac:dyDescent="0.25">
      <c r="A3370" s="103" t="str">
        <f t="shared" si="452"/>
        <v>Mem.Bible171</v>
      </c>
      <c r="B3370" s="108" t="s">
        <v>9</v>
      </c>
      <c r="C3370" s="105"/>
      <c r="D3370" s="73" t="s">
        <v>0</v>
      </c>
      <c r="E3370" s="105" t="s">
        <v>128</v>
      </c>
      <c r="F3370" s="42">
        <v>171</v>
      </c>
      <c r="G3370" s="43" t="str">
        <f t="shared" si="453"/>
        <v>06 May (Week 35:  Mon)</v>
      </c>
      <c r="H3370" s="41" t="s">
        <v>1339</v>
      </c>
      <c r="I3370" s="41" t="s">
        <v>1340</v>
      </c>
      <c r="J3370" s="41" t="str">
        <f t="shared" si="454"/>
        <v>Planned</v>
      </c>
    </row>
    <row r="3371" spans="1:10" x14ac:dyDescent="0.25">
      <c r="A3371" s="103" t="str">
        <f t="shared" si="452"/>
        <v>Mem.Bible176</v>
      </c>
      <c r="B3371" s="108" t="s">
        <v>9</v>
      </c>
      <c r="C3371" s="105"/>
      <c r="D3371" s="73" t="s">
        <v>0</v>
      </c>
      <c r="E3371" s="105" t="s">
        <v>128</v>
      </c>
      <c r="F3371" s="42">
        <v>176</v>
      </c>
      <c r="G3371" s="43" t="str">
        <f t="shared" si="453"/>
        <v>13 May (Week 36:  Mon)</v>
      </c>
      <c r="H3371" s="41" t="s">
        <v>1341</v>
      </c>
      <c r="I3371" s="41" t="s">
        <v>1342</v>
      </c>
      <c r="J3371" s="41" t="str">
        <f t="shared" si="454"/>
        <v>Planned</v>
      </c>
    </row>
    <row r="3372" spans="1:10" x14ac:dyDescent="0.25">
      <c r="A3372" s="103" t="str">
        <f t="shared" si="452"/>
        <v>Mem.Bible45</v>
      </c>
      <c r="B3372" s="108" t="s">
        <v>9</v>
      </c>
      <c r="C3372" s="105"/>
      <c r="D3372" s="73" t="s">
        <v>0</v>
      </c>
      <c r="E3372" s="105" t="s">
        <v>128</v>
      </c>
      <c r="F3372" s="42">
        <v>45</v>
      </c>
      <c r="G3372" s="43" t="str">
        <f t="shared" si="453"/>
        <v>02 Nov (Week 9:  Fri)</v>
      </c>
      <c r="H3372" s="41" t="s">
        <v>139</v>
      </c>
      <c r="I3372" s="41" t="s">
        <v>140</v>
      </c>
      <c r="J3372" s="41" t="str">
        <f t="shared" si="454"/>
        <v>Planned</v>
      </c>
    </row>
    <row r="3373" spans="1:10" x14ac:dyDescent="0.25">
      <c r="A3373" s="103" t="str">
        <f t="shared" si="452"/>
        <v>Mem.Bible50</v>
      </c>
      <c r="B3373" s="108" t="s">
        <v>9</v>
      </c>
      <c r="C3373" s="105"/>
      <c r="D3373" s="73" t="s">
        <v>0</v>
      </c>
      <c r="E3373" s="105" t="s">
        <v>128</v>
      </c>
      <c r="F3373" s="42">
        <v>50</v>
      </c>
      <c r="G3373" s="43" t="str">
        <f t="shared" si="453"/>
        <v>09 Nov (Week 10:  Fri)</v>
      </c>
      <c r="H3373" s="41" t="s">
        <v>139</v>
      </c>
      <c r="I3373" s="41" t="s">
        <v>140</v>
      </c>
      <c r="J3373" s="41" t="str">
        <f t="shared" si="454"/>
        <v>Planned</v>
      </c>
    </row>
    <row r="3374" spans="1:10" x14ac:dyDescent="0.25">
      <c r="A3374" s="103" t="str">
        <f t="shared" si="452"/>
        <v>Mem.Bible55</v>
      </c>
      <c r="B3374" s="108" t="s">
        <v>9</v>
      </c>
      <c r="C3374" s="105"/>
      <c r="D3374" s="73" t="s">
        <v>0</v>
      </c>
      <c r="E3374" s="105" t="s">
        <v>128</v>
      </c>
      <c r="F3374" s="42">
        <v>55</v>
      </c>
      <c r="G3374" s="43" t="str">
        <f t="shared" si="453"/>
        <v>16 Nov (Week 11:  Fri)</v>
      </c>
      <c r="H3374" s="41" t="s">
        <v>139</v>
      </c>
      <c r="I3374" s="41" t="s">
        <v>140</v>
      </c>
      <c r="J3374" s="41" t="str">
        <f t="shared" si="454"/>
        <v>Planned</v>
      </c>
    </row>
    <row r="3375" spans="1:10" x14ac:dyDescent="0.25">
      <c r="A3375" s="103" t="str">
        <f t="shared" si="452"/>
        <v>Mem.Bible60</v>
      </c>
      <c r="B3375" s="108" t="s">
        <v>9</v>
      </c>
      <c r="C3375" s="105"/>
      <c r="D3375" s="73" t="s">
        <v>0</v>
      </c>
      <c r="E3375" s="105" t="s">
        <v>128</v>
      </c>
      <c r="F3375" s="42">
        <v>60</v>
      </c>
      <c r="G3375" s="43" t="str">
        <f t="shared" si="453"/>
        <v>23 Nov (Week 12:  Fri)</v>
      </c>
      <c r="H3375" s="41" t="s">
        <v>139</v>
      </c>
      <c r="I3375" s="41" t="s">
        <v>140</v>
      </c>
      <c r="J3375" s="41" t="str">
        <f t="shared" si="454"/>
        <v>Planned</v>
      </c>
    </row>
    <row r="3376" spans="1:10" x14ac:dyDescent="0.25">
      <c r="A3376" s="103" t="str">
        <f t="shared" si="452"/>
        <v>Mem.Bible65</v>
      </c>
      <c r="B3376" s="108" t="s">
        <v>9</v>
      </c>
      <c r="C3376" s="105"/>
      <c r="D3376" s="73" t="s">
        <v>0</v>
      </c>
      <c r="E3376" s="105" t="s">
        <v>128</v>
      </c>
      <c r="F3376" s="42">
        <v>65</v>
      </c>
      <c r="G3376" s="43" t="str">
        <f t="shared" si="453"/>
        <v>30 Nov (Week 13:  Fri)</v>
      </c>
      <c r="H3376" s="41" t="s">
        <v>139</v>
      </c>
      <c r="I3376" s="41" t="s">
        <v>140</v>
      </c>
      <c r="J3376" s="41" t="str">
        <f t="shared" si="454"/>
        <v>Planned</v>
      </c>
    </row>
    <row r="3377" spans="1:10" x14ac:dyDescent="0.25">
      <c r="A3377" s="103" t="str">
        <f t="shared" si="452"/>
        <v>Mem.Bible70</v>
      </c>
      <c r="B3377" s="108" t="s">
        <v>9</v>
      </c>
      <c r="C3377" s="105"/>
      <c r="D3377" s="73" t="s">
        <v>0</v>
      </c>
      <c r="E3377" s="105" t="s">
        <v>128</v>
      </c>
      <c r="F3377" s="42">
        <v>70</v>
      </c>
      <c r="G3377" s="43" t="str">
        <f t="shared" si="453"/>
        <v>07 Dec (Week 14:  Fri)</v>
      </c>
      <c r="H3377" s="41" t="s">
        <v>139</v>
      </c>
      <c r="I3377" s="41" t="s">
        <v>140</v>
      </c>
      <c r="J3377" s="41" t="str">
        <f t="shared" si="454"/>
        <v>Planned</v>
      </c>
    </row>
    <row r="3378" spans="1:10" x14ac:dyDescent="0.25">
      <c r="A3378" s="103" t="str">
        <f t="shared" si="452"/>
        <v>Mem.Bible75</v>
      </c>
      <c r="B3378" s="108" t="s">
        <v>9</v>
      </c>
      <c r="C3378" s="105"/>
      <c r="D3378" s="73" t="s">
        <v>0</v>
      </c>
      <c r="E3378" s="105" t="s">
        <v>128</v>
      </c>
      <c r="F3378" s="42">
        <v>75</v>
      </c>
      <c r="G3378" s="43" t="str">
        <f t="shared" si="453"/>
        <v>14 Dec (Week 15:  Fri)</v>
      </c>
      <c r="H3378" s="41" t="s">
        <v>139</v>
      </c>
      <c r="I3378" s="41" t="s">
        <v>140</v>
      </c>
      <c r="J3378" s="41" t="str">
        <f t="shared" si="454"/>
        <v>Planned</v>
      </c>
    </row>
    <row r="3379" spans="1:10" x14ac:dyDescent="0.25">
      <c r="A3379" s="103" t="str">
        <f t="shared" si="452"/>
        <v>Mem.Bible80</v>
      </c>
      <c r="B3379" s="108" t="s">
        <v>9</v>
      </c>
      <c r="C3379" s="105"/>
      <c r="D3379" s="73" t="s">
        <v>0</v>
      </c>
      <c r="E3379" s="105" t="s">
        <v>128</v>
      </c>
      <c r="F3379" s="42">
        <v>80</v>
      </c>
      <c r="G3379" s="43" t="str">
        <f t="shared" si="453"/>
        <v>21 Dec (Week 16:  Fri)</v>
      </c>
      <c r="H3379" s="41" t="s">
        <v>139</v>
      </c>
      <c r="I3379" s="41" t="s">
        <v>140</v>
      </c>
      <c r="J3379" s="41" t="str">
        <f t="shared" si="454"/>
        <v>Planned</v>
      </c>
    </row>
    <row r="3380" spans="1:10" x14ac:dyDescent="0.25">
      <c r="A3380" s="103" t="str">
        <f t="shared" si="452"/>
        <v>Mem.Bible85</v>
      </c>
      <c r="B3380" s="108" t="s">
        <v>9</v>
      </c>
      <c r="C3380" s="105"/>
      <c r="D3380" s="73" t="s">
        <v>0</v>
      </c>
      <c r="E3380" s="105" t="s">
        <v>128</v>
      </c>
      <c r="F3380" s="42">
        <v>85</v>
      </c>
      <c r="G3380" s="43" t="str">
        <f t="shared" si="453"/>
        <v>04 Jan (Week 17:  Fri)</v>
      </c>
      <c r="H3380" s="41" t="s">
        <v>139</v>
      </c>
      <c r="I3380" s="41" t="s">
        <v>140</v>
      </c>
      <c r="J3380" s="41" t="str">
        <f t="shared" si="454"/>
        <v>Planned</v>
      </c>
    </row>
    <row r="3381" spans="1:10" x14ac:dyDescent="0.25">
      <c r="A3381" s="103" t="str">
        <f t="shared" si="452"/>
        <v>Mem.Bible90</v>
      </c>
      <c r="B3381" s="108" t="s">
        <v>9</v>
      </c>
      <c r="C3381" s="105"/>
      <c r="D3381" s="73" t="s">
        <v>0</v>
      </c>
      <c r="E3381" s="105" t="s">
        <v>128</v>
      </c>
      <c r="F3381" s="42">
        <v>90</v>
      </c>
      <c r="G3381" s="43" t="str">
        <f t="shared" si="453"/>
        <v>11 Jan (Week 18:  Fri)</v>
      </c>
      <c r="H3381" s="41" t="s">
        <v>139</v>
      </c>
      <c r="I3381" s="41" t="s">
        <v>140</v>
      </c>
      <c r="J3381" s="41" t="str">
        <f t="shared" si="454"/>
        <v>Planned</v>
      </c>
    </row>
    <row r="3382" spans="1:10" x14ac:dyDescent="0.25">
      <c r="A3382" s="103" t="str">
        <f t="shared" si="452"/>
        <v>Mem.Bible95</v>
      </c>
      <c r="B3382" s="108" t="s">
        <v>9</v>
      </c>
      <c r="C3382" s="105"/>
      <c r="D3382" s="73" t="s">
        <v>0</v>
      </c>
      <c r="E3382" s="105" t="s">
        <v>128</v>
      </c>
      <c r="F3382" s="42">
        <v>95</v>
      </c>
      <c r="G3382" s="43" t="str">
        <f t="shared" si="453"/>
        <v>18 Jan (Week 19:  Fri)</v>
      </c>
      <c r="H3382" s="41" t="s">
        <v>139</v>
      </c>
      <c r="I3382" s="41" t="s">
        <v>140</v>
      </c>
      <c r="J3382" s="41" t="str">
        <f t="shared" si="454"/>
        <v>Planned</v>
      </c>
    </row>
    <row r="3383" spans="1:10" x14ac:dyDescent="0.25">
      <c r="A3383" s="103" t="str">
        <f t="shared" si="452"/>
        <v>Mem.Bible100</v>
      </c>
      <c r="B3383" s="108" t="s">
        <v>9</v>
      </c>
      <c r="C3383" s="105"/>
      <c r="D3383" s="73" t="s">
        <v>0</v>
      </c>
      <c r="E3383" s="105" t="s">
        <v>128</v>
      </c>
      <c r="F3383" s="42">
        <v>100</v>
      </c>
      <c r="G3383" s="43" t="str">
        <f t="shared" si="453"/>
        <v>25 Jan (Week 20:  Fri)</v>
      </c>
      <c r="H3383" s="41" t="s">
        <v>139</v>
      </c>
      <c r="I3383" s="41" t="s">
        <v>140</v>
      </c>
      <c r="J3383" s="41" t="str">
        <f t="shared" si="454"/>
        <v>Planned</v>
      </c>
    </row>
    <row r="3384" spans="1:10" x14ac:dyDescent="0.25">
      <c r="A3384" s="103" t="str">
        <f t="shared" si="452"/>
        <v>Mem.Bible105</v>
      </c>
      <c r="B3384" s="108" t="s">
        <v>9</v>
      </c>
      <c r="C3384" s="105"/>
      <c r="D3384" s="73" t="s">
        <v>0</v>
      </c>
      <c r="E3384" s="105" t="s">
        <v>128</v>
      </c>
      <c r="F3384" s="42">
        <v>105</v>
      </c>
      <c r="G3384" s="43" t="str">
        <f t="shared" si="453"/>
        <v>01 Feb (Week 21:  Fri)</v>
      </c>
      <c r="H3384" s="41" t="s">
        <v>139</v>
      </c>
      <c r="I3384" s="41" t="s">
        <v>140</v>
      </c>
      <c r="J3384" s="41" t="str">
        <f t="shared" si="454"/>
        <v>Planned</v>
      </c>
    </row>
    <row r="3385" spans="1:10" x14ac:dyDescent="0.25">
      <c r="A3385" s="103" t="str">
        <f t="shared" si="452"/>
        <v>Mem.Bible110</v>
      </c>
      <c r="B3385" s="108" t="s">
        <v>9</v>
      </c>
      <c r="C3385" s="105"/>
      <c r="D3385" s="73" t="s">
        <v>0</v>
      </c>
      <c r="E3385" s="105" t="s">
        <v>128</v>
      </c>
      <c r="F3385" s="42">
        <v>110</v>
      </c>
      <c r="G3385" s="43" t="str">
        <f t="shared" si="453"/>
        <v>08 Feb (Week 22:  Fri)</v>
      </c>
      <c r="H3385" s="41" t="s">
        <v>139</v>
      </c>
      <c r="I3385" s="41" t="s">
        <v>140</v>
      </c>
      <c r="J3385" s="41" t="str">
        <f t="shared" si="454"/>
        <v>Planned</v>
      </c>
    </row>
    <row r="3386" spans="1:10" x14ac:dyDescent="0.25">
      <c r="A3386" s="103" t="str">
        <f t="shared" ref="A3386:A3646" si="458">B3386&amp;D3386&amp;F3386</f>
        <v>Mem.Bible115</v>
      </c>
      <c r="B3386" s="108" t="s">
        <v>9</v>
      </c>
      <c r="C3386" s="105"/>
      <c r="D3386" s="73" t="s">
        <v>0</v>
      </c>
      <c r="E3386" s="105" t="s">
        <v>128</v>
      </c>
      <c r="F3386" s="42">
        <v>115</v>
      </c>
      <c r="G3386" s="43" t="str">
        <f t="shared" ref="G3386:G3646" si="459">IF(ISBLANK(F3386),"",TEXT(VLOOKUP(F3386,Calendar,2,0),"dd mmm")&amp;" (Week "&amp;VLOOKUP(F3386,Calendar,3,FALSE)&amp;":  "&amp;TEXT(VLOOKUP(F3386,Calendar,2,FALSE),"ddd")&amp;")")</f>
        <v>15 Feb (Week 23:  Fri)</v>
      </c>
      <c r="H3386" s="41" t="s">
        <v>139</v>
      </c>
      <c r="I3386" s="41" t="s">
        <v>140</v>
      </c>
      <c r="J3386" s="41" t="str">
        <f t="shared" ref="J3386:J3646" si="460">IF(ISBLANK(K3386),"Planned",IF(K3386="-","Revoked","Completed"))</f>
        <v>Planned</v>
      </c>
    </row>
    <row r="3387" spans="1:10" x14ac:dyDescent="0.25">
      <c r="A3387" s="103" t="str">
        <f t="shared" si="458"/>
        <v>Mem.Bible120</v>
      </c>
      <c r="B3387" s="108" t="s">
        <v>9</v>
      </c>
      <c r="C3387" s="105"/>
      <c r="D3387" s="73" t="s">
        <v>0</v>
      </c>
      <c r="E3387" s="105" t="s">
        <v>128</v>
      </c>
      <c r="F3387" s="42">
        <v>120</v>
      </c>
      <c r="G3387" s="43" t="str">
        <f t="shared" si="459"/>
        <v>22 Feb (Week 24:  Fri)</v>
      </c>
      <c r="H3387" s="41" t="s">
        <v>139</v>
      </c>
      <c r="I3387" s="41" t="s">
        <v>140</v>
      </c>
      <c r="J3387" s="41" t="str">
        <f t="shared" si="460"/>
        <v>Planned</v>
      </c>
    </row>
    <row r="3388" spans="1:10" x14ac:dyDescent="0.25">
      <c r="A3388" s="103" t="str">
        <f t="shared" si="458"/>
        <v>Mem.Bible125</v>
      </c>
      <c r="B3388" s="108" t="s">
        <v>9</v>
      </c>
      <c r="C3388" s="105"/>
      <c r="D3388" s="73" t="s">
        <v>0</v>
      </c>
      <c r="E3388" s="105" t="s">
        <v>128</v>
      </c>
      <c r="F3388" s="42">
        <v>125</v>
      </c>
      <c r="G3388" s="43" t="str">
        <f t="shared" si="459"/>
        <v>01 Mar (Week 25:  Fri)</v>
      </c>
      <c r="H3388" s="41" t="s">
        <v>139</v>
      </c>
      <c r="I3388" s="41" t="s">
        <v>140</v>
      </c>
      <c r="J3388" s="41" t="str">
        <f t="shared" si="460"/>
        <v>Planned</v>
      </c>
    </row>
    <row r="3389" spans="1:10" x14ac:dyDescent="0.25">
      <c r="A3389" s="103" t="str">
        <f t="shared" si="458"/>
        <v>Mem.Bible130</v>
      </c>
      <c r="B3389" s="108" t="s">
        <v>9</v>
      </c>
      <c r="C3389" s="105"/>
      <c r="D3389" s="73" t="s">
        <v>0</v>
      </c>
      <c r="E3389" s="105" t="s">
        <v>128</v>
      </c>
      <c r="F3389" s="42">
        <v>130</v>
      </c>
      <c r="G3389" s="43" t="str">
        <f t="shared" si="459"/>
        <v>08 Mar (Week 26:  Fri)</v>
      </c>
      <c r="H3389" s="41" t="s">
        <v>139</v>
      </c>
      <c r="I3389" s="41" t="s">
        <v>140</v>
      </c>
      <c r="J3389" s="41" t="str">
        <f t="shared" si="460"/>
        <v>Planned</v>
      </c>
    </row>
    <row r="3390" spans="1:10" x14ac:dyDescent="0.25">
      <c r="A3390" s="103" t="str">
        <f t="shared" si="458"/>
        <v>Mem.Bible135</v>
      </c>
      <c r="B3390" s="108" t="s">
        <v>9</v>
      </c>
      <c r="C3390" s="105"/>
      <c r="D3390" s="73" t="s">
        <v>0</v>
      </c>
      <c r="E3390" s="105" t="s">
        <v>128</v>
      </c>
      <c r="F3390" s="42">
        <v>135</v>
      </c>
      <c r="G3390" s="43" t="str">
        <f t="shared" si="459"/>
        <v>15 Mar (Week 27:  Fri)</v>
      </c>
      <c r="H3390" s="41" t="s">
        <v>139</v>
      </c>
      <c r="I3390" s="41" t="s">
        <v>140</v>
      </c>
      <c r="J3390" s="41" t="str">
        <f t="shared" si="460"/>
        <v>Planned</v>
      </c>
    </row>
    <row r="3391" spans="1:10" x14ac:dyDescent="0.25">
      <c r="A3391" s="103" t="str">
        <f t="shared" si="458"/>
        <v>Mem.Bible140</v>
      </c>
      <c r="B3391" s="108" t="s">
        <v>9</v>
      </c>
      <c r="C3391" s="105"/>
      <c r="D3391" s="73" t="s">
        <v>0</v>
      </c>
      <c r="E3391" s="105" t="s">
        <v>128</v>
      </c>
      <c r="F3391" s="42">
        <v>140</v>
      </c>
      <c r="G3391" s="43" t="str">
        <f t="shared" si="459"/>
        <v>22 Mar (Week 28:  Fri)</v>
      </c>
      <c r="H3391" s="41" t="s">
        <v>139</v>
      </c>
      <c r="I3391" s="41" t="s">
        <v>140</v>
      </c>
      <c r="J3391" s="41" t="str">
        <f t="shared" si="460"/>
        <v>Planned</v>
      </c>
    </row>
    <row r="3392" spans="1:10" x14ac:dyDescent="0.25">
      <c r="A3392" s="103" t="str">
        <f t="shared" si="458"/>
        <v>Mem.Bible145</v>
      </c>
      <c r="B3392" s="108" t="s">
        <v>9</v>
      </c>
      <c r="C3392" s="105"/>
      <c r="D3392" s="73" t="s">
        <v>0</v>
      </c>
      <c r="E3392" s="105" t="s">
        <v>128</v>
      </c>
      <c r="F3392" s="42">
        <v>145</v>
      </c>
      <c r="G3392" s="43" t="str">
        <f t="shared" si="459"/>
        <v>29 Mar (Week 29:  Fri)</v>
      </c>
      <c r="H3392" s="41" t="s">
        <v>139</v>
      </c>
      <c r="I3392" s="41" t="s">
        <v>140</v>
      </c>
      <c r="J3392" s="41" t="str">
        <f t="shared" si="460"/>
        <v>Planned</v>
      </c>
    </row>
    <row r="3393" spans="1:11" x14ac:dyDescent="0.25">
      <c r="A3393" s="103" t="str">
        <f t="shared" si="458"/>
        <v>Mem.Bible150</v>
      </c>
      <c r="B3393" s="108" t="s">
        <v>9</v>
      </c>
      <c r="C3393" s="105"/>
      <c r="D3393" s="73" t="s">
        <v>0</v>
      </c>
      <c r="E3393" s="105" t="s">
        <v>128</v>
      </c>
      <c r="F3393" s="42">
        <v>150</v>
      </c>
      <c r="G3393" s="43" t="str">
        <f t="shared" si="459"/>
        <v>05 Apr (Week 30:  Fri)</v>
      </c>
      <c r="H3393" s="41" t="s">
        <v>139</v>
      </c>
      <c r="I3393" s="41" t="s">
        <v>140</v>
      </c>
      <c r="J3393" s="41" t="str">
        <f t="shared" si="460"/>
        <v>Planned</v>
      </c>
    </row>
    <row r="3394" spans="1:11" x14ac:dyDescent="0.25">
      <c r="A3394" s="103" t="str">
        <f t="shared" si="458"/>
        <v>Mem.Bible155</v>
      </c>
      <c r="B3394" s="108" t="s">
        <v>9</v>
      </c>
      <c r="C3394" s="105"/>
      <c r="D3394" s="73" t="s">
        <v>0</v>
      </c>
      <c r="E3394" s="105" t="s">
        <v>128</v>
      </c>
      <c r="F3394" s="42">
        <v>155</v>
      </c>
      <c r="G3394" s="43" t="str">
        <f t="shared" si="459"/>
        <v>12 Apr (Week 31:  Fri)</v>
      </c>
      <c r="H3394" s="41" t="s">
        <v>139</v>
      </c>
      <c r="I3394" s="41" t="s">
        <v>140</v>
      </c>
      <c r="J3394" s="41" t="str">
        <f t="shared" si="460"/>
        <v>Planned</v>
      </c>
    </row>
    <row r="3395" spans="1:11" x14ac:dyDescent="0.25">
      <c r="A3395" s="103" t="str">
        <f t="shared" si="458"/>
        <v>Mem.Bible160</v>
      </c>
      <c r="B3395" s="108" t="s">
        <v>9</v>
      </c>
      <c r="C3395" s="105"/>
      <c r="D3395" s="73" t="s">
        <v>0</v>
      </c>
      <c r="E3395" s="105" t="s">
        <v>128</v>
      </c>
      <c r="F3395" s="42">
        <v>160</v>
      </c>
      <c r="G3395" s="43" t="str">
        <f t="shared" si="459"/>
        <v>19 Apr (Week 32:  Fri)</v>
      </c>
      <c r="H3395" s="41" t="s">
        <v>139</v>
      </c>
      <c r="I3395" s="41" t="s">
        <v>140</v>
      </c>
      <c r="J3395" s="41" t="str">
        <f t="shared" si="460"/>
        <v>Planned</v>
      </c>
    </row>
    <row r="3396" spans="1:11" x14ac:dyDescent="0.25">
      <c r="A3396" s="103" t="str">
        <f t="shared" si="458"/>
        <v>Mem.Bible165</v>
      </c>
      <c r="B3396" s="108" t="s">
        <v>9</v>
      </c>
      <c r="C3396" s="105"/>
      <c r="D3396" s="73" t="s">
        <v>0</v>
      </c>
      <c r="E3396" s="105" t="s">
        <v>128</v>
      </c>
      <c r="F3396" s="42">
        <v>165</v>
      </c>
      <c r="G3396" s="43" t="str">
        <f t="shared" si="459"/>
        <v>26 Apr (Week 33:  Fri)</v>
      </c>
      <c r="H3396" s="41" t="s">
        <v>139</v>
      </c>
      <c r="I3396" s="41" t="s">
        <v>140</v>
      </c>
      <c r="J3396" s="41" t="str">
        <f t="shared" si="460"/>
        <v>Planned</v>
      </c>
    </row>
    <row r="3397" spans="1:11" x14ac:dyDescent="0.25">
      <c r="A3397" s="103" t="str">
        <f t="shared" si="458"/>
        <v>Mem.Bible170</v>
      </c>
      <c r="B3397" s="108" t="s">
        <v>9</v>
      </c>
      <c r="C3397" s="105"/>
      <c r="D3397" s="73" t="s">
        <v>0</v>
      </c>
      <c r="E3397" s="105" t="s">
        <v>128</v>
      </c>
      <c r="F3397" s="42">
        <v>170</v>
      </c>
      <c r="G3397" s="43" t="str">
        <f t="shared" si="459"/>
        <v>03 May (Week 34:  Fri)</v>
      </c>
      <c r="H3397" s="41" t="s">
        <v>139</v>
      </c>
      <c r="I3397" s="41" t="s">
        <v>140</v>
      </c>
      <c r="J3397" s="41" t="str">
        <f t="shared" si="460"/>
        <v>Planned</v>
      </c>
    </row>
    <row r="3398" spans="1:11" x14ac:dyDescent="0.25">
      <c r="A3398" s="103" t="str">
        <f t="shared" si="458"/>
        <v>Mem.Bible175</v>
      </c>
      <c r="B3398" s="108" t="s">
        <v>9</v>
      </c>
      <c r="C3398" s="105"/>
      <c r="D3398" s="73" t="s">
        <v>0</v>
      </c>
      <c r="E3398" s="105" t="s">
        <v>128</v>
      </c>
      <c r="F3398" s="42">
        <v>175</v>
      </c>
      <c r="G3398" s="43" t="str">
        <f t="shared" si="459"/>
        <v>10 May (Week 35:  Fri)</v>
      </c>
      <c r="H3398" s="41" t="s">
        <v>139</v>
      </c>
      <c r="I3398" s="41" t="s">
        <v>140</v>
      </c>
      <c r="J3398" s="41" t="str">
        <f t="shared" si="460"/>
        <v>Planned</v>
      </c>
    </row>
    <row r="3399" spans="1:11" x14ac:dyDescent="0.25">
      <c r="A3399" s="103" t="str">
        <f t="shared" si="458"/>
        <v>Mem.Bible180</v>
      </c>
      <c r="B3399" s="108" t="s">
        <v>9</v>
      </c>
      <c r="C3399" s="105"/>
      <c r="D3399" s="73" t="s">
        <v>0</v>
      </c>
      <c r="E3399" s="105" t="s">
        <v>128</v>
      </c>
      <c r="F3399" s="42">
        <v>180</v>
      </c>
      <c r="G3399" s="43" t="str">
        <f t="shared" si="459"/>
        <v>17 May (Week 36:  Fri)</v>
      </c>
      <c r="H3399" s="41" t="s">
        <v>139</v>
      </c>
      <c r="I3399" s="41" t="s">
        <v>140</v>
      </c>
      <c r="J3399" s="41" t="str">
        <f t="shared" si="460"/>
        <v>Planned</v>
      </c>
    </row>
    <row r="3400" spans="1:11" x14ac:dyDescent="0.25">
      <c r="A3400" s="75" t="str">
        <f t="shared" ref="A3400:A3410" si="461">B3400&amp;D3400&amp;F3400</f>
        <v>Mem.+ Theology6</v>
      </c>
      <c r="B3400" s="74" t="s">
        <v>9</v>
      </c>
      <c r="C3400" s="105"/>
      <c r="D3400" s="118" t="s">
        <v>457</v>
      </c>
      <c r="E3400" s="105" t="s">
        <v>128</v>
      </c>
      <c r="F3400" s="42">
        <v>6</v>
      </c>
      <c r="G3400" s="43" t="str">
        <f t="shared" ref="G3400:G3415" si="462">IF(ISBLANK(F3400),"",TEXT(VLOOKUP(F3400,Calendar,2,0),"dd mmm")&amp;" (Week "&amp;VLOOKUP(F3400,Calendar,3,FALSE)&amp;":  "&amp;TEXT(VLOOKUP(F3400,Calendar,2,FALSE),"ddd")&amp;")")</f>
        <v>10 Sep (Week 2:  Mon)</v>
      </c>
      <c r="H3400" s="41" t="s">
        <v>461</v>
      </c>
      <c r="I3400" s="41" t="s">
        <v>465</v>
      </c>
      <c r="J3400" s="41" t="str">
        <f t="shared" ref="J3400:J3410" si="463">IF(ISBLANK(K3400),"Planned",IF(K3400="-","Revoked","Completed"))</f>
        <v>Completed</v>
      </c>
      <c r="K3400" s="107">
        <v>43356</v>
      </c>
    </row>
    <row r="3401" spans="1:11" x14ac:dyDescent="0.25">
      <c r="A3401" s="75" t="str">
        <f t="shared" si="461"/>
        <v>Mem.+ Theology16</v>
      </c>
      <c r="B3401" s="74" t="s">
        <v>9</v>
      </c>
      <c r="C3401" s="105"/>
      <c r="D3401" s="118" t="s">
        <v>457</v>
      </c>
      <c r="E3401" s="105" t="s">
        <v>128</v>
      </c>
      <c r="F3401" s="42">
        <v>16</v>
      </c>
      <c r="G3401" s="43" t="str">
        <f t="shared" si="462"/>
        <v>24 Sep (Week 4:  Mon)</v>
      </c>
      <c r="H3401" s="41" t="s">
        <v>460</v>
      </c>
      <c r="I3401" s="41" t="s">
        <v>464</v>
      </c>
      <c r="J3401" s="41" t="str">
        <f t="shared" si="463"/>
        <v>Completed</v>
      </c>
      <c r="K3401" s="107">
        <v>43370</v>
      </c>
    </row>
    <row r="3402" spans="1:11" x14ac:dyDescent="0.25">
      <c r="A3402" s="75" t="str">
        <f t="shared" si="461"/>
        <v>Mem.+ Theology26</v>
      </c>
      <c r="B3402" s="74" t="s">
        <v>9</v>
      </c>
      <c r="C3402" s="105"/>
      <c r="D3402" s="118" t="s">
        <v>457</v>
      </c>
      <c r="E3402" s="105" t="s">
        <v>128</v>
      </c>
      <c r="F3402" s="42">
        <v>26</v>
      </c>
      <c r="G3402" s="43" t="str">
        <f t="shared" si="462"/>
        <v>08 Oct (Week 6:  Mon)</v>
      </c>
      <c r="H3402" s="41" t="s">
        <v>459</v>
      </c>
      <c r="I3402" s="41" t="s">
        <v>462</v>
      </c>
      <c r="J3402" s="41" t="str">
        <f t="shared" si="463"/>
        <v>Planned</v>
      </c>
    </row>
    <row r="3403" spans="1:11" x14ac:dyDescent="0.25">
      <c r="A3403" s="75" t="str">
        <f t="shared" si="461"/>
        <v>Mem.+ Theology36</v>
      </c>
      <c r="B3403" s="74" t="s">
        <v>9</v>
      </c>
      <c r="C3403" s="105"/>
      <c r="D3403" s="118" t="s">
        <v>457</v>
      </c>
      <c r="E3403" s="105" t="s">
        <v>128</v>
      </c>
      <c r="F3403" s="42">
        <v>36</v>
      </c>
      <c r="G3403" s="43" t="str">
        <f t="shared" si="462"/>
        <v>22 Oct (Week 8:  Mon)</v>
      </c>
      <c r="H3403" s="41" t="s">
        <v>458</v>
      </c>
      <c r="I3403" s="41" t="s">
        <v>463</v>
      </c>
      <c r="J3403" s="41" t="str">
        <f t="shared" si="463"/>
        <v>Planned</v>
      </c>
    </row>
    <row r="3404" spans="1:11" x14ac:dyDescent="0.25">
      <c r="A3404" s="75" t="str">
        <f>B3404&amp;D3404&amp;F3404</f>
        <v>Mem.+ Theology46</v>
      </c>
      <c r="B3404" s="74" t="s">
        <v>9</v>
      </c>
      <c r="C3404" s="105"/>
      <c r="D3404" s="118" t="s">
        <v>457</v>
      </c>
      <c r="E3404" s="105" t="s">
        <v>128</v>
      </c>
      <c r="F3404" s="42">
        <v>46</v>
      </c>
      <c r="G3404" s="43" t="str">
        <f t="shared" si="462"/>
        <v>05 Nov (Week 10:  Mon)</v>
      </c>
      <c r="H3404" s="41" t="s">
        <v>473</v>
      </c>
      <c r="I3404" s="41" t="s">
        <v>474</v>
      </c>
      <c r="J3404" s="41" t="str">
        <f>IF(ISBLANK(K3404),"Planned",IF(K3404="-","Revoked","Completed"))</f>
        <v>Planned</v>
      </c>
    </row>
    <row r="3405" spans="1:11" x14ac:dyDescent="0.25">
      <c r="A3405" s="75" t="str">
        <f t="shared" si="461"/>
        <v>Mem.+ Theology56</v>
      </c>
      <c r="B3405" s="74" t="s">
        <v>9</v>
      </c>
      <c r="C3405" s="105"/>
      <c r="D3405" s="118" t="s">
        <v>457</v>
      </c>
      <c r="E3405" s="105" t="s">
        <v>128</v>
      </c>
      <c r="F3405" s="42">
        <v>56</v>
      </c>
      <c r="G3405" s="43" t="str">
        <f t="shared" si="462"/>
        <v>19 Nov (Week 12:  Mon)</v>
      </c>
      <c r="H3405" s="41" t="s">
        <v>469</v>
      </c>
      <c r="I3405" s="41" t="s">
        <v>470</v>
      </c>
      <c r="J3405" s="41" t="str">
        <f t="shared" si="463"/>
        <v>Planned</v>
      </c>
    </row>
    <row r="3406" spans="1:11" x14ac:dyDescent="0.25">
      <c r="A3406" s="75" t="str">
        <f t="shared" si="461"/>
        <v>Mem.+ Theology66</v>
      </c>
      <c r="B3406" s="74" t="s">
        <v>9</v>
      </c>
      <c r="C3406" s="105"/>
      <c r="D3406" s="118" t="s">
        <v>457</v>
      </c>
      <c r="E3406" s="105" t="s">
        <v>128</v>
      </c>
      <c r="F3406" s="42">
        <v>66</v>
      </c>
      <c r="G3406" s="43" t="str">
        <f t="shared" si="462"/>
        <v>03 Dec (Week 14:  Mon)</v>
      </c>
      <c r="H3406" s="41" t="s">
        <v>471</v>
      </c>
      <c r="I3406" s="41" t="s">
        <v>472</v>
      </c>
      <c r="J3406" s="41" t="str">
        <f t="shared" si="463"/>
        <v>Planned</v>
      </c>
    </row>
    <row r="3407" spans="1:11" x14ac:dyDescent="0.25">
      <c r="A3407" s="173" t="str">
        <f t="shared" ref="A3407:A3409" si="464">B3407&amp;D3407&amp;F3407</f>
        <v>Mem.+ Knowledge101</v>
      </c>
      <c r="B3407" s="74" t="s">
        <v>9</v>
      </c>
      <c r="C3407" s="176"/>
      <c r="D3407" s="118" t="s">
        <v>4348</v>
      </c>
      <c r="E3407" s="105" t="s">
        <v>128</v>
      </c>
      <c r="F3407" s="42">
        <v>101</v>
      </c>
      <c r="G3407" s="43" t="str">
        <f>IF(ISBLANK(F3407),"",TEXT(VLOOKUP(F3407,Calendar,2,0),"dd mmm")&amp;" (Week "&amp;VLOOKUP(F3407,Calendar,3,FALSE)&amp;":  "&amp;TEXT(VLOOKUP(F3407,Calendar,2,FALSE),"ddd")&amp;")")</f>
        <v>28 Jan (Week 21:  Mon)</v>
      </c>
      <c r="H3407" s="41" t="s">
        <v>4347</v>
      </c>
      <c r="I3407" s="41" t="s">
        <v>4346</v>
      </c>
      <c r="J3407" s="41" t="str">
        <f t="shared" ref="J3407:J3409" si="465">IF(ISBLANK(K3407),"Planned",IF(K3407="-","Revoked","Completed"))</f>
        <v>Planned</v>
      </c>
    </row>
    <row r="3408" spans="1:11" x14ac:dyDescent="0.25">
      <c r="A3408" s="173" t="str">
        <f t="shared" si="464"/>
        <v>Mem.+ Knowledge111</v>
      </c>
      <c r="B3408" s="74" t="s">
        <v>9</v>
      </c>
      <c r="C3408" s="176"/>
      <c r="D3408" s="118" t="s">
        <v>4348</v>
      </c>
      <c r="E3408" s="105" t="s">
        <v>128</v>
      </c>
      <c r="F3408" s="42">
        <v>111</v>
      </c>
      <c r="G3408" s="43" t="str">
        <f>IF(ISBLANK(F3408),"",TEXT(VLOOKUP(F3408,Calendar,2,0),"dd mmm")&amp;" (Week "&amp;VLOOKUP(F3408,Calendar,3,FALSE)&amp;":  "&amp;TEXT(VLOOKUP(F3408,Calendar,2,FALSE),"ddd")&amp;")")</f>
        <v>11 Feb (Week 23:  Mon)</v>
      </c>
      <c r="H3408" s="41" t="s">
        <v>4347</v>
      </c>
      <c r="I3408" s="41" t="s">
        <v>4346</v>
      </c>
      <c r="J3408" s="41" t="str">
        <f t="shared" si="465"/>
        <v>Planned</v>
      </c>
    </row>
    <row r="3409" spans="1:11" x14ac:dyDescent="0.25">
      <c r="A3409" s="173" t="str">
        <f t="shared" si="464"/>
        <v>Mem.+ Knowledge131</v>
      </c>
      <c r="B3409" s="74" t="s">
        <v>9</v>
      </c>
      <c r="C3409" s="176"/>
      <c r="D3409" s="118" t="s">
        <v>4348</v>
      </c>
      <c r="E3409" s="105" t="s">
        <v>128</v>
      </c>
      <c r="F3409" s="42">
        <v>131</v>
      </c>
      <c r="G3409" s="43" t="str">
        <f>IF(ISBLANK(F3409),"",TEXT(VLOOKUP(F3409,Calendar,2,0),"dd mmm")&amp;" (Week "&amp;VLOOKUP(F3409,Calendar,3,FALSE)&amp;":  "&amp;TEXT(VLOOKUP(F3409,Calendar,2,FALSE),"ddd")&amp;")")</f>
        <v>11 Mar (Week 27:  Mon)</v>
      </c>
      <c r="H3409" s="41" t="s">
        <v>4347</v>
      </c>
      <c r="I3409" s="41" t="s">
        <v>4346</v>
      </c>
      <c r="J3409" s="41" t="str">
        <f t="shared" si="465"/>
        <v>Planned</v>
      </c>
    </row>
    <row r="3410" spans="1:11" x14ac:dyDescent="0.25">
      <c r="A3410" s="75" t="str">
        <f t="shared" si="461"/>
        <v>Mem.+ Review4</v>
      </c>
      <c r="B3410" s="74" t="s">
        <v>9</v>
      </c>
      <c r="C3410" s="105"/>
      <c r="D3410" s="118" t="s">
        <v>3419</v>
      </c>
      <c r="E3410" s="105" t="s">
        <v>128</v>
      </c>
      <c r="F3410" s="42">
        <v>4</v>
      </c>
      <c r="G3410" s="43" t="str">
        <f t="shared" si="462"/>
        <v>06 Sep (Week 1:  Thu)</v>
      </c>
      <c r="H3410" s="41" t="s">
        <v>0</v>
      </c>
      <c r="I3410" s="41" t="s">
        <v>3420</v>
      </c>
      <c r="J3410" s="41" t="str">
        <f t="shared" si="463"/>
        <v>Completed</v>
      </c>
      <c r="K3410" s="107">
        <v>43349</v>
      </c>
    </row>
    <row r="3411" spans="1:11" x14ac:dyDescent="0.25">
      <c r="A3411" s="75" t="str">
        <f t="shared" ref="A3411:A3415" si="466">B3411&amp;D3411&amp;F3411</f>
        <v>Mem.+ Review9</v>
      </c>
      <c r="B3411" s="74" t="s">
        <v>9</v>
      </c>
      <c r="C3411" s="105"/>
      <c r="D3411" s="118" t="s">
        <v>3419</v>
      </c>
      <c r="E3411" s="105" t="s">
        <v>128</v>
      </c>
      <c r="F3411" s="42">
        <v>9</v>
      </c>
      <c r="G3411" s="43" t="str">
        <f t="shared" si="462"/>
        <v>13 Sep (Week 2:  Thu)</v>
      </c>
      <c r="H3411" s="41" t="s">
        <v>101</v>
      </c>
      <c r="I3411" s="41" t="s">
        <v>467</v>
      </c>
      <c r="J3411" s="41" t="str">
        <f t="shared" ref="J3411:J3415" si="467">IF(ISBLANK(K3411),"Planned",IF(K3411="-","Revoked","Completed"))</f>
        <v>Completed</v>
      </c>
      <c r="K3411" s="107">
        <v>43356</v>
      </c>
    </row>
    <row r="3412" spans="1:11" x14ac:dyDescent="0.25">
      <c r="A3412" s="75" t="str">
        <f t="shared" si="466"/>
        <v>Mem.+ Review14</v>
      </c>
      <c r="B3412" s="74" t="s">
        <v>9</v>
      </c>
      <c r="C3412" s="105"/>
      <c r="D3412" s="118" t="s">
        <v>3419</v>
      </c>
      <c r="E3412" s="105" t="s">
        <v>128</v>
      </c>
      <c r="F3412" s="42">
        <v>14</v>
      </c>
      <c r="G3412" s="43" t="str">
        <f t="shared" si="462"/>
        <v>20 Sep (Week 3:  Thu)</v>
      </c>
      <c r="H3412" s="41" t="s">
        <v>3421</v>
      </c>
      <c r="I3412" s="41" t="s">
        <v>466</v>
      </c>
      <c r="J3412" s="41" t="str">
        <f t="shared" si="467"/>
        <v>Completed</v>
      </c>
      <c r="K3412" s="107">
        <v>43363</v>
      </c>
    </row>
    <row r="3413" spans="1:11" x14ac:dyDescent="0.25">
      <c r="A3413" s="75" t="str">
        <f t="shared" si="466"/>
        <v>Mem.+ Review19</v>
      </c>
      <c r="B3413" s="74" t="s">
        <v>9</v>
      </c>
      <c r="C3413" s="105"/>
      <c r="D3413" s="118" t="s">
        <v>3419</v>
      </c>
      <c r="E3413" s="105" t="s">
        <v>128</v>
      </c>
      <c r="F3413" s="42">
        <v>19</v>
      </c>
      <c r="G3413" s="43" t="str">
        <f t="shared" si="462"/>
        <v>27 Sep (Week 4:  Thu)</v>
      </c>
      <c r="H3413" s="41" t="s">
        <v>3422</v>
      </c>
      <c r="I3413" s="41" t="s">
        <v>468</v>
      </c>
      <c r="J3413" s="41" t="str">
        <f t="shared" si="467"/>
        <v>Completed</v>
      </c>
      <c r="K3413" s="107">
        <v>43371</v>
      </c>
    </row>
    <row r="3414" spans="1:11" x14ac:dyDescent="0.25">
      <c r="A3414" s="75" t="str">
        <f t="shared" si="466"/>
        <v>Mem.+ Review24</v>
      </c>
      <c r="B3414" s="74" t="s">
        <v>9</v>
      </c>
      <c r="C3414" s="105"/>
      <c r="D3414" s="118" t="s">
        <v>3419</v>
      </c>
      <c r="E3414" s="105" t="s">
        <v>128</v>
      </c>
      <c r="F3414" s="42">
        <v>24</v>
      </c>
      <c r="G3414" s="43" t="str">
        <f t="shared" si="462"/>
        <v>04 Oct (Week 5:  Thu)</v>
      </c>
      <c r="H3414" s="41" t="s">
        <v>0</v>
      </c>
      <c r="I3414" s="41" t="s">
        <v>3420</v>
      </c>
      <c r="J3414" s="41" t="str">
        <f t="shared" si="467"/>
        <v>Planned</v>
      </c>
    </row>
    <row r="3415" spans="1:11" x14ac:dyDescent="0.25">
      <c r="A3415" s="75" t="str">
        <f t="shared" si="466"/>
        <v>Mem.+ Review29</v>
      </c>
      <c r="B3415" s="74" t="s">
        <v>9</v>
      </c>
      <c r="C3415" s="105"/>
      <c r="D3415" s="118" t="s">
        <v>3419</v>
      </c>
      <c r="E3415" s="105" t="s">
        <v>128</v>
      </c>
      <c r="F3415" s="42">
        <v>29</v>
      </c>
      <c r="G3415" s="43" t="str">
        <f t="shared" si="462"/>
        <v>11 Oct (Week 6:  Thu)</v>
      </c>
      <c r="H3415" s="41" t="s">
        <v>101</v>
      </c>
      <c r="I3415" s="41" t="s">
        <v>467</v>
      </c>
      <c r="J3415" s="41" t="str">
        <f t="shared" si="467"/>
        <v>Planned</v>
      </c>
    </row>
    <row r="3416" spans="1:11" x14ac:dyDescent="0.25">
      <c r="A3416" s="103" t="str">
        <f t="shared" si="458"/>
        <v>Mem.+ Review34</v>
      </c>
      <c r="B3416" s="74" t="s">
        <v>9</v>
      </c>
      <c r="C3416" s="105"/>
      <c r="D3416" s="118" t="s">
        <v>3419</v>
      </c>
      <c r="E3416" s="105" t="s">
        <v>128</v>
      </c>
      <c r="F3416" s="42">
        <v>34</v>
      </c>
      <c r="G3416" s="43" t="str">
        <f t="shared" si="459"/>
        <v>18 Oct (Week 7:  Thu)</v>
      </c>
      <c r="H3416" s="41" t="s">
        <v>3421</v>
      </c>
      <c r="I3416" s="41" t="s">
        <v>466</v>
      </c>
      <c r="J3416" s="41" t="str">
        <f t="shared" si="460"/>
        <v>Planned</v>
      </c>
    </row>
    <row r="3417" spans="1:11" x14ac:dyDescent="0.25">
      <c r="A3417" s="103" t="str">
        <f t="shared" si="458"/>
        <v>Mem.+ Review39</v>
      </c>
      <c r="B3417" s="74" t="s">
        <v>9</v>
      </c>
      <c r="C3417" s="105"/>
      <c r="D3417" s="118" t="s">
        <v>3419</v>
      </c>
      <c r="E3417" s="105" t="s">
        <v>128</v>
      </c>
      <c r="F3417" s="42">
        <v>39</v>
      </c>
      <c r="G3417" s="43" t="str">
        <f t="shared" si="459"/>
        <v>25 Oct (Week 8:  Thu)</v>
      </c>
      <c r="H3417" s="41" t="s">
        <v>3422</v>
      </c>
      <c r="I3417" s="41" t="s">
        <v>468</v>
      </c>
      <c r="J3417" s="41" t="str">
        <f t="shared" si="460"/>
        <v>Planned</v>
      </c>
    </row>
    <row r="3418" spans="1:11" x14ac:dyDescent="0.25">
      <c r="A3418" s="75" t="str">
        <f t="shared" ref="A3418:A3422" si="468">B3418&amp;D3418&amp;F3418</f>
        <v>Mem.+ Review44</v>
      </c>
      <c r="B3418" s="74" t="s">
        <v>9</v>
      </c>
      <c r="C3418" s="105"/>
      <c r="D3418" s="118" t="s">
        <v>3419</v>
      </c>
      <c r="E3418" s="105" t="s">
        <v>128</v>
      </c>
      <c r="F3418" s="42">
        <v>44</v>
      </c>
      <c r="G3418" s="43" t="str">
        <f t="shared" ref="G3418:G3427" si="469">IF(ISBLANK(F3418),"",TEXT(VLOOKUP(F3418,Calendar,2,0),"dd mmm")&amp;" (Week "&amp;VLOOKUP(F3418,Calendar,3,FALSE)&amp;":  "&amp;TEXT(VLOOKUP(F3418,Calendar,2,FALSE),"ddd")&amp;")")</f>
        <v>01 Nov (Week 9:  Thu)</v>
      </c>
      <c r="H3418" s="41" t="s">
        <v>0</v>
      </c>
      <c r="I3418" s="41" t="s">
        <v>3420</v>
      </c>
      <c r="J3418" s="41" t="str">
        <f t="shared" ref="J3418:J3422" si="470">IF(ISBLANK(K3418),"Planned",IF(K3418="-","Revoked","Completed"))</f>
        <v>Planned</v>
      </c>
    </row>
    <row r="3419" spans="1:11" x14ac:dyDescent="0.25">
      <c r="A3419" s="75" t="str">
        <f t="shared" si="468"/>
        <v>Mem.+ Review49</v>
      </c>
      <c r="B3419" s="74" t="s">
        <v>9</v>
      </c>
      <c r="C3419" s="105"/>
      <c r="D3419" s="118" t="s">
        <v>3419</v>
      </c>
      <c r="E3419" s="105" t="s">
        <v>128</v>
      </c>
      <c r="F3419" s="42">
        <v>49</v>
      </c>
      <c r="G3419" s="43" t="str">
        <f t="shared" si="469"/>
        <v>08 Nov (Week 10:  Thu)</v>
      </c>
      <c r="H3419" s="41" t="s">
        <v>101</v>
      </c>
      <c r="I3419" s="41" t="s">
        <v>467</v>
      </c>
      <c r="J3419" s="41" t="str">
        <f t="shared" si="470"/>
        <v>Planned</v>
      </c>
    </row>
    <row r="3420" spans="1:11" x14ac:dyDescent="0.25">
      <c r="A3420" s="75" t="str">
        <f t="shared" si="468"/>
        <v>Mem.+ Review54</v>
      </c>
      <c r="B3420" s="74" t="s">
        <v>9</v>
      </c>
      <c r="C3420" s="105"/>
      <c r="D3420" s="118" t="s">
        <v>3419</v>
      </c>
      <c r="E3420" s="105" t="s">
        <v>128</v>
      </c>
      <c r="F3420" s="42">
        <v>54</v>
      </c>
      <c r="G3420" s="43" t="str">
        <f t="shared" si="469"/>
        <v>15 Nov (Week 11:  Thu)</v>
      </c>
      <c r="H3420" s="41" t="s">
        <v>3421</v>
      </c>
      <c r="I3420" s="41" t="s">
        <v>466</v>
      </c>
      <c r="J3420" s="41" t="str">
        <f t="shared" si="470"/>
        <v>Planned</v>
      </c>
    </row>
    <row r="3421" spans="1:11" x14ac:dyDescent="0.25">
      <c r="A3421" s="75" t="str">
        <f t="shared" si="468"/>
        <v>Mem.+ Review59</v>
      </c>
      <c r="B3421" s="74" t="s">
        <v>9</v>
      </c>
      <c r="C3421" s="105"/>
      <c r="D3421" s="118" t="s">
        <v>3419</v>
      </c>
      <c r="E3421" s="105" t="s">
        <v>128</v>
      </c>
      <c r="F3421" s="42">
        <v>59</v>
      </c>
      <c r="G3421" s="43" t="str">
        <f t="shared" si="469"/>
        <v>22 Nov (Week 12:  Thu)</v>
      </c>
      <c r="H3421" s="41" t="s">
        <v>3422</v>
      </c>
      <c r="I3421" s="41" t="s">
        <v>468</v>
      </c>
      <c r="J3421" s="41" t="str">
        <f t="shared" si="470"/>
        <v>Planned</v>
      </c>
    </row>
    <row r="3422" spans="1:11" x14ac:dyDescent="0.25">
      <c r="A3422" s="75" t="str">
        <f t="shared" si="468"/>
        <v>Mem.+ Review64</v>
      </c>
      <c r="B3422" s="74" t="s">
        <v>9</v>
      </c>
      <c r="C3422" s="105"/>
      <c r="D3422" s="118" t="s">
        <v>3419</v>
      </c>
      <c r="E3422" s="105" t="s">
        <v>128</v>
      </c>
      <c r="F3422" s="42">
        <v>64</v>
      </c>
      <c r="G3422" s="43" t="str">
        <f t="shared" si="469"/>
        <v>29 Nov (Week 13:  Thu)</v>
      </c>
      <c r="H3422" s="41" t="s">
        <v>0</v>
      </c>
      <c r="I3422" s="41" t="s">
        <v>3420</v>
      </c>
      <c r="J3422" s="41" t="str">
        <f t="shared" si="470"/>
        <v>Planned</v>
      </c>
    </row>
    <row r="3423" spans="1:11" x14ac:dyDescent="0.25">
      <c r="A3423" s="75" t="str">
        <f t="shared" ref="A3423:A3427" si="471">B3423&amp;D3423&amp;F3423</f>
        <v>Mem.+ Review69</v>
      </c>
      <c r="B3423" s="74" t="s">
        <v>9</v>
      </c>
      <c r="C3423" s="105"/>
      <c r="D3423" s="118" t="s">
        <v>3419</v>
      </c>
      <c r="E3423" s="105" t="s">
        <v>128</v>
      </c>
      <c r="F3423" s="42">
        <v>69</v>
      </c>
      <c r="G3423" s="43" t="str">
        <f t="shared" si="469"/>
        <v>06 Dec (Week 14:  Thu)</v>
      </c>
      <c r="H3423" s="41" t="s">
        <v>101</v>
      </c>
      <c r="I3423" s="41" t="s">
        <v>467</v>
      </c>
      <c r="J3423" s="41" t="str">
        <f t="shared" ref="J3423:J3427" si="472">IF(ISBLANK(K3423),"Planned",IF(K3423="-","Revoked","Completed"))</f>
        <v>Planned</v>
      </c>
    </row>
    <row r="3424" spans="1:11" x14ac:dyDescent="0.25">
      <c r="A3424" s="75" t="str">
        <f t="shared" si="471"/>
        <v>Mem.+ Review74</v>
      </c>
      <c r="B3424" s="74" t="s">
        <v>9</v>
      </c>
      <c r="C3424" s="105"/>
      <c r="D3424" s="118" t="s">
        <v>3419</v>
      </c>
      <c r="E3424" s="105" t="s">
        <v>128</v>
      </c>
      <c r="F3424" s="42">
        <v>74</v>
      </c>
      <c r="G3424" s="43" t="str">
        <f t="shared" si="469"/>
        <v>13 Dec (Week 15:  Thu)</v>
      </c>
      <c r="H3424" s="41" t="s">
        <v>3421</v>
      </c>
      <c r="I3424" s="41" t="s">
        <v>466</v>
      </c>
      <c r="J3424" s="41" t="str">
        <f t="shared" si="472"/>
        <v>Planned</v>
      </c>
    </row>
    <row r="3425" spans="1:10" x14ac:dyDescent="0.25">
      <c r="A3425" s="75" t="str">
        <f t="shared" si="471"/>
        <v>Mem.+ Review79</v>
      </c>
      <c r="B3425" s="74" t="s">
        <v>9</v>
      </c>
      <c r="C3425" s="105"/>
      <c r="D3425" s="118" t="s">
        <v>3419</v>
      </c>
      <c r="E3425" s="105" t="s">
        <v>128</v>
      </c>
      <c r="F3425" s="42">
        <v>79</v>
      </c>
      <c r="G3425" s="43" t="str">
        <f t="shared" si="469"/>
        <v>20 Dec (Week 16:  Thu)</v>
      </c>
      <c r="H3425" s="41" t="s">
        <v>3422</v>
      </c>
      <c r="I3425" s="41" t="s">
        <v>468</v>
      </c>
      <c r="J3425" s="41" t="str">
        <f t="shared" si="472"/>
        <v>Planned</v>
      </c>
    </row>
    <row r="3426" spans="1:10" x14ac:dyDescent="0.25">
      <c r="A3426" s="75" t="str">
        <f t="shared" si="471"/>
        <v>Mem.+ Review84</v>
      </c>
      <c r="B3426" s="74" t="s">
        <v>9</v>
      </c>
      <c r="C3426" s="105"/>
      <c r="D3426" s="118" t="s">
        <v>3419</v>
      </c>
      <c r="E3426" s="105" t="s">
        <v>128</v>
      </c>
      <c r="F3426" s="42">
        <v>84</v>
      </c>
      <c r="G3426" s="43" t="str">
        <f t="shared" si="469"/>
        <v>03 Jan (Week 17:  Thu)</v>
      </c>
      <c r="H3426" s="41" t="s">
        <v>0</v>
      </c>
      <c r="I3426" s="41" t="s">
        <v>3420</v>
      </c>
      <c r="J3426" s="41" t="str">
        <f t="shared" si="472"/>
        <v>Planned</v>
      </c>
    </row>
    <row r="3427" spans="1:10" x14ac:dyDescent="0.25">
      <c r="A3427" s="75" t="str">
        <f t="shared" si="471"/>
        <v>Mem.+ Review89</v>
      </c>
      <c r="B3427" s="74" t="s">
        <v>9</v>
      </c>
      <c r="C3427" s="105"/>
      <c r="D3427" s="118" t="s">
        <v>3419</v>
      </c>
      <c r="E3427" s="105" t="s">
        <v>128</v>
      </c>
      <c r="F3427" s="42">
        <v>89</v>
      </c>
      <c r="G3427" s="43" t="str">
        <f t="shared" si="469"/>
        <v>10 Jan (Week 18:  Thu)</v>
      </c>
      <c r="H3427" s="41" t="s">
        <v>101</v>
      </c>
      <c r="I3427" s="41" t="s">
        <v>467</v>
      </c>
      <c r="J3427" s="41" t="str">
        <f t="shared" si="472"/>
        <v>Planned</v>
      </c>
    </row>
    <row r="3428" spans="1:10" x14ac:dyDescent="0.25">
      <c r="A3428" s="103" t="str">
        <f t="shared" si="458"/>
        <v>Mem.+ Review94</v>
      </c>
      <c r="B3428" s="74" t="s">
        <v>9</v>
      </c>
      <c r="C3428" s="105"/>
      <c r="D3428" s="118" t="s">
        <v>3419</v>
      </c>
      <c r="E3428" s="105" t="s">
        <v>128</v>
      </c>
      <c r="F3428" s="42">
        <v>94</v>
      </c>
      <c r="G3428" s="43" t="str">
        <f t="shared" si="459"/>
        <v>17 Jan (Week 19:  Thu)</v>
      </c>
      <c r="H3428" s="41" t="s">
        <v>3421</v>
      </c>
      <c r="I3428" s="41" t="s">
        <v>466</v>
      </c>
      <c r="J3428" s="41" t="str">
        <f t="shared" si="460"/>
        <v>Planned</v>
      </c>
    </row>
    <row r="3429" spans="1:10" x14ac:dyDescent="0.25">
      <c r="A3429" s="103" t="str">
        <f t="shared" si="458"/>
        <v>Mem.+ Review99</v>
      </c>
      <c r="B3429" s="74" t="s">
        <v>9</v>
      </c>
      <c r="C3429" s="105"/>
      <c r="D3429" s="118" t="s">
        <v>3419</v>
      </c>
      <c r="E3429" s="105" t="s">
        <v>128</v>
      </c>
      <c r="F3429" s="42">
        <v>99</v>
      </c>
      <c r="G3429" s="43" t="str">
        <f t="shared" si="459"/>
        <v>24 Jan (Week 20:  Thu)</v>
      </c>
      <c r="H3429" s="41" t="s">
        <v>3422</v>
      </c>
      <c r="I3429" s="41" t="s">
        <v>468</v>
      </c>
      <c r="J3429" s="41" t="str">
        <f t="shared" si="460"/>
        <v>Planned</v>
      </c>
    </row>
    <row r="3430" spans="1:10" x14ac:dyDescent="0.25">
      <c r="A3430" s="75" t="str">
        <f t="shared" ref="A3430:A3435" si="473">B3430&amp;D3430&amp;F3430</f>
        <v>Mem.+ Review104</v>
      </c>
      <c r="B3430" s="74" t="s">
        <v>9</v>
      </c>
      <c r="C3430" s="105"/>
      <c r="D3430" s="118" t="s">
        <v>3419</v>
      </c>
      <c r="E3430" s="105" t="s">
        <v>128</v>
      </c>
      <c r="F3430" s="42">
        <v>104</v>
      </c>
      <c r="G3430" s="43" t="str">
        <f t="shared" ref="G3430:G3440" si="474">IF(ISBLANK(F3430),"",TEXT(VLOOKUP(F3430,Calendar,2,0),"dd mmm")&amp;" (Week "&amp;VLOOKUP(F3430,Calendar,3,FALSE)&amp;":  "&amp;TEXT(VLOOKUP(F3430,Calendar,2,FALSE),"ddd")&amp;")")</f>
        <v>31 Jan (Week 21:  Thu)</v>
      </c>
      <c r="H3430" s="41" t="s">
        <v>0</v>
      </c>
      <c r="I3430" s="41" t="s">
        <v>3420</v>
      </c>
      <c r="J3430" s="41" t="str">
        <f t="shared" ref="J3430:J3435" si="475">IF(ISBLANK(K3430),"Planned",IF(K3430="-","Revoked","Completed"))</f>
        <v>Planned</v>
      </c>
    </row>
    <row r="3431" spans="1:10" x14ac:dyDescent="0.25">
      <c r="A3431" s="75" t="str">
        <f t="shared" si="473"/>
        <v>Mem.+ Review109</v>
      </c>
      <c r="B3431" s="74" t="s">
        <v>9</v>
      </c>
      <c r="C3431" s="105"/>
      <c r="D3431" s="118" t="s">
        <v>3419</v>
      </c>
      <c r="E3431" s="105" t="s">
        <v>128</v>
      </c>
      <c r="F3431" s="42">
        <v>109</v>
      </c>
      <c r="G3431" s="43" t="str">
        <f t="shared" si="474"/>
        <v>07 Feb (Week 22:  Thu)</v>
      </c>
      <c r="H3431" s="41" t="s">
        <v>101</v>
      </c>
      <c r="I3431" s="41" t="s">
        <v>467</v>
      </c>
      <c r="J3431" s="41" t="str">
        <f t="shared" si="475"/>
        <v>Planned</v>
      </c>
    </row>
    <row r="3432" spans="1:10" x14ac:dyDescent="0.25">
      <c r="A3432" s="75" t="str">
        <f t="shared" si="473"/>
        <v>Mem.+ Review114</v>
      </c>
      <c r="B3432" s="74" t="s">
        <v>9</v>
      </c>
      <c r="C3432" s="105"/>
      <c r="D3432" s="118" t="s">
        <v>3419</v>
      </c>
      <c r="E3432" s="105" t="s">
        <v>128</v>
      </c>
      <c r="F3432" s="42">
        <v>114</v>
      </c>
      <c r="G3432" s="43" t="str">
        <f t="shared" si="474"/>
        <v>14 Feb (Week 23:  Thu)</v>
      </c>
      <c r="H3432" s="41" t="s">
        <v>3421</v>
      </c>
      <c r="I3432" s="41" t="s">
        <v>466</v>
      </c>
      <c r="J3432" s="41" t="str">
        <f t="shared" si="475"/>
        <v>Planned</v>
      </c>
    </row>
    <row r="3433" spans="1:10" x14ac:dyDescent="0.25">
      <c r="A3433" s="75" t="str">
        <f t="shared" si="473"/>
        <v>Mem.+ Review119</v>
      </c>
      <c r="B3433" s="74" t="s">
        <v>9</v>
      </c>
      <c r="C3433" s="105"/>
      <c r="D3433" s="118" t="s">
        <v>3419</v>
      </c>
      <c r="E3433" s="105" t="s">
        <v>128</v>
      </c>
      <c r="F3433" s="42">
        <v>119</v>
      </c>
      <c r="G3433" s="43" t="str">
        <f t="shared" si="474"/>
        <v>21 Feb (Week 24:  Thu)</v>
      </c>
      <c r="H3433" s="41" t="s">
        <v>3422</v>
      </c>
      <c r="I3433" s="41" t="s">
        <v>468</v>
      </c>
      <c r="J3433" s="41" t="str">
        <f t="shared" si="475"/>
        <v>Planned</v>
      </c>
    </row>
    <row r="3434" spans="1:10" x14ac:dyDescent="0.25">
      <c r="A3434" s="75" t="str">
        <f>B3434&amp;D3434&amp;F3434</f>
        <v>Mem.+ Review124</v>
      </c>
      <c r="B3434" s="74" t="s">
        <v>9</v>
      </c>
      <c r="C3434" s="105"/>
      <c r="D3434" s="118" t="s">
        <v>3419</v>
      </c>
      <c r="E3434" s="105" t="s">
        <v>128</v>
      </c>
      <c r="F3434" s="42">
        <v>124</v>
      </c>
      <c r="G3434" s="43" t="str">
        <f t="shared" si="474"/>
        <v>28 Feb (Week 25:  Thu)</v>
      </c>
      <c r="H3434" s="41" t="s">
        <v>0</v>
      </c>
      <c r="I3434" s="41" t="s">
        <v>3420</v>
      </c>
      <c r="J3434" s="41" t="str">
        <f>IF(ISBLANK(K3434),"Planned",IF(K3434="-","Revoked","Completed"))</f>
        <v>Planned</v>
      </c>
    </row>
    <row r="3435" spans="1:10" x14ac:dyDescent="0.25">
      <c r="A3435" s="75" t="str">
        <f t="shared" si="473"/>
        <v>Mem.+ Review129</v>
      </c>
      <c r="B3435" s="74" t="s">
        <v>9</v>
      </c>
      <c r="C3435" s="105"/>
      <c r="D3435" s="118" t="s">
        <v>3419</v>
      </c>
      <c r="E3435" s="105" t="s">
        <v>128</v>
      </c>
      <c r="F3435" s="42">
        <v>129</v>
      </c>
      <c r="G3435" s="43" t="str">
        <f t="shared" si="474"/>
        <v>07 Mar (Week 26:  Thu)</v>
      </c>
      <c r="H3435" s="41" t="s">
        <v>101</v>
      </c>
      <c r="I3435" s="41" t="s">
        <v>467</v>
      </c>
      <c r="J3435" s="41" t="str">
        <f t="shared" si="475"/>
        <v>Planned</v>
      </c>
    </row>
    <row r="3436" spans="1:10" x14ac:dyDescent="0.25">
      <c r="A3436" s="75" t="str">
        <f t="shared" ref="A3436:A3440" si="476">B3436&amp;D3436&amp;F3436</f>
        <v>Mem.+ Review134</v>
      </c>
      <c r="B3436" s="74" t="s">
        <v>9</v>
      </c>
      <c r="C3436" s="105"/>
      <c r="D3436" s="118" t="s">
        <v>3419</v>
      </c>
      <c r="E3436" s="105" t="s">
        <v>128</v>
      </c>
      <c r="F3436" s="42">
        <v>134</v>
      </c>
      <c r="G3436" s="43" t="str">
        <f t="shared" si="474"/>
        <v>14 Mar (Week 27:  Thu)</v>
      </c>
      <c r="H3436" s="41" t="s">
        <v>3421</v>
      </c>
      <c r="I3436" s="41" t="s">
        <v>466</v>
      </c>
      <c r="J3436" s="41" t="str">
        <f t="shared" ref="J3436:J3440" si="477">IF(ISBLANK(K3436),"Planned",IF(K3436="-","Revoked","Completed"))</f>
        <v>Planned</v>
      </c>
    </row>
    <row r="3437" spans="1:10" x14ac:dyDescent="0.25">
      <c r="A3437" s="75" t="str">
        <f t="shared" si="476"/>
        <v>Mem.+ Review139</v>
      </c>
      <c r="B3437" s="74" t="s">
        <v>9</v>
      </c>
      <c r="C3437" s="105"/>
      <c r="D3437" s="118" t="s">
        <v>3419</v>
      </c>
      <c r="E3437" s="105" t="s">
        <v>128</v>
      </c>
      <c r="F3437" s="42">
        <v>139</v>
      </c>
      <c r="G3437" s="43" t="str">
        <f t="shared" si="474"/>
        <v>21 Mar (Week 28:  Thu)</v>
      </c>
      <c r="H3437" s="41" t="s">
        <v>3422</v>
      </c>
      <c r="I3437" s="41" t="s">
        <v>468</v>
      </c>
      <c r="J3437" s="41" t="str">
        <f t="shared" si="477"/>
        <v>Planned</v>
      </c>
    </row>
    <row r="3438" spans="1:10" x14ac:dyDescent="0.25">
      <c r="A3438" s="75" t="str">
        <f t="shared" si="476"/>
        <v>Mem.+ Review144</v>
      </c>
      <c r="B3438" s="74" t="s">
        <v>9</v>
      </c>
      <c r="C3438" s="105"/>
      <c r="D3438" s="118" t="s">
        <v>3419</v>
      </c>
      <c r="E3438" s="105" t="s">
        <v>128</v>
      </c>
      <c r="F3438" s="42">
        <v>144</v>
      </c>
      <c r="G3438" s="43" t="str">
        <f t="shared" si="474"/>
        <v>28 Mar (Week 29:  Thu)</v>
      </c>
      <c r="H3438" s="41" t="s">
        <v>0</v>
      </c>
      <c r="I3438" s="41" t="s">
        <v>3420</v>
      </c>
      <c r="J3438" s="41" t="str">
        <f t="shared" si="477"/>
        <v>Planned</v>
      </c>
    </row>
    <row r="3439" spans="1:10" x14ac:dyDescent="0.25">
      <c r="A3439" s="75" t="str">
        <f t="shared" si="476"/>
        <v>Mem.+ Review149</v>
      </c>
      <c r="B3439" s="74" t="s">
        <v>9</v>
      </c>
      <c r="C3439" s="105"/>
      <c r="D3439" s="118" t="s">
        <v>3419</v>
      </c>
      <c r="E3439" s="105" t="s">
        <v>128</v>
      </c>
      <c r="F3439" s="42">
        <v>149</v>
      </c>
      <c r="G3439" s="43" t="str">
        <f t="shared" si="474"/>
        <v>04 Apr (Week 30:  Thu)</v>
      </c>
      <c r="H3439" s="41" t="s">
        <v>101</v>
      </c>
      <c r="I3439" s="41" t="s">
        <v>467</v>
      </c>
      <c r="J3439" s="41" t="str">
        <f t="shared" si="477"/>
        <v>Planned</v>
      </c>
    </row>
    <row r="3440" spans="1:10" x14ac:dyDescent="0.25">
      <c r="A3440" s="75" t="str">
        <f t="shared" si="476"/>
        <v>Mem.+ Review154</v>
      </c>
      <c r="B3440" s="74" t="s">
        <v>9</v>
      </c>
      <c r="C3440" s="105"/>
      <c r="D3440" s="118" t="s">
        <v>3419</v>
      </c>
      <c r="E3440" s="105" t="s">
        <v>128</v>
      </c>
      <c r="F3440" s="42">
        <v>154</v>
      </c>
      <c r="G3440" s="43" t="str">
        <f t="shared" si="474"/>
        <v>11 Apr (Week 31:  Thu)</v>
      </c>
      <c r="H3440" s="41" t="s">
        <v>3421</v>
      </c>
      <c r="I3440" s="41" t="s">
        <v>466</v>
      </c>
      <c r="J3440" s="41" t="str">
        <f t="shared" si="477"/>
        <v>Planned</v>
      </c>
    </row>
    <row r="3441" spans="1:11" x14ac:dyDescent="0.25">
      <c r="A3441" s="173" t="str">
        <f t="shared" ref="A3441:A3445" si="478">B3441&amp;D3441&amp;F3441</f>
        <v>Mem.+ Review159</v>
      </c>
      <c r="B3441" s="74" t="s">
        <v>9</v>
      </c>
      <c r="C3441" s="105"/>
      <c r="D3441" s="118" t="s">
        <v>3419</v>
      </c>
      <c r="E3441" s="105" t="s">
        <v>128</v>
      </c>
      <c r="F3441" s="42">
        <v>159</v>
      </c>
      <c r="G3441" s="43" t="str">
        <f>IF(ISBLANK(F3441),"",TEXT(VLOOKUP(F3441,Calendar,2,0),"dd mmm")&amp;" (Week "&amp;VLOOKUP(F3441,Calendar,3,FALSE)&amp;":  "&amp;TEXT(VLOOKUP(F3441,Calendar,2,FALSE),"ddd")&amp;")")</f>
        <v>18 Apr (Week 32:  Thu)</v>
      </c>
      <c r="H3441" s="41" t="s">
        <v>3422</v>
      </c>
      <c r="I3441" s="41" t="s">
        <v>468</v>
      </c>
      <c r="J3441" s="41" t="str">
        <f t="shared" ref="J3441:J3445" si="479">IF(ISBLANK(K3441),"Planned",IF(K3441="-","Revoked","Completed"))</f>
        <v>Planned</v>
      </c>
    </row>
    <row r="3442" spans="1:11" x14ac:dyDescent="0.25">
      <c r="A3442" s="173" t="str">
        <f t="shared" si="478"/>
        <v>Mem.+ Review164</v>
      </c>
      <c r="B3442" s="74" t="s">
        <v>9</v>
      </c>
      <c r="C3442" s="105"/>
      <c r="D3442" s="118" t="s">
        <v>3419</v>
      </c>
      <c r="E3442" s="105" t="s">
        <v>128</v>
      </c>
      <c r="F3442" s="42">
        <v>164</v>
      </c>
      <c r="G3442" s="43" t="str">
        <f>IF(ISBLANK(F3442),"",TEXT(VLOOKUP(F3442,Calendar,2,0),"dd mmm")&amp;" (Week "&amp;VLOOKUP(F3442,Calendar,3,FALSE)&amp;":  "&amp;TEXT(VLOOKUP(F3442,Calendar,2,FALSE),"ddd")&amp;")")</f>
        <v>25 Apr (Week 33:  Thu)</v>
      </c>
      <c r="H3442" s="41" t="s">
        <v>0</v>
      </c>
      <c r="I3442" s="41" t="s">
        <v>3420</v>
      </c>
      <c r="J3442" s="41" t="str">
        <f t="shared" si="479"/>
        <v>Planned</v>
      </c>
    </row>
    <row r="3443" spans="1:11" x14ac:dyDescent="0.25">
      <c r="A3443" s="173" t="str">
        <f t="shared" si="478"/>
        <v>Mem.+ Review169</v>
      </c>
      <c r="B3443" s="74" t="s">
        <v>9</v>
      </c>
      <c r="C3443" s="105"/>
      <c r="D3443" s="118" t="s">
        <v>3419</v>
      </c>
      <c r="E3443" s="105" t="s">
        <v>128</v>
      </c>
      <c r="F3443" s="42">
        <v>169</v>
      </c>
      <c r="G3443" s="43" t="str">
        <f>IF(ISBLANK(F3443),"",TEXT(VLOOKUP(F3443,Calendar,2,0),"dd mmm")&amp;" (Week "&amp;VLOOKUP(F3443,Calendar,3,FALSE)&amp;":  "&amp;TEXT(VLOOKUP(F3443,Calendar,2,FALSE),"ddd")&amp;")")</f>
        <v>02 May (Week 34:  Thu)</v>
      </c>
      <c r="H3443" s="41" t="s">
        <v>101</v>
      </c>
      <c r="I3443" s="41" t="s">
        <v>467</v>
      </c>
      <c r="J3443" s="41" t="str">
        <f t="shared" si="479"/>
        <v>Planned</v>
      </c>
    </row>
    <row r="3444" spans="1:11" x14ac:dyDescent="0.25">
      <c r="A3444" s="173" t="str">
        <f t="shared" si="478"/>
        <v>Mem.+ Review174</v>
      </c>
      <c r="B3444" s="74" t="s">
        <v>9</v>
      </c>
      <c r="C3444" s="105"/>
      <c r="D3444" s="118" t="s">
        <v>3419</v>
      </c>
      <c r="E3444" s="105" t="s">
        <v>128</v>
      </c>
      <c r="F3444" s="42">
        <v>174</v>
      </c>
      <c r="G3444" s="43" t="str">
        <f>IF(ISBLANK(F3444),"",TEXT(VLOOKUP(F3444,Calendar,2,0),"dd mmm")&amp;" (Week "&amp;VLOOKUP(F3444,Calendar,3,FALSE)&amp;":  "&amp;TEXT(VLOOKUP(F3444,Calendar,2,FALSE),"ddd")&amp;")")</f>
        <v>09 May (Week 35:  Thu)</v>
      </c>
      <c r="H3444" s="41" t="s">
        <v>3421</v>
      </c>
      <c r="I3444" s="41" t="s">
        <v>466</v>
      </c>
      <c r="J3444" s="41" t="str">
        <f t="shared" si="479"/>
        <v>Planned</v>
      </c>
    </row>
    <row r="3445" spans="1:11" x14ac:dyDescent="0.25">
      <c r="A3445" s="173" t="str">
        <f t="shared" si="478"/>
        <v>Mem.+ Review179</v>
      </c>
      <c r="B3445" s="74" t="s">
        <v>9</v>
      </c>
      <c r="C3445" s="105"/>
      <c r="D3445" s="118" t="s">
        <v>3419</v>
      </c>
      <c r="E3445" s="105" t="s">
        <v>128</v>
      </c>
      <c r="F3445" s="42">
        <v>179</v>
      </c>
      <c r="G3445" s="43" t="str">
        <f>IF(ISBLANK(F3445),"",TEXT(VLOOKUP(F3445,Calendar,2,0),"dd mmm")&amp;" (Week "&amp;VLOOKUP(F3445,Calendar,3,FALSE)&amp;":  "&amp;TEXT(VLOOKUP(F3445,Calendar,2,FALSE),"ddd")&amp;")")</f>
        <v>16 May (Week 36:  Thu)</v>
      </c>
      <c r="H3445" s="41" t="s">
        <v>3422</v>
      </c>
      <c r="I3445" s="41" t="s">
        <v>468</v>
      </c>
      <c r="J3445" s="41" t="str">
        <f t="shared" si="479"/>
        <v>Planned</v>
      </c>
    </row>
    <row r="3446" spans="1:11" x14ac:dyDescent="0.25">
      <c r="A3446" s="103" t="str">
        <f t="shared" si="458"/>
        <v>Activities+ Field Trip10</v>
      </c>
      <c r="B3446" s="74" t="s">
        <v>109</v>
      </c>
      <c r="C3446" s="105"/>
      <c r="D3446" s="118" t="s">
        <v>130</v>
      </c>
      <c r="E3446" s="105" t="s">
        <v>128</v>
      </c>
      <c r="F3446" s="42">
        <v>10</v>
      </c>
      <c r="G3446" s="43" t="str">
        <f t="shared" si="459"/>
        <v>14 Sep (Week 2:  Fri)</v>
      </c>
      <c r="H3446" s="41" t="s">
        <v>3803</v>
      </c>
      <c r="I3446" s="41" t="s">
        <v>3804</v>
      </c>
      <c r="J3446" s="41" t="str">
        <f t="shared" si="460"/>
        <v>Completed</v>
      </c>
      <c r="K3446" s="107">
        <v>43356</v>
      </c>
    </row>
    <row r="3447" spans="1:11" x14ac:dyDescent="0.25">
      <c r="A3447" s="103" t="str">
        <f t="shared" si="458"/>
        <v>Activities+ Field Trip20</v>
      </c>
      <c r="B3447" s="74" t="s">
        <v>109</v>
      </c>
      <c r="C3447" s="105"/>
      <c r="D3447" s="118" t="s">
        <v>130</v>
      </c>
      <c r="E3447" s="105" t="s">
        <v>128</v>
      </c>
      <c r="F3447" s="42">
        <v>20</v>
      </c>
      <c r="G3447" s="43" t="str">
        <f t="shared" si="459"/>
        <v>28 Sep (Week 4:  Fri)</v>
      </c>
      <c r="H3447" s="41" t="s">
        <v>4012</v>
      </c>
      <c r="I3447" s="41" t="s">
        <v>4013</v>
      </c>
      <c r="J3447" s="41" t="str">
        <f t="shared" si="460"/>
        <v>Completed</v>
      </c>
      <c r="K3447" s="107">
        <v>43365</v>
      </c>
    </row>
    <row r="3448" spans="1:11" x14ac:dyDescent="0.25">
      <c r="A3448" s="103" t="str">
        <f t="shared" ref="A3448:A3463" si="480">B3448&amp;D3448&amp;F3448</f>
        <v>Activities+ Field Trip30</v>
      </c>
      <c r="B3448" s="74" t="s">
        <v>109</v>
      </c>
      <c r="C3448" s="105"/>
      <c r="D3448" s="118" t="s">
        <v>130</v>
      </c>
      <c r="E3448" s="105" t="s">
        <v>128</v>
      </c>
      <c r="F3448" s="42">
        <v>30</v>
      </c>
      <c r="G3448" s="43" t="str">
        <f t="shared" ref="G3448:G3463" si="481">IF(ISBLANK(F3448),"",TEXT(VLOOKUP(F3448,Calendar,2,0),"dd mmm")&amp;" (Week "&amp;VLOOKUP(F3448,Calendar,3,FALSE)&amp;":  "&amp;TEXT(VLOOKUP(F3448,Calendar,2,FALSE),"ddd")&amp;")")</f>
        <v>12 Oct (Week 6:  Fri)</v>
      </c>
      <c r="H3448" s="41" t="s">
        <v>4014</v>
      </c>
      <c r="I3448" s="41" t="s">
        <v>4015</v>
      </c>
      <c r="J3448" s="41" t="str">
        <f t="shared" ref="J3448:J3463" si="482">IF(ISBLANK(K3448),"Planned",IF(K3448="-","Revoked","Completed"))</f>
        <v>Planned</v>
      </c>
    </row>
    <row r="3449" spans="1:11" x14ac:dyDescent="0.25">
      <c r="A3449" s="103" t="str">
        <f t="shared" si="480"/>
        <v>Activities+ Field Trip40</v>
      </c>
      <c r="B3449" s="74" t="s">
        <v>109</v>
      </c>
      <c r="C3449" s="105"/>
      <c r="D3449" s="118" t="s">
        <v>130</v>
      </c>
      <c r="E3449" s="105" t="s">
        <v>128</v>
      </c>
      <c r="F3449" s="42">
        <v>40</v>
      </c>
      <c r="G3449" s="43" t="str">
        <f t="shared" si="481"/>
        <v>26 Oct (Week 8:  Fri)</v>
      </c>
      <c r="H3449" s="41" t="s">
        <v>4241</v>
      </c>
      <c r="I3449" s="41" t="s">
        <v>4242</v>
      </c>
      <c r="J3449" s="41" t="str">
        <f t="shared" si="482"/>
        <v>Planned</v>
      </c>
    </row>
    <row r="3450" spans="1:11" x14ac:dyDescent="0.25">
      <c r="A3450" s="103" t="str">
        <f t="shared" si="480"/>
        <v>Activities+ Field Trip50</v>
      </c>
      <c r="B3450" s="74" t="s">
        <v>109</v>
      </c>
      <c r="C3450" s="105"/>
      <c r="D3450" s="118" t="s">
        <v>130</v>
      </c>
      <c r="E3450" s="105" t="s">
        <v>128</v>
      </c>
      <c r="F3450" s="42">
        <v>50</v>
      </c>
      <c r="G3450" s="43" t="str">
        <f t="shared" si="481"/>
        <v>09 Nov (Week 10:  Fri)</v>
      </c>
      <c r="H3450" s="41" t="s">
        <v>4259</v>
      </c>
      <c r="I3450" s="41" t="s">
        <v>4260</v>
      </c>
      <c r="J3450" s="41" t="str">
        <f t="shared" si="482"/>
        <v>Planned</v>
      </c>
    </row>
    <row r="3451" spans="1:11" x14ac:dyDescent="0.25">
      <c r="A3451" s="103" t="str">
        <f t="shared" si="480"/>
        <v>Activities+ Field Trip60</v>
      </c>
      <c r="B3451" s="74" t="s">
        <v>109</v>
      </c>
      <c r="C3451" s="105"/>
      <c r="D3451" s="118" t="s">
        <v>130</v>
      </c>
      <c r="E3451" s="105" t="s">
        <v>128</v>
      </c>
      <c r="F3451" s="42">
        <v>60</v>
      </c>
      <c r="G3451" s="43" t="str">
        <f t="shared" si="481"/>
        <v>23 Nov (Week 12:  Fri)</v>
      </c>
      <c r="H3451" s="41" t="s">
        <v>4269</v>
      </c>
      <c r="I3451" s="41" t="s">
        <v>4270</v>
      </c>
      <c r="J3451" s="41" t="str">
        <f t="shared" si="482"/>
        <v>Planned</v>
      </c>
    </row>
    <row r="3452" spans="1:11" x14ac:dyDescent="0.25">
      <c r="A3452" s="103" t="str">
        <f t="shared" si="480"/>
        <v>Activities+ Field Trip70</v>
      </c>
      <c r="B3452" s="74" t="s">
        <v>109</v>
      </c>
      <c r="C3452" s="105"/>
      <c r="D3452" s="118" t="s">
        <v>130</v>
      </c>
      <c r="E3452" s="105" t="s">
        <v>128</v>
      </c>
      <c r="F3452" s="42">
        <v>70</v>
      </c>
      <c r="G3452" s="43" t="str">
        <f t="shared" si="481"/>
        <v>07 Dec (Week 14:  Fri)</v>
      </c>
      <c r="H3452" s="41" t="s">
        <v>4259</v>
      </c>
      <c r="I3452" s="41" t="s">
        <v>4260</v>
      </c>
      <c r="J3452" s="41" t="str">
        <f t="shared" si="482"/>
        <v>Planned</v>
      </c>
    </row>
    <row r="3453" spans="1:11" x14ac:dyDescent="0.25">
      <c r="A3453" s="103" t="str">
        <f t="shared" si="480"/>
        <v>Activities+ Field Trip80</v>
      </c>
      <c r="B3453" s="74" t="s">
        <v>109</v>
      </c>
      <c r="C3453" s="105"/>
      <c r="D3453" s="118" t="s">
        <v>130</v>
      </c>
      <c r="E3453" s="105" t="s">
        <v>128</v>
      </c>
      <c r="F3453" s="42">
        <v>80</v>
      </c>
      <c r="G3453" s="43" t="str">
        <f t="shared" si="481"/>
        <v>21 Dec (Week 16:  Fri)</v>
      </c>
      <c r="H3453" s="41" t="s">
        <v>4241</v>
      </c>
      <c r="I3453" s="41" t="s">
        <v>4242</v>
      </c>
      <c r="J3453" s="41" t="str">
        <f t="shared" si="482"/>
        <v>Planned</v>
      </c>
    </row>
    <row r="3454" spans="1:11" x14ac:dyDescent="0.25">
      <c r="A3454" s="103" t="str">
        <f t="shared" si="480"/>
        <v>Activities+ Field Trip90</v>
      </c>
      <c r="B3454" s="74" t="s">
        <v>109</v>
      </c>
      <c r="C3454" s="105"/>
      <c r="D3454" s="118" t="s">
        <v>130</v>
      </c>
      <c r="E3454" s="105" t="s">
        <v>128</v>
      </c>
      <c r="F3454" s="42">
        <v>90</v>
      </c>
      <c r="G3454" s="43" t="str">
        <f t="shared" si="481"/>
        <v>11 Jan (Week 18:  Fri)</v>
      </c>
      <c r="H3454" s="41" t="s">
        <v>4259</v>
      </c>
      <c r="I3454" s="41" t="s">
        <v>4260</v>
      </c>
      <c r="J3454" s="41" t="str">
        <f t="shared" si="482"/>
        <v>Planned</v>
      </c>
    </row>
    <row r="3455" spans="1:11" x14ac:dyDescent="0.25">
      <c r="A3455" s="103" t="str">
        <f t="shared" si="480"/>
        <v>Activities+ Field Trip100</v>
      </c>
      <c r="B3455" s="74" t="s">
        <v>109</v>
      </c>
      <c r="C3455" s="105"/>
      <c r="D3455" s="118" t="s">
        <v>130</v>
      </c>
      <c r="E3455" s="105" t="s">
        <v>128</v>
      </c>
      <c r="F3455" s="42">
        <v>100</v>
      </c>
      <c r="G3455" s="43" t="str">
        <f t="shared" si="481"/>
        <v>25 Jan (Week 20:  Fri)</v>
      </c>
      <c r="H3455" s="41" t="s">
        <v>4358</v>
      </c>
      <c r="I3455" s="41" t="s">
        <v>4359</v>
      </c>
      <c r="J3455" s="41" t="str">
        <f t="shared" si="482"/>
        <v>Planned</v>
      </c>
    </row>
    <row r="3456" spans="1:11" x14ac:dyDescent="0.25">
      <c r="A3456" s="103" t="str">
        <f t="shared" si="480"/>
        <v>Activities+ Field Trip110</v>
      </c>
      <c r="B3456" s="74" t="s">
        <v>109</v>
      </c>
      <c r="C3456" s="105"/>
      <c r="D3456" s="118" t="s">
        <v>130</v>
      </c>
      <c r="E3456" s="105" t="s">
        <v>128</v>
      </c>
      <c r="F3456" s="42">
        <v>110</v>
      </c>
      <c r="G3456" s="43" t="str">
        <f t="shared" si="481"/>
        <v>08 Feb (Week 22:  Fri)</v>
      </c>
      <c r="H3456" s="41" t="s">
        <v>4259</v>
      </c>
      <c r="I3456" s="41" t="s">
        <v>4260</v>
      </c>
      <c r="J3456" s="41" t="str">
        <f t="shared" si="482"/>
        <v>Planned</v>
      </c>
    </row>
    <row r="3457" spans="1:11" x14ac:dyDescent="0.25">
      <c r="A3457" s="103" t="str">
        <f t="shared" si="480"/>
        <v>Activities+ Field Trip120</v>
      </c>
      <c r="B3457" s="74" t="s">
        <v>109</v>
      </c>
      <c r="C3457" s="105"/>
      <c r="D3457" s="118" t="s">
        <v>130</v>
      </c>
      <c r="E3457" s="105" t="s">
        <v>128</v>
      </c>
      <c r="F3457" s="42">
        <v>120</v>
      </c>
      <c r="G3457" s="43" t="str">
        <f t="shared" si="481"/>
        <v>22 Feb (Week 24:  Fri)</v>
      </c>
      <c r="H3457" s="41" t="s">
        <v>4259</v>
      </c>
      <c r="I3457" s="41" t="s">
        <v>4260</v>
      </c>
      <c r="J3457" s="41" t="str">
        <f t="shared" si="482"/>
        <v>Planned</v>
      </c>
    </row>
    <row r="3458" spans="1:11" x14ac:dyDescent="0.25">
      <c r="A3458" s="103" t="str">
        <f t="shared" si="480"/>
        <v>Activities+ Field Trip130</v>
      </c>
      <c r="B3458" s="74" t="s">
        <v>109</v>
      </c>
      <c r="C3458" s="105"/>
      <c r="D3458" s="118" t="s">
        <v>130</v>
      </c>
      <c r="E3458" s="105" t="s">
        <v>128</v>
      </c>
      <c r="F3458" s="42">
        <v>130</v>
      </c>
      <c r="G3458" s="43" t="str">
        <f t="shared" si="481"/>
        <v>08 Mar (Week 26:  Fri)</v>
      </c>
      <c r="H3458" s="41" t="s">
        <v>4441</v>
      </c>
      <c r="I3458" s="41" t="s">
        <v>4442</v>
      </c>
      <c r="J3458" s="41" t="str">
        <f t="shared" si="482"/>
        <v>Planned</v>
      </c>
    </row>
    <row r="3459" spans="1:11" x14ac:dyDescent="0.25">
      <c r="A3459" s="103" t="str">
        <f t="shared" si="480"/>
        <v>Activities+ Field Trip140</v>
      </c>
      <c r="B3459" s="74" t="s">
        <v>109</v>
      </c>
      <c r="C3459" s="105"/>
      <c r="D3459" s="118" t="s">
        <v>130</v>
      </c>
      <c r="E3459" s="105" t="s">
        <v>128</v>
      </c>
      <c r="F3459" s="42">
        <v>140</v>
      </c>
      <c r="G3459" s="43" t="str">
        <f t="shared" si="481"/>
        <v>22 Mar (Week 28:  Fri)</v>
      </c>
      <c r="H3459" s="41" t="s">
        <v>4453</v>
      </c>
      <c r="I3459" s="41" t="s">
        <v>4454</v>
      </c>
      <c r="J3459" s="41" t="str">
        <f t="shared" si="482"/>
        <v>Planned</v>
      </c>
    </row>
    <row r="3460" spans="1:11" x14ac:dyDescent="0.25">
      <c r="A3460" s="103" t="str">
        <f t="shared" si="480"/>
        <v>Activities+ Field Trip150</v>
      </c>
      <c r="B3460" s="74" t="s">
        <v>109</v>
      </c>
      <c r="C3460" s="105"/>
      <c r="D3460" s="118" t="s">
        <v>130</v>
      </c>
      <c r="E3460" s="105" t="s">
        <v>128</v>
      </c>
      <c r="F3460" s="42">
        <v>150</v>
      </c>
      <c r="G3460" s="43" t="str">
        <f t="shared" si="481"/>
        <v>05 Apr (Week 30:  Fri)</v>
      </c>
      <c r="H3460" s="41" t="s">
        <v>4458</v>
      </c>
      <c r="I3460" s="41" t="s">
        <v>4466</v>
      </c>
      <c r="J3460" s="41" t="str">
        <f t="shared" si="482"/>
        <v>Planned</v>
      </c>
    </row>
    <row r="3461" spans="1:11" x14ac:dyDescent="0.25">
      <c r="A3461" s="103" t="str">
        <f t="shared" si="480"/>
        <v>Activities+ Field Trip160</v>
      </c>
      <c r="B3461" s="74" t="s">
        <v>109</v>
      </c>
      <c r="C3461" s="105"/>
      <c r="D3461" s="118" t="s">
        <v>130</v>
      </c>
      <c r="E3461" s="105" t="s">
        <v>128</v>
      </c>
      <c r="F3461" s="42">
        <v>160</v>
      </c>
      <c r="G3461" s="43" t="str">
        <f t="shared" si="481"/>
        <v>19 Apr (Week 32:  Fri)</v>
      </c>
      <c r="H3461" s="41" t="s">
        <v>4241</v>
      </c>
      <c r="I3461" s="41" t="s">
        <v>4242</v>
      </c>
      <c r="J3461" s="41" t="str">
        <f t="shared" si="482"/>
        <v>Planned</v>
      </c>
    </row>
    <row r="3462" spans="1:11" x14ac:dyDescent="0.25">
      <c r="A3462" s="103" t="str">
        <f t="shared" si="480"/>
        <v>Activities+ Field Trip170</v>
      </c>
      <c r="B3462" s="74" t="s">
        <v>109</v>
      </c>
      <c r="C3462" s="105"/>
      <c r="D3462" s="118" t="s">
        <v>130</v>
      </c>
      <c r="E3462" s="105" t="s">
        <v>128</v>
      </c>
      <c r="F3462" s="42">
        <v>170</v>
      </c>
      <c r="G3462" s="43" t="str">
        <f t="shared" si="481"/>
        <v>03 May (Week 34:  Fri)</v>
      </c>
      <c r="H3462" s="41" t="s">
        <v>4475</v>
      </c>
      <c r="I3462" s="41" t="s">
        <v>4476</v>
      </c>
      <c r="J3462" s="41" t="str">
        <f t="shared" si="482"/>
        <v>Planned</v>
      </c>
    </row>
    <row r="3463" spans="1:11" x14ac:dyDescent="0.25">
      <c r="A3463" s="103" t="str">
        <f t="shared" si="480"/>
        <v>Activities+ Field Trip180</v>
      </c>
      <c r="B3463" s="74" t="s">
        <v>109</v>
      </c>
      <c r="C3463" s="105"/>
      <c r="D3463" s="118" t="s">
        <v>130</v>
      </c>
      <c r="E3463" s="105" t="s">
        <v>128</v>
      </c>
      <c r="F3463" s="42">
        <v>180</v>
      </c>
      <c r="G3463" s="43" t="str">
        <f t="shared" si="481"/>
        <v>17 May (Week 36:  Fri)</v>
      </c>
      <c r="H3463" s="41" t="s">
        <v>4477</v>
      </c>
      <c r="I3463" s="41" t="s">
        <v>4478</v>
      </c>
      <c r="J3463" s="41" t="str">
        <f t="shared" si="482"/>
        <v>Planned</v>
      </c>
    </row>
    <row r="3464" spans="1:11" x14ac:dyDescent="0.25">
      <c r="A3464" s="103" t="str">
        <f t="shared" si="458"/>
        <v>Activities+ Arts &amp; Crafts2</v>
      </c>
      <c r="B3464" s="74" t="s">
        <v>109</v>
      </c>
      <c r="C3464" s="105"/>
      <c r="D3464" s="118" t="s">
        <v>10</v>
      </c>
      <c r="E3464" s="105" t="s">
        <v>128</v>
      </c>
      <c r="F3464" s="42">
        <v>2</v>
      </c>
      <c r="G3464" s="43" t="str">
        <f t="shared" si="459"/>
        <v>04 Sep (Week 1:  Tue)</v>
      </c>
      <c r="H3464" s="41" t="s">
        <v>3795</v>
      </c>
      <c r="I3464" s="41" t="s">
        <v>3796</v>
      </c>
      <c r="J3464" s="41" t="str">
        <f t="shared" si="460"/>
        <v>Completed</v>
      </c>
      <c r="K3464" s="107">
        <v>43347</v>
      </c>
    </row>
    <row r="3465" spans="1:11" x14ac:dyDescent="0.25">
      <c r="A3465" s="103" t="str">
        <f t="shared" si="458"/>
        <v>Activities+ Arts &amp; Crafts4</v>
      </c>
      <c r="B3465" s="74" t="s">
        <v>109</v>
      </c>
      <c r="C3465" s="105"/>
      <c r="D3465" s="118" t="s">
        <v>10</v>
      </c>
      <c r="E3465" s="105" t="s">
        <v>128</v>
      </c>
      <c r="F3465" s="42">
        <v>4</v>
      </c>
      <c r="G3465" s="43" t="str">
        <f t="shared" si="459"/>
        <v>06 Sep (Week 1:  Thu)</v>
      </c>
      <c r="H3465" s="41" t="s">
        <v>3797</v>
      </c>
      <c r="I3465" s="41" t="s">
        <v>3798</v>
      </c>
      <c r="J3465" s="41" t="str">
        <f t="shared" si="460"/>
        <v>Completed</v>
      </c>
      <c r="K3465" s="107">
        <v>43348</v>
      </c>
    </row>
    <row r="3466" spans="1:11" x14ac:dyDescent="0.25">
      <c r="A3466" s="103" t="str">
        <f t="shared" ref="A3466:A3497" si="483">B3466&amp;D3466&amp;F3466</f>
        <v>Activities+ Arts &amp; Crafts7</v>
      </c>
      <c r="B3466" s="74" t="s">
        <v>109</v>
      </c>
      <c r="C3466" s="105"/>
      <c r="D3466" s="118" t="s">
        <v>10</v>
      </c>
      <c r="E3466" s="105" t="s">
        <v>128</v>
      </c>
      <c r="F3466" s="42">
        <v>7</v>
      </c>
      <c r="G3466" s="43" t="str">
        <f t="shared" ref="G3466:G3497" si="484">IF(ISBLANK(F3466),"",TEXT(VLOOKUP(F3466,Calendar,2,0),"dd mmm")&amp;" (Week "&amp;VLOOKUP(F3466,Calendar,3,FALSE)&amp;":  "&amp;TEXT(VLOOKUP(F3466,Calendar,2,FALSE),"ddd")&amp;")")</f>
        <v>11 Sep (Week 2:  Tue)</v>
      </c>
      <c r="H3466" s="41" t="s">
        <v>3805</v>
      </c>
      <c r="I3466" s="41" t="s">
        <v>3806</v>
      </c>
      <c r="J3466" s="41" t="str">
        <f t="shared" ref="J3466:J3497" si="485">IF(ISBLANK(K3466),"Planned",IF(K3466="-","Revoked","Completed"))</f>
        <v>Completed</v>
      </c>
      <c r="K3466" s="107">
        <v>43356</v>
      </c>
    </row>
    <row r="3467" spans="1:11" x14ac:dyDescent="0.25">
      <c r="A3467" s="103" t="str">
        <f t="shared" si="483"/>
        <v>Activities+ Arts &amp; Crafts9</v>
      </c>
      <c r="B3467" s="74" t="s">
        <v>109</v>
      </c>
      <c r="C3467" s="105"/>
      <c r="D3467" s="118" t="s">
        <v>10</v>
      </c>
      <c r="E3467" s="105" t="s">
        <v>128</v>
      </c>
      <c r="F3467" s="42">
        <v>9</v>
      </c>
      <c r="G3467" s="43" t="str">
        <f t="shared" si="484"/>
        <v>13 Sep (Week 2:  Thu)</v>
      </c>
      <c r="H3467" s="41" t="s">
        <v>3808</v>
      </c>
      <c r="I3467" s="41" t="s">
        <v>3809</v>
      </c>
      <c r="J3467" s="41" t="str">
        <f t="shared" si="485"/>
        <v>Completed</v>
      </c>
      <c r="K3467" s="107">
        <v>43357</v>
      </c>
    </row>
    <row r="3468" spans="1:11" x14ac:dyDescent="0.25">
      <c r="A3468" s="103" t="str">
        <f t="shared" si="483"/>
        <v>Activities+ Arts &amp; Crafts12</v>
      </c>
      <c r="B3468" s="74" t="s">
        <v>109</v>
      </c>
      <c r="C3468" s="105"/>
      <c r="D3468" s="118" t="s">
        <v>10</v>
      </c>
      <c r="E3468" s="105" t="s">
        <v>128</v>
      </c>
      <c r="F3468" s="42">
        <v>12</v>
      </c>
      <c r="G3468" s="43" t="str">
        <f t="shared" si="484"/>
        <v>18 Sep (Week 3:  Tue)</v>
      </c>
      <c r="H3468" s="41" t="s">
        <v>4010</v>
      </c>
      <c r="I3468" s="41" t="s">
        <v>4011</v>
      </c>
      <c r="J3468" s="41" t="str">
        <f t="shared" si="485"/>
        <v>Completed</v>
      </c>
      <c r="K3468" s="107">
        <v>43362</v>
      </c>
    </row>
    <row r="3469" spans="1:11" x14ac:dyDescent="0.25">
      <c r="A3469" s="103" t="str">
        <f t="shared" si="483"/>
        <v>Activities+ Arts &amp; Crafts14</v>
      </c>
      <c r="B3469" s="74" t="s">
        <v>109</v>
      </c>
      <c r="C3469" s="105"/>
      <c r="D3469" s="118" t="s">
        <v>10</v>
      </c>
      <c r="E3469" s="105" t="s">
        <v>128</v>
      </c>
      <c r="F3469" s="42">
        <v>14</v>
      </c>
      <c r="G3469" s="43" t="str">
        <f t="shared" si="484"/>
        <v>20 Sep (Week 3:  Thu)</v>
      </c>
      <c r="H3469" s="41" t="s">
        <v>4016</v>
      </c>
      <c r="I3469" s="41" t="s">
        <v>4017</v>
      </c>
      <c r="J3469" s="41" t="str">
        <f t="shared" si="485"/>
        <v>Completed</v>
      </c>
      <c r="K3469" s="107">
        <v>43370</v>
      </c>
    </row>
    <row r="3470" spans="1:11" x14ac:dyDescent="0.25">
      <c r="A3470" s="103" t="str">
        <f t="shared" si="483"/>
        <v>Activities+ Arts &amp; Crafts17</v>
      </c>
      <c r="B3470" s="74" t="s">
        <v>109</v>
      </c>
      <c r="C3470" s="105"/>
      <c r="D3470" s="118" t="s">
        <v>10</v>
      </c>
      <c r="E3470" s="105" t="s">
        <v>128</v>
      </c>
      <c r="F3470" s="42">
        <v>17</v>
      </c>
      <c r="G3470" s="43" t="str">
        <f t="shared" si="484"/>
        <v>25 Sep (Week 4:  Tue)</v>
      </c>
      <c r="H3470" s="41" t="s">
        <v>4127</v>
      </c>
      <c r="I3470" s="41" t="s">
        <v>4128</v>
      </c>
      <c r="J3470" s="41" t="str">
        <f t="shared" si="485"/>
        <v>Completed</v>
      </c>
      <c r="K3470" s="107">
        <v>43375</v>
      </c>
    </row>
    <row r="3471" spans="1:11" x14ac:dyDescent="0.25">
      <c r="A3471" s="103" t="str">
        <f t="shared" si="483"/>
        <v>Activities+ Arts &amp; Crafts19</v>
      </c>
      <c r="B3471" s="74" t="s">
        <v>109</v>
      </c>
      <c r="C3471" s="105"/>
      <c r="D3471" s="118" t="s">
        <v>10</v>
      </c>
      <c r="E3471" s="105" t="s">
        <v>128</v>
      </c>
      <c r="F3471" s="42">
        <v>19</v>
      </c>
      <c r="G3471" s="43" t="str">
        <f t="shared" si="484"/>
        <v>27 Sep (Week 4:  Thu)</v>
      </c>
      <c r="H3471" s="41" t="s">
        <v>4129</v>
      </c>
      <c r="I3471" s="41" t="s">
        <v>4130</v>
      </c>
      <c r="J3471" s="41" t="str">
        <f t="shared" si="485"/>
        <v>Completed</v>
      </c>
      <c r="K3471" s="107">
        <v>43376</v>
      </c>
    </row>
    <row r="3472" spans="1:11" x14ac:dyDescent="0.25">
      <c r="A3472" s="103" t="str">
        <f t="shared" si="483"/>
        <v>Activities+ Arts &amp; Crafts22</v>
      </c>
      <c r="B3472" s="74" t="s">
        <v>109</v>
      </c>
      <c r="C3472" s="105"/>
      <c r="D3472" s="118" t="s">
        <v>10</v>
      </c>
      <c r="E3472" s="105" t="s">
        <v>128</v>
      </c>
      <c r="F3472" s="42">
        <v>22</v>
      </c>
      <c r="G3472" s="43" t="str">
        <f t="shared" si="484"/>
        <v>02 Oct (Week 5:  Tue)</v>
      </c>
      <c r="H3472" s="41" t="s">
        <v>4228</v>
      </c>
      <c r="I3472" s="41" t="s">
        <v>4229</v>
      </c>
      <c r="J3472" s="41" t="str">
        <f t="shared" si="485"/>
        <v>Planned</v>
      </c>
    </row>
    <row r="3473" spans="1:10" x14ac:dyDescent="0.25">
      <c r="A3473" s="103" t="str">
        <f t="shared" si="483"/>
        <v>Activities+ Arts &amp; Crafts24</v>
      </c>
      <c r="B3473" s="74" t="s">
        <v>109</v>
      </c>
      <c r="C3473" s="105"/>
      <c r="D3473" s="118" t="s">
        <v>10</v>
      </c>
      <c r="E3473" s="105" t="s">
        <v>128</v>
      </c>
      <c r="F3473" s="42">
        <v>24</v>
      </c>
      <c r="G3473" s="43" t="str">
        <f t="shared" si="484"/>
        <v>04 Oct (Week 5:  Thu)</v>
      </c>
      <c r="H3473" s="41" t="s">
        <v>4230</v>
      </c>
      <c r="I3473" s="41" t="s">
        <v>4231</v>
      </c>
      <c r="J3473" s="41" t="str">
        <f t="shared" si="485"/>
        <v>Planned</v>
      </c>
    </row>
    <row r="3474" spans="1:10" x14ac:dyDescent="0.25">
      <c r="A3474" s="103" t="str">
        <f t="shared" si="483"/>
        <v>Activities+ Arts &amp; Crafts27</v>
      </c>
      <c r="B3474" s="74" t="s">
        <v>109</v>
      </c>
      <c r="C3474" s="105"/>
      <c r="D3474" s="118" t="s">
        <v>10</v>
      </c>
      <c r="E3474" s="105" t="s">
        <v>128</v>
      </c>
      <c r="F3474" s="42">
        <v>27</v>
      </c>
      <c r="G3474" s="43" t="str">
        <f t="shared" si="484"/>
        <v>09 Oct (Week 6:  Tue)</v>
      </c>
      <c r="H3474" s="41" t="s">
        <v>4235</v>
      </c>
      <c r="I3474" s="41" t="s">
        <v>4236</v>
      </c>
      <c r="J3474" s="41" t="str">
        <f t="shared" si="485"/>
        <v>Planned</v>
      </c>
    </row>
    <row r="3475" spans="1:10" x14ac:dyDescent="0.25">
      <c r="A3475" s="103" t="str">
        <f t="shared" si="483"/>
        <v>Activities+ Arts &amp; Crafts29</v>
      </c>
      <c r="B3475" s="74" t="s">
        <v>109</v>
      </c>
      <c r="C3475" s="105"/>
      <c r="D3475" s="118" t="s">
        <v>10</v>
      </c>
      <c r="E3475" s="105" t="s">
        <v>128</v>
      </c>
      <c r="F3475" s="42">
        <v>29</v>
      </c>
      <c r="G3475" s="43" t="str">
        <f t="shared" si="484"/>
        <v>11 Oct (Week 6:  Thu)</v>
      </c>
      <c r="H3475" s="41" t="s">
        <v>4237</v>
      </c>
      <c r="I3475" s="41" t="s">
        <v>4238</v>
      </c>
      <c r="J3475" s="41" t="str">
        <f t="shared" si="485"/>
        <v>Planned</v>
      </c>
    </row>
    <row r="3476" spans="1:10" x14ac:dyDescent="0.25">
      <c r="A3476" s="103" t="str">
        <f t="shared" si="483"/>
        <v>Activities+ Arts &amp; Crafts32</v>
      </c>
      <c r="B3476" s="74" t="s">
        <v>109</v>
      </c>
      <c r="C3476" s="105"/>
      <c r="D3476" s="118" t="s">
        <v>10</v>
      </c>
      <c r="E3476" s="105" t="s">
        <v>128</v>
      </c>
      <c r="F3476" s="42">
        <v>32</v>
      </c>
      <c r="G3476" s="43" t="str">
        <f t="shared" si="484"/>
        <v>16 Oct (Week 7:  Tue)</v>
      </c>
      <c r="H3476" s="41" t="s">
        <v>4243</v>
      </c>
      <c r="I3476" s="41" t="s">
        <v>4244</v>
      </c>
      <c r="J3476" s="41" t="str">
        <f t="shared" si="485"/>
        <v>Planned</v>
      </c>
    </row>
    <row r="3477" spans="1:10" x14ac:dyDescent="0.25">
      <c r="A3477" s="103" t="str">
        <f t="shared" si="483"/>
        <v>Activities+ Arts &amp; Crafts34</v>
      </c>
      <c r="B3477" s="74" t="s">
        <v>109</v>
      </c>
      <c r="C3477" s="105"/>
      <c r="D3477" s="118" t="s">
        <v>10</v>
      </c>
      <c r="E3477" s="105" t="s">
        <v>128</v>
      </c>
      <c r="F3477" s="42">
        <v>34</v>
      </c>
      <c r="G3477" s="43" t="str">
        <f t="shared" si="484"/>
        <v>18 Oct (Week 7:  Thu)</v>
      </c>
      <c r="H3477" s="41" t="s">
        <v>4237</v>
      </c>
      <c r="I3477" s="41" t="s">
        <v>4238</v>
      </c>
      <c r="J3477" s="41" t="str">
        <f t="shared" si="485"/>
        <v>Planned</v>
      </c>
    </row>
    <row r="3478" spans="1:10" x14ac:dyDescent="0.25">
      <c r="A3478" s="103" t="str">
        <f t="shared" si="483"/>
        <v>Activities+ Arts &amp; Crafts37</v>
      </c>
      <c r="B3478" s="74" t="s">
        <v>109</v>
      </c>
      <c r="C3478" s="105"/>
      <c r="D3478" s="118" t="s">
        <v>10</v>
      </c>
      <c r="E3478" s="105" t="s">
        <v>128</v>
      </c>
      <c r="F3478" s="42">
        <v>37</v>
      </c>
      <c r="G3478" s="43" t="str">
        <f t="shared" si="484"/>
        <v>23 Oct (Week 8:  Tue)</v>
      </c>
      <c r="H3478" s="41" t="s">
        <v>4245</v>
      </c>
      <c r="I3478" s="41" t="s">
        <v>4246</v>
      </c>
      <c r="J3478" s="41" t="str">
        <f t="shared" si="485"/>
        <v>Planned</v>
      </c>
    </row>
    <row r="3479" spans="1:10" x14ac:dyDescent="0.25">
      <c r="A3479" s="103" t="str">
        <f t="shared" si="483"/>
        <v>Activities+ Arts &amp; Crafts39</v>
      </c>
      <c r="B3479" s="74" t="s">
        <v>109</v>
      </c>
      <c r="C3479" s="105"/>
      <c r="D3479" s="118" t="s">
        <v>10</v>
      </c>
      <c r="E3479" s="105" t="s">
        <v>128</v>
      </c>
      <c r="F3479" s="42">
        <v>39</v>
      </c>
      <c r="G3479" s="43" t="str">
        <f t="shared" si="484"/>
        <v>25 Oct (Week 8:  Thu)</v>
      </c>
      <c r="H3479" s="41" t="s">
        <v>4237</v>
      </c>
      <c r="I3479" s="41" t="s">
        <v>4250</v>
      </c>
      <c r="J3479" s="41" t="str">
        <f t="shared" si="485"/>
        <v>Planned</v>
      </c>
    </row>
    <row r="3480" spans="1:10" x14ac:dyDescent="0.25">
      <c r="A3480" s="103" t="str">
        <f t="shared" si="483"/>
        <v>Activities+ Arts &amp; Crafts42</v>
      </c>
      <c r="B3480" s="74" t="s">
        <v>109</v>
      </c>
      <c r="C3480" s="105"/>
      <c r="D3480" s="118" t="s">
        <v>10</v>
      </c>
      <c r="E3480" s="105" t="s">
        <v>128</v>
      </c>
      <c r="F3480" s="42">
        <v>42</v>
      </c>
      <c r="G3480" s="43" t="str">
        <f t="shared" si="484"/>
        <v>30 Oct (Week 9:  Tue)</v>
      </c>
      <c r="H3480" s="41" t="s">
        <v>4257</v>
      </c>
      <c r="I3480" s="41" t="s">
        <v>4258</v>
      </c>
      <c r="J3480" s="41" t="str">
        <f t="shared" si="485"/>
        <v>Planned</v>
      </c>
    </row>
    <row r="3481" spans="1:10" x14ac:dyDescent="0.25">
      <c r="A3481" s="103" t="str">
        <f t="shared" si="483"/>
        <v>Activities+ Arts &amp; Crafts44</v>
      </c>
      <c r="B3481" s="74" t="s">
        <v>109</v>
      </c>
      <c r="C3481" s="105"/>
      <c r="D3481" s="118" t="s">
        <v>10</v>
      </c>
      <c r="E3481" s="105" t="s">
        <v>128</v>
      </c>
      <c r="F3481" s="42">
        <v>44</v>
      </c>
      <c r="G3481" s="43" t="str">
        <f t="shared" si="484"/>
        <v>01 Nov (Week 9:  Thu)</v>
      </c>
      <c r="H3481" s="41" t="s">
        <v>4261</v>
      </c>
      <c r="I3481" s="41" t="s">
        <v>4262</v>
      </c>
      <c r="J3481" s="41" t="str">
        <f t="shared" si="485"/>
        <v>Planned</v>
      </c>
    </row>
    <row r="3482" spans="1:10" x14ac:dyDescent="0.25">
      <c r="A3482" s="103" t="str">
        <f t="shared" si="483"/>
        <v>Activities+ Arts &amp; Crafts47</v>
      </c>
      <c r="B3482" s="74" t="s">
        <v>109</v>
      </c>
      <c r="C3482" s="105"/>
      <c r="D3482" s="118" t="s">
        <v>10</v>
      </c>
      <c r="E3482" s="105" t="s">
        <v>128</v>
      </c>
      <c r="F3482" s="42">
        <v>47</v>
      </c>
      <c r="G3482" s="43" t="str">
        <f t="shared" si="484"/>
        <v>06 Nov (Week 10:  Tue)</v>
      </c>
      <c r="H3482" s="41" t="s">
        <v>44</v>
      </c>
      <c r="I3482" s="41" t="s">
        <v>357</v>
      </c>
      <c r="J3482" s="41" t="str">
        <f t="shared" si="485"/>
        <v>Planned</v>
      </c>
    </row>
    <row r="3483" spans="1:10" x14ac:dyDescent="0.25">
      <c r="A3483" s="103" t="str">
        <f t="shared" si="483"/>
        <v>Activities+ Arts &amp; Crafts49</v>
      </c>
      <c r="B3483" s="74" t="s">
        <v>109</v>
      </c>
      <c r="C3483" s="105"/>
      <c r="D3483" s="118" t="s">
        <v>10</v>
      </c>
      <c r="E3483" s="105" t="s">
        <v>128</v>
      </c>
      <c r="F3483" s="42">
        <v>49</v>
      </c>
      <c r="G3483" s="43" t="str">
        <f t="shared" si="484"/>
        <v>08 Nov (Week 10:  Thu)</v>
      </c>
      <c r="H3483" s="41" t="s">
        <v>44</v>
      </c>
      <c r="I3483" s="41" t="s">
        <v>357</v>
      </c>
      <c r="J3483" s="41" t="str">
        <f t="shared" si="485"/>
        <v>Planned</v>
      </c>
    </row>
    <row r="3484" spans="1:10" x14ac:dyDescent="0.25">
      <c r="A3484" s="103" t="str">
        <f t="shared" si="483"/>
        <v>Activities+ Arts &amp; Crafts52</v>
      </c>
      <c r="B3484" s="74" t="s">
        <v>109</v>
      </c>
      <c r="C3484" s="105"/>
      <c r="D3484" s="118" t="s">
        <v>10</v>
      </c>
      <c r="E3484" s="105" t="s">
        <v>128</v>
      </c>
      <c r="F3484" s="42">
        <v>52</v>
      </c>
      <c r="G3484" s="43" t="str">
        <f t="shared" si="484"/>
        <v>13 Nov (Week 11:  Tue)</v>
      </c>
      <c r="H3484" s="41" t="s">
        <v>44</v>
      </c>
      <c r="I3484" s="41" t="s">
        <v>357</v>
      </c>
      <c r="J3484" s="41" t="str">
        <f t="shared" si="485"/>
        <v>Planned</v>
      </c>
    </row>
    <row r="3485" spans="1:10" x14ac:dyDescent="0.25">
      <c r="A3485" s="103" t="str">
        <f t="shared" si="483"/>
        <v>Activities+ Arts &amp; Crafts54</v>
      </c>
      <c r="B3485" s="74" t="s">
        <v>109</v>
      </c>
      <c r="C3485" s="105"/>
      <c r="D3485" s="118" t="s">
        <v>10</v>
      </c>
      <c r="E3485" s="105" t="s">
        <v>128</v>
      </c>
      <c r="F3485" s="42">
        <v>54</v>
      </c>
      <c r="G3485" s="43" t="str">
        <f t="shared" si="484"/>
        <v>15 Nov (Week 11:  Thu)</v>
      </c>
      <c r="H3485" s="41" t="s">
        <v>44</v>
      </c>
      <c r="I3485" s="41" t="s">
        <v>357</v>
      </c>
      <c r="J3485" s="41" t="str">
        <f t="shared" si="485"/>
        <v>Planned</v>
      </c>
    </row>
    <row r="3486" spans="1:10" x14ac:dyDescent="0.25">
      <c r="A3486" s="103" t="str">
        <f t="shared" si="483"/>
        <v>Activities+ Arts &amp; Crafts57</v>
      </c>
      <c r="B3486" s="74" t="s">
        <v>109</v>
      </c>
      <c r="C3486" s="105"/>
      <c r="D3486" s="118" t="s">
        <v>10</v>
      </c>
      <c r="E3486" s="105" t="s">
        <v>128</v>
      </c>
      <c r="F3486" s="42">
        <v>57</v>
      </c>
      <c r="G3486" s="43" t="str">
        <f t="shared" si="484"/>
        <v>20 Nov (Week 12:  Tue)</v>
      </c>
      <c r="H3486" s="41" t="s">
        <v>4298</v>
      </c>
      <c r="I3486" s="41" t="s">
        <v>4299</v>
      </c>
      <c r="J3486" s="41" t="str">
        <f t="shared" si="485"/>
        <v>Planned</v>
      </c>
    </row>
    <row r="3487" spans="1:10" x14ac:dyDescent="0.25">
      <c r="A3487" s="103" t="str">
        <f t="shared" si="483"/>
        <v>Activities+ Arts &amp; Crafts59</v>
      </c>
      <c r="B3487" s="74" t="s">
        <v>109</v>
      </c>
      <c r="C3487" s="105"/>
      <c r="D3487" s="118" t="s">
        <v>10</v>
      </c>
      <c r="E3487" s="105" t="s">
        <v>128</v>
      </c>
      <c r="F3487" s="42">
        <v>59</v>
      </c>
      <c r="G3487" s="43" t="str">
        <f t="shared" si="484"/>
        <v>22 Nov (Week 12:  Thu)</v>
      </c>
      <c r="H3487" s="41" t="s">
        <v>4261</v>
      </c>
      <c r="I3487" s="41" t="s">
        <v>4262</v>
      </c>
      <c r="J3487" s="41" t="str">
        <f t="shared" si="485"/>
        <v>Planned</v>
      </c>
    </row>
    <row r="3488" spans="1:10" x14ac:dyDescent="0.25">
      <c r="A3488" s="103" t="str">
        <f t="shared" si="483"/>
        <v>Activities+ Arts &amp; Crafts62</v>
      </c>
      <c r="B3488" s="74" t="s">
        <v>109</v>
      </c>
      <c r="C3488" s="105"/>
      <c r="D3488" s="118" t="s">
        <v>10</v>
      </c>
      <c r="E3488" s="105" t="s">
        <v>128</v>
      </c>
      <c r="F3488" s="42">
        <v>62</v>
      </c>
      <c r="G3488" s="43" t="str">
        <f t="shared" si="484"/>
        <v>27 Nov (Week 13:  Tue)</v>
      </c>
      <c r="H3488" s="41" t="s">
        <v>4308</v>
      </c>
      <c r="I3488" s="41" t="s">
        <v>4309</v>
      </c>
      <c r="J3488" s="41" t="str">
        <f t="shared" si="485"/>
        <v>Planned</v>
      </c>
    </row>
    <row r="3489" spans="1:10" x14ac:dyDescent="0.25">
      <c r="A3489" s="103" t="str">
        <f t="shared" si="483"/>
        <v>Activities+ Arts &amp; Crafts64</v>
      </c>
      <c r="B3489" s="74" t="s">
        <v>109</v>
      </c>
      <c r="C3489" s="105"/>
      <c r="D3489" s="118" t="s">
        <v>10</v>
      </c>
      <c r="E3489" s="105" t="s">
        <v>128</v>
      </c>
      <c r="F3489" s="42">
        <v>64</v>
      </c>
      <c r="G3489" s="43" t="str">
        <f t="shared" si="484"/>
        <v>29 Nov (Week 13:  Thu)</v>
      </c>
      <c r="H3489" s="41" t="s">
        <v>4310</v>
      </c>
      <c r="I3489" s="41" t="s">
        <v>4311</v>
      </c>
      <c r="J3489" s="41" t="str">
        <f t="shared" si="485"/>
        <v>Planned</v>
      </c>
    </row>
    <row r="3490" spans="1:10" x14ac:dyDescent="0.25">
      <c r="A3490" s="103" t="str">
        <f t="shared" si="483"/>
        <v>Activities+ Arts &amp; Crafts67</v>
      </c>
      <c r="B3490" s="74" t="s">
        <v>109</v>
      </c>
      <c r="C3490" s="105"/>
      <c r="D3490" s="118" t="s">
        <v>10</v>
      </c>
      <c r="E3490" s="105" t="s">
        <v>128</v>
      </c>
      <c r="F3490" s="42">
        <v>67</v>
      </c>
      <c r="G3490" s="43" t="str">
        <f t="shared" si="484"/>
        <v>04 Dec (Week 14:  Tue)</v>
      </c>
      <c r="H3490" s="41" t="s">
        <v>4314</v>
      </c>
      <c r="I3490" s="41" t="s">
        <v>4315</v>
      </c>
      <c r="J3490" s="41" t="str">
        <f t="shared" si="485"/>
        <v>Planned</v>
      </c>
    </row>
    <row r="3491" spans="1:10" x14ac:dyDescent="0.25">
      <c r="A3491" s="103" t="str">
        <f t="shared" si="483"/>
        <v>Activities+ Arts &amp; Crafts69</v>
      </c>
      <c r="B3491" s="74" t="s">
        <v>109</v>
      </c>
      <c r="C3491" s="105"/>
      <c r="D3491" s="118" t="s">
        <v>10</v>
      </c>
      <c r="E3491" s="105" t="s">
        <v>128</v>
      </c>
      <c r="F3491" s="42">
        <v>69</v>
      </c>
      <c r="G3491" s="43" t="str">
        <f t="shared" si="484"/>
        <v>06 Dec (Week 14:  Thu)</v>
      </c>
      <c r="H3491" s="41" t="s">
        <v>4298</v>
      </c>
      <c r="I3491" s="41" t="s">
        <v>4316</v>
      </c>
      <c r="J3491" s="41" t="str">
        <f t="shared" si="485"/>
        <v>Planned</v>
      </c>
    </row>
    <row r="3492" spans="1:10" x14ac:dyDescent="0.25">
      <c r="A3492" s="103" t="str">
        <f t="shared" si="483"/>
        <v>Activities+ Arts &amp; Crafts72</v>
      </c>
      <c r="B3492" s="74" t="s">
        <v>109</v>
      </c>
      <c r="C3492" s="105"/>
      <c r="D3492" s="118" t="s">
        <v>10</v>
      </c>
      <c r="E3492" s="105" t="s">
        <v>128</v>
      </c>
      <c r="F3492" s="42">
        <v>72</v>
      </c>
      <c r="G3492" s="43" t="str">
        <f t="shared" si="484"/>
        <v>11 Dec (Week 15:  Tue)</v>
      </c>
      <c r="H3492" s="41" t="s">
        <v>4319</v>
      </c>
      <c r="I3492" s="41" t="s">
        <v>4320</v>
      </c>
      <c r="J3492" s="41" t="str">
        <f t="shared" si="485"/>
        <v>Planned</v>
      </c>
    </row>
    <row r="3493" spans="1:10" x14ac:dyDescent="0.25">
      <c r="A3493" s="103" t="str">
        <f t="shared" si="483"/>
        <v>Activities+ Arts &amp; Crafts74</v>
      </c>
      <c r="B3493" s="74" t="s">
        <v>109</v>
      </c>
      <c r="C3493" s="105"/>
      <c r="D3493" s="118" t="s">
        <v>10</v>
      </c>
      <c r="E3493" s="105" t="s">
        <v>128</v>
      </c>
      <c r="F3493" s="42">
        <v>74</v>
      </c>
      <c r="G3493" s="43" t="str">
        <f t="shared" si="484"/>
        <v>13 Dec (Week 15:  Thu)</v>
      </c>
      <c r="H3493" s="41" t="s">
        <v>4243</v>
      </c>
      <c r="I3493" s="41" t="s">
        <v>4244</v>
      </c>
      <c r="J3493" s="41" t="str">
        <f t="shared" si="485"/>
        <v>Planned</v>
      </c>
    </row>
    <row r="3494" spans="1:10" x14ac:dyDescent="0.25">
      <c r="A3494" s="103" t="str">
        <f t="shared" si="483"/>
        <v>Activities+ Arts &amp; Crafts77</v>
      </c>
      <c r="B3494" s="74" t="s">
        <v>109</v>
      </c>
      <c r="C3494" s="105"/>
      <c r="D3494" s="118" t="s">
        <v>10</v>
      </c>
      <c r="E3494" s="105" t="s">
        <v>128</v>
      </c>
      <c r="F3494" s="42">
        <v>77</v>
      </c>
      <c r="G3494" s="43" t="str">
        <f t="shared" si="484"/>
        <v>18 Dec (Week 16:  Tue)</v>
      </c>
      <c r="H3494" s="41" t="s">
        <v>4322</v>
      </c>
      <c r="I3494" s="41" t="s">
        <v>4323</v>
      </c>
      <c r="J3494" s="41" t="str">
        <f t="shared" si="485"/>
        <v>Planned</v>
      </c>
    </row>
    <row r="3495" spans="1:10" x14ac:dyDescent="0.25">
      <c r="A3495" s="103" t="str">
        <f t="shared" si="483"/>
        <v>Activities+ Arts &amp; Crafts79</v>
      </c>
      <c r="B3495" s="74" t="s">
        <v>109</v>
      </c>
      <c r="C3495" s="105"/>
      <c r="D3495" s="118" t="s">
        <v>10</v>
      </c>
      <c r="E3495" s="105" t="s">
        <v>128</v>
      </c>
      <c r="F3495" s="42">
        <v>79</v>
      </c>
      <c r="G3495" s="43" t="str">
        <f t="shared" si="484"/>
        <v>20 Dec (Week 16:  Thu)</v>
      </c>
      <c r="H3495" s="41" t="s">
        <v>4324</v>
      </c>
      <c r="I3495" s="41" t="s">
        <v>4325</v>
      </c>
      <c r="J3495" s="41" t="str">
        <f t="shared" si="485"/>
        <v>Planned</v>
      </c>
    </row>
    <row r="3496" spans="1:10" x14ac:dyDescent="0.25">
      <c r="A3496" s="103" t="str">
        <f t="shared" si="483"/>
        <v>Activities+ Arts &amp; Crafts82</v>
      </c>
      <c r="B3496" s="74" t="s">
        <v>109</v>
      </c>
      <c r="C3496" s="105"/>
      <c r="D3496" s="118" t="s">
        <v>10</v>
      </c>
      <c r="E3496" s="105" t="s">
        <v>128</v>
      </c>
      <c r="F3496" s="42">
        <v>82</v>
      </c>
      <c r="G3496" s="43" t="str">
        <f t="shared" si="484"/>
        <v>28 Dec (Week 17:  Fri)</v>
      </c>
      <c r="H3496" s="41" t="s">
        <v>4330</v>
      </c>
      <c r="I3496" s="41" t="s">
        <v>4331</v>
      </c>
      <c r="J3496" s="41" t="str">
        <f t="shared" si="485"/>
        <v>Planned</v>
      </c>
    </row>
    <row r="3497" spans="1:10" x14ac:dyDescent="0.25">
      <c r="A3497" s="103" t="str">
        <f t="shared" si="483"/>
        <v>Activities+ Arts &amp; Crafts84</v>
      </c>
      <c r="B3497" s="74" t="s">
        <v>109</v>
      </c>
      <c r="C3497" s="105"/>
      <c r="D3497" s="118" t="s">
        <v>10</v>
      </c>
      <c r="E3497" s="105" t="s">
        <v>128</v>
      </c>
      <c r="F3497" s="42">
        <v>84</v>
      </c>
      <c r="G3497" s="43" t="str">
        <f t="shared" si="484"/>
        <v>03 Jan (Week 17:  Thu)</v>
      </c>
      <c r="H3497" s="41" t="s">
        <v>4324</v>
      </c>
      <c r="I3497" s="41" t="s">
        <v>4325</v>
      </c>
      <c r="J3497" s="41" t="str">
        <f t="shared" si="485"/>
        <v>Planned</v>
      </c>
    </row>
    <row r="3498" spans="1:10" x14ac:dyDescent="0.25">
      <c r="A3498" s="103" t="str">
        <f t="shared" ref="A3498:A3529" si="486">B3498&amp;D3498&amp;F3498</f>
        <v>Activities+ Arts &amp; Crafts87</v>
      </c>
      <c r="B3498" s="74" t="s">
        <v>109</v>
      </c>
      <c r="C3498" s="105"/>
      <c r="D3498" s="118" t="s">
        <v>10</v>
      </c>
      <c r="E3498" s="105" t="s">
        <v>128</v>
      </c>
      <c r="F3498" s="42">
        <v>87</v>
      </c>
      <c r="G3498" s="43" t="str">
        <f t="shared" ref="G3498:G3529" si="487">IF(ISBLANK(F3498),"",TEXT(VLOOKUP(F3498,Calendar,2,0),"dd mmm")&amp;" (Week "&amp;VLOOKUP(F3498,Calendar,3,FALSE)&amp;":  "&amp;TEXT(VLOOKUP(F3498,Calendar,2,FALSE),"ddd")&amp;")")</f>
        <v>08 Jan (Week 18:  Tue)</v>
      </c>
      <c r="H3498" s="41" t="s">
        <v>4342</v>
      </c>
      <c r="I3498" s="41" t="s">
        <v>4343</v>
      </c>
      <c r="J3498" s="41" t="str">
        <f t="shared" ref="J3498:J3529" si="488">IF(ISBLANK(K3498),"Planned",IF(K3498="-","Revoked","Completed"))</f>
        <v>Planned</v>
      </c>
    </row>
    <row r="3499" spans="1:10" x14ac:dyDescent="0.25">
      <c r="A3499" s="103" t="str">
        <f t="shared" si="486"/>
        <v>Activities+ Arts &amp; Crafts89</v>
      </c>
      <c r="B3499" s="74" t="s">
        <v>109</v>
      </c>
      <c r="C3499" s="105"/>
      <c r="D3499" s="118" t="s">
        <v>10</v>
      </c>
      <c r="E3499" s="105" t="s">
        <v>128</v>
      </c>
      <c r="F3499" s="42">
        <v>89</v>
      </c>
      <c r="G3499" s="43" t="str">
        <f t="shared" si="487"/>
        <v>10 Jan (Week 18:  Thu)</v>
      </c>
      <c r="H3499" s="41" t="s">
        <v>4344</v>
      </c>
      <c r="I3499" s="41" t="s">
        <v>4345</v>
      </c>
      <c r="J3499" s="41" t="str">
        <f t="shared" si="488"/>
        <v>Planned</v>
      </c>
    </row>
    <row r="3500" spans="1:10" x14ac:dyDescent="0.25">
      <c r="A3500" s="103" t="str">
        <f t="shared" si="486"/>
        <v>Activities+ Arts &amp; Crafts92</v>
      </c>
      <c r="B3500" s="74" t="s">
        <v>109</v>
      </c>
      <c r="C3500" s="105"/>
      <c r="D3500" s="118" t="s">
        <v>10</v>
      </c>
      <c r="E3500" s="105" t="s">
        <v>128</v>
      </c>
      <c r="F3500" s="42">
        <v>92</v>
      </c>
      <c r="G3500" s="43" t="str">
        <f t="shared" si="487"/>
        <v>15 Jan (Week 19:  Tue)</v>
      </c>
      <c r="H3500" s="41" t="s">
        <v>4322</v>
      </c>
      <c r="I3500" s="41" t="s">
        <v>4323</v>
      </c>
      <c r="J3500" s="41" t="str">
        <f t="shared" si="488"/>
        <v>Planned</v>
      </c>
    </row>
    <row r="3501" spans="1:10" x14ac:dyDescent="0.25">
      <c r="A3501" s="103" t="str">
        <f t="shared" si="486"/>
        <v>Activities+ Arts &amp; Crafts94</v>
      </c>
      <c r="B3501" s="74" t="s">
        <v>109</v>
      </c>
      <c r="C3501" s="105"/>
      <c r="D3501" s="118" t="s">
        <v>10</v>
      </c>
      <c r="E3501" s="105" t="s">
        <v>128</v>
      </c>
      <c r="F3501" s="42">
        <v>94</v>
      </c>
      <c r="G3501" s="43" t="str">
        <f t="shared" si="487"/>
        <v>17 Jan (Week 19:  Thu)</v>
      </c>
      <c r="H3501" s="41" t="s">
        <v>4355</v>
      </c>
      <c r="I3501" s="41" t="s">
        <v>4356</v>
      </c>
      <c r="J3501" s="41" t="str">
        <f t="shared" si="488"/>
        <v>Planned</v>
      </c>
    </row>
    <row r="3502" spans="1:10" x14ac:dyDescent="0.25">
      <c r="A3502" s="103" t="str">
        <f t="shared" si="486"/>
        <v>Activities+ Arts &amp; Crafts97</v>
      </c>
      <c r="B3502" s="74" t="s">
        <v>109</v>
      </c>
      <c r="C3502" s="105"/>
      <c r="D3502" s="118" t="s">
        <v>10</v>
      </c>
      <c r="E3502" s="105" t="s">
        <v>128</v>
      </c>
      <c r="F3502" s="42">
        <v>97</v>
      </c>
      <c r="G3502" s="43" t="str">
        <f t="shared" si="487"/>
        <v>22 Jan (Week 20:  Tue)</v>
      </c>
      <c r="H3502" s="41" t="s">
        <v>4353</v>
      </c>
      <c r="I3502" s="41" t="s">
        <v>4354</v>
      </c>
      <c r="J3502" s="41" t="str">
        <f t="shared" si="488"/>
        <v>Planned</v>
      </c>
    </row>
    <row r="3503" spans="1:10" x14ac:dyDescent="0.25">
      <c r="A3503" s="103" t="str">
        <f t="shared" si="486"/>
        <v>Activities+ Arts &amp; Crafts99</v>
      </c>
      <c r="B3503" s="74" t="s">
        <v>109</v>
      </c>
      <c r="C3503" s="105"/>
      <c r="D3503" s="118" t="s">
        <v>10</v>
      </c>
      <c r="E3503" s="105" t="s">
        <v>128</v>
      </c>
      <c r="F3503" s="42">
        <v>99</v>
      </c>
      <c r="G3503" s="43" t="str">
        <f t="shared" si="487"/>
        <v>24 Jan (Week 20:  Thu)</v>
      </c>
      <c r="H3503" s="41" t="s">
        <v>4324</v>
      </c>
      <c r="I3503" s="41" t="s">
        <v>4360</v>
      </c>
      <c r="J3503" s="41" t="str">
        <f t="shared" si="488"/>
        <v>Planned</v>
      </c>
    </row>
    <row r="3504" spans="1:10" x14ac:dyDescent="0.25">
      <c r="A3504" s="103" t="str">
        <f t="shared" si="486"/>
        <v>Activities+ Arts &amp; Crafts102</v>
      </c>
      <c r="B3504" s="74" t="s">
        <v>109</v>
      </c>
      <c r="C3504" s="105"/>
      <c r="D3504" s="118" t="s">
        <v>10</v>
      </c>
      <c r="E3504" s="105" t="s">
        <v>128</v>
      </c>
      <c r="F3504" s="42">
        <v>102</v>
      </c>
      <c r="G3504" s="43" t="str">
        <f t="shared" si="487"/>
        <v>29 Jan (Week 21:  Tue)</v>
      </c>
      <c r="H3504" s="41" t="s">
        <v>4408</v>
      </c>
      <c r="I3504" s="41" t="s">
        <v>4409</v>
      </c>
      <c r="J3504" s="41" t="str">
        <f t="shared" si="488"/>
        <v>Planned</v>
      </c>
    </row>
    <row r="3505" spans="1:10" x14ac:dyDescent="0.25">
      <c r="A3505" s="103" t="str">
        <f t="shared" si="486"/>
        <v>Activities+ Arts &amp; Crafts104</v>
      </c>
      <c r="B3505" s="74" t="s">
        <v>109</v>
      </c>
      <c r="C3505" s="105"/>
      <c r="D3505" s="118" t="s">
        <v>10</v>
      </c>
      <c r="E3505" s="105" t="s">
        <v>128</v>
      </c>
      <c r="F3505" s="42">
        <v>104</v>
      </c>
      <c r="G3505" s="43" t="str">
        <f t="shared" si="487"/>
        <v>31 Jan (Week 21:  Thu)</v>
      </c>
      <c r="H3505" s="41" t="s">
        <v>4410</v>
      </c>
      <c r="I3505" s="41" t="s">
        <v>4411</v>
      </c>
      <c r="J3505" s="41" t="str">
        <f t="shared" si="488"/>
        <v>Planned</v>
      </c>
    </row>
    <row r="3506" spans="1:10" x14ac:dyDescent="0.25">
      <c r="A3506" s="103" t="str">
        <f t="shared" si="486"/>
        <v>Activities+ Arts &amp; Crafts107</v>
      </c>
      <c r="B3506" s="74" t="s">
        <v>109</v>
      </c>
      <c r="C3506" s="105"/>
      <c r="D3506" s="118" t="s">
        <v>10</v>
      </c>
      <c r="E3506" s="105" t="s">
        <v>128</v>
      </c>
      <c r="F3506" s="42">
        <v>107</v>
      </c>
      <c r="G3506" s="43" t="str">
        <f t="shared" si="487"/>
        <v>05 Feb (Week 22:  Tue)</v>
      </c>
      <c r="H3506" s="41" t="s">
        <v>4412</v>
      </c>
      <c r="I3506" s="41" t="s">
        <v>4413</v>
      </c>
      <c r="J3506" s="41" t="str">
        <f t="shared" si="488"/>
        <v>Planned</v>
      </c>
    </row>
    <row r="3507" spans="1:10" x14ac:dyDescent="0.25">
      <c r="A3507" s="103" t="str">
        <f t="shared" si="486"/>
        <v>Activities+ Arts &amp; Crafts109</v>
      </c>
      <c r="B3507" s="74" t="s">
        <v>109</v>
      </c>
      <c r="C3507" s="105"/>
      <c r="D3507" s="118" t="s">
        <v>10</v>
      </c>
      <c r="E3507" s="105" t="s">
        <v>128</v>
      </c>
      <c r="F3507" s="42">
        <v>109</v>
      </c>
      <c r="G3507" s="43" t="str">
        <f t="shared" si="487"/>
        <v>07 Feb (Week 22:  Thu)</v>
      </c>
      <c r="H3507" s="41" t="s">
        <v>4417</v>
      </c>
      <c r="I3507" s="41" t="s">
        <v>4418</v>
      </c>
      <c r="J3507" s="41" t="str">
        <f t="shared" si="488"/>
        <v>Planned</v>
      </c>
    </row>
    <row r="3508" spans="1:10" x14ac:dyDescent="0.25">
      <c r="A3508" s="103" t="str">
        <f t="shared" si="486"/>
        <v>Activities+ Arts &amp; Crafts112</v>
      </c>
      <c r="B3508" s="74" t="s">
        <v>109</v>
      </c>
      <c r="C3508" s="105"/>
      <c r="D3508" s="118" t="s">
        <v>10</v>
      </c>
      <c r="E3508" s="105" t="s">
        <v>128</v>
      </c>
      <c r="F3508" s="42">
        <v>112</v>
      </c>
      <c r="G3508" s="43" t="str">
        <f t="shared" si="487"/>
        <v>12 Feb (Week 23:  Tue)</v>
      </c>
      <c r="H3508" s="41" t="s">
        <v>4324</v>
      </c>
      <c r="I3508" s="41" t="s">
        <v>4324</v>
      </c>
      <c r="J3508" s="41" t="str">
        <f t="shared" si="488"/>
        <v>Planned</v>
      </c>
    </row>
    <row r="3509" spans="1:10" x14ac:dyDescent="0.25">
      <c r="A3509" s="103" t="str">
        <f t="shared" si="486"/>
        <v>Activities+ Arts &amp; Crafts114</v>
      </c>
      <c r="B3509" s="74" t="s">
        <v>109</v>
      </c>
      <c r="C3509" s="105"/>
      <c r="D3509" s="118" t="s">
        <v>10</v>
      </c>
      <c r="E3509" s="105" t="s">
        <v>128</v>
      </c>
      <c r="F3509" s="42">
        <v>114</v>
      </c>
      <c r="G3509" s="43" t="str">
        <f t="shared" si="487"/>
        <v>14 Feb (Week 23:  Thu)</v>
      </c>
      <c r="H3509" s="41" t="s">
        <v>4421</v>
      </c>
      <c r="I3509" s="41" t="s">
        <v>4421</v>
      </c>
      <c r="J3509" s="41" t="str">
        <f t="shared" si="488"/>
        <v>Planned</v>
      </c>
    </row>
    <row r="3510" spans="1:10" x14ac:dyDescent="0.25">
      <c r="A3510" s="103" t="str">
        <f t="shared" si="486"/>
        <v>Activities+ Arts &amp; Crafts117</v>
      </c>
      <c r="B3510" s="74" t="s">
        <v>109</v>
      </c>
      <c r="C3510" s="105"/>
      <c r="D3510" s="118" t="s">
        <v>10</v>
      </c>
      <c r="E3510" s="105" t="s">
        <v>128</v>
      </c>
      <c r="F3510" s="42">
        <v>117</v>
      </c>
      <c r="G3510" s="43" t="str">
        <f t="shared" si="487"/>
        <v>19 Feb (Week 24:  Tue)</v>
      </c>
      <c r="H3510" s="41" t="s">
        <v>4422</v>
      </c>
      <c r="I3510" s="41" t="s">
        <v>4423</v>
      </c>
      <c r="J3510" s="41" t="str">
        <f t="shared" si="488"/>
        <v>Planned</v>
      </c>
    </row>
    <row r="3511" spans="1:10" x14ac:dyDescent="0.25">
      <c r="A3511" s="103" t="str">
        <f t="shared" si="486"/>
        <v>Activities+ Arts &amp; Crafts119</v>
      </c>
      <c r="B3511" s="74" t="s">
        <v>109</v>
      </c>
      <c r="C3511" s="105"/>
      <c r="D3511" s="118" t="s">
        <v>10</v>
      </c>
      <c r="E3511" s="105" t="s">
        <v>128</v>
      </c>
      <c r="F3511" s="42">
        <v>119</v>
      </c>
      <c r="G3511" s="43" t="str">
        <f t="shared" si="487"/>
        <v>21 Feb (Week 24:  Thu)</v>
      </c>
      <c r="H3511" s="41" t="s">
        <v>4431</v>
      </c>
      <c r="I3511" s="41" t="s">
        <v>4432</v>
      </c>
      <c r="J3511" s="41" t="str">
        <f t="shared" si="488"/>
        <v>Planned</v>
      </c>
    </row>
    <row r="3512" spans="1:10" x14ac:dyDescent="0.25">
      <c r="A3512" s="103" t="str">
        <f t="shared" si="486"/>
        <v>Activities+ Arts &amp; Crafts122</v>
      </c>
      <c r="B3512" s="74" t="s">
        <v>109</v>
      </c>
      <c r="C3512" s="105"/>
      <c r="D3512" s="118" t="s">
        <v>10</v>
      </c>
      <c r="E3512" s="105" t="s">
        <v>128</v>
      </c>
      <c r="F3512" s="42">
        <v>122</v>
      </c>
      <c r="G3512" s="43" t="str">
        <f t="shared" si="487"/>
        <v>26 Feb (Week 25:  Tue)</v>
      </c>
      <c r="H3512" s="41" t="s">
        <v>4433</v>
      </c>
      <c r="I3512" s="41" t="s">
        <v>4434</v>
      </c>
      <c r="J3512" s="41" t="str">
        <f t="shared" si="488"/>
        <v>Planned</v>
      </c>
    </row>
    <row r="3513" spans="1:10" x14ac:dyDescent="0.25">
      <c r="A3513" s="103" t="str">
        <f t="shared" si="486"/>
        <v>Activities+ Arts &amp; Crafts124</v>
      </c>
      <c r="B3513" s="74" t="s">
        <v>109</v>
      </c>
      <c r="C3513" s="105"/>
      <c r="D3513" s="118" t="s">
        <v>10</v>
      </c>
      <c r="E3513" s="105" t="s">
        <v>128</v>
      </c>
      <c r="F3513" s="42">
        <v>124</v>
      </c>
      <c r="G3513" s="43" t="str">
        <f t="shared" si="487"/>
        <v>28 Feb (Week 25:  Thu)</v>
      </c>
      <c r="H3513" s="41" t="s">
        <v>4439</v>
      </c>
      <c r="I3513" s="41" t="s">
        <v>4440</v>
      </c>
      <c r="J3513" s="41" t="str">
        <f t="shared" si="488"/>
        <v>Planned</v>
      </c>
    </row>
    <row r="3514" spans="1:10" x14ac:dyDescent="0.25">
      <c r="A3514" s="103" t="str">
        <f t="shared" si="486"/>
        <v>Activities+ Arts &amp; Crafts127</v>
      </c>
      <c r="B3514" s="74" t="s">
        <v>109</v>
      </c>
      <c r="C3514" s="105"/>
      <c r="D3514" s="118" t="s">
        <v>10</v>
      </c>
      <c r="E3514" s="105" t="s">
        <v>128</v>
      </c>
      <c r="F3514" s="42">
        <v>127</v>
      </c>
      <c r="G3514" s="43" t="str">
        <f t="shared" si="487"/>
        <v>05 Mar (Week 26:  Tue)</v>
      </c>
      <c r="H3514" s="41" t="s">
        <v>4447</v>
      </c>
      <c r="I3514" s="41" t="s">
        <v>4448</v>
      </c>
      <c r="J3514" s="41" t="str">
        <f t="shared" si="488"/>
        <v>Planned</v>
      </c>
    </row>
    <row r="3515" spans="1:10" x14ac:dyDescent="0.25">
      <c r="A3515" s="103" t="str">
        <f t="shared" si="486"/>
        <v>Activities+ Arts &amp; Crafts129</v>
      </c>
      <c r="B3515" s="74" t="s">
        <v>109</v>
      </c>
      <c r="C3515" s="105"/>
      <c r="D3515" s="118" t="s">
        <v>10</v>
      </c>
      <c r="E3515" s="105" t="s">
        <v>128</v>
      </c>
      <c r="F3515" s="42">
        <v>129</v>
      </c>
      <c r="G3515" s="43" t="str">
        <f t="shared" si="487"/>
        <v>07 Mar (Week 26:  Thu)</v>
      </c>
      <c r="H3515" s="41" t="s">
        <v>4449</v>
      </c>
      <c r="I3515" s="41" t="s">
        <v>4450</v>
      </c>
      <c r="J3515" s="41" t="str">
        <f t="shared" si="488"/>
        <v>Planned</v>
      </c>
    </row>
    <row r="3516" spans="1:10" x14ac:dyDescent="0.25">
      <c r="A3516" s="103" t="str">
        <f t="shared" si="486"/>
        <v>Activities+ Arts &amp; Crafts132</v>
      </c>
      <c r="B3516" s="74" t="s">
        <v>109</v>
      </c>
      <c r="C3516" s="105"/>
      <c r="D3516" s="118" t="s">
        <v>10</v>
      </c>
      <c r="E3516" s="105" t="s">
        <v>128</v>
      </c>
      <c r="F3516" s="42">
        <v>132</v>
      </c>
      <c r="G3516" s="43" t="str">
        <f t="shared" si="487"/>
        <v>12 Mar (Week 27:  Tue)</v>
      </c>
      <c r="H3516" s="41" t="s">
        <v>4456</v>
      </c>
      <c r="I3516" s="41" t="s">
        <v>4457</v>
      </c>
      <c r="J3516" s="41" t="str">
        <f t="shared" si="488"/>
        <v>Planned</v>
      </c>
    </row>
    <row r="3517" spans="1:10" x14ac:dyDescent="0.25">
      <c r="A3517" s="103" t="str">
        <f t="shared" si="486"/>
        <v>Activities+ Arts &amp; Crafts134</v>
      </c>
      <c r="B3517" s="74" t="s">
        <v>109</v>
      </c>
      <c r="C3517" s="105"/>
      <c r="D3517" s="118" t="s">
        <v>10</v>
      </c>
      <c r="E3517" s="105" t="s">
        <v>128</v>
      </c>
      <c r="F3517" s="42">
        <v>134</v>
      </c>
      <c r="G3517" s="43" t="str">
        <f t="shared" si="487"/>
        <v>14 Mar (Week 27:  Thu)</v>
      </c>
      <c r="H3517" s="41" t="s">
        <v>4458</v>
      </c>
      <c r="I3517" s="41" t="s">
        <v>4459</v>
      </c>
      <c r="J3517" s="41" t="str">
        <f t="shared" si="488"/>
        <v>Planned</v>
      </c>
    </row>
    <row r="3518" spans="1:10" x14ac:dyDescent="0.25">
      <c r="A3518" s="103" t="str">
        <f t="shared" si="486"/>
        <v>Activities+ Arts &amp; Crafts137</v>
      </c>
      <c r="B3518" s="74" t="s">
        <v>109</v>
      </c>
      <c r="C3518" s="105"/>
      <c r="D3518" s="118" t="s">
        <v>10</v>
      </c>
      <c r="E3518" s="105" t="s">
        <v>128</v>
      </c>
      <c r="F3518" s="42">
        <v>137</v>
      </c>
      <c r="G3518" s="43" t="str">
        <f t="shared" si="487"/>
        <v>19 Mar (Week 28:  Tue)</v>
      </c>
      <c r="H3518" s="41" t="s">
        <v>4261</v>
      </c>
      <c r="I3518" s="41" t="s">
        <v>4262</v>
      </c>
      <c r="J3518" s="41" t="str">
        <f t="shared" si="488"/>
        <v>Planned</v>
      </c>
    </row>
    <row r="3519" spans="1:10" x14ac:dyDescent="0.25">
      <c r="A3519" s="103" t="str">
        <f t="shared" si="486"/>
        <v>Activities+ Arts &amp; Crafts139</v>
      </c>
      <c r="B3519" s="74" t="s">
        <v>109</v>
      </c>
      <c r="C3519" s="105"/>
      <c r="D3519" s="118" t="s">
        <v>10</v>
      </c>
      <c r="E3519" s="105" t="s">
        <v>128</v>
      </c>
      <c r="F3519" s="42">
        <v>139</v>
      </c>
      <c r="G3519" s="43" t="str">
        <f t="shared" si="487"/>
        <v>21 Mar (Week 28:  Thu)</v>
      </c>
      <c r="H3519" s="41" t="s">
        <v>4467</v>
      </c>
      <c r="I3519" s="41" t="s">
        <v>4468</v>
      </c>
      <c r="J3519" s="41" t="str">
        <f t="shared" si="488"/>
        <v>Planned</v>
      </c>
    </row>
    <row r="3520" spans="1:10" x14ac:dyDescent="0.25">
      <c r="A3520" s="103" t="str">
        <f t="shared" si="486"/>
        <v>Activities+ Arts &amp; Crafts142</v>
      </c>
      <c r="B3520" s="74" t="s">
        <v>109</v>
      </c>
      <c r="C3520" s="105"/>
      <c r="D3520" s="118" t="s">
        <v>10</v>
      </c>
      <c r="E3520" s="105" t="s">
        <v>128</v>
      </c>
      <c r="F3520" s="42">
        <v>142</v>
      </c>
      <c r="G3520" s="43" t="str">
        <f t="shared" si="487"/>
        <v>26 Mar (Week 29:  Tue)</v>
      </c>
      <c r="H3520" s="41" t="s">
        <v>4469</v>
      </c>
      <c r="I3520" s="41" t="s">
        <v>4470</v>
      </c>
      <c r="J3520" s="41" t="str">
        <f t="shared" si="488"/>
        <v>Planned</v>
      </c>
    </row>
    <row r="3521" spans="1:10" x14ac:dyDescent="0.25">
      <c r="A3521" s="103" t="str">
        <f t="shared" si="486"/>
        <v>Activities+ Arts &amp; Crafts144</v>
      </c>
      <c r="B3521" s="74" t="s">
        <v>109</v>
      </c>
      <c r="C3521" s="105"/>
      <c r="D3521" s="118" t="s">
        <v>10</v>
      </c>
      <c r="E3521" s="105" t="s">
        <v>128</v>
      </c>
      <c r="F3521" s="42">
        <v>144</v>
      </c>
      <c r="G3521" s="43" t="str">
        <f t="shared" si="487"/>
        <v>28 Mar (Week 29:  Thu)</v>
      </c>
      <c r="H3521" s="41" t="s">
        <v>4471</v>
      </c>
      <c r="I3521" s="41" t="s">
        <v>4472</v>
      </c>
      <c r="J3521" s="41" t="str">
        <f t="shared" si="488"/>
        <v>Planned</v>
      </c>
    </row>
    <row r="3522" spans="1:10" x14ac:dyDescent="0.25">
      <c r="A3522" s="103" t="str">
        <f t="shared" si="486"/>
        <v>Activities+ Arts &amp; Crafts147</v>
      </c>
      <c r="B3522" s="74" t="s">
        <v>109</v>
      </c>
      <c r="C3522" s="105"/>
      <c r="D3522" s="118" t="s">
        <v>10</v>
      </c>
      <c r="E3522" s="105" t="s">
        <v>128</v>
      </c>
      <c r="F3522" s="42">
        <v>147</v>
      </c>
      <c r="G3522" s="43" t="str">
        <f t="shared" si="487"/>
        <v>02 Apr (Week 30:  Tue)</v>
      </c>
      <c r="H3522" s="41" t="s">
        <v>4473</v>
      </c>
      <c r="I3522" s="41" t="s">
        <v>4474</v>
      </c>
      <c r="J3522" s="41" t="str">
        <f t="shared" si="488"/>
        <v>Planned</v>
      </c>
    </row>
    <row r="3523" spans="1:10" x14ac:dyDescent="0.25">
      <c r="A3523" s="103" t="str">
        <f t="shared" si="486"/>
        <v>Activities+ Arts &amp; Crafts149</v>
      </c>
      <c r="B3523" s="74" t="s">
        <v>109</v>
      </c>
      <c r="C3523" s="105"/>
      <c r="D3523" s="118" t="s">
        <v>10</v>
      </c>
      <c r="E3523" s="105" t="s">
        <v>128</v>
      </c>
      <c r="F3523" s="42">
        <v>149</v>
      </c>
      <c r="G3523" s="43" t="str">
        <f t="shared" si="487"/>
        <v>04 Apr (Week 30:  Thu)</v>
      </c>
      <c r="H3523" s="41" t="s">
        <v>4480</v>
      </c>
      <c r="I3523" s="41" t="s">
        <v>4479</v>
      </c>
      <c r="J3523" s="41" t="str">
        <f t="shared" si="488"/>
        <v>Planned</v>
      </c>
    </row>
    <row r="3524" spans="1:10" x14ac:dyDescent="0.25">
      <c r="A3524" s="103" t="str">
        <f t="shared" si="486"/>
        <v>Activities+ Arts &amp; Crafts152</v>
      </c>
      <c r="B3524" s="74" t="s">
        <v>109</v>
      </c>
      <c r="C3524" s="105"/>
      <c r="D3524" s="118" t="s">
        <v>10</v>
      </c>
      <c r="E3524" s="105" t="s">
        <v>128</v>
      </c>
      <c r="F3524" s="42">
        <v>152</v>
      </c>
      <c r="G3524" s="43" t="str">
        <f t="shared" si="487"/>
        <v>09 Apr (Week 31:  Tue)</v>
      </c>
      <c r="H3524" s="41" t="s">
        <v>4485</v>
      </c>
      <c r="I3524" s="41" t="s">
        <v>4486</v>
      </c>
      <c r="J3524" s="41" t="str">
        <f t="shared" si="488"/>
        <v>Planned</v>
      </c>
    </row>
    <row r="3525" spans="1:10" x14ac:dyDescent="0.25">
      <c r="A3525" s="103" t="str">
        <f t="shared" si="486"/>
        <v>Activities+ Arts &amp; Crafts154</v>
      </c>
      <c r="B3525" s="74" t="s">
        <v>109</v>
      </c>
      <c r="C3525" s="105"/>
      <c r="D3525" s="118" t="s">
        <v>10</v>
      </c>
      <c r="E3525" s="105" t="s">
        <v>128</v>
      </c>
      <c r="F3525" s="42">
        <v>154</v>
      </c>
      <c r="G3525" s="43" t="str">
        <f t="shared" si="487"/>
        <v>11 Apr (Week 31:  Thu)</v>
      </c>
      <c r="H3525" s="41" t="s">
        <v>4485</v>
      </c>
      <c r="I3525" s="41" t="s">
        <v>4486</v>
      </c>
      <c r="J3525" s="41" t="str">
        <f t="shared" si="488"/>
        <v>Planned</v>
      </c>
    </row>
    <row r="3526" spans="1:10" x14ac:dyDescent="0.25">
      <c r="A3526" s="103" t="str">
        <f t="shared" si="486"/>
        <v>Activities+ Arts &amp; Crafts157</v>
      </c>
      <c r="B3526" s="74" t="s">
        <v>109</v>
      </c>
      <c r="C3526" s="105"/>
      <c r="D3526" s="118" t="s">
        <v>10</v>
      </c>
      <c r="E3526" s="105" t="s">
        <v>128</v>
      </c>
      <c r="F3526" s="42">
        <v>157</v>
      </c>
      <c r="G3526" s="43" t="str">
        <f t="shared" si="487"/>
        <v>16 Apr (Week 32:  Tue)</v>
      </c>
      <c r="H3526" s="41" t="s">
        <v>4456</v>
      </c>
      <c r="I3526" s="41" t="s">
        <v>4457</v>
      </c>
      <c r="J3526" s="41" t="str">
        <f t="shared" si="488"/>
        <v>Planned</v>
      </c>
    </row>
    <row r="3527" spans="1:10" x14ac:dyDescent="0.25">
      <c r="A3527" s="103" t="str">
        <f t="shared" si="486"/>
        <v>Activities+ Arts &amp; Crafts159</v>
      </c>
      <c r="B3527" s="74" t="s">
        <v>109</v>
      </c>
      <c r="C3527" s="105"/>
      <c r="D3527" s="118" t="s">
        <v>10</v>
      </c>
      <c r="E3527" s="105" t="s">
        <v>128</v>
      </c>
      <c r="F3527" s="42">
        <v>159</v>
      </c>
      <c r="G3527" s="43" t="str">
        <f t="shared" si="487"/>
        <v>18 Apr (Week 32:  Thu)</v>
      </c>
      <c r="H3527" s="41" t="s">
        <v>4456</v>
      </c>
      <c r="I3527" s="41" t="s">
        <v>4457</v>
      </c>
      <c r="J3527" s="41" t="str">
        <f t="shared" si="488"/>
        <v>Planned</v>
      </c>
    </row>
    <row r="3528" spans="1:10" x14ac:dyDescent="0.25">
      <c r="A3528" s="103" t="str">
        <f t="shared" si="486"/>
        <v>Activities+ Arts &amp; Crafts162</v>
      </c>
      <c r="B3528" s="74" t="s">
        <v>109</v>
      </c>
      <c r="C3528" s="105"/>
      <c r="D3528" s="118" t="s">
        <v>10</v>
      </c>
      <c r="E3528" s="105" t="s">
        <v>128</v>
      </c>
      <c r="F3528" s="42">
        <v>162</v>
      </c>
      <c r="G3528" s="43" t="str">
        <f t="shared" si="487"/>
        <v>23 Apr (Week 33:  Tue)</v>
      </c>
      <c r="H3528" s="41" t="s">
        <v>4485</v>
      </c>
      <c r="I3528" s="41" t="s">
        <v>4486</v>
      </c>
      <c r="J3528" s="41" t="str">
        <f t="shared" si="488"/>
        <v>Planned</v>
      </c>
    </row>
    <row r="3529" spans="1:10" x14ac:dyDescent="0.25">
      <c r="A3529" s="103" t="str">
        <f t="shared" si="486"/>
        <v>Activities+ Arts &amp; Crafts164</v>
      </c>
      <c r="B3529" s="74" t="s">
        <v>109</v>
      </c>
      <c r="C3529" s="105"/>
      <c r="D3529" s="118" t="s">
        <v>10</v>
      </c>
      <c r="E3529" s="105" t="s">
        <v>128</v>
      </c>
      <c r="F3529" s="42">
        <v>164</v>
      </c>
      <c r="G3529" s="43" t="str">
        <f t="shared" si="487"/>
        <v>25 Apr (Week 33:  Thu)</v>
      </c>
      <c r="H3529" s="41" t="s">
        <v>4473</v>
      </c>
      <c r="I3529" s="41" t="s">
        <v>4488</v>
      </c>
      <c r="J3529" s="41" t="str">
        <f t="shared" si="488"/>
        <v>Planned</v>
      </c>
    </row>
    <row r="3530" spans="1:10" x14ac:dyDescent="0.25">
      <c r="A3530" s="103" t="str">
        <f t="shared" ref="A3530:A3535" si="489">B3530&amp;D3530&amp;F3530</f>
        <v>Activities+ Arts &amp; Crafts167</v>
      </c>
      <c r="B3530" s="74" t="s">
        <v>109</v>
      </c>
      <c r="C3530" s="105"/>
      <c r="D3530" s="118" t="s">
        <v>10</v>
      </c>
      <c r="E3530" s="105" t="s">
        <v>128</v>
      </c>
      <c r="F3530" s="42">
        <v>167</v>
      </c>
      <c r="G3530" s="43" t="str">
        <f t="shared" ref="G3530:G3597" si="490">IF(ISBLANK(F3530),"",TEXT(VLOOKUP(F3530,Calendar,2,0),"dd mmm")&amp;" (Week "&amp;VLOOKUP(F3530,Calendar,3,FALSE)&amp;":  "&amp;TEXT(VLOOKUP(F3530,Calendar,2,FALSE),"ddd")&amp;")")</f>
        <v>30 Apr (Week 34:  Tue)</v>
      </c>
      <c r="H3530" s="41" t="s">
        <v>4456</v>
      </c>
      <c r="I3530" s="41" t="s">
        <v>4457</v>
      </c>
      <c r="J3530" s="41" t="str">
        <f t="shared" ref="J3530:J3535" si="491">IF(ISBLANK(K3530),"Planned",IF(K3530="-","Revoked","Completed"))</f>
        <v>Planned</v>
      </c>
    </row>
    <row r="3531" spans="1:10" x14ac:dyDescent="0.25">
      <c r="A3531" s="103" t="str">
        <f t="shared" si="489"/>
        <v>Activities+ Arts &amp; Crafts169</v>
      </c>
      <c r="B3531" s="74" t="s">
        <v>109</v>
      </c>
      <c r="C3531" s="105"/>
      <c r="D3531" s="118" t="s">
        <v>10</v>
      </c>
      <c r="E3531" s="105" t="s">
        <v>128</v>
      </c>
      <c r="F3531" s="42">
        <v>169</v>
      </c>
      <c r="G3531" s="43" t="str">
        <f t="shared" si="490"/>
        <v>02 May (Week 34:  Thu)</v>
      </c>
      <c r="H3531" s="41" t="s">
        <v>4493</v>
      </c>
      <c r="I3531" s="41" t="s">
        <v>4494</v>
      </c>
      <c r="J3531" s="41" t="str">
        <f t="shared" si="491"/>
        <v>Planned</v>
      </c>
    </row>
    <row r="3532" spans="1:10" x14ac:dyDescent="0.25">
      <c r="A3532" s="103" t="str">
        <f t="shared" si="489"/>
        <v>Activities+ Arts &amp; Crafts172</v>
      </c>
      <c r="B3532" s="74" t="s">
        <v>109</v>
      </c>
      <c r="C3532" s="105"/>
      <c r="D3532" s="118" t="s">
        <v>10</v>
      </c>
      <c r="E3532" s="105" t="s">
        <v>128</v>
      </c>
      <c r="F3532" s="42">
        <v>172</v>
      </c>
      <c r="G3532" s="43" t="str">
        <f t="shared" si="490"/>
        <v>07 May (Week 35:  Tue)</v>
      </c>
      <c r="H3532" s="41" t="s">
        <v>4324</v>
      </c>
      <c r="I3532" s="41" t="s">
        <v>4324</v>
      </c>
      <c r="J3532" s="41" t="str">
        <f t="shared" si="491"/>
        <v>Planned</v>
      </c>
    </row>
    <row r="3533" spans="1:10" x14ac:dyDescent="0.25">
      <c r="A3533" s="103" t="str">
        <f t="shared" si="489"/>
        <v>Activities+ Arts &amp; Crafts174</v>
      </c>
      <c r="B3533" s="74" t="s">
        <v>109</v>
      </c>
      <c r="C3533" s="105"/>
      <c r="D3533" s="118" t="s">
        <v>10</v>
      </c>
      <c r="E3533" s="105" t="s">
        <v>128</v>
      </c>
      <c r="F3533" s="42">
        <v>174</v>
      </c>
      <c r="G3533" s="43" t="str">
        <f t="shared" si="490"/>
        <v>09 May (Week 35:  Thu)</v>
      </c>
      <c r="H3533" s="41" t="s">
        <v>4497</v>
      </c>
      <c r="I3533" s="41" t="s">
        <v>4498</v>
      </c>
      <c r="J3533" s="41" t="str">
        <f t="shared" si="491"/>
        <v>Planned</v>
      </c>
    </row>
    <row r="3534" spans="1:10" x14ac:dyDescent="0.25">
      <c r="A3534" s="103" t="str">
        <f t="shared" si="489"/>
        <v>Activities+ Arts &amp; Crafts177</v>
      </c>
      <c r="B3534" s="74" t="s">
        <v>109</v>
      </c>
      <c r="C3534" s="105"/>
      <c r="D3534" s="118" t="s">
        <v>10</v>
      </c>
      <c r="E3534" s="105" t="s">
        <v>128</v>
      </c>
      <c r="F3534" s="42">
        <v>177</v>
      </c>
      <c r="G3534" s="43" t="str">
        <f t="shared" si="490"/>
        <v>14 May (Week 36:  Tue)</v>
      </c>
      <c r="H3534" s="41" t="s">
        <v>4261</v>
      </c>
      <c r="I3534" s="41" t="s">
        <v>4262</v>
      </c>
      <c r="J3534" s="41" t="str">
        <f t="shared" si="491"/>
        <v>Planned</v>
      </c>
    </row>
    <row r="3535" spans="1:10" x14ac:dyDescent="0.25">
      <c r="A3535" s="103" t="str">
        <f t="shared" si="489"/>
        <v>Activities+ Arts &amp; Crafts179</v>
      </c>
      <c r="B3535" s="74" t="s">
        <v>109</v>
      </c>
      <c r="C3535" s="105"/>
      <c r="D3535" s="118" t="s">
        <v>10</v>
      </c>
      <c r="E3535" s="105" t="s">
        <v>128</v>
      </c>
      <c r="F3535" s="42">
        <v>179</v>
      </c>
      <c r="G3535" s="43" t="str">
        <f t="shared" si="490"/>
        <v>16 May (Week 36:  Thu)</v>
      </c>
      <c r="H3535" s="41" t="s">
        <v>4503</v>
      </c>
      <c r="I3535" s="41" t="s">
        <v>4504</v>
      </c>
      <c r="J3535" s="41" t="str">
        <f t="shared" si="491"/>
        <v>Planned</v>
      </c>
    </row>
    <row r="3536" spans="1:10" x14ac:dyDescent="0.25">
      <c r="A3536" s="75" t="str">
        <f t="shared" ref="A3536:A3571" si="492">B3536&amp;D3536&amp;F3536</f>
        <v>Activities+ Brain Quest91</v>
      </c>
      <c r="B3536" s="74" t="s">
        <v>109</v>
      </c>
      <c r="D3536" s="118" t="s">
        <v>4349</v>
      </c>
      <c r="E3536" s="73" t="s">
        <v>128</v>
      </c>
      <c r="F3536" s="42">
        <v>91</v>
      </c>
      <c r="G3536" s="43" t="str">
        <f t="shared" ref="G3536:G3571" si="493">IF(ISBLANK(F3536),"",TEXT(VLOOKUP(F3536,Calendar,2,0),"dd mmm")&amp;" (Week "&amp;VLOOKUP(F3536,Calendar,3,FALSE)&amp;":  "&amp;TEXT(VLOOKUP(F3536,Calendar,2,FALSE),"ddd")&amp;")")</f>
        <v>14 Jan (Week 19:  Mon)</v>
      </c>
      <c r="H3536" s="41" t="s">
        <v>4350</v>
      </c>
      <c r="I3536" s="41" t="s">
        <v>4351</v>
      </c>
      <c r="J3536" s="41" t="str">
        <f t="shared" ref="J3536:J3571" si="494">IF(ISBLANK(K3536),"Planned",IF(K3536="-","Revoked","Completed"))</f>
        <v>Planned</v>
      </c>
    </row>
    <row r="3537" spans="1:10" x14ac:dyDescent="0.25">
      <c r="A3537" s="75" t="str">
        <f t="shared" si="492"/>
        <v>Activities+ Brain Quest94</v>
      </c>
      <c r="B3537" s="74" t="s">
        <v>109</v>
      </c>
      <c r="D3537" s="118" t="s">
        <v>4349</v>
      </c>
      <c r="E3537" s="73" t="s">
        <v>128</v>
      </c>
      <c r="F3537" s="42">
        <v>94</v>
      </c>
      <c r="G3537" s="43" t="str">
        <f t="shared" si="493"/>
        <v>17 Jan (Week 19:  Thu)</v>
      </c>
      <c r="H3537" s="41" t="s">
        <v>4350</v>
      </c>
      <c r="I3537" s="41" t="s">
        <v>4351</v>
      </c>
      <c r="J3537" s="41" t="str">
        <f t="shared" si="494"/>
        <v>Planned</v>
      </c>
    </row>
    <row r="3538" spans="1:10" x14ac:dyDescent="0.25">
      <c r="A3538" s="75" t="str">
        <f t="shared" si="492"/>
        <v>Activities+ Brain Quest96</v>
      </c>
      <c r="B3538" s="74" t="s">
        <v>109</v>
      </c>
      <c r="D3538" s="118" t="s">
        <v>4349</v>
      </c>
      <c r="E3538" s="73" t="s">
        <v>128</v>
      </c>
      <c r="F3538" s="42">
        <v>96</v>
      </c>
      <c r="G3538" s="43" t="str">
        <f t="shared" si="493"/>
        <v>21 Jan (Week 20:  Mon)</v>
      </c>
      <c r="H3538" s="41" t="s">
        <v>4350</v>
      </c>
      <c r="I3538" s="41" t="s">
        <v>4351</v>
      </c>
      <c r="J3538" s="41" t="str">
        <f t="shared" si="494"/>
        <v>Planned</v>
      </c>
    </row>
    <row r="3539" spans="1:10" x14ac:dyDescent="0.25">
      <c r="A3539" s="75" t="str">
        <f t="shared" si="492"/>
        <v>Activities+ Brain Quest99</v>
      </c>
      <c r="B3539" s="74" t="s">
        <v>109</v>
      </c>
      <c r="D3539" s="118" t="s">
        <v>4349</v>
      </c>
      <c r="E3539" s="73" t="s">
        <v>128</v>
      </c>
      <c r="F3539" s="42">
        <v>99</v>
      </c>
      <c r="G3539" s="43" t="str">
        <f t="shared" si="493"/>
        <v>24 Jan (Week 20:  Thu)</v>
      </c>
      <c r="H3539" s="41" t="s">
        <v>4350</v>
      </c>
      <c r="I3539" s="41" t="s">
        <v>4351</v>
      </c>
      <c r="J3539" s="41" t="str">
        <f t="shared" si="494"/>
        <v>Planned</v>
      </c>
    </row>
    <row r="3540" spans="1:10" x14ac:dyDescent="0.25">
      <c r="A3540" s="75" t="str">
        <f t="shared" si="492"/>
        <v>Activities+ Brain Quest101</v>
      </c>
      <c r="B3540" s="74" t="s">
        <v>109</v>
      </c>
      <c r="D3540" s="118" t="s">
        <v>4349</v>
      </c>
      <c r="E3540" s="73" t="s">
        <v>128</v>
      </c>
      <c r="F3540" s="42">
        <v>101</v>
      </c>
      <c r="G3540" s="43" t="str">
        <f t="shared" si="493"/>
        <v>28 Jan (Week 21:  Mon)</v>
      </c>
      <c r="H3540" s="41" t="s">
        <v>4350</v>
      </c>
      <c r="I3540" s="41" t="s">
        <v>4351</v>
      </c>
      <c r="J3540" s="41" t="str">
        <f t="shared" si="494"/>
        <v>Planned</v>
      </c>
    </row>
    <row r="3541" spans="1:10" x14ac:dyDescent="0.25">
      <c r="A3541" s="75" t="str">
        <f t="shared" si="492"/>
        <v>Activities+ Brain Quest104</v>
      </c>
      <c r="B3541" s="74" t="s">
        <v>109</v>
      </c>
      <c r="D3541" s="118" t="s">
        <v>4349</v>
      </c>
      <c r="E3541" s="73" t="s">
        <v>128</v>
      </c>
      <c r="F3541" s="42">
        <v>104</v>
      </c>
      <c r="G3541" s="43" t="str">
        <f t="shared" si="493"/>
        <v>31 Jan (Week 21:  Thu)</v>
      </c>
      <c r="H3541" s="41" t="s">
        <v>4350</v>
      </c>
      <c r="I3541" s="41" t="s">
        <v>4351</v>
      </c>
      <c r="J3541" s="41" t="str">
        <f t="shared" si="494"/>
        <v>Planned</v>
      </c>
    </row>
    <row r="3542" spans="1:10" x14ac:dyDescent="0.25">
      <c r="A3542" s="75" t="str">
        <f t="shared" si="492"/>
        <v>Activities+ Brain Quest106</v>
      </c>
      <c r="B3542" s="74" t="s">
        <v>109</v>
      </c>
      <c r="D3542" s="118" t="s">
        <v>4349</v>
      </c>
      <c r="E3542" s="73" t="s">
        <v>128</v>
      </c>
      <c r="F3542" s="42">
        <v>106</v>
      </c>
      <c r="G3542" s="43" t="str">
        <f t="shared" si="493"/>
        <v>04 Feb (Week 22:  Mon)</v>
      </c>
      <c r="H3542" s="41" t="s">
        <v>4350</v>
      </c>
      <c r="I3542" s="41" t="s">
        <v>4351</v>
      </c>
      <c r="J3542" s="41" t="str">
        <f t="shared" si="494"/>
        <v>Planned</v>
      </c>
    </row>
    <row r="3543" spans="1:10" x14ac:dyDescent="0.25">
      <c r="A3543" s="75" t="str">
        <f t="shared" si="492"/>
        <v>Activities+ Brain Quest109</v>
      </c>
      <c r="B3543" s="74" t="s">
        <v>109</v>
      </c>
      <c r="D3543" s="118" t="s">
        <v>4349</v>
      </c>
      <c r="E3543" s="73" t="s">
        <v>128</v>
      </c>
      <c r="F3543" s="42">
        <v>109</v>
      </c>
      <c r="G3543" s="43" t="str">
        <f t="shared" si="493"/>
        <v>07 Feb (Week 22:  Thu)</v>
      </c>
      <c r="H3543" s="41" t="s">
        <v>4350</v>
      </c>
      <c r="I3543" s="41" t="s">
        <v>4351</v>
      </c>
      <c r="J3543" s="41" t="str">
        <f t="shared" si="494"/>
        <v>Planned</v>
      </c>
    </row>
    <row r="3544" spans="1:10" x14ac:dyDescent="0.25">
      <c r="A3544" s="75" t="str">
        <f t="shared" si="492"/>
        <v>Activities+ Brain Quest111</v>
      </c>
      <c r="B3544" s="74" t="s">
        <v>109</v>
      </c>
      <c r="D3544" s="118" t="s">
        <v>4349</v>
      </c>
      <c r="E3544" s="73" t="s">
        <v>128</v>
      </c>
      <c r="F3544" s="42">
        <v>111</v>
      </c>
      <c r="G3544" s="43" t="str">
        <f t="shared" si="493"/>
        <v>11 Feb (Week 23:  Mon)</v>
      </c>
      <c r="H3544" s="41" t="s">
        <v>4350</v>
      </c>
      <c r="I3544" s="41" t="s">
        <v>4351</v>
      </c>
      <c r="J3544" s="41" t="str">
        <f t="shared" si="494"/>
        <v>Planned</v>
      </c>
    </row>
    <row r="3545" spans="1:10" x14ac:dyDescent="0.25">
      <c r="A3545" s="75" t="str">
        <f t="shared" si="492"/>
        <v>Activities+ Brain Quest114</v>
      </c>
      <c r="B3545" s="74" t="s">
        <v>109</v>
      </c>
      <c r="D3545" s="118" t="s">
        <v>4349</v>
      </c>
      <c r="E3545" s="73" t="s">
        <v>128</v>
      </c>
      <c r="F3545" s="42">
        <v>114</v>
      </c>
      <c r="G3545" s="43" t="str">
        <f t="shared" si="493"/>
        <v>14 Feb (Week 23:  Thu)</v>
      </c>
      <c r="H3545" s="41" t="s">
        <v>4350</v>
      </c>
      <c r="I3545" s="41" t="s">
        <v>4351</v>
      </c>
      <c r="J3545" s="41" t="str">
        <f t="shared" si="494"/>
        <v>Planned</v>
      </c>
    </row>
    <row r="3546" spans="1:10" x14ac:dyDescent="0.25">
      <c r="A3546" s="75" t="str">
        <f t="shared" si="492"/>
        <v>Activities+ Brain Quest116</v>
      </c>
      <c r="B3546" s="74" t="s">
        <v>109</v>
      </c>
      <c r="D3546" s="118" t="s">
        <v>4349</v>
      </c>
      <c r="E3546" s="73" t="s">
        <v>128</v>
      </c>
      <c r="F3546" s="42">
        <v>116</v>
      </c>
      <c r="G3546" s="43" t="str">
        <f t="shared" si="493"/>
        <v>18 Feb (Week 24:  Mon)</v>
      </c>
      <c r="H3546" s="41" t="s">
        <v>4350</v>
      </c>
      <c r="I3546" s="41" t="s">
        <v>4351</v>
      </c>
      <c r="J3546" s="41" t="str">
        <f t="shared" si="494"/>
        <v>Planned</v>
      </c>
    </row>
    <row r="3547" spans="1:10" x14ac:dyDescent="0.25">
      <c r="A3547" s="75" t="str">
        <f t="shared" si="492"/>
        <v>Activities+ Brain Quest119</v>
      </c>
      <c r="B3547" s="74" t="s">
        <v>109</v>
      </c>
      <c r="D3547" s="118" t="s">
        <v>4349</v>
      </c>
      <c r="E3547" s="73" t="s">
        <v>128</v>
      </c>
      <c r="F3547" s="42">
        <v>119</v>
      </c>
      <c r="G3547" s="43" t="str">
        <f t="shared" si="493"/>
        <v>21 Feb (Week 24:  Thu)</v>
      </c>
      <c r="H3547" s="41" t="s">
        <v>4350</v>
      </c>
      <c r="I3547" s="41" t="s">
        <v>4351</v>
      </c>
      <c r="J3547" s="41" t="str">
        <f t="shared" si="494"/>
        <v>Planned</v>
      </c>
    </row>
    <row r="3548" spans="1:10" x14ac:dyDescent="0.25">
      <c r="A3548" s="75" t="str">
        <f t="shared" si="492"/>
        <v>Activities+ Brain Quest121</v>
      </c>
      <c r="B3548" s="74" t="s">
        <v>109</v>
      </c>
      <c r="D3548" s="118" t="s">
        <v>4349</v>
      </c>
      <c r="E3548" s="73" t="s">
        <v>128</v>
      </c>
      <c r="F3548" s="42">
        <v>121</v>
      </c>
      <c r="G3548" s="43" t="str">
        <f t="shared" si="493"/>
        <v>25 Feb (Week 25:  Mon)</v>
      </c>
      <c r="H3548" s="41" t="s">
        <v>4350</v>
      </c>
      <c r="I3548" s="41" t="s">
        <v>4351</v>
      </c>
      <c r="J3548" s="41" t="str">
        <f t="shared" si="494"/>
        <v>Planned</v>
      </c>
    </row>
    <row r="3549" spans="1:10" x14ac:dyDescent="0.25">
      <c r="A3549" s="75" t="str">
        <f t="shared" si="492"/>
        <v>Activities+ Brain Quest124</v>
      </c>
      <c r="B3549" s="74" t="s">
        <v>109</v>
      </c>
      <c r="D3549" s="118" t="s">
        <v>4349</v>
      </c>
      <c r="E3549" s="73" t="s">
        <v>128</v>
      </c>
      <c r="F3549" s="42">
        <v>124</v>
      </c>
      <c r="G3549" s="43" t="str">
        <f t="shared" si="493"/>
        <v>28 Feb (Week 25:  Thu)</v>
      </c>
      <c r="H3549" s="41" t="s">
        <v>4350</v>
      </c>
      <c r="I3549" s="41" t="s">
        <v>4351</v>
      </c>
      <c r="J3549" s="41" t="str">
        <f t="shared" si="494"/>
        <v>Planned</v>
      </c>
    </row>
    <row r="3550" spans="1:10" x14ac:dyDescent="0.25">
      <c r="A3550" s="75" t="str">
        <f t="shared" si="492"/>
        <v>Activities+ Brain Quest126</v>
      </c>
      <c r="B3550" s="74" t="s">
        <v>109</v>
      </c>
      <c r="D3550" s="118" t="s">
        <v>4349</v>
      </c>
      <c r="E3550" s="73" t="s">
        <v>128</v>
      </c>
      <c r="F3550" s="42">
        <v>126</v>
      </c>
      <c r="G3550" s="43" t="str">
        <f t="shared" si="493"/>
        <v>04 Mar (Week 26:  Mon)</v>
      </c>
      <c r="H3550" s="41" t="s">
        <v>4350</v>
      </c>
      <c r="I3550" s="41" t="s">
        <v>4351</v>
      </c>
      <c r="J3550" s="41" t="str">
        <f t="shared" si="494"/>
        <v>Planned</v>
      </c>
    </row>
    <row r="3551" spans="1:10" x14ac:dyDescent="0.25">
      <c r="A3551" s="75" t="str">
        <f t="shared" si="492"/>
        <v>Activities+ Brain Quest129</v>
      </c>
      <c r="B3551" s="74" t="s">
        <v>109</v>
      </c>
      <c r="D3551" s="118" t="s">
        <v>4349</v>
      </c>
      <c r="E3551" s="73" t="s">
        <v>128</v>
      </c>
      <c r="F3551" s="42">
        <v>129</v>
      </c>
      <c r="G3551" s="43" t="str">
        <f t="shared" si="493"/>
        <v>07 Mar (Week 26:  Thu)</v>
      </c>
      <c r="H3551" s="41" t="s">
        <v>4350</v>
      </c>
      <c r="I3551" s="41" t="s">
        <v>4351</v>
      </c>
      <c r="J3551" s="41" t="str">
        <f t="shared" si="494"/>
        <v>Planned</v>
      </c>
    </row>
    <row r="3552" spans="1:10" x14ac:dyDescent="0.25">
      <c r="A3552" s="75" t="str">
        <f t="shared" si="492"/>
        <v>Activities+ Brain Quest131</v>
      </c>
      <c r="B3552" s="74" t="s">
        <v>109</v>
      </c>
      <c r="D3552" s="118" t="s">
        <v>4349</v>
      </c>
      <c r="E3552" s="73" t="s">
        <v>128</v>
      </c>
      <c r="F3552" s="42">
        <v>131</v>
      </c>
      <c r="G3552" s="43" t="str">
        <f t="shared" si="493"/>
        <v>11 Mar (Week 27:  Mon)</v>
      </c>
      <c r="H3552" s="41" t="s">
        <v>4350</v>
      </c>
      <c r="I3552" s="41" t="s">
        <v>4351</v>
      </c>
      <c r="J3552" s="41" t="str">
        <f t="shared" si="494"/>
        <v>Planned</v>
      </c>
    </row>
    <row r="3553" spans="1:10" x14ac:dyDescent="0.25">
      <c r="A3553" s="75" t="str">
        <f t="shared" si="492"/>
        <v>Activities+ Brain Quest134</v>
      </c>
      <c r="B3553" s="74" t="s">
        <v>109</v>
      </c>
      <c r="D3553" s="118" t="s">
        <v>4349</v>
      </c>
      <c r="E3553" s="73" t="s">
        <v>128</v>
      </c>
      <c r="F3553" s="42">
        <v>134</v>
      </c>
      <c r="G3553" s="43" t="str">
        <f t="shared" si="493"/>
        <v>14 Mar (Week 27:  Thu)</v>
      </c>
      <c r="H3553" s="41" t="s">
        <v>4350</v>
      </c>
      <c r="I3553" s="41" t="s">
        <v>4351</v>
      </c>
      <c r="J3553" s="41" t="str">
        <f t="shared" si="494"/>
        <v>Planned</v>
      </c>
    </row>
    <row r="3554" spans="1:10" x14ac:dyDescent="0.25">
      <c r="A3554" s="75" t="str">
        <f t="shared" si="492"/>
        <v>Activities+ Brain Quest136</v>
      </c>
      <c r="B3554" s="74" t="s">
        <v>109</v>
      </c>
      <c r="D3554" s="118" t="s">
        <v>4349</v>
      </c>
      <c r="E3554" s="73" t="s">
        <v>128</v>
      </c>
      <c r="F3554" s="42">
        <v>136</v>
      </c>
      <c r="G3554" s="43" t="str">
        <f t="shared" si="493"/>
        <v>18 Mar (Week 28:  Mon)</v>
      </c>
      <c r="H3554" s="41" t="s">
        <v>4350</v>
      </c>
      <c r="I3554" s="41" t="s">
        <v>4351</v>
      </c>
      <c r="J3554" s="41" t="str">
        <f t="shared" si="494"/>
        <v>Planned</v>
      </c>
    </row>
    <row r="3555" spans="1:10" x14ac:dyDescent="0.25">
      <c r="A3555" s="75" t="str">
        <f t="shared" si="492"/>
        <v>Activities+ Brain Quest139</v>
      </c>
      <c r="B3555" s="74" t="s">
        <v>109</v>
      </c>
      <c r="D3555" s="118" t="s">
        <v>4349</v>
      </c>
      <c r="E3555" s="73" t="s">
        <v>128</v>
      </c>
      <c r="F3555" s="42">
        <v>139</v>
      </c>
      <c r="G3555" s="43" t="str">
        <f t="shared" si="493"/>
        <v>21 Mar (Week 28:  Thu)</v>
      </c>
      <c r="H3555" s="41" t="s">
        <v>4350</v>
      </c>
      <c r="I3555" s="41" t="s">
        <v>4351</v>
      </c>
      <c r="J3555" s="41" t="str">
        <f t="shared" si="494"/>
        <v>Planned</v>
      </c>
    </row>
    <row r="3556" spans="1:10" x14ac:dyDescent="0.25">
      <c r="A3556" s="75" t="str">
        <f t="shared" si="492"/>
        <v>Activities+ Brain Quest141</v>
      </c>
      <c r="B3556" s="74" t="s">
        <v>109</v>
      </c>
      <c r="D3556" s="118" t="s">
        <v>4349</v>
      </c>
      <c r="E3556" s="73" t="s">
        <v>128</v>
      </c>
      <c r="F3556" s="42">
        <v>141</v>
      </c>
      <c r="G3556" s="43" t="str">
        <f t="shared" si="493"/>
        <v>25 Mar (Week 29:  Mon)</v>
      </c>
      <c r="H3556" s="41" t="s">
        <v>4350</v>
      </c>
      <c r="I3556" s="41" t="s">
        <v>4351</v>
      </c>
      <c r="J3556" s="41" t="str">
        <f t="shared" si="494"/>
        <v>Planned</v>
      </c>
    </row>
    <row r="3557" spans="1:10" x14ac:dyDescent="0.25">
      <c r="A3557" s="75" t="str">
        <f t="shared" si="492"/>
        <v>Activities+ Brain Quest144</v>
      </c>
      <c r="B3557" s="74" t="s">
        <v>109</v>
      </c>
      <c r="D3557" s="118" t="s">
        <v>4349</v>
      </c>
      <c r="E3557" s="73" t="s">
        <v>128</v>
      </c>
      <c r="F3557" s="42">
        <v>144</v>
      </c>
      <c r="G3557" s="43" t="str">
        <f t="shared" si="493"/>
        <v>28 Mar (Week 29:  Thu)</v>
      </c>
      <c r="H3557" s="41" t="s">
        <v>4350</v>
      </c>
      <c r="I3557" s="41" t="s">
        <v>4351</v>
      </c>
      <c r="J3557" s="41" t="str">
        <f t="shared" si="494"/>
        <v>Planned</v>
      </c>
    </row>
    <row r="3558" spans="1:10" x14ac:dyDescent="0.25">
      <c r="A3558" s="75" t="str">
        <f t="shared" si="492"/>
        <v>Activities+ Brain Quest146</v>
      </c>
      <c r="B3558" s="74" t="s">
        <v>109</v>
      </c>
      <c r="D3558" s="118" t="s">
        <v>4349</v>
      </c>
      <c r="E3558" s="73" t="s">
        <v>128</v>
      </c>
      <c r="F3558" s="42">
        <v>146</v>
      </c>
      <c r="G3558" s="43" t="str">
        <f t="shared" si="493"/>
        <v>01 Apr (Week 30:  Mon)</v>
      </c>
      <c r="H3558" s="41" t="s">
        <v>4350</v>
      </c>
      <c r="I3558" s="41" t="s">
        <v>4351</v>
      </c>
      <c r="J3558" s="41" t="str">
        <f t="shared" si="494"/>
        <v>Planned</v>
      </c>
    </row>
    <row r="3559" spans="1:10" x14ac:dyDescent="0.25">
      <c r="A3559" s="75" t="str">
        <f t="shared" si="492"/>
        <v>Activities+ Brain Quest149</v>
      </c>
      <c r="B3559" s="74" t="s">
        <v>109</v>
      </c>
      <c r="D3559" s="118" t="s">
        <v>4349</v>
      </c>
      <c r="E3559" s="73" t="s">
        <v>128</v>
      </c>
      <c r="F3559" s="42">
        <v>149</v>
      </c>
      <c r="G3559" s="43" t="str">
        <f t="shared" si="493"/>
        <v>04 Apr (Week 30:  Thu)</v>
      </c>
      <c r="H3559" s="41" t="s">
        <v>4350</v>
      </c>
      <c r="I3559" s="41" t="s">
        <v>4351</v>
      </c>
      <c r="J3559" s="41" t="str">
        <f t="shared" si="494"/>
        <v>Planned</v>
      </c>
    </row>
    <row r="3560" spans="1:10" x14ac:dyDescent="0.25">
      <c r="A3560" s="75" t="str">
        <f t="shared" si="492"/>
        <v>Activities+ Brain Quest151</v>
      </c>
      <c r="B3560" s="74" t="s">
        <v>109</v>
      </c>
      <c r="D3560" s="118" t="s">
        <v>4349</v>
      </c>
      <c r="E3560" s="73" t="s">
        <v>128</v>
      </c>
      <c r="F3560" s="42">
        <v>151</v>
      </c>
      <c r="G3560" s="43" t="str">
        <f t="shared" si="493"/>
        <v>08 Apr (Week 31:  Mon)</v>
      </c>
      <c r="H3560" s="41" t="s">
        <v>4350</v>
      </c>
      <c r="I3560" s="41" t="s">
        <v>4351</v>
      </c>
      <c r="J3560" s="41" t="str">
        <f t="shared" si="494"/>
        <v>Planned</v>
      </c>
    </row>
    <row r="3561" spans="1:10" x14ac:dyDescent="0.25">
      <c r="A3561" s="75" t="str">
        <f t="shared" si="492"/>
        <v>Activities+ Brain Quest154</v>
      </c>
      <c r="B3561" s="74" t="s">
        <v>109</v>
      </c>
      <c r="D3561" s="118" t="s">
        <v>4349</v>
      </c>
      <c r="E3561" s="73" t="s">
        <v>128</v>
      </c>
      <c r="F3561" s="42">
        <v>154</v>
      </c>
      <c r="G3561" s="43" t="str">
        <f t="shared" si="493"/>
        <v>11 Apr (Week 31:  Thu)</v>
      </c>
      <c r="H3561" s="41" t="s">
        <v>4350</v>
      </c>
      <c r="I3561" s="41" t="s">
        <v>4351</v>
      </c>
      <c r="J3561" s="41" t="str">
        <f t="shared" si="494"/>
        <v>Planned</v>
      </c>
    </row>
    <row r="3562" spans="1:10" x14ac:dyDescent="0.25">
      <c r="A3562" s="75" t="str">
        <f t="shared" si="492"/>
        <v>Activities+ Brain Quest156</v>
      </c>
      <c r="B3562" s="74" t="s">
        <v>109</v>
      </c>
      <c r="D3562" s="118" t="s">
        <v>4349</v>
      </c>
      <c r="E3562" s="73" t="s">
        <v>128</v>
      </c>
      <c r="F3562" s="42">
        <v>156</v>
      </c>
      <c r="G3562" s="43" t="str">
        <f t="shared" si="493"/>
        <v>15 Apr (Week 32:  Mon)</v>
      </c>
      <c r="H3562" s="41" t="s">
        <v>4350</v>
      </c>
      <c r="I3562" s="41" t="s">
        <v>4351</v>
      </c>
      <c r="J3562" s="41" t="str">
        <f t="shared" si="494"/>
        <v>Planned</v>
      </c>
    </row>
    <row r="3563" spans="1:10" x14ac:dyDescent="0.25">
      <c r="A3563" s="75" t="str">
        <f t="shared" si="492"/>
        <v>Activities+ Brain Quest159</v>
      </c>
      <c r="B3563" s="74" t="s">
        <v>109</v>
      </c>
      <c r="D3563" s="118" t="s">
        <v>4349</v>
      </c>
      <c r="E3563" s="73" t="s">
        <v>128</v>
      </c>
      <c r="F3563" s="42">
        <v>159</v>
      </c>
      <c r="G3563" s="43" t="str">
        <f t="shared" si="493"/>
        <v>18 Apr (Week 32:  Thu)</v>
      </c>
      <c r="H3563" s="41" t="s">
        <v>4350</v>
      </c>
      <c r="I3563" s="41" t="s">
        <v>4351</v>
      </c>
      <c r="J3563" s="41" t="str">
        <f t="shared" si="494"/>
        <v>Planned</v>
      </c>
    </row>
    <row r="3564" spans="1:10" x14ac:dyDescent="0.25">
      <c r="A3564" s="75" t="str">
        <f t="shared" si="492"/>
        <v>Activities+ Brain Quest161</v>
      </c>
      <c r="B3564" s="74" t="s">
        <v>109</v>
      </c>
      <c r="D3564" s="118" t="s">
        <v>4349</v>
      </c>
      <c r="E3564" s="73" t="s">
        <v>128</v>
      </c>
      <c r="F3564" s="42">
        <v>161</v>
      </c>
      <c r="G3564" s="43" t="str">
        <f t="shared" si="493"/>
        <v>22 Apr (Week 33:  Mon)</v>
      </c>
      <c r="H3564" s="41" t="s">
        <v>4350</v>
      </c>
      <c r="I3564" s="41" t="s">
        <v>4351</v>
      </c>
      <c r="J3564" s="41" t="str">
        <f t="shared" si="494"/>
        <v>Planned</v>
      </c>
    </row>
    <row r="3565" spans="1:10" x14ac:dyDescent="0.25">
      <c r="A3565" s="75" t="str">
        <f t="shared" si="492"/>
        <v>Activities+ Brain Quest164</v>
      </c>
      <c r="B3565" s="74" t="s">
        <v>109</v>
      </c>
      <c r="D3565" s="118" t="s">
        <v>4349</v>
      </c>
      <c r="E3565" s="73" t="s">
        <v>128</v>
      </c>
      <c r="F3565" s="42">
        <v>164</v>
      </c>
      <c r="G3565" s="43" t="str">
        <f t="shared" si="493"/>
        <v>25 Apr (Week 33:  Thu)</v>
      </c>
      <c r="H3565" s="41" t="s">
        <v>4350</v>
      </c>
      <c r="I3565" s="41" t="s">
        <v>4351</v>
      </c>
      <c r="J3565" s="41" t="str">
        <f t="shared" si="494"/>
        <v>Planned</v>
      </c>
    </row>
    <row r="3566" spans="1:10" x14ac:dyDescent="0.25">
      <c r="A3566" s="75" t="str">
        <f t="shared" si="492"/>
        <v>Activities+ Brain Quest166</v>
      </c>
      <c r="B3566" s="74" t="s">
        <v>109</v>
      </c>
      <c r="D3566" s="118" t="s">
        <v>4349</v>
      </c>
      <c r="E3566" s="73" t="s">
        <v>128</v>
      </c>
      <c r="F3566" s="42">
        <v>166</v>
      </c>
      <c r="G3566" s="43" t="str">
        <f t="shared" si="493"/>
        <v>29 Apr (Week 34:  Mon)</v>
      </c>
      <c r="H3566" s="41" t="s">
        <v>4350</v>
      </c>
      <c r="I3566" s="41" t="s">
        <v>4351</v>
      </c>
      <c r="J3566" s="41" t="str">
        <f t="shared" si="494"/>
        <v>Planned</v>
      </c>
    </row>
    <row r="3567" spans="1:10" x14ac:dyDescent="0.25">
      <c r="A3567" s="75" t="str">
        <f t="shared" si="492"/>
        <v>Activities+ Brain Quest169</v>
      </c>
      <c r="B3567" s="74" t="s">
        <v>109</v>
      </c>
      <c r="D3567" s="118" t="s">
        <v>4349</v>
      </c>
      <c r="E3567" s="73" t="s">
        <v>128</v>
      </c>
      <c r="F3567" s="42">
        <v>169</v>
      </c>
      <c r="G3567" s="43" t="str">
        <f t="shared" si="493"/>
        <v>02 May (Week 34:  Thu)</v>
      </c>
      <c r="H3567" s="41" t="s">
        <v>4350</v>
      </c>
      <c r="I3567" s="41" t="s">
        <v>4351</v>
      </c>
      <c r="J3567" s="41" t="str">
        <f t="shared" si="494"/>
        <v>Planned</v>
      </c>
    </row>
    <row r="3568" spans="1:10" x14ac:dyDescent="0.25">
      <c r="A3568" s="75" t="str">
        <f t="shared" si="492"/>
        <v>Activities+ Brain Quest171</v>
      </c>
      <c r="B3568" s="74" t="s">
        <v>109</v>
      </c>
      <c r="D3568" s="118" t="s">
        <v>4349</v>
      </c>
      <c r="E3568" s="73" t="s">
        <v>128</v>
      </c>
      <c r="F3568" s="42">
        <v>171</v>
      </c>
      <c r="G3568" s="43" t="str">
        <f t="shared" si="493"/>
        <v>06 May (Week 35:  Mon)</v>
      </c>
      <c r="H3568" s="41" t="s">
        <v>4350</v>
      </c>
      <c r="I3568" s="41" t="s">
        <v>4351</v>
      </c>
      <c r="J3568" s="41" t="str">
        <f t="shared" si="494"/>
        <v>Planned</v>
      </c>
    </row>
    <row r="3569" spans="1:11" x14ac:dyDescent="0.25">
      <c r="A3569" s="75" t="str">
        <f t="shared" si="492"/>
        <v>Activities+ Brain Quest174</v>
      </c>
      <c r="B3569" s="74" t="s">
        <v>109</v>
      </c>
      <c r="D3569" s="118" t="s">
        <v>4349</v>
      </c>
      <c r="E3569" s="73" t="s">
        <v>128</v>
      </c>
      <c r="F3569" s="42">
        <v>174</v>
      </c>
      <c r="G3569" s="43" t="str">
        <f t="shared" si="493"/>
        <v>09 May (Week 35:  Thu)</v>
      </c>
      <c r="H3569" s="41" t="s">
        <v>4350</v>
      </c>
      <c r="I3569" s="41" t="s">
        <v>4351</v>
      </c>
      <c r="J3569" s="41" t="str">
        <f t="shared" si="494"/>
        <v>Planned</v>
      </c>
    </row>
    <row r="3570" spans="1:11" x14ac:dyDescent="0.25">
      <c r="A3570" s="75" t="str">
        <f t="shared" si="492"/>
        <v>Activities+ Brain Quest176</v>
      </c>
      <c r="B3570" s="74" t="s">
        <v>109</v>
      </c>
      <c r="D3570" s="118" t="s">
        <v>4349</v>
      </c>
      <c r="E3570" s="73" t="s">
        <v>128</v>
      </c>
      <c r="F3570" s="42">
        <v>176</v>
      </c>
      <c r="G3570" s="43" t="str">
        <f t="shared" si="493"/>
        <v>13 May (Week 36:  Mon)</v>
      </c>
      <c r="H3570" s="41" t="s">
        <v>4350</v>
      </c>
      <c r="I3570" s="41" t="s">
        <v>4351</v>
      </c>
      <c r="J3570" s="41" t="str">
        <f t="shared" si="494"/>
        <v>Planned</v>
      </c>
    </row>
    <row r="3571" spans="1:11" x14ac:dyDescent="0.25">
      <c r="A3571" s="75" t="str">
        <f t="shared" si="492"/>
        <v>Activities+ Brain Quest179</v>
      </c>
      <c r="B3571" s="74" t="s">
        <v>109</v>
      </c>
      <c r="D3571" s="118" t="s">
        <v>4349</v>
      </c>
      <c r="E3571" s="73" t="s">
        <v>128</v>
      </c>
      <c r="F3571" s="42">
        <v>179</v>
      </c>
      <c r="G3571" s="43" t="str">
        <f t="shared" si="493"/>
        <v>16 May (Week 36:  Thu)</v>
      </c>
      <c r="H3571" s="41" t="s">
        <v>4350</v>
      </c>
      <c r="I3571" s="41" t="s">
        <v>4351</v>
      </c>
      <c r="J3571" s="41" t="str">
        <f t="shared" si="494"/>
        <v>Planned</v>
      </c>
    </row>
    <row r="3572" spans="1:11" x14ac:dyDescent="0.25">
      <c r="A3572" s="103" t="str">
        <f t="shared" ref="A3572:A3603" si="495">B3572&amp;D3572&amp;F3572</f>
        <v>Activities+ Piano1</v>
      </c>
      <c r="B3572" s="74" t="s">
        <v>109</v>
      </c>
      <c r="C3572" s="105"/>
      <c r="D3572" s="118" t="s">
        <v>3401</v>
      </c>
      <c r="E3572" s="73" t="s">
        <v>107</v>
      </c>
      <c r="F3572" s="42">
        <v>1</v>
      </c>
      <c r="G3572" s="43" t="str">
        <f t="shared" si="490"/>
        <v>03 Sep (Week 1:  Mon)</v>
      </c>
      <c r="H3572" s="41" t="s">
        <v>3399</v>
      </c>
      <c r="I3572" s="41" t="s">
        <v>3400</v>
      </c>
      <c r="J3572" s="41" t="str">
        <f t="shared" ref="J3572:J3603" si="496">IF(ISBLANK(K3572),"Planned",IF(K3572="-","Revoked","Completed"))</f>
        <v>Completed</v>
      </c>
      <c r="K3572" s="107">
        <v>43347</v>
      </c>
    </row>
    <row r="3573" spans="1:11" x14ac:dyDescent="0.25">
      <c r="A3573" s="103" t="str">
        <f t="shared" si="495"/>
        <v>Activities+ Piano3</v>
      </c>
      <c r="B3573" s="74" t="s">
        <v>109</v>
      </c>
      <c r="C3573" s="105"/>
      <c r="D3573" s="118" t="s">
        <v>3401</v>
      </c>
      <c r="E3573" s="73" t="s">
        <v>107</v>
      </c>
      <c r="F3573" s="42">
        <v>3</v>
      </c>
      <c r="G3573" s="43" t="str">
        <f t="shared" si="490"/>
        <v>05 Sep (Week 1:  Wed)</v>
      </c>
      <c r="H3573" s="41" t="s">
        <v>3399</v>
      </c>
      <c r="I3573" s="41" t="s">
        <v>3400</v>
      </c>
      <c r="J3573" s="41" t="str">
        <f t="shared" si="496"/>
        <v>Completed</v>
      </c>
      <c r="K3573" s="107">
        <v>43350</v>
      </c>
    </row>
    <row r="3574" spans="1:11" x14ac:dyDescent="0.25">
      <c r="A3574" s="103" t="str">
        <f t="shared" si="495"/>
        <v>Activities+ Piano6</v>
      </c>
      <c r="B3574" s="74" t="s">
        <v>109</v>
      </c>
      <c r="C3574" s="105"/>
      <c r="D3574" s="118" t="s">
        <v>3401</v>
      </c>
      <c r="E3574" s="73" t="s">
        <v>107</v>
      </c>
      <c r="F3574" s="42">
        <v>6</v>
      </c>
      <c r="G3574" s="43" t="str">
        <f t="shared" si="490"/>
        <v>10 Sep (Week 2:  Mon)</v>
      </c>
      <c r="H3574" s="41" t="s">
        <v>3399</v>
      </c>
      <c r="I3574" s="41" t="s">
        <v>3400</v>
      </c>
      <c r="J3574" s="41" t="str">
        <f t="shared" si="496"/>
        <v>Completed</v>
      </c>
      <c r="K3574" s="107">
        <v>43353</v>
      </c>
    </row>
    <row r="3575" spans="1:11" x14ac:dyDescent="0.25">
      <c r="A3575" s="103" t="str">
        <f t="shared" si="495"/>
        <v>Activities+ Piano8</v>
      </c>
      <c r="B3575" s="74" t="s">
        <v>109</v>
      </c>
      <c r="C3575" s="105"/>
      <c r="D3575" s="118" t="s">
        <v>3401</v>
      </c>
      <c r="E3575" s="73" t="s">
        <v>107</v>
      </c>
      <c r="F3575" s="42">
        <v>8</v>
      </c>
      <c r="G3575" s="43" t="str">
        <f t="shared" si="490"/>
        <v>12 Sep (Week 2:  Wed)</v>
      </c>
      <c r="H3575" s="41" t="s">
        <v>3399</v>
      </c>
      <c r="I3575" s="41" t="s">
        <v>3400</v>
      </c>
      <c r="J3575" s="41" t="str">
        <f t="shared" si="496"/>
        <v>Completed</v>
      </c>
      <c r="K3575" s="107">
        <v>43355</v>
      </c>
    </row>
    <row r="3576" spans="1:11" x14ac:dyDescent="0.25">
      <c r="A3576" s="103" t="str">
        <f t="shared" si="495"/>
        <v>Activities+ Piano11</v>
      </c>
      <c r="B3576" s="74" t="s">
        <v>109</v>
      </c>
      <c r="C3576" s="105"/>
      <c r="D3576" s="118" t="s">
        <v>3401</v>
      </c>
      <c r="E3576" s="73" t="s">
        <v>107</v>
      </c>
      <c r="F3576" s="42">
        <v>11</v>
      </c>
      <c r="G3576" s="43" t="str">
        <f t="shared" si="490"/>
        <v>17 Sep (Week 3:  Mon)</v>
      </c>
      <c r="H3576" s="41" t="s">
        <v>3399</v>
      </c>
      <c r="I3576" s="41" t="s">
        <v>3400</v>
      </c>
      <c r="J3576" s="41" t="str">
        <f t="shared" si="496"/>
        <v>Completed</v>
      </c>
      <c r="K3576" s="107">
        <v>43360</v>
      </c>
    </row>
    <row r="3577" spans="1:11" x14ac:dyDescent="0.25">
      <c r="A3577" s="103" t="str">
        <f t="shared" si="495"/>
        <v>Activities+ Piano13</v>
      </c>
      <c r="B3577" s="74" t="s">
        <v>109</v>
      </c>
      <c r="C3577" s="105"/>
      <c r="D3577" s="118" t="s">
        <v>3401</v>
      </c>
      <c r="E3577" s="73" t="s">
        <v>107</v>
      </c>
      <c r="F3577" s="42">
        <v>13</v>
      </c>
      <c r="G3577" s="43" t="str">
        <f t="shared" si="490"/>
        <v>19 Sep (Week 3:  Wed)</v>
      </c>
      <c r="H3577" s="41" t="s">
        <v>3399</v>
      </c>
      <c r="I3577" s="41" t="s">
        <v>3400</v>
      </c>
      <c r="J3577" s="41" t="str">
        <f t="shared" si="496"/>
        <v>Completed</v>
      </c>
      <c r="K3577" s="107">
        <v>43362</v>
      </c>
    </row>
    <row r="3578" spans="1:11" x14ac:dyDescent="0.25">
      <c r="A3578" s="103" t="str">
        <f t="shared" si="495"/>
        <v>Activities+ Piano16</v>
      </c>
      <c r="B3578" s="74" t="s">
        <v>109</v>
      </c>
      <c r="C3578" s="105"/>
      <c r="D3578" s="118" t="s">
        <v>3401</v>
      </c>
      <c r="E3578" s="73" t="s">
        <v>107</v>
      </c>
      <c r="F3578" s="42">
        <v>16</v>
      </c>
      <c r="G3578" s="43" t="str">
        <f t="shared" si="490"/>
        <v>24 Sep (Week 4:  Mon)</v>
      </c>
      <c r="H3578" s="41" t="s">
        <v>3399</v>
      </c>
      <c r="I3578" s="41" t="s">
        <v>3400</v>
      </c>
      <c r="J3578" s="41" t="str">
        <f t="shared" si="496"/>
        <v>Completed</v>
      </c>
      <c r="K3578" s="107">
        <v>43369</v>
      </c>
    </row>
    <row r="3579" spans="1:11" x14ac:dyDescent="0.25">
      <c r="A3579" s="103" t="str">
        <f t="shared" si="495"/>
        <v>Activities+ Piano18</v>
      </c>
      <c r="B3579" s="74" t="s">
        <v>109</v>
      </c>
      <c r="C3579" s="105"/>
      <c r="D3579" s="118" t="s">
        <v>3401</v>
      </c>
      <c r="E3579" s="73" t="s">
        <v>107</v>
      </c>
      <c r="F3579" s="42">
        <v>18</v>
      </c>
      <c r="G3579" s="43" t="str">
        <f t="shared" si="490"/>
        <v>26 Sep (Week 4:  Wed)</v>
      </c>
      <c r="H3579" s="41" t="s">
        <v>3399</v>
      </c>
      <c r="I3579" s="41" t="s">
        <v>3400</v>
      </c>
      <c r="J3579" s="41" t="str">
        <f t="shared" si="496"/>
        <v>Completed</v>
      </c>
      <c r="K3579" s="107">
        <v>43371</v>
      </c>
    </row>
    <row r="3580" spans="1:11" x14ac:dyDescent="0.25">
      <c r="A3580" s="103" t="str">
        <f t="shared" si="495"/>
        <v>Activities+ Piano21</v>
      </c>
      <c r="B3580" s="74" t="s">
        <v>109</v>
      </c>
      <c r="C3580" s="105"/>
      <c r="D3580" s="118" t="s">
        <v>3401</v>
      </c>
      <c r="E3580" s="73" t="s">
        <v>107</v>
      </c>
      <c r="F3580" s="42">
        <v>21</v>
      </c>
      <c r="G3580" s="43" t="str">
        <f t="shared" si="490"/>
        <v>01 Oct (Week 5:  Mon)</v>
      </c>
      <c r="H3580" s="41" t="s">
        <v>3399</v>
      </c>
      <c r="I3580" s="41" t="s">
        <v>3400</v>
      </c>
      <c r="J3580" s="41" t="str">
        <f t="shared" si="496"/>
        <v>Completed</v>
      </c>
      <c r="K3580" s="107">
        <v>43374</v>
      </c>
    </row>
    <row r="3581" spans="1:11" x14ac:dyDescent="0.25">
      <c r="A3581" s="103" t="str">
        <f t="shared" si="495"/>
        <v>Activities+ Piano23</v>
      </c>
      <c r="B3581" s="74" t="s">
        <v>109</v>
      </c>
      <c r="C3581" s="105"/>
      <c r="D3581" s="118" t="s">
        <v>3401</v>
      </c>
      <c r="E3581" s="73" t="s">
        <v>107</v>
      </c>
      <c r="F3581" s="42">
        <v>23</v>
      </c>
      <c r="G3581" s="43" t="str">
        <f t="shared" si="490"/>
        <v>03 Oct (Week 5:  Wed)</v>
      </c>
      <c r="H3581" s="41" t="s">
        <v>3399</v>
      </c>
      <c r="I3581" s="41" t="s">
        <v>3400</v>
      </c>
      <c r="J3581" s="41" t="str">
        <f t="shared" si="496"/>
        <v>Planned</v>
      </c>
    </row>
    <row r="3582" spans="1:11" x14ac:dyDescent="0.25">
      <c r="A3582" s="103" t="str">
        <f t="shared" si="495"/>
        <v>Activities+ Piano26</v>
      </c>
      <c r="B3582" s="74" t="s">
        <v>109</v>
      </c>
      <c r="C3582" s="105"/>
      <c r="D3582" s="118" t="s">
        <v>3401</v>
      </c>
      <c r="E3582" s="73" t="s">
        <v>107</v>
      </c>
      <c r="F3582" s="42">
        <v>26</v>
      </c>
      <c r="G3582" s="43" t="str">
        <f t="shared" si="490"/>
        <v>08 Oct (Week 6:  Mon)</v>
      </c>
      <c r="H3582" s="41" t="s">
        <v>3399</v>
      </c>
      <c r="I3582" s="41" t="s">
        <v>3400</v>
      </c>
      <c r="J3582" s="41" t="str">
        <f t="shared" si="496"/>
        <v>Planned</v>
      </c>
    </row>
    <row r="3583" spans="1:11" x14ac:dyDescent="0.25">
      <c r="A3583" s="103" t="str">
        <f t="shared" si="495"/>
        <v>Activities+ Piano28</v>
      </c>
      <c r="B3583" s="74" t="s">
        <v>109</v>
      </c>
      <c r="C3583" s="105"/>
      <c r="D3583" s="118" t="s">
        <v>3401</v>
      </c>
      <c r="E3583" s="73" t="s">
        <v>107</v>
      </c>
      <c r="F3583" s="42">
        <v>28</v>
      </c>
      <c r="G3583" s="43" t="str">
        <f t="shared" si="490"/>
        <v>10 Oct (Week 6:  Wed)</v>
      </c>
      <c r="H3583" s="41" t="s">
        <v>3399</v>
      </c>
      <c r="I3583" s="41" t="s">
        <v>3400</v>
      </c>
      <c r="J3583" s="41" t="str">
        <f t="shared" si="496"/>
        <v>Planned</v>
      </c>
    </row>
    <row r="3584" spans="1:11" x14ac:dyDescent="0.25">
      <c r="A3584" s="103" t="str">
        <f t="shared" si="495"/>
        <v>Activities+ Piano31</v>
      </c>
      <c r="B3584" s="74" t="s">
        <v>109</v>
      </c>
      <c r="C3584" s="105"/>
      <c r="D3584" s="118" t="s">
        <v>3401</v>
      </c>
      <c r="E3584" s="73" t="s">
        <v>107</v>
      </c>
      <c r="F3584" s="42">
        <v>31</v>
      </c>
      <c r="G3584" s="43" t="str">
        <f t="shared" si="490"/>
        <v>15 Oct (Week 7:  Mon)</v>
      </c>
      <c r="H3584" s="41" t="s">
        <v>3399</v>
      </c>
      <c r="I3584" s="41" t="s">
        <v>3400</v>
      </c>
      <c r="J3584" s="41" t="str">
        <f t="shared" si="496"/>
        <v>Planned</v>
      </c>
    </row>
    <row r="3585" spans="1:10" x14ac:dyDescent="0.25">
      <c r="A3585" s="103" t="str">
        <f t="shared" si="495"/>
        <v>Activities+ Piano33</v>
      </c>
      <c r="B3585" s="74" t="s">
        <v>109</v>
      </c>
      <c r="C3585" s="105"/>
      <c r="D3585" s="118" t="s">
        <v>3401</v>
      </c>
      <c r="E3585" s="73" t="s">
        <v>107</v>
      </c>
      <c r="F3585" s="42">
        <v>33</v>
      </c>
      <c r="G3585" s="43" t="str">
        <f t="shared" si="490"/>
        <v>17 Oct (Week 7:  Wed)</v>
      </c>
      <c r="H3585" s="41" t="s">
        <v>3399</v>
      </c>
      <c r="I3585" s="41" t="s">
        <v>3400</v>
      </c>
      <c r="J3585" s="41" t="str">
        <f t="shared" si="496"/>
        <v>Planned</v>
      </c>
    </row>
    <row r="3586" spans="1:10" x14ac:dyDescent="0.25">
      <c r="A3586" s="103" t="str">
        <f t="shared" si="495"/>
        <v>Activities+ Piano36</v>
      </c>
      <c r="B3586" s="74" t="s">
        <v>109</v>
      </c>
      <c r="C3586" s="105"/>
      <c r="D3586" s="118" t="s">
        <v>3401</v>
      </c>
      <c r="E3586" s="73" t="s">
        <v>107</v>
      </c>
      <c r="F3586" s="42">
        <v>36</v>
      </c>
      <c r="G3586" s="43" t="str">
        <f t="shared" si="490"/>
        <v>22 Oct (Week 8:  Mon)</v>
      </c>
      <c r="H3586" s="41" t="s">
        <v>3399</v>
      </c>
      <c r="I3586" s="41" t="s">
        <v>3400</v>
      </c>
      <c r="J3586" s="41" t="str">
        <f t="shared" si="496"/>
        <v>Planned</v>
      </c>
    </row>
    <row r="3587" spans="1:10" x14ac:dyDescent="0.25">
      <c r="A3587" s="103" t="str">
        <f t="shared" si="495"/>
        <v>Activities+ Piano38</v>
      </c>
      <c r="B3587" s="74" t="s">
        <v>109</v>
      </c>
      <c r="C3587" s="105"/>
      <c r="D3587" s="118" t="s">
        <v>3401</v>
      </c>
      <c r="E3587" s="73" t="s">
        <v>107</v>
      </c>
      <c r="F3587" s="42">
        <v>38</v>
      </c>
      <c r="G3587" s="43" t="str">
        <f t="shared" si="490"/>
        <v>24 Oct (Week 8:  Wed)</v>
      </c>
      <c r="H3587" s="41" t="s">
        <v>3399</v>
      </c>
      <c r="I3587" s="41" t="s">
        <v>3400</v>
      </c>
      <c r="J3587" s="41" t="str">
        <f t="shared" si="496"/>
        <v>Planned</v>
      </c>
    </row>
    <row r="3588" spans="1:10" x14ac:dyDescent="0.25">
      <c r="A3588" s="103" t="str">
        <f t="shared" si="495"/>
        <v>Activities+ Piano41</v>
      </c>
      <c r="B3588" s="74" t="s">
        <v>109</v>
      </c>
      <c r="C3588" s="105"/>
      <c r="D3588" s="118" t="s">
        <v>3401</v>
      </c>
      <c r="E3588" s="73" t="s">
        <v>107</v>
      </c>
      <c r="F3588" s="42">
        <v>41</v>
      </c>
      <c r="G3588" s="43" t="str">
        <f t="shared" si="490"/>
        <v>29 Oct (Week 9:  Mon)</v>
      </c>
      <c r="H3588" s="41" t="s">
        <v>3399</v>
      </c>
      <c r="I3588" s="41" t="s">
        <v>3400</v>
      </c>
      <c r="J3588" s="41" t="str">
        <f t="shared" si="496"/>
        <v>Planned</v>
      </c>
    </row>
    <row r="3589" spans="1:10" x14ac:dyDescent="0.25">
      <c r="A3589" s="103" t="str">
        <f t="shared" si="495"/>
        <v>Activities+ Piano43</v>
      </c>
      <c r="B3589" s="74" t="s">
        <v>109</v>
      </c>
      <c r="C3589" s="105"/>
      <c r="D3589" s="118" t="s">
        <v>3401</v>
      </c>
      <c r="E3589" s="73" t="s">
        <v>107</v>
      </c>
      <c r="F3589" s="42">
        <v>43</v>
      </c>
      <c r="G3589" s="43" t="str">
        <f t="shared" si="490"/>
        <v>31 Oct (Week 9:  Wed)</v>
      </c>
      <c r="H3589" s="41" t="s">
        <v>3399</v>
      </c>
      <c r="I3589" s="41" t="s">
        <v>3400</v>
      </c>
      <c r="J3589" s="41" t="str">
        <f t="shared" si="496"/>
        <v>Planned</v>
      </c>
    </row>
    <row r="3590" spans="1:10" x14ac:dyDescent="0.25">
      <c r="A3590" s="103" t="str">
        <f t="shared" si="495"/>
        <v>Activities+ Piano46</v>
      </c>
      <c r="B3590" s="74" t="s">
        <v>109</v>
      </c>
      <c r="C3590" s="105"/>
      <c r="D3590" s="118" t="s">
        <v>3401</v>
      </c>
      <c r="E3590" s="73" t="s">
        <v>107</v>
      </c>
      <c r="F3590" s="42">
        <v>46</v>
      </c>
      <c r="G3590" s="43" t="str">
        <f t="shared" si="490"/>
        <v>05 Nov (Week 10:  Mon)</v>
      </c>
      <c r="H3590" s="41" t="s">
        <v>3399</v>
      </c>
      <c r="I3590" s="41" t="s">
        <v>3400</v>
      </c>
      <c r="J3590" s="41" t="str">
        <f t="shared" si="496"/>
        <v>Planned</v>
      </c>
    </row>
    <row r="3591" spans="1:10" x14ac:dyDescent="0.25">
      <c r="A3591" s="103" t="str">
        <f t="shared" si="495"/>
        <v>Activities+ Piano48</v>
      </c>
      <c r="B3591" s="74" t="s">
        <v>109</v>
      </c>
      <c r="C3591" s="105"/>
      <c r="D3591" s="118" t="s">
        <v>3401</v>
      </c>
      <c r="E3591" s="73" t="s">
        <v>107</v>
      </c>
      <c r="F3591" s="42">
        <v>48</v>
      </c>
      <c r="G3591" s="43" t="str">
        <f t="shared" si="490"/>
        <v>07 Nov (Week 10:  Wed)</v>
      </c>
      <c r="H3591" s="41" t="s">
        <v>3399</v>
      </c>
      <c r="I3591" s="41" t="s">
        <v>3400</v>
      </c>
      <c r="J3591" s="41" t="str">
        <f t="shared" si="496"/>
        <v>Planned</v>
      </c>
    </row>
    <row r="3592" spans="1:10" x14ac:dyDescent="0.25">
      <c r="A3592" s="103" t="str">
        <f t="shared" si="495"/>
        <v>Activities+ Piano51</v>
      </c>
      <c r="B3592" s="74" t="s">
        <v>109</v>
      </c>
      <c r="C3592" s="105"/>
      <c r="D3592" s="118" t="s">
        <v>3401</v>
      </c>
      <c r="E3592" s="73" t="s">
        <v>107</v>
      </c>
      <c r="F3592" s="42">
        <v>51</v>
      </c>
      <c r="G3592" s="43" t="str">
        <f t="shared" si="490"/>
        <v>12 Nov (Week 11:  Mon)</v>
      </c>
      <c r="H3592" s="41" t="s">
        <v>3399</v>
      </c>
      <c r="I3592" s="41" t="s">
        <v>3400</v>
      </c>
      <c r="J3592" s="41" t="str">
        <f t="shared" si="496"/>
        <v>Planned</v>
      </c>
    </row>
    <row r="3593" spans="1:10" x14ac:dyDescent="0.25">
      <c r="A3593" s="103" t="str">
        <f t="shared" si="495"/>
        <v>Activities+ Piano53</v>
      </c>
      <c r="B3593" s="74" t="s">
        <v>109</v>
      </c>
      <c r="C3593" s="105"/>
      <c r="D3593" s="118" t="s">
        <v>3401</v>
      </c>
      <c r="E3593" s="73" t="s">
        <v>107</v>
      </c>
      <c r="F3593" s="42">
        <v>53</v>
      </c>
      <c r="G3593" s="43" t="str">
        <f t="shared" si="490"/>
        <v>14 Nov (Week 11:  Wed)</v>
      </c>
      <c r="H3593" s="41" t="s">
        <v>3399</v>
      </c>
      <c r="I3593" s="41" t="s">
        <v>3400</v>
      </c>
      <c r="J3593" s="41" t="str">
        <f t="shared" si="496"/>
        <v>Planned</v>
      </c>
    </row>
    <row r="3594" spans="1:10" x14ac:dyDescent="0.25">
      <c r="A3594" s="103" t="str">
        <f t="shared" si="495"/>
        <v>Activities+ Piano56</v>
      </c>
      <c r="B3594" s="74" t="s">
        <v>109</v>
      </c>
      <c r="C3594" s="105"/>
      <c r="D3594" s="118" t="s">
        <v>3401</v>
      </c>
      <c r="E3594" s="73" t="s">
        <v>107</v>
      </c>
      <c r="F3594" s="42">
        <v>56</v>
      </c>
      <c r="G3594" s="43" t="str">
        <f t="shared" si="490"/>
        <v>19 Nov (Week 12:  Mon)</v>
      </c>
      <c r="H3594" s="41" t="s">
        <v>3399</v>
      </c>
      <c r="I3594" s="41" t="s">
        <v>3400</v>
      </c>
      <c r="J3594" s="41" t="str">
        <f t="shared" si="496"/>
        <v>Planned</v>
      </c>
    </row>
    <row r="3595" spans="1:10" x14ac:dyDescent="0.25">
      <c r="A3595" s="103" t="str">
        <f t="shared" si="495"/>
        <v>Activities+ Piano58</v>
      </c>
      <c r="B3595" s="74" t="s">
        <v>109</v>
      </c>
      <c r="C3595" s="105"/>
      <c r="D3595" s="118" t="s">
        <v>3401</v>
      </c>
      <c r="E3595" s="73" t="s">
        <v>107</v>
      </c>
      <c r="F3595" s="42">
        <v>58</v>
      </c>
      <c r="G3595" s="43" t="str">
        <f t="shared" si="490"/>
        <v>21 Nov (Week 12:  Wed)</v>
      </c>
      <c r="H3595" s="41" t="s">
        <v>3399</v>
      </c>
      <c r="I3595" s="41" t="s">
        <v>3400</v>
      </c>
      <c r="J3595" s="41" t="str">
        <f t="shared" si="496"/>
        <v>Planned</v>
      </c>
    </row>
    <row r="3596" spans="1:10" x14ac:dyDescent="0.25">
      <c r="A3596" s="103" t="str">
        <f t="shared" si="495"/>
        <v>Activities+ Piano61</v>
      </c>
      <c r="B3596" s="74" t="s">
        <v>109</v>
      </c>
      <c r="C3596" s="105"/>
      <c r="D3596" s="118" t="s">
        <v>3401</v>
      </c>
      <c r="E3596" s="73" t="s">
        <v>107</v>
      </c>
      <c r="F3596" s="42">
        <v>61</v>
      </c>
      <c r="G3596" s="43" t="str">
        <f t="shared" si="490"/>
        <v>26 Nov (Week 13:  Mon)</v>
      </c>
      <c r="H3596" s="41" t="s">
        <v>3399</v>
      </c>
      <c r="I3596" s="41" t="s">
        <v>3400</v>
      </c>
      <c r="J3596" s="41" t="str">
        <f t="shared" si="496"/>
        <v>Planned</v>
      </c>
    </row>
    <row r="3597" spans="1:10" x14ac:dyDescent="0.25">
      <c r="A3597" s="103" t="str">
        <f t="shared" si="495"/>
        <v>Activities+ Piano63</v>
      </c>
      <c r="B3597" s="74" t="s">
        <v>109</v>
      </c>
      <c r="C3597" s="105"/>
      <c r="D3597" s="118" t="s">
        <v>3401</v>
      </c>
      <c r="E3597" s="73" t="s">
        <v>107</v>
      </c>
      <c r="F3597" s="42">
        <v>63</v>
      </c>
      <c r="G3597" s="43" t="str">
        <f t="shared" si="490"/>
        <v>28 Nov (Week 13:  Wed)</v>
      </c>
      <c r="H3597" s="41" t="s">
        <v>3399</v>
      </c>
      <c r="I3597" s="41" t="s">
        <v>3400</v>
      </c>
      <c r="J3597" s="41" t="str">
        <f t="shared" si="496"/>
        <v>Planned</v>
      </c>
    </row>
    <row r="3598" spans="1:10" x14ac:dyDescent="0.25">
      <c r="A3598" s="103" t="str">
        <f t="shared" si="495"/>
        <v>Activities+ Piano66</v>
      </c>
      <c r="B3598" s="74" t="s">
        <v>109</v>
      </c>
      <c r="C3598" s="105"/>
      <c r="D3598" s="118" t="s">
        <v>3401</v>
      </c>
      <c r="E3598" s="73" t="s">
        <v>107</v>
      </c>
      <c r="F3598" s="42">
        <v>66</v>
      </c>
      <c r="G3598" s="43" t="str">
        <f t="shared" ref="G3598:G3629" si="497">IF(ISBLANK(F3598),"",TEXT(VLOOKUP(F3598,Calendar,2,0),"dd mmm")&amp;" (Week "&amp;VLOOKUP(F3598,Calendar,3,FALSE)&amp;":  "&amp;TEXT(VLOOKUP(F3598,Calendar,2,FALSE),"ddd")&amp;")")</f>
        <v>03 Dec (Week 14:  Mon)</v>
      </c>
      <c r="H3598" s="41" t="s">
        <v>3399</v>
      </c>
      <c r="I3598" s="41" t="s">
        <v>3400</v>
      </c>
      <c r="J3598" s="41" t="str">
        <f t="shared" si="496"/>
        <v>Planned</v>
      </c>
    </row>
    <row r="3599" spans="1:10" x14ac:dyDescent="0.25">
      <c r="A3599" s="103" t="str">
        <f t="shared" si="495"/>
        <v>Activities+ Piano68</v>
      </c>
      <c r="B3599" s="74" t="s">
        <v>109</v>
      </c>
      <c r="C3599" s="105"/>
      <c r="D3599" s="118" t="s">
        <v>3401</v>
      </c>
      <c r="E3599" s="73" t="s">
        <v>107</v>
      </c>
      <c r="F3599" s="42">
        <v>68</v>
      </c>
      <c r="G3599" s="43" t="str">
        <f t="shared" si="497"/>
        <v>05 Dec (Week 14:  Wed)</v>
      </c>
      <c r="H3599" s="41" t="s">
        <v>3399</v>
      </c>
      <c r="I3599" s="41" t="s">
        <v>3400</v>
      </c>
      <c r="J3599" s="41" t="str">
        <f t="shared" si="496"/>
        <v>Planned</v>
      </c>
    </row>
    <row r="3600" spans="1:10" x14ac:dyDescent="0.25">
      <c r="A3600" s="103" t="str">
        <f t="shared" si="495"/>
        <v>Activities+ Piano71</v>
      </c>
      <c r="B3600" s="74" t="s">
        <v>109</v>
      </c>
      <c r="C3600" s="105"/>
      <c r="D3600" s="118" t="s">
        <v>3401</v>
      </c>
      <c r="E3600" s="73" t="s">
        <v>107</v>
      </c>
      <c r="F3600" s="42">
        <v>71</v>
      </c>
      <c r="G3600" s="43" t="str">
        <f t="shared" si="497"/>
        <v>10 Dec (Week 15:  Mon)</v>
      </c>
      <c r="H3600" s="41" t="s">
        <v>3399</v>
      </c>
      <c r="I3600" s="41" t="s">
        <v>3400</v>
      </c>
      <c r="J3600" s="41" t="str">
        <f t="shared" si="496"/>
        <v>Planned</v>
      </c>
    </row>
    <row r="3601" spans="1:10" x14ac:dyDescent="0.25">
      <c r="A3601" s="103" t="str">
        <f t="shared" si="495"/>
        <v>Activities+ Piano73</v>
      </c>
      <c r="B3601" s="74" t="s">
        <v>109</v>
      </c>
      <c r="C3601" s="105"/>
      <c r="D3601" s="118" t="s">
        <v>3401</v>
      </c>
      <c r="E3601" s="73" t="s">
        <v>107</v>
      </c>
      <c r="F3601" s="42">
        <v>73</v>
      </c>
      <c r="G3601" s="43" t="str">
        <f t="shared" si="497"/>
        <v>12 Dec (Week 15:  Wed)</v>
      </c>
      <c r="H3601" s="41" t="s">
        <v>3399</v>
      </c>
      <c r="I3601" s="41" t="s">
        <v>3400</v>
      </c>
      <c r="J3601" s="41" t="str">
        <f t="shared" si="496"/>
        <v>Planned</v>
      </c>
    </row>
    <row r="3602" spans="1:10" x14ac:dyDescent="0.25">
      <c r="A3602" s="103" t="str">
        <f t="shared" si="495"/>
        <v>Activities+ Piano76</v>
      </c>
      <c r="B3602" s="74" t="s">
        <v>109</v>
      </c>
      <c r="C3602" s="105"/>
      <c r="D3602" s="118" t="s">
        <v>3401</v>
      </c>
      <c r="E3602" s="73" t="s">
        <v>107</v>
      </c>
      <c r="F3602" s="42">
        <v>76</v>
      </c>
      <c r="G3602" s="43" t="str">
        <f t="shared" si="497"/>
        <v>17 Dec (Week 16:  Mon)</v>
      </c>
      <c r="H3602" s="41" t="s">
        <v>3399</v>
      </c>
      <c r="I3602" s="41" t="s">
        <v>3400</v>
      </c>
      <c r="J3602" s="41" t="str">
        <f t="shared" si="496"/>
        <v>Planned</v>
      </c>
    </row>
    <row r="3603" spans="1:10" x14ac:dyDescent="0.25">
      <c r="A3603" s="103" t="str">
        <f t="shared" si="495"/>
        <v>Activities+ Piano78</v>
      </c>
      <c r="B3603" s="74" t="s">
        <v>109</v>
      </c>
      <c r="C3603" s="105"/>
      <c r="D3603" s="118" t="s">
        <v>3401</v>
      </c>
      <c r="E3603" s="73" t="s">
        <v>107</v>
      </c>
      <c r="F3603" s="42">
        <v>78</v>
      </c>
      <c r="G3603" s="43" t="str">
        <f t="shared" si="497"/>
        <v>19 Dec (Week 16:  Wed)</v>
      </c>
      <c r="H3603" s="41" t="s">
        <v>3399</v>
      </c>
      <c r="I3603" s="41" t="s">
        <v>3400</v>
      </c>
      <c r="J3603" s="41" t="str">
        <f t="shared" si="496"/>
        <v>Planned</v>
      </c>
    </row>
    <row r="3604" spans="1:10" x14ac:dyDescent="0.25">
      <c r="A3604" s="103" t="str">
        <f t="shared" ref="A3604:A3635" si="498">B3604&amp;D3604&amp;F3604</f>
        <v>Activities+ Piano81</v>
      </c>
      <c r="B3604" s="74" t="s">
        <v>109</v>
      </c>
      <c r="C3604" s="105"/>
      <c r="D3604" s="118" t="s">
        <v>3401</v>
      </c>
      <c r="E3604" s="73" t="s">
        <v>107</v>
      </c>
      <c r="F3604" s="42">
        <v>81</v>
      </c>
      <c r="G3604" s="43" t="str">
        <f t="shared" si="497"/>
        <v>27 Dec (Week 17:  Thu)</v>
      </c>
      <c r="H3604" s="41" t="s">
        <v>3399</v>
      </c>
      <c r="I3604" s="41" t="s">
        <v>3400</v>
      </c>
      <c r="J3604" s="41" t="str">
        <f t="shared" ref="J3604:J3635" si="499">IF(ISBLANK(K3604),"Planned",IF(K3604="-","Revoked","Completed"))</f>
        <v>Planned</v>
      </c>
    </row>
    <row r="3605" spans="1:10" x14ac:dyDescent="0.25">
      <c r="A3605" s="103" t="str">
        <f t="shared" si="498"/>
        <v>Activities+ Piano83</v>
      </c>
      <c r="B3605" s="74" t="s">
        <v>109</v>
      </c>
      <c r="C3605" s="105"/>
      <c r="D3605" s="118" t="s">
        <v>3401</v>
      </c>
      <c r="E3605" s="73" t="s">
        <v>107</v>
      </c>
      <c r="F3605" s="42">
        <v>83</v>
      </c>
      <c r="G3605" s="43" t="str">
        <f t="shared" si="497"/>
        <v>02 Jan (Week 17:  Wed)</v>
      </c>
      <c r="H3605" s="41" t="s">
        <v>3399</v>
      </c>
      <c r="I3605" s="41" t="s">
        <v>3400</v>
      </c>
      <c r="J3605" s="41" t="str">
        <f t="shared" si="499"/>
        <v>Planned</v>
      </c>
    </row>
    <row r="3606" spans="1:10" x14ac:dyDescent="0.25">
      <c r="A3606" s="103" t="str">
        <f t="shared" si="498"/>
        <v>Activities+ Piano86</v>
      </c>
      <c r="B3606" s="74" t="s">
        <v>109</v>
      </c>
      <c r="C3606" s="105"/>
      <c r="D3606" s="118" t="s">
        <v>3401</v>
      </c>
      <c r="E3606" s="73" t="s">
        <v>107</v>
      </c>
      <c r="F3606" s="42">
        <v>86</v>
      </c>
      <c r="G3606" s="43" t="str">
        <f t="shared" si="497"/>
        <v>07 Jan (Week 18:  Mon)</v>
      </c>
      <c r="H3606" s="41" t="s">
        <v>3399</v>
      </c>
      <c r="I3606" s="41" t="s">
        <v>3400</v>
      </c>
      <c r="J3606" s="41" t="str">
        <f t="shared" si="499"/>
        <v>Planned</v>
      </c>
    </row>
    <row r="3607" spans="1:10" x14ac:dyDescent="0.25">
      <c r="A3607" s="103" t="str">
        <f t="shared" si="498"/>
        <v>Activities+ Piano88</v>
      </c>
      <c r="B3607" s="74" t="s">
        <v>109</v>
      </c>
      <c r="C3607" s="105"/>
      <c r="D3607" s="118" t="s">
        <v>3401</v>
      </c>
      <c r="E3607" s="73" t="s">
        <v>107</v>
      </c>
      <c r="F3607" s="42">
        <v>88</v>
      </c>
      <c r="G3607" s="43" t="str">
        <f t="shared" si="497"/>
        <v>09 Jan (Week 18:  Wed)</v>
      </c>
      <c r="H3607" s="41" t="s">
        <v>3399</v>
      </c>
      <c r="I3607" s="41" t="s">
        <v>3400</v>
      </c>
      <c r="J3607" s="41" t="str">
        <f t="shared" si="499"/>
        <v>Planned</v>
      </c>
    </row>
    <row r="3608" spans="1:10" x14ac:dyDescent="0.25">
      <c r="A3608" s="103" t="str">
        <f t="shared" si="498"/>
        <v>Activities+ Piano91</v>
      </c>
      <c r="B3608" s="74" t="s">
        <v>109</v>
      </c>
      <c r="C3608" s="105"/>
      <c r="D3608" s="118" t="s">
        <v>3401</v>
      </c>
      <c r="E3608" s="73" t="s">
        <v>107</v>
      </c>
      <c r="F3608" s="42">
        <v>91</v>
      </c>
      <c r="G3608" s="43" t="str">
        <f t="shared" si="497"/>
        <v>14 Jan (Week 19:  Mon)</v>
      </c>
      <c r="H3608" s="41" t="s">
        <v>3399</v>
      </c>
      <c r="I3608" s="41" t="s">
        <v>3400</v>
      </c>
      <c r="J3608" s="41" t="str">
        <f t="shared" si="499"/>
        <v>Planned</v>
      </c>
    </row>
    <row r="3609" spans="1:10" x14ac:dyDescent="0.25">
      <c r="A3609" s="103" t="str">
        <f t="shared" si="498"/>
        <v>Activities+ Piano93</v>
      </c>
      <c r="B3609" s="74" t="s">
        <v>109</v>
      </c>
      <c r="C3609" s="105"/>
      <c r="D3609" s="118" t="s">
        <v>3401</v>
      </c>
      <c r="E3609" s="73" t="s">
        <v>107</v>
      </c>
      <c r="F3609" s="42">
        <v>93</v>
      </c>
      <c r="G3609" s="43" t="str">
        <f t="shared" si="497"/>
        <v>16 Jan (Week 19:  Wed)</v>
      </c>
      <c r="H3609" s="41" t="s">
        <v>3399</v>
      </c>
      <c r="I3609" s="41" t="s">
        <v>3400</v>
      </c>
      <c r="J3609" s="41" t="str">
        <f t="shared" si="499"/>
        <v>Planned</v>
      </c>
    </row>
    <row r="3610" spans="1:10" x14ac:dyDescent="0.25">
      <c r="A3610" s="103" t="str">
        <f t="shared" si="498"/>
        <v>Activities+ Piano96</v>
      </c>
      <c r="B3610" s="74" t="s">
        <v>109</v>
      </c>
      <c r="C3610" s="105"/>
      <c r="D3610" s="118" t="s">
        <v>3401</v>
      </c>
      <c r="E3610" s="73" t="s">
        <v>107</v>
      </c>
      <c r="F3610" s="42">
        <v>96</v>
      </c>
      <c r="G3610" s="43" t="str">
        <f t="shared" si="497"/>
        <v>21 Jan (Week 20:  Mon)</v>
      </c>
      <c r="H3610" s="41" t="s">
        <v>3399</v>
      </c>
      <c r="I3610" s="41" t="s">
        <v>3400</v>
      </c>
      <c r="J3610" s="41" t="str">
        <f t="shared" si="499"/>
        <v>Planned</v>
      </c>
    </row>
    <row r="3611" spans="1:10" x14ac:dyDescent="0.25">
      <c r="A3611" s="103" t="str">
        <f t="shared" si="498"/>
        <v>Activities+ Piano98</v>
      </c>
      <c r="B3611" s="74" t="s">
        <v>109</v>
      </c>
      <c r="C3611" s="105"/>
      <c r="D3611" s="118" t="s">
        <v>3401</v>
      </c>
      <c r="E3611" s="73" t="s">
        <v>107</v>
      </c>
      <c r="F3611" s="42">
        <v>98</v>
      </c>
      <c r="G3611" s="43" t="str">
        <f t="shared" si="497"/>
        <v>23 Jan (Week 20:  Wed)</v>
      </c>
      <c r="H3611" s="41" t="s">
        <v>3399</v>
      </c>
      <c r="I3611" s="41" t="s">
        <v>3400</v>
      </c>
      <c r="J3611" s="41" t="str">
        <f t="shared" si="499"/>
        <v>Planned</v>
      </c>
    </row>
    <row r="3612" spans="1:10" x14ac:dyDescent="0.25">
      <c r="A3612" s="103" t="str">
        <f t="shared" si="498"/>
        <v>Activities+ Piano101</v>
      </c>
      <c r="B3612" s="74" t="s">
        <v>109</v>
      </c>
      <c r="C3612" s="105"/>
      <c r="D3612" s="118" t="s">
        <v>3401</v>
      </c>
      <c r="E3612" s="73" t="s">
        <v>107</v>
      </c>
      <c r="F3612" s="42">
        <v>101</v>
      </c>
      <c r="G3612" s="43" t="str">
        <f t="shared" si="497"/>
        <v>28 Jan (Week 21:  Mon)</v>
      </c>
      <c r="H3612" s="41" t="s">
        <v>3399</v>
      </c>
      <c r="I3612" s="41" t="s">
        <v>3400</v>
      </c>
      <c r="J3612" s="41" t="str">
        <f t="shared" si="499"/>
        <v>Planned</v>
      </c>
    </row>
    <row r="3613" spans="1:10" x14ac:dyDescent="0.25">
      <c r="A3613" s="103" t="str">
        <f t="shared" si="498"/>
        <v>Activities+ Piano103</v>
      </c>
      <c r="B3613" s="74" t="s">
        <v>109</v>
      </c>
      <c r="C3613" s="105"/>
      <c r="D3613" s="118" t="s">
        <v>3401</v>
      </c>
      <c r="E3613" s="73" t="s">
        <v>107</v>
      </c>
      <c r="F3613" s="42">
        <v>103</v>
      </c>
      <c r="G3613" s="43" t="str">
        <f t="shared" si="497"/>
        <v>30 Jan (Week 21:  Wed)</v>
      </c>
      <c r="H3613" s="41" t="s">
        <v>3399</v>
      </c>
      <c r="I3613" s="41" t="s">
        <v>3400</v>
      </c>
      <c r="J3613" s="41" t="str">
        <f t="shared" si="499"/>
        <v>Planned</v>
      </c>
    </row>
    <row r="3614" spans="1:10" x14ac:dyDescent="0.25">
      <c r="A3614" s="103" t="str">
        <f t="shared" si="498"/>
        <v>Activities+ Piano106</v>
      </c>
      <c r="B3614" s="74" t="s">
        <v>109</v>
      </c>
      <c r="C3614" s="105"/>
      <c r="D3614" s="118" t="s">
        <v>3401</v>
      </c>
      <c r="E3614" s="73" t="s">
        <v>107</v>
      </c>
      <c r="F3614" s="42">
        <v>106</v>
      </c>
      <c r="G3614" s="43" t="str">
        <f t="shared" si="497"/>
        <v>04 Feb (Week 22:  Mon)</v>
      </c>
      <c r="H3614" s="41" t="s">
        <v>3399</v>
      </c>
      <c r="I3614" s="41" t="s">
        <v>3400</v>
      </c>
      <c r="J3614" s="41" t="str">
        <f t="shared" si="499"/>
        <v>Planned</v>
      </c>
    </row>
    <row r="3615" spans="1:10" x14ac:dyDescent="0.25">
      <c r="A3615" s="103" t="str">
        <f t="shared" si="498"/>
        <v>Activities+ Piano108</v>
      </c>
      <c r="B3615" s="74" t="s">
        <v>109</v>
      </c>
      <c r="C3615" s="105"/>
      <c r="D3615" s="118" t="s">
        <v>3401</v>
      </c>
      <c r="E3615" s="73" t="s">
        <v>107</v>
      </c>
      <c r="F3615" s="42">
        <v>108</v>
      </c>
      <c r="G3615" s="43" t="str">
        <f t="shared" si="497"/>
        <v>06 Feb (Week 22:  Wed)</v>
      </c>
      <c r="H3615" s="41" t="s">
        <v>3399</v>
      </c>
      <c r="I3615" s="41" t="s">
        <v>3400</v>
      </c>
      <c r="J3615" s="41" t="str">
        <f t="shared" si="499"/>
        <v>Planned</v>
      </c>
    </row>
    <row r="3616" spans="1:10" x14ac:dyDescent="0.25">
      <c r="A3616" s="103" t="str">
        <f t="shared" si="498"/>
        <v>Activities+ Piano111</v>
      </c>
      <c r="B3616" s="74" t="s">
        <v>109</v>
      </c>
      <c r="C3616" s="105"/>
      <c r="D3616" s="118" t="s">
        <v>3401</v>
      </c>
      <c r="E3616" s="73" t="s">
        <v>107</v>
      </c>
      <c r="F3616" s="42">
        <v>111</v>
      </c>
      <c r="G3616" s="43" t="str">
        <f t="shared" si="497"/>
        <v>11 Feb (Week 23:  Mon)</v>
      </c>
      <c r="H3616" s="41" t="s">
        <v>3399</v>
      </c>
      <c r="I3616" s="41" t="s">
        <v>3400</v>
      </c>
      <c r="J3616" s="41" t="str">
        <f t="shared" si="499"/>
        <v>Planned</v>
      </c>
    </row>
    <row r="3617" spans="1:10" x14ac:dyDescent="0.25">
      <c r="A3617" s="103" t="str">
        <f t="shared" si="498"/>
        <v>Activities+ Piano113</v>
      </c>
      <c r="B3617" s="74" t="s">
        <v>109</v>
      </c>
      <c r="C3617" s="105"/>
      <c r="D3617" s="118" t="s">
        <v>3401</v>
      </c>
      <c r="E3617" s="73" t="s">
        <v>107</v>
      </c>
      <c r="F3617" s="42">
        <v>113</v>
      </c>
      <c r="G3617" s="43" t="str">
        <f t="shared" si="497"/>
        <v>13 Feb (Week 23:  Wed)</v>
      </c>
      <c r="H3617" s="41" t="s">
        <v>3399</v>
      </c>
      <c r="I3617" s="41" t="s">
        <v>3400</v>
      </c>
      <c r="J3617" s="41" t="str">
        <f t="shared" si="499"/>
        <v>Planned</v>
      </c>
    </row>
    <row r="3618" spans="1:10" x14ac:dyDescent="0.25">
      <c r="A3618" s="103" t="str">
        <f t="shared" si="498"/>
        <v>Activities+ Piano116</v>
      </c>
      <c r="B3618" s="74" t="s">
        <v>109</v>
      </c>
      <c r="C3618" s="105"/>
      <c r="D3618" s="118" t="s">
        <v>3401</v>
      </c>
      <c r="E3618" s="73" t="s">
        <v>107</v>
      </c>
      <c r="F3618" s="42">
        <v>116</v>
      </c>
      <c r="G3618" s="43" t="str">
        <f t="shared" si="497"/>
        <v>18 Feb (Week 24:  Mon)</v>
      </c>
      <c r="H3618" s="41" t="s">
        <v>3399</v>
      </c>
      <c r="I3618" s="41" t="s">
        <v>3400</v>
      </c>
      <c r="J3618" s="41" t="str">
        <f t="shared" si="499"/>
        <v>Planned</v>
      </c>
    </row>
    <row r="3619" spans="1:10" x14ac:dyDescent="0.25">
      <c r="A3619" s="103" t="str">
        <f t="shared" si="498"/>
        <v>Activities+ Piano118</v>
      </c>
      <c r="B3619" s="74" t="s">
        <v>109</v>
      </c>
      <c r="C3619" s="105"/>
      <c r="D3619" s="118" t="s">
        <v>3401</v>
      </c>
      <c r="E3619" s="73" t="s">
        <v>107</v>
      </c>
      <c r="F3619" s="42">
        <v>118</v>
      </c>
      <c r="G3619" s="43" t="str">
        <f t="shared" si="497"/>
        <v>20 Feb (Week 24:  Wed)</v>
      </c>
      <c r="H3619" s="41" t="s">
        <v>3399</v>
      </c>
      <c r="I3619" s="41" t="s">
        <v>3400</v>
      </c>
      <c r="J3619" s="41" t="str">
        <f t="shared" si="499"/>
        <v>Planned</v>
      </c>
    </row>
    <row r="3620" spans="1:10" x14ac:dyDescent="0.25">
      <c r="A3620" s="103" t="str">
        <f t="shared" si="498"/>
        <v>Activities+ Piano121</v>
      </c>
      <c r="B3620" s="74" t="s">
        <v>109</v>
      </c>
      <c r="C3620" s="105"/>
      <c r="D3620" s="118" t="s">
        <v>3401</v>
      </c>
      <c r="E3620" s="73" t="s">
        <v>107</v>
      </c>
      <c r="F3620" s="42">
        <v>121</v>
      </c>
      <c r="G3620" s="43" t="str">
        <f t="shared" si="497"/>
        <v>25 Feb (Week 25:  Mon)</v>
      </c>
      <c r="H3620" s="41" t="s">
        <v>3399</v>
      </c>
      <c r="I3620" s="41" t="s">
        <v>3400</v>
      </c>
      <c r="J3620" s="41" t="str">
        <f t="shared" si="499"/>
        <v>Planned</v>
      </c>
    </row>
    <row r="3621" spans="1:10" x14ac:dyDescent="0.25">
      <c r="A3621" s="103" t="str">
        <f t="shared" si="498"/>
        <v>Activities+ Piano123</v>
      </c>
      <c r="B3621" s="74" t="s">
        <v>109</v>
      </c>
      <c r="C3621" s="105"/>
      <c r="D3621" s="118" t="s">
        <v>3401</v>
      </c>
      <c r="E3621" s="73" t="s">
        <v>107</v>
      </c>
      <c r="F3621" s="42">
        <v>123</v>
      </c>
      <c r="G3621" s="43" t="str">
        <f t="shared" si="497"/>
        <v>27 Feb (Week 25:  Wed)</v>
      </c>
      <c r="H3621" s="41" t="s">
        <v>3399</v>
      </c>
      <c r="I3621" s="41" t="s">
        <v>3400</v>
      </c>
      <c r="J3621" s="41" t="str">
        <f t="shared" si="499"/>
        <v>Planned</v>
      </c>
    </row>
    <row r="3622" spans="1:10" x14ac:dyDescent="0.25">
      <c r="A3622" s="103" t="str">
        <f t="shared" si="498"/>
        <v>Activities+ Piano126</v>
      </c>
      <c r="B3622" s="74" t="s">
        <v>109</v>
      </c>
      <c r="C3622" s="105"/>
      <c r="D3622" s="118" t="s">
        <v>3401</v>
      </c>
      <c r="E3622" s="73" t="s">
        <v>107</v>
      </c>
      <c r="F3622" s="42">
        <v>126</v>
      </c>
      <c r="G3622" s="43" t="str">
        <f t="shared" si="497"/>
        <v>04 Mar (Week 26:  Mon)</v>
      </c>
      <c r="H3622" s="41" t="s">
        <v>3399</v>
      </c>
      <c r="I3622" s="41" t="s">
        <v>3400</v>
      </c>
      <c r="J3622" s="41" t="str">
        <f t="shared" si="499"/>
        <v>Planned</v>
      </c>
    </row>
    <row r="3623" spans="1:10" x14ac:dyDescent="0.25">
      <c r="A3623" s="103" t="str">
        <f t="shared" si="498"/>
        <v>Activities+ Piano128</v>
      </c>
      <c r="B3623" s="74" t="s">
        <v>109</v>
      </c>
      <c r="C3623" s="105"/>
      <c r="D3623" s="118" t="s">
        <v>3401</v>
      </c>
      <c r="E3623" s="73" t="s">
        <v>107</v>
      </c>
      <c r="F3623" s="42">
        <v>128</v>
      </c>
      <c r="G3623" s="43" t="str">
        <f t="shared" si="497"/>
        <v>06 Mar (Week 26:  Wed)</v>
      </c>
      <c r="H3623" s="41" t="s">
        <v>3399</v>
      </c>
      <c r="I3623" s="41" t="s">
        <v>3400</v>
      </c>
      <c r="J3623" s="41" t="str">
        <f t="shared" si="499"/>
        <v>Planned</v>
      </c>
    </row>
    <row r="3624" spans="1:10" x14ac:dyDescent="0.25">
      <c r="A3624" s="103" t="str">
        <f t="shared" si="498"/>
        <v>Activities+ Piano131</v>
      </c>
      <c r="B3624" s="74" t="s">
        <v>109</v>
      </c>
      <c r="C3624" s="105"/>
      <c r="D3624" s="118" t="s">
        <v>3401</v>
      </c>
      <c r="E3624" s="73" t="s">
        <v>107</v>
      </c>
      <c r="F3624" s="42">
        <v>131</v>
      </c>
      <c r="G3624" s="43" t="str">
        <f t="shared" si="497"/>
        <v>11 Mar (Week 27:  Mon)</v>
      </c>
      <c r="H3624" s="41" t="s">
        <v>3399</v>
      </c>
      <c r="I3624" s="41" t="s">
        <v>3400</v>
      </c>
      <c r="J3624" s="41" t="str">
        <f t="shared" si="499"/>
        <v>Planned</v>
      </c>
    </row>
    <row r="3625" spans="1:10" x14ac:dyDescent="0.25">
      <c r="A3625" s="103" t="str">
        <f t="shared" si="498"/>
        <v>Activities+ Piano133</v>
      </c>
      <c r="B3625" s="74" t="s">
        <v>109</v>
      </c>
      <c r="C3625" s="105"/>
      <c r="D3625" s="118" t="s">
        <v>3401</v>
      </c>
      <c r="E3625" s="73" t="s">
        <v>107</v>
      </c>
      <c r="F3625" s="42">
        <v>133</v>
      </c>
      <c r="G3625" s="43" t="str">
        <f t="shared" si="497"/>
        <v>13 Mar (Week 27:  Wed)</v>
      </c>
      <c r="H3625" s="41" t="s">
        <v>3399</v>
      </c>
      <c r="I3625" s="41" t="s">
        <v>3400</v>
      </c>
      <c r="J3625" s="41" t="str">
        <f t="shared" si="499"/>
        <v>Planned</v>
      </c>
    </row>
    <row r="3626" spans="1:10" x14ac:dyDescent="0.25">
      <c r="A3626" s="103" t="str">
        <f t="shared" si="498"/>
        <v>Activities+ Piano136</v>
      </c>
      <c r="B3626" s="74" t="s">
        <v>109</v>
      </c>
      <c r="C3626" s="105"/>
      <c r="D3626" s="118" t="s">
        <v>3401</v>
      </c>
      <c r="E3626" s="73" t="s">
        <v>107</v>
      </c>
      <c r="F3626" s="42">
        <v>136</v>
      </c>
      <c r="G3626" s="43" t="str">
        <f t="shared" si="497"/>
        <v>18 Mar (Week 28:  Mon)</v>
      </c>
      <c r="H3626" s="41" t="s">
        <v>3399</v>
      </c>
      <c r="I3626" s="41" t="s">
        <v>3400</v>
      </c>
      <c r="J3626" s="41" t="str">
        <f t="shared" si="499"/>
        <v>Planned</v>
      </c>
    </row>
    <row r="3627" spans="1:10" x14ac:dyDescent="0.25">
      <c r="A3627" s="103" t="str">
        <f t="shared" si="498"/>
        <v>Activities+ Piano138</v>
      </c>
      <c r="B3627" s="74" t="s">
        <v>109</v>
      </c>
      <c r="C3627" s="105"/>
      <c r="D3627" s="118" t="s">
        <v>3401</v>
      </c>
      <c r="E3627" s="73" t="s">
        <v>107</v>
      </c>
      <c r="F3627" s="42">
        <v>138</v>
      </c>
      <c r="G3627" s="43" t="str">
        <f t="shared" si="497"/>
        <v>20 Mar (Week 28:  Wed)</v>
      </c>
      <c r="H3627" s="41" t="s">
        <v>3399</v>
      </c>
      <c r="I3627" s="41" t="s">
        <v>3400</v>
      </c>
      <c r="J3627" s="41" t="str">
        <f t="shared" si="499"/>
        <v>Planned</v>
      </c>
    </row>
    <row r="3628" spans="1:10" x14ac:dyDescent="0.25">
      <c r="A3628" s="103" t="str">
        <f t="shared" si="498"/>
        <v>Activities+ Piano141</v>
      </c>
      <c r="B3628" s="74" t="s">
        <v>109</v>
      </c>
      <c r="C3628" s="105"/>
      <c r="D3628" s="118" t="s">
        <v>3401</v>
      </c>
      <c r="E3628" s="73" t="s">
        <v>107</v>
      </c>
      <c r="F3628" s="42">
        <v>141</v>
      </c>
      <c r="G3628" s="43" t="str">
        <f t="shared" si="497"/>
        <v>25 Mar (Week 29:  Mon)</v>
      </c>
      <c r="H3628" s="41" t="s">
        <v>3399</v>
      </c>
      <c r="I3628" s="41" t="s">
        <v>3400</v>
      </c>
      <c r="J3628" s="41" t="str">
        <f t="shared" si="499"/>
        <v>Planned</v>
      </c>
    </row>
    <row r="3629" spans="1:10" x14ac:dyDescent="0.25">
      <c r="A3629" s="103" t="str">
        <f t="shared" si="498"/>
        <v>Activities+ Piano143</v>
      </c>
      <c r="B3629" s="74" t="s">
        <v>109</v>
      </c>
      <c r="C3629" s="105"/>
      <c r="D3629" s="118" t="s">
        <v>3401</v>
      </c>
      <c r="E3629" s="73" t="s">
        <v>107</v>
      </c>
      <c r="F3629" s="42">
        <v>143</v>
      </c>
      <c r="G3629" s="43" t="str">
        <f t="shared" si="497"/>
        <v>27 Mar (Week 29:  Wed)</v>
      </c>
      <c r="H3629" s="41" t="s">
        <v>3399</v>
      </c>
      <c r="I3629" s="41" t="s">
        <v>3400</v>
      </c>
      <c r="J3629" s="41" t="str">
        <f t="shared" si="499"/>
        <v>Planned</v>
      </c>
    </row>
    <row r="3630" spans="1:10" x14ac:dyDescent="0.25">
      <c r="A3630" s="103" t="str">
        <f t="shared" si="498"/>
        <v>Activities+ Piano146</v>
      </c>
      <c r="B3630" s="74" t="s">
        <v>109</v>
      </c>
      <c r="C3630" s="105"/>
      <c r="D3630" s="118" t="s">
        <v>3401</v>
      </c>
      <c r="E3630" s="73" t="s">
        <v>107</v>
      </c>
      <c r="F3630" s="42">
        <v>146</v>
      </c>
      <c r="G3630" s="43" t="str">
        <f t="shared" ref="G3630:G3643" si="500">IF(ISBLANK(F3630),"",TEXT(VLOOKUP(F3630,Calendar,2,0),"dd mmm")&amp;" (Week "&amp;VLOOKUP(F3630,Calendar,3,FALSE)&amp;":  "&amp;TEXT(VLOOKUP(F3630,Calendar,2,FALSE),"ddd")&amp;")")</f>
        <v>01 Apr (Week 30:  Mon)</v>
      </c>
      <c r="H3630" s="41" t="s">
        <v>3399</v>
      </c>
      <c r="I3630" s="41" t="s">
        <v>3400</v>
      </c>
      <c r="J3630" s="41" t="str">
        <f t="shared" si="499"/>
        <v>Planned</v>
      </c>
    </row>
    <row r="3631" spans="1:10" x14ac:dyDescent="0.25">
      <c r="A3631" s="103" t="str">
        <f t="shared" si="498"/>
        <v>Activities+ Piano148</v>
      </c>
      <c r="B3631" s="74" t="s">
        <v>109</v>
      </c>
      <c r="C3631" s="105"/>
      <c r="D3631" s="118" t="s">
        <v>3401</v>
      </c>
      <c r="E3631" s="73" t="s">
        <v>107</v>
      </c>
      <c r="F3631" s="42">
        <v>148</v>
      </c>
      <c r="G3631" s="43" t="str">
        <f t="shared" si="500"/>
        <v>03 Apr (Week 30:  Wed)</v>
      </c>
      <c r="H3631" s="41" t="s">
        <v>3399</v>
      </c>
      <c r="I3631" s="41" t="s">
        <v>3400</v>
      </c>
      <c r="J3631" s="41" t="str">
        <f t="shared" si="499"/>
        <v>Planned</v>
      </c>
    </row>
    <row r="3632" spans="1:10" x14ac:dyDescent="0.25">
      <c r="A3632" s="103" t="str">
        <f t="shared" si="498"/>
        <v>Activities+ Piano151</v>
      </c>
      <c r="B3632" s="74" t="s">
        <v>109</v>
      </c>
      <c r="C3632" s="105"/>
      <c r="D3632" s="118" t="s">
        <v>3401</v>
      </c>
      <c r="E3632" s="73" t="s">
        <v>107</v>
      </c>
      <c r="F3632" s="42">
        <v>151</v>
      </c>
      <c r="G3632" s="43" t="str">
        <f t="shared" si="500"/>
        <v>08 Apr (Week 31:  Mon)</v>
      </c>
      <c r="H3632" s="41" t="s">
        <v>3399</v>
      </c>
      <c r="I3632" s="41" t="s">
        <v>3400</v>
      </c>
      <c r="J3632" s="41" t="str">
        <f t="shared" si="499"/>
        <v>Planned</v>
      </c>
    </row>
    <row r="3633" spans="1:11" x14ac:dyDescent="0.25">
      <c r="A3633" s="103" t="str">
        <f t="shared" si="498"/>
        <v>Activities+ Piano153</v>
      </c>
      <c r="B3633" s="74" t="s">
        <v>109</v>
      </c>
      <c r="C3633" s="105"/>
      <c r="D3633" s="118" t="s">
        <v>3401</v>
      </c>
      <c r="E3633" s="73" t="s">
        <v>107</v>
      </c>
      <c r="F3633" s="42">
        <v>153</v>
      </c>
      <c r="G3633" s="43" t="str">
        <f t="shared" si="500"/>
        <v>10 Apr (Week 31:  Wed)</v>
      </c>
      <c r="H3633" s="41" t="s">
        <v>3399</v>
      </c>
      <c r="I3633" s="41" t="s">
        <v>3400</v>
      </c>
      <c r="J3633" s="41" t="str">
        <f t="shared" si="499"/>
        <v>Planned</v>
      </c>
    </row>
    <row r="3634" spans="1:11" x14ac:dyDescent="0.25">
      <c r="A3634" s="103" t="str">
        <f t="shared" si="498"/>
        <v>Activities+ Piano156</v>
      </c>
      <c r="B3634" s="74" t="s">
        <v>109</v>
      </c>
      <c r="C3634" s="105"/>
      <c r="D3634" s="118" t="s">
        <v>3401</v>
      </c>
      <c r="E3634" s="73" t="s">
        <v>107</v>
      </c>
      <c r="F3634" s="42">
        <v>156</v>
      </c>
      <c r="G3634" s="43" t="str">
        <f t="shared" si="500"/>
        <v>15 Apr (Week 32:  Mon)</v>
      </c>
      <c r="H3634" s="41" t="s">
        <v>3399</v>
      </c>
      <c r="I3634" s="41" t="s">
        <v>3400</v>
      </c>
      <c r="J3634" s="41" t="str">
        <f t="shared" si="499"/>
        <v>Planned</v>
      </c>
    </row>
    <row r="3635" spans="1:11" x14ac:dyDescent="0.25">
      <c r="A3635" s="103" t="str">
        <f t="shared" si="498"/>
        <v>Activities+ Piano158</v>
      </c>
      <c r="B3635" s="74" t="s">
        <v>109</v>
      </c>
      <c r="C3635" s="105"/>
      <c r="D3635" s="118" t="s">
        <v>3401</v>
      </c>
      <c r="E3635" s="73" t="s">
        <v>107</v>
      </c>
      <c r="F3635" s="42">
        <v>158</v>
      </c>
      <c r="G3635" s="43" t="str">
        <f t="shared" si="500"/>
        <v>17 Apr (Week 32:  Wed)</v>
      </c>
      <c r="H3635" s="41" t="s">
        <v>3399</v>
      </c>
      <c r="I3635" s="41" t="s">
        <v>3400</v>
      </c>
      <c r="J3635" s="41" t="str">
        <f t="shared" si="499"/>
        <v>Planned</v>
      </c>
    </row>
    <row r="3636" spans="1:11" x14ac:dyDescent="0.25">
      <c r="A3636" s="103" t="str">
        <f t="shared" ref="A3636:A3643" si="501">B3636&amp;D3636&amp;F3636</f>
        <v>Activities+ Piano161</v>
      </c>
      <c r="B3636" s="74" t="s">
        <v>109</v>
      </c>
      <c r="C3636" s="105"/>
      <c r="D3636" s="118" t="s">
        <v>3401</v>
      </c>
      <c r="E3636" s="73" t="s">
        <v>107</v>
      </c>
      <c r="F3636" s="42">
        <v>161</v>
      </c>
      <c r="G3636" s="43" t="str">
        <f t="shared" si="500"/>
        <v>22 Apr (Week 33:  Mon)</v>
      </c>
      <c r="H3636" s="41" t="s">
        <v>3399</v>
      </c>
      <c r="I3636" s="41" t="s">
        <v>3400</v>
      </c>
      <c r="J3636" s="41" t="str">
        <f t="shared" ref="J3636:J3643" si="502">IF(ISBLANK(K3636),"Planned",IF(K3636="-","Revoked","Completed"))</f>
        <v>Planned</v>
      </c>
    </row>
    <row r="3637" spans="1:11" x14ac:dyDescent="0.25">
      <c r="A3637" s="103" t="str">
        <f t="shared" si="501"/>
        <v>Activities+ Piano163</v>
      </c>
      <c r="B3637" s="74" t="s">
        <v>109</v>
      </c>
      <c r="C3637" s="105"/>
      <c r="D3637" s="118" t="s">
        <v>3401</v>
      </c>
      <c r="E3637" s="73" t="s">
        <v>107</v>
      </c>
      <c r="F3637" s="42">
        <v>163</v>
      </c>
      <c r="G3637" s="43" t="str">
        <f t="shared" si="500"/>
        <v>24 Apr (Week 33:  Wed)</v>
      </c>
      <c r="H3637" s="41" t="s">
        <v>3399</v>
      </c>
      <c r="I3637" s="41" t="s">
        <v>3400</v>
      </c>
      <c r="J3637" s="41" t="str">
        <f t="shared" si="502"/>
        <v>Planned</v>
      </c>
    </row>
    <row r="3638" spans="1:11" x14ac:dyDescent="0.25">
      <c r="A3638" s="103" t="str">
        <f t="shared" si="501"/>
        <v>Activities+ Piano166</v>
      </c>
      <c r="B3638" s="74" t="s">
        <v>109</v>
      </c>
      <c r="C3638" s="105"/>
      <c r="D3638" s="118" t="s">
        <v>3401</v>
      </c>
      <c r="E3638" s="73" t="s">
        <v>107</v>
      </c>
      <c r="F3638" s="42">
        <v>166</v>
      </c>
      <c r="G3638" s="43" t="str">
        <f t="shared" si="500"/>
        <v>29 Apr (Week 34:  Mon)</v>
      </c>
      <c r="H3638" s="41" t="s">
        <v>3399</v>
      </c>
      <c r="I3638" s="41" t="s">
        <v>3400</v>
      </c>
      <c r="J3638" s="41" t="str">
        <f t="shared" si="502"/>
        <v>Planned</v>
      </c>
    </row>
    <row r="3639" spans="1:11" x14ac:dyDescent="0.25">
      <c r="A3639" s="103" t="str">
        <f t="shared" si="501"/>
        <v>Activities+ Piano168</v>
      </c>
      <c r="B3639" s="74" t="s">
        <v>109</v>
      </c>
      <c r="C3639" s="105"/>
      <c r="D3639" s="118" t="s">
        <v>3401</v>
      </c>
      <c r="E3639" s="73" t="s">
        <v>107</v>
      </c>
      <c r="F3639" s="42">
        <v>168</v>
      </c>
      <c r="G3639" s="43" t="str">
        <f t="shared" si="500"/>
        <v>01 May (Week 34:  Wed)</v>
      </c>
      <c r="H3639" s="41" t="s">
        <v>3399</v>
      </c>
      <c r="I3639" s="41" t="s">
        <v>3400</v>
      </c>
      <c r="J3639" s="41" t="str">
        <f t="shared" si="502"/>
        <v>Planned</v>
      </c>
    </row>
    <row r="3640" spans="1:11" x14ac:dyDescent="0.25">
      <c r="A3640" s="103" t="str">
        <f t="shared" si="501"/>
        <v>Activities+ Piano171</v>
      </c>
      <c r="B3640" s="74" t="s">
        <v>109</v>
      </c>
      <c r="C3640" s="105"/>
      <c r="D3640" s="118" t="s">
        <v>3401</v>
      </c>
      <c r="E3640" s="73" t="s">
        <v>107</v>
      </c>
      <c r="F3640" s="42">
        <v>171</v>
      </c>
      <c r="G3640" s="43" t="str">
        <f t="shared" si="500"/>
        <v>06 May (Week 35:  Mon)</v>
      </c>
      <c r="H3640" s="41" t="s">
        <v>3399</v>
      </c>
      <c r="I3640" s="41" t="s">
        <v>3400</v>
      </c>
      <c r="J3640" s="41" t="str">
        <f t="shared" si="502"/>
        <v>Planned</v>
      </c>
    </row>
    <row r="3641" spans="1:11" x14ac:dyDescent="0.25">
      <c r="A3641" s="103" t="str">
        <f t="shared" si="501"/>
        <v>Activities+ Piano173</v>
      </c>
      <c r="B3641" s="74" t="s">
        <v>109</v>
      </c>
      <c r="C3641" s="105"/>
      <c r="D3641" s="118" t="s">
        <v>3401</v>
      </c>
      <c r="E3641" s="73" t="s">
        <v>107</v>
      </c>
      <c r="F3641" s="42">
        <v>173</v>
      </c>
      <c r="G3641" s="43" t="str">
        <f t="shared" si="500"/>
        <v>08 May (Week 35:  Wed)</v>
      </c>
      <c r="H3641" s="41" t="s">
        <v>3399</v>
      </c>
      <c r="I3641" s="41" t="s">
        <v>3400</v>
      </c>
      <c r="J3641" s="41" t="str">
        <f t="shared" si="502"/>
        <v>Planned</v>
      </c>
    </row>
    <row r="3642" spans="1:11" x14ac:dyDescent="0.25">
      <c r="A3642" s="103" t="str">
        <f t="shared" si="501"/>
        <v>Activities+ Piano176</v>
      </c>
      <c r="B3642" s="74" t="s">
        <v>109</v>
      </c>
      <c r="C3642" s="105"/>
      <c r="D3642" s="118" t="s">
        <v>3401</v>
      </c>
      <c r="E3642" s="73" t="s">
        <v>107</v>
      </c>
      <c r="F3642" s="42">
        <v>176</v>
      </c>
      <c r="G3642" s="43" t="str">
        <f t="shared" si="500"/>
        <v>13 May (Week 36:  Mon)</v>
      </c>
      <c r="H3642" s="41" t="s">
        <v>3399</v>
      </c>
      <c r="I3642" s="41" t="s">
        <v>3400</v>
      </c>
      <c r="J3642" s="41" t="str">
        <f t="shared" si="502"/>
        <v>Planned</v>
      </c>
    </row>
    <row r="3643" spans="1:11" x14ac:dyDescent="0.25">
      <c r="A3643" s="103" t="str">
        <f t="shared" si="501"/>
        <v>Activities+ Piano178</v>
      </c>
      <c r="B3643" s="74" t="s">
        <v>109</v>
      </c>
      <c r="C3643" s="105"/>
      <c r="D3643" s="118" t="s">
        <v>3401</v>
      </c>
      <c r="E3643" s="73" t="s">
        <v>107</v>
      </c>
      <c r="F3643" s="42">
        <v>178</v>
      </c>
      <c r="G3643" s="43" t="str">
        <f t="shared" si="500"/>
        <v>15 May (Week 36:  Wed)</v>
      </c>
      <c r="H3643" s="41" t="s">
        <v>3399</v>
      </c>
      <c r="I3643" s="41" t="s">
        <v>3400</v>
      </c>
      <c r="J3643" s="41" t="str">
        <f t="shared" si="502"/>
        <v>Planned</v>
      </c>
    </row>
    <row r="3644" spans="1:11" x14ac:dyDescent="0.25">
      <c r="A3644" s="103" t="str">
        <f t="shared" si="458"/>
        <v>Activities+ Piano Adventures Primer1</v>
      </c>
      <c r="B3644" s="74" t="s">
        <v>109</v>
      </c>
      <c r="C3644" s="105"/>
      <c r="D3644" s="118" t="s">
        <v>359</v>
      </c>
      <c r="E3644" s="73" t="s">
        <v>108</v>
      </c>
      <c r="F3644" s="42">
        <v>1</v>
      </c>
      <c r="G3644" s="43" t="str">
        <f t="shared" si="459"/>
        <v>03 Sep (Week 1:  Mon)</v>
      </c>
      <c r="H3644" s="41" t="s">
        <v>360</v>
      </c>
      <c r="I3644" s="41" t="s">
        <v>361</v>
      </c>
      <c r="J3644" s="41" t="str">
        <f t="shared" si="460"/>
        <v>Completed</v>
      </c>
      <c r="K3644" s="107">
        <v>43347</v>
      </c>
    </row>
    <row r="3645" spans="1:11" x14ac:dyDescent="0.25">
      <c r="A3645" s="103" t="str">
        <f t="shared" si="458"/>
        <v>Activities+ Piano Adventures Primer3</v>
      </c>
      <c r="B3645" s="74" t="s">
        <v>109</v>
      </c>
      <c r="C3645" s="105"/>
      <c r="D3645" s="118" t="s">
        <v>359</v>
      </c>
      <c r="E3645" s="73" t="s">
        <v>108</v>
      </c>
      <c r="F3645" s="42">
        <v>3</v>
      </c>
      <c r="G3645" s="43" t="str">
        <f t="shared" si="459"/>
        <v>05 Sep (Week 1:  Wed)</v>
      </c>
      <c r="H3645" s="41" t="s">
        <v>3399</v>
      </c>
      <c r="I3645" s="41" t="s">
        <v>3400</v>
      </c>
      <c r="J3645" s="41" t="str">
        <f t="shared" si="460"/>
        <v>Completed</v>
      </c>
      <c r="K3645" s="107">
        <v>43350</v>
      </c>
    </row>
    <row r="3646" spans="1:11" x14ac:dyDescent="0.25">
      <c r="A3646" s="103" t="str">
        <f t="shared" si="458"/>
        <v>Activities+ Piano Adventures Primer6</v>
      </c>
      <c r="B3646" s="74" t="s">
        <v>109</v>
      </c>
      <c r="C3646" s="105"/>
      <c r="D3646" s="118" t="s">
        <v>359</v>
      </c>
      <c r="E3646" s="73" t="s">
        <v>108</v>
      </c>
      <c r="F3646" s="42">
        <v>6</v>
      </c>
      <c r="G3646" s="43" t="str">
        <f t="shared" si="459"/>
        <v>10 Sep (Week 2:  Mon)</v>
      </c>
      <c r="H3646" s="41" t="s">
        <v>362</v>
      </c>
      <c r="I3646" s="41" t="s">
        <v>3398</v>
      </c>
      <c r="J3646" s="41" t="str">
        <f t="shared" si="460"/>
        <v>Completed</v>
      </c>
      <c r="K3646" s="107">
        <v>43353</v>
      </c>
    </row>
    <row r="3647" spans="1:11" x14ac:dyDescent="0.25">
      <c r="A3647" s="75" t="str">
        <f t="shared" ref="A3647:A3667" si="503">B3647&amp;D3647&amp;F3647</f>
        <v>Activities+ Piano Adventures Primer8</v>
      </c>
      <c r="B3647" s="74" t="s">
        <v>109</v>
      </c>
      <c r="C3647" s="105"/>
      <c r="D3647" s="118" t="s">
        <v>359</v>
      </c>
      <c r="E3647" s="73" t="s">
        <v>108</v>
      </c>
      <c r="F3647" s="42">
        <v>8</v>
      </c>
      <c r="G3647" s="43" t="str">
        <f t="shared" ref="G3647:G3667" si="504">IF(ISBLANK(F3647),"",TEXT(VLOOKUP(F3647,Calendar,2,0),"dd mmm")&amp;" (Week "&amp;VLOOKUP(F3647,Calendar,3,FALSE)&amp;":  "&amp;TEXT(VLOOKUP(F3647,Calendar,2,FALSE),"ddd")&amp;")")</f>
        <v>12 Sep (Week 2:  Wed)</v>
      </c>
      <c r="H3647" s="41" t="s">
        <v>363</v>
      </c>
      <c r="I3647" s="41" t="s">
        <v>364</v>
      </c>
      <c r="J3647" s="41" t="str">
        <f t="shared" ref="J3647:J3667" si="505">IF(ISBLANK(K3647),"Planned",IF(K3647="-","Revoked","Completed"))</f>
        <v>Completed</v>
      </c>
      <c r="K3647" s="107">
        <v>43355</v>
      </c>
    </row>
    <row r="3648" spans="1:11" x14ac:dyDescent="0.25">
      <c r="A3648" s="75" t="str">
        <f t="shared" si="503"/>
        <v>Activities+ Piano Adventures Primer11</v>
      </c>
      <c r="B3648" s="74" t="s">
        <v>109</v>
      </c>
      <c r="C3648" s="105"/>
      <c r="D3648" s="118" t="s">
        <v>359</v>
      </c>
      <c r="E3648" s="73" t="s">
        <v>108</v>
      </c>
      <c r="F3648" s="42">
        <v>11</v>
      </c>
      <c r="G3648" s="43" t="str">
        <f t="shared" si="504"/>
        <v>17 Sep (Week 3:  Mon)</v>
      </c>
      <c r="H3648" s="41" t="s">
        <v>365</v>
      </c>
      <c r="I3648" s="41" t="s">
        <v>366</v>
      </c>
      <c r="J3648" s="41" t="str">
        <f t="shared" si="505"/>
        <v>Completed</v>
      </c>
      <c r="K3648" s="107">
        <v>43360</v>
      </c>
    </row>
    <row r="3649" spans="1:11" x14ac:dyDescent="0.25">
      <c r="A3649" s="75" t="str">
        <f t="shared" si="503"/>
        <v>Activities+ Piano Adventures Primer13</v>
      </c>
      <c r="B3649" s="74" t="s">
        <v>109</v>
      </c>
      <c r="C3649" s="105"/>
      <c r="D3649" s="118" t="s">
        <v>359</v>
      </c>
      <c r="E3649" s="73" t="s">
        <v>108</v>
      </c>
      <c r="F3649" s="42">
        <v>13</v>
      </c>
      <c r="G3649" s="43" t="str">
        <f t="shared" si="504"/>
        <v>19 Sep (Week 3:  Wed)</v>
      </c>
      <c r="H3649" s="41" t="s">
        <v>224</v>
      </c>
      <c r="I3649" s="41" t="s">
        <v>367</v>
      </c>
      <c r="J3649" s="41" t="str">
        <f t="shared" si="505"/>
        <v>Completed</v>
      </c>
      <c r="K3649" s="107">
        <v>43362</v>
      </c>
    </row>
    <row r="3650" spans="1:11" x14ac:dyDescent="0.25">
      <c r="A3650" s="75" t="str">
        <f t="shared" si="503"/>
        <v>Activities+ Piano Adventures Primer16</v>
      </c>
      <c r="B3650" s="74" t="s">
        <v>109</v>
      </c>
      <c r="C3650" s="105"/>
      <c r="D3650" s="118" t="s">
        <v>359</v>
      </c>
      <c r="E3650" s="73" t="s">
        <v>108</v>
      </c>
      <c r="F3650" s="42">
        <v>16</v>
      </c>
      <c r="G3650" s="43" t="str">
        <f t="shared" si="504"/>
        <v>24 Sep (Week 4:  Mon)</v>
      </c>
      <c r="H3650" s="41" t="s">
        <v>225</v>
      </c>
      <c r="I3650" s="41" t="s">
        <v>368</v>
      </c>
      <c r="J3650" s="41" t="str">
        <f t="shared" si="505"/>
        <v>Completed</v>
      </c>
      <c r="K3650" s="107">
        <v>43367</v>
      </c>
    </row>
    <row r="3651" spans="1:11" x14ac:dyDescent="0.25">
      <c r="A3651" s="75" t="str">
        <f t="shared" si="503"/>
        <v>Activities+ Piano Adventures Primer18</v>
      </c>
      <c r="B3651" s="74" t="s">
        <v>109</v>
      </c>
      <c r="C3651" s="105"/>
      <c r="D3651" s="118" t="s">
        <v>359</v>
      </c>
      <c r="E3651" s="73" t="s">
        <v>108</v>
      </c>
      <c r="F3651" s="42">
        <v>18</v>
      </c>
      <c r="G3651" s="43" t="str">
        <f t="shared" si="504"/>
        <v>26 Sep (Week 4:  Wed)</v>
      </c>
      <c r="H3651" s="41" t="s">
        <v>226</v>
      </c>
      <c r="I3651" s="41" t="s">
        <v>369</v>
      </c>
      <c r="J3651" s="41" t="str">
        <f t="shared" si="505"/>
        <v>Completed</v>
      </c>
      <c r="K3651" s="107">
        <v>43369</v>
      </c>
    </row>
    <row r="3652" spans="1:11" x14ac:dyDescent="0.25">
      <c r="A3652" s="75" t="str">
        <f t="shared" si="503"/>
        <v>Activities+ Piano Adventures Primer21</v>
      </c>
      <c r="B3652" s="74" t="s">
        <v>109</v>
      </c>
      <c r="C3652" s="105"/>
      <c r="D3652" s="118" t="s">
        <v>359</v>
      </c>
      <c r="E3652" s="73" t="s">
        <v>108</v>
      </c>
      <c r="F3652" s="42">
        <v>21</v>
      </c>
      <c r="G3652" s="43" t="str">
        <f t="shared" si="504"/>
        <v>01 Oct (Week 5:  Mon)</v>
      </c>
      <c r="H3652" s="41" t="s">
        <v>227</v>
      </c>
      <c r="I3652" s="41" t="s">
        <v>370</v>
      </c>
      <c r="J3652" s="41" t="str">
        <f t="shared" si="505"/>
        <v>Completed</v>
      </c>
      <c r="K3652" s="107">
        <v>43374</v>
      </c>
    </row>
    <row r="3653" spans="1:11" x14ac:dyDescent="0.25">
      <c r="A3653" s="75" t="str">
        <f t="shared" si="503"/>
        <v>Activities+ Piano Adventures Primer23</v>
      </c>
      <c r="B3653" s="74" t="s">
        <v>109</v>
      </c>
      <c r="C3653" s="105"/>
      <c r="D3653" s="118" t="s">
        <v>359</v>
      </c>
      <c r="E3653" s="73" t="s">
        <v>108</v>
      </c>
      <c r="F3653" s="42">
        <v>23</v>
      </c>
      <c r="G3653" s="43" t="str">
        <f t="shared" si="504"/>
        <v>03 Oct (Week 5:  Wed)</v>
      </c>
      <c r="H3653" s="41" t="s">
        <v>3399</v>
      </c>
      <c r="I3653" s="41" t="s">
        <v>3400</v>
      </c>
      <c r="J3653" s="41" t="str">
        <f t="shared" si="505"/>
        <v>Completed</v>
      </c>
      <c r="K3653" s="107">
        <v>43376</v>
      </c>
    </row>
    <row r="3654" spans="1:11" x14ac:dyDescent="0.25">
      <c r="A3654" s="75" t="str">
        <f t="shared" si="503"/>
        <v>Activities+ Piano Adventures Primer26</v>
      </c>
      <c r="B3654" s="74" t="s">
        <v>109</v>
      </c>
      <c r="C3654" s="105"/>
      <c r="D3654" s="118" t="s">
        <v>359</v>
      </c>
      <c r="E3654" s="73" t="s">
        <v>108</v>
      </c>
      <c r="F3654" s="42">
        <v>26</v>
      </c>
      <c r="G3654" s="43" t="str">
        <f t="shared" si="504"/>
        <v>08 Oct (Week 6:  Mon)</v>
      </c>
      <c r="H3654" s="41" t="s">
        <v>371</v>
      </c>
      <c r="I3654" s="41" t="s">
        <v>372</v>
      </c>
      <c r="J3654" s="41" t="str">
        <f t="shared" si="505"/>
        <v>Planned</v>
      </c>
    </row>
    <row r="3655" spans="1:11" x14ac:dyDescent="0.25">
      <c r="A3655" s="75" t="str">
        <f t="shared" si="503"/>
        <v>Activities+ Piano Adventures Primer28</v>
      </c>
      <c r="B3655" s="74" t="s">
        <v>109</v>
      </c>
      <c r="C3655" s="105"/>
      <c r="D3655" s="118" t="s">
        <v>359</v>
      </c>
      <c r="E3655" s="73" t="s">
        <v>108</v>
      </c>
      <c r="F3655" s="42">
        <v>28</v>
      </c>
      <c r="G3655" s="43" t="str">
        <f t="shared" si="504"/>
        <v>10 Oct (Week 6:  Wed)</v>
      </c>
      <c r="H3655" s="41" t="s">
        <v>373</v>
      </c>
      <c r="I3655" s="41" t="s">
        <v>374</v>
      </c>
      <c r="J3655" s="41" t="str">
        <f t="shared" si="505"/>
        <v>Planned</v>
      </c>
    </row>
    <row r="3656" spans="1:11" x14ac:dyDescent="0.25">
      <c r="A3656" s="75" t="str">
        <f t="shared" si="503"/>
        <v>Activities+ Piano Adventures Primer31</v>
      </c>
      <c r="B3656" s="74" t="s">
        <v>109</v>
      </c>
      <c r="C3656" s="105"/>
      <c r="D3656" s="118" t="s">
        <v>359</v>
      </c>
      <c r="E3656" s="73" t="s">
        <v>108</v>
      </c>
      <c r="F3656" s="42">
        <v>31</v>
      </c>
      <c r="G3656" s="43" t="str">
        <f t="shared" si="504"/>
        <v>15 Oct (Week 7:  Mon)</v>
      </c>
      <c r="H3656" s="41" t="s">
        <v>228</v>
      </c>
      <c r="I3656" s="41" t="s">
        <v>375</v>
      </c>
      <c r="J3656" s="41" t="str">
        <f t="shared" si="505"/>
        <v>Planned</v>
      </c>
    </row>
    <row r="3657" spans="1:11" x14ac:dyDescent="0.25">
      <c r="A3657" s="75" t="str">
        <f t="shared" si="503"/>
        <v>Activities+ Piano Adventures Primer33</v>
      </c>
      <c r="B3657" s="74" t="s">
        <v>109</v>
      </c>
      <c r="C3657" s="105"/>
      <c r="D3657" s="118" t="s">
        <v>359</v>
      </c>
      <c r="E3657" s="73" t="s">
        <v>108</v>
      </c>
      <c r="F3657" s="42">
        <v>33</v>
      </c>
      <c r="G3657" s="43" t="str">
        <f t="shared" si="504"/>
        <v>17 Oct (Week 7:  Wed)</v>
      </c>
      <c r="H3657" s="41" t="s">
        <v>229</v>
      </c>
      <c r="I3657" s="41" t="s">
        <v>376</v>
      </c>
      <c r="J3657" s="41" t="str">
        <f t="shared" si="505"/>
        <v>Planned</v>
      </c>
    </row>
    <row r="3658" spans="1:11" x14ac:dyDescent="0.25">
      <c r="A3658" s="75" t="str">
        <f t="shared" si="503"/>
        <v>Activities+ Piano Adventures Primer36</v>
      </c>
      <c r="B3658" s="74" t="s">
        <v>109</v>
      </c>
      <c r="C3658" s="105"/>
      <c r="D3658" s="118" t="s">
        <v>359</v>
      </c>
      <c r="E3658" s="73" t="s">
        <v>108</v>
      </c>
      <c r="F3658" s="42">
        <v>36</v>
      </c>
      <c r="G3658" s="43" t="str">
        <f t="shared" si="504"/>
        <v>22 Oct (Week 8:  Mon)</v>
      </c>
      <c r="H3658" s="41" t="s">
        <v>377</v>
      </c>
      <c r="I3658" s="41" t="s">
        <v>378</v>
      </c>
      <c r="J3658" s="41" t="str">
        <f t="shared" si="505"/>
        <v>Planned</v>
      </c>
    </row>
    <row r="3659" spans="1:11" x14ac:dyDescent="0.25">
      <c r="A3659" s="75" t="str">
        <f t="shared" si="503"/>
        <v>Activities+ Piano Adventures Primer38</v>
      </c>
      <c r="B3659" s="74" t="s">
        <v>109</v>
      </c>
      <c r="C3659" s="105"/>
      <c r="D3659" s="118" t="s">
        <v>359</v>
      </c>
      <c r="E3659" s="73" t="s">
        <v>108</v>
      </c>
      <c r="F3659" s="42">
        <v>38</v>
      </c>
      <c r="G3659" s="43" t="str">
        <f t="shared" si="504"/>
        <v>24 Oct (Week 8:  Wed)</v>
      </c>
      <c r="H3659" s="41" t="s">
        <v>379</v>
      </c>
      <c r="I3659" s="41" t="s">
        <v>380</v>
      </c>
      <c r="J3659" s="41" t="str">
        <f t="shared" si="505"/>
        <v>Planned</v>
      </c>
    </row>
    <row r="3660" spans="1:11" x14ac:dyDescent="0.25">
      <c r="A3660" s="75" t="str">
        <f t="shared" si="503"/>
        <v>Activities+ Piano Adventures Primer41</v>
      </c>
      <c r="B3660" s="74" t="s">
        <v>109</v>
      </c>
      <c r="C3660" s="105"/>
      <c r="D3660" s="118" t="s">
        <v>359</v>
      </c>
      <c r="E3660" s="73" t="s">
        <v>108</v>
      </c>
      <c r="F3660" s="42">
        <v>41</v>
      </c>
      <c r="G3660" s="43" t="str">
        <f t="shared" si="504"/>
        <v>29 Oct (Week 9:  Mon)</v>
      </c>
      <c r="H3660" s="41" t="s">
        <v>230</v>
      </c>
      <c r="I3660" s="41" t="s">
        <v>381</v>
      </c>
      <c r="J3660" s="41" t="str">
        <f t="shared" si="505"/>
        <v>Planned</v>
      </c>
    </row>
    <row r="3661" spans="1:11" x14ac:dyDescent="0.25">
      <c r="A3661" s="75" t="str">
        <f t="shared" si="503"/>
        <v>Activities+ Piano Adventures Primer43</v>
      </c>
      <c r="B3661" s="74" t="s">
        <v>109</v>
      </c>
      <c r="C3661" s="105"/>
      <c r="D3661" s="118" t="s">
        <v>359</v>
      </c>
      <c r="E3661" s="73" t="s">
        <v>108</v>
      </c>
      <c r="F3661" s="42">
        <v>43</v>
      </c>
      <c r="G3661" s="43" t="str">
        <f t="shared" si="504"/>
        <v>31 Oct (Week 9:  Wed)</v>
      </c>
      <c r="H3661" s="41" t="s">
        <v>231</v>
      </c>
      <c r="I3661" s="41" t="s">
        <v>382</v>
      </c>
      <c r="J3661" s="41" t="str">
        <f t="shared" si="505"/>
        <v>Planned</v>
      </c>
    </row>
    <row r="3662" spans="1:11" x14ac:dyDescent="0.25">
      <c r="A3662" s="75" t="str">
        <f t="shared" si="503"/>
        <v>Activities+ Piano Adventures Primer46</v>
      </c>
      <c r="B3662" s="74" t="s">
        <v>109</v>
      </c>
      <c r="C3662" s="105"/>
      <c r="D3662" s="118" t="s">
        <v>359</v>
      </c>
      <c r="E3662" s="73" t="s">
        <v>108</v>
      </c>
      <c r="F3662" s="42">
        <v>46</v>
      </c>
      <c r="G3662" s="43" t="str">
        <f t="shared" si="504"/>
        <v>05 Nov (Week 10:  Mon)</v>
      </c>
      <c r="H3662" s="41" t="s">
        <v>383</v>
      </c>
      <c r="I3662" s="41" t="s">
        <v>384</v>
      </c>
      <c r="J3662" s="41" t="str">
        <f t="shared" si="505"/>
        <v>Planned</v>
      </c>
    </row>
    <row r="3663" spans="1:11" x14ac:dyDescent="0.25">
      <c r="A3663" s="75" t="str">
        <f t="shared" si="503"/>
        <v>Activities+ Piano Adventures Primer48</v>
      </c>
      <c r="B3663" s="74" t="s">
        <v>109</v>
      </c>
      <c r="C3663" s="105"/>
      <c r="D3663" s="118" t="s">
        <v>359</v>
      </c>
      <c r="E3663" s="73" t="s">
        <v>108</v>
      </c>
      <c r="F3663" s="42">
        <v>48</v>
      </c>
      <c r="G3663" s="43" t="str">
        <f t="shared" si="504"/>
        <v>07 Nov (Week 10:  Wed)</v>
      </c>
      <c r="H3663" s="41" t="s">
        <v>385</v>
      </c>
      <c r="I3663" s="41" t="s">
        <v>386</v>
      </c>
      <c r="J3663" s="41" t="str">
        <f t="shared" si="505"/>
        <v>Planned</v>
      </c>
    </row>
    <row r="3664" spans="1:11" x14ac:dyDescent="0.25">
      <c r="A3664" s="75" t="str">
        <f t="shared" si="503"/>
        <v>Activities+ Piano Adventures Primer51</v>
      </c>
      <c r="B3664" s="74" t="s">
        <v>109</v>
      </c>
      <c r="C3664" s="105"/>
      <c r="D3664" s="118" t="s">
        <v>359</v>
      </c>
      <c r="E3664" s="73" t="s">
        <v>108</v>
      </c>
      <c r="F3664" s="42">
        <v>51</v>
      </c>
      <c r="G3664" s="43" t="str">
        <f t="shared" si="504"/>
        <v>12 Nov (Week 11:  Mon)</v>
      </c>
      <c r="H3664" s="41" t="s">
        <v>387</v>
      </c>
      <c r="I3664" s="41" t="s">
        <v>388</v>
      </c>
      <c r="J3664" s="41" t="str">
        <f t="shared" si="505"/>
        <v>Planned</v>
      </c>
    </row>
    <row r="3665" spans="1:10" x14ac:dyDescent="0.25">
      <c r="A3665" s="75" t="str">
        <f t="shared" si="503"/>
        <v>Activities+ Piano Adventures Primer53</v>
      </c>
      <c r="B3665" s="74" t="s">
        <v>109</v>
      </c>
      <c r="C3665" s="105"/>
      <c r="D3665" s="118" t="s">
        <v>359</v>
      </c>
      <c r="E3665" s="73" t="s">
        <v>108</v>
      </c>
      <c r="F3665" s="42">
        <v>53</v>
      </c>
      <c r="G3665" s="43" t="str">
        <f t="shared" si="504"/>
        <v>14 Nov (Week 11:  Wed)</v>
      </c>
      <c r="H3665" s="41" t="s">
        <v>3399</v>
      </c>
      <c r="I3665" s="41" t="s">
        <v>3400</v>
      </c>
      <c r="J3665" s="41" t="str">
        <f t="shared" si="505"/>
        <v>Planned</v>
      </c>
    </row>
    <row r="3666" spans="1:10" x14ac:dyDescent="0.25">
      <c r="A3666" s="75" t="str">
        <f t="shared" si="503"/>
        <v>Activities+ Piano Adventures Primer56</v>
      </c>
      <c r="B3666" s="74" t="s">
        <v>109</v>
      </c>
      <c r="C3666" s="105"/>
      <c r="D3666" s="118" t="s">
        <v>359</v>
      </c>
      <c r="E3666" s="73" t="s">
        <v>108</v>
      </c>
      <c r="F3666" s="42">
        <v>56</v>
      </c>
      <c r="G3666" s="43" t="str">
        <f t="shared" si="504"/>
        <v>19 Nov (Week 12:  Mon)</v>
      </c>
      <c r="H3666" s="41" t="s">
        <v>389</v>
      </c>
      <c r="I3666" s="41" t="s">
        <v>390</v>
      </c>
      <c r="J3666" s="41" t="str">
        <f t="shared" si="505"/>
        <v>Planned</v>
      </c>
    </row>
    <row r="3667" spans="1:10" x14ac:dyDescent="0.25">
      <c r="A3667" s="75" t="str">
        <f t="shared" si="503"/>
        <v>Activities+ Piano Adventures Primer58</v>
      </c>
      <c r="B3667" s="74" t="s">
        <v>109</v>
      </c>
      <c r="C3667" s="105"/>
      <c r="D3667" s="118" t="s">
        <v>359</v>
      </c>
      <c r="E3667" s="73" t="s">
        <v>108</v>
      </c>
      <c r="F3667" s="42">
        <v>58</v>
      </c>
      <c r="G3667" s="43" t="str">
        <f t="shared" si="504"/>
        <v>21 Nov (Week 12:  Wed)</v>
      </c>
      <c r="H3667" s="41" t="s">
        <v>233</v>
      </c>
      <c r="I3667" s="41" t="s">
        <v>391</v>
      </c>
      <c r="J3667" s="41" t="str">
        <f t="shared" si="505"/>
        <v>Planned</v>
      </c>
    </row>
    <row r="3668" spans="1:10" x14ac:dyDescent="0.25">
      <c r="A3668" s="75" t="str">
        <f t="shared" ref="A3668:A3689" si="506">B3668&amp;D3668&amp;F3668</f>
        <v>Activities+ Piano Adventures Primer61</v>
      </c>
      <c r="B3668" s="74" t="s">
        <v>109</v>
      </c>
      <c r="C3668" s="105"/>
      <c r="D3668" s="118" t="s">
        <v>359</v>
      </c>
      <c r="E3668" s="73" t="s">
        <v>108</v>
      </c>
      <c r="F3668" s="42">
        <v>61</v>
      </c>
      <c r="G3668" s="43" t="str">
        <f t="shared" ref="G3668:G3689" si="507">IF(ISBLANK(F3668),"",TEXT(VLOOKUP(F3668,Calendar,2,0),"dd mmm")&amp;" (Week "&amp;VLOOKUP(F3668,Calendar,3,FALSE)&amp;":  "&amp;TEXT(VLOOKUP(F3668,Calendar,2,FALSE),"ddd")&amp;")")</f>
        <v>26 Nov (Week 13:  Mon)</v>
      </c>
      <c r="H3668" s="41" t="s">
        <v>234</v>
      </c>
      <c r="I3668" s="41" t="s">
        <v>392</v>
      </c>
      <c r="J3668" s="41" t="str">
        <f t="shared" ref="J3668:J3689" si="508">IF(ISBLANK(K3668),"Planned",IF(K3668="-","Revoked","Completed"))</f>
        <v>Planned</v>
      </c>
    </row>
    <row r="3669" spans="1:10" x14ac:dyDescent="0.25">
      <c r="A3669" s="75" t="str">
        <f t="shared" si="506"/>
        <v>Activities+ Piano Adventures Primer63</v>
      </c>
      <c r="B3669" s="74" t="s">
        <v>109</v>
      </c>
      <c r="C3669" s="105"/>
      <c r="D3669" s="118" t="s">
        <v>359</v>
      </c>
      <c r="E3669" s="73" t="s">
        <v>108</v>
      </c>
      <c r="F3669" s="42">
        <v>63</v>
      </c>
      <c r="G3669" s="43" t="str">
        <f t="shared" si="507"/>
        <v>28 Nov (Week 13:  Wed)</v>
      </c>
      <c r="H3669" s="41" t="s">
        <v>235</v>
      </c>
      <c r="I3669" s="41" t="s">
        <v>393</v>
      </c>
      <c r="J3669" s="41" t="str">
        <f t="shared" si="508"/>
        <v>Planned</v>
      </c>
    </row>
    <row r="3670" spans="1:10" x14ac:dyDescent="0.25">
      <c r="A3670" s="75" t="str">
        <f t="shared" si="506"/>
        <v>Activities+ Piano Adventures Primer66</v>
      </c>
      <c r="B3670" s="74" t="s">
        <v>109</v>
      </c>
      <c r="C3670" s="105"/>
      <c r="D3670" s="118" t="s">
        <v>359</v>
      </c>
      <c r="E3670" s="73" t="s">
        <v>108</v>
      </c>
      <c r="F3670" s="42">
        <v>66</v>
      </c>
      <c r="G3670" s="43" t="str">
        <f t="shared" si="507"/>
        <v>03 Dec (Week 14:  Mon)</v>
      </c>
      <c r="H3670" s="41" t="s">
        <v>236</v>
      </c>
      <c r="I3670" s="41" t="s">
        <v>394</v>
      </c>
      <c r="J3670" s="41" t="str">
        <f t="shared" si="508"/>
        <v>Planned</v>
      </c>
    </row>
    <row r="3671" spans="1:10" x14ac:dyDescent="0.25">
      <c r="A3671" s="75" t="str">
        <f t="shared" si="506"/>
        <v>Activities+ Piano Adventures Primer68</v>
      </c>
      <c r="B3671" s="74" t="s">
        <v>109</v>
      </c>
      <c r="C3671" s="105"/>
      <c r="D3671" s="118" t="s">
        <v>359</v>
      </c>
      <c r="E3671" s="73" t="s">
        <v>108</v>
      </c>
      <c r="F3671" s="42">
        <v>68</v>
      </c>
      <c r="G3671" s="43" t="str">
        <f t="shared" si="507"/>
        <v>05 Dec (Week 14:  Wed)</v>
      </c>
      <c r="H3671" s="41" t="s">
        <v>237</v>
      </c>
      <c r="I3671" s="41" t="s">
        <v>395</v>
      </c>
      <c r="J3671" s="41" t="str">
        <f t="shared" si="508"/>
        <v>Planned</v>
      </c>
    </row>
    <row r="3672" spans="1:10" x14ac:dyDescent="0.25">
      <c r="A3672" s="75" t="str">
        <f t="shared" si="506"/>
        <v>Activities+ Piano Adventures Primer71</v>
      </c>
      <c r="B3672" s="74" t="s">
        <v>109</v>
      </c>
      <c r="C3672" s="105"/>
      <c r="D3672" s="118" t="s">
        <v>359</v>
      </c>
      <c r="E3672" s="73" t="s">
        <v>108</v>
      </c>
      <c r="F3672" s="42">
        <v>71</v>
      </c>
      <c r="G3672" s="43" t="str">
        <f t="shared" si="507"/>
        <v>10 Dec (Week 15:  Mon)</v>
      </c>
      <c r="H3672" s="41" t="s">
        <v>327</v>
      </c>
      <c r="I3672" s="41" t="s">
        <v>396</v>
      </c>
      <c r="J3672" s="41" t="str">
        <f t="shared" si="508"/>
        <v>Planned</v>
      </c>
    </row>
    <row r="3673" spans="1:10" x14ac:dyDescent="0.25">
      <c r="A3673" s="75" t="str">
        <f t="shared" si="506"/>
        <v>Activities+ Piano Adventures Primer73</v>
      </c>
      <c r="B3673" s="74" t="s">
        <v>109</v>
      </c>
      <c r="C3673" s="105"/>
      <c r="D3673" s="118" t="s">
        <v>359</v>
      </c>
      <c r="E3673" s="73" t="s">
        <v>108</v>
      </c>
      <c r="F3673" s="42">
        <v>73</v>
      </c>
      <c r="G3673" s="43" t="str">
        <f t="shared" si="507"/>
        <v>12 Dec (Week 15:  Wed)</v>
      </c>
      <c r="H3673" s="41" t="s">
        <v>285</v>
      </c>
      <c r="I3673" s="41" t="s">
        <v>397</v>
      </c>
      <c r="J3673" s="41" t="str">
        <f t="shared" si="508"/>
        <v>Planned</v>
      </c>
    </row>
    <row r="3674" spans="1:10" x14ac:dyDescent="0.25">
      <c r="A3674" s="75" t="str">
        <f t="shared" si="506"/>
        <v>Activities+ Piano Adventures Primer76</v>
      </c>
      <c r="B3674" s="74" t="s">
        <v>109</v>
      </c>
      <c r="C3674" s="105"/>
      <c r="D3674" s="118" t="s">
        <v>359</v>
      </c>
      <c r="E3674" s="73" t="s">
        <v>108</v>
      </c>
      <c r="F3674" s="42">
        <v>76</v>
      </c>
      <c r="G3674" s="43" t="str">
        <f t="shared" si="507"/>
        <v>17 Dec (Week 16:  Mon)</v>
      </c>
      <c r="H3674" s="41" t="s">
        <v>238</v>
      </c>
      <c r="I3674" s="41" t="s">
        <v>398</v>
      </c>
      <c r="J3674" s="41" t="str">
        <f t="shared" si="508"/>
        <v>Planned</v>
      </c>
    </row>
    <row r="3675" spans="1:10" x14ac:dyDescent="0.25">
      <c r="A3675" s="75" t="str">
        <f t="shared" si="506"/>
        <v>Activities+ Piano Adventures Primer78</v>
      </c>
      <c r="B3675" s="74" t="s">
        <v>109</v>
      </c>
      <c r="C3675" s="105"/>
      <c r="D3675" s="118" t="s">
        <v>359</v>
      </c>
      <c r="E3675" s="73" t="s">
        <v>108</v>
      </c>
      <c r="F3675" s="42">
        <v>78</v>
      </c>
      <c r="G3675" s="43" t="str">
        <f t="shared" si="507"/>
        <v>19 Dec (Week 16:  Wed)</v>
      </c>
      <c r="H3675" s="41" t="s">
        <v>399</v>
      </c>
      <c r="I3675" s="41" t="s">
        <v>400</v>
      </c>
      <c r="J3675" s="41" t="str">
        <f t="shared" si="508"/>
        <v>Planned</v>
      </c>
    </row>
    <row r="3676" spans="1:10" x14ac:dyDescent="0.25">
      <c r="A3676" s="75" t="str">
        <f t="shared" si="506"/>
        <v>Activities+ Piano Adventures Primer81</v>
      </c>
      <c r="B3676" s="74" t="s">
        <v>109</v>
      </c>
      <c r="C3676" s="105"/>
      <c r="D3676" s="118" t="s">
        <v>359</v>
      </c>
      <c r="E3676" s="73" t="s">
        <v>108</v>
      </c>
      <c r="F3676" s="42">
        <v>81</v>
      </c>
      <c r="G3676" s="43" t="str">
        <f t="shared" si="507"/>
        <v>27 Dec (Week 17:  Thu)</v>
      </c>
      <c r="H3676" s="41" t="s">
        <v>3399</v>
      </c>
      <c r="I3676" s="41" t="s">
        <v>3400</v>
      </c>
      <c r="J3676" s="41" t="str">
        <f t="shared" si="508"/>
        <v>Planned</v>
      </c>
    </row>
    <row r="3677" spans="1:10" x14ac:dyDescent="0.25">
      <c r="A3677" s="75" t="str">
        <f t="shared" si="506"/>
        <v>Activities+ Piano Adventures Primer83</v>
      </c>
      <c r="B3677" s="74" t="s">
        <v>109</v>
      </c>
      <c r="C3677" s="105"/>
      <c r="D3677" s="118" t="s">
        <v>359</v>
      </c>
      <c r="E3677" s="73" t="s">
        <v>108</v>
      </c>
      <c r="F3677" s="42">
        <v>83</v>
      </c>
      <c r="G3677" s="43" t="str">
        <f t="shared" si="507"/>
        <v>02 Jan (Week 17:  Wed)</v>
      </c>
      <c r="H3677" s="41" t="s">
        <v>401</v>
      </c>
      <c r="I3677" s="41" t="s">
        <v>402</v>
      </c>
      <c r="J3677" s="41" t="str">
        <f t="shared" si="508"/>
        <v>Planned</v>
      </c>
    </row>
    <row r="3678" spans="1:10" x14ac:dyDescent="0.25">
      <c r="A3678" s="75" t="str">
        <f t="shared" si="506"/>
        <v>Activities+ Piano Adventures Primer86</v>
      </c>
      <c r="B3678" s="74" t="s">
        <v>109</v>
      </c>
      <c r="C3678" s="105"/>
      <c r="D3678" s="118" t="s">
        <v>359</v>
      </c>
      <c r="E3678" s="73" t="s">
        <v>108</v>
      </c>
      <c r="F3678" s="42">
        <v>86</v>
      </c>
      <c r="G3678" s="43" t="str">
        <f t="shared" si="507"/>
        <v>07 Jan (Week 18:  Mon)</v>
      </c>
      <c r="H3678" s="41" t="s">
        <v>240</v>
      </c>
      <c r="I3678" s="41" t="s">
        <v>403</v>
      </c>
      <c r="J3678" s="41" t="str">
        <f t="shared" si="508"/>
        <v>Planned</v>
      </c>
    </row>
    <row r="3679" spans="1:10" x14ac:dyDescent="0.25">
      <c r="A3679" s="75" t="str">
        <f t="shared" si="506"/>
        <v>Activities+ Piano Adventures Primer88</v>
      </c>
      <c r="B3679" s="74" t="s">
        <v>109</v>
      </c>
      <c r="C3679" s="105"/>
      <c r="D3679" s="118" t="s">
        <v>359</v>
      </c>
      <c r="E3679" s="73" t="s">
        <v>108</v>
      </c>
      <c r="F3679" s="42">
        <v>88</v>
      </c>
      <c r="G3679" s="43" t="str">
        <f t="shared" si="507"/>
        <v>09 Jan (Week 18:  Wed)</v>
      </c>
      <c r="H3679" s="41" t="s">
        <v>241</v>
      </c>
      <c r="I3679" s="41" t="s">
        <v>404</v>
      </c>
      <c r="J3679" s="41" t="str">
        <f t="shared" si="508"/>
        <v>Planned</v>
      </c>
    </row>
    <row r="3680" spans="1:10" x14ac:dyDescent="0.25">
      <c r="A3680" s="75" t="str">
        <f t="shared" si="506"/>
        <v>Activities+ Piano Adventures Primer91</v>
      </c>
      <c r="B3680" s="74" t="s">
        <v>109</v>
      </c>
      <c r="C3680" s="105"/>
      <c r="D3680" s="118" t="s">
        <v>359</v>
      </c>
      <c r="E3680" s="73" t="s">
        <v>108</v>
      </c>
      <c r="F3680" s="42">
        <v>91</v>
      </c>
      <c r="G3680" s="43" t="str">
        <f t="shared" si="507"/>
        <v>14 Jan (Week 19:  Mon)</v>
      </c>
      <c r="H3680" s="41" t="s">
        <v>242</v>
      </c>
      <c r="I3680" s="41" t="s">
        <v>405</v>
      </c>
      <c r="J3680" s="41" t="str">
        <f t="shared" si="508"/>
        <v>Planned</v>
      </c>
    </row>
    <row r="3681" spans="1:10" x14ac:dyDescent="0.25">
      <c r="A3681" s="75" t="str">
        <f t="shared" si="506"/>
        <v>Activities+ Piano Adventures Primer93</v>
      </c>
      <c r="B3681" s="74" t="s">
        <v>109</v>
      </c>
      <c r="C3681" s="105"/>
      <c r="D3681" s="118" t="s">
        <v>359</v>
      </c>
      <c r="E3681" s="73" t="s">
        <v>108</v>
      </c>
      <c r="F3681" s="42">
        <v>93</v>
      </c>
      <c r="G3681" s="43" t="str">
        <f t="shared" si="507"/>
        <v>16 Jan (Week 19:  Wed)</v>
      </c>
      <c r="H3681" s="41" t="s">
        <v>406</v>
      </c>
      <c r="I3681" s="41" t="s">
        <v>407</v>
      </c>
      <c r="J3681" s="41" t="str">
        <f t="shared" si="508"/>
        <v>Planned</v>
      </c>
    </row>
    <row r="3682" spans="1:10" x14ac:dyDescent="0.25">
      <c r="A3682" s="75" t="str">
        <f t="shared" si="506"/>
        <v>Activities+ Piano Adventures Primer96</v>
      </c>
      <c r="B3682" s="74" t="s">
        <v>109</v>
      </c>
      <c r="C3682" s="105"/>
      <c r="D3682" s="118" t="s">
        <v>359</v>
      </c>
      <c r="E3682" s="73" t="s">
        <v>108</v>
      </c>
      <c r="F3682" s="42">
        <v>96</v>
      </c>
      <c r="G3682" s="43" t="str">
        <f t="shared" si="507"/>
        <v>21 Jan (Week 20:  Mon)</v>
      </c>
      <c r="H3682" s="41" t="s">
        <v>408</v>
      </c>
      <c r="I3682" s="41" t="s">
        <v>409</v>
      </c>
      <c r="J3682" s="41" t="str">
        <f t="shared" si="508"/>
        <v>Planned</v>
      </c>
    </row>
    <row r="3683" spans="1:10" x14ac:dyDescent="0.25">
      <c r="A3683" s="75" t="str">
        <f t="shared" si="506"/>
        <v>Activities+ Piano Adventures Primer98</v>
      </c>
      <c r="B3683" s="74" t="s">
        <v>109</v>
      </c>
      <c r="C3683" s="105"/>
      <c r="D3683" s="118" t="s">
        <v>359</v>
      </c>
      <c r="E3683" s="73" t="s">
        <v>108</v>
      </c>
      <c r="F3683" s="42">
        <v>98</v>
      </c>
      <c r="G3683" s="43" t="str">
        <f t="shared" si="507"/>
        <v>23 Jan (Week 20:  Wed)</v>
      </c>
      <c r="H3683" s="41" t="s">
        <v>243</v>
      </c>
      <c r="I3683" s="41" t="s">
        <v>410</v>
      </c>
      <c r="J3683" s="41" t="str">
        <f t="shared" si="508"/>
        <v>Planned</v>
      </c>
    </row>
    <row r="3684" spans="1:10" x14ac:dyDescent="0.25">
      <c r="A3684" s="75" t="str">
        <f t="shared" si="506"/>
        <v>Activities+ Piano Adventures Primer101</v>
      </c>
      <c r="B3684" s="74" t="s">
        <v>109</v>
      </c>
      <c r="C3684" s="105"/>
      <c r="D3684" s="118" t="s">
        <v>359</v>
      </c>
      <c r="E3684" s="73" t="s">
        <v>108</v>
      </c>
      <c r="F3684" s="42">
        <v>101</v>
      </c>
      <c r="G3684" s="43" t="str">
        <f t="shared" si="507"/>
        <v>28 Jan (Week 21:  Mon)</v>
      </c>
      <c r="H3684" s="41" t="s">
        <v>244</v>
      </c>
      <c r="I3684" s="41" t="s">
        <v>411</v>
      </c>
      <c r="J3684" s="41" t="str">
        <f t="shared" si="508"/>
        <v>Planned</v>
      </c>
    </row>
    <row r="3685" spans="1:10" x14ac:dyDescent="0.25">
      <c r="A3685" s="75" t="str">
        <f t="shared" si="506"/>
        <v>Activities+ Piano Adventures Primer103</v>
      </c>
      <c r="B3685" s="74" t="s">
        <v>109</v>
      </c>
      <c r="C3685" s="105"/>
      <c r="D3685" s="118" t="s">
        <v>359</v>
      </c>
      <c r="E3685" s="73" t="s">
        <v>108</v>
      </c>
      <c r="F3685" s="42">
        <v>103</v>
      </c>
      <c r="G3685" s="43" t="str">
        <f t="shared" si="507"/>
        <v>30 Jan (Week 21:  Wed)</v>
      </c>
      <c r="H3685" s="41" t="s">
        <v>245</v>
      </c>
      <c r="I3685" s="41" t="s">
        <v>412</v>
      </c>
      <c r="J3685" s="41" t="str">
        <f t="shared" si="508"/>
        <v>Planned</v>
      </c>
    </row>
    <row r="3686" spans="1:10" x14ac:dyDescent="0.25">
      <c r="A3686" s="75" t="str">
        <f t="shared" si="506"/>
        <v>Activities+ Piano Adventures Primer106</v>
      </c>
      <c r="B3686" s="74" t="s">
        <v>109</v>
      </c>
      <c r="C3686" s="105"/>
      <c r="D3686" s="118" t="s">
        <v>359</v>
      </c>
      <c r="E3686" s="73" t="s">
        <v>108</v>
      </c>
      <c r="F3686" s="42">
        <v>106</v>
      </c>
      <c r="G3686" s="43" t="str">
        <f t="shared" si="507"/>
        <v>04 Feb (Week 22:  Mon)</v>
      </c>
      <c r="H3686" s="41" t="s">
        <v>246</v>
      </c>
      <c r="I3686" s="41" t="s">
        <v>413</v>
      </c>
      <c r="J3686" s="41" t="str">
        <f t="shared" si="508"/>
        <v>Planned</v>
      </c>
    </row>
    <row r="3687" spans="1:10" x14ac:dyDescent="0.25">
      <c r="A3687" s="75" t="str">
        <f t="shared" si="506"/>
        <v>Activities+ Piano Adventures Primer108</v>
      </c>
      <c r="B3687" s="74" t="s">
        <v>109</v>
      </c>
      <c r="C3687" s="105"/>
      <c r="D3687" s="118" t="s">
        <v>359</v>
      </c>
      <c r="E3687" s="73" t="s">
        <v>108</v>
      </c>
      <c r="F3687" s="42">
        <v>108</v>
      </c>
      <c r="G3687" s="43" t="str">
        <f t="shared" si="507"/>
        <v>06 Feb (Week 22:  Wed)</v>
      </c>
      <c r="H3687" s="41" t="s">
        <v>247</v>
      </c>
      <c r="I3687" s="41" t="s">
        <v>414</v>
      </c>
      <c r="J3687" s="41" t="str">
        <f t="shared" si="508"/>
        <v>Planned</v>
      </c>
    </row>
    <row r="3688" spans="1:10" x14ac:dyDescent="0.25">
      <c r="A3688" s="75" t="str">
        <f t="shared" si="506"/>
        <v>Activities+ Piano Adventures Primer111</v>
      </c>
      <c r="B3688" s="74" t="s">
        <v>109</v>
      </c>
      <c r="C3688" s="105"/>
      <c r="D3688" s="118" t="s">
        <v>359</v>
      </c>
      <c r="E3688" s="73" t="s">
        <v>108</v>
      </c>
      <c r="F3688" s="42">
        <v>111</v>
      </c>
      <c r="G3688" s="43" t="str">
        <f t="shared" si="507"/>
        <v>11 Feb (Week 23:  Mon)</v>
      </c>
      <c r="H3688" s="41" t="s">
        <v>248</v>
      </c>
      <c r="I3688" s="41" t="s">
        <v>415</v>
      </c>
      <c r="J3688" s="41" t="str">
        <f t="shared" si="508"/>
        <v>Planned</v>
      </c>
    </row>
    <row r="3689" spans="1:10" x14ac:dyDescent="0.25">
      <c r="A3689" s="75" t="str">
        <f t="shared" si="506"/>
        <v>Activities+ Piano Adventures Primer113</v>
      </c>
      <c r="B3689" s="74" t="s">
        <v>109</v>
      </c>
      <c r="C3689" s="105"/>
      <c r="D3689" s="118" t="s">
        <v>359</v>
      </c>
      <c r="E3689" s="73" t="s">
        <v>108</v>
      </c>
      <c r="F3689" s="42">
        <v>113</v>
      </c>
      <c r="G3689" s="43" t="str">
        <f t="shared" si="507"/>
        <v>13 Feb (Week 23:  Wed)</v>
      </c>
      <c r="H3689" s="41" t="s">
        <v>3399</v>
      </c>
      <c r="I3689" s="41" t="s">
        <v>3400</v>
      </c>
      <c r="J3689" s="41" t="str">
        <f t="shared" si="508"/>
        <v>Planned</v>
      </c>
    </row>
    <row r="3690" spans="1:10" x14ac:dyDescent="0.25">
      <c r="A3690" s="75" t="str">
        <f t="shared" ref="A3690:A3710" si="509">B3690&amp;D3690&amp;F3690</f>
        <v>Activities+ Piano Adventures Primer116</v>
      </c>
      <c r="B3690" s="74" t="s">
        <v>109</v>
      </c>
      <c r="C3690" s="105"/>
      <c r="D3690" s="118" t="s">
        <v>359</v>
      </c>
      <c r="E3690" s="73" t="s">
        <v>108</v>
      </c>
      <c r="F3690" s="42">
        <v>116</v>
      </c>
      <c r="G3690" s="43" t="str">
        <f t="shared" ref="G3690:G3710" si="510">IF(ISBLANK(F3690),"",TEXT(VLOOKUP(F3690,Calendar,2,0),"dd mmm")&amp;" (Week "&amp;VLOOKUP(F3690,Calendar,3,FALSE)&amp;":  "&amp;TEXT(VLOOKUP(F3690,Calendar,2,FALSE),"ddd")&amp;")")</f>
        <v>18 Feb (Week 24:  Mon)</v>
      </c>
      <c r="H3690" s="41" t="s">
        <v>249</v>
      </c>
      <c r="I3690" s="41" t="s">
        <v>416</v>
      </c>
      <c r="J3690" s="41" t="str">
        <f t="shared" ref="J3690:J3710" si="511">IF(ISBLANK(K3690),"Planned",IF(K3690="-","Revoked","Completed"))</f>
        <v>Planned</v>
      </c>
    </row>
    <row r="3691" spans="1:10" x14ac:dyDescent="0.25">
      <c r="A3691" s="75" t="str">
        <f t="shared" si="509"/>
        <v>Activities+ Piano Adventures Primer118</v>
      </c>
      <c r="B3691" s="74" t="s">
        <v>109</v>
      </c>
      <c r="C3691" s="105"/>
      <c r="D3691" s="118" t="s">
        <v>359</v>
      </c>
      <c r="E3691" s="73" t="s">
        <v>108</v>
      </c>
      <c r="F3691" s="42">
        <v>118</v>
      </c>
      <c r="G3691" s="43" t="str">
        <f t="shared" si="510"/>
        <v>20 Feb (Week 24:  Wed)</v>
      </c>
      <c r="H3691" s="41" t="s">
        <v>417</v>
      </c>
      <c r="I3691" s="41" t="s">
        <v>418</v>
      </c>
      <c r="J3691" s="41" t="str">
        <f t="shared" si="511"/>
        <v>Planned</v>
      </c>
    </row>
    <row r="3692" spans="1:10" x14ac:dyDescent="0.25">
      <c r="A3692" s="75" t="str">
        <f t="shared" si="509"/>
        <v>Activities+ Piano Adventures Primer121</v>
      </c>
      <c r="B3692" s="74" t="s">
        <v>109</v>
      </c>
      <c r="C3692" s="105"/>
      <c r="D3692" s="118" t="s">
        <v>359</v>
      </c>
      <c r="E3692" s="73" t="s">
        <v>108</v>
      </c>
      <c r="F3692" s="42">
        <v>121</v>
      </c>
      <c r="G3692" s="43" t="str">
        <f t="shared" si="510"/>
        <v>25 Feb (Week 25:  Mon)</v>
      </c>
      <c r="H3692" s="41" t="s">
        <v>419</v>
      </c>
      <c r="I3692" s="41" t="s">
        <v>420</v>
      </c>
      <c r="J3692" s="41" t="str">
        <f t="shared" si="511"/>
        <v>Planned</v>
      </c>
    </row>
    <row r="3693" spans="1:10" x14ac:dyDescent="0.25">
      <c r="A3693" s="75" t="str">
        <f t="shared" si="509"/>
        <v>Activities+ Piano Adventures Primer123</v>
      </c>
      <c r="B3693" s="74" t="s">
        <v>109</v>
      </c>
      <c r="C3693" s="105"/>
      <c r="D3693" s="118" t="s">
        <v>359</v>
      </c>
      <c r="E3693" s="73" t="s">
        <v>108</v>
      </c>
      <c r="F3693" s="42">
        <v>123</v>
      </c>
      <c r="G3693" s="43" t="str">
        <f t="shared" si="510"/>
        <v>27 Feb (Week 25:  Wed)</v>
      </c>
      <c r="H3693" s="41" t="s">
        <v>251</v>
      </c>
      <c r="I3693" s="41" t="s">
        <v>421</v>
      </c>
      <c r="J3693" s="41" t="str">
        <f t="shared" si="511"/>
        <v>Planned</v>
      </c>
    </row>
    <row r="3694" spans="1:10" x14ac:dyDescent="0.25">
      <c r="A3694" s="75" t="str">
        <f t="shared" si="509"/>
        <v>Activities+ Piano Adventures Primer126</v>
      </c>
      <c r="B3694" s="74" t="s">
        <v>109</v>
      </c>
      <c r="C3694" s="105"/>
      <c r="D3694" s="118" t="s">
        <v>359</v>
      </c>
      <c r="E3694" s="73" t="s">
        <v>108</v>
      </c>
      <c r="F3694" s="42">
        <v>126</v>
      </c>
      <c r="G3694" s="43" t="str">
        <f t="shared" si="510"/>
        <v>04 Mar (Week 26:  Mon)</v>
      </c>
      <c r="H3694" s="41" t="s">
        <v>252</v>
      </c>
      <c r="I3694" s="41" t="s">
        <v>422</v>
      </c>
      <c r="J3694" s="41" t="str">
        <f t="shared" si="511"/>
        <v>Planned</v>
      </c>
    </row>
    <row r="3695" spans="1:10" x14ac:dyDescent="0.25">
      <c r="A3695" s="75" t="str">
        <f t="shared" si="509"/>
        <v>Activities+ Piano Adventures Primer128</v>
      </c>
      <c r="B3695" s="74" t="s">
        <v>109</v>
      </c>
      <c r="C3695" s="105"/>
      <c r="D3695" s="118" t="s">
        <v>359</v>
      </c>
      <c r="E3695" s="73" t="s">
        <v>108</v>
      </c>
      <c r="F3695" s="42">
        <v>128</v>
      </c>
      <c r="G3695" s="43" t="str">
        <f t="shared" si="510"/>
        <v>06 Mar (Week 26:  Wed)</v>
      </c>
      <c r="H3695" s="41" t="s">
        <v>253</v>
      </c>
      <c r="I3695" s="41" t="s">
        <v>423</v>
      </c>
      <c r="J3695" s="41" t="str">
        <f t="shared" si="511"/>
        <v>Planned</v>
      </c>
    </row>
    <row r="3696" spans="1:10" x14ac:dyDescent="0.25">
      <c r="A3696" s="75" t="str">
        <f t="shared" si="509"/>
        <v>Activities+ Piano Adventures Primer131</v>
      </c>
      <c r="B3696" s="74" t="s">
        <v>109</v>
      </c>
      <c r="C3696" s="105"/>
      <c r="D3696" s="118" t="s">
        <v>359</v>
      </c>
      <c r="E3696" s="73" t="s">
        <v>108</v>
      </c>
      <c r="F3696" s="42">
        <v>131</v>
      </c>
      <c r="G3696" s="43" t="str">
        <f t="shared" si="510"/>
        <v>11 Mar (Week 27:  Mon)</v>
      </c>
      <c r="H3696" s="41" t="s">
        <v>254</v>
      </c>
      <c r="I3696" s="41" t="s">
        <v>424</v>
      </c>
      <c r="J3696" s="41" t="str">
        <f t="shared" si="511"/>
        <v>Planned</v>
      </c>
    </row>
    <row r="3697" spans="1:10" x14ac:dyDescent="0.25">
      <c r="A3697" s="75" t="str">
        <f t="shared" si="509"/>
        <v>Activities+ Piano Adventures Primer133</v>
      </c>
      <c r="B3697" s="74" t="s">
        <v>109</v>
      </c>
      <c r="C3697" s="105"/>
      <c r="D3697" s="118" t="s">
        <v>359</v>
      </c>
      <c r="E3697" s="73" t="s">
        <v>108</v>
      </c>
      <c r="F3697" s="42">
        <v>133</v>
      </c>
      <c r="G3697" s="43" t="str">
        <f t="shared" si="510"/>
        <v>13 Mar (Week 27:  Wed)</v>
      </c>
      <c r="H3697" s="41" t="s">
        <v>255</v>
      </c>
      <c r="I3697" s="41" t="s">
        <v>425</v>
      </c>
      <c r="J3697" s="41" t="str">
        <f t="shared" si="511"/>
        <v>Planned</v>
      </c>
    </row>
    <row r="3698" spans="1:10" x14ac:dyDescent="0.25">
      <c r="A3698" s="75" t="str">
        <f t="shared" si="509"/>
        <v>Activities+ Piano Adventures Primer136</v>
      </c>
      <c r="B3698" s="74" t="s">
        <v>109</v>
      </c>
      <c r="C3698" s="105"/>
      <c r="D3698" s="118" t="s">
        <v>359</v>
      </c>
      <c r="E3698" s="73" t="s">
        <v>108</v>
      </c>
      <c r="F3698" s="42">
        <v>136</v>
      </c>
      <c r="G3698" s="43" t="str">
        <f t="shared" si="510"/>
        <v>18 Mar (Week 28:  Mon)</v>
      </c>
      <c r="H3698" s="41" t="s">
        <v>256</v>
      </c>
      <c r="I3698" s="41" t="s">
        <v>426</v>
      </c>
      <c r="J3698" s="41" t="str">
        <f t="shared" si="511"/>
        <v>Planned</v>
      </c>
    </row>
    <row r="3699" spans="1:10" x14ac:dyDescent="0.25">
      <c r="A3699" s="75" t="str">
        <f t="shared" si="509"/>
        <v>Activities+ Piano Adventures Primer138</v>
      </c>
      <c r="B3699" s="74" t="s">
        <v>109</v>
      </c>
      <c r="C3699" s="105"/>
      <c r="D3699" s="118" t="s">
        <v>359</v>
      </c>
      <c r="E3699" s="73" t="s">
        <v>108</v>
      </c>
      <c r="F3699" s="42">
        <v>138</v>
      </c>
      <c r="G3699" s="43" t="str">
        <f t="shared" si="510"/>
        <v>20 Mar (Week 28:  Wed)</v>
      </c>
      <c r="H3699" s="41" t="s">
        <v>257</v>
      </c>
      <c r="I3699" s="41" t="s">
        <v>427</v>
      </c>
      <c r="J3699" s="41" t="str">
        <f t="shared" si="511"/>
        <v>Planned</v>
      </c>
    </row>
    <row r="3700" spans="1:10" x14ac:dyDescent="0.25">
      <c r="A3700" s="75" t="str">
        <f t="shared" si="509"/>
        <v>Activities+ Piano Adventures Primer141</v>
      </c>
      <c r="B3700" s="74" t="s">
        <v>109</v>
      </c>
      <c r="C3700" s="105"/>
      <c r="D3700" s="118" t="s">
        <v>359</v>
      </c>
      <c r="E3700" s="73" t="s">
        <v>108</v>
      </c>
      <c r="F3700" s="42">
        <v>141</v>
      </c>
      <c r="G3700" s="43" t="str">
        <f t="shared" si="510"/>
        <v>25 Mar (Week 29:  Mon)</v>
      </c>
      <c r="H3700" s="41" t="s">
        <v>258</v>
      </c>
      <c r="I3700" s="41" t="s">
        <v>428</v>
      </c>
      <c r="J3700" s="41" t="str">
        <f t="shared" si="511"/>
        <v>Planned</v>
      </c>
    </row>
    <row r="3701" spans="1:10" x14ac:dyDescent="0.25">
      <c r="A3701" s="75" t="str">
        <f t="shared" si="509"/>
        <v>Activities+ Piano Adventures Primer143</v>
      </c>
      <c r="B3701" s="74" t="s">
        <v>109</v>
      </c>
      <c r="C3701" s="105"/>
      <c r="D3701" s="118" t="s">
        <v>359</v>
      </c>
      <c r="E3701" s="73" t="s">
        <v>108</v>
      </c>
      <c r="F3701" s="42">
        <v>143</v>
      </c>
      <c r="G3701" s="43" t="str">
        <f t="shared" si="510"/>
        <v>27 Mar (Week 29:  Wed)</v>
      </c>
      <c r="H3701" s="41" t="s">
        <v>429</v>
      </c>
      <c r="I3701" s="41" t="s">
        <v>430</v>
      </c>
      <c r="J3701" s="41" t="str">
        <f t="shared" si="511"/>
        <v>Planned</v>
      </c>
    </row>
    <row r="3702" spans="1:10" x14ac:dyDescent="0.25">
      <c r="A3702" s="75" t="str">
        <f t="shared" si="509"/>
        <v>Activities+ Piano Adventures Primer146</v>
      </c>
      <c r="B3702" s="74" t="s">
        <v>109</v>
      </c>
      <c r="C3702" s="105"/>
      <c r="D3702" s="118" t="s">
        <v>359</v>
      </c>
      <c r="E3702" s="73" t="s">
        <v>108</v>
      </c>
      <c r="F3702" s="42">
        <v>146</v>
      </c>
      <c r="G3702" s="43" t="str">
        <f t="shared" si="510"/>
        <v>01 Apr (Week 30:  Mon)</v>
      </c>
      <c r="H3702" s="41" t="s">
        <v>431</v>
      </c>
      <c r="I3702" s="41" t="s">
        <v>432</v>
      </c>
      <c r="J3702" s="41" t="str">
        <f t="shared" si="511"/>
        <v>Planned</v>
      </c>
    </row>
    <row r="3703" spans="1:10" x14ac:dyDescent="0.25">
      <c r="A3703" s="75" t="str">
        <f t="shared" si="509"/>
        <v>Activities+ Piano Adventures Primer148</v>
      </c>
      <c r="B3703" s="74" t="s">
        <v>109</v>
      </c>
      <c r="C3703" s="105"/>
      <c r="D3703" s="118" t="s">
        <v>359</v>
      </c>
      <c r="E3703" s="73" t="s">
        <v>108</v>
      </c>
      <c r="F3703" s="42">
        <v>148</v>
      </c>
      <c r="G3703" s="43" t="str">
        <f t="shared" si="510"/>
        <v>03 Apr (Week 30:  Wed)</v>
      </c>
      <c r="H3703" s="41" t="s">
        <v>3399</v>
      </c>
      <c r="I3703" s="41" t="s">
        <v>3400</v>
      </c>
      <c r="J3703" s="41" t="str">
        <f t="shared" si="511"/>
        <v>Planned</v>
      </c>
    </row>
    <row r="3704" spans="1:10" x14ac:dyDescent="0.25">
      <c r="A3704" s="75" t="str">
        <f t="shared" si="509"/>
        <v>Activities+ Piano Adventures Primer151</v>
      </c>
      <c r="B3704" s="74" t="s">
        <v>109</v>
      </c>
      <c r="C3704" s="105"/>
      <c r="D3704" s="118" t="s">
        <v>359</v>
      </c>
      <c r="E3704" s="73" t="s">
        <v>108</v>
      </c>
      <c r="F3704" s="42">
        <v>151</v>
      </c>
      <c r="G3704" s="43" t="str">
        <f t="shared" si="510"/>
        <v>08 Apr (Week 31:  Mon)</v>
      </c>
      <c r="H3704" s="41" t="s">
        <v>1751</v>
      </c>
      <c r="I3704" s="41" t="s">
        <v>3503</v>
      </c>
      <c r="J3704" s="41" t="str">
        <f t="shared" si="511"/>
        <v>Planned</v>
      </c>
    </row>
    <row r="3705" spans="1:10" x14ac:dyDescent="0.25">
      <c r="A3705" s="75" t="str">
        <f t="shared" si="509"/>
        <v>Activities+ Piano Adventures Primer153</v>
      </c>
      <c r="B3705" s="74" t="s">
        <v>109</v>
      </c>
      <c r="C3705" s="105"/>
      <c r="D3705" s="118" t="s">
        <v>359</v>
      </c>
      <c r="E3705" s="73" t="s">
        <v>108</v>
      </c>
      <c r="F3705" s="42">
        <v>153</v>
      </c>
      <c r="G3705" s="43" t="str">
        <f t="shared" si="510"/>
        <v>10 Apr (Week 31:  Wed)</v>
      </c>
      <c r="H3705" s="41" t="s">
        <v>262</v>
      </c>
      <c r="I3705" s="41" t="s">
        <v>433</v>
      </c>
      <c r="J3705" s="41" t="str">
        <f t="shared" si="511"/>
        <v>Planned</v>
      </c>
    </row>
    <row r="3706" spans="1:10" x14ac:dyDescent="0.25">
      <c r="A3706" s="75" t="str">
        <f t="shared" si="509"/>
        <v>Activities+ Piano Adventures Primer156</v>
      </c>
      <c r="B3706" s="74" t="s">
        <v>109</v>
      </c>
      <c r="C3706" s="105"/>
      <c r="D3706" s="118" t="s">
        <v>359</v>
      </c>
      <c r="E3706" s="73" t="s">
        <v>108</v>
      </c>
      <c r="F3706" s="42">
        <v>156</v>
      </c>
      <c r="G3706" s="43" t="str">
        <f t="shared" si="510"/>
        <v>15 Apr (Week 32:  Mon)</v>
      </c>
      <c r="H3706" s="41" t="s">
        <v>263</v>
      </c>
      <c r="I3706" s="41" t="s">
        <v>434</v>
      </c>
      <c r="J3706" s="41" t="str">
        <f t="shared" si="511"/>
        <v>Planned</v>
      </c>
    </row>
    <row r="3707" spans="1:10" x14ac:dyDescent="0.25">
      <c r="A3707" s="75" t="str">
        <f t="shared" si="509"/>
        <v>Activities+ Piano Adventures Primer158</v>
      </c>
      <c r="B3707" s="74" t="s">
        <v>109</v>
      </c>
      <c r="C3707" s="105"/>
      <c r="D3707" s="118" t="s">
        <v>359</v>
      </c>
      <c r="E3707" s="73" t="s">
        <v>108</v>
      </c>
      <c r="F3707" s="42">
        <v>158</v>
      </c>
      <c r="G3707" s="43" t="str">
        <f t="shared" si="510"/>
        <v>17 Apr (Week 32:  Wed)</v>
      </c>
      <c r="H3707" s="41" t="s">
        <v>3504</v>
      </c>
      <c r="I3707" s="41" t="s">
        <v>3505</v>
      </c>
      <c r="J3707" s="41" t="str">
        <f t="shared" si="511"/>
        <v>Planned</v>
      </c>
    </row>
    <row r="3708" spans="1:10" x14ac:dyDescent="0.25">
      <c r="A3708" s="75" t="str">
        <f t="shared" si="509"/>
        <v>Activities+ Piano Adventures Primer161</v>
      </c>
      <c r="B3708" s="74" t="s">
        <v>109</v>
      </c>
      <c r="C3708" s="105"/>
      <c r="D3708" s="118" t="s">
        <v>359</v>
      </c>
      <c r="E3708" s="73" t="s">
        <v>108</v>
      </c>
      <c r="F3708" s="42">
        <v>161</v>
      </c>
      <c r="G3708" s="43" t="str">
        <f t="shared" si="510"/>
        <v>22 Apr (Week 33:  Mon)</v>
      </c>
      <c r="H3708" s="41" t="s">
        <v>266</v>
      </c>
      <c r="I3708" s="41" t="s">
        <v>435</v>
      </c>
      <c r="J3708" s="41" t="str">
        <f t="shared" si="511"/>
        <v>Planned</v>
      </c>
    </row>
    <row r="3709" spans="1:10" x14ac:dyDescent="0.25">
      <c r="A3709" s="75" t="str">
        <f t="shared" si="509"/>
        <v>Activities+ Piano Adventures Primer163</v>
      </c>
      <c r="B3709" s="74" t="s">
        <v>109</v>
      </c>
      <c r="C3709" s="105"/>
      <c r="D3709" s="118" t="s">
        <v>359</v>
      </c>
      <c r="E3709" s="73" t="s">
        <v>108</v>
      </c>
      <c r="F3709" s="42">
        <v>163</v>
      </c>
      <c r="G3709" s="43" t="str">
        <f t="shared" si="510"/>
        <v>24 Apr (Week 33:  Wed)</v>
      </c>
      <c r="H3709" s="41" t="s">
        <v>267</v>
      </c>
      <c r="I3709" s="41" t="s">
        <v>436</v>
      </c>
      <c r="J3709" s="41" t="str">
        <f t="shared" si="511"/>
        <v>Planned</v>
      </c>
    </row>
    <row r="3710" spans="1:10" x14ac:dyDescent="0.25">
      <c r="A3710" s="75" t="str">
        <f t="shared" si="509"/>
        <v>Activities+ Piano Adventures Primer166</v>
      </c>
      <c r="B3710" s="74" t="s">
        <v>109</v>
      </c>
      <c r="C3710" s="105"/>
      <c r="D3710" s="118" t="s">
        <v>359</v>
      </c>
      <c r="E3710" s="73" t="s">
        <v>108</v>
      </c>
      <c r="F3710" s="42">
        <v>166</v>
      </c>
      <c r="G3710" s="43" t="str">
        <f t="shared" si="510"/>
        <v>29 Apr (Week 34:  Mon)</v>
      </c>
      <c r="H3710" s="41" t="s">
        <v>437</v>
      </c>
      <c r="I3710" s="41" t="s">
        <v>438</v>
      </c>
      <c r="J3710" s="41" t="str">
        <f t="shared" si="511"/>
        <v>Planned</v>
      </c>
    </row>
    <row r="3711" spans="1:10" x14ac:dyDescent="0.25">
      <c r="A3711" s="75" t="str">
        <f t="shared" ref="A3711:A3715" si="512">B3711&amp;D3711&amp;F3711</f>
        <v>Activities+ Piano Adventures Primer168</v>
      </c>
      <c r="B3711" s="74" t="s">
        <v>109</v>
      </c>
      <c r="C3711" s="105"/>
      <c r="D3711" s="118" t="s">
        <v>359</v>
      </c>
      <c r="E3711" s="73" t="s">
        <v>108</v>
      </c>
      <c r="F3711" s="42">
        <v>168</v>
      </c>
      <c r="G3711" s="43" t="str">
        <f t="shared" ref="G3711:G3715" si="513">IF(ISBLANK(F3711),"",TEXT(VLOOKUP(F3711,Calendar,2,0),"dd mmm")&amp;" (Week "&amp;VLOOKUP(F3711,Calendar,3,FALSE)&amp;":  "&amp;TEXT(VLOOKUP(F3711,Calendar,2,FALSE),"ddd")&amp;")")</f>
        <v>01 May (Week 34:  Wed)</v>
      </c>
      <c r="H3711" s="41" t="s">
        <v>439</v>
      </c>
      <c r="I3711" s="41" t="s">
        <v>440</v>
      </c>
      <c r="J3711" s="41" t="str">
        <f t="shared" ref="J3711:J3715" si="514">IF(ISBLANK(K3711),"Planned",IF(K3711="-","Revoked","Completed"))</f>
        <v>Planned</v>
      </c>
    </row>
    <row r="3712" spans="1:10" x14ac:dyDescent="0.25">
      <c r="A3712" s="75" t="str">
        <f t="shared" si="512"/>
        <v>Activities+ Piano Adventures Primer171</v>
      </c>
      <c r="B3712" s="74" t="s">
        <v>109</v>
      </c>
      <c r="C3712" s="105"/>
      <c r="D3712" s="118" t="s">
        <v>359</v>
      </c>
      <c r="E3712" s="73" t="s">
        <v>108</v>
      </c>
      <c r="F3712" s="42">
        <v>171</v>
      </c>
      <c r="G3712" s="43" t="str">
        <f t="shared" si="513"/>
        <v>06 May (Week 35:  Mon)</v>
      </c>
      <c r="H3712" s="41" t="s">
        <v>269</v>
      </c>
      <c r="I3712" s="41" t="s">
        <v>3506</v>
      </c>
      <c r="J3712" s="41" t="str">
        <f t="shared" si="514"/>
        <v>Planned</v>
      </c>
    </row>
    <row r="3713" spans="1:10" x14ac:dyDescent="0.25">
      <c r="A3713" s="75" t="str">
        <f t="shared" si="512"/>
        <v>Activities+ Piano Adventures Primer173</v>
      </c>
      <c r="B3713" s="74" t="s">
        <v>109</v>
      </c>
      <c r="C3713" s="105"/>
      <c r="D3713" s="118" t="s">
        <v>359</v>
      </c>
      <c r="E3713" s="73" t="s">
        <v>108</v>
      </c>
      <c r="F3713" s="42">
        <v>173</v>
      </c>
      <c r="G3713" s="43" t="str">
        <f t="shared" si="513"/>
        <v>08 May (Week 35:  Wed)</v>
      </c>
      <c r="H3713" s="41" t="s">
        <v>270</v>
      </c>
      <c r="I3713" s="41" t="s">
        <v>443</v>
      </c>
      <c r="J3713" s="41" t="str">
        <f t="shared" si="514"/>
        <v>Planned</v>
      </c>
    </row>
    <row r="3714" spans="1:10" x14ac:dyDescent="0.25">
      <c r="A3714" s="75" t="str">
        <f t="shared" si="512"/>
        <v>Activities+ Piano Adventures Primer176</v>
      </c>
      <c r="B3714" s="74" t="s">
        <v>109</v>
      </c>
      <c r="C3714" s="105"/>
      <c r="D3714" s="118" t="s">
        <v>359</v>
      </c>
      <c r="E3714" s="73" t="s">
        <v>108</v>
      </c>
      <c r="F3714" s="42">
        <v>176</v>
      </c>
      <c r="G3714" s="43" t="str">
        <f t="shared" si="513"/>
        <v>13 May (Week 36:  Mon)</v>
      </c>
      <c r="H3714" s="41" t="s">
        <v>271</v>
      </c>
      <c r="I3714" s="41" t="s">
        <v>444</v>
      </c>
      <c r="J3714" s="41" t="str">
        <f t="shared" si="514"/>
        <v>Planned</v>
      </c>
    </row>
    <row r="3715" spans="1:10" x14ac:dyDescent="0.25">
      <c r="A3715" s="75" t="str">
        <f t="shared" si="512"/>
        <v>Activities+ Piano Adventures Primer178</v>
      </c>
      <c r="B3715" s="74" t="s">
        <v>109</v>
      </c>
      <c r="C3715" s="105"/>
      <c r="D3715" s="118" t="s">
        <v>359</v>
      </c>
      <c r="E3715" s="73" t="s">
        <v>108</v>
      </c>
      <c r="F3715" s="42">
        <v>178</v>
      </c>
      <c r="G3715" s="43" t="str">
        <f t="shared" si="513"/>
        <v>15 May (Week 36:  Wed)</v>
      </c>
      <c r="H3715" s="41" t="s">
        <v>3399</v>
      </c>
      <c r="I3715" s="41" t="s">
        <v>3400</v>
      </c>
      <c r="J3715" s="41" t="str">
        <f t="shared" si="514"/>
        <v>Planned</v>
      </c>
    </row>
    <row r="3716" spans="1:10" x14ac:dyDescent="0.25">
      <c r="A3716" s="103" t="str">
        <f t="shared" ref="A3716:A3723" si="515">B3716&amp;D3716&amp;F3716</f>
        <v>Activities+ Physical Activities46</v>
      </c>
      <c r="B3716" s="74" t="s">
        <v>109</v>
      </c>
      <c r="C3716" s="105"/>
      <c r="D3716" s="118" t="s">
        <v>132</v>
      </c>
      <c r="E3716" s="105" t="s">
        <v>128</v>
      </c>
      <c r="F3716" s="42">
        <v>46</v>
      </c>
      <c r="G3716" s="43" t="str">
        <f t="shared" ref="G3716:G3721" si="516">IF(ISBLANK(F3716),"",TEXT(VLOOKUP(F3716,Calendar,2,0),"dd mmm")&amp;" (Week "&amp;VLOOKUP(F3716,Calendar,3,FALSE)&amp;":  "&amp;TEXT(VLOOKUP(F3716,Calendar,2,FALSE),"ddd")&amp;")")</f>
        <v>05 Nov (Week 10:  Mon)</v>
      </c>
      <c r="H3716" s="41" t="s">
        <v>4263</v>
      </c>
      <c r="I3716" s="41" t="s">
        <v>4264</v>
      </c>
      <c r="J3716" s="41" t="str">
        <f t="shared" ref="J3716:J3723" si="517">IF(ISBLANK(K3716),"Planned",IF(K3716="-","Revoked","Completed"))</f>
        <v>Planned</v>
      </c>
    </row>
    <row r="3717" spans="1:10" x14ac:dyDescent="0.25">
      <c r="A3717" s="103" t="str">
        <f t="shared" si="515"/>
        <v>Activities+ Physical Activities48</v>
      </c>
      <c r="B3717" s="74" t="s">
        <v>109</v>
      </c>
      <c r="C3717" s="105"/>
      <c r="D3717" s="118" t="s">
        <v>132</v>
      </c>
      <c r="E3717" s="105" t="s">
        <v>128</v>
      </c>
      <c r="F3717" s="42">
        <v>48</v>
      </c>
      <c r="G3717" s="43" t="str">
        <f t="shared" si="516"/>
        <v>07 Nov (Week 10:  Wed)</v>
      </c>
      <c r="H3717" s="41" t="s">
        <v>4265</v>
      </c>
      <c r="I3717" s="41" t="s">
        <v>4266</v>
      </c>
      <c r="J3717" s="41" t="str">
        <f t="shared" si="517"/>
        <v>Planned</v>
      </c>
    </row>
    <row r="3718" spans="1:10" x14ac:dyDescent="0.25">
      <c r="A3718" s="103" t="str">
        <f t="shared" si="515"/>
        <v>Activities+ Physical Activities50</v>
      </c>
      <c r="B3718" s="74" t="s">
        <v>109</v>
      </c>
      <c r="C3718" s="105"/>
      <c r="D3718" s="118" t="s">
        <v>132</v>
      </c>
      <c r="E3718" s="105" t="s">
        <v>128</v>
      </c>
      <c r="F3718" s="42">
        <v>50</v>
      </c>
      <c r="G3718" s="43" t="str">
        <f t="shared" si="516"/>
        <v>09 Nov (Week 10:  Fri)</v>
      </c>
      <c r="H3718" s="41" t="s">
        <v>4267</v>
      </c>
      <c r="I3718" s="41" t="s">
        <v>4268</v>
      </c>
      <c r="J3718" s="41" t="str">
        <f t="shared" si="517"/>
        <v>Planned</v>
      </c>
    </row>
    <row r="3719" spans="1:10" x14ac:dyDescent="0.25">
      <c r="A3719" s="103" t="str">
        <f t="shared" si="515"/>
        <v>Activities+ Physical Activities51</v>
      </c>
      <c r="B3719" s="74" t="s">
        <v>109</v>
      </c>
      <c r="C3719" s="105"/>
      <c r="D3719" s="118" t="s">
        <v>132</v>
      </c>
      <c r="E3719" s="105" t="s">
        <v>128</v>
      </c>
      <c r="F3719" s="42">
        <v>51</v>
      </c>
      <c r="G3719" s="43" t="str">
        <f t="shared" si="516"/>
        <v>12 Nov (Week 11:  Mon)</v>
      </c>
      <c r="H3719" s="41" t="s">
        <v>4263</v>
      </c>
      <c r="I3719" s="41" t="s">
        <v>4264</v>
      </c>
      <c r="J3719" s="41" t="str">
        <f t="shared" si="517"/>
        <v>Planned</v>
      </c>
    </row>
    <row r="3720" spans="1:10" x14ac:dyDescent="0.25">
      <c r="A3720" s="103" t="str">
        <f t="shared" si="515"/>
        <v>Activities+ Physical Activities53</v>
      </c>
      <c r="B3720" s="74" t="s">
        <v>109</v>
      </c>
      <c r="C3720" s="105"/>
      <c r="D3720" s="118" t="s">
        <v>132</v>
      </c>
      <c r="E3720" s="105" t="s">
        <v>128</v>
      </c>
      <c r="F3720" s="42">
        <v>53</v>
      </c>
      <c r="G3720" s="43" t="str">
        <f t="shared" si="516"/>
        <v>14 Nov (Week 11:  Wed)</v>
      </c>
      <c r="H3720" s="41" t="s">
        <v>4271</v>
      </c>
      <c r="I3720" s="41" t="s">
        <v>358</v>
      </c>
      <c r="J3720" s="41" t="str">
        <f t="shared" si="517"/>
        <v>Planned</v>
      </c>
    </row>
    <row r="3721" spans="1:10" x14ac:dyDescent="0.25">
      <c r="A3721" s="103" t="str">
        <f t="shared" si="515"/>
        <v>Activities+ Physical Activities55</v>
      </c>
      <c r="B3721" s="74" t="s">
        <v>109</v>
      </c>
      <c r="C3721" s="105"/>
      <c r="D3721" s="118" t="s">
        <v>132</v>
      </c>
      <c r="E3721" s="105" t="s">
        <v>128</v>
      </c>
      <c r="F3721" s="42">
        <v>55</v>
      </c>
      <c r="G3721" s="43" t="str">
        <f t="shared" si="516"/>
        <v>16 Nov (Week 11:  Fri)</v>
      </c>
      <c r="H3721" s="41" t="s">
        <v>44</v>
      </c>
      <c r="I3721" s="41" t="s">
        <v>358</v>
      </c>
      <c r="J3721" s="41" t="str">
        <f t="shared" si="517"/>
        <v>Planned</v>
      </c>
    </row>
    <row r="3722" spans="1:10" x14ac:dyDescent="0.25">
      <c r="A3722" s="103" t="str">
        <f t="shared" si="515"/>
        <v>Activities+ Physical Activities56</v>
      </c>
      <c r="B3722" s="74" t="s">
        <v>109</v>
      </c>
      <c r="C3722" s="105"/>
      <c r="D3722" s="118" t="s">
        <v>132</v>
      </c>
      <c r="E3722" s="105" t="s">
        <v>128</v>
      </c>
      <c r="F3722" s="42">
        <v>56</v>
      </c>
      <c r="G3722" s="43" t="str">
        <f t="shared" ref="G3722:G3753" si="518">IF(ISBLANK(F3722),"",TEXT(VLOOKUP(F3722,Calendar,2,0),"dd mmm")&amp;" (Week "&amp;VLOOKUP(F3722,Calendar,3,FALSE)&amp;":  "&amp;TEXT(VLOOKUP(F3722,Calendar,2,FALSE),"ddd")&amp;")")</f>
        <v>19 Nov (Week 12:  Mon)</v>
      </c>
      <c r="H3722" s="41" t="s">
        <v>44</v>
      </c>
      <c r="I3722" s="41" t="s">
        <v>358</v>
      </c>
      <c r="J3722" s="41" t="str">
        <f t="shared" si="517"/>
        <v>Planned</v>
      </c>
    </row>
    <row r="3723" spans="1:10" x14ac:dyDescent="0.25">
      <c r="A3723" s="103" t="str">
        <f t="shared" si="515"/>
        <v>Activities+ Physical Activities58</v>
      </c>
      <c r="B3723" s="74" t="s">
        <v>109</v>
      </c>
      <c r="C3723" s="105"/>
      <c r="D3723" s="118" t="s">
        <v>132</v>
      </c>
      <c r="E3723" s="105" t="s">
        <v>128</v>
      </c>
      <c r="F3723" s="42">
        <v>58</v>
      </c>
      <c r="G3723" s="43" t="str">
        <f t="shared" si="518"/>
        <v>21 Nov (Week 12:  Wed)</v>
      </c>
      <c r="H3723" s="41" t="s">
        <v>4265</v>
      </c>
      <c r="I3723" s="41" t="s">
        <v>4287</v>
      </c>
      <c r="J3723" s="41" t="str">
        <f t="shared" si="517"/>
        <v>Planned</v>
      </c>
    </row>
    <row r="3724" spans="1:10" x14ac:dyDescent="0.25">
      <c r="A3724" s="103" t="str">
        <f t="shared" ref="A3724:A3755" si="519">B3724&amp;D3724&amp;F3724</f>
        <v>Activities+ Physical Activities60</v>
      </c>
      <c r="B3724" s="74" t="s">
        <v>109</v>
      </c>
      <c r="C3724" s="105"/>
      <c r="D3724" s="118" t="s">
        <v>132</v>
      </c>
      <c r="E3724" s="105" t="s">
        <v>128</v>
      </c>
      <c r="F3724" s="42">
        <v>60</v>
      </c>
      <c r="G3724" s="43" t="str">
        <f t="shared" si="518"/>
        <v>23 Nov (Week 12:  Fri)</v>
      </c>
      <c r="H3724" s="41" t="s">
        <v>4293</v>
      </c>
      <c r="I3724" s="41" t="s">
        <v>4288</v>
      </c>
      <c r="J3724" s="41" t="str">
        <f t="shared" ref="J3724:J3755" si="520">IF(ISBLANK(K3724),"Planned",IF(K3724="-","Revoked","Completed"))</f>
        <v>Planned</v>
      </c>
    </row>
    <row r="3725" spans="1:10" x14ac:dyDescent="0.25">
      <c r="A3725" s="103" t="str">
        <f t="shared" si="519"/>
        <v>Activities+ Physical Activities61</v>
      </c>
      <c r="B3725" s="74" t="s">
        <v>109</v>
      </c>
      <c r="C3725" s="105"/>
      <c r="D3725" s="118" t="s">
        <v>132</v>
      </c>
      <c r="E3725" s="105" t="s">
        <v>128</v>
      </c>
      <c r="F3725" s="42">
        <v>61</v>
      </c>
      <c r="G3725" s="43" t="str">
        <f t="shared" si="518"/>
        <v>26 Nov (Week 13:  Mon)</v>
      </c>
      <c r="H3725" s="41" t="s">
        <v>4289</v>
      </c>
      <c r="I3725" s="41" t="s">
        <v>4290</v>
      </c>
      <c r="J3725" s="41" t="str">
        <f t="shared" si="520"/>
        <v>Planned</v>
      </c>
    </row>
    <row r="3726" spans="1:10" x14ac:dyDescent="0.25">
      <c r="A3726" s="103" t="str">
        <f t="shared" si="519"/>
        <v>Activities+ Physical Activities63</v>
      </c>
      <c r="B3726" s="74" t="s">
        <v>109</v>
      </c>
      <c r="C3726" s="105"/>
      <c r="D3726" s="118" t="s">
        <v>132</v>
      </c>
      <c r="E3726" s="105" t="s">
        <v>128</v>
      </c>
      <c r="F3726" s="42">
        <v>63</v>
      </c>
      <c r="G3726" s="43" t="str">
        <f t="shared" si="518"/>
        <v>28 Nov (Week 13:  Wed)</v>
      </c>
      <c r="H3726" s="41" t="s">
        <v>4291</v>
      </c>
      <c r="I3726" s="41" t="s">
        <v>4292</v>
      </c>
      <c r="J3726" s="41" t="str">
        <f t="shared" si="520"/>
        <v>Planned</v>
      </c>
    </row>
    <row r="3727" spans="1:10" x14ac:dyDescent="0.25">
      <c r="A3727" s="103" t="str">
        <f t="shared" si="519"/>
        <v>Activities+ Physical Activities65</v>
      </c>
      <c r="B3727" s="74" t="s">
        <v>109</v>
      </c>
      <c r="C3727" s="105"/>
      <c r="D3727" s="118" t="s">
        <v>132</v>
      </c>
      <c r="E3727" s="105" t="s">
        <v>128</v>
      </c>
      <c r="F3727" s="42">
        <v>65</v>
      </c>
      <c r="G3727" s="43" t="str">
        <f t="shared" si="518"/>
        <v>30 Nov (Week 13:  Fri)</v>
      </c>
      <c r="H3727" s="41" t="s">
        <v>4293</v>
      </c>
      <c r="I3727" s="41" t="s">
        <v>4288</v>
      </c>
      <c r="J3727" s="41" t="str">
        <f t="shared" si="520"/>
        <v>Planned</v>
      </c>
    </row>
    <row r="3728" spans="1:10" x14ac:dyDescent="0.25">
      <c r="A3728" s="103" t="str">
        <f t="shared" si="519"/>
        <v>Activities+ Physical Activities66</v>
      </c>
      <c r="B3728" s="74" t="s">
        <v>109</v>
      </c>
      <c r="C3728" s="105"/>
      <c r="D3728" s="118" t="s">
        <v>132</v>
      </c>
      <c r="E3728" s="105" t="s">
        <v>128</v>
      </c>
      <c r="F3728" s="42">
        <v>66</v>
      </c>
      <c r="G3728" s="43" t="str">
        <f t="shared" si="518"/>
        <v>03 Dec (Week 14:  Mon)</v>
      </c>
      <c r="H3728" s="41" t="s">
        <v>4296</v>
      </c>
      <c r="I3728" s="41" t="s">
        <v>4297</v>
      </c>
      <c r="J3728" s="41" t="str">
        <f t="shared" si="520"/>
        <v>Planned</v>
      </c>
    </row>
    <row r="3729" spans="1:10" x14ac:dyDescent="0.25">
      <c r="A3729" s="103" t="str">
        <f t="shared" si="519"/>
        <v>Activities+ Physical Activities68</v>
      </c>
      <c r="B3729" s="74" t="s">
        <v>109</v>
      </c>
      <c r="C3729" s="105"/>
      <c r="D3729" s="118" t="s">
        <v>132</v>
      </c>
      <c r="E3729" s="105" t="s">
        <v>128</v>
      </c>
      <c r="F3729" s="42">
        <v>68</v>
      </c>
      <c r="G3729" s="43" t="str">
        <f t="shared" si="518"/>
        <v>05 Dec (Week 14:  Wed)</v>
      </c>
      <c r="H3729" s="41" t="s">
        <v>4302</v>
      </c>
      <c r="I3729" s="41" t="s">
        <v>4303</v>
      </c>
      <c r="J3729" s="41" t="str">
        <f t="shared" si="520"/>
        <v>Planned</v>
      </c>
    </row>
    <row r="3730" spans="1:10" x14ac:dyDescent="0.25">
      <c r="A3730" s="103" t="str">
        <f t="shared" si="519"/>
        <v>Activities+ Physical Activities70</v>
      </c>
      <c r="B3730" s="74" t="s">
        <v>109</v>
      </c>
      <c r="C3730" s="105"/>
      <c r="D3730" s="118" t="s">
        <v>132</v>
      </c>
      <c r="E3730" s="105" t="s">
        <v>128</v>
      </c>
      <c r="F3730" s="42">
        <v>70</v>
      </c>
      <c r="G3730" s="43" t="str">
        <f t="shared" si="518"/>
        <v>07 Dec (Week 14:  Fri)</v>
      </c>
      <c r="H3730" s="41" t="s">
        <v>4304</v>
      </c>
      <c r="I3730" s="41" t="s">
        <v>4305</v>
      </c>
      <c r="J3730" s="41" t="str">
        <f t="shared" si="520"/>
        <v>Planned</v>
      </c>
    </row>
    <row r="3731" spans="1:10" x14ac:dyDescent="0.25">
      <c r="A3731" s="103" t="str">
        <f t="shared" si="519"/>
        <v>Activities+ Physical Activities71</v>
      </c>
      <c r="B3731" s="74" t="s">
        <v>109</v>
      </c>
      <c r="C3731" s="105"/>
      <c r="D3731" s="118" t="s">
        <v>132</v>
      </c>
      <c r="E3731" s="105" t="s">
        <v>128</v>
      </c>
      <c r="F3731" s="42">
        <v>71</v>
      </c>
      <c r="G3731" s="43" t="str">
        <f t="shared" si="518"/>
        <v>10 Dec (Week 15:  Mon)</v>
      </c>
      <c r="H3731" s="41" t="s">
        <v>4307</v>
      </c>
      <c r="I3731" s="41" t="s">
        <v>4306</v>
      </c>
      <c r="J3731" s="41" t="str">
        <f t="shared" si="520"/>
        <v>Planned</v>
      </c>
    </row>
    <row r="3732" spans="1:10" x14ac:dyDescent="0.25">
      <c r="A3732" s="103" t="str">
        <f t="shared" si="519"/>
        <v>Activities+ Physical Activities73</v>
      </c>
      <c r="B3732" s="74" t="s">
        <v>109</v>
      </c>
      <c r="C3732" s="105"/>
      <c r="D3732" s="118" t="s">
        <v>132</v>
      </c>
      <c r="E3732" s="105" t="s">
        <v>128</v>
      </c>
      <c r="F3732" s="42">
        <v>73</v>
      </c>
      <c r="G3732" s="43" t="str">
        <f t="shared" si="518"/>
        <v>12 Dec (Week 15:  Wed)</v>
      </c>
      <c r="H3732" s="41" t="s">
        <v>4293</v>
      </c>
      <c r="I3732" s="41" t="s">
        <v>4288</v>
      </c>
      <c r="J3732" s="41" t="str">
        <f t="shared" si="520"/>
        <v>Planned</v>
      </c>
    </row>
    <row r="3733" spans="1:10" x14ac:dyDescent="0.25">
      <c r="A3733" s="103" t="str">
        <f t="shared" si="519"/>
        <v>Activities+ Physical Activities75</v>
      </c>
      <c r="B3733" s="74" t="s">
        <v>109</v>
      </c>
      <c r="C3733" s="105"/>
      <c r="D3733" s="118" t="s">
        <v>132</v>
      </c>
      <c r="E3733" s="105" t="s">
        <v>128</v>
      </c>
      <c r="F3733" s="42">
        <v>75</v>
      </c>
      <c r="G3733" s="43" t="str">
        <f t="shared" si="518"/>
        <v>14 Dec (Week 15:  Fri)</v>
      </c>
      <c r="H3733" s="41" t="s">
        <v>4312</v>
      </c>
      <c r="I3733" s="41" t="s">
        <v>4313</v>
      </c>
      <c r="J3733" s="41" t="str">
        <f t="shared" si="520"/>
        <v>Planned</v>
      </c>
    </row>
    <row r="3734" spans="1:10" x14ac:dyDescent="0.25">
      <c r="A3734" s="103" t="str">
        <f t="shared" si="519"/>
        <v>Activities+ Physical Activities76</v>
      </c>
      <c r="B3734" s="74" t="s">
        <v>109</v>
      </c>
      <c r="C3734" s="105"/>
      <c r="D3734" s="118" t="s">
        <v>132</v>
      </c>
      <c r="E3734" s="105" t="s">
        <v>128</v>
      </c>
      <c r="F3734" s="42">
        <v>76</v>
      </c>
      <c r="G3734" s="43" t="str">
        <f t="shared" si="518"/>
        <v>17 Dec (Week 16:  Mon)</v>
      </c>
      <c r="H3734" s="41" t="s">
        <v>4312</v>
      </c>
      <c r="I3734" s="41" t="s">
        <v>4313</v>
      </c>
      <c r="J3734" s="41" t="str">
        <f t="shared" si="520"/>
        <v>Planned</v>
      </c>
    </row>
    <row r="3735" spans="1:10" x14ac:dyDescent="0.25">
      <c r="A3735" s="103" t="str">
        <f t="shared" si="519"/>
        <v>Activities+ Physical Activities78</v>
      </c>
      <c r="B3735" s="74" t="s">
        <v>109</v>
      </c>
      <c r="C3735" s="105"/>
      <c r="D3735" s="118" t="s">
        <v>132</v>
      </c>
      <c r="E3735" s="105" t="s">
        <v>128</v>
      </c>
      <c r="F3735" s="42">
        <v>78</v>
      </c>
      <c r="G3735" s="43" t="str">
        <f t="shared" si="518"/>
        <v>19 Dec (Week 16:  Wed)</v>
      </c>
      <c r="H3735" s="41" t="s">
        <v>44</v>
      </c>
      <c r="I3735" s="41" t="s">
        <v>358</v>
      </c>
      <c r="J3735" s="41" t="str">
        <f t="shared" si="520"/>
        <v>Planned</v>
      </c>
    </row>
    <row r="3736" spans="1:10" x14ac:dyDescent="0.25">
      <c r="A3736" s="103" t="str">
        <f t="shared" si="519"/>
        <v>Activities+ Physical Activities80</v>
      </c>
      <c r="B3736" s="74" t="s">
        <v>109</v>
      </c>
      <c r="C3736" s="105"/>
      <c r="D3736" s="118" t="s">
        <v>132</v>
      </c>
      <c r="E3736" s="105" t="s">
        <v>128</v>
      </c>
      <c r="F3736" s="42">
        <v>80</v>
      </c>
      <c r="G3736" s="43" t="str">
        <f t="shared" si="518"/>
        <v>21 Dec (Week 16:  Fri)</v>
      </c>
      <c r="H3736" s="41" t="s">
        <v>4326</v>
      </c>
      <c r="I3736" s="41" t="s">
        <v>4327</v>
      </c>
      <c r="J3736" s="41" t="str">
        <f t="shared" si="520"/>
        <v>Planned</v>
      </c>
    </row>
    <row r="3737" spans="1:10" x14ac:dyDescent="0.25">
      <c r="A3737" s="103" t="str">
        <f t="shared" si="519"/>
        <v>Activities+ Physical Activities81</v>
      </c>
      <c r="B3737" s="74" t="s">
        <v>109</v>
      </c>
      <c r="C3737" s="105"/>
      <c r="D3737" s="118" t="s">
        <v>132</v>
      </c>
      <c r="E3737" s="105" t="s">
        <v>128</v>
      </c>
      <c r="F3737" s="42">
        <v>81</v>
      </c>
      <c r="G3737" s="43" t="str">
        <f t="shared" si="518"/>
        <v>27 Dec (Week 17:  Thu)</v>
      </c>
      <c r="H3737" s="41" t="s">
        <v>4332</v>
      </c>
      <c r="I3737" s="41" t="s">
        <v>4333</v>
      </c>
      <c r="J3737" s="41" t="str">
        <f t="shared" si="520"/>
        <v>Planned</v>
      </c>
    </row>
    <row r="3738" spans="1:10" x14ac:dyDescent="0.25">
      <c r="A3738" s="103" t="str">
        <f t="shared" si="519"/>
        <v>Activities+ Physical Activities83</v>
      </c>
      <c r="B3738" s="74" t="s">
        <v>109</v>
      </c>
      <c r="C3738" s="105"/>
      <c r="D3738" s="118" t="s">
        <v>132</v>
      </c>
      <c r="E3738" s="105" t="s">
        <v>128</v>
      </c>
      <c r="F3738" s="42">
        <v>83</v>
      </c>
      <c r="G3738" s="43" t="str">
        <f t="shared" si="518"/>
        <v>02 Jan (Week 17:  Wed)</v>
      </c>
      <c r="H3738" s="41" t="s">
        <v>4340</v>
      </c>
      <c r="I3738" s="41" t="s">
        <v>4341</v>
      </c>
      <c r="J3738" s="41" t="str">
        <f t="shared" si="520"/>
        <v>Planned</v>
      </c>
    </row>
    <row r="3739" spans="1:10" x14ac:dyDescent="0.25">
      <c r="A3739" s="103" t="str">
        <f t="shared" si="519"/>
        <v>Activities+ Physical Activities85</v>
      </c>
      <c r="B3739" s="74" t="s">
        <v>109</v>
      </c>
      <c r="C3739" s="105"/>
      <c r="D3739" s="118" t="s">
        <v>132</v>
      </c>
      <c r="E3739" s="105" t="s">
        <v>128</v>
      </c>
      <c r="F3739" s="42">
        <v>85</v>
      </c>
      <c r="G3739" s="43" t="str">
        <f t="shared" si="518"/>
        <v>04 Jan (Week 17:  Fri)</v>
      </c>
      <c r="H3739" s="41" t="s">
        <v>4340</v>
      </c>
      <c r="I3739" s="41" t="s">
        <v>4341</v>
      </c>
      <c r="J3739" s="41" t="str">
        <f t="shared" si="520"/>
        <v>Planned</v>
      </c>
    </row>
    <row r="3740" spans="1:10" x14ac:dyDescent="0.25">
      <c r="A3740" s="103" t="str">
        <f t="shared" si="519"/>
        <v>Activities+ Physical Activities86</v>
      </c>
      <c r="B3740" s="74" t="s">
        <v>109</v>
      </c>
      <c r="C3740" s="105"/>
      <c r="D3740" s="118" t="s">
        <v>132</v>
      </c>
      <c r="E3740" s="105" t="s">
        <v>128</v>
      </c>
      <c r="F3740" s="42">
        <v>86</v>
      </c>
      <c r="G3740" s="43" t="str">
        <f t="shared" si="518"/>
        <v>07 Jan (Week 18:  Mon)</v>
      </c>
      <c r="H3740" s="41" t="s">
        <v>4312</v>
      </c>
      <c r="I3740" s="41" t="s">
        <v>4313</v>
      </c>
      <c r="J3740" s="41" t="str">
        <f t="shared" si="520"/>
        <v>Planned</v>
      </c>
    </row>
    <row r="3741" spans="1:10" x14ac:dyDescent="0.25">
      <c r="A3741" s="103" t="str">
        <f t="shared" si="519"/>
        <v>Activities+ Physical Activities88</v>
      </c>
      <c r="B3741" s="74" t="s">
        <v>109</v>
      </c>
      <c r="C3741" s="105"/>
      <c r="D3741" s="118" t="s">
        <v>132</v>
      </c>
      <c r="E3741" s="105" t="s">
        <v>128</v>
      </c>
      <c r="F3741" s="42">
        <v>88</v>
      </c>
      <c r="G3741" s="43" t="str">
        <f t="shared" si="518"/>
        <v>09 Jan (Week 18:  Wed)</v>
      </c>
      <c r="H3741" s="41" t="s">
        <v>4293</v>
      </c>
      <c r="I3741" s="41" t="s">
        <v>4288</v>
      </c>
      <c r="J3741" s="41" t="str">
        <f t="shared" si="520"/>
        <v>Planned</v>
      </c>
    </row>
    <row r="3742" spans="1:10" x14ac:dyDescent="0.25">
      <c r="A3742" s="103" t="str">
        <f t="shared" si="519"/>
        <v>Activities+ Physical Activities90</v>
      </c>
      <c r="B3742" s="74" t="s">
        <v>109</v>
      </c>
      <c r="C3742" s="105"/>
      <c r="D3742" s="118" t="s">
        <v>132</v>
      </c>
      <c r="E3742" s="105" t="s">
        <v>128</v>
      </c>
      <c r="F3742" s="42">
        <v>90</v>
      </c>
      <c r="G3742" s="43" t="str">
        <f t="shared" si="518"/>
        <v>11 Jan (Week 18:  Fri)</v>
      </c>
      <c r="H3742" s="41" t="s">
        <v>4293</v>
      </c>
      <c r="I3742" s="41" t="s">
        <v>4288</v>
      </c>
      <c r="J3742" s="41" t="str">
        <f t="shared" si="520"/>
        <v>Planned</v>
      </c>
    </row>
    <row r="3743" spans="1:10" x14ac:dyDescent="0.25">
      <c r="A3743" s="103" t="str">
        <f t="shared" si="519"/>
        <v>Activities+ Physical Activities91</v>
      </c>
      <c r="B3743" s="74" t="s">
        <v>109</v>
      </c>
      <c r="C3743" s="105"/>
      <c r="D3743" s="118" t="s">
        <v>132</v>
      </c>
      <c r="E3743" s="105" t="s">
        <v>128</v>
      </c>
      <c r="F3743" s="42">
        <v>91</v>
      </c>
      <c r="G3743" s="43" t="str">
        <f t="shared" si="518"/>
        <v>14 Jan (Week 19:  Mon)</v>
      </c>
      <c r="H3743" s="41" t="s">
        <v>44</v>
      </c>
      <c r="I3743" s="41" t="s">
        <v>358</v>
      </c>
      <c r="J3743" s="41" t="str">
        <f t="shared" si="520"/>
        <v>Planned</v>
      </c>
    </row>
    <row r="3744" spans="1:10" x14ac:dyDescent="0.25">
      <c r="A3744" s="103" t="str">
        <f t="shared" si="519"/>
        <v>Activities+ Physical Activities93</v>
      </c>
      <c r="B3744" s="74" t="s">
        <v>109</v>
      </c>
      <c r="C3744" s="105"/>
      <c r="D3744" s="118" t="s">
        <v>132</v>
      </c>
      <c r="E3744" s="105" t="s">
        <v>128</v>
      </c>
      <c r="F3744" s="42">
        <v>93</v>
      </c>
      <c r="G3744" s="43" t="str">
        <f t="shared" si="518"/>
        <v>16 Jan (Week 19:  Wed)</v>
      </c>
      <c r="H3744" s="41" t="s">
        <v>4265</v>
      </c>
      <c r="I3744" s="41" t="s">
        <v>4287</v>
      </c>
      <c r="J3744" s="41" t="str">
        <f t="shared" si="520"/>
        <v>Planned</v>
      </c>
    </row>
    <row r="3745" spans="1:10" x14ac:dyDescent="0.25">
      <c r="A3745" s="103" t="str">
        <f t="shared" si="519"/>
        <v>Activities+ Physical Activities95</v>
      </c>
      <c r="B3745" s="74" t="s">
        <v>109</v>
      </c>
      <c r="C3745" s="105"/>
      <c r="D3745" s="118" t="s">
        <v>132</v>
      </c>
      <c r="E3745" s="105" t="s">
        <v>128</v>
      </c>
      <c r="F3745" s="42">
        <v>95</v>
      </c>
      <c r="G3745" s="43" t="str">
        <f t="shared" si="518"/>
        <v>18 Jan (Week 19:  Fri)</v>
      </c>
      <c r="H3745" s="41" t="s">
        <v>4293</v>
      </c>
      <c r="I3745" s="41" t="s">
        <v>4288</v>
      </c>
      <c r="J3745" s="41" t="str">
        <f t="shared" si="520"/>
        <v>Planned</v>
      </c>
    </row>
    <row r="3746" spans="1:10" x14ac:dyDescent="0.25">
      <c r="A3746" s="103" t="str">
        <f t="shared" si="519"/>
        <v>Activities+ Physical Activities96</v>
      </c>
      <c r="B3746" s="74" t="s">
        <v>109</v>
      </c>
      <c r="C3746" s="105"/>
      <c r="D3746" s="118" t="s">
        <v>132</v>
      </c>
      <c r="E3746" s="105" t="s">
        <v>128</v>
      </c>
      <c r="F3746" s="42">
        <v>96</v>
      </c>
      <c r="G3746" s="43" t="str">
        <f t="shared" si="518"/>
        <v>21 Jan (Week 20:  Mon)</v>
      </c>
      <c r="H3746" s="41" t="s">
        <v>4263</v>
      </c>
      <c r="I3746" s="41" t="s">
        <v>4264</v>
      </c>
      <c r="J3746" s="41" t="str">
        <f t="shared" si="520"/>
        <v>Planned</v>
      </c>
    </row>
    <row r="3747" spans="1:10" x14ac:dyDescent="0.25">
      <c r="A3747" s="103" t="str">
        <f t="shared" si="519"/>
        <v>Activities+ Physical Activities98</v>
      </c>
      <c r="B3747" s="74" t="s">
        <v>109</v>
      </c>
      <c r="C3747" s="105"/>
      <c r="D3747" s="118" t="s">
        <v>132</v>
      </c>
      <c r="E3747" s="105" t="s">
        <v>128</v>
      </c>
      <c r="F3747" s="42">
        <v>98</v>
      </c>
      <c r="G3747" s="43" t="str">
        <f t="shared" si="518"/>
        <v>23 Jan (Week 20:  Wed)</v>
      </c>
      <c r="H3747" s="41" t="s">
        <v>4289</v>
      </c>
      <c r="I3747" s="41" t="s">
        <v>4357</v>
      </c>
      <c r="J3747" s="41" t="str">
        <f t="shared" si="520"/>
        <v>Planned</v>
      </c>
    </row>
    <row r="3748" spans="1:10" x14ac:dyDescent="0.25">
      <c r="A3748" s="103" t="str">
        <f t="shared" si="519"/>
        <v>Activities+ Physical Activities100</v>
      </c>
      <c r="B3748" s="74" t="s">
        <v>109</v>
      </c>
      <c r="C3748" s="105"/>
      <c r="D3748" s="118" t="s">
        <v>132</v>
      </c>
      <c r="E3748" s="105" t="s">
        <v>128</v>
      </c>
      <c r="F3748" s="42">
        <v>100</v>
      </c>
      <c r="G3748" s="43" t="str">
        <f t="shared" si="518"/>
        <v>25 Jan (Week 20:  Fri)</v>
      </c>
      <c r="H3748" s="41" t="s">
        <v>4263</v>
      </c>
      <c r="I3748" s="41" t="s">
        <v>4264</v>
      </c>
      <c r="J3748" s="41" t="str">
        <f t="shared" si="520"/>
        <v>Planned</v>
      </c>
    </row>
    <row r="3749" spans="1:10" x14ac:dyDescent="0.25">
      <c r="A3749" s="103" t="str">
        <f t="shared" si="519"/>
        <v>Activities+ Physical Activities101</v>
      </c>
      <c r="B3749" s="74" t="s">
        <v>109</v>
      </c>
      <c r="C3749" s="105"/>
      <c r="D3749" s="118" t="s">
        <v>132</v>
      </c>
      <c r="E3749" s="105" t="s">
        <v>128</v>
      </c>
      <c r="F3749" s="42">
        <v>101</v>
      </c>
      <c r="G3749" s="43" t="str">
        <f t="shared" si="518"/>
        <v>28 Jan (Week 21:  Mon)</v>
      </c>
      <c r="H3749" s="41" t="s">
        <v>4293</v>
      </c>
      <c r="I3749" s="41" t="s">
        <v>4288</v>
      </c>
      <c r="J3749" s="41" t="str">
        <f t="shared" si="520"/>
        <v>Planned</v>
      </c>
    </row>
    <row r="3750" spans="1:10" x14ac:dyDescent="0.25">
      <c r="A3750" s="103" t="str">
        <f t="shared" si="519"/>
        <v>Activities+ Physical Activities103</v>
      </c>
      <c r="B3750" s="74" t="s">
        <v>109</v>
      </c>
      <c r="C3750" s="105"/>
      <c r="D3750" s="118" t="s">
        <v>132</v>
      </c>
      <c r="E3750" s="105" t="s">
        <v>128</v>
      </c>
      <c r="F3750" s="42">
        <v>103</v>
      </c>
      <c r="G3750" s="43" t="str">
        <f t="shared" si="518"/>
        <v>30 Jan (Week 21:  Wed)</v>
      </c>
      <c r="H3750" s="41" t="s">
        <v>4293</v>
      </c>
      <c r="I3750" s="41" t="s">
        <v>4288</v>
      </c>
      <c r="J3750" s="41" t="str">
        <f t="shared" si="520"/>
        <v>Planned</v>
      </c>
    </row>
    <row r="3751" spans="1:10" x14ac:dyDescent="0.25">
      <c r="A3751" s="103" t="str">
        <f t="shared" si="519"/>
        <v>Activities+ Physical Activities105</v>
      </c>
      <c r="B3751" s="74" t="s">
        <v>109</v>
      </c>
      <c r="C3751" s="105"/>
      <c r="D3751" s="118" t="s">
        <v>132</v>
      </c>
      <c r="E3751" s="105" t="s">
        <v>128</v>
      </c>
      <c r="F3751" s="42">
        <v>105</v>
      </c>
      <c r="G3751" s="43" t="str">
        <f t="shared" si="518"/>
        <v>01 Feb (Week 21:  Fri)</v>
      </c>
      <c r="H3751" s="41" t="s">
        <v>4263</v>
      </c>
      <c r="I3751" s="41" t="s">
        <v>4264</v>
      </c>
      <c r="J3751" s="41" t="str">
        <f t="shared" si="520"/>
        <v>Planned</v>
      </c>
    </row>
    <row r="3752" spans="1:10" x14ac:dyDescent="0.25">
      <c r="A3752" s="103" t="str">
        <f t="shared" si="519"/>
        <v>Activities+ Physical Activities106</v>
      </c>
      <c r="B3752" s="74" t="s">
        <v>109</v>
      </c>
      <c r="C3752" s="105"/>
      <c r="D3752" s="118" t="s">
        <v>132</v>
      </c>
      <c r="E3752" s="105" t="s">
        <v>128</v>
      </c>
      <c r="F3752" s="42">
        <v>106</v>
      </c>
      <c r="G3752" s="43" t="str">
        <f t="shared" si="518"/>
        <v>04 Feb (Week 22:  Mon)</v>
      </c>
      <c r="H3752" s="41" t="s">
        <v>4414</v>
      </c>
      <c r="I3752" s="41" t="s">
        <v>4414</v>
      </c>
      <c r="J3752" s="41" t="str">
        <f t="shared" si="520"/>
        <v>Planned</v>
      </c>
    </row>
    <row r="3753" spans="1:10" x14ac:dyDescent="0.25">
      <c r="A3753" s="103" t="str">
        <f t="shared" si="519"/>
        <v>Activities+ Physical Activities108</v>
      </c>
      <c r="B3753" s="74" t="s">
        <v>109</v>
      </c>
      <c r="C3753" s="105"/>
      <c r="D3753" s="118" t="s">
        <v>132</v>
      </c>
      <c r="E3753" s="105" t="s">
        <v>128</v>
      </c>
      <c r="F3753" s="42">
        <v>108</v>
      </c>
      <c r="G3753" s="43" t="str">
        <f t="shared" si="518"/>
        <v>06 Feb (Week 22:  Wed)</v>
      </c>
      <c r="H3753" s="41" t="s">
        <v>4265</v>
      </c>
      <c r="I3753" s="41" t="s">
        <v>4287</v>
      </c>
      <c r="J3753" s="41" t="str">
        <f t="shared" si="520"/>
        <v>Planned</v>
      </c>
    </row>
    <row r="3754" spans="1:10" x14ac:dyDescent="0.25">
      <c r="A3754" s="103" t="str">
        <f t="shared" si="519"/>
        <v>Activities+ Physical Activities110</v>
      </c>
      <c r="B3754" s="74" t="s">
        <v>109</v>
      </c>
      <c r="C3754" s="105"/>
      <c r="D3754" s="118" t="s">
        <v>132</v>
      </c>
      <c r="E3754" s="105" t="s">
        <v>128</v>
      </c>
      <c r="F3754" s="42">
        <v>110</v>
      </c>
      <c r="G3754" s="43" t="str">
        <f t="shared" ref="G3754:G3775" si="521">IF(ISBLANK(F3754),"",TEXT(VLOOKUP(F3754,Calendar,2,0),"dd mmm")&amp;" (Week "&amp;VLOOKUP(F3754,Calendar,3,FALSE)&amp;":  "&amp;TEXT(VLOOKUP(F3754,Calendar,2,FALSE),"ddd")&amp;")")</f>
        <v>08 Feb (Week 22:  Fri)</v>
      </c>
      <c r="H3754" s="41" t="s">
        <v>4415</v>
      </c>
      <c r="I3754" s="41" t="s">
        <v>4416</v>
      </c>
      <c r="J3754" s="41" t="str">
        <f t="shared" si="520"/>
        <v>Planned</v>
      </c>
    </row>
    <row r="3755" spans="1:10" x14ac:dyDescent="0.25">
      <c r="A3755" s="103" t="str">
        <f t="shared" si="519"/>
        <v>Activities+ Physical Activities111</v>
      </c>
      <c r="B3755" s="74" t="s">
        <v>109</v>
      </c>
      <c r="C3755" s="105"/>
      <c r="D3755" s="118" t="s">
        <v>132</v>
      </c>
      <c r="E3755" s="105" t="s">
        <v>128</v>
      </c>
      <c r="F3755" s="42">
        <v>111</v>
      </c>
      <c r="G3755" s="43" t="str">
        <f t="shared" si="521"/>
        <v>11 Feb (Week 23:  Mon)</v>
      </c>
      <c r="H3755" s="41" t="s">
        <v>4415</v>
      </c>
      <c r="I3755" s="41" t="s">
        <v>4424</v>
      </c>
      <c r="J3755" s="41" t="str">
        <f t="shared" si="520"/>
        <v>Planned</v>
      </c>
    </row>
    <row r="3756" spans="1:10" x14ac:dyDescent="0.25">
      <c r="A3756" s="103" t="str">
        <f t="shared" ref="A3756:A3775" si="522">B3756&amp;D3756&amp;F3756</f>
        <v>Activities+ Physical Activities113</v>
      </c>
      <c r="B3756" s="74" t="s">
        <v>109</v>
      </c>
      <c r="C3756" s="105"/>
      <c r="D3756" s="118" t="s">
        <v>132</v>
      </c>
      <c r="E3756" s="105" t="s">
        <v>128</v>
      </c>
      <c r="F3756" s="42">
        <v>113</v>
      </c>
      <c r="G3756" s="43" t="str">
        <f t="shared" si="521"/>
        <v>13 Feb (Week 23:  Wed)</v>
      </c>
      <c r="H3756" s="41" t="s">
        <v>4415</v>
      </c>
      <c r="I3756" s="41" t="s">
        <v>4424</v>
      </c>
      <c r="J3756" s="41" t="str">
        <f t="shared" ref="J3756:J3775" si="523">IF(ISBLANK(K3756),"Planned",IF(K3756="-","Revoked","Completed"))</f>
        <v>Planned</v>
      </c>
    </row>
    <row r="3757" spans="1:10" x14ac:dyDescent="0.25">
      <c r="A3757" s="103" t="str">
        <f t="shared" si="522"/>
        <v>Activities+ Physical Activities115</v>
      </c>
      <c r="B3757" s="74" t="s">
        <v>109</v>
      </c>
      <c r="C3757" s="105"/>
      <c r="D3757" s="118" t="s">
        <v>132</v>
      </c>
      <c r="E3757" s="105" t="s">
        <v>128</v>
      </c>
      <c r="F3757" s="42">
        <v>115</v>
      </c>
      <c r="G3757" s="43" t="str">
        <f t="shared" si="521"/>
        <v>15 Feb (Week 23:  Fri)</v>
      </c>
      <c r="H3757" s="41" t="s">
        <v>4415</v>
      </c>
      <c r="I3757" s="41" t="s">
        <v>4424</v>
      </c>
      <c r="J3757" s="41" t="str">
        <f t="shared" si="523"/>
        <v>Planned</v>
      </c>
    </row>
    <row r="3758" spans="1:10" x14ac:dyDescent="0.25">
      <c r="A3758" s="103" t="str">
        <f t="shared" si="522"/>
        <v>Activities+ Physical Activities116</v>
      </c>
      <c r="B3758" s="74" t="s">
        <v>109</v>
      </c>
      <c r="C3758" s="105"/>
      <c r="D3758" s="118" t="s">
        <v>132</v>
      </c>
      <c r="E3758" s="105" t="s">
        <v>128</v>
      </c>
      <c r="F3758" s="42">
        <v>116</v>
      </c>
      <c r="G3758" s="43" t="str">
        <f t="shared" si="521"/>
        <v>18 Feb (Week 24:  Mon)</v>
      </c>
      <c r="H3758" s="41" t="s">
        <v>4415</v>
      </c>
      <c r="I3758" s="41" t="s">
        <v>4424</v>
      </c>
      <c r="J3758" s="41" t="str">
        <f t="shared" si="523"/>
        <v>Planned</v>
      </c>
    </row>
    <row r="3759" spans="1:10" x14ac:dyDescent="0.25">
      <c r="A3759" s="103" t="str">
        <f t="shared" si="522"/>
        <v>Activities+ Physical Activities118</v>
      </c>
      <c r="B3759" s="74" t="s">
        <v>109</v>
      </c>
      <c r="C3759" s="105"/>
      <c r="D3759" s="118" t="s">
        <v>132</v>
      </c>
      <c r="E3759" s="105" t="s">
        <v>128</v>
      </c>
      <c r="F3759" s="42">
        <v>118</v>
      </c>
      <c r="G3759" s="43" t="str">
        <f t="shared" si="521"/>
        <v>20 Feb (Week 24:  Wed)</v>
      </c>
      <c r="H3759" s="41" t="s">
        <v>4415</v>
      </c>
      <c r="I3759" s="41" t="s">
        <v>4424</v>
      </c>
      <c r="J3759" s="41" t="str">
        <f t="shared" si="523"/>
        <v>Planned</v>
      </c>
    </row>
    <row r="3760" spans="1:10" x14ac:dyDescent="0.25">
      <c r="A3760" s="103" t="str">
        <f t="shared" si="522"/>
        <v>Activities+ Physical Activities120</v>
      </c>
      <c r="B3760" s="74" t="s">
        <v>109</v>
      </c>
      <c r="C3760" s="105"/>
      <c r="D3760" s="118" t="s">
        <v>132</v>
      </c>
      <c r="E3760" s="105" t="s">
        <v>128</v>
      </c>
      <c r="F3760" s="42">
        <v>120</v>
      </c>
      <c r="G3760" s="43" t="str">
        <f t="shared" si="521"/>
        <v>22 Feb (Week 24:  Fri)</v>
      </c>
      <c r="H3760" s="41" t="s">
        <v>4312</v>
      </c>
      <c r="I3760" s="41" t="s">
        <v>4313</v>
      </c>
      <c r="J3760" s="41" t="str">
        <f t="shared" si="523"/>
        <v>Planned</v>
      </c>
    </row>
    <row r="3761" spans="1:10" x14ac:dyDescent="0.25">
      <c r="A3761" s="103" t="str">
        <f t="shared" si="522"/>
        <v>Activities+ Physical Activities121</v>
      </c>
      <c r="B3761" s="74" t="s">
        <v>109</v>
      </c>
      <c r="C3761" s="105"/>
      <c r="D3761" s="118" t="s">
        <v>132</v>
      </c>
      <c r="E3761" s="105" t="s">
        <v>128</v>
      </c>
      <c r="F3761" s="42">
        <v>121</v>
      </c>
      <c r="G3761" s="43" t="str">
        <f t="shared" si="521"/>
        <v>25 Feb (Week 25:  Mon)</v>
      </c>
      <c r="H3761" s="41" t="s">
        <v>4415</v>
      </c>
      <c r="I3761" s="41" t="s">
        <v>4424</v>
      </c>
      <c r="J3761" s="41" t="str">
        <f t="shared" si="523"/>
        <v>Planned</v>
      </c>
    </row>
    <row r="3762" spans="1:10" x14ac:dyDescent="0.25">
      <c r="A3762" s="103" t="str">
        <f t="shared" si="522"/>
        <v>Activities+ Physical Activities123</v>
      </c>
      <c r="B3762" s="74" t="s">
        <v>109</v>
      </c>
      <c r="C3762" s="105"/>
      <c r="D3762" s="118" t="s">
        <v>132</v>
      </c>
      <c r="E3762" s="105" t="s">
        <v>128</v>
      </c>
      <c r="F3762" s="42">
        <v>123</v>
      </c>
      <c r="G3762" s="43" t="str">
        <f t="shared" si="521"/>
        <v>27 Feb (Week 25:  Wed)</v>
      </c>
      <c r="H3762" s="41" t="s">
        <v>4415</v>
      </c>
      <c r="I3762" s="41" t="s">
        <v>4424</v>
      </c>
      <c r="J3762" s="41" t="str">
        <f t="shared" si="523"/>
        <v>Planned</v>
      </c>
    </row>
    <row r="3763" spans="1:10" x14ac:dyDescent="0.25">
      <c r="A3763" s="103" t="str">
        <f t="shared" si="522"/>
        <v>Activities+ Physical Activities125</v>
      </c>
      <c r="B3763" s="74" t="s">
        <v>109</v>
      </c>
      <c r="C3763" s="105"/>
      <c r="D3763" s="118" t="s">
        <v>132</v>
      </c>
      <c r="E3763" s="105" t="s">
        <v>128</v>
      </c>
      <c r="F3763" s="42">
        <v>125</v>
      </c>
      <c r="G3763" s="43" t="str">
        <f t="shared" si="521"/>
        <v>01 Mar (Week 25:  Fri)</v>
      </c>
      <c r="H3763" s="41" t="s">
        <v>4265</v>
      </c>
      <c r="I3763" s="41" t="s">
        <v>4287</v>
      </c>
      <c r="J3763" s="41" t="str">
        <f t="shared" si="523"/>
        <v>Planned</v>
      </c>
    </row>
    <row r="3764" spans="1:10" x14ac:dyDescent="0.25">
      <c r="A3764" s="103" t="str">
        <f t="shared" si="522"/>
        <v>Activities+ Physical Activities126</v>
      </c>
      <c r="B3764" s="74" t="s">
        <v>109</v>
      </c>
      <c r="C3764" s="105"/>
      <c r="D3764" s="118" t="s">
        <v>132</v>
      </c>
      <c r="E3764" s="105" t="s">
        <v>128</v>
      </c>
      <c r="F3764" s="42">
        <v>126</v>
      </c>
      <c r="G3764" s="43" t="str">
        <f t="shared" si="521"/>
        <v>04 Mar (Week 26:  Mon)</v>
      </c>
      <c r="H3764" s="41" t="s">
        <v>4443</v>
      </c>
      <c r="I3764" s="41" t="s">
        <v>4444</v>
      </c>
      <c r="J3764" s="41" t="str">
        <f t="shared" si="523"/>
        <v>Planned</v>
      </c>
    </row>
    <row r="3765" spans="1:10" x14ac:dyDescent="0.25">
      <c r="A3765" s="103" t="str">
        <f t="shared" si="522"/>
        <v>Activities+ Physical Activities128</v>
      </c>
      <c r="B3765" s="74" t="s">
        <v>109</v>
      </c>
      <c r="C3765" s="105"/>
      <c r="D3765" s="118" t="s">
        <v>132</v>
      </c>
      <c r="E3765" s="105" t="s">
        <v>128</v>
      </c>
      <c r="F3765" s="42">
        <v>128</v>
      </c>
      <c r="G3765" s="43" t="str">
        <f t="shared" si="521"/>
        <v>06 Mar (Week 26:  Wed)</v>
      </c>
      <c r="H3765" s="41" t="s">
        <v>4415</v>
      </c>
      <c r="I3765" s="41" t="s">
        <v>4424</v>
      </c>
      <c r="J3765" s="41" t="str">
        <f t="shared" si="523"/>
        <v>Planned</v>
      </c>
    </row>
    <row r="3766" spans="1:10" x14ac:dyDescent="0.25">
      <c r="A3766" s="103" t="str">
        <f t="shared" si="522"/>
        <v>Activities+ Physical Activities130</v>
      </c>
      <c r="B3766" s="74" t="s">
        <v>109</v>
      </c>
      <c r="C3766" s="105"/>
      <c r="D3766" s="118" t="s">
        <v>132</v>
      </c>
      <c r="E3766" s="105" t="s">
        <v>128</v>
      </c>
      <c r="F3766" s="42">
        <v>130</v>
      </c>
      <c r="G3766" s="43" t="str">
        <f t="shared" si="521"/>
        <v>08 Mar (Week 26:  Fri)</v>
      </c>
      <c r="H3766" s="41" t="s">
        <v>4415</v>
      </c>
      <c r="I3766" s="41" t="s">
        <v>4424</v>
      </c>
      <c r="J3766" s="41" t="str">
        <f t="shared" si="523"/>
        <v>Planned</v>
      </c>
    </row>
    <row r="3767" spans="1:10" x14ac:dyDescent="0.25">
      <c r="A3767" s="103" t="str">
        <f t="shared" si="522"/>
        <v>Activities+ Physical Activities131</v>
      </c>
      <c r="B3767" s="74" t="s">
        <v>109</v>
      </c>
      <c r="C3767" s="105"/>
      <c r="D3767" s="118" t="s">
        <v>132</v>
      </c>
      <c r="E3767" s="105" t="s">
        <v>128</v>
      </c>
      <c r="F3767" s="42">
        <v>131</v>
      </c>
      <c r="G3767" s="43" t="str">
        <f t="shared" si="521"/>
        <v>11 Mar (Week 27:  Mon)</v>
      </c>
      <c r="H3767" s="41" t="s">
        <v>4415</v>
      </c>
      <c r="I3767" s="41" t="s">
        <v>4424</v>
      </c>
      <c r="J3767" s="41" t="str">
        <f t="shared" si="523"/>
        <v>Planned</v>
      </c>
    </row>
    <row r="3768" spans="1:10" x14ac:dyDescent="0.25">
      <c r="A3768" s="103" t="str">
        <f t="shared" si="522"/>
        <v>Activities+ Physical Activities133</v>
      </c>
      <c r="B3768" s="74" t="s">
        <v>109</v>
      </c>
      <c r="C3768" s="105"/>
      <c r="D3768" s="118" t="s">
        <v>132</v>
      </c>
      <c r="E3768" s="105" t="s">
        <v>128</v>
      </c>
      <c r="F3768" s="42">
        <v>133</v>
      </c>
      <c r="G3768" s="43" t="str">
        <f t="shared" si="521"/>
        <v>13 Mar (Week 27:  Wed)</v>
      </c>
      <c r="H3768" s="41" t="s">
        <v>4443</v>
      </c>
      <c r="I3768" s="41" t="s">
        <v>4460</v>
      </c>
      <c r="J3768" s="41" t="str">
        <f t="shared" si="523"/>
        <v>Planned</v>
      </c>
    </row>
    <row r="3769" spans="1:10" x14ac:dyDescent="0.25">
      <c r="A3769" s="103" t="str">
        <f t="shared" si="522"/>
        <v>Activities+ Physical Activities135</v>
      </c>
      <c r="B3769" s="74" t="s">
        <v>109</v>
      </c>
      <c r="C3769" s="105"/>
      <c r="D3769" s="118" t="s">
        <v>132</v>
      </c>
      <c r="E3769" s="105" t="s">
        <v>128</v>
      </c>
      <c r="F3769" s="42">
        <v>135</v>
      </c>
      <c r="G3769" s="43" t="str">
        <f t="shared" si="521"/>
        <v>15 Mar (Week 27:  Fri)</v>
      </c>
      <c r="H3769" s="41" t="s">
        <v>4415</v>
      </c>
      <c r="I3769" s="41" t="s">
        <v>4424</v>
      </c>
      <c r="J3769" s="41" t="str">
        <f t="shared" si="523"/>
        <v>Planned</v>
      </c>
    </row>
    <row r="3770" spans="1:10" x14ac:dyDescent="0.25">
      <c r="A3770" s="103" t="str">
        <f t="shared" si="522"/>
        <v>Activities+ Physical Activities136</v>
      </c>
      <c r="B3770" s="74" t="s">
        <v>109</v>
      </c>
      <c r="C3770" s="105"/>
      <c r="D3770" s="118" t="s">
        <v>132</v>
      </c>
      <c r="E3770" s="105" t="s">
        <v>128</v>
      </c>
      <c r="F3770" s="42">
        <v>136</v>
      </c>
      <c r="G3770" s="43" t="str">
        <f t="shared" si="521"/>
        <v>18 Mar (Week 28:  Mon)</v>
      </c>
      <c r="H3770" s="41" t="s">
        <v>4415</v>
      </c>
      <c r="I3770" s="41" t="s">
        <v>4424</v>
      </c>
      <c r="J3770" s="41" t="str">
        <f t="shared" si="523"/>
        <v>Planned</v>
      </c>
    </row>
    <row r="3771" spans="1:10" x14ac:dyDescent="0.25">
      <c r="A3771" s="103" t="str">
        <f t="shared" si="522"/>
        <v>Activities+ Physical Activities138</v>
      </c>
      <c r="B3771" s="74" t="s">
        <v>109</v>
      </c>
      <c r="C3771" s="105"/>
      <c r="D3771" s="118" t="s">
        <v>132</v>
      </c>
      <c r="E3771" s="105" t="s">
        <v>128</v>
      </c>
      <c r="F3771" s="42">
        <v>138</v>
      </c>
      <c r="G3771" s="43" t="str">
        <f t="shared" si="521"/>
        <v>20 Mar (Week 28:  Wed)</v>
      </c>
      <c r="H3771" s="41" t="s">
        <v>4415</v>
      </c>
      <c r="I3771" s="41" t="s">
        <v>4424</v>
      </c>
      <c r="J3771" s="41" t="str">
        <f t="shared" si="523"/>
        <v>Planned</v>
      </c>
    </row>
    <row r="3772" spans="1:10" x14ac:dyDescent="0.25">
      <c r="A3772" s="103" t="str">
        <f t="shared" si="522"/>
        <v>Activities+ Physical Activities140</v>
      </c>
      <c r="B3772" s="74" t="s">
        <v>109</v>
      </c>
      <c r="C3772" s="105"/>
      <c r="D3772" s="118" t="s">
        <v>132</v>
      </c>
      <c r="E3772" s="105" t="s">
        <v>128</v>
      </c>
      <c r="F3772" s="42">
        <v>140</v>
      </c>
      <c r="G3772" s="43" t="str">
        <f t="shared" si="521"/>
        <v>22 Mar (Week 28:  Fri)</v>
      </c>
      <c r="H3772" s="41" t="s">
        <v>4415</v>
      </c>
      <c r="I3772" s="41" t="s">
        <v>4424</v>
      </c>
      <c r="J3772" s="41" t="str">
        <f t="shared" si="523"/>
        <v>Planned</v>
      </c>
    </row>
    <row r="3773" spans="1:10" x14ac:dyDescent="0.25">
      <c r="A3773" s="103" t="str">
        <f t="shared" si="522"/>
        <v>Activities+ Physical Activities141</v>
      </c>
      <c r="B3773" s="74" t="s">
        <v>109</v>
      </c>
      <c r="C3773" s="105"/>
      <c r="D3773" s="118" t="s">
        <v>132</v>
      </c>
      <c r="E3773" s="105" t="s">
        <v>128</v>
      </c>
      <c r="F3773" s="42">
        <v>141</v>
      </c>
      <c r="G3773" s="43" t="str">
        <f t="shared" si="521"/>
        <v>25 Mar (Week 29:  Mon)</v>
      </c>
      <c r="H3773" s="41" t="s">
        <v>4415</v>
      </c>
      <c r="I3773" s="41" t="s">
        <v>4424</v>
      </c>
      <c r="J3773" s="41" t="str">
        <f t="shared" si="523"/>
        <v>Planned</v>
      </c>
    </row>
    <row r="3774" spans="1:10" x14ac:dyDescent="0.25">
      <c r="A3774" s="103" t="str">
        <f t="shared" si="522"/>
        <v>Activities+ Physical Activities143</v>
      </c>
      <c r="B3774" s="74" t="s">
        <v>109</v>
      </c>
      <c r="C3774" s="105"/>
      <c r="D3774" s="118" t="s">
        <v>132</v>
      </c>
      <c r="E3774" s="105" t="s">
        <v>128</v>
      </c>
      <c r="F3774" s="42">
        <v>143</v>
      </c>
      <c r="G3774" s="43" t="str">
        <f t="shared" si="521"/>
        <v>27 Mar (Week 29:  Wed)</v>
      </c>
      <c r="H3774" s="41" t="s">
        <v>4415</v>
      </c>
      <c r="I3774" s="41" t="s">
        <v>4424</v>
      </c>
      <c r="J3774" s="41" t="str">
        <f t="shared" si="523"/>
        <v>Planned</v>
      </c>
    </row>
    <row r="3775" spans="1:10" x14ac:dyDescent="0.25">
      <c r="A3775" s="103" t="str">
        <f t="shared" si="522"/>
        <v>Activities+ Physical Activities145</v>
      </c>
      <c r="B3775" s="74" t="s">
        <v>109</v>
      </c>
      <c r="C3775" s="105"/>
      <c r="D3775" s="118" t="s">
        <v>132</v>
      </c>
      <c r="E3775" s="105" t="s">
        <v>128</v>
      </c>
      <c r="F3775" s="42">
        <v>145</v>
      </c>
      <c r="G3775" s="43" t="str">
        <f t="shared" si="521"/>
        <v>29 Mar (Week 29:  Fri)</v>
      </c>
      <c r="H3775" s="41" t="s">
        <v>4415</v>
      </c>
      <c r="I3775" s="41" t="s">
        <v>4424</v>
      </c>
      <c r="J3775" s="41" t="str">
        <f t="shared" si="523"/>
        <v>Planned</v>
      </c>
    </row>
  </sheetData>
  <sheetProtection insertRows="0"/>
  <conditionalFormatting sqref="B2:E3775">
    <cfRule type="expression" dxfId="16" priority="180">
      <formula>B2&lt;&gt;B1</formula>
    </cfRule>
  </conditionalFormatting>
  <dataValidations xWindow="216" yWindow="668" count="5">
    <dataValidation type="list" allowBlank="1" showInputMessage="1" showErrorMessage="1" sqref="L1387 L1291 L1288 L1289:M1290 L1287:M1287 M1285 L1284:L1286 L1307:L1308 L1306:M1306 M1308 L1304:L1305 M1302 L1292:M1300 L1303:M1303 L1301:L1302 L1340 L1309:M1339 L1354 L1341:M1353 L1363 L1364:M1386 L1355:M1362 L1397 L1388:M1396 L1:M1283 L1398:M1048576" xr:uid="{B2DA7E1F-62B3-4099-B9BF-4A2CDD8C7800}">
      <formula1>"Yes, No"</formula1>
    </dataValidation>
    <dataValidation type="list" allowBlank="1" showInputMessage="1" showErrorMessage="1" sqref="N1304:N1308 N1302 N1310:N1355 N1:N1300 N1357:N1048576" xr:uid="{1A91F1C2-BB5D-49EF-A22B-30AFFDFC1801}">
      <formula1>"Yes, No, Figure"</formula1>
    </dataValidation>
    <dataValidation type="list" allowBlank="1" showInputMessage="1" showErrorMessage="1" sqref="J1:J1048576" xr:uid="{EBD4180B-55FA-4D42-A54E-8757203E594C}">
      <formula1>"Planned, Completed, Revoked"</formula1>
    </dataValidation>
    <dataValidation type="list" allowBlank="1" showInputMessage="1" showErrorMessage="1" sqref="E1:E1048576" xr:uid="{B19475AE-527D-49A1-84B4-94DA55DEFFE4}">
      <formula1>"Ethan, Jesse, Ethan‚ Jesse"</formula1>
    </dataValidation>
    <dataValidation type="custom" allowBlank="1" showErrorMessage="1" errorTitle="Unique ID Required" error="Combination of Subject, Title/Topic and Teaching Day must be unique." sqref="F1:F1048576" xr:uid="{A69B433E-FB5F-4037-B0AF-88981669F5DB}">
      <formula1>COUNTIF($A:$A,A1)&lt;2</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autoPageBreaks="0"/>
  </sheetPr>
  <dimension ref="A1:V145"/>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D102" sqref="D102"/>
    </sheetView>
  </sheetViews>
  <sheetFormatPr defaultRowHeight="15" x14ac:dyDescent="0.25"/>
  <cols>
    <col min="1" max="2" width="3.7109375" bestFit="1" customWidth="1"/>
    <col min="3" max="3" width="20.7109375" customWidth="1"/>
    <col min="4" max="9" width="12.7109375" customWidth="1"/>
    <col min="10" max="10" width="16.28515625" customWidth="1"/>
    <col min="11" max="11" width="42.28515625" customWidth="1"/>
    <col min="12" max="12" width="36.85546875" customWidth="1"/>
    <col min="13" max="16" width="32" customWidth="1"/>
    <col min="17" max="17" width="5" customWidth="1"/>
    <col min="18" max="18" width="11.7109375" style="39" customWidth="1"/>
    <col min="19" max="19" width="12" style="39" customWidth="1"/>
    <col min="20" max="22" width="12.85546875" style="39" customWidth="1"/>
  </cols>
  <sheetData>
    <row r="1" spans="1:22" s="2" customFormat="1" ht="19.5" customHeight="1" x14ac:dyDescent="0.25">
      <c r="A1" s="3" t="s">
        <v>8</v>
      </c>
      <c r="B1" s="3"/>
      <c r="C1" s="3"/>
      <c r="D1" s="3"/>
      <c r="E1" s="30" t="str">
        <f>"Week "&amp;VLOOKUP(D4,Calendar,3)</f>
        <v>Week 7</v>
      </c>
      <c r="F1" s="3"/>
      <c r="G1" s="3"/>
      <c r="H1" s="4"/>
      <c r="I1"/>
      <c r="J1" s="2" t="s">
        <v>73</v>
      </c>
      <c r="K1" s="2" t="s">
        <v>79</v>
      </c>
      <c r="L1" s="2" t="s">
        <v>80</v>
      </c>
      <c r="M1" s="2" t="s">
        <v>81</v>
      </c>
      <c r="N1" s="2" t="s">
        <v>82</v>
      </c>
      <c r="O1" s="2" t="s">
        <v>83</v>
      </c>
      <c r="P1" s="2" t="s">
        <v>84</v>
      </c>
      <c r="Q1" s="2" t="s">
        <v>85</v>
      </c>
      <c r="R1" s="38" t="s">
        <v>86</v>
      </c>
      <c r="S1" s="38" t="s">
        <v>87</v>
      </c>
      <c r="T1" s="38" t="s">
        <v>88</v>
      </c>
      <c r="U1" s="38" t="s">
        <v>89</v>
      </c>
      <c r="V1" s="38" t="s">
        <v>90</v>
      </c>
    </row>
    <row r="2" spans="1:22" ht="4.5" customHeight="1" x14ac:dyDescent="0.25">
      <c r="H2" s="1"/>
    </row>
    <row r="3" spans="1:22" ht="15" customHeight="1" x14ac:dyDescent="0.25">
      <c r="A3" s="255">
        <v>2019</v>
      </c>
      <c r="B3" s="50"/>
      <c r="C3" s="51" t="s">
        <v>92</v>
      </c>
      <c r="D3" s="52">
        <f>IF(D4&gt;0,VLOOKUP(D4,Calendar,2),"")</f>
        <v>43388</v>
      </c>
      <c r="E3" s="52">
        <f>IF(E4&gt;0,VLOOKUP(E4,Calendar,2),"")</f>
        <v>43389</v>
      </c>
      <c r="F3" s="52">
        <f>IF(F4&gt;0,VLOOKUP(F4,Calendar,2),"")</f>
        <v>43390</v>
      </c>
      <c r="G3" s="52">
        <f>IF(G4&gt;0,VLOOKUP(G4,Calendar,2),"")</f>
        <v>43391</v>
      </c>
      <c r="H3" s="53">
        <f>IF(H4&gt;0,VLOOKUP(H4,Calendar,2),"")</f>
        <v>43392</v>
      </c>
      <c r="J3" s="55"/>
      <c r="K3" s="55"/>
      <c r="L3" s="56" t="s">
        <v>74</v>
      </c>
      <c r="M3" s="55"/>
      <c r="N3" s="55"/>
      <c r="O3" s="55"/>
      <c r="P3" s="55"/>
      <c r="Q3" s="55"/>
      <c r="R3" s="57" t="s">
        <v>91</v>
      </c>
      <c r="S3" s="58"/>
      <c r="T3" s="58"/>
      <c r="U3" s="58"/>
      <c r="V3" s="58"/>
    </row>
    <row r="4" spans="1:22" s="5" customFormat="1" ht="12" customHeight="1" x14ac:dyDescent="0.25">
      <c r="A4" s="256"/>
      <c r="C4" s="31" t="s">
        <v>49</v>
      </c>
      <c r="D4" s="32">
        <v>31</v>
      </c>
      <c r="E4" s="32">
        <f>D4+1</f>
        <v>32</v>
      </c>
      <c r="F4" s="32">
        <f>E4+1</f>
        <v>33</v>
      </c>
      <c r="G4" s="32">
        <f>F4+1</f>
        <v>34</v>
      </c>
      <c r="H4" s="33">
        <f>G4+1</f>
        <v>35</v>
      </c>
      <c r="I4"/>
      <c r="J4" s="59"/>
      <c r="K4" s="60" t="s">
        <v>42</v>
      </c>
      <c r="L4" s="61">
        <f>D4</f>
        <v>31</v>
      </c>
      <c r="M4" s="61">
        <f>E4</f>
        <v>32</v>
      </c>
      <c r="N4" s="61">
        <f>F4</f>
        <v>33</v>
      </c>
      <c r="O4" s="61">
        <f>G4</f>
        <v>34</v>
      </c>
      <c r="P4" s="61">
        <f>H4</f>
        <v>35</v>
      </c>
      <c r="Q4" s="61"/>
      <c r="R4" s="61">
        <f>D4</f>
        <v>31</v>
      </c>
      <c r="S4" s="61">
        <f>E4</f>
        <v>32</v>
      </c>
      <c r="T4" s="61">
        <f>F4</f>
        <v>33</v>
      </c>
      <c r="U4" s="61">
        <f>G4</f>
        <v>34</v>
      </c>
      <c r="V4" s="61">
        <f>H4</f>
        <v>35</v>
      </c>
    </row>
    <row r="5" spans="1:22" s="49" customFormat="1" ht="13.5" customHeight="1" x14ac:dyDescent="0.25">
      <c r="A5" s="257"/>
      <c r="B5" s="45"/>
      <c r="C5" s="46" t="s">
        <v>3</v>
      </c>
      <c r="D5" s="47" t="str">
        <f>IF(D4&gt;0,"Week "&amp;VLOOKUP(D4,Calendar,3)&amp;" Day "&amp;VLOOKUP(D4,Calendar,4),"")</f>
        <v>Week 7 Day 1</v>
      </c>
      <c r="E5" s="47" t="str">
        <f>IF(E4&gt;0,"Week "&amp;VLOOKUP(E4,Calendar,3)&amp;" Day "&amp;VLOOKUP(E4,Calendar,4),"")</f>
        <v>Week 7 Day 2</v>
      </c>
      <c r="F5" s="47" t="str">
        <f>IF(F4&gt;0,"Week "&amp;VLOOKUP(F4,Calendar,3)&amp;" Day "&amp;VLOOKUP(F4,Calendar,4),"")</f>
        <v>Week 7 Day 3</v>
      </c>
      <c r="G5" s="47" t="str">
        <f>IF(G4&gt;0,"Week "&amp;VLOOKUP(G4,Calendar,3)&amp;" Day "&amp;VLOOKUP(G4,Calendar,4),"")</f>
        <v>Week 7 Day 4</v>
      </c>
      <c r="H5" s="48" t="str">
        <f>IF(H4&gt;0,"Week "&amp;VLOOKUP(H4,Calendar,3)&amp;" Day "&amp;VLOOKUP(H4,Calendar,4),"")</f>
        <v>Week 7 Day 5</v>
      </c>
      <c r="I5"/>
      <c r="J5" s="62" t="s">
        <v>77</v>
      </c>
      <c r="K5" s="62" t="s">
        <v>41</v>
      </c>
      <c r="L5" s="63"/>
      <c r="M5" s="63"/>
      <c r="N5" s="63"/>
      <c r="O5" s="63"/>
      <c r="P5" s="63"/>
      <c r="Q5" s="63"/>
      <c r="R5" s="64"/>
      <c r="S5" s="64"/>
      <c r="T5" s="64"/>
      <c r="U5" s="64"/>
      <c r="V5" s="64"/>
    </row>
    <row r="6" spans="1:22" x14ac:dyDescent="0.25">
      <c r="A6" s="255" t="s">
        <v>123</v>
      </c>
      <c r="B6" s="260" t="s">
        <v>0</v>
      </c>
      <c r="C6" s="109" t="s">
        <v>104</v>
      </c>
      <c r="D6" s="141" t="str">
        <f>IF(D$116="",IF(VLOOKUP(L6,ActivityList[],10,0)="Planned",Planned&amp;IF(VLOOKUP(L6,ActivityList[],12,0)="Yes",Moved,"")&amp;" __/__ ",IF(VLOOKUP(L6,ActivityList[],10,0)="Completed",Completed&amp;" ",Revoked&amp;" ")),IF(VLOOKUP(L6,ActivityList[],10,0)="Revoked",Revoked&amp;" ",TEXT(VLOOKUP(L6,ActivityList[],11,0)," d/m | ")))&amp;VLOOKUP(L6,ActivityList[],8,0)&amp;IF(VLOOKUP(L6,ActivityList[],13,0)="Yes"," "&amp;Map,"")&amp;IF(VLOOKUP(L6,ActivityList[],14,0)="Yes"," "&amp;Timeline,IF(VLOOKUP(L6,ActivityList[],14,0)="Figure"," "&amp;Timeline&amp;Figure,""))</f>
        <v>ƒ __/__ Psa 33</v>
      </c>
      <c r="E6" s="141" t="str">
        <f>IF(E$116="",IF(VLOOKUP(M6,ActivityList[],10,0)="Planned",Planned&amp;IF(VLOOKUP(M6,ActivityList[],12,0)="Yes",Moved,"")&amp;" __/__ ",IF(VLOOKUP(M6,ActivityList[],10,0)="Completed",Completed&amp;" ",Revoked&amp;" ")),IF(VLOOKUP(M6,ActivityList[],10,0)="Revoked",Revoked&amp;" ",TEXT(VLOOKUP(M6,ActivityList[],11,0)," d/m | ")))&amp;VLOOKUP(M6,ActivityList[],8,0)&amp;IF(VLOOKUP(M6,ActivityList[],13,0)="Yes"," "&amp;Map,"")&amp;IF(VLOOKUP(M6,ActivityList[],14,0)="Yes"," "&amp;Timeline,IF(VLOOKUP(M6,ActivityList[],14,0)="Figure"," "&amp;Timeline&amp;Figure,""))</f>
        <v>ƒ __/__ Psa 34</v>
      </c>
      <c r="F6" s="141" t="str">
        <f>IF(F$116="",IF(VLOOKUP(N6,ActivityList[],10,0)="Planned",Planned&amp;IF(VLOOKUP(N6,ActivityList[],12,0)="Yes",Moved,"")&amp;" __/__ ",IF(VLOOKUP(N6,ActivityList[],10,0)="Completed",Completed&amp;" ",Revoked&amp;" ")),IF(VLOOKUP(N6,ActivityList[],10,0)="Revoked",Revoked&amp;" ",TEXT(VLOOKUP(N6,ActivityList[],11,0)," d/m | ")))&amp;VLOOKUP(N6,ActivityList[],8,0)&amp;IF(VLOOKUP(N6,ActivityList[],13,0)="Yes"," "&amp;Map,"")&amp;IF(VLOOKUP(N6,ActivityList[],14,0)="Yes"," "&amp;Timeline,IF(VLOOKUP(N6,ActivityList[],14,0)="Figure"," "&amp;Timeline&amp;Figure,""))</f>
        <v>ƒ __/__ Psa 35</v>
      </c>
      <c r="G6" s="141" t="str">
        <f>IF(G$116="",IF(VLOOKUP(O6,ActivityList[],10,0)="Planned",Planned&amp;IF(VLOOKUP(O6,ActivityList[],12,0)="Yes",Moved,"")&amp;" __/__ ",IF(VLOOKUP(O6,ActivityList[],10,0)="Completed",Completed&amp;" ",Revoked&amp;" ")),IF(VLOOKUP(O6,ActivityList[],10,0)="Revoked",Revoked&amp;" ",TEXT(VLOOKUP(O6,ActivityList[],11,0)," d/m | ")))&amp;VLOOKUP(O6,ActivityList[],8,0)&amp;IF(VLOOKUP(O6,ActivityList[],13,0)="Yes"," "&amp;Map,"")&amp;IF(VLOOKUP(O6,ActivityList[],14,0)="Yes"," "&amp;Timeline,IF(VLOOKUP(O6,ActivityList[],14,0)="Figure"," "&amp;Timeline&amp;Figure,""))</f>
        <v>ƒ __/__ Psa 36</v>
      </c>
      <c r="H6" s="121" t="str">
        <f>IF(H$116="",IF(VLOOKUP(P6,ActivityList[],10,0)="Planned",Planned&amp;IF(VLOOKUP(P6,ActivityList[],12,0)="Yes",Moved,"")&amp;" __/__ ",IF(VLOOKUP(P6,ActivityList[],10,0)="Completed",Completed&amp;" ",Revoked&amp;" ")),IF(VLOOKUP(P6,ActivityList[],10,0)="Revoked",Revoked&amp;" ",TEXT(VLOOKUP(P6,ActivityList[],11,0)," d/m | ")))&amp;VLOOKUP(P6,ActivityList[],8,0)&amp;IF(VLOOKUP(P6,ActivityList[],13,0)="Yes"," "&amp;Map,"")&amp;IF(VLOOKUP(P6,ActivityList[],14,0)="Yes"," "&amp;Timeline,IF(VLOOKUP(P6,ActivityList[],14,0)="Figure"," "&amp;Timeline&amp;Figure,""))</f>
        <v>ƒ __/__ Psa 37</v>
      </c>
      <c r="J6" s="65" t="str">
        <f>IF(ISBLANK(A6),J5,A6)</f>
        <v>Foundation</v>
      </c>
      <c r="K6" s="65" t="str">
        <f t="shared" ref="K6:K115" si="0">C6</f>
        <v>Scripture</v>
      </c>
      <c r="L6" s="65" t="str">
        <f t="shared" ref="L6:P6" si="1">$J6&amp;$K6&amp;L$4</f>
        <v>FoundationScripture31</v>
      </c>
      <c r="M6" s="65" t="str">
        <f t="shared" si="1"/>
        <v>FoundationScripture32</v>
      </c>
      <c r="N6" s="65" t="str">
        <f t="shared" si="1"/>
        <v>FoundationScripture33</v>
      </c>
      <c r="O6" s="65" t="str">
        <f t="shared" si="1"/>
        <v>FoundationScripture34</v>
      </c>
      <c r="P6" s="65" t="str">
        <f t="shared" si="1"/>
        <v>FoundationScripture35</v>
      </c>
      <c r="Q6" s="65" t="s">
        <v>76</v>
      </c>
      <c r="R6" s="66" t="str">
        <f>IF(R$4&gt;0,IF(ISNA(VLOOKUP(L6,ActivityList[],10,0)),"No Activity",IF(VLOOKUP(L6,ActivityList[],10,0)="Completed",VLOOKUP(L6,ActivityList[],11,0),VLOOKUP(L6,ActivityList[],10,0))),"No Class")</f>
        <v>Planned</v>
      </c>
      <c r="S6" s="66" t="str">
        <f>IF(S$4&gt;0,IF(ISNA(VLOOKUP(M6,ActivityList[],10,0)),"No Activity",IF(VLOOKUP(M6,ActivityList[],10,0)="Completed",VLOOKUP(M6,ActivityList[],11,0),VLOOKUP(M6,ActivityList[],10,0))),"No Class")</f>
        <v>Planned</v>
      </c>
      <c r="T6" s="66" t="str">
        <f>IF(T$4&gt;0,IF(ISNA(VLOOKUP(N6,ActivityList[],10,0)),"No Activity",IF(VLOOKUP(N6,ActivityList[],10,0)="Completed",VLOOKUP(N6,ActivityList[],11,0),VLOOKUP(N6,ActivityList[],10,0))),"No Class")</f>
        <v>Planned</v>
      </c>
      <c r="U6" s="66" t="str">
        <f>IF(U$4&gt;0,IF(ISNA(VLOOKUP(O6,ActivityList[],10,0)),"No Activity",IF(VLOOKUP(O6,ActivityList[],10,0)="Completed",VLOOKUP(O6,ActivityList[],11,0),VLOOKUP(O6,ActivityList[],10,0))),"No Class")</f>
        <v>Planned</v>
      </c>
      <c r="V6" s="66" t="str">
        <f>IF(V$4&gt;0,IF(ISNA(VLOOKUP(P6,ActivityList[],10,0)),"No Activity",IF(VLOOKUP(P6,ActivityList[],10,0)="Completed",VLOOKUP(P6,ActivityList[],11,0),VLOOKUP(P6,ActivityList[],10,0))),"No Class")</f>
        <v>Planned</v>
      </c>
    </row>
    <row r="7" spans="1:22" x14ac:dyDescent="0.25">
      <c r="A7" s="256"/>
      <c r="B7" s="261"/>
      <c r="C7" s="175" t="s">
        <v>791</v>
      </c>
      <c r="D7" s="147" t="e">
        <f>IF(D$116="",IF(VLOOKUP(L7,ActivityList[],10,0)="Planned",Planned&amp;IF(VLOOKUP(L7,ActivityList[],12,0)="Yes",Moved,"")&amp;" __/__ ",IF(VLOOKUP(L7,ActivityList[],10,0)="Completed",Completed&amp;" ",Revoked&amp;" ")),IF(VLOOKUP(L7,ActivityList[],10,0)="Revoked",Revoked&amp;" ",TEXT(VLOOKUP(L7,ActivityList[],11,0)," d/m | ")))&amp;VLOOKUP(L7,ActivityList[],8,0)&amp;IF(VLOOKUP(L7,ActivityList[],13,0)="Yes"," "&amp;Map,"")&amp;IF(VLOOKUP(L7,ActivityList[],14,0)="Yes"," "&amp;Timeline,IF(VLOOKUP(L7,ActivityList[],14,0)="Figure"," "&amp;Timeline&amp;Figure,""))</f>
        <v>#N/A</v>
      </c>
      <c r="E7" s="147" t="e">
        <f>IF(E$116="",IF(VLOOKUP(M7,ActivityList[],10,0)="Planned",Planned&amp;IF(VLOOKUP(M7,ActivityList[],12,0)="Yes",Moved,"")&amp;" __/__ ",IF(VLOOKUP(M7,ActivityList[],10,0)="Completed",Completed&amp;" ",Revoked&amp;" ")),IF(VLOOKUP(M7,ActivityList[],10,0)="Revoked",Revoked&amp;" ",TEXT(VLOOKUP(M7,ActivityList[],11,0)," d/m | ")))&amp;VLOOKUP(M7,ActivityList[],8,0)&amp;IF(VLOOKUP(M7,ActivityList[],13,0)="Yes"," "&amp;Map,"")&amp;IF(VLOOKUP(M7,ActivityList[],14,0)="Yes"," "&amp;Timeline,IF(VLOOKUP(M7,ActivityList[],14,0)="Figure"," "&amp;Timeline&amp;Figure,""))</f>
        <v>#N/A</v>
      </c>
      <c r="F7" s="147" t="str">
        <f>IF(F$116="",IF(VLOOKUP(N7,ActivityList[],10,0)="Planned",Planned&amp;IF(VLOOKUP(N7,ActivityList[],12,0)="Yes",Moved,"")&amp;" __/__ ",IF(VLOOKUP(N7,ActivityList[],10,0)="Completed",Completed&amp;" ",Revoked&amp;" ")),IF(VLOOKUP(N7,ActivityList[],10,0)="Revoked",Revoked&amp;" ",TEXT(VLOOKUP(N7,ActivityList[],11,0)," d/m | ")))&amp;VLOOKUP(N7,ActivityList[],8,0)&amp;IF(VLOOKUP(N7,ActivityList[],13,0)="Yes"," "&amp;Map,"")&amp;IF(VLOOKUP(N7,ActivityList[],14,0)="Yes"," "&amp;Timeline,IF(VLOOKUP(N7,ActivityList[],14,0)="Figure"," "&amp;Timeline&amp;Figure,""))</f>
        <v>ƒ __/__ Ch.6</v>
      </c>
      <c r="G7" s="147" t="e">
        <f>IF(G$116="",IF(VLOOKUP(O7,ActivityList[],10,0)="Planned",Planned&amp;IF(VLOOKUP(O7,ActivityList[],12,0)="Yes",Moved,"")&amp;" __/__ ",IF(VLOOKUP(O7,ActivityList[],10,0)="Completed",Completed&amp;" ",Revoked&amp;" ")),IF(VLOOKUP(O7,ActivityList[],10,0)="Revoked",Revoked&amp;" ",TEXT(VLOOKUP(O7,ActivityList[],11,0)," d/m | ")))&amp;VLOOKUP(O7,ActivityList[],8,0)&amp;IF(VLOOKUP(O7,ActivityList[],13,0)="Yes"," "&amp;Map,"")&amp;IF(VLOOKUP(O7,ActivityList[],14,0)="Yes"," "&amp;Timeline,IF(VLOOKUP(O7,ActivityList[],14,0)="Figure"," "&amp;Timeline&amp;Figure,""))</f>
        <v>#N/A</v>
      </c>
      <c r="H7" s="125" t="e">
        <f>IF(H$116="",IF(VLOOKUP(P7,ActivityList[],10,0)="Planned",Planned&amp;IF(VLOOKUP(P7,ActivityList[],12,0)="Yes",Moved,"")&amp;" __/__ ",IF(VLOOKUP(P7,ActivityList[],10,0)="Completed",Completed&amp;" ",Revoked&amp;" ")),IF(VLOOKUP(P7,ActivityList[],10,0)="Revoked",Revoked&amp;" ",TEXT(VLOOKUP(P7,ActivityList[],11,0)," d/m | ")))&amp;VLOOKUP(P7,ActivityList[],8,0)&amp;IF(VLOOKUP(P7,ActivityList[],13,0)="Yes"," "&amp;Map,"")&amp;IF(VLOOKUP(P7,ActivityList[],14,0)="Yes"," "&amp;Timeline,IF(VLOOKUP(P7,ActivityList[],14,0)="Figure"," "&amp;Timeline&amp;Figure,""))</f>
        <v>#N/A</v>
      </c>
      <c r="J7" s="222" t="str">
        <f t="shared" ref="J7:J8" si="2">IF(ISBLANK(A7),J6,A7)</f>
        <v>Foundation</v>
      </c>
      <c r="K7" s="222" t="str">
        <f t="shared" ref="K7:K8" si="3">C7</f>
        <v>Case for a Creator</v>
      </c>
      <c r="L7" s="222" t="str">
        <f t="shared" ref="L7:L8" si="4">$J7&amp;$K7&amp;L$4</f>
        <v>FoundationCase for a Creator31</v>
      </c>
      <c r="M7" s="222" t="str">
        <f t="shared" ref="M7:M8" si="5">$J7&amp;$K7&amp;M$4</f>
        <v>FoundationCase for a Creator32</v>
      </c>
      <c r="N7" s="222" t="str">
        <f t="shared" ref="N7:N8" si="6">$J7&amp;$K7&amp;N$4</f>
        <v>FoundationCase for a Creator33</v>
      </c>
      <c r="O7" s="222" t="str">
        <f t="shared" ref="O7:O8" si="7">$J7&amp;$K7&amp;O$4</f>
        <v>FoundationCase for a Creator34</v>
      </c>
      <c r="P7" s="222" t="str">
        <f t="shared" ref="P7:P8" si="8">$J7&amp;$K7&amp;P$4</f>
        <v>FoundationCase for a Creator35</v>
      </c>
      <c r="Q7" s="222"/>
      <c r="R7" s="223" t="str">
        <f>IF(ISNA(VLOOKUP(L7,ActivityList[],10,0)),"",IF(ISBLANK(VLOOKUP(L7,ActivityList[],10,0)),"",VLOOKUP(L7,ActivityList[],10,0)))</f>
        <v/>
      </c>
      <c r="S7" s="223" t="str">
        <f>IF(ISNA(VLOOKUP(M7,ActivityList[],10,0)),"",IF(ISBLANK(VLOOKUP(M7,ActivityList[],10,0)),"",VLOOKUP(M7,ActivityList[],10,0)))</f>
        <v/>
      </c>
      <c r="T7" s="223" t="str">
        <f>IF(ISNA(VLOOKUP(N7,ActivityList[],10,0)),"",IF(ISBLANK(VLOOKUP(N7,ActivityList[],10,0)),"",VLOOKUP(N7,ActivityList[],10,0)))</f>
        <v>Planned</v>
      </c>
      <c r="U7" s="223" t="str">
        <f>IF(ISNA(VLOOKUP(O7,ActivityList[],10,0)),"",IF(ISBLANK(VLOOKUP(O7,ActivityList[],10,0)),"",VLOOKUP(O7,ActivityList[],10,0)))</f>
        <v/>
      </c>
      <c r="V7" s="223" t="str">
        <f>IF(ISNA(VLOOKUP(P7,ActivityList[],10,0)),"",IF(ISBLANK(VLOOKUP(P7,ActivityList[],10,0)),"",VLOOKUP(P7,ActivityList[],10,0)))</f>
        <v/>
      </c>
    </row>
    <row r="8" spans="1:22" x14ac:dyDescent="0.25">
      <c r="A8" s="256"/>
      <c r="B8" s="261"/>
      <c r="C8" s="175" t="s">
        <v>3485</v>
      </c>
      <c r="D8" s="147" t="e">
        <f>IF(D$116="",IF(VLOOKUP(L8,ActivityList[],10,0)="Planned",Planned&amp;IF(VLOOKUP(L8,ActivityList[],12,0)="Yes",Moved,"")&amp;" __/__ ",IF(VLOOKUP(L8,ActivityList[],10,0)="Completed",Completed&amp;" ",Revoked&amp;" ")),IF(VLOOKUP(L8,ActivityList[],10,0)="Revoked",Revoked&amp;" ",TEXT(VLOOKUP(L8,ActivityList[],11,0)," d/m | ")))&amp;VLOOKUP(L8,ActivityList[],8,0)&amp;IF(VLOOKUP(L8,ActivityList[],13,0)="Yes"," "&amp;Map,"")&amp;IF(VLOOKUP(L8,ActivityList[],14,0)="Yes"," "&amp;Timeline,IF(VLOOKUP(L8,ActivityList[],14,0)="Figure"," "&amp;Timeline&amp;Figure,""))</f>
        <v>#N/A</v>
      </c>
      <c r="E8" s="147" t="e">
        <f>IF(E$116="",IF(VLOOKUP(M8,ActivityList[],10,0)="Planned",Planned&amp;IF(VLOOKUP(M8,ActivityList[],12,0)="Yes",Moved,"")&amp;" __/__ ",IF(VLOOKUP(M8,ActivityList[],10,0)="Completed",Completed&amp;" ",Revoked&amp;" ")),IF(VLOOKUP(M8,ActivityList[],10,0)="Revoked",Revoked&amp;" ",TEXT(VLOOKUP(M8,ActivityList[],11,0)," d/m | ")))&amp;VLOOKUP(M8,ActivityList[],8,0)&amp;IF(VLOOKUP(M8,ActivityList[],13,0)="Yes"," "&amp;Map,"")&amp;IF(VLOOKUP(M8,ActivityList[],14,0)="Yes"," "&amp;Timeline,IF(VLOOKUP(M8,ActivityList[],14,0)="Figure"," "&amp;Timeline&amp;Figure,""))</f>
        <v>#N/A</v>
      </c>
      <c r="F8" s="147" t="e">
        <f>IF(F$116="",IF(VLOOKUP(N8,ActivityList[],10,0)="Planned",Planned&amp;IF(VLOOKUP(N8,ActivityList[],12,0)="Yes",Moved,"")&amp;" __/__ ",IF(VLOOKUP(N8,ActivityList[],10,0)="Completed",Completed&amp;" ",Revoked&amp;" ")),IF(VLOOKUP(N8,ActivityList[],10,0)="Revoked",Revoked&amp;" ",TEXT(VLOOKUP(N8,ActivityList[],11,0)," d/m | ")))&amp;VLOOKUP(N8,ActivityList[],8,0)&amp;IF(VLOOKUP(N8,ActivityList[],13,0)="Yes"," "&amp;Map,"")&amp;IF(VLOOKUP(N8,ActivityList[],14,0)="Yes"," "&amp;Timeline,IF(VLOOKUP(N8,ActivityList[],14,0)="Figure"," "&amp;Timeline&amp;Figure,""))</f>
        <v>#N/A</v>
      </c>
      <c r="G8" s="147" t="e">
        <f>IF(G$116="",IF(VLOOKUP(O8,ActivityList[],10,0)="Planned",Planned&amp;IF(VLOOKUP(O8,ActivityList[],12,0)="Yes",Moved,"")&amp;" __/__ ",IF(VLOOKUP(O8,ActivityList[],10,0)="Completed",Completed&amp;" ",Revoked&amp;" ")),IF(VLOOKUP(O8,ActivityList[],10,0)="Revoked",Revoked&amp;" ",TEXT(VLOOKUP(O8,ActivityList[],11,0)," d/m | ")))&amp;VLOOKUP(O8,ActivityList[],8,0)&amp;IF(VLOOKUP(O8,ActivityList[],13,0)="Yes"," "&amp;Map,"")&amp;IF(VLOOKUP(O8,ActivityList[],14,0)="Yes"," "&amp;Timeline,IF(VLOOKUP(O8,ActivityList[],14,0)="Figure"," "&amp;Timeline&amp;Figure,""))</f>
        <v>#N/A</v>
      </c>
      <c r="H8" s="125" t="e">
        <f>IF(H$116="",IF(VLOOKUP(P8,ActivityList[],10,0)="Planned",Planned&amp;IF(VLOOKUP(P8,ActivityList[],12,0)="Yes",Moved,"")&amp;" __/__ ",IF(VLOOKUP(P8,ActivityList[],10,0)="Completed",Completed&amp;" ",Revoked&amp;" ")),IF(VLOOKUP(P8,ActivityList[],10,0)="Revoked",Revoked&amp;" ",TEXT(VLOOKUP(P8,ActivityList[],11,0)," d/m | ")))&amp;VLOOKUP(P8,ActivityList[],8,0)&amp;IF(VLOOKUP(P8,ActivityList[],13,0)="Yes"," "&amp;Map,"")&amp;IF(VLOOKUP(P8,ActivityList[],14,0)="Yes"," "&amp;Timeline,IF(VLOOKUP(P8,ActivityList[],14,0)="Figure"," "&amp;Timeline&amp;Figure,""))</f>
        <v>#N/A</v>
      </c>
      <c r="J8" s="222" t="str">
        <f t="shared" si="2"/>
        <v>Foundation</v>
      </c>
      <c r="K8" s="222" t="str">
        <f t="shared" si="3"/>
        <v>Case for Christ</v>
      </c>
      <c r="L8" s="222" t="str">
        <f t="shared" si="4"/>
        <v>FoundationCase for Christ31</v>
      </c>
      <c r="M8" s="222" t="str">
        <f t="shared" si="5"/>
        <v>FoundationCase for Christ32</v>
      </c>
      <c r="N8" s="222" t="str">
        <f t="shared" si="6"/>
        <v>FoundationCase for Christ33</v>
      </c>
      <c r="O8" s="222" t="str">
        <f t="shared" si="7"/>
        <v>FoundationCase for Christ34</v>
      </c>
      <c r="P8" s="222" t="str">
        <f t="shared" si="8"/>
        <v>FoundationCase for Christ35</v>
      </c>
      <c r="Q8" s="222"/>
      <c r="R8" s="223" t="str">
        <f>IF(ISNA(VLOOKUP(L8,ActivityList[],10,0)),"",IF(ISBLANK(VLOOKUP(L8,ActivityList[],10,0)),"",VLOOKUP(L8,ActivityList[],10,0)))</f>
        <v/>
      </c>
      <c r="S8" s="223" t="str">
        <f>IF(ISNA(VLOOKUP(M8,ActivityList[],10,0)),"",IF(ISBLANK(VLOOKUP(M8,ActivityList[],10,0)),"",VLOOKUP(M8,ActivityList[],10,0)))</f>
        <v/>
      </c>
      <c r="T8" s="223" t="str">
        <f>IF(ISNA(VLOOKUP(N8,ActivityList[],10,0)),"",IF(ISBLANK(VLOOKUP(N8,ActivityList[],10,0)),"",VLOOKUP(N8,ActivityList[],10,0)))</f>
        <v/>
      </c>
      <c r="U8" s="223" t="str">
        <f>IF(ISNA(VLOOKUP(O8,ActivityList[],10,0)),"",IF(ISBLANK(VLOOKUP(O8,ActivityList[],10,0)),"",VLOOKUP(O8,ActivityList[],10,0)))</f>
        <v/>
      </c>
      <c r="V8" s="223" t="str">
        <f>IF(ISNA(VLOOKUP(P8,ActivityList[],10,0)),"",IF(ISBLANK(VLOOKUP(P8,ActivityList[],10,0)),"",VLOOKUP(P8,ActivityList[],10,0)))</f>
        <v/>
      </c>
    </row>
    <row r="9" spans="1:22" x14ac:dyDescent="0.25">
      <c r="A9" s="256"/>
      <c r="B9" s="261"/>
      <c r="C9" s="175" t="s">
        <v>3486</v>
      </c>
      <c r="D9" s="147" t="e">
        <f>IF(D$116="",IF(VLOOKUP(L9,ActivityList[],10,0)="Planned",Planned&amp;IF(VLOOKUP(L9,ActivityList[],12,0)="Yes",Moved,"")&amp;" __/__ ",IF(VLOOKUP(L9,ActivityList[],10,0)="Completed",Completed&amp;" ",Revoked&amp;" ")),IF(VLOOKUP(L9,ActivityList[],10,0)="Revoked",Revoked&amp;" ",TEXT(VLOOKUP(L9,ActivityList[],11,0)," d/m | ")))&amp;VLOOKUP(L9,ActivityList[],8,0)&amp;IF(VLOOKUP(L9,ActivityList[],13,0)="Yes"," "&amp;Map,"")&amp;IF(VLOOKUP(L9,ActivityList[],14,0)="Yes"," "&amp;Timeline,IF(VLOOKUP(L9,ActivityList[],14,0)="Figure"," "&amp;Timeline&amp;Figure,""))</f>
        <v>#N/A</v>
      </c>
      <c r="E9" s="147" t="e">
        <f>IF(E$116="",IF(VLOOKUP(M9,ActivityList[],10,0)="Planned",Planned&amp;IF(VLOOKUP(M9,ActivityList[],12,0)="Yes",Moved,"")&amp;" __/__ ",IF(VLOOKUP(M9,ActivityList[],10,0)="Completed",Completed&amp;" ",Revoked&amp;" ")),IF(VLOOKUP(M9,ActivityList[],10,0)="Revoked",Revoked&amp;" ",TEXT(VLOOKUP(M9,ActivityList[],11,0)," d/m | ")))&amp;VLOOKUP(M9,ActivityList[],8,0)&amp;IF(VLOOKUP(M9,ActivityList[],13,0)="Yes"," "&amp;Map,"")&amp;IF(VLOOKUP(M9,ActivityList[],14,0)="Yes"," "&amp;Timeline,IF(VLOOKUP(M9,ActivityList[],14,0)="Figure"," "&amp;Timeline&amp;Figure,""))</f>
        <v>#N/A</v>
      </c>
      <c r="F9" s="147" t="e">
        <f>IF(F$116="",IF(VLOOKUP(N9,ActivityList[],10,0)="Planned",Planned&amp;IF(VLOOKUP(N9,ActivityList[],12,0)="Yes",Moved,"")&amp;" __/__ ",IF(VLOOKUP(N9,ActivityList[],10,0)="Completed",Completed&amp;" ",Revoked&amp;" ")),IF(VLOOKUP(N9,ActivityList[],10,0)="Revoked",Revoked&amp;" ",TEXT(VLOOKUP(N9,ActivityList[],11,0)," d/m | ")))&amp;VLOOKUP(N9,ActivityList[],8,0)&amp;IF(VLOOKUP(N9,ActivityList[],13,0)="Yes"," "&amp;Map,"")&amp;IF(VLOOKUP(N9,ActivityList[],14,0)="Yes"," "&amp;Timeline,IF(VLOOKUP(N9,ActivityList[],14,0)="Figure"," "&amp;Timeline&amp;Figure,""))</f>
        <v>#N/A</v>
      </c>
      <c r="G9" s="147" t="e">
        <f>IF(G$116="",IF(VLOOKUP(O9,ActivityList[],10,0)="Planned",Planned&amp;IF(VLOOKUP(O9,ActivityList[],12,0)="Yes",Moved,"")&amp;" __/__ ",IF(VLOOKUP(O9,ActivityList[],10,0)="Completed",Completed&amp;" ",Revoked&amp;" ")),IF(VLOOKUP(O9,ActivityList[],10,0)="Revoked",Revoked&amp;" ",TEXT(VLOOKUP(O9,ActivityList[],11,0)," d/m | ")))&amp;VLOOKUP(O9,ActivityList[],8,0)&amp;IF(VLOOKUP(O9,ActivityList[],13,0)="Yes"," "&amp;Map,"")&amp;IF(VLOOKUP(O9,ActivityList[],14,0)="Yes"," "&amp;Timeline,IF(VLOOKUP(O9,ActivityList[],14,0)="Figure"," "&amp;Timeline&amp;Figure,""))</f>
        <v>#N/A</v>
      </c>
      <c r="H9" s="125" t="e">
        <f>IF(H$116="",IF(VLOOKUP(P9,ActivityList[],10,0)="Planned",Planned&amp;IF(VLOOKUP(P9,ActivityList[],12,0)="Yes",Moved,"")&amp;" __/__ ",IF(VLOOKUP(P9,ActivityList[],10,0)="Completed",Completed&amp;" ",Revoked&amp;" ")),IF(VLOOKUP(P9,ActivityList[],10,0)="Revoked",Revoked&amp;" ",TEXT(VLOOKUP(P9,ActivityList[],11,0)," d/m | ")))&amp;VLOOKUP(P9,ActivityList[],8,0)&amp;IF(VLOOKUP(P9,ActivityList[],13,0)="Yes"," "&amp;Map,"")&amp;IF(VLOOKUP(P9,ActivityList[],14,0)="Yes"," "&amp;Timeline,IF(VLOOKUP(P9,ActivityList[],14,0)="Figure"," "&amp;Timeline&amp;Figure,""))</f>
        <v>#N/A</v>
      </c>
      <c r="J9" s="65" t="str">
        <f>IF(ISBLANK(A9),J6,A9)</f>
        <v>Foundation</v>
      </c>
      <c r="K9" s="174" t="str">
        <f t="shared" ref="K9" si="9">C9</f>
        <v>Case for Faith</v>
      </c>
      <c r="L9" s="174" t="str">
        <f t="shared" ref="L9" si="10">$J9&amp;$K9&amp;L$4</f>
        <v>FoundationCase for Faith31</v>
      </c>
      <c r="M9" s="174" t="str">
        <f t="shared" ref="M9" si="11">$J9&amp;$K9&amp;M$4</f>
        <v>FoundationCase for Faith32</v>
      </c>
      <c r="N9" s="174" t="str">
        <f t="shared" ref="N9" si="12">$J9&amp;$K9&amp;N$4</f>
        <v>FoundationCase for Faith33</v>
      </c>
      <c r="O9" s="174" t="str">
        <f t="shared" ref="O9" si="13">$J9&amp;$K9&amp;O$4</f>
        <v>FoundationCase for Faith34</v>
      </c>
      <c r="P9" s="174" t="str">
        <f t="shared" ref="P9" si="14">$J9&amp;$K9&amp;P$4</f>
        <v>FoundationCase for Faith35</v>
      </c>
      <c r="Q9" s="174"/>
      <c r="R9" s="66" t="str">
        <f>IF(R$4&gt;0,IF(ISNA(VLOOKUP(L9,ActivityList[],10,0)),"No Activity",IF(VLOOKUP(L9,ActivityList[],10,0)="Completed",VLOOKUP(L9,ActivityList[],11,0),VLOOKUP(L9,ActivityList[],10,0))),"No Class")</f>
        <v>No Activity</v>
      </c>
      <c r="S9" s="66" t="str">
        <f>IF(S$4&gt;0,IF(ISNA(VLOOKUP(M9,ActivityList[],10,0)),"No Activity",IF(VLOOKUP(M9,ActivityList[],10,0)="Completed",VLOOKUP(M9,ActivityList[],11,0),VLOOKUP(M9,ActivityList[],10,0))),"No Class")</f>
        <v>No Activity</v>
      </c>
      <c r="T9" s="66" t="str">
        <f>IF(T$4&gt;0,IF(ISNA(VLOOKUP(N9,ActivityList[],10,0)),"No Activity",IF(VLOOKUP(N9,ActivityList[],10,0)="Completed",VLOOKUP(N9,ActivityList[],11,0),VLOOKUP(N9,ActivityList[],10,0))),"No Class")</f>
        <v>No Activity</v>
      </c>
      <c r="U9" s="66" t="str">
        <f>IF(U$4&gt;0,IF(ISNA(VLOOKUP(O9,ActivityList[],10,0)),"No Activity",IF(VLOOKUP(O9,ActivityList[],10,0)="Completed",VLOOKUP(O9,ActivityList[],11,0),VLOOKUP(O9,ActivityList[],10,0))),"No Class")</f>
        <v>No Activity</v>
      </c>
      <c r="V9" s="66" t="str">
        <f>IF(V$4&gt;0,IF(ISNA(VLOOKUP(P9,ActivityList[],10,0)),"No Activity",IF(VLOOKUP(P9,ActivityList[],10,0)="Completed",VLOOKUP(P9,ActivityList[],11,0),VLOOKUP(P9,ActivityList[],10,0))),"No Class")</f>
        <v>No Activity</v>
      </c>
    </row>
    <row r="10" spans="1:22" x14ac:dyDescent="0.25">
      <c r="A10" s="258"/>
      <c r="B10" s="262"/>
      <c r="C10" s="159" t="s">
        <v>1</v>
      </c>
      <c r="D10" s="147" t="str">
        <f>IF(D$116="",IF(VLOOKUP(L10,ActivityList[],10,0)="Planned",Planned&amp;IF(VLOOKUP(L10,ActivityList[],12,0)="Yes",Moved,"")&amp;" __/__ ",IF(VLOOKUP(L10,ActivityList[],10,0)="Completed",Completed&amp;" ",Revoked&amp;" ")),IF(VLOOKUP(L10,ActivityList[],10,0)="Revoked",Revoked&amp;" ",TEXT(VLOOKUP(L10,ActivityList[],11,0)," d/m | ")))&amp;VLOOKUP(L10,ActivityList[],8,0)&amp;IF(VLOOKUP(L10,ActivityList[],13,0)="Yes"," "&amp;Map,"")&amp;IF(VLOOKUP(L10,ActivityList[],14,0)="Yes"," "&amp;Timeline,IF(VLOOKUP(L10,ActivityList[],14,0)="Figure"," "&amp;Timeline&amp;Figure,""))</f>
        <v>ƒ __/__ Joh 19</v>
      </c>
      <c r="E10" s="147" t="str">
        <f>IF(E$116="",IF(VLOOKUP(M10,ActivityList[],10,0)="Planned",Planned&amp;IF(VLOOKUP(M10,ActivityList[],12,0)="Yes",Moved,"")&amp;" __/__ ",IF(VLOOKUP(M10,ActivityList[],10,0)="Completed",Completed&amp;" ",Revoked&amp;" ")),IF(VLOOKUP(M10,ActivityList[],10,0)="Revoked",Revoked&amp;" ",TEXT(VLOOKUP(M10,ActivityList[],11,0)," d/m | ")))&amp;VLOOKUP(M10,ActivityList[],8,0)&amp;IF(VLOOKUP(M10,ActivityList[],13,0)="Yes"," "&amp;Map,"")&amp;IF(VLOOKUP(M10,ActivityList[],14,0)="Yes"," "&amp;Timeline,IF(VLOOKUP(M10,ActivityList[],14,0)="Figure"," "&amp;Timeline&amp;Figure,""))</f>
        <v>ƒ __/__ Joh 20</v>
      </c>
      <c r="F10" s="147" t="str">
        <f>IF(F$116="",IF(VLOOKUP(N10,ActivityList[],10,0)="Planned",Planned&amp;IF(VLOOKUP(N10,ActivityList[],12,0)="Yes",Moved,"")&amp;" __/__ ",IF(VLOOKUP(N10,ActivityList[],10,0)="Completed",Completed&amp;" ",Revoked&amp;" ")),IF(VLOOKUP(N10,ActivityList[],10,0)="Revoked",Revoked&amp;" ",TEXT(VLOOKUP(N10,ActivityList[],11,0)," d/m | ")))&amp;VLOOKUP(N10,ActivityList[],8,0)&amp;IF(VLOOKUP(N10,ActivityList[],13,0)="Yes"," "&amp;Map,"")&amp;IF(VLOOKUP(N10,ActivityList[],14,0)="Yes"," "&amp;Timeline,IF(VLOOKUP(N10,ActivityList[],14,0)="Figure"," "&amp;Timeline&amp;Figure,""))</f>
        <v>ƒ __/__ Joh 21</v>
      </c>
      <c r="G10" s="147" t="str">
        <f>IF(G$116="",IF(VLOOKUP(O10,ActivityList[],10,0)="Planned",Planned&amp;IF(VLOOKUP(O10,ActivityList[],12,0)="Yes",Moved,"")&amp;" __/__ ",IF(VLOOKUP(O10,ActivityList[],10,0)="Completed",Completed&amp;" ",Revoked&amp;" ")),IF(VLOOKUP(O10,ActivityList[],10,0)="Revoked",Revoked&amp;" ",TEXT(VLOOKUP(O10,ActivityList[],11,0)," d/m | ")))&amp;VLOOKUP(O10,ActivityList[],8,0)&amp;IF(VLOOKUP(O10,ActivityList[],13,0)="Yes"," "&amp;Map,"")&amp;IF(VLOOKUP(O10,ActivityList[],14,0)="Yes"," "&amp;Timeline,IF(VLOOKUP(O10,ActivityList[],14,0)="Figure"," "&amp;Timeline&amp;Figure,""))</f>
        <v>ƒ __/__ Pro 13</v>
      </c>
      <c r="H10" s="125" t="str">
        <f>IF(H$116="",IF(VLOOKUP(P10,ActivityList[],10,0)="Planned",Planned&amp;IF(VLOOKUP(P10,ActivityList[],12,0)="Yes",Moved,"")&amp;" __/__ ",IF(VLOOKUP(P10,ActivityList[],10,0)="Completed",Completed&amp;" ",Revoked&amp;" ")),IF(VLOOKUP(P10,ActivityList[],10,0)="Revoked",Revoked&amp;" ",TEXT(VLOOKUP(P10,ActivityList[],11,0)," d/m | ")))&amp;VLOOKUP(P10,ActivityList[],8,0)&amp;IF(VLOOKUP(P10,ActivityList[],13,0)="Yes"," "&amp;Map,"")&amp;IF(VLOOKUP(P10,ActivityList[],14,0)="Yes"," "&amp;Timeline,IF(VLOOKUP(P10,ActivityList[],14,0)="Figure"," "&amp;Timeline&amp;Figure,""))</f>
        <v>ƒ __/__ Pro 14</v>
      </c>
      <c r="J10" s="65" t="str">
        <f t="shared" ref="J10:J76" si="15">IF(ISBLANK(A10),J9,A10)</f>
        <v>Foundation</v>
      </c>
      <c r="K10" s="65" t="str">
        <f t="shared" si="0"/>
        <v>Reading</v>
      </c>
      <c r="L10" s="65" t="str">
        <f t="shared" ref="L10:P10" si="16">$J10&amp;$K10&amp;L$4</f>
        <v>FoundationReading31</v>
      </c>
      <c r="M10" s="65" t="str">
        <f t="shared" si="16"/>
        <v>FoundationReading32</v>
      </c>
      <c r="N10" s="65" t="str">
        <f t="shared" si="16"/>
        <v>FoundationReading33</v>
      </c>
      <c r="O10" s="65" t="str">
        <f t="shared" si="16"/>
        <v>FoundationReading34</v>
      </c>
      <c r="P10" s="65" t="str">
        <f t="shared" si="16"/>
        <v>FoundationReading35</v>
      </c>
      <c r="Q10" s="65"/>
      <c r="R10" s="66" t="str">
        <f>IF(R$4&gt;0,IF(ISNA(VLOOKUP(L10,ActivityList[],10,0)),"No Activity",IF(VLOOKUP(L10,ActivityList[],10,0)="Completed",VLOOKUP(L10,ActivityList[],11,0),VLOOKUP(L10,ActivityList[],10,0))),"No Class")</f>
        <v>Planned</v>
      </c>
      <c r="S10" s="66" t="str">
        <f>IF(S$4&gt;0,IF(ISNA(VLOOKUP(M10,ActivityList[],10,0)),"No Activity",IF(VLOOKUP(M10,ActivityList[],10,0)="Completed",VLOOKUP(M10,ActivityList[],11,0),VLOOKUP(M10,ActivityList[],10,0))),"No Class")</f>
        <v>Planned</v>
      </c>
      <c r="T10" s="66" t="str">
        <f>IF(T$4&gt;0,IF(ISNA(VLOOKUP(N10,ActivityList[],10,0)),"No Activity",IF(VLOOKUP(N10,ActivityList[],10,0)="Completed",VLOOKUP(N10,ActivityList[],11,0),VLOOKUP(N10,ActivityList[],10,0))),"No Class")</f>
        <v>Planned</v>
      </c>
      <c r="U10" s="66" t="str">
        <f>IF(U$4&gt;0,IF(ISNA(VLOOKUP(O10,ActivityList[],10,0)),"No Activity",IF(VLOOKUP(O10,ActivityList[],10,0)="Completed",VLOOKUP(O10,ActivityList[],11,0),VLOOKUP(O10,ActivityList[],10,0))),"No Class")</f>
        <v>Planned</v>
      </c>
      <c r="V10" s="66" t="str">
        <f>IF(V$4&gt;0,IF(ISNA(VLOOKUP(P10,ActivityList[],10,0)),"No Activity",IF(VLOOKUP(P10,ActivityList[],10,0)="Completed",VLOOKUP(P10,ActivityList[],11,0),VLOOKUP(P10,ActivityList[],10,0))),"No Class")</f>
        <v>Planned</v>
      </c>
    </row>
    <row r="11" spans="1:22" ht="15" customHeight="1" x14ac:dyDescent="0.25">
      <c r="A11" s="258"/>
      <c r="B11" s="262" t="s">
        <v>133</v>
      </c>
      <c r="C11" s="110" t="s">
        <v>3487</v>
      </c>
      <c r="D11" s="147" t="str">
        <f>IF(D$116="",IF(VLOOKUP(L11,ActivityList[],10,0)="Planned",Planned&amp;IF(VLOOKUP(L11,ActivityList[],12,0)="Yes",Moved,"")&amp;" __/__ ",IF(VLOOKUP(L11,ActivityList[],10,0)="Completed",Completed&amp;" ",Revoked&amp;" ")),IF(VLOOKUP(L11,ActivityList[],10,0)="Revoked",Revoked&amp;" ",TEXT(VLOOKUP(L11,ActivityList[],11,0)," d/m | ")))&amp;VLOOKUP(L11,ActivityList[],8,0)&amp;IF(VLOOKUP(L11,ActivityList[],13,0)="Yes"," "&amp;Map,"")&amp;IF(VLOOKUP(L11,ActivityList[],14,0)="Yes"," "&amp;Timeline,IF(VLOOKUP(L11,ActivityList[],14,0)="Figure"," "&amp;Timeline&amp;Figure,""))</f>
        <v>ƒ __/__ pp.66-69</v>
      </c>
      <c r="E11" s="147" t="str">
        <f>IF(E$116="",IF(VLOOKUP(M11,ActivityList[],10,0)="Planned",Planned&amp;IF(VLOOKUP(M11,ActivityList[],12,0)="Yes",Moved,"")&amp;" __/__ ",IF(VLOOKUP(M11,ActivityList[],10,0)="Completed",Completed&amp;" ",Revoked&amp;" ")),IF(VLOOKUP(M11,ActivityList[],10,0)="Revoked",Revoked&amp;" ",TEXT(VLOOKUP(M11,ActivityList[],11,0)," d/m | ")))&amp;VLOOKUP(M11,ActivityList[],8,0)&amp;IF(VLOOKUP(M11,ActivityList[],13,0)="Yes"," "&amp;Map,"")&amp;IF(VLOOKUP(M11,ActivityList[],14,0)="Yes"," "&amp;Timeline,IF(VLOOKUP(M11,ActivityList[],14,0)="Figure"," "&amp;Timeline&amp;Figure,""))</f>
        <v>ƒ __/__ pp.70-74 Ǽ</v>
      </c>
      <c r="F11" s="147" t="str">
        <f>IF(F$116="",IF(VLOOKUP(N11,ActivityList[],10,0)="Planned",Planned&amp;IF(VLOOKUP(N11,ActivityList[],12,0)="Yes",Moved,"")&amp;" __/__ ",IF(VLOOKUP(N11,ActivityList[],10,0)="Completed",Completed&amp;" ",Revoked&amp;" ")),IF(VLOOKUP(N11,ActivityList[],10,0)="Revoked",Revoked&amp;" ",TEXT(VLOOKUP(N11,ActivityList[],11,0)," d/m | ")))&amp;VLOOKUP(N11,ActivityList[],8,0)&amp;IF(VLOOKUP(N11,ActivityList[],13,0)="Yes"," "&amp;Map,"")&amp;IF(VLOOKUP(N11,ActivityList[],14,0)="Yes"," "&amp;Timeline,IF(VLOOKUP(N11,ActivityList[],14,0)="Figure"," "&amp;Timeline&amp;Figure,""))</f>
        <v>ƒ __/__ pp.75-79</v>
      </c>
      <c r="G11" s="147" t="str">
        <f>IF(G$116="",IF(VLOOKUP(O11,ActivityList[],10,0)="Planned",Planned&amp;IF(VLOOKUP(O11,ActivityList[],12,0)="Yes",Moved,"")&amp;" __/__ ",IF(VLOOKUP(O11,ActivityList[],10,0)="Completed",Completed&amp;" ",Revoked&amp;" ")),IF(VLOOKUP(O11,ActivityList[],10,0)="Revoked",Revoked&amp;" ",TEXT(VLOOKUP(O11,ActivityList[],11,0)," d/m | ")))&amp;VLOOKUP(O11,ActivityList[],8,0)&amp;IF(VLOOKUP(O11,ActivityList[],13,0)="Yes"," "&amp;Map,"")&amp;IF(VLOOKUP(O11,ActivityList[],14,0)="Yes"," "&amp;Timeline,IF(VLOOKUP(O11,ActivityList[],14,0)="Figure"," "&amp;Timeline&amp;Figure,""))</f>
        <v>ƒ __/__ pp.80-83</v>
      </c>
      <c r="H11" s="125" t="e">
        <f>IF(H$116="",IF(VLOOKUP(P11,ActivityList[],10,0)="Planned",Planned&amp;IF(VLOOKUP(P11,ActivityList[],12,0)="Yes",Moved,"")&amp;" __/__ ",IF(VLOOKUP(P11,ActivityList[],10,0)="Completed",Completed&amp;" ",Revoked&amp;" ")),IF(VLOOKUP(P11,ActivityList[],10,0)="Revoked",Revoked&amp;" ",TEXT(VLOOKUP(P11,ActivityList[],11,0)," d/m | ")))&amp;VLOOKUP(P11,ActivityList[],8,0)&amp;IF(VLOOKUP(P11,ActivityList[],13,0)="Yes"," "&amp;Map,"")&amp;IF(VLOOKUP(P11,ActivityList[],14,0)="Yes"," "&amp;Timeline,IF(VLOOKUP(P11,ActivityList[],14,0)="Figure"," "&amp;Timeline&amp;Figure,""))</f>
        <v>#N/A</v>
      </c>
      <c r="J11" s="65" t="str">
        <f t="shared" si="15"/>
        <v>Foundation</v>
      </c>
      <c r="K11" s="76" t="str">
        <f t="shared" si="0"/>
        <v>Journey, Eastern Hemisphere</v>
      </c>
      <c r="L11" s="76" t="str">
        <f t="shared" ref="L11:P11" si="17">$J11&amp;$K11&amp;L$4</f>
        <v>FoundationJourney, Eastern Hemisphere31</v>
      </c>
      <c r="M11" s="76" t="str">
        <f t="shared" si="17"/>
        <v>FoundationJourney, Eastern Hemisphere32</v>
      </c>
      <c r="N11" s="76" t="str">
        <f t="shared" si="17"/>
        <v>FoundationJourney, Eastern Hemisphere33</v>
      </c>
      <c r="O11" s="76" t="str">
        <f t="shared" si="17"/>
        <v>FoundationJourney, Eastern Hemisphere34</v>
      </c>
      <c r="P11" s="76" t="str">
        <f t="shared" si="17"/>
        <v>FoundationJourney, Eastern Hemisphere35</v>
      </c>
      <c r="Q11" s="76"/>
      <c r="R11" s="66" t="str">
        <f>IF(R$4&gt;0,IF(ISNA(VLOOKUP(L11,ActivityList[],10,0)),"No Activity",IF(VLOOKUP(L11,ActivityList[],10,0)="Completed",VLOOKUP(L11,ActivityList[],11,0),VLOOKUP(L11,ActivityList[],10,0))),"No Class")</f>
        <v>Planned</v>
      </c>
      <c r="S11" s="66" t="str">
        <f>IF(S$4&gt;0,IF(ISNA(VLOOKUP(M11,ActivityList[],10,0)),"No Activity",IF(VLOOKUP(M11,ActivityList[],10,0)="Completed",VLOOKUP(M11,ActivityList[],11,0),VLOOKUP(M11,ActivityList[],10,0))),"No Class")</f>
        <v>Planned</v>
      </c>
      <c r="T11" s="66" t="str">
        <f>IF(T$4&gt;0,IF(ISNA(VLOOKUP(N11,ActivityList[],10,0)),"No Activity",IF(VLOOKUP(N11,ActivityList[],10,0)="Completed",VLOOKUP(N11,ActivityList[],11,0),VLOOKUP(N11,ActivityList[],10,0))),"No Class")</f>
        <v>Planned</v>
      </c>
      <c r="U11" s="66" t="str">
        <f>IF(U$4&gt;0,IF(ISNA(VLOOKUP(O11,ActivityList[],10,0)),"No Activity",IF(VLOOKUP(O11,ActivityList[],10,0)="Completed",VLOOKUP(O11,ActivityList[],11,0),VLOOKUP(O11,ActivityList[],10,0))),"No Class")</f>
        <v>Planned</v>
      </c>
      <c r="V11" s="66" t="str">
        <f>IF(V$4&gt;0,IF(ISNA(VLOOKUP(P11,ActivityList[],10,0)),"No Activity",IF(VLOOKUP(P11,ActivityList[],10,0)="Completed",VLOOKUP(P11,ActivityList[],11,0),VLOOKUP(P11,ActivityList[],10,0))),"No Class")</f>
        <v>No Activity</v>
      </c>
    </row>
    <row r="12" spans="1:22" ht="15" customHeight="1" x14ac:dyDescent="0.25">
      <c r="A12" s="258"/>
      <c r="B12" s="262"/>
      <c r="C12" s="110" t="s">
        <v>2048</v>
      </c>
      <c r="D12" s="147" t="e">
        <f>IF(D$116="",IF(VLOOKUP(L12,ActivityList[],10,0)="Planned",Planned&amp;IF(VLOOKUP(L12,ActivityList[],12,0)="Yes",Moved,"")&amp;" __/__ ",IF(VLOOKUP(L12,ActivityList[],10,0)="Completed",Completed&amp;" ",Revoked&amp;" ")),IF(VLOOKUP(L12,ActivityList[],10,0)="Revoked",Revoked&amp;" ",TEXT(VLOOKUP(L12,ActivityList[],11,0)," d/m | ")))&amp;VLOOKUP(L12,ActivityList[],8,0)&amp;IF(VLOOKUP(L12,ActivityList[],13,0)="Yes"," "&amp;Map,"")&amp;IF(VLOOKUP(L12,ActivityList[],14,0)="Yes"," "&amp;Timeline,IF(VLOOKUP(L12,ActivityList[],14,0)="Figure"," "&amp;Timeline&amp;Figure,""))</f>
        <v>#N/A</v>
      </c>
      <c r="E12" s="147" t="e">
        <f>IF(E$116="",IF(VLOOKUP(M12,ActivityList[],10,0)="Planned",Planned&amp;IF(VLOOKUP(M12,ActivityList[],12,0)="Yes",Moved,"")&amp;" __/__ ",IF(VLOOKUP(M12,ActivityList[],10,0)="Completed",Completed&amp;" ",Revoked&amp;" ")),IF(VLOOKUP(M12,ActivityList[],10,0)="Revoked",Revoked&amp;" ",TEXT(VLOOKUP(M12,ActivityList[],11,0)," d/m | ")))&amp;VLOOKUP(M12,ActivityList[],8,0)&amp;IF(VLOOKUP(M12,ActivityList[],13,0)="Yes"," "&amp;Map,"")&amp;IF(VLOOKUP(M12,ActivityList[],14,0)="Yes"," "&amp;Timeline,IF(VLOOKUP(M12,ActivityList[],14,0)="Figure"," "&amp;Timeline&amp;Figure,""))</f>
        <v>#N/A</v>
      </c>
      <c r="F12" s="147" t="e">
        <f>IF(F$116="",IF(VLOOKUP(N12,ActivityList[],10,0)="Planned",Planned&amp;IF(VLOOKUP(N12,ActivityList[],12,0)="Yes",Moved,"")&amp;" __/__ ",IF(VLOOKUP(N12,ActivityList[],10,0)="Completed",Completed&amp;" ",Revoked&amp;" ")),IF(VLOOKUP(N12,ActivityList[],10,0)="Revoked",Revoked&amp;" ",TEXT(VLOOKUP(N12,ActivityList[],11,0)," d/m | ")))&amp;VLOOKUP(N12,ActivityList[],8,0)&amp;IF(VLOOKUP(N12,ActivityList[],13,0)="Yes"," "&amp;Map,"")&amp;IF(VLOOKUP(N12,ActivityList[],14,0)="Yes"," "&amp;Timeline,IF(VLOOKUP(N12,ActivityList[],14,0)="Figure"," "&amp;Timeline&amp;Figure,""))</f>
        <v>#N/A</v>
      </c>
      <c r="G12" s="147" t="e">
        <f>IF(G$116="",IF(VLOOKUP(O12,ActivityList[],10,0)="Planned",Planned&amp;IF(VLOOKUP(O12,ActivityList[],12,0)="Yes",Moved,"")&amp;" __/__ ",IF(VLOOKUP(O12,ActivityList[],10,0)="Completed",Completed&amp;" ",Revoked&amp;" ")),IF(VLOOKUP(O12,ActivityList[],10,0)="Revoked",Revoked&amp;" ",TEXT(VLOOKUP(O12,ActivityList[],11,0)," d/m | ")))&amp;VLOOKUP(O12,ActivityList[],8,0)&amp;IF(VLOOKUP(O12,ActivityList[],13,0)="Yes"," "&amp;Map,"")&amp;IF(VLOOKUP(O12,ActivityList[],14,0)="Yes"," "&amp;Timeline,IF(VLOOKUP(O12,ActivityList[],14,0)="Figure"," "&amp;Timeline&amp;Figure,""))</f>
        <v>#N/A</v>
      </c>
      <c r="H12" s="125" t="e">
        <f>IF(H$116="",IF(VLOOKUP(P12,ActivityList[],10,0)="Planned",Planned&amp;IF(VLOOKUP(P12,ActivityList[],12,0)="Yes",Moved,"")&amp;" __/__ ",IF(VLOOKUP(P12,ActivityList[],10,0)="Completed",Completed&amp;" ",Revoked&amp;" ")),IF(VLOOKUP(P12,ActivityList[],10,0)="Revoked",Revoked&amp;" ",TEXT(VLOOKUP(P12,ActivityList[],11,0)," d/m | ")))&amp;VLOOKUP(P12,ActivityList[],8,0)&amp;IF(VLOOKUP(P12,ActivityList[],13,0)="Yes"," "&amp;Map,"")&amp;IF(VLOOKUP(P12,ActivityList[],14,0)="Yes"," "&amp;Timeline,IF(VLOOKUP(P12,ActivityList[],14,0)="Figure"," "&amp;Timeline&amp;Figure,""))</f>
        <v>#N/A</v>
      </c>
      <c r="J12" s="65" t="str">
        <f t="shared" ref="J12:J15" si="18">IF(ISBLANK(A12),J11,A12)</f>
        <v>Foundation</v>
      </c>
      <c r="K12" s="65" t="str">
        <f t="shared" ref="K12:K15" si="19">C12</f>
        <v>God's Adventurer</v>
      </c>
      <c r="L12" s="65" t="str">
        <f t="shared" ref="L12:L15" si="20">$J12&amp;$K12&amp;L$4</f>
        <v>FoundationGod's Adventurer31</v>
      </c>
      <c r="M12" s="65" t="str">
        <f t="shared" ref="M12:M15" si="21">$J12&amp;$K12&amp;M$4</f>
        <v>FoundationGod's Adventurer32</v>
      </c>
      <c r="N12" s="65" t="str">
        <f t="shared" ref="N12:N15" si="22">$J12&amp;$K12&amp;N$4</f>
        <v>FoundationGod's Adventurer33</v>
      </c>
      <c r="O12" s="65" t="str">
        <f t="shared" ref="O12:O15" si="23">$J12&amp;$K12&amp;O$4</f>
        <v>FoundationGod's Adventurer34</v>
      </c>
      <c r="P12" s="65" t="str">
        <f t="shared" ref="P12:P15" si="24">$J12&amp;$K12&amp;P$4</f>
        <v>FoundationGod's Adventurer35</v>
      </c>
      <c r="Q12" s="65"/>
      <c r="R12" s="66" t="str">
        <f>IF(ISNA(VLOOKUP(L12,ActivityList[],10,0)),"",IF(ISBLANK(VLOOKUP(L12,ActivityList[],10,0)),"",VLOOKUP(L12,ActivityList[],10,0)))</f>
        <v/>
      </c>
      <c r="S12" s="66" t="str">
        <f>IF(ISNA(VLOOKUP(M12,ActivityList[],10,0)),"",IF(ISBLANK(VLOOKUP(M12,ActivityList[],10,0)),"",VLOOKUP(M12,ActivityList[],10,0)))</f>
        <v/>
      </c>
      <c r="T12" s="66" t="str">
        <f>IF(ISNA(VLOOKUP(N12,ActivityList[],10,0)),"",IF(ISBLANK(VLOOKUP(N12,ActivityList[],10,0)),"",VLOOKUP(N12,ActivityList[],10,0)))</f>
        <v/>
      </c>
      <c r="U12" s="66" t="str">
        <f>IF(ISNA(VLOOKUP(O12,ActivityList[],10,0)),"",IF(ISBLANK(VLOOKUP(O12,ActivityList[],10,0)),"",VLOOKUP(O12,ActivityList[],10,0)))</f>
        <v/>
      </c>
      <c r="V12" s="66" t="str">
        <f>IF(ISNA(VLOOKUP(P12,ActivityList[],10,0)),"",IF(ISBLANK(VLOOKUP(P12,ActivityList[],10,0)),"",VLOOKUP(P12,ActivityList[],10,0)))</f>
        <v/>
      </c>
    </row>
    <row r="13" spans="1:22" ht="15" customHeight="1" x14ac:dyDescent="0.25">
      <c r="A13" s="258"/>
      <c r="B13" s="262"/>
      <c r="C13" s="110" t="s">
        <v>2058</v>
      </c>
      <c r="D13" s="147" t="e">
        <f>IF(D$116="",IF(VLOOKUP(L13,ActivityList[],10,0)="Planned",Planned&amp;IF(VLOOKUP(L13,ActivityList[],12,0)="Yes",Moved,"")&amp;" __/__ ",IF(VLOOKUP(L13,ActivityList[],10,0)="Completed",Completed&amp;" ",Revoked&amp;" ")),IF(VLOOKUP(L13,ActivityList[],10,0)="Revoked",Revoked&amp;" ",TEXT(VLOOKUP(L13,ActivityList[],11,0)," d/m | ")))&amp;VLOOKUP(L13,ActivityList[],8,0)&amp;IF(VLOOKUP(L13,ActivityList[],13,0)="Yes"," "&amp;Map,"")&amp;IF(VLOOKUP(L13,ActivityList[],14,0)="Yes"," "&amp;Timeline,IF(VLOOKUP(L13,ActivityList[],14,0)="Figure"," "&amp;Timeline&amp;Figure,""))</f>
        <v>#N/A</v>
      </c>
      <c r="E13" s="147" t="e">
        <f>IF(E$116="",IF(VLOOKUP(M13,ActivityList[],10,0)="Planned",Planned&amp;IF(VLOOKUP(M13,ActivityList[],12,0)="Yes",Moved,"")&amp;" __/__ ",IF(VLOOKUP(M13,ActivityList[],10,0)="Completed",Completed&amp;" ",Revoked&amp;" ")),IF(VLOOKUP(M13,ActivityList[],10,0)="Revoked",Revoked&amp;" ",TEXT(VLOOKUP(M13,ActivityList[],11,0)," d/m | ")))&amp;VLOOKUP(M13,ActivityList[],8,0)&amp;IF(VLOOKUP(M13,ActivityList[],13,0)="Yes"," "&amp;Map,"")&amp;IF(VLOOKUP(M13,ActivityList[],14,0)="Yes"," "&amp;Timeline,IF(VLOOKUP(M13,ActivityList[],14,0)="Figure"," "&amp;Timeline&amp;Figure,""))</f>
        <v>#N/A</v>
      </c>
      <c r="F13" s="147" t="e">
        <f>IF(F$116="",IF(VLOOKUP(N13,ActivityList[],10,0)="Planned",Planned&amp;IF(VLOOKUP(N13,ActivityList[],12,0)="Yes",Moved,"")&amp;" __/__ ",IF(VLOOKUP(N13,ActivityList[],10,0)="Completed",Completed&amp;" ",Revoked&amp;" ")),IF(VLOOKUP(N13,ActivityList[],10,0)="Revoked",Revoked&amp;" ",TEXT(VLOOKUP(N13,ActivityList[],11,0)," d/m | ")))&amp;VLOOKUP(N13,ActivityList[],8,0)&amp;IF(VLOOKUP(N13,ActivityList[],13,0)="Yes"," "&amp;Map,"")&amp;IF(VLOOKUP(N13,ActivityList[],14,0)="Yes"," "&amp;Timeline,IF(VLOOKUP(N13,ActivityList[],14,0)="Figure"," "&amp;Timeline&amp;Figure,""))</f>
        <v>#N/A</v>
      </c>
      <c r="G13" s="147" t="e">
        <f>IF(G$116="",IF(VLOOKUP(O13,ActivityList[],10,0)="Planned",Planned&amp;IF(VLOOKUP(O13,ActivityList[],12,0)="Yes",Moved,"")&amp;" __/__ ",IF(VLOOKUP(O13,ActivityList[],10,0)="Completed",Completed&amp;" ",Revoked&amp;" ")),IF(VLOOKUP(O13,ActivityList[],10,0)="Revoked",Revoked&amp;" ",TEXT(VLOOKUP(O13,ActivityList[],11,0)," d/m | ")))&amp;VLOOKUP(O13,ActivityList[],8,0)&amp;IF(VLOOKUP(O13,ActivityList[],13,0)="Yes"," "&amp;Map,"")&amp;IF(VLOOKUP(O13,ActivityList[],14,0)="Yes"," "&amp;Timeline,IF(VLOOKUP(O13,ActivityList[],14,0)="Figure"," "&amp;Timeline&amp;Figure,""))</f>
        <v>#N/A</v>
      </c>
      <c r="H13" s="125" t="e">
        <f>IF(H$116="",IF(VLOOKUP(P13,ActivityList[],10,0)="Planned",Planned&amp;IF(VLOOKUP(P13,ActivityList[],12,0)="Yes",Moved,"")&amp;" __/__ ",IF(VLOOKUP(P13,ActivityList[],10,0)="Completed",Completed&amp;" ",Revoked&amp;" ")),IF(VLOOKUP(P13,ActivityList[],10,0)="Revoked",Revoked&amp;" ",TEXT(VLOOKUP(P13,ActivityList[],11,0)," d/m | ")))&amp;VLOOKUP(P13,ActivityList[],8,0)&amp;IF(VLOOKUP(P13,ActivityList[],13,0)="Yes"," "&amp;Map,"")&amp;IF(VLOOKUP(P13,ActivityList[],14,0)="Yes"," "&amp;Timeline,IF(VLOOKUP(P13,ActivityList[],14,0)="Figure"," "&amp;Timeline&amp;Figure,""))</f>
        <v>#N/A</v>
      </c>
      <c r="J13" s="65" t="str">
        <f t="shared" si="18"/>
        <v>Foundation</v>
      </c>
      <c r="K13" s="65" t="str">
        <f t="shared" si="19"/>
        <v>Sadako &amp; the Thousand Paper Cranes</v>
      </c>
      <c r="L13" s="65" t="str">
        <f t="shared" si="20"/>
        <v>FoundationSadako &amp; the Thousand Paper Cranes31</v>
      </c>
      <c r="M13" s="65" t="str">
        <f t="shared" si="21"/>
        <v>FoundationSadako &amp; the Thousand Paper Cranes32</v>
      </c>
      <c r="N13" s="65" t="str">
        <f t="shared" si="22"/>
        <v>FoundationSadako &amp; the Thousand Paper Cranes33</v>
      </c>
      <c r="O13" s="65" t="str">
        <f t="shared" si="23"/>
        <v>FoundationSadako &amp; the Thousand Paper Cranes34</v>
      </c>
      <c r="P13" s="65" t="str">
        <f t="shared" si="24"/>
        <v>FoundationSadako &amp; the Thousand Paper Cranes35</v>
      </c>
      <c r="Q13" s="65"/>
      <c r="R13" s="66" t="str">
        <f>IF(ISNA(VLOOKUP(L13,ActivityList[],10,0)),"",IF(ISBLANK(VLOOKUP(L13,ActivityList[],10,0)),"",VLOOKUP(L13,ActivityList[],10,0)))</f>
        <v/>
      </c>
      <c r="S13" s="66" t="str">
        <f>IF(ISNA(VLOOKUP(M13,ActivityList[],10,0)),"",IF(ISBLANK(VLOOKUP(M13,ActivityList[],10,0)),"",VLOOKUP(M13,ActivityList[],10,0)))</f>
        <v/>
      </c>
      <c r="T13" s="66" t="str">
        <f>IF(ISNA(VLOOKUP(N13,ActivityList[],10,0)),"",IF(ISBLANK(VLOOKUP(N13,ActivityList[],10,0)),"",VLOOKUP(N13,ActivityList[],10,0)))</f>
        <v/>
      </c>
      <c r="U13" s="66" t="str">
        <f>IF(ISNA(VLOOKUP(O13,ActivityList[],10,0)),"",IF(ISBLANK(VLOOKUP(O13,ActivityList[],10,0)),"",VLOOKUP(O13,ActivityList[],10,0)))</f>
        <v/>
      </c>
      <c r="V13" s="66" t="str">
        <f>IF(ISNA(VLOOKUP(P13,ActivityList[],10,0)),"",IF(ISBLANK(VLOOKUP(P13,ActivityList[],10,0)),"",VLOOKUP(P13,ActivityList[],10,0)))</f>
        <v/>
      </c>
    </row>
    <row r="14" spans="1:22" ht="15" customHeight="1" x14ac:dyDescent="0.25">
      <c r="A14" s="258"/>
      <c r="B14" s="262"/>
      <c r="C14" s="110" t="s">
        <v>2171</v>
      </c>
      <c r="D14" s="147" t="e">
        <f>IF(D$116="",IF(VLOOKUP(L14,ActivityList[],10,0)="Planned",Planned&amp;IF(VLOOKUP(L14,ActivityList[],12,0)="Yes",Moved,"")&amp;" __/__ ",IF(VLOOKUP(L14,ActivityList[],10,0)="Completed",Completed&amp;" ",Revoked&amp;" ")),IF(VLOOKUP(L14,ActivityList[],10,0)="Revoked",Revoked&amp;" ",TEXT(VLOOKUP(L14,ActivityList[],11,0)," d/m | ")))&amp;VLOOKUP(L14,ActivityList[],8,0)&amp;IF(VLOOKUP(L14,ActivityList[],13,0)="Yes"," "&amp;Map,"")&amp;IF(VLOOKUP(L14,ActivityList[],14,0)="Yes"," "&amp;Timeline,IF(VLOOKUP(L14,ActivityList[],14,0)="Figure"," "&amp;Timeline&amp;Figure,""))</f>
        <v>#N/A</v>
      </c>
      <c r="E14" s="147" t="e">
        <f>IF(E$116="",IF(VLOOKUP(M14,ActivityList[],10,0)="Planned",Planned&amp;IF(VLOOKUP(M14,ActivityList[],12,0)="Yes",Moved,"")&amp;" __/__ ",IF(VLOOKUP(M14,ActivityList[],10,0)="Completed",Completed&amp;" ",Revoked&amp;" ")),IF(VLOOKUP(M14,ActivityList[],10,0)="Revoked",Revoked&amp;" ",TEXT(VLOOKUP(M14,ActivityList[],11,0)," d/m | ")))&amp;VLOOKUP(M14,ActivityList[],8,0)&amp;IF(VLOOKUP(M14,ActivityList[],13,0)="Yes"," "&amp;Map,"")&amp;IF(VLOOKUP(M14,ActivityList[],14,0)="Yes"," "&amp;Timeline,IF(VLOOKUP(M14,ActivityList[],14,0)="Figure"," "&amp;Timeline&amp;Figure,""))</f>
        <v>#N/A</v>
      </c>
      <c r="F14" s="147" t="e">
        <f>IF(F$116="",IF(VLOOKUP(N14,ActivityList[],10,0)="Planned",Planned&amp;IF(VLOOKUP(N14,ActivityList[],12,0)="Yes",Moved,"")&amp;" __/__ ",IF(VLOOKUP(N14,ActivityList[],10,0)="Completed",Completed&amp;" ",Revoked&amp;" ")),IF(VLOOKUP(N14,ActivityList[],10,0)="Revoked",Revoked&amp;" ",TEXT(VLOOKUP(N14,ActivityList[],11,0)," d/m | ")))&amp;VLOOKUP(N14,ActivityList[],8,0)&amp;IF(VLOOKUP(N14,ActivityList[],13,0)="Yes"," "&amp;Map,"")&amp;IF(VLOOKUP(N14,ActivityList[],14,0)="Yes"," "&amp;Timeline,IF(VLOOKUP(N14,ActivityList[],14,0)="Figure"," "&amp;Timeline&amp;Figure,""))</f>
        <v>#N/A</v>
      </c>
      <c r="G14" s="147" t="e">
        <f>IF(G$116="",IF(VLOOKUP(O14,ActivityList[],10,0)="Planned",Planned&amp;IF(VLOOKUP(O14,ActivityList[],12,0)="Yes",Moved,"")&amp;" __/__ ",IF(VLOOKUP(O14,ActivityList[],10,0)="Completed",Completed&amp;" ",Revoked&amp;" ")),IF(VLOOKUP(O14,ActivityList[],10,0)="Revoked",Revoked&amp;" ",TEXT(VLOOKUP(O14,ActivityList[],11,0)," d/m | ")))&amp;VLOOKUP(O14,ActivityList[],8,0)&amp;IF(VLOOKUP(O14,ActivityList[],13,0)="Yes"," "&amp;Map,"")&amp;IF(VLOOKUP(O14,ActivityList[],14,0)="Yes"," "&amp;Timeline,IF(VLOOKUP(O14,ActivityList[],14,0)="Figure"," "&amp;Timeline&amp;Figure,""))</f>
        <v>#N/A</v>
      </c>
      <c r="H14" s="125" t="e">
        <f>IF(H$116="",IF(VLOOKUP(P14,ActivityList[],10,0)="Planned",Planned&amp;IF(VLOOKUP(P14,ActivityList[],12,0)="Yes",Moved,"")&amp;" __/__ ",IF(VLOOKUP(P14,ActivityList[],10,0)="Completed",Completed&amp;" ",Revoked&amp;" ")),IF(VLOOKUP(P14,ActivityList[],10,0)="Revoked",Revoked&amp;" ",TEXT(VLOOKUP(P14,ActivityList[],11,0)," d/m | ")))&amp;VLOOKUP(P14,ActivityList[],8,0)&amp;IF(VLOOKUP(P14,ActivityList[],13,0)="Yes"," "&amp;Map,"")&amp;IF(VLOOKUP(P14,ActivityList[],14,0)="Yes"," "&amp;Timeline,IF(VLOOKUP(P14,ActivityList[],14,0)="Figure"," "&amp;Timeline&amp;Figure,""))</f>
        <v>#N/A</v>
      </c>
      <c r="J14" s="65" t="str">
        <f t="shared" si="18"/>
        <v>Foundation</v>
      </c>
      <c r="K14" s="65" t="str">
        <f t="shared" si="19"/>
        <v>William Carey</v>
      </c>
      <c r="L14" s="65" t="str">
        <f t="shared" si="20"/>
        <v>FoundationWilliam Carey31</v>
      </c>
      <c r="M14" s="65" t="str">
        <f t="shared" si="21"/>
        <v>FoundationWilliam Carey32</v>
      </c>
      <c r="N14" s="65" t="str">
        <f t="shared" si="22"/>
        <v>FoundationWilliam Carey33</v>
      </c>
      <c r="O14" s="65" t="str">
        <f t="shared" si="23"/>
        <v>FoundationWilliam Carey34</v>
      </c>
      <c r="P14" s="65" t="str">
        <f t="shared" si="24"/>
        <v>FoundationWilliam Carey35</v>
      </c>
      <c r="Q14" s="65"/>
      <c r="R14" s="66" t="str">
        <f>IF(ISNA(VLOOKUP(L14,ActivityList[],10,0)),"",IF(ISBLANK(VLOOKUP(L14,ActivityList[],10,0)),"",VLOOKUP(L14,ActivityList[],10,0)))</f>
        <v/>
      </c>
      <c r="S14" s="66" t="str">
        <f>IF(ISNA(VLOOKUP(M14,ActivityList[],10,0)),"",IF(ISBLANK(VLOOKUP(M14,ActivityList[],10,0)),"",VLOOKUP(M14,ActivityList[],10,0)))</f>
        <v/>
      </c>
      <c r="T14" s="66" t="str">
        <f>IF(ISNA(VLOOKUP(N14,ActivityList[],10,0)),"",IF(ISBLANK(VLOOKUP(N14,ActivityList[],10,0)),"",VLOOKUP(N14,ActivityList[],10,0)))</f>
        <v/>
      </c>
      <c r="U14" s="66" t="str">
        <f>IF(ISNA(VLOOKUP(O14,ActivityList[],10,0)),"",IF(ISBLANK(VLOOKUP(O14,ActivityList[],10,0)),"",VLOOKUP(O14,ActivityList[],10,0)))</f>
        <v/>
      </c>
      <c r="V14" s="66" t="str">
        <f>IF(ISNA(VLOOKUP(P14,ActivityList[],10,0)),"",IF(ISBLANK(VLOOKUP(P14,ActivityList[],10,0)),"",VLOOKUP(P14,ActivityList[],10,0)))</f>
        <v/>
      </c>
    </row>
    <row r="15" spans="1:22" ht="15" customHeight="1" x14ac:dyDescent="0.25">
      <c r="A15" s="258"/>
      <c r="B15" s="262"/>
      <c r="C15" s="110" t="s">
        <v>2267</v>
      </c>
      <c r="D15" s="147" t="e">
        <f>IF(D$116="",IF(VLOOKUP(L15,ActivityList[],10,0)="Planned",Planned&amp;IF(VLOOKUP(L15,ActivityList[],12,0)="Yes",Moved,"")&amp;" __/__ ",IF(VLOOKUP(L15,ActivityList[],10,0)="Completed",Completed&amp;" ",Revoked&amp;" ")),IF(VLOOKUP(L15,ActivityList[],10,0)="Revoked",Revoked&amp;" ",TEXT(VLOOKUP(L15,ActivityList[],11,0)," d/m | ")))&amp;VLOOKUP(L15,ActivityList[],8,0)&amp;IF(VLOOKUP(L15,ActivityList[],13,0)="Yes"," "&amp;Map,"")&amp;IF(VLOOKUP(L15,ActivityList[],14,0)="Yes"," "&amp;Timeline,IF(VLOOKUP(L15,ActivityList[],14,0)="Figure"," "&amp;Timeline&amp;Figure,""))</f>
        <v>#N/A</v>
      </c>
      <c r="E15" s="147" t="e">
        <f>IF(E$116="",IF(VLOOKUP(M15,ActivityList[],10,0)="Planned",Planned&amp;IF(VLOOKUP(M15,ActivityList[],12,0)="Yes",Moved,"")&amp;" __/__ ",IF(VLOOKUP(M15,ActivityList[],10,0)="Completed",Completed&amp;" ",Revoked&amp;" ")),IF(VLOOKUP(M15,ActivityList[],10,0)="Revoked",Revoked&amp;" ",TEXT(VLOOKUP(M15,ActivityList[],11,0)," d/m | ")))&amp;VLOOKUP(M15,ActivityList[],8,0)&amp;IF(VLOOKUP(M15,ActivityList[],13,0)="Yes"," "&amp;Map,"")&amp;IF(VLOOKUP(M15,ActivityList[],14,0)="Yes"," "&amp;Timeline,IF(VLOOKUP(M15,ActivityList[],14,0)="Figure"," "&amp;Timeline&amp;Figure,""))</f>
        <v>#N/A</v>
      </c>
      <c r="F15" s="147" t="e">
        <f>IF(F$116="",IF(VLOOKUP(N15,ActivityList[],10,0)="Planned",Planned&amp;IF(VLOOKUP(N15,ActivityList[],12,0)="Yes",Moved,"")&amp;" __/__ ",IF(VLOOKUP(N15,ActivityList[],10,0)="Completed",Completed&amp;" ",Revoked&amp;" ")),IF(VLOOKUP(N15,ActivityList[],10,0)="Revoked",Revoked&amp;" ",TEXT(VLOOKUP(N15,ActivityList[],11,0)," d/m | ")))&amp;VLOOKUP(N15,ActivityList[],8,0)&amp;IF(VLOOKUP(N15,ActivityList[],13,0)="Yes"," "&amp;Map,"")&amp;IF(VLOOKUP(N15,ActivityList[],14,0)="Yes"," "&amp;Timeline,IF(VLOOKUP(N15,ActivityList[],14,0)="Figure"," "&amp;Timeline&amp;Figure,""))</f>
        <v>#N/A</v>
      </c>
      <c r="G15" s="147" t="e">
        <f>IF(G$116="",IF(VLOOKUP(O15,ActivityList[],10,0)="Planned",Planned&amp;IF(VLOOKUP(O15,ActivityList[],12,0)="Yes",Moved,"")&amp;" __/__ ",IF(VLOOKUP(O15,ActivityList[],10,0)="Completed",Completed&amp;" ",Revoked&amp;" ")),IF(VLOOKUP(O15,ActivityList[],10,0)="Revoked",Revoked&amp;" ",TEXT(VLOOKUP(O15,ActivityList[],11,0)," d/m | ")))&amp;VLOOKUP(O15,ActivityList[],8,0)&amp;IF(VLOOKUP(O15,ActivityList[],13,0)="Yes"," "&amp;Map,"")&amp;IF(VLOOKUP(O15,ActivityList[],14,0)="Yes"," "&amp;Timeline,IF(VLOOKUP(O15,ActivityList[],14,0)="Figure"," "&amp;Timeline&amp;Figure,""))</f>
        <v>#N/A</v>
      </c>
      <c r="H15" s="125" t="e">
        <f>IF(H$116="",IF(VLOOKUP(P15,ActivityList[],10,0)="Planned",Planned&amp;IF(VLOOKUP(P15,ActivityList[],12,0)="Yes",Moved,"")&amp;" __/__ ",IF(VLOOKUP(P15,ActivityList[],10,0)="Completed",Completed&amp;" ",Revoked&amp;" ")),IF(VLOOKUP(P15,ActivityList[],10,0)="Revoked",Revoked&amp;" ",TEXT(VLOOKUP(P15,ActivityList[],11,0)," d/m | ")))&amp;VLOOKUP(P15,ActivityList[],8,0)&amp;IF(VLOOKUP(P15,ActivityList[],13,0)="Yes"," "&amp;Map,"")&amp;IF(VLOOKUP(P15,ActivityList[],14,0)="Yes"," "&amp;Timeline,IF(VLOOKUP(P15,ActivityList[],14,0)="Figure"," "&amp;Timeline&amp;Figure,""))</f>
        <v>#N/A</v>
      </c>
      <c r="J15" s="65" t="str">
        <f t="shared" si="18"/>
        <v>Foundation</v>
      </c>
      <c r="K15" s="65" t="str">
        <f t="shared" si="19"/>
        <v>Living Water in the Desert</v>
      </c>
      <c r="L15" s="65" t="str">
        <f t="shared" si="20"/>
        <v>FoundationLiving Water in the Desert31</v>
      </c>
      <c r="M15" s="65" t="str">
        <f t="shared" si="21"/>
        <v>FoundationLiving Water in the Desert32</v>
      </c>
      <c r="N15" s="65" t="str">
        <f t="shared" si="22"/>
        <v>FoundationLiving Water in the Desert33</v>
      </c>
      <c r="O15" s="65" t="str">
        <f t="shared" si="23"/>
        <v>FoundationLiving Water in the Desert34</v>
      </c>
      <c r="P15" s="65" t="str">
        <f t="shared" si="24"/>
        <v>FoundationLiving Water in the Desert35</v>
      </c>
      <c r="Q15" s="65"/>
      <c r="R15" s="66" t="str">
        <f>IF(ISNA(VLOOKUP(L15,ActivityList[],10,0)),"",IF(ISBLANK(VLOOKUP(L15,ActivityList[],10,0)),"",VLOOKUP(L15,ActivityList[],10,0)))</f>
        <v/>
      </c>
      <c r="S15" s="66" t="str">
        <f>IF(ISNA(VLOOKUP(M15,ActivityList[],10,0)),"",IF(ISBLANK(VLOOKUP(M15,ActivityList[],10,0)),"",VLOOKUP(M15,ActivityList[],10,0)))</f>
        <v/>
      </c>
      <c r="T15" s="66" t="str">
        <f>IF(ISNA(VLOOKUP(N15,ActivityList[],10,0)),"",IF(ISBLANK(VLOOKUP(N15,ActivityList[],10,0)),"",VLOOKUP(N15,ActivityList[],10,0)))</f>
        <v/>
      </c>
      <c r="U15" s="66" t="str">
        <f>IF(ISNA(VLOOKUP(O15,ActivityList[],10,0)),"",IF(ISBLANK(VLOOKUP(O15,ActivityList[],10,0)),"",VLOOKUP(O15,ActivityList[],10,0)))</f>
        <v/>
      </c>
      <c r="V15" s="66" t="str">
        <f>IF(ISNA(VLOOKUP(P15,ActivityList[],10,0)),"",IF(ISBLANK(VLOOKUP(P15,ActivityList[],10,0)),"",VLOOKUP(P15,ActivityList[],10,0)))</f>
        <v/>
      </c>
    </row>
    <row r="16" spans="1:22" ht="15" customHeight="1" x14ac:dyDescent="0.25">
      <c r="A16" s="258"/>
      <c r="B16" s="262"/>
      <c r="C16" s="134" t="s">
        <v>2282</v>
      </c>
      <c r="D16" s="147" t="e">
        <f>IF(D$116="",IF(VLOOKUP(L16,ActivityList[],10,0)="Planned",Planned&amp;IF(VLOOKUP(L16,ActivityList[],12,0)="Yes",Moved,"")&amp;" __/__ ",IF(VLOOKUP(L16,ActivityList[],10,0)="Completed",Completed&amp;" ",Revoked&amp;" ")),IF(VLOOKUP(L16,ActivityList[],10,0)="Revoked",Revoked&amp;" ",TEXT(VLOOKUP(L16,ActivityList[],11,0)," d/m | ")))&amp;VLOOKUP(L16,ActivityList[],8,0)&amp;IF(VLOOKUP(L16,ActivityList[],13,0)="Yes"," "&amp;Map,"")&amp;IF(VLOOKUP(L16,ActivityList[],14,0)="Yes"," "&amp;Timeline,IF(VLOOKUP(L16,ActivityList[],14,0)="Figure"," "&amp;Timeline&amp;Figure,""))</f>
        <v>#N/A</v>
      </c>
      <c r="E16" s="147" t="e">
        <f>IF(E$116="",IF(VLOOKUP(M16,ActivityList[],10,0)="Planned",Planned&amp;IF(VLOOKUP(M16,ActivityList[],12,0)="Yes",Moved,"")&amp;" __/__ ",IF(VLOOKUP(M16,ActivityList[],10,0)="Completed",Completed&amp;" ",Revoked&amp;" ")),IF(VLOOKUP(M16,ActivityList[],10,0)="Revoked",Revoked&amp;" ",TEXT(VLOOKUP(M16,ActivityList[],11,0)," d/m | ")))&amp;VLOOKUP(M16,ActivityList[],8,0)&amp;IF(VLOOKUP(M16,ActivityList[],13,0)="Yes"," "&amp;Map,"")&amp;IF(VLOOKUP(M16,ActivityList[],14,0)="Yes"," "&amp;Timeline,IF(VLOOKUP(M16,ActivityList[],14,0)="Figure"," "&amp;Timeline&amp;Figure,""))</f>
        <v>#N/A</v>
      </c>
      <c r="F16" s="147" t="e">
        <f>IF(F$116="",IF(VLOOKUP(N16,ActivityList[],10,0)="Planned",Planned&amp;IF(VLOOKUP(N16,ActivityList[],12,0)="Yes",Moved,"")&amp;" __/__ ",IF(VLOOKUP(N16,ActivityList[],10,0)="Completed",Completed&amp;" ",Revoked&amp;" ")),IF(VLOOKUP(N16,ActivityList[],10,0)="Revoked",Revoked&amp;" ",TEXT(VLOOKUP(N16,ActivityList[],11,0)," d/m | ")))&amp;VLOOKUP(N16,ActivityList[],8,0)&amp;IF(VLOOKUP(N16,ActivityList[],13,0)="Yes"," "&amp;Map,"")&amp;IF(VLOOKUP(N16,ActivityList[],14,0)="Yes"," "&amp;Timeline,IF(VLOOKUP(N16,ActivityList[],14,0)="Figure"," "&amp;Timeline&amp;Figure,""))</f>
        <v>#N/A</v>
      </c>
      <c r="G16" s="147" t="e">
        <f>IF(G$116="",IF(VLOOKUP(O16,ActivityList[],10,0)="Planned",Planned&amp;IF(VLOOKUP(O16,ActivityList[],12,0)="Yes",Moved,"")&amp;" __/__ ",IF(VLOOKUP(O16,ActivityList[],10,0)="Completed",Completed&amp;" ",Revoked&amp;" ")),IF(VLOOKUP(O16,ActivityList[],10,0)="Revoked",Revoked&amp;" ",TEXT(VLOOKUP(O16,ActivityList[],11,0)," d/m | ")))&amp;VLOOKUP(O16,ActivityList[],8,0)&amp;IF(VLOOKUP(O16,ActivityList[],13,0)="Yes"," "&amp;Map,"")&amp;IF(VLOOKUP(O16,ActivityList[],14,0)="Yes"," "&amp;Timeline,IF(VLOOKUP(O16,ActivityList[],14,0)="Figure"," "&amp;Timeline&amp;Figure,""))</f>
        <v>#N/A</v>
      </c>
      <c r="H16" s="125" t="e">
        <f>IF(H$116="",IF(VLOOKUP(P16,ActivityList[],10,0)="Planned",Planned&amp;IF(VLOOKUP(P16,ActivityList[],12,0)="Yes",Moved,"")&amp;" __/__ ",IF(VLOOKUP(P16,ActivityList[],10,0)="Completed",Completed&amp;" ",Revoked&amp;" ")),IF(VLOOKUP(P16,ActivityList[],10,0)="Revoked",Revoked&amp;" ",TEXT(VLOOKUP(P16,ActivityList[],11,0)," d/m | ")))&amp;VLOOKUP(P16,ActivityList[],8,0)&amp;IF(VLOOKUP(P16,ActivityList[],13,0)="Yes"," "&amp;Map,"")&amp;IF(VLOOKUP(P16,ActivityList[],14,0)="Yes"," "&amp;Timeline,IF(VLOOKUP(P16,ActivityList[],14,0)="Figure"," "&amp;Timeline&amp;Figure,""))</f>
        <v>#N/A</v>
      </c>
      <c r="J16" s="65" t="str">
        <f>IF(ISBLANK(A16),J11,A16)</f>
        <v>Foundation</v>
      </c>
      <c r="K16" s="174" t="str">
        <f t="shared" ref="K16:K19" si="25">C16</f>
        <v>Mary Slessor</v>
      </c>
      <c r="L16" s="174" t="str">
        <f t="shared" ref="L16:L19" si="26">$J16&amp;$K16&amp;L$4</f>
        <v>FoundationMary Slessor31</v>
      </c>
      <c r="M16" s="174" t="str">
        <f t="shared" ref="M16:M19" si="27">$J16&amp;$K16&amp;M$4</f>
        <v>FoundationMary Slessor32</v>
      </c>
      <c r="N16" s="174" t="str">
        <f t="shared" ref="N16:N19" si="28">$J16&amp;$K16&amp;N$4</f>
        <v>FoundationMary Slessor33</v>
      </c>
      <c r="O16" s="174" t="str">
        <f t="shared" ref="O16:O19" si="29">$J16&amp;$K16&amp;O$4</f>
        <v>FoundationMary Slessor34</v>
      </c>
      <c r="P16" s="174" t="str">
        <f t="shared" ref="P16:P19" si="30">$J16&amp;$K16&amp;P$4</f>
        <v>FoundationMary Slessor35</v>
      </c>
      <c r="Q16" s="174"/>
      <c r="R16" s="66" t="str">
        <f>IF(R$4&gt;0,IF(ISNA(VLOOKUP(L16,ActivityList[],10,0)),"No Activity",IF(VLOOKUP(L16,ActivityList[],10,0)="Completed",VLOOKUP(L16,ActivityList[],11,0),VLOOKUP(L16,ActivityList[],10,0))),"No Class")</f>
        <v>No Activity</v>
      </c>
      <c r="S16" s="66" t="str">
        <f>IF(S$4&gt;0,IF(ISNA(VLOOKUP(M16,ActivityList[],10,0)),"No Activity",IF(VLOOKUP(M16,ActivityList[],10,0)="Completed",VLOOKUP(M16,ActivityList[],11,0),VLOOKUP(M16,ActivityList[],10,0))),"No Class")</f>
        <v>No Activity</v>
      </c>
      <c r="T16" s="66" t="str">
        <f>IF(T$4&gt;0,IF(ISNA(VLOOKUP(N16,ActivityList[],10,0)),"No Activity",IF(VLOOKUP(N16,ActivityList[],10,0)="Completed",VLOOKUP(N16,ActivityList[],11,0),VLOOKUP(N16,ActivityList[],10,0))),"No Class")</f>
        <v>No Activity</v>
      </c>
      <c r="U16" s="66" t="str">
        <f>IF(U$4&gt;0,IF(ISNA(VLOOKUP(O16,ActivityList[],10,0)),"No Activity",IF(VLOOKUP(O16,ActivityList[],10,0)="Completed",VLOOKUP(O16,ActivityList[],11,0),VLOOKUP(O16,ActivityList[],10,0))),"No Class")</f>
        <v>No Activity</v>
      </c>
      <c r="V16" s="66" t="str">
        <f>IF(V$4&gt;0,IF(ISNA(VLOOKUP(P16,ActivityList[],10,0)),"No Activity",IF(VLOOKUP(P16,ActivityList[],10,0)="Completed",VLOOKUP(P16,ActivityList[],11,0),VLOOKUP(P16,ActivityList[],10,0))),"No Class")</f>
        <v>No Activity</v>
      </c>
    </row>
    <row r="17" spans="1:22" ht="15" customHeight="1" x14ac:dyDescent="0.25">
      <c r="A17" s="258"/>
      <c r="B17" s="262"/>
      <c r="C17" s="134" t="s">
        <v>4277</v>
      </c>
      <c r="D17" s="147" t="e">
        <f>IF(D$116="",IF(VLOOKUP(L17,ActivityList[],10,0)="Planned",Planned&amp;IF(VLOOKUP(L17,ActivityList[],12,0)="Yes",Moved,"")&amp;" __/__ ",IF(VLOOKUP(L17,ActivityList[],10,0)="Completed",Completed&amp;" ",Revoked&amp;" ")),IF(VLOOKUP(L17,ActivityList[],10,0)="Revoked",Revoked&amp;" ",TEXT(VLOOKUP(L17,ActivityList[],11,0)," d/m | ")))&amp;VLOOKUP(L17,ActivityList[],8,0)&amp;IF(VLOOKUP(L17,ActivityList[],13,0)="Yes"," "&amp;Map,"")&amp;IF(VLOOKUP(L17,ActivityList[],14,0)="Yes"," "&amp;Timeline,IF(VLOOKUP(L17,ActivityList[],14,0)="Figure"," "&amp;Timeline&amp;Figure,""))</f>
        <v>#N/A</v>
      </c>
      <c r="E17" s="147" t="e">
        <f>IF(E$116="",IF(VLOOKUP(M17,ActivityList[],10,0)="Planned",Planned&amp;IF(VLOOKUP(M17,ActivityList[],12,0)="Yes",Moved,"")&amp;" __/__ ",IF(VLOOKUP(M17,ActivityList[],10,0)="Completed",Completed&amp;" ",Revoked&amp;" ")),IF(VLOOKUP(M17,ActivityList[],10,0)="Revoked",Revoked&amp;" ",TEXT(VLOOKUP(M17,ActivityList[],11,0)," d/m | ")))&amp;VLOOKUP(M17,ActivityList[],8,0)&amp;IF(VLOOKUP(M17,ActivityList[],13,0)="Yes"," "&amp;Map,"")&amp;IF(VLOOKUP(M17,ActivityList[],14,0)="Yes"," "&amp;Timeline,IF(VLOOKUP(M17,ActivityList[],14,0)="Figure"," "&amp;Timeline&amp;Figure,""))</f>
        <v>#N/A</v>
      </c>
      <c r="F17" s="147" t="e">
        <f>IF(F$116="",IF(VLOOKUP(N17,ActivityList[],10,0)="Planned",Planned&amp;IF(VLOOKUP(N17,ActivityList[],12,0)="Yes",Moved,"")&amp;" __/__ ",IF(VLOOKUP(N17,ActivityList[],10,0)="Completed",Completed&amp;" ",Revoked&amp;" ")),IF(VLOOKUP(N17,ActivityList[],10,0)="Revoked",Revoked&amp;" ",TEXT(VLOOKUP(N17,ActivityList[],11,0)," d/m | ")))&amp;VLOOKUP(N17,ActivityList[],8,0)&amp;IF(VLOOKUP(N17,ActivityList[],13,0)="Yes"," "&amp;Map,"")&amp;IF(VLOOKUP(N17,ActivityList[],14,0)="Yes"," "&amp;Timeline,IF(VLOOKUP(N17,ActivityList[],14,0)="Figure"," "&amp;Timeline&amp;Figure,""))</f>
        <v>#N/A</v>
      </c>
      <c r="G17" s="147" t="e">
        <f>IF(G$116="",IF(VLOOKUP(O17,ActivityList[],10,0)="Planned",Planned&amp;IF(VLOOKUP(O17,ActivityList[],12,0)="Yes",Moved,"")&amp;" __/__ ",IF(VLOOKUP(O17,ActivityList[],10,0)="Completed",Completed&amp;" ",Revoked&amp;" ")),IF(VLOOKUP(O17,ActivityList[],10,0)="Revoked",Revoked&amp;" ",TEXT(VLOOKUP(O17,ActivityList[],11,0)," d/m | ")))&amp;VLOOKUP(O17,ActivityList[],8,0)&amp;IF(VLOOKUP(O17,ActivityList[],13,0)="Yes"," "&amp;Map,"")&amp;IF(VLOOKUP(O17,ActivityList[],14,0)="Yes"," "&amp;Timeline,IF(VLOOKUP(O17,ActivityList[],14,0)="Figure"," "&amp;Timeline&amp;Figure,""))</f>
        <v>#N/A</v>
      </c>
      <c r="H17" s="125" t="e">
        <f>IF(H$116="",IF(VLOOKUP(P17,ActivityList[],10,0)="Planned",Planned&amp;IF(VLOOKUP(P17,ActivityList[],12,0)="Yes",Moved,"")&amp;" __/__ ",IF(VLOOKUP(P17,ActivityList[],10,0)="Completed",Completed&amp;" ",Revoked&amp;" ")),IF(VLOOKUP(P17,ActivityList[],10,0)="Revoked",Revoked&amp;" ",TEXT(VLOOKUP(P17,ActivityList[],11,0)," d/m | ")))&amp;VLOOKUP(P17,ActivityList[],8,0)&amp;IF(VLOOKUP(P17,ActivityList[],13,0)="Yes"," "&amp;Map,"")&amp;IF(VLOOKUP(P17,ActivityList[],14,0)="Yes"," "&amp;Timeline,IF(VLOOKUP(P17,ActivityList[],14,0)="Figure"," "&amp;Timeline&amp;Figure,""))</f>
        <v>#N/A</v>
      </c>
      <c r="J17" s="65" t="str">
        <f t="shared" ref="J17:J18" si="31">IF(ISBLANK(A17),J16,A17)</f>
        <v>Foundation</v>
      </c>
      <c r="K17" s="65" t="str">
        <f t="shared" ref="K17:K18" si="32">C17</f>
        <v>The Mongols</v>
      </c>
      <c r="L17" s="65" t="str">
        <f t="shared" ref="L17:L18" si="33">$J17&amp;$K17&amp;L$4</f>
        <v>FoundationThe Mongols31</v>
      </c>
      <c r="M17" s="65" t="str">
        <f t="shared" ref="M17:M18" si="34">$J17&amp;$K17&amp;M$4</f>
        <v>FoundationThe Mongols32</v>
      </c>
      <c r="N17" s="65" t="str">
        <f t="shared" ref="N17:N18" si="35">$J17&amp;$K17&amp;N$4</f>
        <v>FoundationThe Mongols33</v>
      </c>
      <c r="O17" s="65" t="str">
        <f t="shared" ref="O17:O18" si="36">$J17&amp;$K17&amp;O$4</f>
        <v>FoundationThe Mongols34</v>
      </c>
      <c r="P17" s="65" t="str">
        <f t="shared" ref="P17:P18" si="37">$J17&amp;$K17&amp;P$4</f>
        <v>FoundationThe Mongols35</v>
      </c>
      <c r="Q17" s="65"/>
      <c r="R17" s="66" t="str">
        <f>IF(ISNA(VLOOKUP(L17,ActivityList[],10,0)),"",IF(ISBLANK(VLOOKUP(L17,ActivityList[],10,0)),"",VLOOKUP(L17,ActivityList[],10,0)))</f>
        <v/>
      </c>
      <c r="S17" s="66" t="str">
        <f>IF(ISNA(VLOOKUP(M17,ActivityList[],10,0)),"",IF(ISBLANK(VLOOKUP(M17,ActivityList[],10,0)),"",VLOOKUP(M17,ActivityList[],10,0)))</f>
        <v/>
      </c>
      <c r="T17" s="66" t="str">
        <f>IF(ISNA(VLOOKUP(N17,ActivityList[],10,0)),"",IF(ISBLANK(VLOOKUP(N17,ActivityList[],10,0)),"",VLOOKUP(N17,ActivityList[],10,0)))</f>
        <v/>
      </c>
      <c r="U17" s="66" t="str">
        <f>IF(ISNA(VLOOKUP(O17,ActivityList[],10,0)),"",IF(ISBLANK(VLOOKUP(O17,ActivityList[],10,0)),"",VLOOKUP(O17,ActivityList[],10,0)))</f>
        <v/>
      </c>
      <c r="V17" s="66" t="str">
        <f>IF(ISNA(VLOOKUP(P17,ActivityList[],10,0)),"",IF(ISBLANK(VLOOKUP(P17,ActivityList[],10,0)),"",VLOOKUP(P17,ActivityList[],10,0)))</f>
        <v/>
      </c>
    </row>
    <row r="18" spans="1:22" ht="15" customHeight="1" x14ac:dyDescent="0.25">
      <c r="A18" s="258"/>
      <c r="B18" s="262"/>
      <c r="C18" s="134" t="s">
        <v>4278</v>
      </c>
      <c r="D18" s="147" t="e">
        <f>IF(D$116="",IF(VLOOKUP(L18,ActivityList[],10,0)="Planned",Planned&amp;IF(VLOOKUP(L18,ActivityList[],12,0)="Yes",Moved,"")&amp;" __/__ ",IF(VLOOKUP(L18,ActivityList[],10,0)="Completed",Completed&amp;" ",Revoked&amp;" ")),IF(VLOOKUP(L18,ActivityList[],10,0)="Revoked",Revoked&amp;" ",TEXT(VLOOKUP(L18,ActivityList[],11,0)," d/m | ")))&amp;VLOOKUP(L18,ActivityList[],8,0)&amp;IF(VLOOKUP(L18,ActivityList[],13,0)="Yes"," "&amp;Map,"")&amp;IF(VLOOKUP(L18,ActivityList[],14,0)="Yes"," "&amp;Timeline,IF(VLOOKUP(L18,ActivityList[],14,0)="Figure"," "&amp;Timeline&amp;Figure,""))</f>
        <v>#N/A</v>
      </c>
      <c r="E18" s="147" t="e">
        <f>IF(E$116="",IF(VLOOKUP(M18,ActivityList[],10,0)="Planned",Planned&amp;IF(VLOOKUP(M18,ActivityList[],12,0)="Yes",Moved,"")&amp;" __/__ ",IF(VLOOKUP(M18,ActivityList[],10,0)="Completed",Completed&amp;" ",Revoked&amp;" ")),IF(VLOOKUP(M18,ActivityList[],10,0)="Revoked",Revoked&amp;" ",TEXT(VLOOKUP(M18,ActivityList[],11,0)," d/m | ")))&amp;VLOOKUP(M18,ActivityList[],8,0)&amp;IF(VLOOKUP(M18,ActivityList[],13,0)="Yes"," "&amp;Map,"")&amp;IF(VLOOKUP(M18,ActivityList[],14,0)="Yes"," "&amp;Timeline,IF(VLOOKUP(M18,ActivityList[],14,0)="Figure"," "&amp;Timeline&amp;Figure,""))</f>
        <v>#N/A</v>
      </c>
      <c r="F18" s="147" t="e">
        <f>IF(F$116="",IF(VLOOKUP(N18,ActivityList[],10,0)="Planned",Planned&amp;IF(VLOOKUP(N18,ActivityList[],12,0)="Yes",Moved,"")&amp;" __/__ ",IF(VLOOKUP(N18,ActivityList[],10,0)="Completed",Completed&amp;" ",Revoked&amp;" ")),IF(VLOOKUP(N18,ActivityList[],10,0)="Revoked",Revoked&amp;" ",TEXT(VLOOKUP(N18,ActivityList[],11,0)," d/m | ")))&amp;VLOOKUP(N18,ActivityList[],8,0)&amp;IF(VLOOKUP(N18,ActivityList[],13,0)="Yes"," "&amp;Map,"")&amp;IF(VLOOKUP(N18,ActivityList[],14,0)="Yes"," "&amp;Timeline,IF(VLOOKUP(N18,ActivityList[],14,0)="Figure"," "&amp;Timeline&amp;Figure,""))</f>
        <v>#N/A</v>
      </c>
      <c r="G18" s="147" t="e">
        <f>IF(G$116="",IF(VLOOKUP(O18,ActivityList[],10,0)="Planned",Planned&amp;IF(VLOOKUP(O18,ActivityList[],12,0)="Yes",Moved,"")&amp;" __/__ ",IF(VLOOKUP(O18,ActivityList[],10,0)="Completed",Completed&amp;" ",Revoked&amp;" ")),IF(VLOOKUP(O18,ActivityList[],10,0)="Revoked",Revoked&amp;" ",TEXT(VLOOKUP(O18,ActivityList[],11,0)," d/m | ")))&amp;VLOOKUP(O18,ActivityList[],8,0)&amp;IF(VLOOKUP(O18,ActivityList[],13,0)="Yes"," "&amp;Map,"")&amp;IF(VLOOKUP(O18,ActivityList[],14,0)="Yes"," "&amp;Timeline,IF(VLOOKUP(O18,ActivityList[],14,0)="Figure"," "&amp;Timeline&amp;Figure,""))</f>
        <v>#N/A</v>
      </c>
      <c r="H18" s="125" t="e">
        <f>IF(H$116="",IF(VLOOKUP(P18,ActivityList[],10,0)="Planned",Planned&amp;IF(VLOOKUP(P18,ActivityList[],12,0)="Yes",Moved,"")&amp;" __/__ ",IF(VLOOKUP(P18,ActivityList[],10,0)="Completed",Completed&amp;" ",Revoked&amp;" ")),IF(VLOOKUP(P18,ActivityList[],10,0)="Revoked",Revoked&amp;" ",TEXT(VLOOKUP(P18,ActivityList[],11,0)," d/m | ")))&amp;VLOOKUP(P18,ActivityList[],8,0)&amp;IF(VLOOKUP(P18,ActivityList[],13,0)="Yes"," "&amp;Map,"")&amp;IF(VLOOKUP(P18,ActivityList[],14,0)="Yes"," "&amp;Timeline,IF(VLOOKUP(P18,ActivityList[],14,0)="Figure"," "&amp;Timeline&amp;Figure,""))</f>
        <v>#N/A</v>
      </c>
      <c r="J18" s="65" t="str">
        <f t="shared" si="31"/>
        <v>Foundation</v>
      </c>
      <c r="K18" s="65" t="str">
        <f t="shared" si="32"/>
        <v>Gandhi</v>
      </c>
      <c r="L18" s="65" t="str">
        <f t="shared" si="33"/>
        <v>FoundationGandhi31</v>
      </c>
      <c r="M18" s="65" t="str">
        <f t="shared" si="34"/>
        <v>FoundationGandhi32</v>
      </c>
      <c r="N18" s="65" t="str">
        <f t="shared" si="35"/>
        <v>FoundationGandhi33</v>
      </c>
      <c r="O18" s="65" t="str">
        <f t="shared" si="36"/>
        <v>FoundationGandhi34</v>
      </c>
      <c r="P18" s="65" t="str">
        <f t="shared" si="37"/>
        <v>FoundationGandhi35</v>
      </c>
      <c r="Q18" s="65"/>
      <c r="R18" s="66" t="str">
        <f>IF(ISNA(VLOOKUP(L18,ActivityList[],10,0)),"",IF(ISBLANK(VLOOKUP(L18,ActivityList[],10,0)),"",VLOOKUP(L18,ActivityList[],10,0)))</f>
        <v/>
      </c>
      <c r="S18" s="66" t="str">
        <f>IF(ISNA(VLOOKUP(M18,ActivityList[],10,0)),"",IF(ISBLANK(VLOOKUP(M18,ActivityList[],10,0)),"",VLOOKUP(M18,ActivityList[],10,0)))</f>
        <v/>
      </c>
      <c r="T18" s="66" t="str">
        <f>IF(ISNA(VLOOKUP(N18,ActivityList[],10,0)),"",IF(ISBLANK(VLOOKUP(N18,ActivityList[],10,0)),"",VLOOKUP(N18,ActivityList[],10,0)))</f>
        <v/>
      </c>
      <c r="U18" s="66" t="str">
        <f>IF(ISNA(VLOOKUP(O18,ActivityList[],10,0)),"",IF(ISBLANK(VLOOKUP(O18,ActivityList[],10,0)),"",VLOOKUP(O18,ActivityList[],10,0)))</f>
        <v/>
      </c>
      <c r="V18" s="66" t="str">
        <f>IF(ISNA(VLOOKUP(P18,ActivityList[],10,0)),"",IF(ISBLANK(VLOOKUP(P18,ActivityList[],10,0)),"",VLOOKUP(P18,ActivityList[],10,0)))</f>
        <v/>
      </c>
    </row>
    <row r="19" spans="1:22" ht="15" customHeight="1" x14ac:dyDescent="0.25">
      <c r="A19" s="258"/>
      <c r="B19" s="262"/>
      <c r="C19" s="200" t="s">
        <v>1955</v>
      </c>
      <c r="D19" s="123" t="str">
        <f>IF(D$116="",IF(VLOOKUP(L19,ActivityList[],10,0)="Planned",Planned&amp;IF(VLOOKUP(L19,ActivityList[],12,0)="Yes",Moved,"")&amp;" __/__ ",IF(VLOOKUP(L19,ActivityList[],10,0)="Completed",Completed&amp;" ",Revoked&amp;" ")),IF(VLOOKUP(L19,ActivityList[],10,0)="Revoked",Revoked&amp;" ",TEXT(VLOOKUP(L19,ActivityList[],11,0)," d/m | ")))&amp;VLOOKUP(L19,ActivityList[],8,0)&amp;IF(VLOOKUP(L19,ActivityList[],13,0)="Yes"," "&amp;Map,"")&amp;IF(VLOOKUP(L19,ActivityList[],14,0)="Yes"," "&amp;Timeline,IF(VLOOKUP(L19,ActivityList[],14,0)="Figure"," "&amp;Timeline&amp;Figure,""))</f>
        <v>ƒ __/__ p.18</v>
      </c>
      <c r="E19" s="123" t="e">
        <f>IF(E$116="",IF(VLOOKUP(M19,ActivityList[],10,0)="Planned",Planned&amp;IF(VLOOKUP(M19,ActivityList[],12,0)="Yes",Moved,"")&amp;" __/__ ",IF(VLOOKUP(M19,ActivityList[],10,0)="Completed",Completed&amp;" ",Revoked&amp;" ")),IF(VLOOKUP(M19,ActivityList[],10,0)="Revoked",Revoked&amp;" ",TEXT(VLOOKUP(M19,ActivityList[],11,0)," d/m | ")))&amp;VLOOKUP(M19,ActivityList[],8,0)&amp;IF(VLOOKUP(M19,ActivityList[],13,0)="Yes"," "&amp;Map,"")&amp;IF(VLOOKUP(M19,ActivityList[],14,0)="Yes"," "&amp;Timeline,IF(VLOOKUP(M19,ActivityList[],14,0)="Figure"," "&amp;Timeline&amp;Figure,""))</f>
        <v>#N/A</v>
      </c>
      <c r="F19" s="123" t="e">
        <f>IF(F$116="",IF(VLOOKUP(N19,ActivityList[],10,0)="Planned",Planned&amp;IF(VLOOKUP(N19,ActivityList[],12,0)="Yes",Moved,"")&amp;" __/__ ",IF(VLOOKUP(N19,ActivityList[],10,0)="Completed",Completed&amp;" ",Revoked&amp;" ")),IF(VLOOKUP(N19,ActivityList[],10,0)="Revoked",Revoked&amp;" ",TEXT(VLOOKUP(N19,ActivityList[],11,0)," d/m | ")))&amp;VLOOKUP(N19,ActivityList[],8,0)&amp;IF(VLOOKUP(N19,ActivityList[],13,0)="Yes"," "&amp;Map,"")&amp;IF(VLOOKUP(N19,ActivityList[],14,0)="Yes"," "&amp;Timeline,IF(VLOOKUP(N19,ActivityList[],14,0)="Figure"," "&amp;Timeline&amp;Figure,""))</f>
        <v>#N/A</v>
      </c>
      <c r="G19" s="123" t="e">
        <f>IF(G$116="",IF(VLOOKUP(O19,ActivityList[],10,0)="Planned",Planned&amp;IF(VLOOKUP(O19,ActivityList[],12,0)="Yes",Moved,"")&amp;" __/__ ",IF(VLOOKUP(O19,ActivityList[],10,0)="Completed",Completed&amp;" ",Revoked&amp;" ")),IF(VLOOKUP(O19,ActivityList[],10,0)="Revoked",Revoked&amp;" ",TEXT(VLOOKUP(O19,ActivityList[],11,0)," d/m | ")))&amp;VLOOKUP(O19,ActivityList[],8,0)&amp;IF(VLOOKUP(O19,ActivityList[],13,0)="Yes"," "&amp;Map,"")&amp;IF(VLOOKUP(O19,ActivityList[],14,0)="Yes"," "&amp;Timeline,IF(VLOOKUP(O19,ActivityList[],14,0)="Figure"," "&amp;Timeline&amp;Figure,""))</f>
        <v>#N/A</v>
      </c>
      <c r="H19" s="124" t="e">
        <f>IF(H$116="",IF(VLOOKUP(P19,ActivityList[],10,0)="Planned",Planned&amp;IF(VLOOKUP(P19,ActivityList[],12,0)="Yes",Moved,"")&amp;" __/__ ",IF(VLOOKUP(P19,ActivityList[],10,0)="Completed",Completed&amp;" ",Revoked&amp;" ")),IF(VLOOKUP(P19,ActivityList[],10,0)="Revoked",Revoked&amp;" ",TEXT(VLOOKUP(P19,ActivityList[],11,0)," d/m | ")))&amp;VLOOKUP(P19,ActivityList[],8,0)&amp;IF(VLOOKUP(P19,ActivityList[],13,0)="Yes"," "&amp;Map,"")&amp;IF(VLOOKUP(P19,ActivityList[],14,0)="Yes"," "&amp;Timeline,IF(VLOOKUP(P19,ActivityList[],14,0)="Figure"," "&amp;Timeline&amp;Figure,""))</f>
        <v>#N/A</v>
      </c>
      <c r="J19" s="65" t="str">
        <f>IF(ISBLANK(A19),J16,A19)</f>
        <v>Foundation</v>
      </c>
      <c r="K19" s="174" t="str">
        <f t="shared" si="25"/>
        <v>Eastern Hemisphere Notebook</v>
      </c>
      <c r="L19" s="174" t="str">
        <f t="shared" si="26"/>
        <v>FoundationEastern Hemisphere Notebook31</v>
      </c>
      <c r="M19" s="174" t="str">
        <f t="shared" si="27"/>
        <v>FoundationEastern Hemisphere Notebook32</v>
      </c>
      <c r="N19" s="174" t="str">
        <f t="shared" si="28"/>
        <v>FoundationEastern Hemisphere Notebook33</v>
      </c>
      <c r="O19" s="174" t="str">
        <f t="shared" si="29"/>
        <v>FoundationEastern Hemisphere Notebook34</v>
      </c>
      <c r="P19" s="174" t="str">
        <f t="shared" si="30"/>
        <v>FoundationEastern Hemisphere Notebook35</v>
      </c>
      <c r="Q19" s="174"/>
      <c r="R19" s="66" t="str">
        <f>IF(R$4&gt;0,IF(ISNA(VLOOKUP(L19,ActivityList[],10,0)),"No Activity",IF(VLOOKUP(L19,ActivityList[],10,0)="Completed",VLOOKUP(L19,ActivityList[],11,0),VLOOKUP(L19,ActivityList[],10,0))),"No Class")</f>
        <v>Planned</v>
      </c>
      <c r="S19" s="66" t="str">
        <f>IF(S$4&gt;0,IF(ISNA(VLOOKUP(M19,ActivityList[],10,0)),"No Activity",IF(VLOOKUP(M19,ActivityList[],10,0)="Completed",VLOOKUP(M19,ActivityList[],11,0),VLOOKUP(M19,ActivityList[],10,0))),"No Class")</f>
        <v>No Activity</v>
      </c>
      <c r="T19" s="66" t="str">
        <f>IF(T$4&gt;0,IF(ISNA(VLOOKUP(N19,ActivityList[],10,0)),"No Activity",IF(VLOOKUP(N19,ActivityList[],10,0)="Completed",VLOOKUP(N19,ActivityList[],11,0),VLOOKUP(N19,ActivityList[],10,0))),"No Class")</f>
        <v>No Activity</v>
      </c>
      <c r="U19" s="66" t="str">
        <f>IF(U$4&gt;0,IF(ISNA(VLOOKUP(O19,ActivityList[],10,0)),"No Activity",IF(VLOOKUP(O19,ActivityList[],10,0)="Completed",VLOOKUP(O19,ActivityList[],11,0),VLOOKUP(O19,ActivityList[],10,0))),"No Class")</f>
        <v>No Activity</v>
      </c>
      <c r="V19" s="66" t="str">
        <f>IF(V$4&gt;0,IF(ISNA(VLOOKUP(P19,ActivityList[],10,0)),"No Activity",IF(VLOOKUP(P19,ActivityList[],10,0)="Completed",VLOOKUP(P19,ActivityList[],11,0),VLOOKUP(P19,ActivityList[],10,0))),"No Class")</f>
        <v>No Activity</v>
      </c>
    </row>
    <row r="20" spans="1:22" ht="15" customHeight="1" x14ac:dyDescent="0.25">
      <c r="A20" s="258"/>
      <c r="B20" s="262"/>
      <c r="C20" s="178" t="s">
        <v>1351</v>
      </c>
      <c r="D20" s="147" t="e">
        <f>IF(D$116="",IF(VLOOKUP(L20,ActivityList[],10,0)="Planned",Planned&amp;IF(VLOOKUP(L20,ActivityList[],12,0)="Yes",Moved,"")&amp;" __/__ ",IF(VLOOKUP(L20,ActivityList[],10,0)="Completed",Completed&amp;" ",Revoked&amp;" ")),IF(VLOOKUP(L20,ActivityList[],10,0)="Revoked",Revoked&amp;" ",TEXT(VLOOKUP(L20,ActivityList[],11,0)," d/m | ")))&amp;VLOOKUP(L20,ActivityList[],8,0)&amp;IF(VLOOKUP(L20,ActivityList[],13,0)="Yes"," "&amp;Map,"")&amp;IF(VLOOKUP(L20,ActivityList[],14,0)="Yes"," "&amp;Timeline,IF(VLOOKUP(L20,ActivityList[],14,0)="Figure"," "&amp;Timeline&amp;Figure,""))</f>
        <v>#N/A</v>
      </c>
      <c r="E20" s="147" t="e">
        <f>IF(E$116="",IF(VLOOKUP(M20,ActivityList[],10,0)="Planned",Planned&amp;IF(VLOOKUP(M20,ActivityList[],12,0)="Yes",Moved,"")&amp;" __/__ ",IF(VLOOKUP(M20,ActivityList[],10,0)="Completed",Completed&amp;" ",Revoked&amp;" ")),IF(VLOOKUP(M20,ActivityList[],10,0)="Revoked",Revoked&amp;" ",TEXT(VLOOKUP(M20,ActivityList[],11,0)," d/m | ")))&amp;VLOOKUP(M20,ActivityList[],8,0)&amp;IF(VLOOKUP(M20,ActivityList[],13,0)="Yes"," "&amp;Map,"")&amp;IF(VLOOKUP(M20,ActivityList[],14,0)="Yes"," "&amp;Timeline,IF(VLOOKUP(M20,ActivityList[],14,0)="Figure"," "&amp;Timeline&amp;Figure,""))</f>
        <v>#N/A</v>
      </c>
      <c r="F20" s="147" t="e">
        <f>IF(F$116="",IF(VLOOKUP(N20,ActivityList[],10,0)="Planned",Planned&amp;IF(VLOOKUP(N20,ActivityList[],12,0)="Yes",Moved,"")&amp;" __/__ ",IF(VLOOKUP(N20,ActivityList[],10,0)="Completed",Completed&amp;" ",Revoked&amp;" ")),IF(VLOOKUP(N20,ActivityList[],10,0)="Revoked",Revoked&amp;" ",TEXT(VLOOKUP(N20,ActivityList[],11,0)," d/m | ")))&amp;VLOOKUP(N20,ActivityList[],8,0)&amp;IF(VLOOKUP(N20,ActivityList[],13,0)="Yes"," "&amp;Map,"")&amp;IF(VLOOKUP(N20,ActivityList[],14,0)="Yes"," "&amp;Timeline,IF(VLOOKUP(N20,ActivityList[],14,0)="Figure"," "&amp;Timeline&amp;Figure,""))</f>
        <v>#N/A</v>
      </c>
      <c r="G20" s="147" t="e">
        <f>IF(G$116="",IF(VLOOKUP(O20,ActivityList[],10,0)="Planned",Planned&amp;IF(VLOOKUP(O20,ActivityList[],12,0)="Yes",Moved,"")&amp;" __/__ ",IF(VLOOKUP(O20,ActivityList[],10,0)="Completed",Completed&amp;" ",Revoked&amp;" ")),IF(VLOOKUP(O20,ActivityList[],10,0)="Revoked",Revoked&amp;" ",TEXT(VLOOKUP(O20,ActivityList[],11,0)," d/m | ")))&amp;VLOOKUP(O20,ActivityList[],8,0)&amp;IF(VLOOKUP(O20,ActivityList[],13,0)="Yes"," "&amp;Map,"")&amp;IF(VLOOKUP(O20,ActivityList[],14,0)="Yes"," "&amp;Timeline,IF(VLOOKUP(O20,ActivityList[],14,0)="Figure"," "&amp;Timeline&amp;Figure,""))</f>
        <v>#N/A</v>
      </c>
      <c r="H20" s="125" t="e">
        <f>IF(H$116="",IF(VLOOKUP(P20,ActivityList[],10,0)="Planned",Planned&amp;IF(VLOOKUP(P20,ActivityList[],12,0)="Yes",Moved,"")&amp;" __/__ ",IF(VLOOKUP(P20,ActivityList[],10,0)="Completed",Completed&amp;" ",Revoked&amp;" ")),IF(VLOOKUP(P20,ActivityList[],10,0)="Revoked",Revoked&amp;" ",TEXT(VLOOKUP(P20,ActivityList[],11,0)," d/m | ")))&amp;VLOOKUP(P20,ActivityList[],8,0)&amp;IF(VLOOKUP(P20,ActivityList[],13,0)="Yes"," "&amp;Map,"")&amp;IF(VLOOKUP(P20,ActivityList[],14,0)="Yes"," "&amp;Timeline,IF(VLOOKUP(P20,ActivityList[],14,0)="Figure"," "&amp;Timeline&amp;Figure,""))</f>
        <v>#N/A</v>
      </c>
      <c r="J20" s="65" t="str">
        <f>IF(ISBLANK(A20),J19,A20)</f>
        <v>Foundation</v>
      </c>
      <c r="K20" s="65" t="str">
        <f>C20</f>
        <v>China Kit</v>
      </c>
      <c r="L20" s="65" t="str">
        <f>$J20&amp;$K20&amp;L$4</f>
        <v>FoundationChina Kit31</v>
      </c>
      <c r="M20" s="65" t="str">
        <f>$J20&amp;$K20&amp;M$4</f>
        <v>FoundationChina Kit32</v>
      </c>
      <c r="N20" s="65" t="str">
        <f>$J20&amp;$K20&amp;N$4</f>
        <v>FoundationChina Kit33</v>
      </c>
      <c r="O20" s="65" t="str">
        <f>$J20&amp;$K20&amp;O$4</f>
        <v>FoundationChina Kit34</v>
      </c>
      <c r="P20" s="65" t="str">
        <f>$J20&amp;$K20&amp;P$4</f>
        <v>FoundationChina Kit35</v>
      </c>
      <c r="Q20" s="65"/>
      <c r="R20" s="66" t="str">
        <f>IF(ISNA(VLOOKUP(L20,ActivityList[],10,0)),"",IF(ISBLANK(VLOOKUP(L20,ActivityList[],10,0)),"",VLOOKUP(L20,ActivityList[],10,0)))</f>
        <v/>
      </c>
      <c r="S20" s="66" t="str">
        <f>IF(ISNA(VLOOKUP(M20,ActivityList[],10,0)),"",IF(ISBLANK(VLOOKUP(M20,ActivityList[],10,0)),"",VLOOKUP(M20,ActivityList[],10,0)))</f>
        <v/>
      </c>
      <c r="T20" s="66" t="str">
        <f>IF(ISNA(VLOOKUP(N20,ActivityList[],10,0)),"",IF(ISBLANK(VLOOKUP(N20,ActivityList[],10,0)),"",VLOOKUP(N20,ActivityList[],10,0)))</f>
        <v/>
      </c>
      <c r="U20" s="66" t="str">
        <f>IF(ISNA(VLOOKUP(O20,ActivityList[],10,0)),"",IF(ISBLANK(VLOOKUP(O20,ActivityList[],10,0)),"",VLOOKUP(O20,ActivityList[],10,0)))</f>
        <v/>
      </c>
      <c r="V20" s="66" t="str">
        <f>IF(ISNA(VLOOKUP(P20,ActivityList[],10,0)),"",IF(ISBLANK(VLOOKUP(P20,ActivityList[],10,0)),"",VLOOKUP(P20,ActivityList[],10,0)))</f>
        <v/>
      </c>
    </row>
    <row r="21" spans="1:22" ht="15" customHeight="1" x14ac:dyDescent="0.25">
      <c r="A21" s="258"/>
      <c r="B21" s="262"/>
      <c r="C21" s="134" t="s">
        <v>1362</v>
      </c>
      <c r="D21" s="147" t="e">
        <f>IF(D$116="",IF(VLOOKUP(L21,ActivityList[],10,0)="Planned",Planned&amp;IF(VLOOKUP(L21,ActivityList[],12,0)="Yes",Moved,"")&amp;" __/__ ",IF(VLOOKUP(L21,ActivityList[],10,0)="Completed",Completed&amp;" ",Revoked&amp;" ")),IF(VLOOKUP(L21,ActivityList[],10,0)="Revoked",Revoked&amp;" ",TEXT(VLOOKUP(L21,ActivityList[],11,0)," d/m | ")))&amp;VLOOKUP(L21,ActivityList[],8,0)&amp;IF(VLOOKUP(L21,ActivityList[],13,0)="Yes"," "&amp;Map,"")&amp;IF(VLOOKUP(L21,ActivityList[],14,0)="Yes"," "&amp;Timeline,IF(VLOOKUP(L21,ActivityList[],14,0)="Figure"," "&amp;Timeline&amp;Figure,""))</f>
        <v>#N/A</v>
      </c>
      <c r="E21" s="147" t="str">
        <f>IF(E$116="",IF(VLOOKUP(M21,ActivityList[],10,0)="Planned",Planned&amp;IF(VLOOKUP(M21,ActivityList[],12,0)="Yes",Moved,"")&amp;" __/__ ",IF(VLOOKUP(M21,ActivityList[],10,0)="Completed",Completed&amp;" ",Revoked&amp;" ")),IF(VLOOKUP(M21,ActivityList[],10,0)="Revoked",Revoked&amp;" ",TEXT(VLOOKUP(M21,ActivityList[],11,0)," d/m | ")))&amp;VLOOKUP(M21,ActivityList[],8,0)&amp;IF(VLOOKUP(M21,ActivityList[],13,0)="Yes"," "&amp;Map,"")&amp;IF(VLOOKUP(M21,ActivityList[],14,0)="Yes"," "&amp;Timeline,IF(VLOOKUP(M21,ActivityList[],14,0)="Figure"," "&amp;Timeline&amp;Figure,""))</f>
        <v>ƒ __/__ p.133 Ǽ</v>
      </c>
      <c r="F21" s="147" t="e">
        <f>IF(F$116="",IF(VLOOKUP(N21,ActivityList[],10,0)="Planned",Planned&amp;IF(VLOOKUP(N21,ActivityList[],12,0)="Yes",Moved,"")&amp;" __/__ ",IF(VLOOKUP(N21,ActivityList[],10,0)="Completed",Completed&amp;" ",Revoked&amp;" ")),IF(VLOOKUP(N21,ActivityList[],10,0)="Revoked",Revoked&amp;" ",TEXT(VLOOKUP(N21,ActivityList[],11,0)," d/m | ")))&amp;VLOOKUP(N21,ActivityList[],8,0)&amp;IF(VLOOKUP(N21,ActivityList[],13,0)="Yes"," "&amp;Map,"")&amp;IF(VLOOKUP(N21,ActivityList[],14,0)="Yes"," "&amp;Timeline,IF(VLOOKUP(N21,ActivityList[],14,0)="Figure"," "&amp;Timeline&amp;Figure,""))</f>
        <v>#N/A</v>
      </c>
      <c r="G21" s="147" t="e">
        <f>IF(G$116="",IF(VLOOKUP(O21,ActivityList[],10,0)="Planned",Planned&amp;IF(VLOOKUP(O21,ActivityList[],12,0)="Yes",Moved,"")&amp;" __/__ ",IF(VLOOKUP(O21,ActivityList[],10,0)="Completed",Completed&amp;" ",Revoked&amp;" ")),IF(VLOOKUP(O21,ActivityList[],10,0)="Revoked",Revoked&amp;" ",TEXT(VLOOKUP(O21,ActivityList[],11,0)," d/m | ")))&amp;VLOOKUP(O21,ActivityList[],8,0)&amp;IF(VLOOKUP(O21,ActivityList[],13,0)="Yes"," "&amp;Map,"")&amp;IF(VLOOKUP(O21,ActivityList[],14,0)="Yes"," "&amp;Timeline,IF(VLOOKUP(O21,ActivityList[],14,0)="Figure"," "&amp;Timeline&amp;Figure,""))</f>
        <v>#N/A</v>
      </c>
      <c r="H21" s="125" t="e">
        <f>IF(H$116="",IF(VLOOKUP(P21,ActivityList[],10,0)="Planned",Planned&amp;IF(VLOOKUP(P21,ActivityList[],12,0)="Yes",Moved,"")&amp;" __/__ ",IF(VLOOKUP(P21,ActivityList[],10,0)="Completed",Completed&amp;" ",Revoked&amp;" ")),IF(VLOOKUP(P21,ActivityList[],10,0)="Revoked",Revoked&amp;" ",TEXT(VLOOKUP(P21,ActivityList[],11,0)," d/m | ")))&amp;VLOOKUP(P21,ActivityList[],8,0)&amp;IF(VLOOKUP(P21,ActivityList[],13,0)="Yes"," "&amp;Map,"")&amp;IF(VLOOKUP(P21,ActivityList[],14,0)="Yes"," "&amp;Timeline,IF(VLOOKUP(P21,ActivityList[],14,0)="Figure"," "&amp;Timeline&amp;Figure,""))</f>
        <v>#N/A</v>
      </c>
      <c r="J21" s="65" t="str">
        <f>IF(ISBLANK(A21),J19,A21)</f>
        <v>Foundation</v>
      </c>
      <c r="K21" s="174" t="str">
        <f t="shared" ref="K21" si="38">C21</f>
        <v>100 Gateway Cities</v>
      </c>
      <c r="L21" s="174" t="str">
        <f t="shared" ref="L21" si="39">$J21&amp;$K21&amp;L$4</f>
        <v>Foundation100 Gateway Cities31</v>
      </c>
      <c r="M21" s="174" t="str">
        <f t="shared" ref="M21" si="40">$J21&amp;$K21&amp;M$4</f>
        <v>Foundation100 Gateway Cities32</v>
      </c>
      <c r="N21" s="174" t="str">
        <f t="shared" ref="N21" si="41">$J21&amp;$K21&amp;N$4</f>
        <v>Foundation100 Gateway Cities33</v>
      </c>
      <c r="O21" s="174" t="str">
        <f t="shared" ref="O21" si="42">$J21&amp;$K21&amp;O$4</f>
        <v>Foundation100 Gateway Cities34</v>
      </c>
      <c r="P21" s="174" t="str">
        <f t="shared" ref="P21" si="43">$J21&amp;$K21&amp;P$4</f>
        <v>Foundation100 Gateway Cities35</v>
      </c>
      <c r="Q21" s="174"/>
      <c r="R21" s="66" t="str">
        <f>IF(R$4&gt;0,IF(ISNA(VLOOKUP(L21,ActivityList[],10,0)),"No Activity",IF(VLOOKUP(L21,ActivityList[],10,0)="Completed",VLOOKUP(L21,ActivityList[],11,0),VLOOKUP(L21,ActivityList[],10,0))),"No Class")</f>
        <v>No Activity</v>
      </c>
      <c r="S21" s="66" t="str">
        <f>IF(S$4&gt;0,IF(ISNA(VLOOKUP(M21,ActivityList[],10,0)),"No Activity",IF(VLOOKUP(M21,ActivityList[],10,0)="Completed",VLOOKUP(M21,ActivityList[],11,0),VLOOKUP(M21,ActivityList[],10,0))),"No Class")</f>
        <v>Planned</v>
      </c>
      <c r="T21" s="66" t="str">
        <f>IF(T$4&gt;0,IF(ISNA(VLOOKUP(N21,ActivityList[],10,0)),"No Activity",IF(VLOOKUP(N21,ActivityList[],10,0)="Completed",VLOOKUP(N21,ActivityList[],11,0),VLOOKUP(N21,ActivityList[],10,0))),"No Class")</f>
        <v>No Activity</v>
      </c>
      <c r="U21" s="66" t="str">
        <f>IF(U$4&gt;0,IF(ISNA(VLOOKUP(O21,ActivityList[],10,0)),"No Activity",IF(VLOOKUP(O21,ActivityList[],10,0)="Completed",VLOOKUP(O21,ActivityList[],11,0),VLOOKUP(O21,ActivityList[],10,0))),"No Class")</f>
        <v>No Activity</v>
      </c>
      <c r="V21" s="66" t="str">
        <f>IF(V$4&gt;0,IF(ISNA(VLOOKUP(P21,ActivityList[],10,0)),"No Activity",IF(VLOOKUP(P21,ActivityList[],10,0)="Completed",VLOOKUP(P21,ActivityList[],11,0),VLOOKUP(P21,ActivityList[],10,0))),"No Class")</f>
        <v>No Activity</v>
      </c>
    </row>
    <row r="22" spans="1:22" ht="15" customHeight="1" x14ac:dyDescent="0.25">
      <c r="A22" s="258"/>
      <c r="B22" s="262"/>
      <c r="C22" s="134" t="s">
        <v>3488</v>
      </c>
      <c r="D22" s="147" t="e">
        <f>IF(D$116="",IF(VLOOKUP(L22,ActivityList[],10,0)="Planned",Planned&amp;IF(VLOOKUP(L22,ActivityList[],12,0)="Yes",Moved,"")&amp;" __/__ ",IF(VLOOKUP(L22,ActivityList[],10,0)="Completed",Completed&amp;" ",Revoked&amp;" ")),IF(VLOOKUP(L22,ActivityList[],10,0)="Revoked",Revoked&amp;" ",TEXT(VLOOKUP(L22,ActivityList[],11,0)," d/m | ")))&amp;VLOOKUP(L22,ActivityList[],8,0)&amp;IF(VLOOKUP(L22,ActivityList[],13,0)="Yes"," "&amp;Map,"")&amp;IF(VLOOKUP(L22,ActivityList[],14,0)="Yes"," "&amp;Timeline,IF(VLOOKUP(L22,ActivityList[],14,0)="Figure"," "&amp;Timeline&amp;Figure,""))</f>
        <v>#N/A</v>
      </c>
      <c r="E22" s="147" t="e">
        <f>IF(E$116="",IF(VLOOKUP(M22,ActivityList[],10,0)="Planned",Planned&amp;IF(VLOOKUP(M22,ActivityList[],12,0)="Yes",Moved,"")&amp;" __/__ ",IF(VLOOKUP(M22,ActivityList[],10,0)="Completed",Completed&amp;" ",Revoked&amp;" ")),IF(VLOOKUP(M22,ActivityList[],10,0)="Revoked",Revoked&amp;" ",TEXT(VLOOKUP(M22,ActivityList[],11,0)," d/m | ")))&amp;VLOOKUP(M22,ActivityList[],8,0)&amp;IF(VLOOKUP(M22,ActivityList[],13,0)="Yes"," "&amp;Map,"")&amp;IF(VLOOKUP(M22,ActivityList[],14,0)="Yes"," "&amp;Timeline,IF(VLOOKUP(M22,ActivityList[],14,0)="Figure"," "&amp;Timeline&amp;Figure,""))</f>
        <v>#N/A</v>
      </c>
      <c r="F22" s="147" t="e">
        <f>IF(F$116="",IF(VLOOKUP(N22,ActivityList[],10,0)="Planned",Planned&amp;IF(VLOOKUP(N22,ActivityList[],12,0)="Yes",Moved,"")&amp;" __/__ ",IF(VLOOKUP(N22,ActivityList[],10,0)="Completed",Completed&amp;" ",Revoked&amp;" ")),IF(VLOOKUP(N22,ActivityList[],10,0)="Revoked",Revoked&amp;" ",TEXT(VLOOKUP(N22,ActivityList[],11,0)," d/m | ")))&amp;VLOOKUP(N22,ActivityList[],8,0)&amp;IF(VLOOKUP(N22,ActivityList[],13,0)="Yes"," "&amp;Map,"")&amp;IF(VLOOKUP(N22,ActivityList[],14,0)="Yes"," "&amp;Timeline,IF(VLOOKUP(N22,ActivityList[],14,0)="Figure"," "&amp;Timeline&amp;Figure,""))</f>
        <v>#N/A</v>
      </c>
      <c r="G22" s="147" t="e">
        <f>IF(G$116="",IF(VLOOKUP(O22,ActivityList[],10,0)="Planned",Planned&amp;IF(VLOOKUP(O22,ActivityList[],12,0)="Yes",Moved,"")&amp;" __/__ ",IF(VLOOKUP(O22,ActivityList[],10,0)="Completed",Completed&amp;" ",Revoked&amp;" ")),IF(VLOOKUP(O22,ActivityList[],10,0)="Revoked",Revoked&amp;" ",TEXT(VLOOKUP(O22,ActivityList[],11,0)," d/m | ")))&amp;VLOOKUP(O22,ActivityList[],8,0)&amp;IF(VLOOKUP(O22,ActivityList[],13,0)="Yes"," "&amp;Map,"")&amp;IF(VLOOKUP(O22,ActivityList[],14,0)="Yes"," "&amp;Timeline,IF(VLOOKUP(O22,ActivityList[],14,0)="Figure"," "&amp;Timeline&amp;Figure,""))</f>
        <v>#N/A</v>
      </c>
      <c r="H22" s="125" t="e">
        <f>IF(H$116="",IF(VLOOKUP(P22,ActivityList[],10,0)="Planned",Planned&amp;IF(VLOOKUP(P22,ActivityList[],12,0)="Yes",Moved,"")&amp;" __/__ ",IF(VLOOKUP(P22,ActivityList[],10,0)="Completed",Completed&amp;" ",Revoked&amp;" ")),IF(VLOOKUP(P22,ActivityList[],10,0)="Revoked",Revoked&amp;" ",TEXT(VLOOKUP(P22,ActivityList[],11,0)," d/m | ")))&amp;VLOOKUP(P22,ActivityList[],8,0)&amp;IF(VLOOKUP(P22,ActivityList[],13,0)="Yes"," "&amp;Map,"")&amp;IF(VLOOKUP(P22,ActivityList[],14,0)="Yes"," "&amp;Timeline,IF(VLOOKUP(P22,ActivityList[],14,0)="Figure"," "&amp;Timeline&amp;Figure,""))</f>
        <v>#N/A</v>
      </c>
      <c r="J22" s="65" t="str">
        <f>IF(ISBLANK(A22),J21,A22)</f>
        <v>Foundation</v>
      </c>
      <c r="K22" s="65" t="str">
        <f>C22</f>
        <v>What Happened, Penny Candy</v>
      </c>
      <c r="L22" s="65" t="str">
        <f>$J22&amp;$K22&amp;L$4</f>
        <v>FoundationWhat Happened, Penny Candy31</v>
      </c>
      <c r="M22" s="65" t="str">
        <f>$J22&amp;$K22&amp;M$4</f>
        <v>FoundationWhat Happened, Penny Candy32</v>
      </c>
      <c r="N22" s="65" t="str">
        <f>$J22&amp;$K22&amp;N$4</f>
        <v>FoundationWhat Happened, Penny Candy33</v>
      </c>
      <c r="O22" s="65" t="str">
        <f>$J22&amp;$K22&amp;O$4</f>
        <v>FoundationWhat Happened, Penny Candy34</v>
      </c>
      <c r="P22" s="65" t="str">
        <f>$J22&amp;$K22&amp;P$4</f>
        <v>FoundationWhat Happened, Penny Candy35</v>
      </c>
      <c r="Q22" s="65"/>
      <c r="R22" s="66" t="str">
        <f>IF(ISNA(VLOOKUP(L22,ActivityList[],10,0)),"",IF(ISBLANK(VLOOKUP(L22,ActivityList[],10,0)),"",VLOOKUP(L22,ActivityList[],10,0)))</f>
        <v/>
      </c>
      <c r="S22" s="66" t="str">
        <f>IF(ISNA(VLOOKUP(M22,ActivityList[],10,0)),"",IF(ISBLANK(VLOOKUP(M22,ActivityList[],10,0)),"",VLOOKUP(M22,ActivityList[],10,0)))</f>
        <v/>
      </c>
      <c r="T22" s="66" t="str">
        <f>IF(ISNA(VLOOKUP(N22,ActivityList[],10,0)),"",IF(ISBLANK(VLOOKUP(N22,ActivityList[],10,0)),"",VLOOKUP(N22,ActivityList[],10,0)))</f>
        <v/>
      </c>
      <c r="U22" s="66" t="str">
        <f>IF(ISNA(VLOOKUP(O22,ActivityList[],10,0)),"",IF(ISBLANK(VLOOKUP(O22,ActivityList[],10,0)),"",VLOOKUP(O22,ActivityList[],10,0)))</f>
        <v/>
      </c>
      <c r="V22" s="66" t="str">
        <f>IF(ISNA(VLOOKUP(P22,ActivityList[],10,0)),"",IF(ISBLANK(VLOOKUP(P22,ActivityList[],10,0)),"",VLOOKUP(P22,ActivityList[],10,0)))</f>
        <v/>
      </c>
    </row>
    <row r="23" spans="1:22" ht="15" customHeight="1" x14ac:dyDescent="0.25">
      <c r="A23" s="258"/>
      <c r="B23" s="262"/>
      <c r="C23" s="178" t="s">
        <v>1714</v>
      </c>
      <c r="D23" s="147" t="e">
        <f>IF(D$116="",IF(VLOOKUP(L23,ActivityList[],10,0)="Planned",Planned&amp;IF(VLOOKUP(L23,ActivityList[],12,0)="Yes",Moved,"")&amp;" __/__ ",IF(VLOOKUP(L23,ActivityList[],10,0)="Completed",Completed&amp;" ",Revoked&amp;" ")),IF(VLOOKUP(L23,ActivityList[],10,0)="Revoked",Revoked&amp;" ",TEXT(VLOOKUP(L23,ActivityList[],11,0)," d/m | ")))&amp;VLOOKUP(L23,ActivityList[],8,0)&amp;IF(VLOOKUP(L23,ActivityList[],13,0)="Yes"," "&amp;Map,"")&amp;IF(VLOOKUP(L23,ActivityList[],14,0)="Yes"," "&amp;Timeline,IF(VLOOKUP(L23,ActivityList[],14,0)="Figure"," "&amp;Timeline&amp;Figure,""))</f>
        <v>#N/A</v>
      </c>
      <c r="E23" s="147" t="e">
        <f>IF(E$116="",IF(VLOOKUP(M23,ActivityList[],10,0)="Planned",Planned&amp;IF(VLOOKUP(M23,ActivityList[],12,0)="Yes",Moved,"")&amp;" __/__ ",IF(VLOOKUP(M23,ActivityList[],10,0)="Completed",Completed&amp;" ",Revoked&amp;" ")),IF(VLOOKUP(M23,ActivityList[],10,0)="Revoked",Revoked&amp;" ",TEXT(VLOOKUP(M23,ActivityList[],11,0)," d/m | ")))&amp;VLOOKUP(M23,ActivityList[],8,0)&amp;IF(VLOOKUP(M23,ActivityList[],13,0)="Yes"," "&amp;Map,"")&amp;IF(VLOOKUP(M23,ActivityList[],14,0)="Yes"," "&amp;Timeline,IF(VLOOKUP(M23,ActivityList[],14,0)="Figure"," "&amp;Timeline&amp;Figure,""))</f>
        <v>#N/A</v>
      </c>
      <c r="F23" s="147" t="e">
        <f>IF(F$116="",IF(VLOOKUP(N23,ActivityList[],10,0)="Planned",Planned&amp;IF(VLOOKUP(N23,ActivityList[],12,0)="Yes",Moved,"")&amp;" __/__ ",IF(VLOOKUP(N23,ActivityList[],10,0)="Completed",Completed&amp;" ",Revoked&amp;" ")),IF(VLOOKUP(N23,ActivityList[],10,0)="Revoked",Revoked&amp;" ",TEXT(VLOOKUP(N23,ActivityList[],11,0)," d/m | ")))&amp;VLOOKUP(N23,ActivityList[],8,0)&amp;IF(VLOOKUP(N23,ActivityList[],13,0)="Yes"," "&amp;Map,"")&amp;IF(VLOOKUP(N23,ActivityList[],14,0)="Yes"," "&amp;Timeline,IF(VLOOKUP(N23,ActivityList[],14,0)="Figure"," "&amp;Timeline&amp;Figure,""))</f>
        <v>#N/A</v>
      </c>
      <c r="G23" s="147" t="e">
        <f>IF(G$116="",IF(VLOOKUP(O23,ActivityList[],10,0)="Planned",Planned&amp;IF(VLOOKUP(O23,ActivityList[],12,0)="Yes",Moved,"")&amp;" __/__ ",IF(VLOOKUP(O23,ActivityList[],10,0)="Completed",Completed&amp;" ",Revoked&amp;" ")),IF(VLOOKUP(O23,ActivityList[],10,0)="Revoked",Revoked&amp;" ",TEXT(VLOOKUP(O23,ActivityList[],11,0)," d/m | ")))&amp;VLOOKUP(O23,ActivityList[],8,0)&amp;IF(VLOOKUP(O23,ActivityList[],13,0)="Yes"," "&amp;Map,"")&amp;IF(VLOOKUP(O23,ActivityList[],14,0)="Yes"," "&amp;Timeline,IF(VLOOKUP(O23,ActivityList[],14,0)="Figure"," "&amp;Timeline&amp;Figure,""))</f>
        <v>#N/A</v>
      </c>
      <c r="H23" s="125" t="str">
        <f>IF(H$116="",IF(VLOOKUP(P23,ActivityList[],10,0)="Planned",Planned&amp;IF(VLOOKUP(P23,ActivityList[],12,0)="Yes",Moved,"")&amp;" __/__ ",IF(VLOOKUP(P23,ActivityList[],10,0)="Completed",Completed&amp;" ",Revoked&amp;" ")),IF(VLOOKUP(P23,ActivityList[],10,0)="Revoked",Revoked&amp;" ",TEXT(VLOOKUP(P23,ActivityList[],11,0)," d/m | ")))&amp;VLOOKUP(P23,ActivityList[],8,0)&amp;IF(VLOOKUP(P23,ActivityList[],13,0)="Yes"," "&amp;Map,"")&amp;IF(VLOOKUP(P23,ActivityList[],14,0)="Yes"," "&amp;Timeline,IF(VLOOKUP(P23,ActivityList[],14,0)="Figure"," "&amp;Timeline&amp;Figure,""))</f>
        <v>ƒ __/__ Bee Declines</v>
      </c>
      <c r="J23" s="65" t="str">
        <f>IF(ISBLANK(A23),J21,A23)</f>
        <v>Foundation</v>
      </c>
      <c r="K23" s="65" t="str">
        <f t="shared" si="0"/>
        <v>Current Affairs</v>
      </c>
      <c r="L23" s="65" t="str">
        <f t="shared" ref="L23:P23" si="44">$J23&amp;$K23&amp;L$4</f>
        <v>FoundationCurrent Affairs31</v>
      </c>
      <c r="M23" s="65" t="str">
        <f t="shared" si="44"/>
        <v>FoundationCurrent Affairs32</v>
      </c>
      <c r="N23" s="65" t="str">
        <f t="shared" si="44"/>
        <v>FoundationCurrent Affairs33</v>
      </c>
      <c r="O23" s="65" t="str">
        <f t="shared" si="44"/>
        <v>FoundationCurrent Affairs34</v>
      </c>
      <c r="P23" s="65" t="str">
        <f t="shared" si="44"/>
        <v>FoundationCurrent Affairs35</v>
      </c>
      <c r="Q23" s="65" t="s">
        <v>76</v>
      </c>
      <c r="R23" s="66" t="str">
        <f>IF(R$4&gt;0,IF(ISNA(VLOOKUP(L23,ActivityList[],10,0)),"No Activity",IF(VLOOKUP(L23,ActivityList[],10,0)="Completed",VLOOKUP(L23,ActivityList[],11,0),VLOOKUP(L23,ActivityList[],10,0))),"No Class")</f>
        <v>No Activity</v>
      </c>
      <c r="S23" s="66" t="str">
        <f>IF(S$4&gt;0,IF(ISNA(VLOOKUP(M23,ActivityList[],10,0)),"No Activity",IF(VLOOKUP(M23,ActivityList[],10,0)="Completed",VLOOKUP(M23,ActivityList[],11,0),VLOOKUP(M23,ActivityList[],10,0))),"No Class")</f>
        <v>No Activity</v>
      </c>
      <c r="T23" s="66" t="str">
        <f>IF(T$4&gt;0,IF(ISNA(VLOOKUP(N23,ActivityList[],10,0)),"No Activity",IF(VLOOKUP(N23,ActivityList[],10,0)="Completed",VLOOKUP(N23,ActivityList[],11,0),VLOOKUP(N23,ActivityList[],10,0))),"No Class")</f>
        <v>No Activity</v>
      </c>
      <c r="U23" s="66" t="str">
        <f>IF(U$4&gt;0,IF(ISNA(VLOOKUP(O23,ActivityList[],10,0)),"No Activity",IF(VLOOKUP(O23,ActivityList[],10,0)="Completed",VLOOKUP(O23,ActivityList[],11,0),VLOOKUP(O23,ActivityList[],10,0))),"No Class")</f>
        <v>No Activity</v>
      </c>
      <c r="V23" s="66" t="str">
        <f>IF(V$4&gt;0,IF(ISNA(VLOOKUP(P23,ActivityList[],10,0)),"No Activity",IF(VLOOKUP(P23,ActivityList[],10,0)="Completed",VLOOKUP(P23,ActivityList[],11,0),VLOOKUP(P23,ActivityList[],10,0))),"No Class")</f>
        <v>Planned</v>
      </c>
    </row>
    <row r="24" spans="1:22" ht="15" customHeight="1" x14ac:dyDescent="0.25">
      <c r="A24" s="259"/>
      <c r="B24" s="263" t="s">
        <v>101</v>
      </c>
      <c r="C24" s="179" t="s">
        <v>1158</v>
      </c>
      <c r="D24" s="147" t="str">
        <f>IF(D$116="",IF(VLOOKUP(L24,ActivityList[],10,0)="Planned",Planned&amp;IF(VLOOKUP(L24,ActivityList[],12,0)="Yes",Moved,"")&amp;" __/__ ",IF(VLOOKUP(L24,ActivityList[],10,0)="Completed",Completed&amp;" ",Revoked&amp;" ")),IF(VLOOKUP(L24,ActivityList[],10,0)="Revoked",Revoked&amp;" ",TEXT(VLOOKUP(L24,ActivityList[],11,0)," d/m | ")))&amp;VLOOKUP(L24,ActivityList[],8,0)&amp;IF(VLOOKUP(L24,ActivityList[],13,0)="Yes"," "&amp;Map,"")&amp;IF(VLOOKUP(L24,ActivityList[],14,0)="Yes"," "&amp;Timeline,IF(VLOOKUP(L24,ActivityList[],14,0)="Figure"," "&amp;Timeline&amp;Figure,""))</f>
        <v>ƒ __/__ Pt.2 Ch.11</v>
      </c>
      <c r="E24" s="147" t="str">
        <f>IF(E$116="",IF(VLOOKUP(M24,ActivityList[],10,0)="Planned",Planned&amp;IF(VLOOKUP(M24,ActivityList[],12,0)="Yes",Moved,"")&amp;" __/__ ",IF(VLOOKUP(M24,ActivityList[],10,0)="Completed",Completed&amp;" ",Revoked&amp;" ")),IF(VLOOKUP(M24,ActivityList[],10,0)="Revoked",Revoked&amp;" ",TEXT(VLOOKUP(M24,ActivityList[],11,0)," d/m | ")))&amp;VLOOKUP(M24,ActivityList[],8,0)&amp;IF(VLOOKUP(M24,ActivityList[],13,0)="Yes"," "&amp;Map,"")&amp;IF(VLOOKUP(M24,ActivityList[],14,0)="Yes"," "&amp;Timeline,IF(VLOOKUP(M24,ActivityList[],14,0)="Figure"," "&amp;Timeline&amp;Figure,""))</f>
        <v>ƒ __/__ Pt.2 Ch.12</v>
      </c>
      <c r="F24" s="147" t="str">
        <f>IF(F$116="",IF(VLOOKUP(N24,ActivityList[],10,0)="Planned",Planned&amp;IF(VLOOKUP(N24,ActivityList[],12,0)="Yes",Moved,"")&amp;" __/__ ",IF(VLOOKUP(N24,ActivityList[],10,0)="Completed",Completed&amp;" ",Revoked&amp;" ")),IF(VLOOKUP(N24,ActivityList[],10,0)="Revoked",Revoked&amp;" ",TEXT(VLOOKUP(N24,ActivityList[],11,0)," d/m | ")))&amp;VLOOKUP(N24,ActivityList[],8,0)&amp;IF(VLOOKUP(N24,ActivityList[],13,0)="Yes"," "&amp;Map,"")&amp;IF(VLOOKUP(N24,ActivityList[],14,0)="Yes"," "&amp;Timeline,IF(VLOOKUP(N24,ActivityList[],14,0)="Figure"," "&amp;Timeline&amp;Figure,""))</f>
        <v>ƒ __/__ Pt.2 Ch.13</v>
      </c>
      <c r="G24" s="147" t="str">
        <f>IF(G$116="",IF(VLOOKUP(O24,ActivityList[],10,0)="Planned",Planned&amp;IF(VLOOKUP(O24,ActivityList[],12,0)="Yes",Moved,"")&amp;" __/__ ",IF(VLOOKUP(O24,ActivityList[],10,0)="Completed",Completed&amp;" ",Revoked&amp;" ")),IF(VLOOKUP(O24,ActivityList[],10,0)="Revoked",Revoked&amp;" ",TEXT(VLOOKUP(O24,ActivityList[],11,0)," d/m | ")))&amp;VLOOKUP(O24,ActivityList[],8,0)&amp;IF(VLOOKUP(O24,ActivityList[],13,0)="Yes"," "&amp;Map,"")&amp;IF(VLOOKUP(O24,ActivityList[],14,0)="Yes"," "&amp;Timeline,IF(VLOOKUP(O24,ActivityList[],14,0)="Figure"," "&amp;Timeline&amp;Figure,""))</f>
        <v>ƒ __/__ Pt.2 Ch.14</v>
      </c>
      <c r="H24" s="125" t="str">
        <f>IF(H$116="",IF(VLOOKUP(P24,ActivityList[],10,0)="Planned",Planned&amp;IF(VLOOKUP(P24,ActivityList[],12,0)="Yes",Moved,"")&amp;" __/__ ",IF(VLOOKUP(P24,ActivityList[],10,0)="Completed",Completed&amp;" ",Revoked&amp;" ")),IF(VLOOKUP(P24,ActivityList[],10,0)="Revoked",Revoked&amp;" ",TEXT(VLOOKUP(P24,ActivityList[],11,0)," d/m | ")))&amp;VLOOKUP(P24,ActivityList[],8,0)&amp;IF(VLOOKUP(P24,ActivityList[],13,0)="Yes"," "&amp;Map,"")&amp;IF(VLOOKUP(P24,ActivityList[],14,0)="Yes"," "&amp;Timeline,IF(VLOOKUP(P24,ActivityList[],14,0)="Figure"," "&amp;Timeline&amp;Figure,""))</f>
        <v>ƒ __/__ Pt.2 Ch.15</v>
      </c>
      <c r="J24" s="65" t="str">
        <f t="shared" si="15"/>
        <v>Foundation</v>
      </c>
      <c r="K24" s="104" t="str">
        <f t="shared" ref="K24" si="45">C24</f>
        <v>+ The Mysterious Island</v>
      </c>
      <c r="L24" s="104" t="str">
        <f t="shared" ref="L24" si="46">$J24&amp;$K24&amp;L$4</f>
        <v>Foundation+ The Mysterious Island31</v>
      </c>
      <c r="M24" s="104" t="str">
        <f t="shared" ref="M24" si="47">$J24&amp;$K24&amp;M$4</f>
        <v>Foundation+ The Mysterious Island32</v>
      </c>
      <c r="N24" s="104" t="str">
        <f t="shared" ref="N24" si="48">$J24&amp;$K24&amp;N$4</f>
        <v>Foundation+ The Mysterious Island33</v>
      </c>
      <c r="O24" s="104" t="str">
        <f t="shared" ref="O24" si="49">$J24&amp;$K24&amp;O$4</f>
        <v>Foundation+ The Mysterious Island34</v>
      </c>
      <c r="P24" s="104" t="str">
        <f t="shared" ref="P24" si="50">$J24&amp;$K24&amp;P$4</f>
        <v>Foundation+ The Mysterious Island35</v>
      </c>
      <c r="Q24" s="104"/>
      <c r="R24" s="66" t="str">
        <f>IF(R$4&gt;0,IF(ISNA(VLOOKUP(L24,ActivityList[],10,0)),"No Activity",IF(VLOOKUP(L24,ActivityList[],10,0)="Completed",VLOOKUP(L24,ActivityList[],11,0),VLOOKUP(L24,ActivityList[],10,0))),"No Class")</f>
        <v>Planned</v>
      </c>
      <c r="S24" s="66" t="str">
        <f>IF(S$4&gt;0,IF(ISNA(VLOOKUP(M24,ActivityList[],10,0)),"No Activity",IF(VLOOKUP(M24,ActivityList[],10,0)="Completed",VLOOKUP(M24,ActivityList[],11,0),VLOOKUP(M24,ActivityList[],10,0))),"No Class")</f>
        <v>Planned</v>
      </c>
      <c r="T24" s="66" t="str">
        <f>IF(T$4&gt;0,IF(ISNA(VLOOKUP(N24,ActivityList[],10,0)),"No Activity",IF(VLOOKUP(N24,ActivityList[],10,0)="Completed",VLOOKUP(N24,ActivityList[],11,0),VLOOKUP(N24,ActivityList[],10,0))),"No Class")</f>
        <v>Planned</v>
      </c>
      <c r="U24" s="66" t="str">
        <f>IF(U$4&gt;0,IF(ISNA(VLOOKUP(O24,ActivityList[],10,0)),"No Activity",IF(VLOOKUP(O24,ActivityList[],10,0)="Completed",VLOOKUP(O24,ActivityList[],11,0),VLOOKUP(O24,ActivityList[],10,0))),"No Class")</f>
        <v>Planned</v>
      </c>
      <c r="V24" s="66" t="str">
        <f>IF(V$4&gt;0,IF(ISNA(VLOOKUP(P24,ActivityList[],10,0)),"No Activity",IF(VLOOKUP(P24,ActivityList[],10,0)="Completed",VLOOKUP(P24,ActivityList[],11,0),VLOOKUP(P24,ActivityList[],10,0))),"No Class")</f>
        <v>Planned</v>
      </c>
    </row>
    <row r="25" spans="1:22" ht="15" customHeight="1" x14ac:dyDescent="0.25">
      <c r="A25" s="259"/>
      <c r="B25" s="263"/>
      <c r="C25" s="179" t="s">
        <v>278</v>
      </c>
      <c r="D25" s="147" t="e">
        <f>IF(D$116="",IF(VLOOKUP(L25,ActivityList[],10,0)="Planned",Planned&amp;IF(VLOOKUP(L25,ActivityList[],12,0)="Yes",Moved,"")&amp;" __/__ ",IF(VLOOKUP(L25,ActivityList[],10,0)="Completed",Completed&amp;" ",Revoked&amp;" ")),IF(VLOOKUP(L25,ActivityList[],10,0)="Revoked",Revoked&amp;" ",TEXT(VLOOKUP(L25,ActivityList[],11,0)," d/m | ")))&amp;VLOOKUP(L25,ActivityList[],8,0)&amp;IF(VLOOKUP(L25,ActivityList[],13,0)="Yes"," "&amp;Map,"")&amp;IF(VLOOKUP(L25,ActivityList[],14,0)="Yes"," "&amp;Timeline,IF(VLOOKUP(L25,ActivityList[],14,0)="Figure"," "&amp;Timeline&amp;Figure,""))</f>
        <v>#N/A</v>
      </c>
      <c r="E25" s="147" t="e">
        <f>IF(E$116="",IF(VLOOKUP(M25,ActivityList[],10,0)="Planned",Planned&amp;IF(VLOOKUP(M25,ActivityList[],12,0)="Yes",Moved,"")&amp;" __/__ ",IF(VLOOKUP(M25,ActivityList[],10,0)="Completed",Completed&amp;" ",Revoked&amp;" ")),IF(VLOOKUP(M25,ActivityList[],10,0)="Revoked",Revoked&amp;" ",TEXT(VLOOKUP(M25,ActivityList[],11,0)," d/m | ")))&amp;VLOOKUP(M25,ActivityList[],8,0)&amp;IF(VLOOKUP(M25,ActivityList[],13,0)="Yes"," "&amp;Map,"")&amp;IF(VLOOKUP(M25,ActivityList[],14,0)="Yes"," "&amp;Timeline,IF(VLOOKUP(M25,ActivityList[],14,0)="Figure"," "&amp;Timeline&amp;Figure,""))</f>
        <v>#N/A</v>
      </c>
      <c r="F25" s="147" t="e">
        <f>IF(F$116="",IF(VLOOKUP(N25,ActivityList[],10,0)="Planned",Planned&amp;IF(VLOOKUP(N25,ActivityList[],12,0)="Yes",Moved,"")&amp;" __/__ ",IF(VLOOKUP(N25,ActivityList[],10,0)="Completed",Completed&amp;" ",Revoked&amp;" ")),IF(VLOOKUP(N25,ActivityList[],10,0)="Revoked",Revoked&amp;" ",TEXT(VLOOKUP(N25,ActivityList[],11,0)," d/m | ")))&amp;VLOOKUP(N25,ActivityList[],8,0)&amp;IF(VLOOKUP(N25,ActivityList[],13,0)="Yes"," "&amp;Map,"")&amp;IF(VLOOKUP(N25,ActivityList[],14,0)="Yes"," "&amp;Timeline,IF(VLOOKUP(N25,ActivityList[],14,0)="Figure"," "&amp;Timeline&amp;Figure,""))</f>
        <v>#N/A</v>
      </c>
      <c r="G25" s="147" t="e">
        <f>IF(G$116="",IF(VLOOKUP(O25,ActivityList[],10,0)="Planned",Planned&amp;IF(VLOOKUP(O25,ActivityList[],12,0)="Yes",Moved,"")&amp;" __/__ ",IF(VLOOKUP(O25,ActivityList[],10,0)="Completed",Completed&amp;" ",Revoked&amp;" ")),IF(VLOOKUP(O25,ActivityList[],10,0)="Revoked",Revoked&amp;" ",TEXT(VLOOKUP(O25,ActivityList[],11,0)," d/m | ")))&amp;VLOOKUP(O25,ActivityList[],8,0)&amp;IF(VLOOKUP(O25,ActivityList[],13,0)="Yes"," "&amp;Map,"")&amp;IF(VLOOKUP(O25,ActivityList[],14,0)="Yes"," "&amp;Timeline,IF(VLOOKUP(O25,ActivityList[],14,0)="Figure"," "&amp;Timeline&amp;Figure,""))</f>
        <v>#N/A</v>
      </c>
      <c r="H25" s="125" t="e">
        <f>IF(H$116="",IF(VLOOKUP(P25,ActivityList[],10,0)="Planned",Planned&amp;IF(VLOOKUP(P25,ActivityList[],12,0)="Yes",Moved,"")&amp;" __/__ ",IF(VLOOKUP(P25,ActivityList[],10,0)="Completed",Completed&amp;" ",Revoked&amp;" ")),IF(VLOOKUP(P25,ActivityList[],10,0)="Revoked",Revoked&amp;" ",TEXT(VLOOKUP(P25,ActivityList[],11,0)," d/m | ")))&amp;VLOOKUP(P25,ActivityList[],8,0)&amp;IF(VLOOKUP(P25,ActivityList[],13,0)="Yes"," "&amp;Map,"")&amp;IF(VLOOKUP(P25,ActivityList[],14,0)="Yes"," "&amp;Timeline,IF(VLOOKUP(P25,ActivityList[],14,0)="Figure"," "&amp;Timeline&amp;Figure,""))</f>
        <v>#N/A</v>
      </c>
      <c r="J25" s="65" t="str">
        <f t="shared" ref="J25:J28" si="51">IF(ISBLANK(A25),J24,A25)</f>
        <v>Foundation</v>
      </c>
      <c r="K25" s="65" t="str">
        <f t="shared" ref="K25:K28" si="52">C25</f>
        <v>+ Cheaper by the Dozen</v>
      </c>
      <c r="L25" s="65" t="str">
        <f t="shared" ref="L25:L28" si="53">$J25&amp;$K25&amp;L$4</f>
        <v>Foundation+ Cheaper by the Dozen31</v>
      </c>
      <c r="M25" s="65" t="str">
        <f t="shared" ref="M25:M28" si="54">$J25&amp;$K25&amp;M$4</f>
        <v>Foundation+ Cheaper by the Dozen32</v>
      </c>
      <c r="N25" s="65" t="str">
        <f t="shared" ref="N25:N28" si="55">$J25&amp;$K25&amp;N$4</f>
        <v>Foundation+ Cheaper by the Dozen33</v>
      </c>
      <c r="O25" s="65" t="str">
        <f t="shared" ref="O25:O28" si="56">$J25&amp;$K25&amp;O$4</f>
        <v>Foundation+ Cheaper by the Dozen34</v>
      </c>
      <c r="P25" s="65" t="str">
        <f t="shared" ref="P25:P28" si="57">$J25&amp;$K25&amp;P$4</f>
        <v>Foundation+ Cheaper by the Dozen35</v>
      </c>
      <c r="Q25" s="65"/>
      <c r="R25" s="66" t="str">
        <f>IF(ISNA(VLOOKUP(L25,ActivityList[],10,0)),"",IF(ISBLANK(VLOOKUP(L25,ActivityList[],10,0)),"",VLOOKUP(L25,ActivityList[],10,0)))</f>
        <v/>
      </c>
      <c r="S25" s="66" t="str">
        <f>IF(ISNA(VLOOKUP(M25,ActivityList[],10,0)),"",IF(ISBLANK(VLOOKUP(M25,ActivityList[],10,0)),"",VLOOKUP(M25,ActivityList[],10,0)))</f>
        <v/>
      </c>
      <c r="T25" s="66" t="str">
        <f>IF(ISNA(VLOOKUP(N25,ActivityList[],10,0)),"",IF(ISBLANK(VLOOKUP(N25,ActivityList[],10,0)),"",VLOOKUP(N25,ActivityList[],10,0)))</f>
        <v/>
      </c>
      <c r="U25" s="66" t="str">
        <f>IF(ISNA(VLOOKUP(O25,ActivityList[],10,0)),"",IF(ISBLANK(VLOOKUP(O25,ActivityList[],10,0)),"",VLOOKUP(O25,ActivityList[],10,0)))</f>
        <v/>
      </c>
      <c r="V25" s="66" t="str">
        <f>IF(ISNA(VLOOKUP(P25,ActivityList[],10,0)),"",IF(ISBLANK(VLOOKUP(P25,ActivityList[],10,0)),"",VLOOKUP(P25,ActivityList[],10,0)))</f>
        <v/>
      </c>
    </row>
    <row r="26" spans="1:22" ht="15" customHeight="1" x14ac:dyDescent="0.25">
      <c r="A26" s="259"/>
      <c r="B26" s="263"/>
      <c r="C26" s="179" t="s">
        <v>3424</v>
      </c>
      <c r="D26" s="147" t="e">
        <f>IF(D$116="",IF(VLOOKUP(L26,ActivityList[],10,0)="Planned",Planned&amp;IF(VLOOKUP(L26,ActivityList[],12,0)="Yes",Moved,"")&amp;" __/__ ",IF(VLOOKUP(L26,ActivityList[],10,0)="Completed",Completed&amp;" ",Revoked&amp;" ")),IF(VLOOKUP(L26,ActivityList[],10,0)="Revoked",Revoked&amp;" ",TEXT(VLOOKUP(L26,ActivityList[],11,0)," d/m | ")))&amp;VLOOKUP(L26,ActivityList[],8,0)&amp;IF(VLOOKUP(L26,ActivityList[],13,0)="Yes"," "&amp;Map,"")&amp;IF(VLOOKUP(L26,ActivityList[],14,0)="Yes"," "&amp;Timeline,IF(VLOOKUP(L26,ActivityList[],14,0)="Figure"," "&amp;Timeline&amp;Figure,""))</f>
        <v>#N/A</v>
      </c>
      <c r="E26" s="147" t="e">
        <f>IF(E$116="",IF(VLOOKUP(M26,ActivityList[],10,0)="Planned",Planned&amp;IF(VLOOKUP(M26,ActivityList[],12,0)="Yes",Moved,"")&amp;" __/__ ",IF(VLOOKUP(M26,ActivityList[],10,0)="Completed",Completed&amp;" ",Revoked&amp;" ")),IF(VLOOKUP(M26,ActivityList[],10,0)="Revoked",Revoked&amp;" ",TEXT(VLOOKUP(M26,ActivityList[],11,0)," d/m | ")))&amp;VLOOKUP(M26,ActivityList[],8,0)&amp;IF(VLOOKUP(M26,ActivityList[],13,0)="Yes"," "&amp;Map,"")&amp;IF(VLOOKUP(M26,ActivityList[],14,0)="Yes"," "&amp;Timeline,IF(VLOOKUP(M26,ActivityList[],14,0)="Figure"," "&amp;Timeline&amp;Figure,""))</f>
        <v>#N/A</v>
      </c>
      <c r="F26" s="147" t="e">
        <f>IF(F$116="",IF(VLOOKUP(N26,ActivityList[],10,0)="Planned",Planned&amp;IF(VLOOKUP(N26,ActivityList[],12,0)="Yes",Moved,"")&amp;" __/__ ",IF(VLOOKUP(N26,ActivityList[],10,0)="Completed",Completed&amp;" ",Revoked&amp;" ")),IF(VLOOKUP(N26,ActivityList[],10,0)="Revoked",Revoked&amp;" ",TEXT(VLOOKUP(N26,ActivityList[],11,0)," d/m | ")))&amp;VLOOKUP(N26,ActivityList[],8,0)&amp;IF(VLOOKUP(N26,ActivityList[],13,0)="Yes"," "&amp;Map,"")&amp;IF(VLOOKUP(N26,ActivityList[],14,0)="Yes"," "&amp;Timeline,IF(VLOOKUP(N26,ActivityList[],14,0)="Figure"," "&amp;Timeline&amp;Figure,""))</f>
        <v>#N/A</v>
      </c>
      <c r="G26" s="147" t="e">
        <f>IF(G$116="",IF(VLOOKUP(O26,ActivityList[],10,0)="Planned",Planned&amp;IF(VLOOKUP(O26,ActivityList[],12,0)="Yes",Moved,"")&amp;" __/__ ",IF(VLOOKUP(O26,ActivityList[],10,0)="Completed",Completed&amp;" ",Revoked&amp;" ")),IF(VLOOKUP(O26,ActivityList[],10,0)="Revoked",Revoked&amp;" ",TEXT(VLOOKUP(O26,ActivityList[],11,0)," d/m | ")))&amp;VLOOKUP(O26,ActivityList[],8,0)&amp;IF(VLOOKUP(O26,ActivityList[],13,0)="Yes"," "&amp;Map,"")&amp;IF(VLOOKUP(O26,ActivityList[],14,0)="Yes"," "&amp;Timeline,IF(VLOOKUP(O26,ActivityList[],14,0)="Figure"," "&amp;Timeline&amp;Figure,""))</f>
        <v>#N/A</v>
      </c>
      <c r="H26" s="125" t="e">
        <f>IF(H$116="",IF(VLOOKUP(P26,ActivityList[],10,0)="Planned",Planned&amp;IF(VLOOKUP(P26,ActivityList[],12,0)="Yes",Moved,"")&amp;" __/__ ",IF(VLOOKUP(P26,ActivityList[],10,0)="Completed",Completed&amp;" ",Revoked&amp;" ")),IF(VLOOKUP(P26,ActivityList[],10,0)="Revoked",Revoked&amp;" ",TEXT(VLOOKUP(P26,ActivityList[],11,0)," d/m | ")))&amp;VLOOKUP(P26,ActivityList[],8,0)&amp;IF(VLOOKUP(P26,ActivityList[],13,0)="Yes"," "&amp;Map,"")&amp;IF(VLOOKUP(P26,ActivityList[],14,0)="Yes"," "&amp;Timeline,IF(VLOOKUP(P26,ActivityList[],14,0)="Figure"," "&amp;Timeline&amp;Figure,""))</f>
        <v>#N/A</v>
      </c>
      <c r="J26" s="65" t="str">
        <f t="shared" si="51"/>
        <v>Foundation</v>
      </c>
      <c r="K26" s="65" t="str">
        <f t="shared" si="52"/>
        <v>+ The Mad Scientists Club</v>
      </c>
      <c r="L26" s="65" t="str">
        <f t="shared" si="53"/>
        <v>Foundation+ The Mad Scientists Club31</v>
      </c>
      <c r="M26" s="65" t="str">
        <f t="shared" si="54"/>
        <v>Foundation+ The Mad Scientists Club32</v>
      </c>
      <c r="N26" s="65" t="str">
        <f t="shared" si="55"/>
        <v>Foundation+ The Mad Scientists Club33</v>
      </c>
      <c r="O26" s="65" t="str">
        <f t="shared" si="56"/>
        <v>Foundation+ The Mad Scientists Club34</v>
      </c>
      <c r="P26" s="65" t="str">
        <f t="shared" si="57"/>
        <v>Foundation+ The Mad Scientists Club35</v>
      </c>
      <c r="Q26" s="65"/>
      <c r="R26" s="66" t="str">
        <f>IF(ISNA(VLOOKUP(L26,ActivityList[],10,0)),"",IF(ISBLANK(VLOOKUP(L26,ActivityList[],10,0)),"",VLOOKUP(L26,ActivityList[],10,0)))</f>
        <v/>
      </c>
      <c r="S26" s="66" t="str">
        <f>IF(ISNA(VLOOKUP(M26,ActivityList[],10,0)),"",IF(ISBLANK(VLOOKUP(M26,ActivityList[],10,0)),"",VLOOKUP(M26,ActivityList[],10,0)))</f>
        <v/>
      </c>
      <c r="T26" s="66" t="str">
        <f>IF(ISNA(VLOOKUP(N26,ActivityList[],10,0)),"",IF(ISBLANK(VLOOKUP(N26,ActivityList[],10,0)),"",VLOOKUP(N26,ActivityList[],10,0)))</f>
        <v/>
      </c>
      <c r="U26" s="66" t="str">
        <f>IF(ISNA(VLOOKUP(O26,ActivityList[],10,0)),"",IF(ISBLANK(VLOOKUP(O26,ActivityList[],10,0)),"",VLOOKUP(O26,ActivityList[],10,0)))</f>
        <v/>
      </c>
      <c r="V26" s="66" t="str">
        <f>IF(ISNA(VLOOKUP(P26,ActivityList[],10,0)),"",IF(ISBLANK(VLOOKUP(P26,ActivityList[],10,0)),"",VLOOKUP(P26,ActivityList[],10,0)))</f>
        <v/>
      </c>
    </row>
    <row r="27" spans="1:22" ht="15" customHeight="1" x14ac:dyDescent="0.25">
      <c r="A27" s="259"/>
      <c r="B27" s="263"/>
      <c r="C27" s="179" t="s">
        <v>4526</v>
      </c>
      <c r="D27" s="147" t="e">
        <f>IF(D$116="",IF(VLOOKUP(L27,ActivityList[],10,0)="Planned",Planned&amp;IF(VLOOKUP(L27,ActivityList[],12,0)="Yes",Moved,"")&amp;" __/__ ",IF(VLOOKUP(L27,ActivityList[],10,0)="Completed",Completed&amp;" ",Revoked&amp;" ")),IF(VLOOKUP(L27,ActivityList[],10,0)="Revoked",Revoked&amp;" ",TEXT(VLOOKUP(L27,ActivityList[],11,0)," d/m | ")))&amp;VLOOKUP(L27,ActivityList[],8,0)&amp;IF(VLOOKUP(L27,ActivityList[],13,0)="Yes"," "&amp;Map,"")&amp;IF(VLOOKUP(L27,ActivityList[],14,0)="Yes"," "&amp;Timeline,IF(VLOOKUP(L27,ActivityList[],14,0)="Figure"," "&amp;Timeline&amp;Figure,""))</f>
        <v>#N/A</v>
      </c>
      <c r="E27" s="147" t="e">
        <f>IF(E$116="",IF(VLOOKUP(M27,ActivityList[],10,0)="Planned",Planned&amp;IF(VLOOKUP(M27,ActivityList[],12,0)="Yes",Moved,"")&amp;" __/__ ",IF(VLOOKUP(M27,ActivityList[],10,0)="Completed",Completed&amp;" ",Revoked&amp;" ")),IF(VLOOKUP(M27,ActivityList[],10,0)="Revoked",Revoked&amp;" ",TEXT(VLOOKUP(M27,ActivityList[],11,0)," d/m | ")))&amp;VLOOKUP(M27,ActivityList[],8,0)&amp;IF(VLOOKUP(M27,ActivityList[],13,0)="Yes"," "&amp;Map,"")&amp;IF(VLOOKUP(M27,ActivityList[],14,0)="Yes"," "&amp;Timeline,IF(VLOOKUP(M27,ActivityList[],14,0)="Figure"," "&amp;Timeline&amp;Figure,""))</f>
        <v>#N/A</v>
      </c>
      <c r="F27" s="147" t="e">
        <f>IF(F$116="",IF(VLOOKUP(N27,ActivityList[],10,0)="Planned",Planned&amp;IF(VLOOKUP(N27,ActivityList[],12,0)="Yes",Moved,"")&amp;" __/__ ",IF(VLOOKUP(N27,ActivityList[],10,0)="Completed",Completed&amp;" ",Revoked&amp;" ")),IF(VLOOKUP(N27,ActivityList[],10,0)="Revoked",Revoked&amp;" ",TEXT(VLOOKUP(N27,ActivityList[],11,0)," d/m | ")))&amp;VLOOKUP(N27,ActivityList[],8,0)&amp;IF(VLOOKUP(N27,ActivityList[],13,0)="Yes"," "&amp;Map,"")&amp;IF(VLOOKUP(N27,ActivityList[],14,0)="Yes"," "&amp;Timeline,IF(VLOOKUP(N27,ActivityList[],14,0)="Figure"," "&amp;Timeline&amp;Figure,""))</f>
        <v>#N/A</v>
      </c>
      <c r="G27" s="147" t="e">
        <f>IF(G$116="",IF(VLOOKUP(O27,ActivityList[],10,0)="Planned",Planned&amp;IF(VLOOKUP(O27,ActivityList[],12,0)="Yes",Moved,"")&amp;" __/__ ",IF(VLOOKUP(O27,ActivityList[],10,0)="Completed",Completed&amp;" ",Revoked&amp;" ")),IF(VLOOKUP(O27,ActivityList[],10,0)="Revoked",Revoked&amp;" ",TEXT(VLOOKUP(O27,ActivityList[],11,0)," d/m | ")))&amp;VLOOKUP(O27,ActivityList[],8,0)&amp;IF(VLOOKUP(O27,ActivityList[],13,0)="Yes"," "&amp;Map,"")&amp;IF(VLOOKUP(O27,ActivityList[],14,0)="Yes"," "&amp;Timeline,IF(VLOOKUP(O27,ActivityList[],14,0)="Figure"," "&amp;Timeline&amp;Figure,""))</f>
        <v>#N/A</v>
      </c>
      <c r="H27" s="125" t="e">
        <f>IF(H$116="",IF(VLOOKUP(P27,ActivityList[],10,0)="Planned",Planned&amp;IF(VLOOKUP(P27,ActivityList[],12,0)="Yes",Moved,"")&amp;" __/__ ",IF(VLOOKUP(P27,ActivityList[],10,0)="Completed",Completed&amp;" ",Revoked&amp;" ")),IF(VLOOKUP(P27,ActivityList[],10,0)="Revoked",Revoked&amp;" ",TEXT(VLOOKUP(P27,ActivityList[],11,0)," d/m | ")))&amp;VLOOKUP(P27,ActivityList[],8,0)&amp;IF(VLOOKUP(P27,ActivityList[],13,0)="Yes"," "&amp;Map,"")&amp;IF(VLOOKUP(P27,ActivityList[],14,0)="Yes"," "&amp;Timeline,IF(VLOOKUP(P27,ActivityList[],14,0)="Figure"," "&amp;Timeline&amp;Figure,""))</f>
        <v>#N/A</v>
      </c>
      <c r="J27" s="65" t="str">
        <f t="shared" si="51"/>
        <v>Foundation</v>
      </c>
      <c r="K27" s="65" t="str">
        <f t="shared" si="52"/>
        <v>+ Of a Boy and His Valley</v>
      </c>
      <c r="L27" s="65" t="str">
        <f t="shared" si="53"/>
        <v>Foundation+ Of a Boy and His Valley31</v>
      </c>
      <c r="M27" s="65" t="str">
        <f t="shared" si="54"/>
        <v>Foundation+ Of a Boy and His Valley32</v>
      </c>
      <c r="N27" s="65" t="str">
        <f t="shared" si="55"/>
        <v>Foundation+ Of a Boy and His Valley33</v>
      </c>
      <c r="O27" s="65" t="str">
        <f t="shared" si="56"/>
        <v>Foundation+ Of a Boy and His Valley34</v>
      </c>
      <c r="P27" s="65" t="str">
        <f t="shared" si="57"/>
        <v>Foundation+ Of a Boy and His Valley35</v>
      </c>
      <c r="Q27" s="65"/>
      <c r="R27" s="66" t="str">
        <f>IF(ISNA(VLOOKUP(L27,ActivityList[],10,0)),"",IF(ISBLANK(VLOOKUP(L27,ActivityList[],10,0)),"",VLOOKUP(L27,ActivityList[],10,0)))</f>
        <v/>
      </c>
      <c r="S27" s="66" t="str">
        <f>IF(ISNA(VLOOKUP(M27,ActivityList[],10,0)),"",IF(ISBLANK(VLOOKUP(M27,ActivityList[],10,0)),"",VLOOKUP(M27,ActivityList[],10,0)))</f>
        <v/>
      </c>
      <c r="T27" s="66" t="str">
        <f>IF(ISNA(VLOOKUP(N27,ActivityList[],10,0)),"",IF(ISBLANK(VLOOKUP(N27,ActivityList[],10,0)),"",VLOOKUP(N27,ActivityList[],10,0)))</f>
        <v/>
      </c>
      <c r="U27" s="66" t="str">
        <f>IF(ISNA(VLOOKUP(O27,ActivityList[],10,0)),"",IF(ISBLANK(VLOOKUP(O27,ActivityList[],10,0)),"",VLOOKUP(O27,ActivityList[],10,0)))</f>
        <v/>
      </c>
      <c r="V27" s="66" t="str">
        <f>IF(ISNA(VLOOKUP(P27,ActivityList[],10,0)),"",IF(ISBLANK(VLOOKUP(P27,ActivityList[],10,0)),"",VLOOKUP(P27,ActivityList[],10,0)))</f>
        <v/>
      </c>
    </row>
    <row r="28" spans="1:22" ht="15" customHeight="1" x14ac:dyDescent="0.25">
      <c r="A28" s="259"/>
      <c r="B28" s="263"/>
      <c r="C28" s="179" t="s">
        <v>3462</v>
      </c>
      <c r="D28" s="147" t="e">
        <f>IF(D$116="",IF(VLOOKUP(L28,ActivityList[],10,0)="Planned",Planned&amp;IF(VLOOKUP(L28,ActivityList[],12,0)="Yes",Moved,"")&amp;" __/__ ",IF(VLOOKUP(L28,ActivityList[],10,0)="Completed",Completed&amp;" ",Revoked&amp;" ")),IF(VLOOKUP(L28,ActivityList[],10,0)="Revoked",Revoked&amp;" ",TEXT(VLOOKUP(L28,ActivityList[],11,0)," d/m | ")))&amp;VLOOKUP(L28,ActivityList[],8,0)&amp;IF(VLOOKUP(L28,ActivityList[],13,0)="Yes"," "&amp;Map,"")&amp;IF(VLOOKUP(L28,ActivityList[],14,0)="Yes"," "&amp;Timeline,IF(VLOOKUP(L28,ActivityList[],14,0)="Figure"," "&amp;Timeline&amp;Figure,""))</f>
        <v>#N/A</v>
      </c>
      <c r="E28" s="147" t="e">
        <f>IF(E$116="",IF(VLOOKUP(M28,ActivityList[],10,0)="Planned",Planned&amp;IF(VLOOKUP(M28,ActivityList[],12,0)="Yes",Moved,"")&amp;" __/__ ",IF(VLOOKUP(M28,ActivityList[],10,0)="Completed",Completed&amp;" ",Revoked&amp;" ")),IF(VLOOKUP(M28,ActivityList[],10,0)="Revoked",Revoked&amp;" ",TEXT(VLOOKUP(M28,ActivityList[],11,0)," d/m | ")))&amp;VLOOKUP(M28,ActivityList[],8,0)&amp;IF(VLOOKUP(M28,ActivityList[],13,0)="Yes"," "&amp;Map,"")&amp;IF(VLOOKUP(M28,ActivityList[],14,0)="Yes"," "&amp;Timeline,IF(VLOOKUP(M28,ActivityList[],14,0)="Figure"," "&amp;Timeline&amp;Figure,""))</f>
        <v>#N/A</v>
      </c>
      <c r="F28" s="147" t="e">
        <f>IF(F$116="",IF(VLOOKUP(N28,ActivityList[],10,0)="Planned",Planned&amp;IF(VLOOKUP(N28,ActivityList[],12,0)="Yes",Moved,"")&amp;" __/__ ",IF(VLOOKUP(N28,ActivityList[],10,0)="Completed",Completed&amp;" ",Revoked&amp;" ")),IF(VLOOKUP(N28,ActivityList[],10,0)="Revoked",Revoked&amp;" ",TEXT(VLOOKUP(N28,ActivityList[],11,0)," d/m | ")))&amp;VLOOKUP(N28,ActivityList[],8,0)&amp;IF(VLOOKUP(N28,ActivityList[],13,0)="Yes"," "&amp;Map,"")&amp;IF(VLOOKUP(N28,ActivityList[],14,0)="Yes"," "&amp;Timeline,IF(VLOOKUP(N28,ActivityList[],14,0)="Figure"," "&amp;Timeline&amp;Figure,""))</f>
        <v>#N/A</v>
      </c>
      <c r="G28" s="147" t="e">
        <f>IF(G$116="",IF(VLOOKUP(O28,ActivityList[],10,0)="Planned",Planned&amp;IF(VLOOKUP(O28,ActivityList[],12,0)="Yes",Moved,"")&amp;" __/__ ",IF(VLOOKUP(O28,ActivityList[],10,0)="Completed",Completed&amp;" ",Revoked&amp;" ")),IF(VLOOKUP(O28,ActivityList[],10,0)="Revoked",Revoked&amp;" ",TEXT(VLOOKUP(O28,ActivityList[],11,0)," d/m | ")))&amp;VLOOKUP(O28,ActivityList[],8,0)&amp;IF(VLOOKUP(O28,ActivityList[],13,0)="Yes"," "&amp;Map,"")&amp;IF(VLOOKUP(O28,ActivityList[],14,0)="Yes"," "&amp;Timeline,IF(VLOOKUP(O28,ActivityList[],14,0)="Figure"," "&amp;Timeline&amp;Figure,""))</f>
        <v>#N/A</v>
      </c>
      <c r="H28" s="125" t="e">
        <f>IF(H$116="",IF(VLOOKUP(P28,ActivityList[],10,0)="Planned",Planned&amp;IF(VLOOKUP(P28,ActivityList[],12,0)="Yes",Moved,"")&amp;" __/__ ",IF(VLOOKUP(P28,ActivityList[],10,0)="Completed",Completed&amp;" ",Revoked&amp;" ")),IF(VLOOKUP(P28,ActivityList[],10,0)="Revoked",Revoked&amp;" ",TEXT(VLOOKUP(P28,ActivityList[],11,0)," d/m | ")))&amp;VLOOKUP(P28,ActivityList[],8,0)&amp;IF(VLOOKUP(P28,ActivityList[],13,0)="Yes"," "&amp;Map,"")&amp;IF(VLOOKUP(P28,ActivityList[],14,0)="Yes"," "&amp;Timeline,IF(VLOOKUP(P28,ActivityList[],14,0)="Figure"," "&amp;Timeline&amp;Figure,""))</f>
        <v>#N/A</v>
      </c>
      <c r="J28" s="65" t="str">
        <f t="shared" si="51"/>
        <v>Foundation</v>
      </c>
      <c r="K28" s="65" t="str">
        <f t="shared" si="52"/>
        <v>+ God's Smuggler</v>
      </c>
      <c r="L28" s="65" t="str">
        <f t="shared" si="53"/>
        <v>Foundation+ God's Smuggler31</v>
      </c>
      <c r="M28" s="65" t="str">
        <f t="shared" si="54"/>
        <v>Foundation+ God's Smuggler32</v>
      </c>
      <c r="N28" s="65" t="str">
        <f t="shared" si="55"/>
        <v>Foundation+ God's Smuggler33</v>
      </c>
      <c r="O28" s="65" t="str">
        <f t="shared" si="56"/>
        <v>Foundation+ God's Smuggler34</v>
      </c>
      <c r="P28" s="65" t="str">
        <f t="shared" si="57"/>
        <v>Foundation+ God's Smuggler35</v>
      </c>
      <c r="Q28" s="65"/>
      <c r="R28" s="66" t="str">
        <f>IF(ISNA(VLOOKUP(L28,ActivityList[],10,0)),"",IF(ISBLANK(VLOOKUP(L28,ActivityList[],10,0)),"",VLOOKUP(L28,ActivityList[],10,0)))</f>
        <v/>
      </c>
      <c r="S28" s="66" t="str">
        <f>IF(ISNA(VLOOKUP(M28,ActivityList[],10,0)),"",IF(ISBLANK(VLOOKUP(M28,ActivityList[],10,0)),"",VLOOKUP(M28,ActivityList[],10,0)))</f>
        <v/>
      </c>
      <c r="T28" s="66" t="str">
        <f>IF(ISNA(VLOOKUP(N28,ActivityList[],10,0)),"",IF(ISBLANK(VLOOKUP(N28,ActivityList[],10,0)),"",VLOOKUP(N28,ActivityList[],10,0)))</f>
        <v/>
      </c>
      <c r="U28" s="66" t="str">
        <f>IF(ISNA(VLOOKUP(O28,ActivityList[],10,0)),"",IF(ISBLANK(VLOOKUP(O28,ActivityList[],10,0)),"",VLOOKUP(O28,ActivityList[],10,0)))</f>
        <v/>
      </c>
      <c r="V28" s="66" t="str">
        <f>IF(ISNA(VLOOKUP(P28,ActivityList[],10,0)),"",IF(ISBLANK(VLOOKUP(P28,ActivityList[],10,0)),"",VLOOKUP(P28,ActivityList[],10,0)))</f>
        <v/>
      </c>
    </row>
    <row r="29" spans="1:22" ht="15" customHeight="1" x14ac:dyDescent="0.25">
      <c r="A29" s="259"/>
      <c r="B29" s="263"/>
      <c r="C29" s="179" t="s">
        <v>4361</v>
      </c>
      <c r="D29" s="147" t="e">
        <f>IF(D$116="",IF(VLOOKUP(L29,ActivityList[],10,0)="Planned",Planned&amp;IF(VLOOKUP(L29,ActivityList[],12,0)="Yes",Moved,"")&amp;" __/__ ",IF(VLOOKUP(L29,ActivityList[],10,0)="Completed",Completed&amp;" ",Revoked&amp;" ")),IF(VLOOKUP(L29,ActivityList[],10,0)="Revoked",Revoked&amp;" ",TEXT(VLOOKUP(L29,ActivityList[],11,0)," d/m | ")))&amp;VLOOKUP(L29,ActivityList[],8,0)&amp;IF(VLOOKUP(L29,ActivityList[],13,0)="Yes"," "&amp;Map,"")&amp;IF(VLOOKUP(L29,ActivityList[],14,0)="Yes"," "&amp;Timeline,IF(VLOOKUP(L29,ActivityList[],14,0)="Figure"," "&amp;Timeline&amp;Figure,""))</f>
        <v>#N/A</v>
      </c>
      <c r="E29" s="147" t="e">
        <f>IF(E$116="",IF(VLOOKUP(M29,ActivityList[],10,0)="Planned",Planned&amp;IF(VLOOKUP(M29,ActivityList[],12,0)="Yes",Moved,"")&amp;" __/__ ",IF(VLOOKUP(M29,ActivityList[],10,0)="Completed",Completed&amp;" ",Revoked&amp;" ")),IF(VLOOKUP(M29,ActivityList[],10,0)="Revoked",Revoked&amp;" ",TEXT(VLOOKUP(M29,ActivityList[],11,0)," d/m | ")))&amp;VLOOKUP(M29,ActivityList[],8,0)&amp;IF(VLOOKUP(M29,ActivityList[],13,0)="Yes"," "&amp;Map,"")&amp;IF(VLOOKUP(M29,ActivityList[],14,0)="Yes"," "&amp;Timeline,IF(VLOOKUP(M29,ActivityList[],14,0)="Figure"," "&amp;Timeline&amp;Figure,""))</f>
        <v>#N/A</v>
      </c>
      <c r="F29" s="147" t="e">
        <f>IF(F$116="",IF(VLOOKUP(N29,ActivityList[],10,0)="Planned",Planned&amp;IF(VLOOKUP(N29,ActivityList[],12,0)="Yes",Moved,"")&amp;" __/__ ",IF(VLOOKUP(N29,ActivityList[],10,0)="Completed",Completed&amp;" ",Revoked&amp;" ")),IF(VLOOKUP(N29,ActivityList[],10,0)="Revoked",Revoked&amp;" ",TEXT(VLOOKUP(N29,ActivityList[],11,0)," d/m | ")))&amp;VLOOKUP(N29,ActivityList[],8,0)&amp;IF(VLOOKUP(N29,ActivityList[],13,0)="Yes"," "&amp;Map,"")&amp;IF(VLOOKUP(N29,ActivityList[],14,0)="Yes"," "&amp;Timeline,IF(VLOOKUP(N29,ActivityList[],14,0)="Figure"," "&amp;Timeline&amp;Figure,""))</f>
        <v>#N/A</v>
      </c>
      <c r="G29" s="147" t="e">
        <f>IF(G$116="",IF(VLOOKUP(O29,ActivityList[],10,0)="Planned",Planned&amp;IF(VLOOKUP(O29,ActivityList[],12,0)="Yes",Moved,"")&amp;" __/__ ",IF(VLOOKUP(O29,ActivityList[],10,0)="Completed",Completed&amp;" ",Revoked&amp;" ")),IF(VLOOKUP(O29,ActivityList[],10,0)="Revoked",Revoked&amp;" ",TEXT(VLOOKUP(O29,ActivityList[],11,0)," d/m | ")))&amp;VLOOKUP(O29,ActivityList[],8,0)&amp;IF(VLOOKUP(O29,ActivityList[],13,0)="Yes"," "&amp;Map,"")&amp;IF(VLOOKUP(O29,ActivityList[],14,0)="Yes"," "&amp;Timeline,IF(VLOOKUP(O29,ActivityList[],14,0)="Figure"," "&amp;Timeline&amp;Figure,""))</f>
        <v>#N/A</v>
      </c>
      <c r="H29" s="125" t="e">
        <f>IF(H$116="",IF(VLOOKUP(P29,ActivityList[],10,0)="Planned",Planned&amp;IF(VLOOKUP(P29,ActivityList[],12,0)="Yes",Moved,"")&amp;" __/__ ",IF(VLOOKUP(P29,ActivityList[],10,0)="Completed",Completed&amp;" ",Revoked&amp;" ")),IF(VLOOKUP(P29,ActivityList[],10,0)="Revoked",Revoked&amp;" ",TEXT(VLOOKUP(P29,ActivityList[],11,0)," d/m | ")))&amp;VLOOKUP(P29,ActivityList[],8,0)&amp;IF(VLOOKUP(P29,ActivityList[],13,0)="Yes"," "&amp;Map,"")&amp;IF(VLOOKUP(P29,ActivityList[],14,0)="Yes"," "&amp;Timeline,IF(VLOOKUP(P29,ActivityList[],14,0)="Figure"," "&amp;Timeline&amp;Figure,""))</f>
        <v>#N/A</v>
      </c>
      <c r="J29" s="65" t="str">
        <f>IF(ISBLANK(A29),J24,A29)</f>
        <v>Foundation</v>
      </c>
      <c r="K29" s="65" t="str">
        <f t="shared" ref="K29:K47" si="58">C29</f>
        <v>+ Airborn</v>
      </c>
      <c r="L29" s="65" t="str">
        <f t="shared" ref="L29:L47" si="59">$J29&amp;$K29&amp;L$4</f>
        <v>Foundation+ Airborn31</v>
      </c>
      <c r="M29" s="65" t="str">
        <f t="shared" ref="M29:M47" si="60">$J29&amp;$K29&amp;M$4</f>
        <v>Foundation+ Airborn32</v>
      </c>
      <c r="N29" s="65" t="str">
        <f t="shared" ref="N29:N47" si="61">$J29&amp;$K29&amp;N$4</f>
        <v>Foundation+ Airborn33</v>
      </c>
      <c r="O29" s="65" t="str">
        <f t="shared" ref="O29:O47" si="62">$J29&amp;$K29&amp;O$4</f>
        <v>Foundation+ Airborn34</v>
      </c>
      <c r="P29" s="65" t="str">
        <f t="shared" ref="P29:P47" si="63">$J29&amp;$K29&amp;P$4</f>
        <v>Foundation+ Airborn35</v>
      </c>
      <c r="Q29" s="65"/>
      <c r="R29" s="66" t="str">
        <f>IF(R$4&gt;0,IF(ISNA(VLOOKUP(L29,ActivityList[],10,0)),"No Activity",IF(VLOOKUP(L29,ActivityList[],10,0)="Completed",VLOOKUP(L29,ActivityList[],11,0),VLOOKUP(L29,ActivityList[],10,0))),"No Class")</f>
        <v>No Activity</v>
      </c>
      <c r="S29" s="66" t="str">
        <f>IF(S$4&gt;0,IF(ISNA(VLOOKUP(M29,ActivityList[],10,0)),"No Activity",IF(VLOOKUP(M29,ActivityList[],10,0)="Completed",VLOOKUP(M29,ActivityList[],11,0),VLOOKUP(M29,ActivityList[],10,0))),"No Class")</f>
        <v>No Activity</v>
      </c>
      <c r="T29" s="66" t="str">
        <f>IF(T$4&gt;0,IF(ISNA(VLOOKUP(N29,ActivityList[],10,0)),"No Activity",IF(VLOOKUP(N29,ActivityList[],10,0)="Completed",VLOOKUP(N29,ActivityList[],11,0),VLOOKUP(N29,ActivityList[],10,0))),"No Class")</f>
        <v>No Activity</v>
      </c>
      <c r="U29" s="66" t="str">
        <f>IF(U$4&gt;0,IF(ISNA(VLOOKUP(O29,ActivityList[],10,0)),"No Activity",IF(VLOOKUP(O29,ActivityList[],10,0)="Completed",VLOOKUP(O29,ActivityList[],11,0),VLOOKUP(O29,ActivityList[],10,0))),"No Class")</f>
        <v>No Activity</v>
      </c>
      <c r="V29" s="66" t="str">
        <f>IF(V$4&gt;0,IF(ISNA(VLOOKUP(P29,ActivityList[],10,0)),"No Activity",IF(VLOOKUP(P29,ActivityList[],10,0)="Completed",VLOOKUP(P29,ActivityList[],11,0),VLOOKUP(P29,ActivityList[],10,0))),"No Class")</f>
        <v>No Activity</v>
      </c>
    </row>
    <row r="30" spans="1:22" ht="15" customHeight="1" x14ac:dyDescent="0.25">
      <c r="A30" s="259"/>
      <c r="B30" s="263"/>
      <c r="C30" s="179" t="s">
        <v>3489</v>
      </c>
      <c r="D30" s="147" t="e">
        <f>IF(D$116="",IF(VLOOKUP(L30,ActivityList[],10,0)="Planned",Planned&amp;IF(VLOOKUP(L30,ActivityList[],12,0)="Yes",Moved,"")&amp;" __/__ ",IF(VLOOKUP(L30,ActivityList[],10,0)="Completed",Completed&amp;" ",Revoked&amp;" ")),IF(VLOOKUP(L30,ActivityList[],10,0)="Revoked",Revoked&amp;" ",TEXT(VLOOKUP(L30,ActivityList[],11,0)," d/m | ")))&amp;VLOOKUP(L30,ActivityList[],8,0)&amp;IF(VLOOKUP(L30,ActivityList[],13,0)="Yes"," "&amp;Map,"")&amp;IF(VLOOKUP(L30,ActivityList[],14,0)="Yes"," "&amp;Timeline,IF(VLOOKUP(L30,ActivityList[],14,0)="Figure"," "&amp;Timeline&amp;Figure,""))</f>
        <v>#N/A</v>
      </c>
      <c r="E30" s="147" t="e">
        <f>IF(E$116="",IF(VLOOKUP(M30,ActivityList[],10,0)="Planned",Planned&amp;IF(VLOOKUP(M30,ActivityList[],12,0)="Yes",Moved,"")&amp;" __/__ ",IF(VLOOKUP(M30,ActivityList[],10,0)="Completed",Completed&amp;" ",Revoked&amp;" ")),IF(VLOOKUP(M30,ActivityList[],10,0)="Revoked",Revoked&amp;" ",TEXT(VLOOKUP(M30,ActivityList[],11,0)," d/m | ")))&amp;VLOOKUP(M30,ActivityList[],8,0)&amp;IF(VLOOKUP(M30,ActivityList[],13,0)="Yes"," "&amp;Map,"")&amp;IF(VLOOKUP(M30,ActivityList[],14,0)="Yes"," "&amp;Timeline,IF(VLOOKUP(M30,ActivityList[],14,0)="Figure"," "&amp;Timeline&amp;Figure,""))</f>
        <v>#N/A</v>
      </c>
      <c r="F30" s="147" t="e">
        <f>IF(F$116="",IF(VLOOKUP(N30,ActivityList[],10,0)="Planned",Planned&amp;IF(VLOOKUP(N30,ActivityList[],12,0)="Yes",Moved,"")&amp;" __/__ ",IF(VLOOKUP(N30,ActivityList[],10,0)="Completed",Completed&amp;" ",Revoked&amp;" ")),IF(VLOOKUP(N30,ActivityList[],10,0)="Revoked",Revoked&amp;" ",TEXT(VLOOKUP(N30,ActivityList[],11,0)," d/m | ")))&amp;VLOOKUP(N30,ActivityList[],8,0)&amp;IF(VLOOKUP(N30,ActivityList[],13,0)="Yes"," "&amp;Map,"")&amp;IF(VLOOKUP(N30,ActivityList[],14,0)="Yes"," "&amp;Timeline,IF(VLOOKUP(N30,ActivityList[],14,0)="Figure"," "&amp;Timeline&amp;Figure,""))</f>
        <v>#N/A</v>
      </c>
      <c r="G30" s="147" t="e">
        <f>IF(G$116="",IF(VLOOKUP(O30,ActivityList[],10,0)="Planned",Planned&amp;IF(VLOOKUP(O30,ActivityList[],12,0)="Yes",Moved,"")&amp;" __/__ ",IF(VLOOKUP(O30,ActivityList[],10,0)="Completed",Completed&amp;" ",Revoked&amp;" ")),IF(VLOOKUP(O30,ActivityList[],10,0)="Revoked",Revoked&amp;" ",TEXT(VLOOKUP(O30,ActivityList[],11,0)," d/m | ")))&amp;VLOOKUP(O30,ActivityList[],8,0)&amp;IF(VLOOKUP(O30,ActivityList[],13,0)="Yes"," "&amp;Map,"")&amp;IF(VLOOKUP(O30,ActivityList[],14,0)="Yes"," "&amp;Timeline,IF(VLOOKUP(O30,ActivityList[],14,0)="Figure"," "&amp;Timeline&amp;Figure,""))</f>
        <v>#N/A</v>
      </c>
      <c r="H30" s="125" t="e">
        <f>IF(H$116="",IF(VLOOKUP(P30,ActivityList[],10,0)="Planned",Planned&amp;IF(VLOOKUP(P30,ActivityList[],12,0)="Yes",Moved,"")&amp;" __/__ ",IF(VLOOKUP(P30,ActivityList[],10,0)="Completed",Completed&amp;" ",Revoked&amp;" ")),IF(VLOOKUP(P30,ActivityList[],10,0)="Revoked",Revoked&amp;" ",TEXT(VLOOKUP(P30,ActivityList[],11,0)," d/m | ")))&amp;VLOOKUP(P30,ActivityList[],8,0)&amp;IF(VLOOKUP(P30,ActivityList[],13,0)="Yes"," "&amp;Map,"")&amp;IF(VLOOKUP(P30,ActivityList[],14,0)="Yes"," "&amp;Timeline,IF(VLOOKUP(P30,ActivityList[],14,0)="Figure"," "&amp;Timeline&amp;Figure,""))</f>
        <v>#N/A</v>
      </c>
      <c r="J30" s="65" t="str">
        <f t="shared" si="15"/>
        <v>Foundation</v>
      </c>
      <c r="K30" s="65" t="str">
        <f t="shared" ref="K30:K46" si="64">C30</f>
        <v>Mountain Meets the Moon</v>
      </c>
      <c r="L30" s="65" t="str">
        <f t="shared" ref="L30:L46" si="65">$J30&amp;$K30&amp;L$4</f>
        <v>FoundationMountain Meets the Moon31</v>
      </c>
      <c r="M30" s="65" t="str">
        <f t="shared" ref="M30:M46" si="66">$J30&amp;$K30&amp;M$4</f>
        <v>FoundationMountain Meets the Moon32</v>
      </c>
      <c r="N30" s="65" t="str">
        <f t="shared" ref="N30:N46" si="67">$J30&amp;$K30&amp;N$4</f>
        <v>FoundationMountain Meets the Moon33</v>
      </c>
      <c r="O30" s="65" t="str">
        <f t="shared" ref="O30:O46" si="68">$J30&amp;$K30&amp;O$4</f>
        <v>FoundationMountain Meets the Moon34</v>
      </c>
      <c r="P30" s="65" t="str">
        <f t="shared" ref="P30:P46" si="69">$J30&amp;$K30&amp;P$4</f>
        <v>FoundationMountain Meets the Moon35</v>
      </c>
      <c r="Q30" s="65"/>
      <c r="R30" s="66" t="str">
        <f>IF(R$4&gt;0,IF(ISNA(VLOOKUP(L30,ActivityList[],10,0)),"No Activity",IF(VLOOKUP(L30,ActivityList[],10,0)="Completed",VLOOKUP(L30,ActivityList[],11,0),VLOOKUP(L30,ActivityList[],10,0))),"No Class")</f>
        <v>No Activity</v>
      </c>
      <c r="S30" s="66" t="str">
        <f>IF(S$4&gt;0,IF(ISNA(VLOOKUP(M30,ActivityList[],10,0)),"No Activity",IF(VLOOKUP(M30,ActivityList[],10,0)="Completed",VLOOKUP(M30,ActivityList[],11,0),VLOOKUP(M30,ActivityList[],10,0))),"No Class")</f>
        <v>No Activity</v>
      </c>
      <c r="T30" s="66" t="str">
        <f>IF(T$4&gt;0,IF(ISNA(VLOOKUP(N30,ActivityList[],10,0)),"No Activity",IF(VLOOKUP(N30,ActivityList[],10,0)="Completed",VLOOKUP(N30,ActivityList[],11,0),VLOOKUP(N30,ActivityList[],10,0))),"No Class")</f>
        <v>No Activity</v>
      </c>
      <c r="U30" s="66" t="str">
        <f>IF(U$4&gt;0,IF(ISNA(VLOOKUP(O30,ActivityList[],10,0)),"No Activity",IF(VLOOKUP(O30,ActivityList[],10,0)="Completed",VLOOKUP(O30,ActivityList[],11,0),VLOOKUP(O30,ActivityList[],10,0))),"No Class")</f>
        <v>No Activity</v>
      </c>
      <c r="V30" s="66" t="str">
        <f>IF(V$4&gt;0,IF(ISNA(VLOOKUP(P30,ActivityList[],10,0)),"No Activity",IF(VLOOKUP(P30,ActivityList[],10,0)="Completed",VLOOKUP(P30,ActivityList[],11,0),VLOOKUP(P30,ActivityList[],10,0))),"No Class")</f>
        <v>No Activity</v>
      </c>
    </row>
    <row r="31" spans="1:22" ht="15" customHeight="1" x14ac:dyDescent="0.25">
      <c r="A31" s="259"/>
      <c r="B31" s="263"/>
      <c r="C31" s="179" t="s">
        <v>1896</v>
      </c>
      <c r="D31" s="147" t="e">
        <f>IF(D$116="",IF(VLOOKUP(L31,ActivityList[],10,0)="Planned",Planned&amp;IF(VLOOKUP(L31,ActivityList[],12,0)="Yes",Moved,"")&amp;" __/__ ",IF(VLOOKUP(L31,ActivityList[],10,0)="Completed",Completed&amp;" ",Revoked&amp;" ")),IF(VLOOKUP(L31,ActivityList[],10,0)="Revoked",Revoked&amp;" ",TEXT(VLOOKUP(L31,ActivityList[],11,0)," d/m | ")))&amp;VLOOKUP(L31,ActivityList[],8,0)&amp;IF(VLOOKUP(L31,ActivityList[],13,0)="Yes"," "&amp;Map,"")&amp;IF(VLOOKUP(L31,ActivityList[],14,0)="Yes"," "&amp;Timeline,IF(VLOOKUP(L31,ActivityList[],14,0)="Figure"," "&amp;Timeline&amp;Figure,""))</f>
        <v>#N/A</v>
      </c>
      <c r="E31" s="147" t="e">
        <f>IF(E$116="",IF(VLOOKUP(M31,ActivityList[],10,0)="Planned",Planned&amp;IF(VLOOKUP(M31,ActivityList[],12,0)="Yes",Moved,"")&amp;" __/__ ",IF(VLOOKUP(M31,ActivityList[],10,0)="Completed",Completed&amp;" ",Revoked&amp;" ")),IF(VLOOKUP(M31,ActivityList[],10,0)="Revoked",Revoked&amp;" ",TEXT(VLOOKUP(M31,ActivityList[],11,0)," d/m | ")))&amp;VLOOKUP(M31,ActivityList[],8,0)&amp;IF(VLOOKUP(M31,ActivityList[],13,0)="Yes"," "&amp;Map,"")&amp;IF(VLOOKUP(M31,ActivityList[],14,0)="Yes"," "&amp;Timeline,IF(VLOOKUP(M31,ActivityList[],14,0)="Figure"," "&amp;Timeline&amp;Figure,""))</f>
        <v>#N/A</v>
      </c>
      <c r="F31" s="147" t="e">
        <f>IF(F$116="",IF(VLOOKUP(N31,ActivityList[],10,0)="Planned",Planned&amp;IF(VLOOKUP(N31,ActivityList[],12,0)="Yes",Moved,"")&amp;" __/__ ",IF(VLOOKUP(N31,ActivityList[],10,0)="Completed",Completed&amp;" ",Revoked&amp;" ")),IF(VLOOKUP(N31,ActivityList[],10,0)="Revoked",Revoked&amp;" ",TEXT(VLOOKUP(N31,ActivityList[],11,0)," d/m | ")))&amp;VLOOKUP(N31,ActivityList[],8,0)&amp;IF(VLOOKUP(N31,ActivityList[],13,0)="Yes"," "&amp;Map,"")&amp;IF(VLOOKUP(N31,ActivityList[],14,0)="Yes"," "&amp;Timeline,IF(VLOOKUP(N31,ActivityList[],14,0)="Figure"," "&amp;Timeline&amp;Figure,""))</f>
        <v>#N/A</v>
      </c>
      <c r="G31" s="147" t="e">
        <f>IF(G$116="",IF(VLOOKUP(O31,ActivityList[],10,0)="Planned",Planned&amp;IF(VLOOKUP(O31,ActivityList[],12,0)="Yes",Moved,"")&amp;" __/__ ",IF(VLOOKUP(O31,ActivityList[],10,0)="Completed",Completed&amp;" ",Revoked&amp;" ")),IF(VLOOKUP(O31,ActivityList[],10,0)="Revoked",Revoked&amp;" ",TEXT(VLOOKUP(O31,ActivityList[],11,0)," d/m | ")))&amp;VLOOKUP(O31,ActivityList[],8,0)&amp;IF(VLOOKUP(O31,ActivityList[],13,0)="Yes"," "&amp;Map,"")&amp;IF(VLOOKUP(O31,ActivityList[],14,0)="Yes"," "&amp;Timeline,IF(VLOOKUP(O31,ActivityList[],14,0)="Figure"," "&amp;Timeline&amp;Figure,""))</f>
        <v>#N/A</v>
      </c>
      <c r="H31" s="125" t="e">
        <f>IF(H$116="",IF(VLOOKUP(P31,ActivityList[],10,0)="Planned",Planned&amp;IF(VLOOKUP(P31,ActivityList[],12,0)="Yes",Moved,"")&amp;" __/__ ",IF(VLOOKUP(P31,ActivityList[],10,0)="Completed",Completed&amp;" ",Revoked&amp;" ")),IF(VLOOKUP(P31,ActivityList[],10,0)="Revoked",Revoked&amp;" ",TEXT(VLOOKUP(P31,ActivityList[],11,0)," d/m | ")))&amp;VLOOKUP(P31,ActivityList[],8,0)&amp;IF(VLOOKUP(P31,ActivityList[],13,0)="Yes"," "&amp;Map,"")&amp;IF(VLOOKUP(P31,ActivityList[],14,0)="Yes"," "&amp;Timeline,IF(VLOOKUP(P31,ActivityList[],14,0)="Figure"," "&amp;Timeline&amp;Figure,""))</f>
        <v>#N/A</v>
      </c>
      <c r="J31" s="65" t="str">
        <f t="shared" ref="J31:J33" si="70">IF(ISBLANK(A31),J30,A31)</f>
        <v>Foundation</v>
      </c>
      <c r="K31" s="65" t="str">
        <f t="shared" ref="K31:K33" si="71">C31</f>
        <v>Young Fu of the Upper Yangtze</v>
      </c>
      <c r="L31" s="65" t="str">
        <f t="shared" ref="L31:L33" si="72">$J31&amp;$K31&amp;L$4</f>
        <v>FoundationYoung Fu of the Upper Yangtze31</v>
      </c>
      <c r="M31" s="65" t="str">
        <f t="shared" ref="M31:M33" si="73">$J31&amp;$K31&amp;M$4</f>
        <v>FoundationYoung Fu of the Upper Yangtze32</v>
      </c>
      <c r="N31" s="65" t="str">
        <f t="shared" ref="N31:N33" si="74">$J31&amp;$K31&amp;N$4</f>
        <v>FoundationYoung Fu of the Upper Yangtze33</v>
      </c>
      <c r="O31" s="65" t="str">
        <f t="shared" ref="O31:O33" si="75">$J31&amp;$K31&amp;O$4</f>
        <v>FoundationYoung Fu of the Upper Yangtze34</v>
      </c>
      <c r="P31" s="65" t="str">
        <f t="shared" ref="P31:P33" si="76">$J31&amp;$K31&amp;P$4</f>
        <v>FoundationYoung Fu of the Upper Yangtze35</v>
      </c>
      <c r="Q31" s="65"/>
      <c r="R31" s="66" t="str">
        <f>IF(ISNA(VLOOKUP(L31,ActivityList[],10,0)),"",IF(ISBLANK(VLOOKUP(L31,ActivityList[],10,0)),"",VLOOKUP(L31,ActivityList[],10,0)))</f>
        <v/>
      </c>
      <c r="S31" s="66" t="str">
        <f>IF(ISNA(VLOOKUP(M31,ActivityList[],10,0)),"",IF(ISBLANK(VLOOKUP(M31,ActivityList[],10,0)),"",VLOOKUP(M31,ActivityList[],10,0)))</f>
        <v/>
      </c>
      <c r="T31" s="66" t="str">
        <f>IF(ISNA(VLOOKUP(N31,ActivityList[],10,0)),"",IF(ISBLANK(VLOOKUP(N31,ActivityList[],10,0)),"",VLOOKUP(N31,ActivityList[],10,0)))</f>
        <v/>
      </c>
      <c r="U31" s="66" t="str">
        <f>IF(ISNA(VLOOKUP(O31,ActivityList[],10,0)),"",IF(ISBLANK(VLOOKUP(O31,ActivityList[],10,0)),"",VLOOKUP(O31,ActivityList[],10,0)))</f>
        <v/>
      </c>
      <c r="V31" s="66" t="str">
        <f>IF(ISNA(VLOOKUP(P31,ActivityList[],10,0)),"",IF(ISBLANK(VLOOKUP(P31,ActivityList[],10,0)),"",VLOOKUP(P31,ActivityList[],10,0)))</f>
        <v/>
      </c>
    </row>
    <row r="32" spans="1:22" ht="15" customHeight="1" x14ac:dyDescent="0.25">
      <c r="A32" s="259"/>
      <c r="B32" s="263"/>
      <c r="C32" s="179" t="s">
        <v>2055</v>
      </c>
      <c r="D32" s="147" t="str">
        <f>IF(D$116="",IF(VLOOKUP(L32,ActivityList[],10,0)="Planned",Planned&amp;IF(VLOOKUP(L32,ActivityList[],12,0)="Yes",Moved,"")&amp;" __/__ ",IF(VLOOKUP(L32,ActivityList[],10,0)="Completed",Completed&amp;" ",Revoked&amp;" ")),IF(VLOOKUP(L32,ActivityList[],10,0)="Revoked",Revoked&amp;" ",TEXT(VLOOKUP(L32,ActivityList[],11,0)," d/m | ")))&amp;VLOOKUP(L32,ActivityList[],8,0)&amp;IF(VLOOKUP(L32,ActivityList[],13,0)="Yes"," "&amp;Map,"")&amp;IF(VLOOKUP(L32,ActivityList[],14,0)="Yes"," "&amp;Timeline,IF(VLOOKUP(L32,ActivityList[],14,0)="Figure"," "&amp;Timeline&amp;Figure,""))</f>
        <v>ƒ __/__ Ch.1</v>
      </c>
      <c r="E32" s="147" t="str">
        <f>IF(E$116="",IF(VLOOKUP(M32,ActivityList[],10,0)="Planned",Planned&amp;IF(VLOOKUP(M32,ActivityList[],12,0)="Yes",Moved,"")&amp;" __/__ ",IF(VLOOKUP(M32,ActivityList[],10,0)="Completed",Completed&amp;" ",Revoked&amp;" ")),IF(VLOOKUP(M32,ActivityList[],10,0)="Revoked",Revoked&amp;" ",TEXT(VLOOKUP(M32,ActivityList[],11,0)," d/m | ")))&amp;VLOOKUP(M32,ActivityList[],8,0)&amp;IF(VLOOKUP(M32,ActivityList[],13,0)="Yes"," "&amp;Map,"")&amp;IF(VLOOKUP(M32,ActivityList[],14,0)="Yes"," "&amp;Timeline,IF(VLOOKUP(M32,ActivityList[],14,0)="Figure"," "&amp;Timeline&amp;Figure,""))</f>
        <v>ƒ __/__ Ch.2</v>
      </c>
      <c r="F32" s="147" t="str">
        <f>IF(F$116="",IF(VLOOKUP(N32,ActivityList[],10,0)="Planned",Planned&amp;IF(VLOOKUP(N32,ActivityList[],12,0)="Yes",Moved,"")&amp;" __/__ ",IF(VLOOKUP(N32,ActivityList[],10,0)="Completed",Completed&amp;" ",Revoked&amp;" ")),IF(VLOOKUP(N32,ActivityList[],10,0)="Revoked",Revoked&amp;" ",TEXT(VLOOKUP(N32,ActivityList[],11,0)," d/m | ")))&amp;VLOOKUP(N32,ActivityList[],8,0)&amp;IF(VLOOKUP(N32,ActivityList[],13,0)="Yes"," "&amp;Map,"")&amp;IF(VLOOKUP(N32,ActivityList[],14,0)="Yes"," "&amp;Timeline,IF(VLOOKUP(N32,ActivityList[],14,0)="Figure"," "&amp;Timeline&amp;Figure,""))</f>
        <v>ƒ __/__ Ch.3</v>
      </c>
      <c r="G32" s="147" t="str">
        <f>IF(G$116="",IF(VLOOKUP(O32,ActivityList[],10,0)="Planned",Planned&amp;IF(VLOOKUP(O32,ActivityList[],12,0)="Yes",Moved,"")&amp;" __/__ ",IF(VLOOKUP(O32,ActivityList[],10,0)="Completed",Completed&amp;" ",Revoked&amp;" ")),IF(VLOOKUP(O32,ActivityList[],10,0)="Revoked",Revoked&amp;" ",TEXT(VLOOKUP(O32,ActivityList[],11,0)," d/m | ")))&amp;VLOOKUP(O32,ActivityList[],8,0)&amp;IF(VLOOKUP(O32,ActivityList[],13,0)="Yes"," "&amp;Map,"")&amp;IF(VLOOKUP(O32,ActivityList[],14,0)="Yes"," "&amp;Timeline,IF(VLOOKUP(O32,ActivityList[],14,0)="Figure"," "&amp;Timeline&amp;Figure,""))</f>
        <v>ƒ __/__ Ch.4</v>
      </c>
      <c r="H32" s="125" t="str">
        <f>IF(H$116="",IF(VLOOKUP(P32,ActivityList[],10,0)="Planned",Planned&amp;IF(VLOOKUP(P32,ActivityList[],12,0)="Yes",Moved,"")&amp;" __/__ ",IF(VLOOKUP(P32,ActivityList[],10,0)="Completed",Completed&amp;" ",Revoked&amp;" ")),IF(VLOOKUP(P32,ActivityList[],10,0)="Revoked",Revoked&amp;" ",TEXT(VLOOKUP(P32,ActivityList[],11,0)," d/m | ")))&amp;VLOOKUP(P32,ActivityList[],8,0)&amp;IF(VLOOKUP(P32,ActivityList[],13,0)="Yes"," "&amp;Map,"")&amp;IF(VLOOKUP(P32,ActivityList[],14,0)="Yes"," "&amp;Timeline,IF(VLOOKUP(P32,ActivityList[],14,0)="Figure"," "&amp;Timeline&amp;Figure,""))</f>
        <v>ƒ __/__ Ch.5</v>
      </c>
      <c r="J32" s="65" t="str">
        <f t="shared" si="70"/>
        <v>Foundation</v>
      </c>
      <c r="K32" s="65" t="str">
        <f t="shared" si="71"/>
        <v>The Master Puppeteer</v>
      </c>
      <c r="L32" s="65" t="str">
        <f t="shared" si="72"/>
        <v>FoundationThe Master Puppeteer31</v>
      </c>
      <c r="M32" s="65" t="str">
        <f t="shared" si="73"/>
        <v>FoundationThe Master Puppeteer32</v>
      </c>
      <c r="N32" s="65" t="str">
        <f t="shared" si="74"/>
        <v>FoundationThe Master Puppeteer33</v>
      </c>
      <c r="O32" s="65" t="str">
        <f t="shared" si="75"/>
        <v>FoundationThe Master Puppeteer34</v>
      </c>
      <c r="P32" s="65" t="str">
        <f t="shared" si="76"/>
        <v>FoundationThe Master Puppeteer35</v>
      </c>
      <c r="Q32" s="65"/>
      <c r="R32" s="66" t="str">
        <f>IF(ISNA(VLOOKUP(L32,ActivityList[],10,0)),"",IF(ISBLANK(VLOOKUP(L32,ActivityList[],10,0)),"",VLOOKUP(L32,ActivityList[],10,0)))</f>
        <v>Planned</v>
      </c>
      <c r="S32" s="66" t="str">
        <f>IF(ISNA(VLOOKUP(M32,ActivityList[],10,0)),"",IF(ISBLANK(VLOOKUP(M32,ActivityList[],10,0)),"",VLOOKUP(M32,ActivityList[],10,0)))</f>
        <v>Planned</v>
      </c>
      <c r="T32" s="66" t="str">
        <f>IF(ISNA(VLOOKUP(N32,ActivityList[],10,0)),"",IF(ISBLANK(VLOOKUP(N32,ActivityList[],10,0)),"",VLOOKUP(N32,ActivityList[],10,0)))</f>
        <v>Planned</v>
      </c>
      <c r="U32" s="66" t="str">
        <f>IF(ISNA(VLOOKUP(O32,ActivityList[],10,0)),"",IF(ISBLANK(VLOOKUP(O32,ActivityList[],10,0)),"",VLOOKUP(O32,ActivityList[],10,0)))</f>
        <v>Planned</v>
      </c>
      <c r="V32" s="66" t="str">
        <f>IF(ISNA(VLOOKUP(P32,ActivityList[],10,0)),"",IF(ISBLANK(VLOOKUP(P32,ActivityList[],10,0)),"",VLOOKUP(P32,ActivityList[],10,0)))</f>
        <v>Planned</v>
      </c>
    </row>
    <row r="33" spans="1:22" ht="15" customHeight="1" x14ac:dyDescent="0.25">
      <c r="A33" s="259"/>
      <c r="B33" s="263"/>
      <c r="C33" s="179" t="s">
        <v>3490</v>
      </c>
      <c r="D33" s="147" t="e">
        <f>IF(D$116="",IF(VLOOKUP(L33,ActivityList[],10,0)="Planned",Planned&amp;IF(VLOOKUP(L33,ActivityList[],12,0)="Yes",Moved,"")&amp;" __/__ ",IF(VLOOKUP(L33,ActivityList[],10,0)="Completed",Completed&amp;" ",Revoked&amp;" ")),IF(VLOOKUP(L33,ActivityList[],10,0)="Revoked",Revoked&amp;" ",TEXT(VLOOKUP(L33,ActivityList[],11,0)," d/m | ")))&amp;VLOOKUP(L33,ActivityList[],8,0)&amp;IF(VLOOKUP(L33,ActivityList[],13,0)="Yes"," "&amp;Map,"")&amp;IF(VLOOKUP(L33,ActivityList[],14,0)="Yes"," "&amp;Timeline,IF(VLOOKUP(L33,ActivityList[],14,0)="Figure"," "&amp;Timeline&amp;Figure,""))</f>
        <v>#N/A</v>
      </c>
      <c r="E33" s="147" t="e">
        <f>IF(E$116="",IF(VLOOKUP(M33,ActivityList[],10,0)="Planned",Planned&amp;IF(VLOOKUP(M33,ActivityList[],12,0)="Yes",Moved,"")&amp;" __/__ ",IF(VLOOKUP(M33,ActivityList[],10,0)="Completed",Completed&amp;" ",Revoked&amp;" ")),IF(VLOOKUP(M33,ActivityList[],10,0)="Revoked",Revoked&amp;" ",TEXT(VLOOKUP(M33,ActivityList[],11,0)," d/m | ")))&amp;VLOOKUP(M33,ActivityList[],8,0)&amp;IF(VLOOKUP(M33,ActivityList[],13,0)="Yes"," "&amp;Map,"")&amp;IF(VLOOKUP(M33,ActivityList[],14,0)="Yes"," "&amp;Timeline,IF(VLOOKUP(M33,ActivityList[],14,0)="Figure"," "&amp;Timeline&amp;Figure,""))</f>
        <v>#N/A</v>
      </c>
      <c r="F33" s="147" t="e">
        <f>IF(F$116="",IF(VLOOKUP(N33,ActivityList[],10,0)="Planned",Planned&amp;IF(VLOOKUP(N33,ActivityList[],12,0)="Yes",Moved,"")&amp;" __/__ ",IF(VLOOKUP(N33,ActivityList[],10,0)="Completed",Completed&amp;" ",Revoked&amp;" ")),IF(VLOOKUP(N33,ActivityList[],10,0)="Revoked",Revoked&amp;" ",TEXT(VLOOKUP(N33,ActivityList[],11,0)," d/m | ")))&amp;VLOOKUP(N33,ActivityList[],8,0)&amp;IF(VLOOKUP(N33,ActivityList[],13,0)="Yes"," "&amp;Map,"")&amp;IF(VLOOKUP(N33,ActivityList[],14,0)="Yes"," "&amp;Timeline,IF(VLOOKUP(N33,ActivityList[],14,0)="Figure"," "&amp;Timeline&amp;Figure,""))</f>
        <v>#N/A</v>
      </c>
      <c r="G33" s="147" t="e">
        <f>IF(G$116="",IF(VLOOKUP(O33,ActivityList[],10,0)="Planned",Planned&amp;IF(VLOOKUP(O33,ActivityList[],12,0)="Yes",Moved,"")&amp;" __/__ ",IF(VLOOKUP(O33,ActivityList[],10,0)="Completed",Completed&amp;" ",Revoked&amp;" ")),IF(VLOOKUP(O33,ActivityList[],10,0)="Revoked",Revoked&amp;" ",TEXT(VLOOKUP(O33,ActivityList[],11,0)," d/m | ")))&amp;VLOOKUP(O33,ActivityList[],8,0)&amp;IF(VLOOKUP(O33,ActivityList[],13,0)="Yes"," "&amp;Map,"")&amp;IF(VLOOKUP(O33,ActivityList[],14,0)="Yes"," "&amp;Timeline,IF(VLOOKUP(O33,ActivityList[],14,0)="Figure"," "&amp;Timeline&amp;Figure,""))</f>
        <v>#N/A</v>
      </c>
      <c r="H33" s="125" t="e">
        <f>IF(H$116="",IF(VLOOKUP(P33,ActivityList[],10,0)="Planned",Planned&amp;IF(VLOOKUP(P33,ActivityList[],12,0)="Yes",Moved,"")&amp;" __/__ ",IF(VLOOKUP(P33,ActivityList[],10,0)="Completed",Completed&amp;" ",Revoked&amp;" ")),IF(VLOOKUP(P33,ActivityList[],10,0)="Revoked",Revoked&amp;" ",TEXT(VLOOKUP(P33,ActivityList[],11,0)," d/m | ")))&amp;VLOOKUP(P33,ActivityList[],8,0)&amp;IF(VLOOKUP(P33,ActivityList[],13,0)="Yes"," "&amp;Map,"")&amp;IF(VLOOKUP(P33,ActivityList[],14,0)="Yes"," "&amp;Timeline,IF(VLOOKUP(P33,ActivityList[],14,0)="Figure"," "&amp;Timeline&amp;Figure,""))</f>
        <v>#N/A</v>
      </c>
      <c r="J33" s="65" t="str">
        <f t="shared" si="70"/>
        <v>Foundation</v>
      </c>
      <c r="K33" s="65" t="str">
        <f t="shared" si="71"/>
        <v>A Horse of Milk White Jade</v>
      </c>
      <c r="L33" s="65" t="str">
        <f t="shared" si="72"/>
        <v>FoundationA Horse of Milk White Jade31</v>
      </c>
      <c r="M33" s="65" t="str">
        <f t="shared" si="73"/>
        <v>FoundationA Horse of Milk White Jade32</v>
      </c>
      <c r="N33" s="65" t="str">
        <f t="shared" si="74"/>
        <v>FoundationA Horse of Milk White Jade33</v>
      </c>
      <c r="O33" s="65" t="str">
        <f t="shared" si="75"/>
        <v>FoundationA Horse of Milk White Jade34</v>
      </c>
      <c r="P33" s="65" t="str">
        <f t="shared" si="76"/>
        <v>FoundationA Horse of Milk White Jade35</v>
      </c>
      <c r="Q33" s="65"/>
      <c r="R33" s="66" t="str">
        <f>IF(ISNA(VLOOKUP(L33,ActivityList[],10,0)),"",IF(ISBLANK(VLOOKUP(L33,ActivityList[],10,0)),"",VLOOKUP(L33,ActivityList[],10,0)))</f>
        <v/>
      </c>
      <c r="S33" s="66" t="str">
        <f>IF(ISNA(VLOOKUP(M33,ActivityList[],10,0)),"",IF(ISBLANK(VLOOKUP(M33,ActivityList[],10,0)),"",VLOOKUP(M33,ActivityList[],10,0)))</f>
        <v/>
      </c>
      <c r="T33" s="66" t="str">
        <f>IF(ISNA(VLOOKUP(N33,ActivityList[],10,0)),"",IF(ISBLANK(VLOOKUP(N33,ActivityList[],10,0)),"",VLOOKUP(N33,ActivityList[],10,0)))</f>
        <v/>
      </c>
      <c r="U33" s="66" t="str">
        <f>IF(ISNA(VLOOKUP(O33,ActivityList[],10,0)),"",IF(ISBLANK(VLOOKUP(O33,ActivityList[],10,0)),"",VLOOKUP(O33,ActivityList[],10,0)))</f>
        <v/>
      </c>
      <c r="V33" s="66" t="str">
        <f>IF(ISNA(VLOOKUP(P33,ActivityList[],10,0)),"",IF(ISBLANK(VLOOKUP(P33,ActivityList[],10,0)),"",VLOOKUP(P33,ActivityList[],10,0)))</f>
        <v/>
      </c>
    </row>
    <row r="34" spans="1:22" ht="15" customHeight="1" x14ac:dyDescent="0.25">
      <c r="A34" s="259"/>
      <c r="B34" s="263"/>
      <c r="C34" s="179" t="s">
        <v>2094</v>
      </c>
      <c r="D34" s="147" t="e">
        <f>IF(D$116="",IF(VLOOKUP(L34,ActivityList[],10,0)="Planned",Planned&amp;IF(VLOOKUP(L34,ActivityList[],12,0)="Yes",Moved,"")&amp;" __/__ ",IF(VLOOKUP(L34,ActivityList[],10,0)="Completed",Completed&amp;" ",Revoked&amp;" ")),IF(VLOOKUP(L34,ActivityList[],10,0)="Revoked",Revoked&amp;" ",TEXT(VLOOKUP(L34,ActivityList[],11,0)," d/m | ")))&amp;VLOOKUP(L34,ActivityList[],8,0)&amp;IF(VLOOKUP(L34,ActivityList[],13,0)="Yes"," "&amp;Map,"")&amp;IF(VLOOKUP(L34,ActivityList[],14,0)="Yes"," "&amp;Timeline,IF(VLOOKUP(L34,ActivityList[],14,0)="Figure"," "&amp;Timeline&amp;Figure,""))</f>
        <v>#N/A</v>
      </c>
      <c r="E34" s="147" t="e">
        <f>IF(E$116="",IF(VLOOKUP(M34,ActivityList[],10,0)="Planned",Planned&amp;IF(VLOOKUP(M34,ActivityList[],12,0)="Yes",Moved,"")&amp;" __/__ ",IF(VLOOKUP(M34,ActivityList[],10,0)="Completed",Completed&amp;" ",Revoked&amp;" ")),IF(VLOOKUP(M34,ActivityList[],10,0)="Revoked",Revoked&amp;" ",TEXT(VLOOKUP(M34,ActivityList[],11,0)," d/m | ")))&amp;VLOOKUP(M34,ActivityList[],8,0)&amp;IF(VLOOKUP(M34,ActivityList[],13,0)="Yes"," "&amp;Map,"")&amp;IF(VLOOKUP(M34,ActivityList[],14,0)="Yes"," "&amp;Timeline,IF(VLOOKUP(M34,ActivityList[],14,0)="Figure"," "&amp;Timeline&amp;Figure,""))</f>
        <v>#N/A</v>
      </c>
      <c r="F34" s="147" t="e">
        <f>IF(F$116="",IF(VLOOKUP(N34,ActivityList[],10,0)="Planned",Planned&amp;IF(VLOOKUP(N34,ActivityList[],12,0)="Yes",Moved,"")&amp;" __/__ ",IF(VLOOKUP(N34,ActivityList[],10,0)="Completed",Completed&amp;" ",Revoked&amp;" ")),IF(VLOOKUP(N34,ActivityList[],10,0)="Revoked",Revoked&amp;" ",TEXT(VLOOKUP(N34,ActivityList[],11,0)," d/m | ")))&amp;VLOOKUP(N34,ActivityList[],8,0)&amp;IF(VLOOKUP(N34,ActivityList[],13,0)="Yes"," "&amp;Map,"")&amp;IF(VLOOKUP(N34,ActivityList[],14,0)="Yes"," "&amp;Timeline,IF(VLOOKUP(N34,ActivityList[],14,0)="Figure"," "&amp;Timeline&amp;Figure,""))</f>
        <v>#N/A</v>
      </c>
      <c r="G34" s="147" t="e">
        <f>IF(G$116="",IF(VLOOKUP(O34,ActivityList[],10,0)="Planned",Planned&amp;IF(VLOOKUP(O34,ActivityList[],12,0)="Yes",Moved,"")&amp;" __/__ ",IF(VLOOKUP(O34,ActivityList[],10,0)="Completed",Completed&amp;" ",Revoked&amp;" ")),IF(VLOOKUP(O34,ActivityList[],10,0)="Revoked",Revoked&amp;" ",TEXT(VLOOKUP(O34,ActivityList[],11,0)," d/m | ")))&amp;VLOOKUP(O34,ActivityList[],8,0)&amp;IF(VLOOKUP(O34,ActivityList[],13,0)="Yes"," "&amp;Map,"")&amp;IF(VLOOKUP(O34,ActivityList[],14,0)="Yes"," "&amp;Timeline,IF(VLOOKUP(O34,ActivityList[],14,0)="Figure"," "&amp;Timeline&amp;Figure,""))</f>
        <v>#N/A</v>
      </c>
      <c r="H34" s="125" t="e">
        <f>IF(H$116="",IF(VLOOKUP(P34,ActivityList[],10,0)="Planned",Planned&amp;IF(VLOOKUP(P34,ActivityList[],12,0)="Yes",Moved,"")&amp;" __/__ ",IF(VLOOKUP(P34,ActivityList[],10,0)="Completed",Completed&amp;" ",Revoked&amp;" ")),IF(VLOOKUP(P34,ActivityList[],10,0)="Revoked",Revoked&amp;" ",TEXT(VLOOKUP(P34,ActivityList[],11,0)," d/m | ")))&amp;VLOOKUP(P34,ActivityList[],8,0)&amp;IF(VLOOKUP(P34,ActivityList[],13,0)="Yes"," "&amp;Map,"")&amp;IF(VLOOKUP(P34,ActivityList[],14,0)="Yes"," "&amp;Timeline,IF(VLOOKUP(P34,ActivityList[],14,0)="Figure"," "&amp;Timeline&amp;Figure,""))</f>
        <v>#N/A</v>
      </c>
      <c r="J34" s="65" t="str">
        <f t="shared" ref="J34:J38" si="77">IF(ISBLANK(A34),J33,A34)</f>
        <v>Foundation</v>
      </c>
      <c r="K34" s="65" t="str">
        <f t="shared" ref="K34:K38" si="78">C34</f>
        <v>Breaking Stalin's Nose</v>
      </c>
      <c r="L34" s="65" t="str">
        <f t="shared" ref="L34:L38" si="79">$J34&amp;$K34&amp;L$4</f>
        <v>FoundationBreaking Stalin's Nose31</v>
      </c>
      <c r="M34" s="65" t="str">
        <f t="shared" ref="M34:M38" si="80">$J34&amp;$K34&amp;M$4</f>
        <v>FoundationBreaking Stalin's Nose32</v>
      </c>
      <c r="N34" s="65" t="str">
        <f t="shared" ref="N34:N38" si="81">$J34&amp;$K34&amp;N$4</f>
        <v>FoundationBreaking Stalin's Nose33</v>
      </c>
      <c r="O34" s="65" t="str">
        <f t="shared" ref="O34:O38" si="82">$J34&amp;$K34&amp;O$4</f>
        <v>FoundationBreaking Stalin's Nose34</v>
      </c>
      <c r="P34" s="65" t="str">
        <f t="shared" ref="P34:P38" si="83">$J34&amp;$K34&amp;P$4</f>
        <v>FoundationBreaking Stalin's Nose35</v>
      </c>
      <c r="Q34" s="65"/>
      <c r="R34" s="66" t="str">
        <f>IF(ISNA(VLOOKUP(L34,ActivityList[],10,0)),"",IF(ISBLANK(VLOOKUP(L34,ActivityList[],10,0)),"",VLOOKUP(L34,ActivityList[],10,0)))</f>
        <v/>
      </c>
      <c r="S34" s="66" t="str">
        <f>IF(ISNA(VLOOKUP(M34,ActivityList[],10,0)),"",IF(ISBLANK(VLOOKUP(M34,ActivityList[],10,0)),"",VLOOKUP(M34,ActivityList[],10,0)))</f>
        <v/>
      </c>
      <c r="T34" s="66" t="str">
        <f>IF(ISNA(VLOOKUP(N34,ActivityList[],10,0)),"",IF(ISBLANK(VLOOKUP(N34,ActivityList[],10,0)),"",VLOOKUP(N34,ActivityList[],10,0)))</f>
        <v/>
      </c>
      <c r="U34" s="66" t="str">
        <f>IF(ISNA(VLOOKUP(O34,ActivityList[],10,0)),"",IF(ISBLANK(VLOOKUP(O34,ActivityList[],10,0)),"",VLOOKUP(O34,ActivityList[],10,0)))</f>
        <v/>
      </c>
      <c r="V34" s="66" t="str">
        <f>IF(ISNA(VLOOKUP(P34,ActivityList[],10,0)),"",IF(ISBLANK(VLOOKUP(P34,ActivityList[],10,0)),"",VLOOKUP(P34,ActivityList[],10,0)))</f>
        <v/>
      </c>
    </row>
    <row r="35" spans="1:22" ht="15" customHeight="1" x14ac:dyDescent="0.25">
      <c r="A35" s="259"/>
      <c r="B35" s="263"/>
      <c r="C35" s="179" t="s">
        <v>2105</v>
      </c>
      <c r="D35" s="147" t="e">
        <f>IF(D$116="",IF(VLOOKUP(L35,ActivityList[],10,0)="Planned",Planned&amp;IF(VLOOKUP(L35,ActivityList[],12,0)="Yes",Moved,"")&amp;" __/__ ",IF(VLOOKUP(L35,ActivityList[],10,0)="Completed",Completed&amp;" ",Revoked&amp;" ")),IF(VLOOKUP(L35,ActivityList[],10,0)="Revoked",Revoked&amp;" ",TEXT(VLOOKUP(L35,ActivityList[],11,0)," d/m | ")))&amp;VLOOKUP(L35,ActivityList[],8,0)&amp;IF(VLOOKUP(L35,ActivityList[],13,0)="Yes"," "&amp;Map,"")&amp;IF(VLOOKUP(L35,ActivityList[],14,0)="Yes"," "&amp;Timeline,IF(VLOOKUP(L35,ActivityList[],14,0)="Figure"," "&amp;Timeline&amp;Figure,""))</f>
        <v>#N/A</v>
      </c>
      <c r="E35" s="147" t="e">
        <f>IF(E$116="",IF(VLOOKUP(M35,ActivityList[],10,0)="Planned",Planned&amp;IF(VLOOKUP(M35,ActivityList[],12,0)="Yes",Moved,"")&amp;" __/__ ",IF(VLOOKUP(M35,ActivityList[],10,0)="Completed",Completed&amp;" ",Revoked&amp;" ")),IF(VLOOKUP(M35,ActivityList[],10,0)="Revoked",Revoked&amp;" ",TEXT(VLOOKUP(M35,ActivityList[],11,0)," d/m | ")))&amp;VLOOKUP(M35,ActivityList[],8,0)&amp;IF(VLOOKUP(M35,ActivityList[],13,0)="Yes"," "&amp;Map,"")&amp;IF(VLOOKUP(M35,ActivityList[],14,0)="Yes"," "&amp;Timeline,IF(VLOOKUP(M35,ActivityList[],14,0)="Figure"," "&amp;Timeline&amp;Figure,""))</f>
        <v>#N/A</v>
      </c>
      <c r="F35" s="147" t="e">
        <f>IF(F$116="",IF(VLOOKUP(N35,ActivityList[],10,0)="Planned",Planned&amp;IF(VLOOKUP(N35,ActivityList[],12,0)="Yes",Moved,"")&amp;" __/__ ",IF(VLOOKUP(N35,ActivityList[],10,0)="Completed",Completed&amp;" ",Revoked&amp;" ")),IF(VLOOKUP(N35,ActivityList[],10,0)="Revoked",Revoked&amp;" ",TEXT(VLOOKUP(N35,ActivityList[],11,0)," d/m | ")))&amp;VLOOKUP(N35,ActivityList[],8,0)&amp;IF(VLOOKUP(N35,ActivityList[],13,0)="Yes"," "&amp;Map,"")&amp;IF(VLOOKUP(N35,ActivityList[],14,0)="Yes"," "&amp;Timeline,IF(VLOOKUP(N35,ActivityList[],14,0)="Figure"," "&amp;Timeline&amp;Figure,""))</f>
        <v>#N/A</v>
      </c>
      <c r="G35" s="147" t="e">
        <f>IF(G$116="",IF(VLOOKUP(O35,ActivityList[],10,0)="Planned",Planned&amp;IF(VLOOKUP(O35,ActivityList[],12,0)="Yes",Moved,"")&amp;" __/__ ",IF(VLOOKUP(O35,ActivityList[],10,0)="Completed",Completed&amp;" ",Revoked&amp;" ")),IF(VLOOKUP(O35,ActivityList[],10,0)="Revoked",Revoked&amp;" ",TEXT(VLOOKUP(O35,ActivityList[],11,0)," d/m | ")))&amp;VLOOKUP(O35,ActivityList[],8,0)&amp;IF(VLOOKUP(O35,ActivityList[],13,0)="Yes"," "&amp;Map,"")&amp;IF(VLOOKUP(O35,ActivityList[],14,0)="Yes"," "&amp;Timeline,IF(VLOOKUP(O35,ActivityList[],14,0)="Figure"," "&amp;Timeline&amp;Figure,""))</f>
        <v>#N/A</v>
      </c>
      <c r="H35" s="125" t="e">
        <f>IF(H$116="",IF(VLOOKUP(P35,ActivityList[],10,0)="Planned",Planned&amp;IF(VLOOKUP(P35,ActivityList[],12,0)="Yes",Moved,"")&amp;" __/__ ",IF(VLOOKUP(P35,ActivityList[],10,0)="Completed",Completed&amp;" ",Revoked&amp;" ")),IF(VLOOKUP(P35,ActivityList[],10,0)="Revoked",Revoked&amp;" ",TEXT(VLOOKUP(P35,ActivityList[],11,0)," d/m | ")))&amp;VLOOKUP(P35,ActivityList[],8,0)&amp;IF(VLOOKUP(P35,ActivityList[],13,0)="Yes"," "&amp;Map,"")&amp;IF(VLOOKUP(P35,ActivityList[],14,0)="Yes"," "&amp;Timeline,IF(VLOOKUP(P35,ActivityList[],14,0)="Figure"," "&amp;Timeline&amp;Figure,""))</f>
        <v>#N/A</v>
      </c>
      <c r="J35" s="65" t="str">
        <f t="shared" si="77"/>
        <v>Foundation</v>
      </c>
      <c r="K35" s="65" t="str">
        <f t="shared" si="78"/>
        <v>The Land I Lost</v>
      </c>
      <c r="L35" s="65" t="str">
        <f t="shared" si="79"/>
        <v>FoundationThe Land I Lost31</v>
      </c>
      <c r="M35" s="65" t="str">
        <f t="shared" si="80"/>
        <v>FoundationThe Land I Lost32</v>
      </c>
      <c r="N35" s="65" t="str">
        <f t="shared" si="81"/>
        <v>FoundationThe Land I Lost33</v>
      </c>
      <c r="O35" s="65" t="str">
        <f t="shared" si="82"/>
        <v>FoundationThe Land I Lost34</v>
      </c>
      <c r="P35" s="65" t="str">
        <f t="shared" si="83"/>
        <v>FoundationThe Land I Lost35</v>
      </c>
      <c r="Q35" s="65"/>
      <c r="R35" s="66" t="str">
        <f>IF(ISNA(VLOOKUP(L35,ActivityList[],10,0)),"",IF(ISBLANK(VLOOKUP(L35,ActivityList[],10,0)),"",VLOOKUP(L35,ActivityList[],10,0)))</f>
        <v/>
      </c>
      <c r="S35" s="66" t="str">
        <f>IF(ISNA(VLOOKUP(M35,ActivityList[],10,0)),"",IF(ISBLANK(VLOOKUP(M35,ActivityList[],10,0)),"",VLOOKUP(M35,ActivityList[],10,0)))</f>
        <v/>
      </c>
      <c r="T35" s="66" t="str">
        <f>IF(ISNA(VLOOKUP(N35,ActivityList[],10,0)),"",IF(ISBLANK(VLOOKUP(N35,ActivityList[],10,0)),"",VLOOKUP(N35,ActivityList[],10,0)))</f>
        <v/>
      </c>
      <c r="U35" s="66" t="str">
        <f>IF(ISNA(VLOOKUP(O35,ActivityList[],10,0)),"",IF(ISBLANK(VLOOKUP(O35,ActivityList[],10,0)),"",VLOOKUP(O35,ActivityList[],10,0)))</f>
        <v/>
      </c>
      <c r="V35" s="66" t="str">
        <f>IF(ISNA(VLOOKUP(P35,ActivityList[],10,0)),"",IF(ISBLANK(VLOOKUP(P35,ActivityList[],10,0)),"",VLOOKUP(P35,ActivityList[],10,0)))</f>
        <v/>
      </c>
    </row>
    <row r="36" spans="1:22" ht="15" customHeight="1" x14ac:dyDescent="0.25">
      <c r="A36" s="259"/>
      <c r="B36" s="263"/>
      <c r="C36" s="179" t="s">
        <v>2126</v>
      </c>
      <c r="D36" s="147" t="e">
        <f>IF(D$116="",IF(VLOOKUP(L36,ActivityList[],10,0)="Planned",Planned&amp;IF(VLOOKUP(L36,ActivityList[],12,0)="Yes",Moved,"")&amp;" __/__ ",IF(VLOOKUP(L36,ActivityList[],10,0)="Completed",Completed&amp;" ",Revoked&amp;" ")),IF(VLOOKUP(L36,ActivityList[],10,0)="Revoked",Revoked&amp;" ",TEXT(VLOOKUP(L36,ActivityList[],11,0)," d/m | ")))&amp;VLOOKUP(L36,ActivityList[],8,0)&amp;IF(VLOOKUP(L36,ActivityList[],13,0)="Yes"," "&amp;Map,"")&amp;IF(VLOOKUP(L36,ActivityList[],14,0)="Yes"," "&amp;Timeline,IF(VLOOKUP(L36,ActivityList[],14,0)="Figure"," "&amp;Timeline&amp;Figure,""))</f>
        <v>#N/A</v>
      </c>
      <c r="E36" s="147" t="e">
        <f>IF(E$116="",IF(VLOOKUP(M36,ActivityList[],10,0)="Planned",Planned&amp;IF(VLOOKUP(M36,ActivityList[],12,0)="Yes",Moved,"")&amp;" __/__ ",IF(VLOOKUP(M36,ActivityList[],10,0)="Completed",Completed&amp;" ",Revoked&amp;" ")),IF(VLOOKUP(M36,ActivityList[],10,0)="Revoked",Revoked&amp;" ",TEXT(VLOOKUP(M36,ActivityList[],11,0)," d/m | ")))&amp;VLOOKUP(M36,ActivityList[],8,0)&amp;IF(VLOOKUP(M36,ActivityList[],13,0)="Yes"," "&amp;Map,"")&amp;IF(VLOOKUP(M36,ActivityList[],14,0)="Yes"," "&amp;Timeline,IF(VLOOKUP(M36,ActivityList[],14,0)="Figure"," "&amp;Timeline&amp;Figure,""))</f>
        <v>#N/A</v>
      </c>
      <c r="F36" s="147" t="e">
        <f>IF(F$116="",IF(VLOOKUP(N36,ActivityList[],10,0)="Planned",Planned&amp;IF(VLOOKUP(N36,ActivityList[],12,0)="Yes",Moved,"")&amp;" __/__ ",IF(VLOOKUP(N36,ActivityList[],10,0)="Completed",Completed&amp;" ",Revoked&amp;" ")),IF(VLOOKUP(N36,ActivityList[],10,0)="Revoked",Revoked&amp;" ",TEXT(VLOOKUP(N36,ActivityList[],11,0)," d/m | ")))&amp;VLOOKUP(N36,ActivityList[],8,0)&amp;IF(VLOOKUP(N36,ActivityList[],13,0)="Yes"," "&amp;Map,"")&amp;IF(VLOOKUP(N36,ActivityList[],14,0)="Yes"," "&amp;Timeline,IF(VLOOKUP(N36,ActivityList[],14,0)="Figure"," "&amp;Timeline&amp;Figure,""))</f>
        <v>#N/A</v>
      </c>
      <c r="G36" s="147" t="e">
        <f>IF(G$116="",IF(VLOOKUP(O36,ActivityList[],10,0)="Planned",Planned&amp;IF(VLOOKUP(O36,ActivityList[],12,0)="Yes",Moved,"")&amp;" __/__ ",IF(VLOOKUP(O36,ActivityList[],10,0)="Completed",Completed&amp;" ",Revoked&amp;" ")),IF(VLOOKUP(O36,ActivityList[],10,0)="Revoked",Revoked&amp;" ",TEXT(VLOOKUP(O36,ActivityList[],11,0)," d/m | ")))&amp;VLOOKUP(O36,ActivityList[],8,0)&amp;IF(VLOOKUP(O36,ActivityList[],13,0)="Yes"," "&amp;Map,"")&amp;IF(VLOOKUP(O36,ActivityList[],14,0)="Yes"," "&amp;Timeline,IF(VLOOKUP(O36,ActivityList[],14,0)="Figure"," "&amp;Timeline&amp;Figure,""))</f>
        <v>#N/A</v>
      </c>
      <c r="H36" s="125" t="e">
        <f>IF(H$116="",IF(VLOOKUP(P36,ActivityList[],10,0)="Planned",Planned&amp;IF(VLOOKUP(P36,ActivityList[],12,0)="Yes",Moved,"")&amp;" __/__ ",IF(VLOOKUP(P36,ActivityList[],10,0)="Completed",Completed&amp;" ",Revoked&amp;" ")),IF(VLOOKUP(P36,ActivityList[],10,0)="Revoked",Revoked&amp;" ",TEXT(VLOOKUP(P36,ActivityList[],11,0)," d/m | ")))&amp;VLOOKUP(P36,ActivityList[],8,0)&amp;IF(VLOOKUP(P36,ActivityList[],13,0)="Yes"," "&amp;Map,"")&amp;IF(VLOOKUP(P36,ActivityList[],14,0)="Yes"," "&amp;Timeline,IF(VLOOKUP(P36,ActivityList[],14,0)="Figure"," "&amp;Timeline&amp;Figure,""))</f>
        <v>#N/A</v>
      </c>
      <c r="J36" s="65" t="str">
        <f t="shared" si="77"/>
        <v>Foundation</v>
      </c>
      <c r="K36" s="65" t="str">
        <f t="shared" si="78"/>
        <v>Just So Stories</v>
      </c>
      <c r="L36" s="65" t="str">
        <f t="shared" si="79"/>
        <v>FoundationJust So Stories31</v>
      </c>
      <c r="M36" s="65" t="str">
        <f t="shared" si="80"/>
        <v>FoundationJust So Stories32</v>
      </c>
      <c r="N36" s="65" t="str">
        <f t="shared" si="81"/>
        <v>FoundationJust So Stories33</v>
      </c>
      <c r="O36" s="65" t="str">
        <f t="shared" si="82"/>
        <v>FoundationJust So Stories34</v>
      </c>
      <c r="P36" s="65" t="str">
        <f t="shared" si="83"/>
        <v>FoundationJust So Stories35</v>
      </c>
      <c r="Q36" s="65"/>
      <c r="R36" s="66" t="str">
        <f>IF(ISNA(VLOOKUP(L36,ActivityList[],10,0)),"",IF(ISBLANK(VLOOKUP(L36,ActivityList[],10,0)),"",VLOOKUP(L36,ActivityList[],10,0)))</f>
        <v/>
      </c>
      <c r="S36" s="66" t="str">
        <f>IF(ISNA(VLOOKUP(M36,ActivityList[],10,0)),"",IF(ISBLANK(VLOOKUP(M36,ActivityList[],10,0)),"",VLOOKUP(M36,ActivityList[],10,0)))</f>
        <v/>
      </c>
      <c r="T36" s="66" t="str">
        <f>IF(ISNA(VLOOKUP(N36,ActivityList[],10,0)),"",IF(ISBLANK(VLOOKUP(N36,ActivityList[],10,0)),"",VLOOKUP(N36,ActivityList[],10,0)))</f>
        <v/>
      </c>
      <c r="U36" s="66" t="str">
        <f>IF(ISNA(VLOOKUP(O36,ActivityList[],10,0)),"",IF(ISBLANK(VLOOKUP(O36,ActivityList[],10,0)),"",VLOOKUP(O36,ActivityList[],10,0)))</f>
        <v/>
      </c>
      <c r="V36" s="66" t="str">
        <f>IF(ISNA(VLOOKUP(P36,ActivityList[],10,0)),"",IF(ISBLANK(VLOOKUP(P36,ActivityList[],10,0)),"",VLOOKUP(P36,ActivityList[],10,0)))</f>
        <v/>
      </c>
    </row>
    <row r="37" spans="1:22" ht="15" customHeight="1" x14ac:dyDescent="0.25">
      <c r="A37" s="259"/>
      <c r="B37" s="263"/>
      <c r="C37" s="179" t="s">
        <v>2147</v>
      </c>
      <c r="D37" s="147" t="e">
        <f>IF(D$116="",IF(VLOOKUP(L37,ActivityList[],10,0)="Planned",Planned&amp;IF(VLOOKUP(L37,ActivityList[],12,0)="Yes",Moved,"")&amp;" __/__ ",IF(VLOOKUP(L37,ActivityList[],10,0)="Completed",Completed&amp;" ",Revoked&amp;" ")),IF(VLOOKUP(L37,ActivityList[],10,0)="Revoked",Revoked&amp;" ",TEXT(VLOOKUP(L37,ActivityList[],11,0)," d/m | ")))&amp;VLOOKUP(L37,ActivityList[],8,0)&amp;IF(VLOOKUP(L37,ActivityList[],13,0)="Yes"," "&amp;Map,"")&amp;IF(VLOOKUP(L37,ActivityList[],14,0)="Yes"," "&amp;Timeline,IF(VLOOKUP(L37,ActivityList[],14,0)="Figure"," "&amp;Timeline&amp;Figure,""))</f>
        <v>#N/A</v>
      </c>
      <c r="E37" s="147" t="e">
        <f>IF(E$116="",IF(VLOOKUP(M37,ActivityList[],10,0)="Planned",Planned&amp;IF(VLOOKUP(M37,ActivityList[],12,0)="Yes",Moved,"")&amp;" __/__ ",IF(VLOOKUP(M37,ActivityList[],10,0)="Completed",Completed&amp;" ",Revoked&amp;" ")),IF(VLOOKUP(M37,ActivityList[],10,0)="Revoked",Revoked&amp;" ",TEXT(VLOOKUP(M37,ActivityList[],11,0)," d/m | ")))&amp;VLOOKUP(M37,ActivityList[],8,0)&amp;IF(VLOOKUP(M37,ActivityList[],13,0)="Yes"," "&amp;Map,"")&amp;IF(VLOOKUP(M37,ActivityList[],14,0)="Yes"," "&amp;Timeline,IF(VLOOKUP(M37,ActivityList[],14,0)="Figure"," "&amp;Timeline&amp;Figure,""))</f>
        <v>#N/A</v>
      </c>
      <c r="F37" s="147" t="e">
        <f>IF(F$116="",IF(VLOOKUP(N37,ActivityList[],10,0)="Planned",Planned&amp;IF(VLOOKUP(N37,ActivityList[],12,0)="Yes",Moved,"")&amp;" __/__ ",IF(VLOOKUP(N37,ActivityList[],10,0)="Completed",Completed&amp;" ",Revoked&amp;" ")),IF(VLOOKUP(N37,ActivityList[],10,0)="Revoked",Revoked&amp;" ",TEXT(VLOOKUP(N37,ActivityList[],11,0)," d/m | ")))&amp;VLOOKUP(N37,ActivityList[],8,0)&amp;IF(VLOOKUP(N37,ActivityList[],13,0)="Yes"," "&amp;Map,"")&amp;IF(VLOOKUP(N37,ActivityList[],14,0)="Yes"," "&amp;Timeline,IF(VLOOKUP(N37,ActivityList[],14,0)="Figure"," "&amp;Timeline&amp;Figure,""))</f>
        <v>#N/A</v>
      </c>
      <c r="G37" s="147" t="e">
        <f>IF(G$116="",IF(VLOOKUP(O37,ActivityList[],10,0)="Planned",Planned&amp;IF(VLOOKUP(O37,ActivityList[],12,0)="Yes",Moved,"")&amp;" __/__ ",IF(VLOOKUP(O37,ActivityList[],10,0)="Completed",Completed&amp;" ",Revoked&amp;" ")),IF(VLOOKUP(O37,ActivityList[],10,0)="Revoked",Revoked&amp;" ",TEXT(VLOOKUP(O37,ActivityList[],11,0)," d/m | ")))&amp;VLOOKUP(O37,ActivityList[],8,0)&amp;IF(VLOOKUP(O37,ActivityList[],13,0)="Yes"," "&amp;Map,"")&amp;IF(VLOOKUP(O37,ActivityList[],14,0)="Yes"," "&amp;Timeline,IF(VLOOKUP(O37,ActivityList[],14,0)="Figure"," "&amp;Timeline&amp;Figure,""))</f>
        <v>#N/A</v>
      </c>
      <c r="H37" s="125" t="e">
        <f>IF(H$116="",IF(VLOOKUP(P37,ActivityList[],10,0)="Planned",Planned&amp;IF(VLOOKUP(P37,ActivityList[],12,0)="Yes",Moved,"")&amp;" __/__ ",IF(VLOOKUP(P37,ActivityList[],10,0)="Completed",Completed&amp;" ",Revoked&amp;" ")),IF(VLOOKUP(P37,ActivityList[],10,0)="Revoked",Revoked&amp;" ",TEXT(VLOOKUP(P37,ActivityList[],11,0)," d/m | ")))&amp;VLOOKUP(P37,ActivityList[],8,0)&amp;IF(VLOOKUP(P37,ActivityList[],13,0)="Yes"," "&amp;Map,"")&amp;IF(VLOOKUP(P37,ActivityList[],14,0)="Yes"," "&amp;Timeline,IF(VLOOKUP(P37,ActivityList[],14,0)="Figure"," "&amp;Timeline&amp;Figure,""))</f>
        <v>#N/A</v>
      </c>
      <c r="J37" s="65" t="str">
        <f t="shared" si="77"/>
        <v>Foundation</v>
      </c>
      <c r="K37" s="65" t="str">
        <f t="shared" si="78"/>
        <v>Rickshaw Girl</v>
      </c>
      <c r="L37" s="65" t="str">
        <f t="shared" si="79"/>
        <v>FoundationRickshaw Girl31</v>
      </c>
      <c r="M37" s="65" t="str">
        <f t="shared" si="80"/>
        <v>FoundationRickshaw Girl32</v>
      </c>
      <c r="N37" s="65" t="str">
        <f t="shared" si="81"/>
        <v>FoundationRickshaw Girl33</v>
      </c>
      <c r="O37" s="65" t="str">
        <f t="shared" si="82"/>
        <v>FoundationRickshaw Girl34</v>
      </c>
      <c r="P37" s="65" t="str">
        <f t="shared" si="83"/>
        <v>FoundationRickshaw Girl35</v>
      </c>
      <c r="Q37" s="65"/>
      <c r="R37" s="66" t="str">
        <f>IF(ISNA(VLOOKUP(L37,ActivityList[],10,0)),"",IF(ISBLANK(VLOOKUP(L37,ActivityList[],10,0)),"",VLOOKUP(L37,ActivityList[],10,0)))</f>
        <v/>
      </c>
      <c r="S37" s="66" t="str">
        <f>IF(ISNA(VLOOKUP(M37,ActivityList[],10,0)),"",IF(ISBLANK(VLOOKUP(M37,ActivityList[],10,0)),"",VLOOKUP(M37,ActivityList[],10,0)))</f>
        <v/>
      </c>
      <c r="T37" s="66" t="str">
        <f>IF(ISNA(VLOOKUP(N37,ActivityList[],10,0)),"",IF(ISBLANK(VLOOKUP(N37,ActivityList[],10,0)),"",VLOOKUP(N37,ActivityList[],10,0)))</f>
        <v/>
      </c>
      <c r="U37" s="66" t="str">
        <f>IF(ISNA(VLOOKUP(O37,ActivityList[],10,0)),"",IF(ISBLANK(VLOOKUP(O37,ActivityList[],10,0)),"",VLOOKUP(O37,ActivityList[],10,0)))</f>
        <v/>
      </c>
      <c r="V37" s="66" t="str">
        <f>IF(ISNA(VLOOKUP(P37,ActivityList[],10,0)),"",IF(ISBLANK(VLOOKUP(P37,ActivityList[],10,0)),"",VLOOKUP(P37,ActivityList[],10,0)))</f>
        <v/>
      </c>
    </row>
    <row r="38" spans="1:22" ht="15" customHeight="1" x14ac:dyDescent="0.25">
      <c r="A38" s="259"/>
      <c r="B38" s="263"/>
      <c r="C38" s="179" t="s">
        <v>3491</v>
      </c>
      <c r="D38" s="147" t="e">
        <f>IF(D$116="",IF(VLOOKUP(L38,ActivityList[],10,0)="Planned",Planned&amp;IF(VLOOKUP(L38,ActivityList[],12,0)="Yes",Moved,"")&amp;" __/__ ",IF(VLOOKUP(L38,ActivityList[],10,0)="Completed",Completed&amp;" ",Revoked&amp;" ")),IF(VLOOKUP(L38,ActivityList[],10,0)="Revoked",Revoked&amp;" ",TEXT(VLOOKUP(L38,ActivityList[],11,0)," d/m | ")))&amp;VLOOKUP(L38,ActivityList[],8,0)&amp;IF(VLOOKUP(L38,ActivityList[],13,0)="Yes"," "&amp;Map,"")&amp;IF(VLOOKUP(L38,ActivityList[],14,0)="Yes"," "&amp;Timeline,IF(VLOOKUP(L38,ActivityList[],14,0)="Figure"," "&amp;Timeline&amp;Figure,""))</f>
        <v>#N/A</v>
      </c>
      <c r="E38" s="147" t="e">
        <f>IF(E$116="",IF(VLOOKUP(M38,ActivityList[],10,0)="Planned",Planned&amp;IF(VLOOKUP(M38,ActivityList[],12,0)="Yes",Moved,"")&amp;" __/__ ",IF(VLOOKUP(M38,ActivityList[],10,0)="Completed",Completed&amp;" ",Revoked&amp;" ")),IF(VLOOKUP(M38,ActivityList[],10,0)="Revoked",Revoked&amp;" ",TEXT(VLOOKUP(M38,ActivityList[],11,0)," d/m | ")))&amp;VLOOKUP(M38,ActivityList[],8,0)&amp;IF(VLOOKUP(M38,ActivityList[],13,0)="Yes"," "&amp;Map,"")&amp;IF(VLOOKUP(M38,ActivityList[],14,0)="Yes"," "&amp;Timeline,IF(VLOOKUP(M38,ActivityList[],14,0)="Figure"," "&amp;Timeline&amp;Figure,""))</f>
        <v>#N/A</v>
      </c>
      <c r="F38" s="147" t="e">
        <f>IF(F$116="",IF(VLOOKUP(N38,ActivityList[],10,0)="Planned",Planned&amp;IF(VLOOKUP(N38,ActivityList[],12,0)="Yes",Moved,"")&amp;" __/__ ",IF(VLOOKUP(N38,ActivityList[],10,0)="Completed",Completed&amp;" ",Revoked&amp;" ")),IF(VLOOKUP(N38,ActivityList[],10,0)="Revoked",Revoked&amp;" ",TEXT(VLOOKUP(N38,ActivityList[],11,0)," d/m | ")))&amp;VLOOKUP(N38,ActivityList[],8,0)&amp;IF(VLOOKUP(N38,ActivityList[],13,0)="Yes"," "&amp;Map,"")&amp;IF(VLOOKUP(N38,ActivityList[],14,0)="Yes"," "&amp;Timeline,IF(VLOOKUP(N38,ActivityList[],14,0)="Figure"," "&amp;Timeline&amp;Figure,""))</f>
        <v>#N/A</v>
      </c>
      <c r="G38" s="147" t="e">
        <f>IF(G$116="",IF(VLOOKUP(O38,ActivityList[],10,0)="Planned",Planned&amp;IF(VLOOKUP(O38,ActivityList[],12,0)="Yes",Moved,"")&amp;" __/__ ",IF(VLOOKUP(O38,ActivityList[],10,0)="Completed",Completed&amp;" ",Revoked&amp;" ")),IF(VLOOKUP(O38,ActivityList[],10,0)="Revoked",Revoked&amp;" ",TEXT(VLOOKUP(O38,ActivityList[],11,0)," d/m | ")))&amp;VLOOKUP(O38,ActivityList[],8,0)&amp;IF(VLOOKUP(O38,ActivityList[],13,0)="Yes"," "&amp;Map,"")&amp;IF(VLOOKUP(O38,ActivityList[],14,0)="Yes"," "&amp;Timeline,IF(VLOOKUP(O38,ActivityList[],14,0)="Figure"," "&amp;Timeline&amp;Figure,""))</f>
        <v>#N/A</v>
      </c>
      <c r="H38" s="125" t="e">
        <f>IF(H$116="",IF(VLOOKUP(P38,ActivityList[],10,0)="Planned",Planned&amp;IF(VLOOKUP(P38,ActivityList[],12,0)="Yes",Moved,"")&amp;" __/__ ",IF(VLOOKUP(P38,ActivityList[],10,0)="Completed",Completed&amp;" ",Revoked&amp;" ")),IF(VLOOKUP(P38,ActivityList[],10,0)="Revoked",Revoked&amp;" ",TEXT(VLOOKUP(P38,ActivityList[],11,0)," d/m | ")))&amp;VLOOKUP(P38,ActivityList[],8,0)&amp;IF(VLOOKUP(P38,ActivityList[],13,0)="Yes"," "&amp;Map,"")&amp;IF(VLOOKUP(P38,ActivityList[],14,0)="Yes"," "&amp;Timeline,IF(VLOOKUP(P38,ActivityList[],14,0)="Figure"," "&amp;Timeline&amp;Figure,""))</f>
        <v>#N/A</v>
      </c>
      <c r="J38" s="65" t="str">
        <f t="shared" si="77"/>
        <v>Foundation</v>
      </c>
      <c r="K38" s="65" t="str">
        <f t="shared" si="78"/>
        <v>Around the World in 80 Days</v>
      </c>
      <c r="L38" s="65" t="str">
        <f t="shared" si="79"/>
        <v>FoundationAround the World in 80 Days31</v>
      </c>
      <c r="M38" s="65" t="str">
        <f t="shared" si="80"/>
        <v>FoundationAround the World in 80 Days32</v>
      </c>
      <c r="N38" s="65" t="str">
        <f t="shared" si="81"/>
        <v>FoundationAround the World in 80 Days33</v>
      </c>
      <c r="O38" s="65" t="str">
        <f t="shared" si="82"/>
        <v>FoundationAround the World in 80 Days34</v>
      </c>
      <c r="P38" s="65" t="str">
        <f t="shared" si="83"/>
        <v>FoundationAround the World in 80 Days35</v>
      </c>
      <c r="Q38" s="65"/>
      <c r="R38" s="66" t="str">
        <f>IF(ISNA(VLOOKUP(L38,ActivityList[],10,0)),"",IF(ISBLANK(VLOOKUP(L38,ActivityList[],10,0)),"",VLOOKUP(L38,ActivityList[],10,0)))</f>
        <v/>
      </c>
      <c r="S38" s="66" t="str">
        <f>IF(ISNA(VLOOKUP(M38,ActivityList[],10,0)),"",IF(ISBLANK(VLOOKUP(M38,ActivityList[],10,0)),"",VLOOKUP(M38,ActivityList[],10,0)))</f>
        <v/>
      </c>
      <c r="T38" s="66" t="str">
        <f>IF(ISNA(VLOOKUP(N38,ActivityList[],10,0)),"",IF(ISBLANK(VLOOKUP(N38,ActivityList[],10,0)),"",VLOOKUP(N38,ActivityList[],10,0)))</f>
        <v/>
      </c>
      <c r="U38" s="66" t="str">
        <f>IF(ISNA(VLOOKUP(O38,ActivityList[],10,0)),"",IF(ISBLANK(VLOOKUP(O38,ActivityList[],10,0)),"",VLOOKUP(O38,ActivityList[],10,0)))</f>
        <v/>
      </c>
      <c r="V38" s="66" t="str">
        <f>IF(ISNA(VLOOKUP(P38,ActivityList[],10,0)),"",IF(ISBLANK(VLOOKUP(P38,ActivityList[],10,0)),"",VLOOKUP(P38,ActivityList[],10,0)))</f>
        <v/>
      </c>
    </row>
    <row r="39" spans="1:22" ht="15" customHeight="1" x14ac:dyDescent="0.25">
      <c r="A39" s="259"/>
      <c r="B39" s="263"/>
      <c r="C39" s="179" t="s">
        <v>2170</v>
      </c>
      <c r="D39" s="147" t="e">
        <f>IF(D$116="",IF(VLOOKUP(L39,ActivityList[],10,0)="Planned",Planned&amp;IF(VLOOKUP(L39,ActivityList[],12,0)="Yes",Moved,"")&amp;" __/__ ",IF(VLOOKUP(L39,ActivityList[],10,0)="Completed",Completed&amp;" ",Revoked&amp;" ")),IF(VLOOKUP(L39,ActivityList[],10,0)="Revoked",Revoked&amp;" ",TEXT(VLOOKUP(L39,ActivityList[],11,0)," d/m | ")))&amp;VLOOKUP(L39,ActivityList[],8,0)&amp;IF(VLOOKUP(L39,ActivityList[],13,0)="Yes"," "&amp;Map,"")&amp;IF(VLOOKUP(L39,ActivityList[],14,0)="Yes"," "&amp;Timeline,IF(VLOOKUP(L39,ActivityList[],14,0)="Figure"," "&amp;Timeline&amp;Figure,""))</f>
        <v>#N/A</v>
      </c>
      <c r="E39" s="147" t="e">
        <f>IF(E$116="",IF(VLOOKUP(M39,ActivityList[],10,0)="Planned",Planned&amp;IF(VLOOKUP(M39,ActivityList[],12,0)="Yes",Moved,"")&amp;" __/__ ",IF(VLOOKUP(M39,ActivityList[],10,0)="Completed",Completed&amp;" ",Revoked&amp;" ")),IF(VLOOKUP(M39,ActivityList[],10,0)="Revoked",Revoked&amp;" ",TEXT(VLOOKUP(M39,ActivityList[],11,0)," d/m | ")))&amp;VLOOKUP(M39,ActivityList[],8,0)&amp;IF(VLOOKUP(M39,ActivityList[],13,0)="Yes"," "&amp;Map,"")&amp;IF(VLOOKUP(M39,ActivityList[],14,0)="Yes"," "&amp;Timeline,IF(VLOOKUP(M39,ActivityList[],14,0)="Figure"," "&amp;Timeline&amp;Figure,""))</f>
        <v>#N/A</v>
      </c>
      <c r="F39" s="147" t="e">
        <f>IF(F$116="",IF(VLOOKUP(N39,ActivityList[],10,0)="Planned",Planned&amp;IF(VLOOKUP(N39,ActivityList[],12,0)="Yes",Moved,"")&amp;" __/__ ",IF(VLOOKUP(N39,ActivityList[],10,0)="Completed",Completed&amp;" ",Revoked&amp;" ")),IF(VLOOKUP(N39,ActivityList[],10,0)="Revoked",Revoked&amp;" ",TEXT(VLOOKUP(N39,ActivityList[],11,0)," d/m | ")))&amp;VLOOKUP(N39,ActivityList[],8,0)&amp;IF(VLOOKUP(N39,ActivityList[],13,0)="Yes"," "&amp;Map,"")&amp;IF(VLOOKUP(N39,ActivityList[],14,0)="Yes"," "&amp;Timeline,IF(VLOOKUP(N39,ActivityList[],14,0)="Figure"," "&amp;Timeline&amp;Figure,""))</f>
        <v>#N/A</v>
      </c>
      <c r="G39" s="147" t="e">
        <f>IF(G$116="",IF(VLOOKUP(O39,ActivityList[],10,0)="Planned",Planned&amp;IF(VLOOKUP(O39,ActivityList[],12,0)="Yes",Moved,"")&amp;" __/__ ",IF(VLOOKUP(O39,ActivityList[],10,0)="Completed",Completed&amp;" ",Revoked&amp;" ")),IF(VLOOKUP(O39,ActivityList[],10,0)="Revoked",Revoked&amp;" ",TEXT(VLOOKUP(O39,ActivityList[],11,0)," d/m | ")))&amp;VLOOKUP(O39,ActivityList[],8,0)&amp;IF(VLOOKUP(O39,ActivityList[],13,0)="Yes"," "&amp;Map,"")&amp;IF(VLOOKUP(O39,ActivityList[],14,0)="Yes"," "&amp;Timeline,IF(VLOOKUP(O39,ActivityList[],14,0)="Figure"," "&amp;Timeline&amp;Figure,""))</f>
        <v>#N/A</v>
      </c>
      <c r="H39" s="125" t="e">
        <f>IF(H$116="",IF(VLOOKUP(P39,ActivityList[],10,0)="Planned",Planned&amp;IF(VLOOKUP(P39,ActivityList[],12,0)="Yes",Moved,"")&amp;" __/__ ",IF(VLOOKUP(P39,ActivityList[],10,0)="Completed",Completed&amp;" ",Revoked&amp;" ")),IF(VLOOKUP(P39,ActivityList[],10,0)="Revoked",Revoked&amp;" ",TEXT(VLOOKUP(P39,ActivityList[],11,0)," d/m | ")))&amp;VLOOKUP(P39,ActivityList[],8,0)&amp;IF(VLOOKUP(P39,ActivityList[],13,0)="Yes"," "&amp;Map,"")&amp;IF(VLOOKUP(P39,ActivityList[],14,0)="Yes"," "&amp;Timeline,IF(VLOOKUP(P39,ActivityList[],14,0)="Figure"," "&amp;Timeline&amp;Figure,""))</f>
        <v>#N/A</v>
      </c>
      <c r="J39" s="65" t="str">
        <f t="shared" ref="J39:J41" si="84">IF(ISBLANK(A39),J38,A39)</f>
        <v>Foundation</v>
      </c>
      <c r="K39" s="65" t="str">
        <f t="shared" ref="K39:K41" si="85">C39</f>
        <v>Teresa of Calcutta</v>
      </c>
      <c r="L39" s="65" t="str">
        <f t="shared" ref="L39:L41" si="86">$J39&amp;$K39&amp;L$4</f>
        <v>FoundationTeresa of Calcutta31</v>
      </c>
      <c r="M39" s="65" t="str">
        <f t="shared" ref="M39:M41" si="87">$J39&amp;$K39&amp;M$4</f>
        <v>FoundationTeresa of Calcutta32</v>
      </c>
      <c r="N39" s="65" t="str">
        <f t="shared" ref="N39:N41" si="88">$J39&amp;$K39&amp;N$4</f>
        <v>FoundationTeresa of Calcutta33</v>
      </c>
      <c r="O39" s="65" t="str">
        <f t="shared" ref="O39:O41" si="89">$J39&amp;$K39&amp;O$4</f>
        <v>FoundationTeresa of Calcutta34</v>
      </c>
      <c r="P39" s="65" t="str">
        <f t="shared" ref="P39:P41" si="90">$J39&amp;$K39&amp;P$4</f>
        <v>FoundationTeresa of Calcutta35</v>
      </c>
      <c r="Q39" s="65"/>
      <c r="R39" s="66" t="str">
        <f>IF(ISNA(VLOOKUP(L39,ActivityList[],10,0)),"",IF(ISBLANK(VLOOKUP(L39,ActivityList[],10,0)),"",VLOOKUP(L39,ActivityList[],10,0)))</f>
        <v/>
      </c>
      <c r="S39" s="66" t="str">
        <f>IF(ISNA(VLOOKUP(M39,ActivityList[],10,0)),"",IF(ISBLANK(VLOOKUP(M39,ActivityList[],10,0)),"",VLOOKUP(M39,ActivityList[],10,0)))</f>
        <v/>
      </c>
      <c r="T39" s="66" t="str">
        <f>IF(ISNA(VLOOKUP(N39,ActivityList[],10,0)),"",IF(ISBLANK(VLOOKUP(N39,ActivityList[],10,0)),"",VLOOKUP(N39,ActivityList[],10,0)))</f>
        <v/>
      </c>
      <c r="U39" s="66" t="str">
        <f>IF(ISNA(VLOOKUP(O39,ActivityList[],10,0)),"",IF(ISBLANK(VLOOKUP(O39,ActivityList[],10,0)),"",VLOOKUP(O39,ActivityList[],10,0)))</f>
        <v/>
      </c>
      <c r="V39" s="66" t="str">
        <f>IF(ISNA(VLOOKUP(P39,ActivityList[],10,0)),"",IF(ISBLANK(VLOOKUP(P39,ActivityList[],10,0)),"",VLOOKUP(P39,ActivityList[],10,0)))</f>
        <v/>
      </c>
    </row>
    <row r="40" spans="1:22" ht="15" customHeight="1" x14ac:dyDescent="0.25">
      <c r="A40" s="259"/>
      <c r="B40" s="263"/>
      <c r="C40" s="179" t="s">
        <v>2176</v>
      </c>
      <c r="D40" s="147" t="e">
        <f>IF(D$116="",IF(VLOOKUP(L40,ActivityList[],10,0)="Planned",Planned&amp;IF(VLOOKUP(L40,ActivityList[],12,0)="Yes",Moved,"")&amp;" __/__ ",IF(VLOOKUP(L40,ActivityList[],10,0)="Completed",Completed&amp;" ",Revoked&amp;" ")),IF(VLOOKUP(L40,ActivityList[],10,0)="Revoked",Revoked&amp;" ",TEXT(VLOOKUP(L40,ActivityList[],11,0)," d/m | ")))&amp;VLOOKUP(L40,ActivityList[],8,0)&amp;IF(VLOOKUP(L40,ActivityList[],13,0)="Yes"," "&amp;Map,"")&amp;IF(VLOOKUP(L40,ActivityList[],14,0)="Yes"," "&amp;Timeline,IF(VLOOKUP(L40,ActivityList[],14,0)="Figure"," "&amp;Timeline&amp;Figure,""))</f>
        <v>#N/A</v>
      </c>
      <c r="E40" s="147" t="e">
        <f>IF(E$116="",IF(VLOOKUP(M40,ActivityList[],10,0)="Planned",Planned&amp;IF(VLOOKUP(M40,ActivityList[],12,0)="Yes",Moved,"")&amp;" __/__ ",IF(VLOOKUP(M40,ActivityList[],10,0)="Completed",Completed&amp;" ",Revoked&amp;" ")),IF(VLOOKUP(M40,ActivityList[],10,0)="Revoked",Revoked&amp;" ",TEXT(VLOOKUP(M40,ActivityList[],11,0)," d/m | ")))&amp;VLOOKUP(M40,ActivityList[],8,0)&amp;IF(VLOOKUP(M40,ActivityList[],13,0)="Yes"," "&amp;Map,"")&amp;IF(VLOOKUP(M40,ActivityList[],14,0)="Yes"," "&amp;Timeline,IF(VLOOKUP(M40,ActivityList[],14,0)="Figure"," "&amp;Timeline&amp;Figure,""))</f>
        <v>#N/A</v>
      </c>
      <c r="F40" s="147" t="e">
        <f>IF(F$116="",IF(VLOOKUP(N40,ActivityList[],10,0)="Planned",Planned&amp;IF(VLOOKUP(N40,ActivityList[],12,0)="Yes",Moved,"")&amp;" __/__ ",IF(VLOOKUP(N40,ActivityList[],10,0)="Completed",Completed&amp;" ",Revoked&amp;" ")),IF(VLOOKUP(N40,ActivityList[],10,0)="Revoked",Revoked&amp;" ",TEXT(VLOOKUP(N40,ActivityList[],11,0)," d/m | ")))&amp;VLOOKUP(N40,ActivityList[],8,0)&amp;IF(VLOOKUP(N40,ActivityList[],13,0)="Yes"," "&amp;Map,"")&amp;IF(VLOOKUP(N40,ActivityList[],14,0)="Yes"," "&amp;Timeline,IF(VLOOKUP(N40,ActivityList[],14,0)="Figure"," "&amp;Timeline&amp;Figure,""))</f>
        <v>#N/A</v>
      </c>
      <c r="G40" s="147" t="e">
        <f>IF(G$116="",IF(VLOOKUP(O40,ActivityList[],10,0)="Planned",Planned&amp;IF(VLOOKUP(O40,ActivityList[],12,0)="Yes",Moved,"")&amp;" __/__ ",IF(VLOOKUP(O40,ActivityList[],10,0)="Completed",Completed&amp;" ",Revoked&amp;" ")),IF(VLOOKUP(O40,ActivityList[],10,0)="Revoked",Revoked&amp;" ",TEXT(VLOOKUP(O40,ActivityList[],11,0)," d/m | ")))&amp;VLOOKUP(O40,ActivityList[],8,0)&amp;IF(VLOOKUP(O40,ActivityList[],13,0)="Yes"," "&amp;Map,"")&amp;IF(VLOOKUP(O40,ActivityList[],14,0)="Yes"," "&amp;Timeline,IF(VLOOKUP(O40,ActivityList[],14,0)="Figure"," "&amp;Timeline&amp;Figure,""))</f>
        <v>#N/A</v>
      </c>
      <c r="H40" s="125" t="e">
        <f>IF(H$116="",IF(VLOOKUP(P40,ActivityList[],10,0)="Planned",Planned&amp;IF(VLOOKUP(P40,ActivityList[],12,0)="Yes",Moved,"")&amp;" __/__ ",IF(VLOOKUP(P40,ActivityList[],10,0)="Completed",Completed&amp;" ",Revoked&amp;" ")),IF(VLOOKUP(P40,ActivityList[],10,0)="Revoked",Revoked&amp;" ",TEXT(VLOOKUP(P40,ActivityList[],11,0)," d/m | ")))&amp;VLOOKUP(P40,ActivityList[],8,0)&amp;IF(VLOOKUP(P40,ActivityList[],13,0)="Yes"," "&amp;Map,"")&amp;IF(VLOOKUP(P40,ActivityList[],14,0)="Yes"," "&amp;Timeline,IF(VLOOKUP(P40,ActivityList[],14,0)="Figure"," "&amp;Timeline&amp;Figure,""))</f>
        <v>#N/A</v>
      </c>
      <c r="J40" s="65" t="str">
        <f t="shared" si="84"/>
        <v>Foundation</v>
      </c>
      <c r="K40" s="65" t="str">
        <f t="shared" si="85"/>
        <v>Daughter of the Mountains</v>
      </c>
      <c r="L40" s="65" t="str">
        <f t="shared" si="86"/>
        <v>FoundationDaughter of the Mountains31</v>
      </c>
      <c r="M40" s="65" t="str">
        <f t="shared" si="87"/>
        <v>FoundationDaughter of the Mountains32</v>
      </c>
      <c r="N40" s="65" t="str">
        <f t="shared" si="88"/>
        <v>FoundationDaughter of the Mountains33</v>
      </c>
      <c r="O40" s="65" t="str">
        <f t="shared" si="89"/>
        <v>FoundationDaughter of the Mountains34</v>
      </c>
      <c r="P40" s="65" t="str">
        <f t="shared" si="90"/>
        <v>FoundationDaughter of the Mountains35</v>
      </c>
      <c r="Q40" s="65"/>
      <c r="R40" s="66" t="str">
        <f>IF(ISNA(VLOOKUP(L40,ActivityList[],10,0)),"",IF(ISBLANK(VLOOKUP(L40,ActivityList[],10,0)),"",VLOOKUP(L40,ActivityList[],10,0)))</f>
        <v/>
      </c>
      <c r="S40" s="66" t="str">
        <f>IF(ISNA(VLOOKUP(M40,ActivityList[],10,0)),"",IF(ISBLANK(VLOOKUP(M40,ActivityList[],10,0)),"",VLOOKUP(M40,ActivityList[],10,0)))</f>
        <v/>
      </c>
      <c r="T40" s="66" t="str">
        <f>IF(ISNA(VLOOKUP(N40,ActivityList[],10,0)),"",IF(ISBLANK(VLOOKUP(N40,ActivityList[],10,0)),"",VLOOKUP(N40,ActivityList[],10,0)))</f>
        <v/>
      </c>
      <c r="U40" s="66" t="str">
        <f>IF(ISNA(VLOOKUP(O40,ActivityList[],10,0)),"",IF(ISBLANK(VLOOKUP(O40,ActivityList[],10,0)),"",VLOOKUP(O40,ActivityList[],10,0)))</f>
        <v/>
      </c>
      <c r="V40" s="66" t="str">
        <f>IF(ISNA(VLOOKUP(P40,ActivityList[],10,0)),"",IF(ISBLANK(VLOOKUP(P40,ActivityList[],10,0)),"",VLOOKUP(P40,ActivityList[],10,0)))</f>
        <v/>
      </c>
    </row>
    <row r="41" spans="1:22" ht="15" customHeight="1" x14ac:dyDescent="0.25">
      <c r="A41" s="259"/>
      <c r="B41" s="263"/>
      <c r="C41" s="179" t="s">
        <v>2196</v>
      </c>
      <c r="D41" s="147" t="e">
        <f>IF(D$116="",IF(VLOOKUP(L41,ActivityList[],10,0)="Planned",Planned&amp;IF(VLOOKUP(L41,ActivityList[],12,0)="Yes",Moved,"")&amp;" __/__ ",IF(VLOOKUP(L41,ActivityList[],10,0)="Completed",Completed&amp;" ",Revoked&amp;" ")),IF(VLOOKUP(L41,ActivityList[],10,0)="Revoked",Revoked&amp;" ",TEXT(VLOOKUP(L41,ActivityList[],11,0)," d/m | ")))&amp;VLOOKUP(L41,ActivityList[],8,0)&amp;IF(VLOOKUP(L41,ActivityList[],13,0)="Yes"," "&amp;Map,"")&amp;IF(VLOOKUP(L41,ActivityList[],14,0)="Yes"," "&amp;Timeline,IF(VLOOKUP(L41,ActivityList[],14,0)="Figure"," "&amp;Timeline&amp;Figure,""))</f>
        <v>#N/A</v>
      </c>
      <c r="E41" s="147" t="e">
        <f>IF(E$116="",IF(VLOOKUP(M41,ActivityList[],10,0)="Planned",Planned&amp;IF(VLOOKUP(M41,ActivityList[],12,0)="Yes",Moved,"")&amp;" __/__ ",IF(VLOOKUP(M41,ActivityList[],10,0)="Completed",Completed&amp;" ",Revoked&amp;" ")),IF(VLOOKUP(M41,ActivityList[],10,0)="Revoked",Revoked&amp;" ",TEXT(VLOOKUP(M41,ActivityList[],11,0)," d/m | ")))&amp;VLOOKUP(M41,ActivityList[],8,0)&amp;IF(VLOOKUP(M41,ActivityList[],13,0)="Yes"," "&amp;Map,"")&amp;IF(VLOOKUP(M41,ActivityList[],14,0)="Yes"," "&amp;Timeline,IF(VLOOKUP(M41,ActivityList[],14,0)="Figure"," "&amp;Timeline&amp;Figure,""))</f>
        <v>#N/A</v>
      </c>
      <c r="F41" s="147" t="e">
        <f>IF(F$116="",IF(VLOOKUP(N41,ActivityList[],10,0)="Planned",Planned&amp;IF(VLOOKUP(N41,ActivityList[],12,0)="Yes",Moved,"")&amp;" __/__ ",IF(VLOOKUP(N41,ActivityList[],10,0)="Completed",Completed&amp;" ",Revoked&amp;" ")),IF(VLOOKUP(N41,ActivityList[],10,0)="Revoked",Revoked&amp;" ",TEXT(VLOOKUP(N41,ActivityList[],11,0)," d/m | ")))&amp;VLOOKUP(N41,ActivityList[],8,0)&amp;IF(VLOOKUP(N41,ActivityList[],13,0)="Yes"," "&amp;Map,"")&amp;IF(VLOOKUP(N41,ActivityList[],14,0)="Yes"," "&amp;Timeline,IF(VLOOKUP(N41,ActivityList[],14,0)="Figure"," "&amp;Timeline&amp;Figure,""))</f>
        <v>#N/A</v>
      </c>
      <c r="G41" s="147" t="e">
        <f>IF(G$116="",IF(VLOOKUP(O41,ActivityList[],10,0)="Planned",Planned&amp;IF(VLOOKUP(O41,ActivityList[],12,0)="Yes",Moved,"")&amp;" __/__ ",IF(VLOOKUP(O41,ActivityList[],10,0)="Completed",Completed&amp;" ",Revoked&amp;" ")),IF(VLOOKUP(O41,ActivityList[],10,0)="Revoked",Revoked&amp;" ",TEXT(VLOOKUP(O41,ActivityList[],11,0)," d/m | ")))&amp;VLOOKUP(O41,ActivityList[],8,0)&amp;IF(VLOOKUP(O41,ActivityList[],13,0)="Yes"," "&amp;Map,"")&amp;IF(VLOOKUP(O41,ActivityList[],14,0)="Yes"," "&amp;Timeline,IF(VLOOKUP(O41,ActivityList[],14,0)="Figure"," "&amp;Timeline&amp;Figure,""))</f>
        <v>#N/A</v>
      </c>
      <c r="H41" s="125" t="e">
        <f>IF(H$116="",IF(VLOOKUP(P41,ActivityList[],10,0)="Planned",Planned&amp;IF(VLOOKUP(P41,ActivityList[],12,0)="Yes",Moved,"")&amp;" __/__ ",IF(VLOOKUP(P41,ActivityList[],10,0)="Completed",Completed&amp;" ",Revoked&amp;" ")),IF(VLOOKUP(P41,ActivityList[],10,0)="Revoked",Revoked&amp;" ",TEXT(VLOOKUP(P41,ActivityList[],11,0)," d/m | ")))&amp;VLOOKUP(P41,ActivityList[],8,0)&amp;IF(VLOOKUP(P41,ActivityList[],13,0)="Yes"," "&amp;Map,"")&amp;IF(VLOOKUP(P41,ActivityList[],14,0)="Yes"," "&amp;Timeline,IF(VLOOKUP(P41,ActivityList[],14,0)="Figure"," "&amp;Timeline&amp;Figure,""))</f>
        <v>#N/A</v>
      </c>
      <c r="J41" s="65" t="str">
        <f t="shared" si="84"/>
        <v>Foundation</v>
      </c>
      <c r="K41" s="65" t="str">
        <f t="shared" si="85"/>
        <v>Shadow Spinner</v>
      </c>
      <c r="L41" s="65" t="str">
        <f t="shared" si="86"/>
        <v>FoundationShadow Spinner31</v>
      </c>
      <c r="M41" s="65" t="str">
        <f t="shared" si="87"/>
        <v>FoundationShadow Spinner32</v>
      </c>
      <c r="N41" s="65" t="str">
        <f t="shared" si="88"/>
        <v>FoundationShadow Spinner33</v>
      </c>
      <c r="O41" s="65" t="str">
        <f t="shared" si="89"/>
        <v>FoundationShadow Spinner34</v>
      </c>
      <c r="P41" s="65" t="str">
        <f t="shared" si="90"/>
        <v>FoundationShadow Spinner35</v>
      </c>
      <c r="Q41" s="65"/>
      <c r="R41" s="66" t="str">
        <f>IF(ISNA(VLOOKUP(L41,ActivityList[],10,0)),"",IF(ISBLANK(VLOOKUP(L41,ActivityList[],10,0)),"",VLOOKUP(L41,ActivityList[],10,0)))</f>
        <v/>
      </c>
      <c r="S41" s="66" t="str">
        <f>IF(ISNA(VLOOKUP(M41,ActivityList[],10,0)),"",IF(ISBLANK(VLOOKUP(M41,ActivityList[],10,0)),"",VLOOKUP(M41,ActivityList[],10,0)))</f>
        <v/>
      </c>
      <c r="T41" s="66" t="str">
        <f>IF(ISNA(VLOOKUP(N41,ActivityList[],10,0)),"",IF(ISBLANK(VLOOKUP(N41,ActivityList[],10,0)),"",VLOOKUP(N41,ActivityList[],10,0)))</f>
        <v/>
      </c>
      <c r="U41" s="66" t="str">
        <f>IF(ISNA(VLOOKUP(O41,ActivityList[],10,0)),"",IF(ISBLANK(VLOOKUP(O41,ActivityList[],10,0)),"",VLOOKUP(O41,ActivityList[],10,0)))</f>
        <v/>
      </c>
      <c r="V41" s="66" t="str">
        <f>IF(ISNA(VLOOKUP(P41,ActivityList[],10,0)),"",IF(ISBLANK(VLOOKUP(P41,ActivityList[],10,0)),"",VLOOKUP(P41,ActivityList[],10,0)))</f>
        <v/>
      </c>
    </row>
    <row r="42" spans="1:22" ht="15" customHeight="1" x14ac:dyDescent="0.25">
      <c r="A42" s="259"/>
      <c r="B42" s="263"/>
      <c r="C42" s="179" t="s">
        <v>2231</v>
      </c>
      <c r="D42" s="147" t="e">
        <f>IF(D$116="",IF(VLOOKUP(L42,ActivityList[],10,0)="Planned",Planned&amp;IF(VLOOKUP(L42,ActivityList[],12,0)="Yes",Moved,"")&amp;" __/__ ",IF(VLOOKUP(L42,ActivityList[],10,0)="Completed",Completed&amp;" ",Revoked&amp;" ")),IF(VLOOKUP(L42,ActivityList[],10,0)="Revoked",Revoked&amp;" ",TEXT(VLOOKUP(L42,ActivityList[],11,0)," d/m | ")))&amp;VLOOKUP(L42,ActivityList[],8,0)&amp;IF(VLOOKUP(L42,ActivityList[],13,0)="Yes"," "&amp;Map,"")&amp;IF(VLOOKUP(L42,ActivityList[],14,0)="Yes"," "&amp;Timeline,IF(VLOOKUP(L42,ActivityList[],14,0)="Figure"," "&amp;Timeline&amp;Figure,""))</f>
        <v>#N/A</v>
      </c>
      <c r="E42" s="147" t="e">
        <f>IF(E$116="",IF(VLOOKUP(M42,ActivityList[],10,0)="Planned",Planned&amp;IF(VLOOKUP(M42,ActivityList[],12,0)="Yes",Moved,"")&amp;" __/__ ",IF(VLOOKUP(M42,ActivityList[],10,0)="Completed",Completed&amp;" ",Revoked&amp;" ")),IF(VLOOKUP(M42,ActivityList[],10,0)="Revoked",Revoked&amp;" ",TEXT(VLOOKUP(M42,ActivityList[],11,0)," d/m | ")))&amp;VLOOKUP(M42,ActivityList[],8,0)&amp;IF(VLOOKUP(M42,ActivityList[],13,0)="Yes"," "&amp;Map,"")&amp;IF(VLOOKUP(M42,ActivityList[],14,0)="Yes"," "&amp;Timeline,IF(VLOOKUP(M42,ActivityList[],14,0)="Figure"," "&amp;Timeline&amp;Figure,""))</f>
        <v>#N/A</v>
      </c>
      <c r="F42" s="147" t="e">
        <f>IF(F$116="",IF(VLOOKUP(N42,ActivityList[],10,0)="Planned",Planned&amp;IF(VLOOKUP(N42,ActivityList[],12,0)="Yes",Moved,"")&amp;" __/__ ",IF(VLOOKUP(N42,ActivityList[],10,0)="Completed",Completed&amp;" ",Revoked&amp;" ")),IF(VLOOKUP(N42,ActivityList[],10,0)="Revoked",Revoked&amp;" ",TEXT(VLOOKUP(N42,ActivityList[],11,0)," d/m | ")))&amp;VLOOKUP(N42,ActivityList[],8,0)&amp;IF(VLOOKUP(N42,ActivityList[],13,0)="Yes"," "&amp;Map,"")&amp;IF(VLOOKUP(N42,ActivityList[],14,0)="Yes"," "&amp;Timeline,IF(VLOOKUP(N42,ActivityList[],14,0)="Figure"," "&amp;Timeline&amp;Figure,""))</f>
        <v>#N/A</v>
      </c>
      <c r="G42" s="147" t="e">
        <f>IF(G$116="",IF(VLOOKUP(O42,ActivityList[],10,0)="Planned",Planned&amp;IF(VLOOKUP(O42,ActivityList[],12,0)="Yes",Moved,"")&amp;" __/__ ",IF(VLOOKUP(O42,ActivityList[],10,0)="Completed",Completed&amp;" ",Revoked&amp;" ")),IF(VLOOKUP(O42,ActivityList[],10,0)="Revoked",Revoked&amp;" ",TEXT(VLOOKUP(O42,ActivityList[],11,0)," d/m | ")))&amp;VLOOKUP(O42,ActivityList[],8,0)&amp;IF(VLOOKUP(O42,ActivityList[],13,0)="Yes"," "&amp;Map,"")&amp;IF(VLOOKUP(O42,ActivityList[],14,0)="Yes"," "&amp;Timeline,IF(VLOOKUP(O42,ActivityList[],14,0)="Figure"," "&amp;Timeline&amp;Figure,""))</f>
        <v>#N/A</v>
      </c>
      <c r="H42" s="125" t="e">
        <f>IF(H$116="",IF(VLOOKUP(P42,ActivityList[],10,0)="Planned",Planned&amp;IF(VLOOKUP(P42,ActivityList[],12,0)="Yes",Moved,"")&amp;" __/__ ",IF(VLOOKUP(P42,ActivityList[],10,0)="Completed",Completed&amp;" ",Revoked&amp;" ")),IF(VLOOKUP(P42,ActivityList[],10,0)="Revoked",Revoked&amp;" ",TEXT(VLOOKUP(P42,ActivityList[],11,0)," d/m | ")))&amp;VLOOKUP(P42,ActivityList[],8,0)&amp;IF(VLOOKUP(P42,ActivityList[],13,0)="Yes"," "&amp;Map,"")&amp;IF(VLOOKUP(P42,ActivityList[],14,0)="Yes"," "&amp;Timeline,IF(VLOOKUP(P42,ActivityList[],14,0)="Figure"," "&amp;Timeline&amp;Figure,""))</f>
        <v>#N/A</v>
      </c>
      <c r="J42" s="65" t="str">
        <f t="shared" ref="J42:J44" si="91">IF(ISBLANK(A42),J41,A42)</f>
        <v>Foundation</v>
      </c>
      <c r="K42" s="65" t="str">
        <f t="shared" ref="K42:K44" si="92">C42</f>
        <v>Seven Daughters &amp; Seven Sons</v>
      </c>
      <c r="L42" s="65" t="str">
        <f t="shared" ref="L42:L44" si="93">$J42&amp;$K42&amp;L$4</f>
        <v>FoundationSeven Daughters &amp; Seven Sons31</v>
      </c>
      <c r="M42" s="65" t="str">
        <f t="shared" ref="M42:M44" si="94">$J42&amp;$K42&amp;M$4</f>
        <v>FoundationSeven Daughters &amp; Seven Sons32</v>
      </c>
      <c r="N42" s="65" t="str">
        <f t="shared" ref="N42:N44" si="95">$J42&amp;$K42&amp;N$4</f>
        <v>FoundationSeven Daughters &amp; Seven Sons33</v>
      </c>
      <c r="O42" s="65" t="str">
        <f t="shared" ref="O42:O44" si="96">$J42&amp;$K42&amp;O$4</f>
        <v>FoundationSeven Daughters &amp; Seven Sons34</v>
      </c>
      <c r="P42" s="65" t="str">
        <f t="shared" ref="P42:P44" si="97">$J42&amp;$K42&amp;P$4</f>
        <v>FoundationSeven Daughters &amp; Seven Sons35</v>
      </c>
      <c r="Q42" s="65"/>
      <c r="R42" s="66" t="str">
        <f>IF(ISNA(VLOOKUP(L42,ActivityList[],10,0)),"",IF(ISBLANK(VLOOKUP(L42,ActivityList[],10,0)),"",VLOOKUP(L42,ActivityList[],10,0)))</f>
        <v/>
      </c>
      <c r="S42" s="66" t="str">
        <f>IF(ISNA(VLOOKUP(M42,ActivityList[],10,0)),"",IF(ISBLANK(VLOOKUP(M42,ActivityList[],10,0)),"",VLOOKUP(M42,ActivityList[],10,0)))</f>
        <v/>
      </c>
      <c r="T42" s="66" t="str">
        <f>IF(ISNA(VLOOKUP(N42,ActivityList[],10,0)),"",IF(ISBLANK(VLOOKUP(N42,ActivityList[],10,0)),"",VLOOKUP(N42,ActivityList[],10,0)))</f>
        <v/>
      </c>
      <c r="U42" s="66" t="str">
        <f>IF(ISNA(VLOOKUP(O42,ActivityList[],10,0)),"",IF(ISBLANK(VLOOKUP(O42,ActivityList[],10,0)),"",VLOOKUP(O42,ActivityList[],10,0)))</f>
        <v/>
      </c>
      <c r="V42" s="66" t="str">
        <f>IF(ISNA(VLOOKUP(P42,ActivityList[],10,0)),"",IF(ISBLANK(VLOOKUP(P42,ActivityList[],10,0)),"",VLOOKUP(P42,ActivityList[],10,0)))</f>
        <v/>
      </c>
    </row>
    <row r="43" spans="1:22" ht="15" customHeight="1" x14ac:dyDescent="0.25">
      <c r="A43" s="259"/>
      <c r="B43" s="263"/>
      <c r="C43" s="179" t="s">
        <v>3492</v>
      </c>
      <c r="D43" s="147" t="e">
        <f>IF(D$116="",IF(VLOOKUP(L43,ActivityList[],10,0)="Planned",Planned&amp;IF(VLOOKUP(L43,ActivityList[],12,0)="Yes",Moved,"")&amp;" __/__ ",IF(VLOOKUP(L43,ActivityList[],10,0)="Completed",Completed&amp;" ",Revoked&amp;" ")),IF(VLOOKUP(L43,ActivityList[],10,0)="Revoked",Revoked&amp;" ",TEXT(VLOOKUP(L43,ActivityList[],11,0)," d/m | ")))&amp;VLOOKUP(L43,ActivityList[],8,0)&amp;IF(VLOOKUP(L43,ActivityList[],13,0)="Yes"," "&amp;Map,"")&amp;IF(VLOOKUP(L43,ActivityList[],14,0)="Yes"," "&amp;Timeline,IF(VLOOKUP(L43,ActivityList[],14,0)="Figure"," "&amp;Timeline&amp;Figure,""))</f>
        <v>#N/A</v>
      </c>
      <c r="E43" s="147" t="e">
        <f>IF(E$116="",IF(VLOOKUP(M43,ActivityList[],10,0)="Planned",Planned&amp;IF(VLOOKUP(M43,ActivityList[],12,0)="Yes",Moved,"")&amp;" __/__ ",IF(VLOOKUP(M43,ActivityList[],10,0)="Completed",Completed&amp;" ",Revoked&amp;" ")),IF(VLOOKUP(M43,ActivityList[],10,0)="Revoked",Revoked&amp;" ",TEXT(VLOOKUP(M43,ActivityList[],11,0)," d/m | ")))&amp;VLOOKUP(M43,ActivityList[],8,0)&amp;IF(VLOOKUP(M43,ActivityList[],13,0)="Yes"," "&amp;Map,"")&amp;IF(VLOOKUP(M43,ActivityList[],14,0)="Yes"," "&amp;Timeline,IF(VLOOKUP(M43,ActivityList[],14,0)="Figure"," "&amp;Timeline&amp;Figure,""))</f>
        <v>#N/A</v>
      </c>
      <c r="F43" s="147" t="e">
        <f>IF(F$116="",IF(VLOOKUP(N43,ActivityList[],10,0)="Planned",Planned&amp;IF(VLOOKUP(N43,ActivityList[],12,0)="Yes",Moved,"")&amp;" __/__ ",IF(VLOOKUP(N43,ActivityList[],10,0)="Completed",Completed&amp;" ",Revoked&amp;" ")),IF(VLOOKUP(N43,ActivityList[],10,0)="Revoked",Revoked&amp;" ",TEXT(VLOOKUP(N43,ActivityList[],11,0)," d/m | ")))&amp;VLOOKUP(N43,ActivityList[],8,0)&amp;IF(VLOOKUP(N43,ActivityList[],13,0)="Yes"," "&amp;Map,"")&amp;IF(VLOOKUP(N43,ActivityList[],14,0)="Yes"," "&amp;Timeline,IF(VLOOKUP(N43,ActivityList[],14,0)="Figure"," "&amp;Timeline&amp;Figure,""))</f>
        <v>#N/A</v>
      </c>
      <c r="G43" s="147" t="e">
        <f>IF(G$116="",IF(VLOOKUP(O43,ActivityList[],10,0)="Planned",Planned&amp;IF(VLOOKUP(O43,ActivityList[],12,0)="Yes",Moved,"")&amp;" __/__ ",IF(VLOOKUP(O43,ActivityList[],10,0)="Completed",Completed&amp;" ",Revoked&amp;" ")),IF(VLOOKUP(O43,ActivityList[],10,0)="Revoked",Revoked&amp;" ",TEXT(VLOOKUP(O43,ActivityList[],11,0)," d/m | ")))&amp;VLOOKUP(O43,ActivityList[],8,0)&amp;IF(VLOOKUP(O43,ActivityList[],13,0)="Yes"," "&amp;Map,"")&amp;IF(VLOOKUP(O43,ActivityList[],14,0)="Yes"," "&amp;Timeline,IF(VLOOKUP(O43,ActivityList[],14,0)="Figure"," "&amp;Timeline&amp;Figure,""))</f>
        <v>#N/A</v>
      </c>
      <c r="H43" s="125" t="e">
        <f>IF(H$116="",IF(VLOOKUP(P43,ActivityList[],10,0)="Planned",Planned&amp;IF(VLOOKUP(P43,ActivityList[],12,0)="Yes",Moved,"")&amp;" __/__ ",IF(VLOOKUP(P43,ActivityList[],10,0)="Completed",Completed&amp;" ",Revoked&amp;" ")),IF(VLOOKUP(P43,ActivityList[],10,0)="Revoked",Revoked&amp;" ",TEXT(VLOOKUP(P43,ActivityList[],11,0)," d/m | ")))&amp;VLOOKUP(P43,ActivityList[],8,0)&amp;IF(VLOOKUP(P43,ActivityList[],13,0)="Yes"," "&amp;Map,"")&amp;IF(VLOOKUP(P43,ActivityList[],14,0)="Yes"," "&amp;Timeline,IF(VLOOKUP(P43,ActivityList[],14,0)="Figure"," "&amp;Timeline&amp;Figure,""))</f>
        <v>#N/A</v>
      </c>
      <c r="J43" s="65" t="str">
        <f t="shared" si="91"/>
        <v>Foundation</v>
      </c>
      <c r="K43" s="65" t="str">
        <f t="shared" si="92"/>
        <v>Cornelia</v>
      </c>
      <c r="L43" s="65" t="str">
        <f t="shared" si="93"/>
        <v>FoundationCornelia31</v>
      </c>
      <c r="M43" s="65" t="str">
        <f t="shared" si="94"/>
        <v>FoundationCornelia32</v>
      </c>
      <c r="N43" s="65" t="str">
        <f t="shared" si="95"/>
        <v>FoundationCornelia33</v>
      </c>
      <c r="O43" s="65" t="str">
        <f t="shared" si="96"/>
        <v>FoundationCornelia34</v>
      </c>
      <c r="P43" s="65" t="str">
        <f t="shared" si="97"/>
        <v>FoundationCornelia35</v>
      </c>
      <c r="Q43" s="65"/>
      <c r="R43" s="66" t="str">
        <f>IF(ISNA(VLOOKUP(L43,ActivityList[],10,0)),"",IF(ISBLANK(VLOOKUP(L43,ActivityList[],10,0)),"",VLOOKUP(L43,ActivityList[],10,0)))</f>
        <v/>
      </c>
      <c r="S43" s="66" t="str">
        <f>IF(ISNA(VLOOKUP(M43,ActivityList[],10,0)),"",IF(ISBLANK(VLOOKUP(M43,ActivityList[],10,0)),"",VLOOKUP(M43,ActivityList[],10,0)))</f>
        <v/>
      </c>
      <c r="T43" s="66" t="str">
        <f>IF(ISNA(VLOOKUP(N43,ActivityList[],10,0)),"",IF(ISBLANK(VLOOKUP(N43,ActivityList[],10,0)),"",VLOOKUP(N43,ActivityList[],10,0)))</f>
        <v/>
      </c>
      <c r="U43" s="66" t="str">
        <f>IF(ISNA(VLOOKUP(O43,ActivityList[],10,0)),"",IF(ISBLANK(VLOOKUP(O43,ActivityList[],10,0)),"",VLOOKUP(O43,ActivityList[],10,0)))</f>
        <v/>
      </c>
      <c r="V43" s="66" t="str">
        <f>IF(ISNA(VLOOKUP(P43,ActivityList[],10,0)),"",IF(ISBLANK(VLOOKUP(P43,ActivityList[],10,0)),"",VLOOKUP(P43,ActivityList[],10,0)))</f>
        <v/>
      </c>
    </row>
    <row r="44" spans="1:22" ht="15" customHeight="1" x14ac:dyDescent="0.25">
      <c r="A44" s="259"/>
      <c r="B44" s="263"/>
      <c r="C44" s="179" t="s">
        <v>2285</v>
      </c>
      <c r="D44" s="147" t="e">
        <f>IF(D$116="",IF(VLOOKUP(L44,ActivityList[],10,0)="Planned",Planned&amp;IF(VLOOKUP(L44,ActivityList[],12,0)="Yes",Moved,"")&amp;" __/__ ",IF(VLOOKUP(L44,ActivityList[],10,0)="Completed",Completed&amp;" ",Revoked&amp;" ")),IF(VLOOKUP(L44,ActivityList[],10,0)="Revoked",Revoked&amp;" ",TEXT(VLOOKUP(L44,ActivityList[],11,0)," d/m | ")))&amp;VLOOKUP(L44,ActivityList[],8,0)&amp;IF(VLOOKUP(L44,ActivityList[],13,0)="Yes"," "&amp;Map,"")&amp;IF(VLOOKUP(L44,ActivityList[],14,0)="Yes"," "&amp;Timeline,IF(VLOOKUP(L44,ActivityList[],14,0)="Figure"," "&amp;Timeline&amp;Figure,""))</f>
        <v>#N/A</v>
      </c>
      <c r="E44" s="147" t="e">
        <f>IF(E$116="",IF(VLOOKUP(M44,ActivityList[],10,0)="Planned",Planned&amp;IF(VLOOKUP(M44,ActivityList[],12,0)="Yes",Moved,"")&amp;" __/__ ",IF(VLOOKUP(M44,ActivityList[],10,0)="Completed",Completed&amp;" ",Revoked&amp;" ")),IF(VLOOKUP(M44,ActivityList[],10,0)="Revoked",Revoked&amp;" ",TEXT(VLOOKUP(M44,ActivityList[],11,0)," d/m | ")))&amp;VLOOKUP(M44,ActivityList[],8,0)&amp;IF(VLOOKUP(M44,ActivityList[],13,0)="Yes"," "&amp;Map,"")&amp;IF(VLOOKUP(M44,ActivityList[],14,0)="Yes"," "&amp;Timeline,IF(VLOOKUP(M44,ActivityList[],14,0)="Figure"," "&amp;Timeline&amp;Figure,""))</f>
        <v>#N/A</v>
      </c>
      <c r="F44" s="147" t="e">
        <f>IF(F$116="",IF(VLOOKUP(N44,ActivityList[],10,0)="Planned",Planned&amp;IF(VLOOKUP(N44,ActivityList[],12,0)="Yes",Moved,"")&amp;" __/__ ",IF(VLOOKUP(N44,ActivityList[],10,0)="Completed",Completed&amp;" ",Revoked&amp;" ")),IF(VLOOKUP(N44,ActivityList[],10,0)="Revoked",Revoked&amp;" ",TEXT(VLOOKUP(N44,ActivityList[],11,0)," d/m | ")))&amp;VLOOKUP(N44,ActivityList[],8,0)&amp;IF(VLOOKUP(N44,ActivityList[],13,0)="Yes"," "&amp;Map,"")&amp;IF(VLOOKUP(N44,ActivityList[],14,0)="Yes"," "&amp;Timeline,IF(VLOOKUP(N44,ActivityList[],14,0)="Figure"," "&amp;Timeline&amp;Figure,""))</f>
        <v>#N/A</v>
      </c>
      <c r="G44" s="147" t="e">
        <f>IF(G$116="",IF(VLOOKUP(O44,ActivityList[],10,0)="Planned",Planned&amp;IF(VLOOKUP(O44,ActivityList[],12,0)="Yes",Moved,"")&amp;" __/__ ",IF(VLOOKUP(O44,ActivityList[],10,0)="Completed",Completed&amp;" ",Revoked&amp;" ")),IF(VLOOKUP(O44,ActivityList[],10,0)="Revoked",Revoked&amp;" ",TEXT(VLOOKUP(O44,ActivityList[],11,0)," d/m | ")))&amp;VLOOKUP(O44,ActivityList[],8,0)&amp;IF(VLOOKUP(O44,ActivityList[],13,0)="Yes"," "&amp;Map,"")&amp;IF(VLOOKUP(O44,ActivityList[],14,0)="Yes"," "&amp;Timeline,IF(VLOOKUP(O44,ActivityList[],14,0)="Figure"," "&amp;Timeline&amp;Figure,""))</f>
        <v>#N/A</v>
      </c>
      <c r="H44" s="125" t="e">
        <f>IF(H$116="",IF(VLOOKUP(P44,ActivityList[],10,0)="Planned",Planned&amp;IF(VLOOKUP(P44,ActivityList[],12,0)="Yes",Moved,"")&amp;" __/__ ",IF(VLOOKUP(P44,ActivityList[],10,0)="Completed",Completed&amp;" ",Revoked&amp;" ")),IF(VLOOKUP(P44,ActivityList[],10,0)="Revoked",Revoked&amp;" ",TEXT(VLOOKUP(P44,ActivityList[],11,0)," d/m | ")))&amp;VLOOKUP(P44,ActivityList[],8,0)&amp;IF(VLOOKUP(P44,ActivityList[],13,0)="Yes"," "&amp;Map,"")&amp;IF(VLOOKUP(P44,ActivityList[],14,0)="Yes"," "&amp;Timeline,IF(VLOOKUP(P44,ActivityList[],14,0)="Figure"," "&amp;Timeline&amp;Figure,""))</f>
        <v>#N/A</v>
      </c>
      <c r="J44" s="65" t="str">
        <f t="shared" si="91"/>
        <v>Foundation</v>
      </c>
      <c r="K44" s="65" t="str">
        <f t="shared" si="92"/>
        <v>A Long Walk to Water</v>
      </c>
      <c r="L44" s="65" t="str">
        <f t="shared" si="93"/>
        <v>FoundationA Long Walk to Water31</v>
      </c>
      <c r="M44" s="65" t="str">
        <f t="shared" si="94"/>
        <v>FoundationA Long Walk to Water32</v>
      </c>
      <c r="N44" s="65" t="str">
        <f t="shared" si="95"/>
        <v>FoundationA Long Walk to Water33</v>
      </c>
      <c r="O44" s="65" t="str">
        <f t="shared" si="96"/>
        <v>FoundationA Long Walk to Water34</v>
      </c>
      <c r="P44" s="65" t="str">
        <f t="shared" si="97"/>
        <v>FoundationA Long Walk to Water35</v>
      </c>
      <c r="Q44" s="65"/>
      <c r="R44" s="66" t="str">
        <f>IF(ISNA(VLOOKUP(L44,ActivityList[],10,0)),"",IF(ISBLANK(VLOOKUP(L44,ActivityList[],10,0)),"",VLOOKUP(L44,ActivityList[],10,0)))</f>
        <v/>
      </c>
      <c r="S44" s="66" t="str">
        <f>IF(ISNA(VLOOKUP(M44,ActivityList[],10,0)),"",IF(ISBLANK(VLOOKUP(M44,ActivityList[],10,0)),"",VLOOKUP(M44,ActivityList[],10,0)))</f>
        <v/>
      </c>
      <c r="T44" s="66" t="str">
        <f>IF(ISNA(VLOOKUP(N44,ActivityList[],10,0)),"",IF(ISBLANK(VLOOKUP(N44,ActivityList[],10,0)),"",VLOOKUP(N44,ActivityList[],10,0)))</f>
        <v/>
      </c>
      <c r="U44" s="66" t="str">
        <f>IF(ISNA(VLOOKUP(O44,ActivityList[],10,0)),"",IF(ISBLANK(VLOOKUP(O44,ActivityList[],10,0)),"",VLOOKUP(O44,ActivityList[],10,0)))</f>
        <v/>
      </c>
      <c r="V44" s="66" t="str">
        <f>IF(ISNA(VLOOKUP(P44,ActivityList[],10,0)),"",IF(ISBLANK(VLOOKUP(P44,ActivityList[],10,0)),"",VLOOKUP(P44,ActivityList[],10,0)))</f>
        <v/>
      </c>
    </row>
    <row r="45" spans="1:22" ht="15" customHeight="1" x14ac:dyDescent="0.25">
      <c r="A45" s="259"/>
      <c r="B45" s="263"/>
      <c r="C45" s="179" t="s">
        <v>3493</v>
      </c>
      <c r="D45" s="147" t="e">
        <f>IF(D$116="",IF(VLOOKUP(L45,ActivityList[],10,0)="Planned",Planned&amp;IF(VLOOKUP(L45,ActivityList[],12,0)="Yes",Moved,"")&amp;" __/__ ",IF(VLOOKUP(L45,ActivityList[],10,0)="Completed",Completed&amp;" ",Revoked&amp;" ")),IF(VLOOKUP(L45,ActivityList[],10,0)="Revoked",Revoked&amp;" ",TEXT(VLOOKUP(L45,ActivityList[],11,0)," d/m | ")))&amp;VLOOKUP(L45,ActivityList[],8,0)&amp;IF(VLOOKUP(L45,ActivityList[],13,0)="Yes"," "&amp;Map,"")&amp;IF(VLOOKUP(L45,ActivityList[],14,0)="Yes"," "&amp;Timeline,IF(VLOOKUP(L45,ActivityList[],14,0)="Figure"," "&amp;Timeline&amp;Figure,""))</f>
        <v>#N/A</v>
      </c>
      <c r="E45" s="147" t="e">
        <f>IF(E$116="",IF(VLOOKUP(M45,ActivityList[],10,0)="Planned",Planned&amp;IF(VLOOKUP(M45,ActivityList[],12,0)="Yes",Moved,"")&amp;" __/__ ",IF(VLOOKUP(M45,ActivityList[],10,0)="Completed",Completed&amp;" ",Revoked&amp;" ")),IF(VLOOKUP(M45,ActivityList[],10,0)="Revoked",Revoked&amp;" ",TEXT(VLOOKUP(M45,ActivityList[],11,0)," d/m | ")))&amp;VLOOKUP(M45,ActivityList[],8,0)&amp;IF(VLOOKUP(M45,ActivityList[],13,0)="Yes"," "&amp;Map,"")&amp;IF(VLOOKUP(M45,ActivityList[],14,0)="Yes"," "&amp;Timeline,IF(VLOOKUP(M45,ActivityList[],14,0)="Figure"," "&amp;Timeline&amp;Figure,""))</f>
        <v>#N/A</v>
      </c>
      <c r="F45" s="147" t="e">
        <f>IF(F$116="",IF(VLOOKUP(N45,ActivityList[],10,0)="Planned",Planned&amp;IF(VLOOKUP(N45,ActivityList[],12,0)="Yes",Moved,"")&amp;" __/__ ",IF(VLOOKUP(N45,ActivityList[],10,0)="Completed",Completed&amp;" ",Revoked&amp;" ")),IF(VLOOKUP(N45,ActivityList[],10,0)="Revoked",Revoked&amp;" ",TEXT(VLOOKUP(N45,ActivityList[],11,0)," d/m | ")))&amp;VLOOKUP(N45,ActivityList[],8,0)&amp;IF(VLOOKUP(N45,ActivityList[],13,0)="Yes"," "&amp;Map,"")&amp;IF(VLOOKUP(N45,ActivityList[],14,0)="Yes"," "&amp;Timeline,IF(VLOOKUP(N45,ActivityList[],14,0)="Figure"," "&amp;Timeline&amp;Figure,""))</f>
        <v>#N/A</v>
      </c>
      <c r="G45" s="147" t="e">
        <f>IF(G$116="",IF(VLOOKUP(O45,ActivityList[],10,0)="Planned",Planned&amp;IF(VLOOKUP(O45,ActivityList[],12,0)="Yes",Moved,"")&amp;" __/__ ",IF(VLOOKUP(O45,ActivityList[],10,0)="Completed",Completed&amp;" ",Revoked&amp;" ")),IF(VLOOKUP(O45,ActivityList[],10,0)="Revoked",Revoked&amp;" ",TEXT(VLOOKUP(O45,ActivityList[],11,0)," d/m | ")))&amp;VLOOKUP(O45,ActivityList[],8,0)&amp;IF(VLOOKUP(O45,ActivityList[],13,0)="Yes"," "&amp;Map,"")&amp;IF(VLOOKUP(O45,ActivityList[],14,0)="Yes"," "&amp;Timeline,IF(VLOOKUP(O45,ActivityList[],14,0)="Figure"," "&amp;Timeline&amp;Figure,""))</f>
        <v>#N/A</v>
      </c>
      <c r="H45" s="125" t="e">
        <f>IF(H$116="",IF(VLOOKUP(P45,ActivityList[],10,0)="Planned",Planned&amp;IF(VLOOKUP(P45,ActivityList[],12,0)="Yes",Moved,"")&amp;" __/__ ",IF(VLOOKUP(P45,ActivityList[],10,0)="Completed",Completed&amp;" ",Revoked&amp;" ")),IF(VLOOKUP(P45,ActivityList[],10,0)="Revoked",Revoked&amp;" ",TEXT(VLOOKUP(P45,ActivityList[],11,0)," d/m | ")))&amp;VLOOKUP(P45,ActivityList[],8,0)&amp;IF(VLOOKUP(P45,ActivityList[],13,0)="Yes"," "&amp;Map,"")&amp;IF(VLOOKUP(P45,ActivityList[],14,0)="Yes"," "&amp;Timeline,IF(VLOOKUP(P45,ActivityList[],14,0)="Figure"," "&amp;Timeline&amp;Figure,""))</f>
        <v>#N/A</v>
      </c>
      <c r="J45" s="65" t="str">
        <f>IF(ISBLANK(A45),J30,A45)</f>
        <v>Foundation</v>
      </c>
      <c r="K45" s="65" t="str">
        <f t="shared" si="64"/>
        <v>Beat the Story-Drum</v>
      </c>
      <c r="L45" s="65" t="str">
        <f t="shared" si="65"/>
        <v>FoundationBeat the Story-Drum31</v>
      </c>
      <c r="M45" s="65" t="str">
        <f t="shared" si="66"/>
        <v>FoundationBeat the Story-Drum32</v>
      </c>
      <c r="N45" s="65" t="str">
        <f t="shared" si="67"/>
        <v>FoundationBeat the Story-Drum33</v>
      </c>
      <c r="O45" s="65" t="str">
        <f t="shared" si="68"/>
        <v>FoundationBeat the Story-Drum34</v>
      </c>
      <c r="P45" s="65" t="str">
        <f t="shared" si="69"/>
        <v>FoundationBeat the Story-Drum35</v>
      </c>
      <c r="Q45" s="65"/>
      <c r="R45" s="66" t="str">
        <f>IF(R$4&gt;0,IF(ISNA(VLOOKUP(L45,ActivityList[],10,0)),"No Activity",IF(VLOOKUP(L45,ActivityList[],10,0)="Completed",VLOOKUP(L45,ActivityList[],11,0),VLOOKUP(L45,ActivityList[],10,0))),"No Class")</f>
        <v>No Activity</v>
      </c>
      <c r="S45" s="66" t="str">
        <f>IF(S$4&gt;0,IF(ISNA(VLOOKUP(M45,ActivityList[],10,0)),"No Activity",IF(VLOOKUP(M45,ActivityList[],10,0)="Completed",VLOOKUP(M45,ActivityList[],11,0),VLOOKUP(M45,ActivityList[],10,0))),"No Class")</f>
        <v>No Activity</v>
      </c>
      <c r="T45" s="66" t="str">
        <f>IF(T$4&gt;0,IF(ISNA(VLOOKUP(N45,ActivityList[],10,0)),"No Activity",IF(VLOOKUP(N45,ActivityList[],10,0)="Completed",VLOOKUP(N45,ActivityList[],11,0),VLOOKUP(N45,ActivityList[],10,0))),"No Class")</f>
        <v>No Activity</v>
      </c>
      <c r="U45" s="66" t="str">
        <f>IF(U$4&gt;0,IF(ISNA(VLOOKUP(O45,ActivityList[],10,0)),"No Activity",IF(VLOOKUP(O45,ActivityList[],10,0)="Completed",VLOOKUP(O45,ActivityList[],11,0),VLOOKUP(O45,ActivityList[],10,0))),"No Class")</f>
        <v>No Activity</v>
      </c>
      <c r="V45" s="66" t="str">
        <f>IF(V$4&gt;0,IF(ISNA(VLOOKUP(P45,ActivityList[],10,0)),"No Activity",IF(VLOOKUP(P45,ActivityList[],10,0)="Completed",VLOOKUP(P45,ActivityList[],11,0),VLOOKUP(P45,ActivityList[],10,0))),"No Class")</f>
        <v>No Activity</v>
      </c>
    </row>
    <row r="46" spans="1:22" ht="15" customHeight="1" x14ac:dyDescent="0.25">
      <c r="A46" s="259"/>
      <c r="B46" s="263"/>
      <c r="C46" s="179" t="s">
        <v>2295</v>
      </c>
      <c r="D46" s="147" t="e">
        <f>IF(D$116="",IF(VLOOKUP(L46,ActivityList[],10,0)="Planned",Planned&amp;IF(VLOOKUP(L46,ActivityList[],12,0)="Yes",Moved,"")&amp;" __/__ ",IF(VLOOKUP(L46,ActivityList[],10,0)="Completed",Completed&amp;" ",Revoked&amp;" ")),IF(VLOOKUP(L46,ActivityList[],10,0)="Revoked",Revoked&amp;" ",TEXT(VLOOKUP(L46,ActivityList[],11,0)," d/m | ")))&amp;VLOOKUP(L46,ActivityList[],8,0)&amp;IF(VLOOKUP(L46,ActivityList[],13,0)="Yes"," "&amp;Map,"")&amp;IF(VLOOKUP(L46,ActivityList[],14,0)="Yes"," "&amp;Timeline,IF(VLOOKUP(L46,ActivityList[],14,0)="Figure"," "&amp;Timeline&amp;Figure,""))</f>
        <v>#N/A</v>
      </c>
      <c r="E46" s="147" t="e">
        <f>IF(E$116="",IF(VLOOKUP(M46,ActivityList[],10,0)="Planned",Planned&amp;IF(VLOOKUP(M46,ActivityList[],12,0)="Yes",Moved,"")&amp;" __/__ ",IF(VLOOKUP(M46,ActivityList[],10,0)="Completed",Completed&amp;" ",Revoked&amp;" ")),IF(VLOOKUP(M46,ActivityList[],10,0)="Revoked",Revoked&amp;" ",TEXT(VLOOKUP(M46,ActivityList[],11,0)," d/m | ")))&amp;VLOOKUP(M46,ActivityList[],8,0)&amp;IF(VLOOKUP(M46,ActivityList[],13,0)="Yes"," "&amp;Map,"")&amp;IF(VLOOKUP(M46,ActivityList[],14,0)="Yes"," "&amp;Timeline,IF(VLOOKUP(M46,ActivityList[],14,0)="Figure"," "&amp;Timeline&amp;Figure,""))</f>
        <v>#N/A</v>
      </c>
      <c r="F46" s="147" t="e">
        <f>IF(F$116="",IF(VLOOKUP(N46,ActivityList[],10,0)="Planned",Planned&amp;IF(VLOOKUP(N46,ActivityList[],12,0)="Yes",Moved,"")&amp;" __/__ ",IF(VLOOKUP(N46,ActivityList[],10,0)="Completed",Completed&amp;" ",Revoked&amp;" ")),IF(VLOOKUP(N46,ActivityList[],10,0)="Revoked",Revoked&amp;" ",TEXT(VLOOKUP(N46,ActivityList[],11,0)," d/m | ")))&amp;VLOOKUP(N46,ActivityList[],8,0)&amp;IF(VLOOKUP(N46,ActivityList[],13,0)="Yes"," "&amp;Map,"")&amp;IF(VLOOKUP(N46,ActivityList[],14,0)="Yes"," "&amp;Timeline,IF(VLOOKUP(N46,ActivityList[],14,0)="Figure"," "&amp;Timeline&amp;Figure,""))</f>
        <v>#N/A</v>
      </c>
      <c r="G46" s="147" t="e">
        <f>IF(G$116="",IF(VLOOKUP(O46,ActivityList[],10,0)="Planned",Planned&amp;IF(VLOOKUP(O46,ActivityList[],12,0)="Yes",Moved,"")&amp;" __/__ ",IF(VLOOKUP(O46,ActivityList[],10,0)="Completed",Completed&amp;" ",Revoked&amp;" ")),IF(VLOOKUP(O46,ActivityList[],10,0)="Revoked",Revoked&amp;" ",TEXT(VLOOKUP(O46,ActivityList[],11,0)," d/m | ")))&amp;VLOOKUP(O46,ActivityList[],8,0)&amp;IF(VLOOKUP(O46,ActivityList[],13,0)="Yes"," "&amp;Map,"")&amp;IF(VLOOKUP(O46,ActivityList[],14,0)="Yes"," "&amp;Timeline,IF(VLOOKUP(O46,ActivityList[],14,0)="Figure"," "&amp;Timeline&amp;Figure,""))</f>
        <v>#N/A</v>
      </c>
      <c r="H46" s="125" t="e">
        <f>IF(H$116="",IF(VLOOKUP(P46,ActivityList[],10,0)="Planned",Planned&amp;IF(VLOOKUP(P46,ActivityList[],12,0)="Yes",Moved,"")&amp;" __/__ ",IF(VLOOKUP(P46,ActivityList[],10,0)="Completed",Completed&amp;" ",Revoked&amp;" ")),IF(VLOOKUP(P46,ActivityList[],10,0)="Revoked",Revoked&amp;" ",TEXT(VLOOKUP(P46,ActivityList[],11,0)," d/m | ")))&amp;VLOOKUP(P46,ActivityList[],8,0)&amp;IF(VLOOKUP(P46,ActivityList[],13,0)="Yes"," "&amp;Map,"")&amp;IF(VLOOKUP(P46,ActivityList[],14,0)="Yes"," "&amp;Timeline,IF(VLOOKUP(P46,ActivityList[],14,0)="Figure"," "&amp;Timeline&amp;Figure,""))</f>
        <v>#N/A</v>
      </c>
      <c r="J46" s="65" t="str">
        <f t="shared" si="15"/>
        <v>Foundation</v>
      </c>
      <c r="K46" s="65" t="str">
        <f t="shared" si="64"/>
        <v>Journey to Jo'Burg</v>
      </c>
      <c r="L46" s="65" t="str">
        <f t="shared" si="65"/>
        <v>FoundationJourney to Jo'Burg31</v>
      </c>
      <c r="M46" s="65" t="str">
        <f t="shared" si="66"/>
        <v>FoundationJourney to Jo'Burg32</v>
      </c>
      <c r="N46" s="65" t="str">
        <f t="shared" si="67"/>
        <v>FoundationJourney to Jo'Burg33</v>
      </c>
      <c r="O46" s="65" t="str">
        <f t="shared" si="68"/>
        <v>FoundationJourney to Jo'Burg34</v>
      </c>
      <c r="P46" s="65" t="str">
        <f t="shared" si="69"/>
        <v>FoundationJourney to Jo'Burg35</v>
      </c>
      <c r="Q46" s="65"/>
      <c r="R46" s="66" t="str">
        <f>IF(R$4&gt;0,IF(ISNA(VLOOKUP(L46,ActivityList[],10,0)),"No Activity",IF(VLOOKUP(L46,ActivityList[],10,0)="Completed",VLOOKUP(L46,ActivityList[],11,0),VLOOKUP(L46,ActivityList[],10,0))),"No Class")</f>
        <v>No Activity</v>
      </c>
      <c r="S46" s="66" t="str">
        <f>IF(S$4&gt;0,IF(ISNA(VLOOKUP(M46,ActivityList[],10,0)),"No Activity",IF(VLOOKUP(M46,ActivityList[],10,0)="Completed",VLOOKUP(M46,ActivityList[],11,0),VLOOKUP(M46,ActivityList[],10,0))),"No Class")</f>
        <v>No Activity</v>
      </c>
      <c r="T46" s="66" t="str">
        <f>IF(T$4&gt;0,IF(ISNA(VLOOKUP(N46,ActivityList[],10,0)),"No Activity",IF(VLOOKUP(N46,ActivityList[],10,0)="Completed",VLOOKUP(N46,ActivityList[],11,0),VLOOKUP(N46,ActivityList[],10,0))),"No Class")</f>
        <v>No Activity</v>
      </c>
      <c r="U46" s="66" t="str">
        <f>IF(U$4&gt;0,IF(ISNA(VLOOKUP(O46,ActivityList[],10,0)),"No Activity",IF(VLOOKUP(O46,ActivityList[],10,0)="Completed",VLOOKUP(O46,ActivityList[],11,0),VLOOKUP(O46,ActivityList[],10,0))),"No Class")</f>
        <v>No Activity</v>
      </c>
      <c r="V46" s="66" t="str">
        <f>IF(V$4&gt;0,IF(ISNA(VLOOKUP(P46,ActivityList[],10,0)),"No Activity",IF(VLOOKUP(P46,ActivityList[],10,0)="Completed",VLOOKUP(P46,ActivityList[],11,0),VLOOKUP(P46,ActivityList[],10,0))),"No Class")</f>
        <v>No Activity</v>
      </c>
    </row>
    <row r="47" spans="1:22" ht="15" customHeight="1" x14ac:dyDescent="0.25">
      <c r="A47" s="259"/>
      <c r="B47" s="263"/>
      <c r="C47" s="179" t="s">
        <v>2298</v>
      </c>
      <c r="D47" s="147" t="e">
        <f>IF(D$116="",IF(VLOOKUP(L47,ActivityList[],10,0)="Planned",Planned&amp;IF(VLOOKUP(L47,ActivityList[],12,0)="Yes",Moved,"")&amp;" __/__ ",IF(VLOOKUP(L47,ActivityList[],10,0)="Completed",Completed&amp;" ",Revoked&amp;" ")),IF(VLOOKUP(L47,ActivityList[],10,0)="Revoked",Revoked&amp;" ",TEXT(VLOOKUP(L47,ActivityList[],11,0)," d/m | ")))&amp;VLOOKUP(L47,ActivityList[],8,0)&amp;IF(VLOOKUP(L47,ActivityList[],13,0)="Yes"," "&amp;Map,"")&amp;IF(VLOOKUP(L47,ActivityList[],14,0)="Yes"," "&amp;Timeline,IF(VLOOKUP(L47,ActivityList[],14,0)="Figure"," "&amp;Timeline&amp;Figure,""))</f>
        <v>#N/A</v>
      </c>
      <c r="E47" s="147" t="e">
        <f>IF(E$116="",IF(VLOOKUP(M47,ActivityList[],10,0)="Planned",Planned&amp;IF(VLOOKUP(M47,ActivityList[],12,0)="Yes",Moved,"")&amp;" __/__ ",IF(VLOOKUP(M47,ActivityList[],10,0)="Completed",Completed&amp;" ",Revoked&amp;" ")),IF(VLOOKUP(M47,ActivityList[],10,0)="Revoked",Revoked&amp;" ",TEXT(VLOOKUP(M47,ActivityList[],11,0)," d/m | ")))&amp;VLOOKUP(M47,ActivityList[],8,0)&amp;IF(VLOOKUP(M47,ActivityList[],13,0)="Yes"," "&amp;Map,"")&amp;IF(VLOOKUP(M47,ActivityList[],14,0)="Yes"," "&amp;Timeline,IF(VLOOKUP(M47,ActivityList[],14,0)="Figure"," "&amp;Timeline&amp;Figure,""))</f>
        <v>#N/A</v>
      </c>
      <c r="F47" s="147" t="e">
        <f>IF(F$116="",IF(VLOOKUP(N47,ActivityList[],10,0)="Planned",Planned&amp;IF(VLOOKUP(N47,ActivityList[],12,0)="Yes",Moved,"")&amp;" __/__ ",IF(VLOOKUP(N47,ActivityList[],10,0)="Completed",Completed&amp;" ",Revoked&amp;" ")),IF(VLOOKUP(N47,ActivityList[],10,0)="Revoked",Revoked&amp;" ",TEXT(VLOOKUP(N47,ActivityList[],11,0)," d/m | ")))&amp;VLOOKUP(N47,ActivityList[],8,0)&amp;IF(VLOOKUP(N47,ActivityList[],13,0)="Yes"," "&amp;Map,"")&amp;IF(VLOOKUP(N47,ActivityList[],14,0)="Yes"," "&amp;Timeline,IF(VLOOKUP(N47,ActivityList[],14,0)="Figure"," "&amp;Timeline&amp;Figure,""))</f>
        <v>#N/A</v>
      </c>
      <c r="G47" s="147" t="e">
        <f>IF(G$116="",IF(VLOOKUP(O47,ActivityList[],10,0)="Planned",Planned&amp;IF(VLOOKUP(O47,ActivityList[],12,0)="Yes",Moved,"")&amp;" __/__ ",IF(VLOOKUP(O47,ActivityList[],10,0)="Completed",Completed&amp;" ",Revoked&amp;" ")),IF(VLOOKUP(O47,ActivityList[],10,0)="Revoked",Revoked&amp;" ",TEXT(VLOOKUP(O47,ActivityList[],11,0)," d/m | ")))&amp;VLOOKUP(O47,ActivityList[],8,0)&amp;IF(VLOOKUP(O47,ActivityList[],13,0)="Yes"," "&amp;Map,"")&amp;IF(VLOOKUP(O47,ActivityList[],14,0)="Yes"," "&amp;Timeline,IF(VLOOKUP(O47,ActivityList[],14,0)="Figure"," "&amp;Timeline&amp;Figure,""))</f>
        <v>#N/A</v>
      </c>
      <c r="H47" s="125" t="e">
        <f>IF(H$116="",IF(VLOOKUP(P47,ActivityList[],10,0)="Planned",Planned&amp;IF(VLOOKUP(P47,ActivityList[],12,0)="Yes",Moved,"")&amp;" __/__ ",IF(VLOOKUP(P47,ActivityList[],10,0)="Completed",Completed&amp;" ",Revoked&amp;" ")),IF(VLOOKUP(P47,ActivityList[],10,0)="Revoked",Revoked&amp;" ",TEXT(VLOOKUP(P47,ActivityList[],11,0)," d/m | ")))&amp;VLOOKUP(P47,ActivityList[],8,0)&amp;IF(VLOOKUP(P47,ActivityList[],13,0)="Yes"," "&amp;Map,"")&amp;IF(VLOOKUP(P47,ActivityList[],14,0)="Yes"," "&amp;Timeline,IF(VLOOKUP(P47,ActivityList[],14,0)="Figure"," "&amp;Timeline&amp;Figure,""))</f>
        <v>#N/A</v>
      </c>
      <c r="J47" s="65" t="str">
        <f t="shared" si="15"/>
        <v>Foundation</v>
      </c>
      <c r="K47" s="65" t="str">
        <f t="shared" si="58"/>
        <v>Call It Courage</v>
      </c>
      <c r="L47" s="65" t="str">
        <f t="shared" si="59"/>
        <v>FoundationCall It Courage31</v>
      </c>
      <c r="M47" s="65" t="str">
        <f t="shared" si="60"/>
        <v>FoundationCall It Courage32</v>
      </c>
      <c r="N47" s="65" t="str">
        <f t="shared" si="61"/>
        <v>FoundationCall It Courage33</v>
      </c>
      <c r="O47" s="65" t="str">
        <f t="shared" si="62"/>
        <v>FoundationCall It Courage34</v>
      </c>
      <c r="P47" s="65" t="str">
        <f t="shared" si="63"/>
        <v>FoundationCall It Courage35</v>
      </c>
      <c r="Q47" s="65"/>
      <c r="R47" s="66" t="str">
        <f>IF(R$4&gt;0,IF(ISNA(VLOOKUP(L47,ActivityList[],10,0)),"No Activity",IF(VLOOKUP(L47,ActivityList[],10,0)="Completed",VLOOKUP(L47,ActivityList[],11,0),VLOOKUP(L47,ActivityList[],10,0))),"No Class")</f>
        <v>No Activity</v>
      </c>
      <c r="S47" s="66" t="str">
        <f>IF(S$4&gt;0,IF(ISNA(VLOOKUP(M47,ActivityList[],10,0)),"No Activity",IF(VLOOKUP(M47,ActivityList[],10,0)="Completed",VLOOKUP(M47,ActivityList[],11,0),VLOOKUP(M47,ActivityList[],10,0))),"No Class")</f>
        <v>No Activity</v>
      </c>
      <c r="T47" s="66" t="str">
        <f>IF(T$4&gt;0,IF(ISNA(VLOOKUP(N47,ActivityList[],10,0)),"No Activity",IF(VLOOKUP(N47,ActivityList[],10,0)="Completed",VLOOKUP(N47,ActivityList[],11,0),VLOOKUP(N47,ActivityList[],10,0))),"No Class")</f>
        <v>No Activity</v>
      </c>
      <c r="U47" s="66" t="str">
        <f>IF(U$4&gt;0,IF(ISNA(VLOOKUP(O47,ActivityList[],10,0)),"No Activity",IF(VLOOKUP(O47,ActivityList[],10,0)="Completed",VLOOKUP(O47,ActivityList[],11,0),VLOOKUP(O47,ActivityList[],10,0))),"No Class")</f>
        <v>No Activity</v>
      </c>
      <c r="V47" s="66" t="str">
        <f>IF(V$4&gt;0,IF(ISNA(VLOOKUP(P47,ActivityList[],10,0)),"No Activity",IF(VLOOKUP(P47,ActivityList[],10,0)="Completed",VLOOKUP(P47,ActivityList[],11,0),VLOOKUP(P47,ActivityList[],10,0))),"No Class")</f>
        <v>No Activity</v>
      </c>
    </row>
    <row r="48" spans="1:22" x14ac:dyDescent="0.25">
      <c r="A48" s="259"/>
      <c r="B48" s="263"/>
      <c r="C48" s="113" t="s">
        <v>2302</v>
      </c>
      <c r="D48" s="147" t="e">
        <f>IF(D$116="",IF(VLOOKUP(L48,ActivityList[],10,0)="Planned",Planned&amp;IF(VLOOKUP(L48,ActivityList[],12,0)="Yes",Moved,"")&amp;" __/__ ",IF(VLOOKUP(L48,ActivityList[],10,0)="Completed",Completed&amp;" ",Revoked&amp;" ")),IF(VLOOKUP(L48,ActivityList[],10,0)="Revoked",Revoked&amp;" ",TEXT(VLOOKUP(L48,ActivityList[],11,0)," d/m | ")))&amp;VLOOKUP(L48,ActivityList[],8,0)&amp;IF(VLOOKUP(L48,ActivityList[],13,0)="Yes"," "&amp;Map,"")&amp;IF(VLOOKUP(L48,ActivityList[],14,0)="Yes"," "&amp;Timeline,IF(VLOOKUP(L48,ActivityList[],14,0)="Figure"," "&amp;Timeline&amp;Figure,""))</f>
        <v>#N/A</v>
      </c>
      <c r="E48" s="147" t="e">
        <f>IF(E$116="",IF(VLOOKUP(M48,ActivityList[],10,0)="Planned",Planned&amp;IF(VLOOKUP(M48,ActivityList[],12,0)="Yes",Moved,"")&amp;" __/__ ",IF(VLOOKUP(M48,ActivityList[],10,0)="Completed",Completed&amp;" ",Revoked&amp;" ")),IF(VLOOKUP(M48,ActivityList[],10,0)="Revoked",Revoked&amp;" ",TEXT(VLOOKUP(M48,ActivityList[],11,0)," d/m | ")))&amp;VLOOKUP(M48,ActivityList[],8,0)&amp;IF(VLOOKUP(M48,ActivityList[],13,0)="Yes"," "&amp;Map,"")&amp;IF(VLOOKUP(M48,ActivityList[],14,0)="Yes"," "&amp;Timeline,IF(VLOOKUP(M48,ActivityList[],14,0)="Figure"," "&amp;Timeline&amp;Figure,""))</f>
        <v>#N/A</v>
      </c>
      <c r="F48" s="147" t="e">
        <f>IF(F$116="",IF(VLOOKUP(N48,ActivityList[],10,0)="Planned",Planned&amp;IF(VLOOKUP(N48,ActivityList[],12,0)="Yes",Moved,"")&amp;" __/__ ",IF(VLOOKUP(N48,ActivityList[],10,0)="Completed",Completed&amp;" ",Revoked&amp;" ")),IF(VLOOKUP(N48,ActivityList[],10,0)="Revoked",Revoked&amp;" ",TEXT(VLOOKUP(N48,ActivityList[],11,0)," d/m | ")))&amp;VLOOKUP(N48,ActivityList[],8,0)&amp;IF(VLOOKUP(N48,ActivityList[],13,0)="Yes"," "&amp;Map,"")&amp;IF(VLOOKUP(N48,ActivityList[],14,0)="Yes"," "&amp;Timeline,IF(VLOOKUP(N48,ActivityList[],14,0)="Figure"," "&amp;Timeline&amp;Figure,""))</f>
        <v>#N/A</v>
      </c>
      <c r="G48" s="147" t="e">
        <f>IF(G$116="",IF(VLOOKUP(O48,ActivityList[],10,0)="Planned",Planned&amp;IF(VLOOKUP(O48,ActivityList[],12,0)="Yes",Moved,"")&amp;" __/__ ",IF(VLOOKUP(O48,ActivityList[],10,0)="Completed",Completed&amp;" ",Revoked&amp;" ")),IF(VLOOKUP(O48,ActivityList[],10,0)="Revoked",Revoked&amp;" ",TEXT(VLOOKUP(O48,ActivityList[],11,0)," d/m | ")))&amp;VLOOKUP(O48,ActivityList[],8,0)&amp;IF(VLOOKUP(O48,ActivityList[],13,0)="Yes"," "&amp;Map,"")&amp;IF(VLOOKUP(O48,ActivityList[],14,0)="Yes"," "&amp;Timeline,IF(VLOOKUP(O48,ActivityList[],14,0)="Figure"," "&amp;Timeline&amp;Figure,""))</f>
        <v>#N/A</v>
      </c>
      <c r="H48" s="125" t="e">
        <f>IF(H$116="",IF(VLOOKUP(P48,ActivityList[],10,0)="Planned",Planned&amp;IF(VLOOKUP(P48,ActivityList[],12,0)="Yes",Moved,"")&amp;" __/__ ",IF(VLOOKUP(P48,ActivityList[],10,0)="Completed",Completed&amp;" ",Revoked&amp;" ")),IF(VLOOKUP(P48,ActivityList[],10,0)="Revoked",Revoked&amp;" ",TEXT(VLOOKUP(P48,ActivityList[],11,0)," d/m | ")))&amp;VLOOKUP(P48,ActivityList[],8,0)&amp;IF(VLOOKUP(P48,ActivityList[],13,0)="Yes"," "&amp;Map,"")&amp;IF(VLOOKUP(P48,ActivityList[],14,0)="Yes"," "&amp;Timeline,IF(VLOOKUP(P48,ActivityList[],14,0)="Figure"," "&amp;Timeline&amp;Figure,""))</f>
        <v>#N/A</v>
      </c>
      <c r="J48" s="65" t="str">
        <f t="shared" si="15"/>
        <v>Foundation</v>
      </c>
      <c r="K48" s="104" t="str">
        <f>C48</f>
        <v>The Horse and His Boy</v>
      </c>
      <c r="L48" s="104" t="str">
        <f>$J48&amp;$K48&amp;L$4</f>
        <v>FoundationThe Horse and His Boy31</v>
      </c>
      <c r="M48" s="104" t="str">
        <f>$J48&amp;$K48&amp;M$4</f>
        <v>FoundationThe Horse and His Boy32</v>
      </c>
      <c r="N48" s="104" t="str">
        <f>$J48&amp;$K48&amp;N$4</f>
        <v>FoundationThe Horse and His Boy33</v>
      </c>
      <c r="O48" s="104" t="str">
        <f>$J48&amp;$K48&amp;O$4</f>
        <v>FoundationThe Horse and His Boy34</v>
      </c>
      <c r="P48" s="104" t="str">
        <f>$J48&amp;$K48&amp;P$4</f>
        <v>FoundationThe Horse and His Boy35</v>
      </c>
      <c r="Q48" s="104"/>
      <c r="R48" s="66" t="str">
        <f>IF(R$4&gt;0,IF(ISNA(VLOOKUP(L48,ActivityList[],10,0)),"No Activity",IF(VLOOKUP(L48,ActivityList[],10,0)="Completed",VLOOKUP(L48,ActivityList[],11,0),VLOOKUP(L48,ActivityList[],10,0))),"No Class")</f>
        <v>No Activity</v>
      </c>
      <c r="S48" s="66" t="str">
        <f>IF(S$4&gt;0,IF(ISNA(VLOOKUP(M48,ActivityList[],10,0)),"No Activity",IF(VLOOKUP(M48,ActivityList[],10,0)="Completed",VLOOKUP(M48,ActivityList[],11,0),VLOOKUP(M48,ActivityList[],10,0))),"No Class")</f>
        <v>No Activity</v>
      </c>
      <c r="T48" s="66" t="str">
        <f>IF(T$4&gt;0,IF(ISNA(VLOOKUP(N48,ActivityList[],10,0)),"No Activity",IF(VLOOKUP(N48,ActivityList[],10,0)="Completed",VLOOKUP(N48,ActivityList[],11,0),VLOOKUP(N48,ActivityList[],10,0))),"No Class")</f>
        <v>No Activity</v>
      </c>
      <c r="U48" s="66" t="str">
        <f>IF(U$4&gt;0,IF(ISNA(VLOOKUP(O48,ActivityList[],10,0)),"No Activity",IF(VLOOKUP(O48,ActivityList[],10,0)="Completed",VLOOKUP(O48,ActivityList[],11,0),VLOOKUP(O48,ActivityList[],10,0))),"No Class")</f>
        <v>No Activity</v>
      </c>
      <c r="V48" s="66" t="str">
        <f>IF(V$4&gt;0,IF(ISNA(VLOOKUP(P48,ActivityList[],10,0)),"No Activity",IF(VLOOKUP(P48,ActivityList[],10,0)="Completed",VLOOKUP(P48,ActivityList[],11,0),VLOOKUP(P48,ActivityList[],10,0))),"No Class")</f>
        <v>No Activity</v>
      </c>
    </row>
    <row r="49" spans="1:22" ht="15" customHeight="1" x14ac:dyDescent="0.25">
      <c r="A49" s="259"/>
      <c r="B49" s="263"/>
      <c r="C49" s="127" t="s">
        <v>1869</v>
      </c>
      <c r="D49" s="123" t="e">
        <f>IF(D$116="",IF(VLOOKUP(L49,ActivityList[],10,0)="Planned",Planned&amp;IF(VLOOKUP(L49,ActivityList[],12,0)="Yes",Moved,"")&amp;" __/__ ",IF(VLOOKUP(L49,ActivityList[],10,0)="Completed",Completed&amp;" ",Revoked&amp;" ")),IF(VLOOKUP(L49,ActivityList[],10,0)="Revoked",Revoked&amp;" ",TEXT(VLOOKUP(L49,ActivityList[],11,0)," d/m | ")))&amp;VLOOKUP(L49,ActivityList[],8,0)&amp;IF(VLOOKUP(L49,ActivityList[],13,0)="Yes"," "&amp;Map,"")&amp;IF(VLOOKUP(L49,ActivityList[],14,0)="Yes"," "&amp;Timeline,IF(VLOOKUP(L49,ActivityList[],14,0)="Figure"," "&amp;Timeline&amp;Figure,""))</f>
        <v>#N/A</v>
      </c>
      <c r="E49" s="123" t="e">
        <f>IF(E$116="",IF(VLOOKUP(M49,ActivityList[],10,0)="Planned",Planned&amp;IF(VLOOKUP(M49,ActivityList[],12,0)="Yes",Moved,"")&amp;" __/__ ",IF(VLOOKUP(M49,ActivityList[],10,0)="Completed",Completed&amp;" ",Revoked&amp;" ")),IF(VLOOKUP(M49,ActivityList[],10,0)="Revoked",Revoked&amp;" ",TEXT(VLOOKUP(M49,ActivityList[],11,0)," d/m | ")))&amp;VLOOKUP(M49,ActivityList[],8,0)&amp;IF(VLOOKUP(M49,ActivityList[],13,0)="Yes"," "&amp;Map,"")&amp;IF(VLOOKUP(M49,ActivityList[],14,0)="Yes"," "&amp;Timeline,IF(VLOOKUP(M49,ActivityList[],14,0)="Figure"," "&amp;Timeline&amp;Figure,""))</f>
        <v>#N/A</v>
      </c>
      <c r="F49" s="123" t="e">
        <f>IF(F$116="",IF(VLOOKUP(N49,ActivityList[],10,0)="Planned",Planned&amp;IF(VLOOKUP(N49,ActivityList[],12,0)="Yes",Moved,"")&amp;" __/__ ",IF(VLOOKUP(N49,ActivityList[],10,0)="Completed",Completed&amp;" ",Revoked&amp;" ")),IF(VLOOKUP(N49,ActivityList[],10,0)="Revoked",Revoked&amp;" ",TEXT(VLOOKUP(N49,ActivityList[],11,0)," d/m | ")))&amp;VLOOKUP(N49,ActivityList[],8,0)&amp;IF(VLOOKUP(N49,ActivityList[],13,0)="Yes"," "&amp;Map,"")&amp;IF(VLOOKUP(N49,ActivityList[],14,0)="Yes"," "&amp;Timeline,IF(VLOOKUP(N49,ActivityList[],14,0)="Figure"," "&amp;Timeline&amp;Figure,""))</f>
        <v>#N/A</v>
      </c>
      <c r="G49" s="123" t="e">
        <f>IF(G$116="",IF(VLOOKUP(O49,ActivityList[],10,0)="Planned",Planned&amp;IF(VLOOKUP(O49,ActivityList[],12,0)="Yes",Moved,"")&amp;" __/__ ",IF(VLOOKUP(O49,ActivityList[],10,0)="Completed",Completed&amp;" ",Revoked&amp;" ")),IF(VLOOKUP(O49,ActivityList[],10,0)="Revoked",Revoked&amp;" ",TEXT(VLOOKUP(O49,ActivityList[],11,0)," d/m | ")))&amp;VLOOKUP(O49,ActivityList[],8,0)&amp;IF(VLOOKUP(O49,ActivityList[],13,0)="Yes"," "&amp;Map,"")&amp;IF(VLOOKUP(O49,ActivityList[],14,0)="Yes"," "&amp;Timeline,IF(VLOOKUP(O49,ActivityList[],14,0)="Figure"," "&amp;Timeline&amp;Figure,""))</f>
        <v>#N/A</v>
      </c>
      <c r="H49" s="124" t="e">
        <f>IF(H$116="",IF(VLOOKUP(P49,ActivityList[],10,0)="Planned",Planned&amp;IF(VLOOKUP(P49,ActivityList[],12,0)="Yes",Moved,"")&amp;" __/__ ",IF(VLOOKUP(P49,ActivityList[],10,0)="Completed",Completed&amp;" ",Revoked&amp;" ")),IF(VLOOKUP(P49,ActivityList[],10,0)="Revoked",Revoked&amp;" ",TEXT(VLOOKUP(P49,ActivityList[],11,0)," d/m | ")))&amp;VLOOKUP(P49,ActivityList[],8,0)&amp;IF(VLOOKUP(P49,ActivityList[],13,0)="Yes"," "&amp;Map,"")&amp;IF(VLOOKUP(P49,ActivityList[],14,0)="Yes"," "&amp;Timeline,IF(VLOOKUP(P49,ActivityList[],14,0)="Figure"," "&amp;Timeline&amp;Figure,""))</f>
        <v>#N/A</v>
      </c>
      <c r="J49" s="65" t="str">
        <f t="shared" si="15"/>
        <v>Foundation</v>
      </c>
      <c r="K49" s="65" t="str">
        <f t="shared" ref="K49:K64" si="98">C49</f>
        <v>Li Lun, Lad of Courage</v>
      </c>
      <c r="L49" s="65" t="str">
        <f t="shared" ref="L49:L64" si="99">$J49&amp;$K49&amp;L$4</f>
        <v>FoundationLi Lun, Lad of Courage31</v>
      </c>
      <c r="M49" s="65" t="str">
        <f t="shared" ref="M49:M64" si="100">$J49&amp;$K49&amp;M$4</f>
        <v>FoundationLi Lun, Lad of Courage32</v>
      </c>
      <c r="N49" s="65" t="str">
        <f t="shared" ref="N49:N64" si="101">$J49&amp;$K49&amp;N$4</f>
        <v>FoundationLi Lun, Lad of Courage33</v>
      </c>
      <c r="O49" s="65" t="str">
        <f t="shared" ref="O49:O64" si="102">$J49&amp;$K49&amp;O$4</f>
        <v>FoundationLi Lun, Lad of Courage34</v>
      </c>
      <c r="P49" s="65" t="str">
        <f t="shared" ref="P49:P64" si="103">$J49&amp;$K49&amp;P$4</f>
        <v>FoundationLi Lun, Lad of Courage35</v>
      </c>
      <c r="Q49" s="65"/>
      <c r="R49" s="66" t="str">
        <f>IF(R$4&gt;0,IF(ISNA(VLOOKUP(L49,ActivityList[],10,0)),"No Activity",IF(VLOOKUP(L49,ActivityList[],10,0)="Completed",VLOOKUP(L49,ActivityList[],11,0),VLOOKUP(L49,ActivityList[],10,0))),"No Class")</f>
        <v>No Activity</v>
      </c>
      <c r="S49" s="66" t="str">
        <f>IF(S$4&gt;0,IF(ISNA(VLOOKUP(M49,ActivityList[],10,0)),"No Activity",IF(VLOOKUP(M49,ActivityList[],10,0)="Completed",VLOOKUP(M49,ActivityList[],11,0),VLOOKUP(M49,ActivityList[],10,0))),"No Class")</f>
        <v>No Activity</v>
      </c>
      <c r="T49" s="66" t="str">
        <f>IF(T$4&gt;0,IF(ISNA(VLOOKUP(N49,ActivityList[],10,0)),"No Activity",IF(VLOOKUP(N49,ActivityList[],10,0)="Completed",VLOOKUP(N49,ActivityList[],11,0),VLOOKUP(N49,ActivityList[],10,0))),"No Class")</f>
        <v>No Activity</v>
      </c>
      <c r="U49" s="66" t="str">
        <f>IF(U$4&gt;0,IF(ISNA(VLOOKUP(O49,ActivityList[],10,0)),"No Activity",IF(VLOOKUP(O49,ActivityList[],10,0)="Completed",VLOOKUP(O49,ActivityList[],11,0),VLOOKUP(O49,ActivityList[],10,0))),"No Class")</f>
        <v>No Activity</v>
      </c>
      <c r="V49" s="66" t="str">
        <f>IF(V$4&gt;0,IF(ISNA(VLOOKUP(P49,ActivityList[],10,0)),"No Activity",IF(VLOOKUP(P49,ActivityList[],10,0)="Completed",VLOOKUP(P49,ActivityList[],11,0),VLOOKUP(P49,ActivityList[],10,0))),"No Class")</f>
        <v>No Activity</v>
      </c>
    </row>
    <row r="50" spans="1:22" ht="15" customHeight="1" x14ac:dyDescent="0.25">
      <c r="A50" s="259"/>
      <c r="B50" s="263"/>
      <c r="C50" s="127" t="s">
        <v>1876</v>
      </c>
      <c r="D50" s="123" t="e">
        <f>IF(D$116="",IF(VLOOKUP(L50,ActivityList[],10,0)="Planned",Planned&amp;IF(VLOOKUP(L50,ActivityList[],12,0)="Yes",Moved,"")&amp;" __/__ ",IF(VLOOKUP(L50,ActivityList[],10,0)="Completed",Completed&amp;" ",Revoked&amp;" ")),IF(VLOOKUP(L50,ActivityList[],10,0)="Revoked",Revoked&amp;" ",TEXT(VLOOKUP(L50,ActivityList[],11,0)," d/m | ")))&amp;VLOOKUP(L50,ActivityList[],8,0)&amp;IF(VLOOKUP(L50,ActivityList[],13,0)="Yes"," "&amp;Map,"")&amp;IF(VLOOKUP(L50,ActivityList[],14,0)="Yes"," "&amp;Timeline,IF(VLOOKUP(L50,ActivityList[],14,0)="Figure"," "&amp;Timeline&amp;Figure,""))</f>
        <v>#N/A</v>
      </c>
      <c r="E50" s="123" t="e">
        <f>IF(E$116="",IF(VLOOKUP(M50,ActivityList[],10,0)="Planned",Planned&amp;IF(VLOOKUP(M50,ActivityList[],12,0)="Yes",Moved,"")&amp;" __/__ ",IF(VLOOKUP(M50,ActivityList[],10,0)="Completed",Completed&amp;" ",Revoked&amp;" ")),IF(VLOOKUP(M50,ActivityList[],10,0)="Revoked",Revoked&amp;" ",TEXT(VLOOKUP(M50,ActivityList[],11,0)," d/m | ")))&amp;VLOOKUP(M50,ActivityList[],8,0)&amp;IF(VLOOKUP(M50,ActivityList[],13,0)="Yes"," "&amp;Map,"")&amp;IF(VLOOKUP(M50,ActivityList[],14,0)="Yes"," "&amp;Timeline,IF(VLOOKUP(M50,ActivityList[],14,0)="Figure"," "&amp;Timeline&amp;Figure,""))</f>
        <v>#N/A</v>
      </c>
      <c r="F50" s="123" t="e">
        <f>IF(F$116="",IF(VLOOKUP(N50,ActivityList[],10,0)="Planned",Planned&amp;IF(VLOOKUP(N50,ActivityList[],12,0)="Yes",Moved,"")&amp;" __/__ ",IF(VLOOKUP(N50,ActivityList[],10,0)="Completed",Completed&amp;" ",Revoked&amp;" ")),IF(VLOOKUP(N50,ActivityList[],10,0)="Revoked",Revoked&amp;" ",TEXT(VLOOKUP(N50,ActivityList[],11,0)," d/m | ")))&amp;VLOOKUP(N50,ActivityList[],8,0)&amp;IF(VLOOKUP(N50,ActivityList[],13,0)="Yes"," "&amp;Map,"")&amp;IF(VLOOKUP(N50,ActivityList[],14,0)="Yes"," "&amp;Timeline,IF(VLOOKUP(N50,ActivityList[],14,0)="Figure"," "&amp;Timeline&amp;Figure,""))</f>
        <v>#N/A</v>
      </c>
      <c r="G50" s="123" t="e">
        <f>IF(G$116="",IF(VLOOKUP(O50,ActivityList[],10,0)="Planned",Planned&amp;IF(VLOOKUP(O50,ActivityList[],12,0)="Yes",Moved,"")&amp;" __/__ ",IF(VLOOKUP(O50,ActivityList[],10,0)="Completed",Completed&amp;" ",Revoked&amp;" ")),IF(VLOOKUP(O50,ActivityList[],10,0)="Revoked",Revoked&amp;" ",TEXT(VLOOKUP(O50,ActivityList[],11,0)," d/m | ")))&amp;VLOOKUP(O50,ActivityList[],8,0)&amp;IF(VLOOKUP(O50,ActivityList[],13,0)="Yes"," "&amp;Map,"")&amp;IF(VLOOKUP(O50,ActivityList[],14,0)="Yes"," "&amp;Timeline,IF(VLOOKUP(O50,ActivityList[],14,0)="Figure"," "&amp;Timeline&amp;Figure,""))</f>
        <v>#N/A</v>
      </c>
      <c r="H50" s="124" t="e">
        <f>IF(H$116="",IF(VLOOKUP(P50,ActivityList[],10,0)="Planned",Planned&amp;IF(VLOOKUP(P50,ActivityList[],12,0)="Yes",Moved,"")&amp;" __/__ ",IF(VLOOKUP(P50,ActivityList[],10,0)="Completed",Completed&amp;" ",Revoked&amp;" ")),IF(VLOOKUP(P50,ActivityList[],10,0)="Revoked",Revoked&amp;" ",TEXT(VLOOKUP(P50,ActivityList[],11,0)," d/m | ")))&amp;VLOOKUP(P50,ActivityList[],8,0)&amp;IF(VLOOKUP(P50,ActivityList[],13,0)="Yes"," "&amp;Map,"")&amp;IF(VLOOKUP(P50,ActivityList[],14,0)="Yes"," "&amp;Timeline,IF(VLOOKUP(P50,ActivityList[],14,0)="Figure"," "&amp;Timeline&amp;Figure,""))</f>
        <v>#N/A</v>
      </c>
      <c r="J50" s="65" t="str">
        <f t="shared" ref="J50:J54" si="104">IF(ISBLANK(A50),J49,A50)</f>
        <v>Foundation</v>
      </c>
      <c r="K50" s="65" t="str">
        <f t="shared" ref="K50:K54" si="105">C50</f>
        <v>Mission to Cathay</v>
      </c>
      <c r="L50" s="65" t="str">
        <f t="shared" ref="L50:L54" si="106">$J50&amp;$K50&amp;L$4</f>
        <v>FoundationMission to Cathay31</v>
      </c>
      <c r="M50" s="65" t="str">
        <f t="shared" ref="M50:M54" si="107">$J50&amp;$K50&amp;M$4</f>
        <v>FoundationMission to Cathay32</v>
      </c>
      <c r="N50" s="65" t="str">
        <f t="shared" ref="N50:N54" si="108">$J50&amp;$K50&amp;N$4</f>
        <v>FoundationMission to Cathay33</v>
      </c>
      <c r="O50" s="65" t="str">
        <f t="shared" ref="O50:O54" si="109">$J50&amp;$K50&amp;O$4</f>
        <v>FoundationMission to Cathay34</v>
      </c>
      <c r="P50" s="65" t="str">
        <f t="shared" ref="P50:P54" si="110">$J50&amp;$K50&amp;P$4</f>
        <v>FoundationMission to Cathay35</v>
      </c>
      <c r="Q50" s="65"/>
      <c r="R50" s="66" t="str">
        <f>IF(ISNA(VLOOKUP(L50,ActivityList[],10,0)),"",IF(ISBLANK(VLOOKUP(L50,ActivityList[],10,0)),"",VLOOKUP(L50,ActivityList[],10,0)))</f>
        <v/>
      </c>
      <c r="S50" s="66" t="str">
        <f>IF(ISNA(VLOOKUP(M50,ActivityList[],10,0)),"",IF(ISBLANK(VLOOKUP(M50,ActivityList[],10,0)),"",VLOOKUP(M50,ActivityList[],10,0)))</f>
        <v/>
      </c>
      <c r="T50" s="66" t="str">
        <f>IF(ISNA(VLOOKUP(N50,ActivityList[],10,0)),"",IF(ISBLANK(VLOOKUP(N50,ActivityList[],10,0)),"",VLOOKUP(N50,ActivityList[],10,0)))</f>
        <v/>
      </c>
      <c r="U50" s="66" t="str">
        <f>IF(ISNA(VLOOKUP(O50,ActivityList[],10,0)),"",IF(ISBLANK(VLOOKUP(O50,ActivityList[],10,0)),"",VLOOKUP(O50,ActivityList[],10,0)))</f>
        <v/>
      </c>
      <c r="V50" s="66" t="str">
        <f>IF(ISNA(VLOOKUP(P50,ActivityList[],10,0)),"",IF(ISBLANK(VLOOKUP(P50,ActivityList[],10,0)),"",VLOOKUP(P50,ActivityList[],10,0)))</f>
        <v/>
      </c>
    </row>
    <row r="51" spans="1:22" ht="15" customHeight="1" x14ac:dyDescent="0.25">
      <c r="A51" s="259"/>
      <c r="B51" s="263"/>
      <c r="C51" s="127" t="s">
        <v>2541</v>
      </c>
      <c r="D51" s="123" t="e">
        <f>IF(D$116="",IF(VLOOKUP(L51,ActivityList[],10,0)="Planned",Planned&amp;IF(VLOOKUP(L51,ActivityList[],12,0)="Yes",Moved,"")&amp;" __/__ ",IF(VLOOKUP(L51,ActivityList[],10,0)="Completed",Completed&amp;" ",Revoked&amp;" ")),IF(VLOOKUP(L51,ActivityList[],10,0)="Revoked",Revoked&amp;" ",TEXT(VLOOKUP(L51,ActivityList[],11,0)," d/m | ")))&amp;VLOOKUP(L51,ActivityList[],8,0)&amp;IF(VLOOKUP(L51,ActivityList[],13,0)="Yes"," "&amp;Map,"")&amp;IF(VLOOKUP(L51,ActivityList[],14,0)="Yes"," "&amp;Timeline,IF(VLOOKUP(L51,ActivityList[],14,0)="Figure"," "&amp;Timeline&amp;Figure,""))</f>
        <v>#N/A</v>
      </c>
      <c r="E51" s="123" t="e">
        <f>IF(E$116="",IF(VLOOKUP(M51,ActivityList[],10,0)="Planned",Planned&amp;IF(VLOOKUP(M51,ActivityList[],12,0)="Yes",Moved,"")&amp;" __/__ ",IF(VLOOKUP(M51,ActivityList[],10,0)="Completed",Completed&amp;" ",Revoked&amp;" ")),IF(VLOOKUP(M51,ActivityList[],10,0)="Revoked",Revoked&amp;" ",TEXT(VLOOKUP(M51,ActivityList[],11,0)," d/m | ")))&amp;VLOOKUP(M51,ActivityList[],8,0)&amp;IF(VLOOKUP(M51,ActivityList[],13,0)="Yes"," "&amp;Map,"")&amp;IF(VLOOKUP(M51,ActivityList[],14,0)="Yes"," "&amp;Timeline,IF(VLOOKUP(M51,ActivityList[],14,0)="Figure"," "&amp;Timeline&amp;Figure,""))</f>
        <v>#N/A</v>
      </c>
      <c r="F51" s="123" t="e">
        <f>IF(F$116="",IF(VLOOKUP(N51,ActivityList[],10,0)="Planned",Planned&amp;IF(VLOOKUP(N51,ActivityList[],12,0)="Yes",Moved,"")&amp;" __/__ ",IF(VLOOKUP(N51,ActivityList[],10,0)="Completed",Completed&amp;" ",Revoked&amp;" ")),IF(VLOOKUP(N51,ActivityList[],10,0)="Revoked",Revoked&amp;" ",TEXT(VLOOKUP(N51,ActivityList[],11,0)," d/m | ")))&amp;VLOOKUP(N51,ActivityList[],8,0)&amp;IF(VLOOKUP(N51,ActivityList[],13,0)="Yes"," "&amp;Map,"")&amp;IF(VLOOKUP(N51,ActivityList[],14,0)="Yes"," "&amp;Timeline,IF(VLOOKUP(N51,ActivityList[],14,0)="Figure"," "&amp;Timeline&amp;Figure,""))</f>
        <v>#N/A</v>
      </c>
      <c r="G51" s="123" t="e">
        <f>IF(G$116="",IF(VLOOKUP(O51,ActivityList[],10,0)="Planned",Planned&amp;IF(VLOOKUP(O51,ActivityList[],12,0)="Yes",Moved,"")&amp;" __/__ ",IF(VLOOKUP(O51,ActivityList[],10,0)="Completed",Completed&amp;" ",Revoked&amp;" ")),IF(VLOOKUP(O51,ActivityList[],10,0)="Revoked",Revoked&amp;" ",TEXT(VLOOKUP(O51,ActivityList[],11,0)," d/m | ")))&amp;VLOOKUP(O51,ActivityList[],8,0)&amp;IF(VLOOKUP(O51,ActivityList[],13,0)="Yes"," "&amp;Map,"")&amp;IF(VLOOKUP(O51,ActivityList[],14,0)="Yes"," "&amp;Timeline,IF(VLOOKUP(O51,ActivityList[],14,0)="Figure"," "&amp;Timeline&amp;Figure,""))</f>
        <v>#N/A</v>
      </c>
      <c r="H51" s="124" t="e">
        <f>IF(H$116="",IF(VLOOKUP(P51,ActivityList[],10,0)="Planned",Planned&amp;IF(VLOOKUP(P51,ActivityList[],12,0)="Yes",Moved,"")&amp;" __/__ ",IF(VLOOKUP(P51,ActivityList[],10,0)="Completed",Completed&amp;" ",Revoked&amp;" ")),IF(VLOOKUP(P51,ActivityList[],10,0)="Revoked",Revoked&amp;" ",TEXT(VLOOKUP(P51,ActivityList[],11,0)," d/m | ")))&amp;VLOOKUP(P51,ActivityList[],8,0)&amp;IF(VLOOKUP(P51,ActivityList[],13,0)="Yes"," "&amp;Map,"")&amp;IF(VLOOKUP(P51,ActivityList[],14,0)="Yes"," "&amp;Timeline,IF(VLOOKUP(P51,ActivityList[],14,0)="Figure"," "&amp;Timeline&amp;Figure,""))</f>
        <v>#N/A</v>
      </c>
      <c r="J51" s="65" t="str">
        <f t="shared" si="104"/>
        <v>Foundation</v>
      </c>
      <c r="K51" s="65" t="str">
        <f t="shared" si="105"/>
        <v>The House of Sixty Fathers</v>
      </c>
      <c r="L51" s="65" t="str">
        <f t="shared" si="106"/>
        <v>FoundationThe House of Sixty Fathers31</v>
      </c>
      <c r="M51" s="65" t="str">
        <f t="shared" si="107"/>
        <v>FoundationThe House of Sixty Fathers32</v>
      </c>
      <c r="N51" s="65" t="str">
        <f t="shared" si="108"/>
        <v>FoundationThe House of Sixty Fathers33</v>
      </c>
      <c r="O51" s="65" t="str">
        <f t="shared" si="109"/>
        <v>FoundationThe House of Sixty Fathers34</v>
      </c>
      <c r="P51" s="65" t="str">
        <f t="shared" si="110"/>
        <v>FoundationThe House of Sixty Fathers35</v>
      </c>
      <c r="Q51" s="65"/>
      <c r="R51" s="66" t="str">
        <f>IF(ISNA(VLOOKUP(L51,ActivityList[],10,0)),"",IF(ISBLANK(VLOOKUP(L51,ActivityList[],10,0)),"",VLOOKUP(L51,ActivityList[],10,0)))</f>
        <v/>
      </c>
      <c r="S51" s="66" t="str">
        <f>IF(ISNA(VLOOKUP(M51,ActivityList[],10,0)),"",IF(ISBLANK(VLOOKUP(M51,ActivityList[],10,0)),"",VLOOKUP(M51,ActivityList[],10,0)))</f>
        <v/>
      </c>
      <c r="T51" s="66" t="str">
        <f>IF(ISNA(VLOOKUP(N51,ActivityList[],10,0)),"",IF(ISBLANK(VLOOKUP(N51,ActivityList[],10,0)),"",VLOOKUP(N51,ActivityList[],10,0)))</f>
        <v/>
      </c>
      <c r="U51" s="66" t="str">
        <f>IF(ISNA(VLOOKUP(O51,ActivityList[],10,0)),"",IF(ISBLANK(VLOOKUP(O51,ActivityList[],10,0)),"",VLOOKUP(O51,ActivityList[],10,0)))</f>
        <v/>
      </c>
      <c r="V51" s="66" t="str">
        <f>IF(ISNA(VLOOKUP(P51,ActivityList[],10,0)),"",IF(ISBLANK(VLOOKUP(P51,ActivityList[],10,0)),"",VLOOKUP(P51,ActivityList[],10,0)))</f>
        <v/>
      </c>
    </row>
    <row r="52" spans="1:22" ht="15" customHeight="1" x14ac:dyDescent="0.25">
      <c r="A52" s="259"/>
      <c r="B52" s="263"/>
      <c r="C52" s="127" t="s">
        <v>1910</v>
      </c>
      <c r="D52" s="123" t="str">
        <f>IF(D$116="",IF(VLOOKUP(L52,ActivityList[],10,0)="Planned",Planned&amp;IF(VLOOKUP(L52,ActivityList[],12,0)="Yes",Moved,"")&amp;" __/__ ",IF(VLOOKUP(L52,ActivityList[],10,0)="Completed",Completed&amp;" ",Revoked&amp;" ")),IF(VLOOKUP(L52,ActivityList[],10,0)="Revoked",Revoked&amp;" ",TEXT(VLOOKUP(L52,ActivityList[],11,0)," d/m | ")))&amp;VLOOKUP(L52,ActivityList[],8,0)&amp;IF(VLOOKUP(L52,ActivityList[],13,0)="Yes"," "&amp;Map,"")&amp;IF(VLOOKUP(L52,ActivityList[],14,0)="Yes"," "&amp;Timeline,IF(VLOOKUP(L52,ActivityList[],14,0)="Figure"," "&amp;Timeline&amp;Figure,""))</f>
        <v>ƒ __/__ Chs.13-14</v>
      </c>
      <c r="E52" s="123" t="str">
        <f>IF(E$116="",IF(VLOOKUP(M52,ActivityList[],10,0)="Planned",Planned&amp;IF(VLOOKUP(M52,ActivityList[],12,0)="Yes",Moved,"")&amp;" __/__ ",IF(VLOOKUP(M52,ActivityList[],10,0)="Completed",Completed&amp;" ",Revoked&amp;" ")),IF(VLOOKUP(M52,ActivityList[],10,0)="Revoked",Revoked&amp;" ",TEXT(VLOOKUP(M52,ActivityList[],11,0)," d/m | ")))&amp;VLOOKUP(M52,ActivityList[],8,0)&amp;IF(VLOOKUP(M52,ActivityList[],13,0)="Yes"," "&amp;Map,"")&amp;IF(VLOOKUP(M52,ActivityList[],14,0)="Yes"," "&amp;Timeline,IF(VLOOKUP(M52,ActivityList[],14,0)="Figure"," "&amp;Timeline&amp;Figure,""))</f>
        <v>ƒ __/__ Chs.15-16</v>
      </c>
      <c r="F52" s="123" t="e">
        <f>IF(F$116="",IF(VLOOKUP(N52,ActivityList[],10,0)="Planned",Planned&amp;IF(VLOOKUP(N52,ActivityList[],12,0)="Yes",Moved,"")&amp;" __/__ ",IF(VLOOKUP(N52,ActivityList[],10,0)="Completed",Completed&amp;" ",Revoked&amp;" ")),IF(VLOOKUP(N52,ActivityList[],10,0)="Revoked",Revoked&amp;" ",TEXT(VLOOKUP(N52,ActivityList[],11,0)," d/m | ")))&amp;VLOOKUP(N52,ActivityList[],8,0)&amp;IF(VLOOKUP(N52,ActivityList[],13,0)="Yes"," "&amp;Map,"")&amp;IF(VLOOKUP(N52,ActivityList[],14,0)="Yes"," "&amp;Timeline,IF(VLOOKUP(N52,ActivityList[],14,0)="Figure"," "&amp;Timeline&amp;Figure,""))</f>
        <v>#N/A</v>
      </c>
      <c r="G52" s="123" t="e">
        <f>IF(G$116="",IF(VLOOKUP(O52,ActivityList[],10,0)="Planned",Planned&amp;IF(VLOOKUP(O52,ActivityList[],12,0)="Yes",Moved,"")&amp;" __/__ ",IF(VLOOKUP(O52,ActivityList[],10,0)="Completed",Completed&amp;" ",Revoked&amp;" ")),IF(VLOOKUP(O52,ActivityList[],10,0)="Revoked",Revoked&amp;" ",TEXT(VLOOKUP(O52,ActivityList[],11,0)," d/m | ")))&amp;VLOOKUP(O52,ActivityList[],8,0)&amp;IF(VLOOKUP(O52,ActivityList[],13,0)="Yes"," "&amp;Map,"")&amp;IF(VLOOKUP(O52,ActivityList[],14,0)="Yes"," "&amp;Timeline,IF(VLOOKUP(O52,ActivityList[],14,0)="Figure"," "&amp;Timeline&amp;Figure,""))</f>
        <v>#N/A</v>
      </c>
      <c r="H52" s="124" t="e">
        <f>IF(H$116="",IF(VLOOKUP(P52,ActivityList[],10,0)="Planned",Planned&amp;IF(VLOOKUP(P52,ActivityList[],12,0)="Yes",Moved,"")&amp;" __/__ ",IF(VLOOKUP(P52,ActivityList[],10,0)="Completed",Completed&amp;" ",Revoked&amp;" ")),IF(VLOOKUP(P52,ActivityList[],10,0)="Revoked",Revoked&amp;" ",TEXT(VLOOKUP(P52,ActivityList[],11,0)," d/m | ")))&amp;VLOOKUP(P52,ActivityList[],8,0)&amp;IF(VLOOKUP(P52,ActivityList[],13,0)="Yes"," "&amp;Map,"")&amp;IF(VLOOKUP(P52,ActivityList[],14,0)="Yes"," "&amp;Timeline,IF(VLOOKUP(P52,ActivityList[],14,0)="Figure"," "&amp;Timeline&amp;Figure,""))</f>
        <v>#N/A</v>
      </c>
      <c r="J52" s="65" t="str">
        <f t="shared" si="104"/>
        <v>Foundation</v>
      </c>
      <c r="K52" s="65" t="str">
        <f t="shared" si="105"/>
        <v>The Kite Fighters</v>
      </c>
      <c r="L52" s="65" t="str">
        <f t="shared" si="106"/>
        <v>FoundationThe Kite Fighters31</v>
      </c>
      <c r="M52" s="65" t="str">
        <f t="shared" si="107"/>
        <v>FoundationThe Kite Fighters32</v>
      </c>
      <c r="N52" s="65" t="str">
        <f t="shared" si="108"/>
        <v>FoundationThe Kite Fighters33</v>
      </c>
      <c r="O52" s="65" t="str">
        <f t="shared" si="109"/>
        <v>FoundationThe Kite Fighters34</v>
      </c>
      <c r="P52" s="65" t="str">
        <f t="shared" si="110"/>
        <v>FoundationThe Kite Fighters35</v>
      </c>
      <c r="Q52" s="65"/>
      <c r="R52" s="66" t="str">
        <f>IF(ISNA(VLOOKUP(L52,ActivityList[],10,0)),"",IF(ISBLANK(VLOOKUP(L52,ActivityList[],10,0)),"",VLOOKUP(L52,ActivityList[],10,0)))</f>
        <v>Planned</v>
      </c>
      <c r="S52" s="66" t="str">
        <f>IF(ISNA(VLOOKUP(M52,ActivityList[],10,0)),"",IF(ISBLANK(VLOOKUP(M52,ActivityList[],10,0)),"",VLOOKUP(M52,ActivityList[],10,0)))</f>
        <v>Planned</v>
      </c>
      <c r="T52" s="66" t="str">
        <f>IF(ISNA(VLOOKUP(N52,ActivityList[],10,0)),"",IF(ISBLANK(VLOOKUP(N52,ActivityList[],10,0)),"",VLOOKUP(N52,ActivityList[],10,0)))</f>
        <v/>
      </c>
      <c r="U52" s="66" t="str">
        <f>IF(ISNA(VLOOKUP(O52,ActivityList[],10,0)),"",IF(ISBLANK(VLOOKUP(O52,ActivityList[],10,0)),"",VLOOKUP(O52,ActivityList[],10,0)))</f>
        <v/>
      </c>
      <c r="V52" s="66" t="str">
        <f>IF(ISNA(VLOOKUP(P52,ActivityList[],10,0)),"",IF(ISBLANK(VLOOKUP(P52,ActivityList[],10,0)),"",VLOOKUP(P52,ActivityList[],10,0)))</f>
        <v/>
      </c>
    </row>
    <row r="53" spans="1:22" ht="15" customHeight="1" x14ac:dyDescent="0.25">
      <c r="A53" s="259"/>
      <c r="B53" s="263"/>
      <c r="C53" s="127" t="s">
        <v>1923</v>
      </c>
      <c r="D53" s="123" t="e">
        <f>IF(D$116="",IF(VLOOKUP(L53,ActivityList[],10,0)="Planned",Planned&amp;IF(VLOOKUP(L53,ActivityList[],12,0)="Yes",Moved,"")&amp;" __/__ ",IF(VLOOKUP(L53,ActivityList[],10,0)="Completed",Completed&amp;" ",Revoked&amp;" ")),IF(VLOOKUP(L53,ActivityList[],10,0)="Revoked",Revoked&amp;" ",TEXT(VLOOKUP(L53,ActivityList[],11,0)," d/m | ")))&amp;VLOOKUP(L53,ActivityList[],8,0)&amp;IF(VLOOKUP(L53,ActivityList[],13,0)="Yes"," "&amp;Map,"")&amp;IF(VLOOKUP(L53,ActivityList[],14,0)="Yes"," "&amp;Timeline,IF(VLOOKUP(L53,ActivityList[],14,0)="Figure"," "&amp;Timeline&amp;Figure,""))</f>
        <v>#N/A</v>
      </c>
      <c r="E53" s="123" t="e">
        <f>IF(E$116="",IF(VLOOKUP(M53,ActivityList[],10,0)="Planned",Planned&amp;IF(VLOOKUP(M53,ActivityList[],12,0)="Yes",Moved,"")&amp;" __/__ ",IF(VLOOKUP(M53,ActivityList[],10,0)="Completed",Completed&amp;" ",Revoked&amp;" ")),IF(VLOOKUP(M53,ActivityList[],10,0)="Revoked",Revoked&amp;" ",TEXT(VLOOKUP(M53,ActivityList[],11,0)," d/m | ")))&amp;VLOOKUP(M53,ActivityList[],8,0)&amp;IF(VLOOKUP(M53,ActivityList[],13,0)="Yes"," "&amp;Map,"")&amp;IF(VLOOKUP(M53,ActivityList[],14,0)="Yes"," "&amp;Timeline,IF(VLOOKUP(M53,ActivityList[],14,0)="Figure"," "&amp;Timeline&amp;Figure,""))</f>
        <v>#N/A</v>
      </c>
      <c r="F53" s="123" t="str">
        <f>IF(F$116="",IF(VLOOKUP(N53,ActivityList[],10,0)="Planned",Planned&amp;IF(VLOOKUP(N53,ActivityList[],12,0)="Yes",Moved,"")&amp;" __/__ ",IF(VLOOKUP(N53,ActivityList[],10,0)="Completed",Completed&amp;" ",Revoked&amp;" ")),IF(VLOOKUP(N53,ActivityList[],10,0)="Revoked",Revoked&amp;" ",TEXT(VLOOKUP(N53,ActivityList[],11,0)," d/m | ")))&amp;VLOOKUP(N53,ActivityList[],8,0)&amp;IF(VLOOKUP(N53,ActivityList[],13,0)="Yes"," "&amp;Map,"")&amp;IF(VLOOKUP(N53,ActivityList[],14,0)="Yes"," "&amp;Timeline,IF(VLOOKUP(N53,ActivityList[],14,0)="Figure"," "&amp;Timeline&amp;Figure,""))</f>
        <v>ƒ __/__ All Ǽ</v>
      </c>
      <c r="G53" s="123" t="e">
        <f>IF(G$116="",IF(VLOOKUP(O53,ActivityList[],10,0)="Planned",Planned&amp;IF(VLOOKUP(O53,ActivityList[],12,0)="Yes",Moved,"")&amp;" __/__ ",IF(VLOOKUP(O53,ActivityList[],10,0)="Completed",Completed&amp;" ",Revoked&amp;" ")),IF(VLOOKUP(O53,ActivityList[],10,0)="Revoked",Revoked&amp;" ",TEXT(VLOOKUP(O53,ActivityList[],11,0)," d/m | ")))&amp;VLOOKUP(O53,ActivityList[],8,0)&amp;IF(VLOOKUP(O53,ActivityList[],13,0)="Yes"," "&amp;Map,"")&amp;IF(VLOOKUP(O53,ActivityList[],14,0)="Yes"," "&amp;Timeline,IF(VLOOKUP(O53,ActivityList[],14,0)="Figure"," "&amp;Timeline&amp;Figure,""))</f>
        <v>#N/A</v>
      </c>
      <c r="H53" s="124" t="e">
        <f>IF(H$116="",IF(VLOOKUP(P53,ActivityList[],10,0)="Planned",Planned&amp;IF(VLOOKUP(P53,ActivityList[],12,0)="Yes",Moved,"")&amp;" __/__ ",IF(VLOOKUP(P53,ActivityList[],10,0)="Completed",Completed&amp;" ",Revoked&amp;" ")),IF(VLOOKUP(P53,ActivityList[],10,0)="Revoked",Revoked&amp;" ",TEXT(VLOOKUP(P53,ActivityList[],11,0)," d/m | ")))&amp;VLOOKUP(P53,ActivityList[],8,0)&amp;IF(VLOOKUP(P53,ActivityList[],13,0)="Yes"," "&amp;Map,"")&amp;IF(VLOOKUP(P53,ActivityList[],14,0)="Yes"," "&amp;Timeline,IF(VLOOKUP(P53,ActivityList[],14,0)="Figure"," "&amp;Timeline&amp;Figure,""))</f>
        <v>#N/A</v>
      </c>
      <c r="J53" s="65" t="str">
        <f t="shared" si="104"/>
        <v>Foundation</v>
      </c>
      <c r="K53" s="65" t="str">
        <f t="shared" si="105"/>
        <v>The Big Wave</v>
      </c>
      <c r="L53" s="65" t="str">
        <f t="shared" si="106"/>
        <v>FoundationThe Big Wave31</v>
      </c>
      <c r="M53" s="65" t="str">
        <f t="shared" si="107"/>
        <v>FoundationThe Big Wave32</v>
      </c>
      <c r="N53" s="65" t="str">
        <f t="shared" si="108"/>
        <v>FoundationThe Big Wave33</v>
      </c>
      <c r="O53" s="65" t="str">
        <f t="shared" si="109"/>
        <v>FoundationThe Big Wave34</v>
      </c>
      <c r="P53" s="65" t="str">
        <f t="shared" si="110"/>
        <v>FoundationThe Big Wave35</v>
      </c>
      <c r="Q53" s="65"/>
      <c r="R53" s="66" t="str">
        <f>IF(ISNA(VLOOKUP(L53,ActivityList[],10,0)),"",IF(ISBLANK(VLOOKUP(L53,ActivityList[],10,0)),"",VLOOKUP(L53,ActivityList[],10,0)))</f>
        <v/>
      </c>
      <c r="S53" s="66" t="str">
        <f>IF(ISNA(VLOOKUP(M53,ActivityList[],10,0)),"",IF(ISBLANK(VLOOKUP(M53,ActivityList[],10,0)),"",VLOOKUP(M53,ActivityList[],10,0)))</f>
        <v/>
      </c>
      <c r="T53" s="66" t="str">
        <f>IF(ISNA(VLOOKUP(N53,ActivityList[],10,0)),"",IF(ISBLANK(VLOOKUP(N53,ActivityList[],10,0)),"",VLOOKUP(N53,ActivityList[],10,0)))</f>
        <v>Planned</v>
      </c>
      <c r="U53" s="66" t="str">
        <f>IF(ISNA(VLOOKUP(O53,ActivityList[],10,0)),"",IF(ISBLANK(VLOOKUP(O53,ActivityList[],10,0)),"",VLOOKUP(O53,ActivityList[],10,0)))</f>
        <v/>
      </c>
      <c r="V53" s="66" t="str">
        <f>IF(ISNA(VLOOKUP(P53,ActivityList[],10,0)),"",IF(ISBLANK(VLOOKUP(P53,ActivityList[],10,0)),"",VLOOKUP(P53,ActivityList[],10,0)))</f>
        <v/>
      </c>
    </row>
    <row r="54" spans="1:22" ht="15" customHeight="1" x14ac:dyDescent="0.25">
      <c r="A54" s="259"/>
      <c r="B54" s="263"/>
      <c r="C54" s="127" t="s">
        <v>1926</v>
      </c>
      <c r="D54" s="123" t="e">
        <f>IF(D$116="",IF(VLOOKUP(L54,ActivityList[],10,0)="Planned",Planned&amp;IF(VLOOKUP(L54,ActivityList[],12,0)="Yes",Moved,"")&amp;" __/__ ",IF(VLOOKUP(L54,ActivityList[],10,0)="Completed",Completed&amp;" ",Revoked&amp;" ")),IF(VLOOKUP(L54,ActivityList[],10,0)="Revoked",Revoked&amp;" ",TEXT(VLOOKUP(L54,ActivityList[],11,0)," d/m | ")))&amp;VLOOKUP(L54,ActivityList[],8,0)&amp;IF(VLOOKUP(L54,ActivityList[],13,0)="Yes"," "&amp;Map,"")&amp;IF(VLOOKUP(L54,ActivityList[],14,0)="Yes"," "&amp;Timeline,IF(VLOOKUP(L54,ActivityList[],14,0)="Figure"," "&amp;Timeline&amp;Figure,""))</f>
        <v>#N/A</v>
      </c>
      <c r="E54" s="123" t="e">
        <f>IF(E$116="",IF(VLOOKUP(M54,ActivityList[],10,0)="Planned",Planned&amp;IF(VLOOKUP(M54,ActivityList[],12,0)="Yes",Moved,"")&amp;" __/__ ",IF(VLOOKUP(M54,ActivityList[],10,0)="Completed",Completed&amp;" ",Revoked&amp;" ")),IF(VLOOKUP(M54,ActivityList[],10,0)="Revoked",Revoked&amp;" ",TEXT(VLOOKUP(M54,ActivityList[],11,0)," d/m | ")))&amp;VLOOKUP(M54,ActivityList[],8,0)&amp;IF(VLOOKUP(M54,ActivityList[],13,0)="Yes"," "&amp;Map,"")&amp;IF(VLOOKUP(M54,ActivityList[],14,0)="Yes"," "&amp;Timeline,IF(VLOOKUP(M54,ActivityList[],14,0)="Figure"," "&amp;Timeline&amp;Figure,""))</f>
        <v>#N/A</v>
      </c>
      <c r="F54" s="123" t="e">
        <f>IF(F$116="",IF(VLOOKUP(N54,ActivityList[],10,0)="Planned",Planned&amp;IF(VLOOKUP(N54,ActivityList[],12,0)="Yes",Moved,"")&amp;" __/__ ",IF(VLOOKUP(N54,ActivityList[],10,0)="Completed",Completed&amp;" ",Revoked&amp;" ")),IF(VLOOKUP(N54,ActivityList[],10,0)="Revoked",Revoked&amp;" ",TEXT(VLOOKUP(N54,ActivityList[],11,0)," d/m | ")))&amp;VLOOKUP(N54,ActivityList[],8,0)&amp;IF(VLOOKUP(N54,ActivityList[],13,0)="Yes"," "&amp;Map,"")&amp;IF(VLOOKUP(N54,ActivityList[],14,0)="Yes"," "&amp;Timeline,IF(VLOOKUP(N54,ActivityList[],14,0)="Figure"," "&amp;Timeline&amp;Figure,""))</f>
        <v>#N/A</v>
      </c>
      <c r="G54" s="123" t="e">
        <f>IF(G$116="",IF(VLOOKUP(O54,ActivityList[],10,0)="Planned",Planned&amp;IF(VLOOKUP(O54,ActivityList[],12,0)="Yes",Moved,"")&amp;" __/__ ",IF(VLOOKUP(O54,ActivityList[],10,0)="Completed",Completed&amp;" ",Revoked&amp;" ")),IF(VLOOKUP(O54,ActivityList[],10,0)="Revoked",Revoked&amp;" ",TEXT(VLOOKUP(O54,ActivityList[],11,0)," d/m | ")))&amp;VLOOKUP(O54,ActivityList[],8,0)&amp;IF(VLOOKUP(O54,ActivityList[],13,0)="Yes"," "&amp;Map,"")&amp;IF(VLOOKUP(O54,ActivityList[],14,0)="Yes"," "&amp;Timeline,IF(VLOOKUP(O54,ActivityList[],14,0)="Figure"," "&amp;Timeline&amp;Figure,""))</f>
        <v>#N/A</v>
      </c>
      <c r="H54" s="124" t="e">
        <f>IF(H$116="",IF(VLOOKUP(P54,ActivityList[],10,0)="Planned",Planned&amp;IF(VLOOKUP(P54,ActivityList[],12,0)="Yes",Moved,"")&amp;" __/__ ",IF(VLOOKUP(P54,ActivityList[],10,0)="Completed",Completed&amp;" ",Revoked&amp;" ")),IF(VLOOKUP(P54,ActivityList[],10,0)="Revoked",Revoked&amp;" ",TEXT(VLOOKUP(P54,ActivityList[],11,0)," d/m | ")))&amp;VLOOKUP(P54,ActivityList[],8,0)&amp;IF(VLOOKUP(P54,ActivityList[],13,0)="Yes"," "&amp;Map,"")&amp;IF(VLOOKUP(P54,ActivityList[],14,0)="Yes"," "&amp;Timeline,IF(VLOOKUP(P54,ActivityList[],14,0)="Figure"," "&amp;Timeline&amp;Figure,""))</f>
        <v>#N/A</v>
      </c>
      <c r="J54" s="65" t="str">
        <f t="shared" si="104"/>
        <v>Foundation</v>
      </c>
      <c r="K54" s="65" t="str">
        <f t="shared" si="105"/>
        <v>Born in the Year of Courage</v>
      </c>
      <c r="L54" s="65" t="str">
        <f t="shared" si="106"/>
        <v>FoundationBorn in the Year of Courage31</v>
      </c>
      <c r="M54" s="65" t="str">
        <f t="shared" si="107"/>
        <v>FoundationBorn in the Year of Courage32</v>
      </c>
      <c r="N54" s="65" t="str">
        <f t="shared" si="108"/>
        <v>FoundationBorn in the Year of Courage33</v>
      </c>
      <c r="O54" s="65" t="str">
        <f t="shared" si="109"/>
        <v>FoundationBorn in the Year of Courage34</v>
      </c>
      <c r="P54" s="65" t="str">
        <f t="shared" si="110"/>
        <v>FoundationBorn in the Year of Courage35</v>
      </c>
      <c r="Q54" s="65"/>
      <c r="R54" s="66" t="str">
        <f>IF(ISNA(VLOOKUP(L54,ActivityList[],10,0)),"",IF(ISBLANK(VLOOKUP(L54,ActivityList[],10,0)),"",VLOOKUP(L54,ActivityList[],10,0)))</f>
        <v/>
      </c>
      <c r="S54" s="66" t="str">
        <f>IF(ISNA(VLOOKUP(M54,ActivityList[],10,0)),"",IF(ISBLANK(VLOOKUP(M54,ActivityList[],10,0)),"",VLOOKUP(M54,ActivityList[],10,0)))</f>
        <v/>
      </c>
      <c r="T54" s="66" t="str">
        <f>IF(ISNA(VLOOKUP(N54,ActivityList[],10,0)),"",IF(ISBLANK(VLOOKUP(N54,ActivityList[],10,0)),"",VLOOKUP(N54,ActivityList[],10,0)))</f>
        <v/>
      </c>
      <c r="U54" s="66" t="str">
        <f>IF(ISNA(VLOOKUP(O54,ActivityList[],10,0)),"",IF(ISBLANK(VLOOKUP(O54,ActivityList[],10,0)),"",VLOOKUP(O54,ActivityList[],10,0)))</f>
        <v/>
      </c>
      <c r="V54" s="66" t="str">
        <f>IF(ISNA(VLOOKUP(P54,ActivityList[],10,0)),"",IF(ISBLANK(VLOOKUP(P54,ActivityList[],10,0)),"",VLOOKUP(P54,ActivityList[],10,0)))</f>
        <v/>
      </c>
    </row>
    <row r="55" spans="1:22" ht="15" customHeight="1" x14ac:dyDescent="0.25">
      <c r="A55" s="259"/>
      <c r="B55" s="263"/>
      <c r="C55" s="127" t="s">
        <v>1943</v>
      </c>
      <c r="D55" s="123" t="e">
        <f>IF(D$116="",IF(VLOOKUP(L55,ActivityList[],10,0)="Planned",Planned&amp;IF(VLOOKUP(L55,ActivityList[],12,0)="Yes",Moved,"")&amp;" __/__ ",IF(VLOOKUP(L55,ActivityList[],10,0)="Completed",Completed&amp;" ",Revoked&amp;" ")),IF(VLOOKUP(L55,ActivityList[],10,0)="Revoked",Revoked&amp;" ",TEXT(VLOOKUP(L55,ActivityList[],11,0)," d/m | ")))&amp;VLOOKUP(L55,ActivityList[],8,0)&amp;IF(VLOOKUP(L55,ActivityList[],13,0)="Yes"," "&amp;Map,"")&amp;IF(VLOOKUP(L55,ActivityList[],14,0)="Yes"," "&amp;Timeline,IF(VLOOKUP(L55,ActivityList[],14,0)="Figure"," "&amp;Timeline&amp;Figure,""))</f>
        <v>#N/A</v>
      </c>
      <c r="E55" s="123" t="e">
        <f>IF(E$116="",IF(VLOOKUP(M55,ActivityList[],10,0)="Planned",Planned&amp;IF(VLOOKUP(M55,ActivityList[],12,0)="Yes",Moved,"")&amp;" __/__ ",IF(VLOOKUP(M55,ActivityList[],10,0)="Completed",Completed&amp;" ",Revoked&amp;" ")),IF(VLOOKUP(M55,ActivityList[],10,0)="Revoked",Revoked&amp;" ",TEXT(VLOOKUP(M55,ActivityList[],11,0)," d/m | ")))&amp;VLOOKUP(M55,ActivityList[],8,0)&amp;IF(VLOOKUP(M55,ActivityList[],13,0)="Yes"," "&amp;Map,"")&amp;IF(VLOOKUP(M55,ActivityList[],14,0)="Yes"," "&amp;Timeline,IF(VLOOKUP(M55,ActivityList[],14,0)="Figure"," "&amp;Timeline&amp;Figure,""))</f>
        <v>#N/A</v>
      </c>
      <c r="F55" s="123" t="e">
        <f>IF(F$116="",IF(VLOOKUP(N55,ActivityList[],10,0)="Planned",Planned&amp;IF(VLOOKUP(N55,ActivityList[],12,0)="Yes",Moved,"")&amp;" __/__ ",IF(VLOOKUP(N55,ActivityList[],10,0)="Completed",Completed&amp;" ",Revoked&amp;" ")),IF(VLOOKUP(N55,ActivityList[],10,0)="Revoked",Revoked&amp;" ",TEXT(VLOOKUP(N55,ActivityList[],11,0)," d/m | ")))&amp;VLOOKUP(N55,ActivityList[],8,0)&amp;IF(VLOOKUP(N55,ActivityList[],13,0)="Yes"," "&amp;Map,"")&amp;IF(VLOOKUP(N55,ActivityList[],14,0)="Yes"," "&amp;Timeline,IF(VLOOKUP(N55,ActivityList[],14,0)="Figure"," "&amp;Timeline&amp;Figure,""))</f>
        <v>#N/A</v>
      </c>
      <c r="G55" s="123" t="e">
        <f>IF(G$116="",IF(VLOOKUP(O55,ActivityList[],10,0)="Planned",Planned&amp;IF(VLOOKUP(O55,ActivityList[],12,0)="Yes",Moved,"")&amp;" __/__ ",IF(VLOOKUP(O55,ActivityList[],10,0)="Completed",Completed&amp;" ",Revoked&amp;" ")),IF(VLOOKUP(O55,ActivityList[],10,0)="Revoked",Revoked&amp;" ",TEXT(VLOOKUP(O55,ActivityList[],11,0)," d/m | ")))&amp;VLOOKUP(O55,ActivityList[],8,0)&amp;IF(VLOOKUP(O55,ActivityList[],13,0)="Yes"," "&amp;Map,"")&amp;IF(VLOOKUP(O55,ActivityList[],14,0)="Yes"," "&amp;Timeline,IF(VLOOKUP(O55,ActivityList[],14,0)="Figure"," "&amp;Timeline&amp;Figure,""))</f>
        <v>#N/A</v>
      </c>
      <c r="H55" s="124" t="e">
        <f>IF(H$116="",IF(VLOOKUP(P55,ActivityList[],10,0)="Planned",Planned&amp;IF(VLOOKUP(P55,ActivityList[],12,0)="Yes",Moved,"")&amp;" __/__ ",IF(VLOOKUP(P55,ActivityList[],10,0)="Completed",Completed&amp;" ",Revoked&amp;" ")),IF(VLOOKUP(P55,ActivityList[],10,0)="Revoked",Revoked&amp;" ",TEXT(VLOOKUP(P55,ActivityList[],11,0)," d/m | ")))&amp;VLOOKUP(P55,ActivityList[],8,0)&amp;IF(VLOOKUP(P55,ActivityList[],13,0)="Yes"," "&amp;Map,"")&amp;IF(VLOOKUP(P55,ActivityList[],14,0)="Yes"," "&amp;Timeline,IF(VLOOKUP(P55,ActivityList[],14,0)="Figure"," "&amp;Timeline&amp;Figure,""))</f>
        <v>#N/A</v>
      </c>
      <c r="J55" s="65" t="str">
        <f t="shared" ref="J55:J59" si="111">IF(ISBLANK(A55),J54,A55)</f>
        <v>Foundation</v>
      </c>
      <c r="K55" s="65" t="str">
        <f t="shared" ref="K55:K59" si="112">C55</f>
        <v>The Cat Who Went to Heaven</v>
      </c>
      <c r="L55" s="65" t="str">
        <f t="shared" ref="L55:L59" si="113">$J55&amp;$K55&amp;L$4</f>
        <v>FoundationThe Cat Who Went to Heaven31</v>
      </c>
      <c r="M55" s="65" t="str">
        <f t="shared" ref="M55:M59" si="114">$J55&amp;$K55&amp;M$4</f>
        <v>FoundationThe Cat Who Went to Heaven32</v>
      </c>
      <c r="N55" s="65" t="str">
        <f t="shared" ref="N55:N59" si="115">$J55&amp;$K55&amp;N$4</f>
        <v>FoundationThe Cat Who Went to Heaven33</v>
      </c>
      <c r="O55" s="65" t="str">
        <f t="shared" ref="O55:O59" si="116">$J55&amp;$K55&amp;O$4</f>
        <v>FoundationThe Cat Who Went to Heaven34</v>
      </c>
      <c r="P55" s="65" t="str">
        <f t="shared" ref="P55:P59" si="117">$J55&amp;$K55&amp;P$4</f>
        <v>FoundationThe Cat Who Went to Heaven35</v>
      </c>
      <c r="Q55" s="65"/>
      <c r="R55" s="66" t="str">
        <f>IF(ISNA(VLOOKUP(L55,ActivityList[],10,0)),"",IF(ISBLANK(VLOOKUP(L55,ActivityList[],10,0)),"",VLOOKUP(L55,ActivityList[],10,0)))</f>
        <v/>
      </c>
      <c r="S55" s="66" t="str">
        <f>IF(ISNA(VLOOKUP(M55,ActivityList[],10,0)),"",IF(ISBLANK(VLOOKUP(M55,ActivityList[],10,0)),"",VLOOKUP(M55,ActivityList[],10,0)))</f>
        <v/>
      </c>
      <c r="T55" s="66" t="str">
        <f>IF(ISNA(VLOOKUP(N55,ActivityList[],10,0)),"",IF(ISBLANK(VLOOKUP(N55,ActivityList[],10,0)),"",VLOOKUP(N55,ActivityList[],10,0)))</f>
        <v/>
      </c>
      <c r="U55" s="66" t="str">
        <f>IF(ISNA(VLOOKUP(O55,ActivityList[],10,0)),"",IF(ISBLANK(VLOOKUP(O55,ActivityList[],10,0)),"",VLOOKUP(O55,ActivityList[],10,0)))</f>
        <v/>
      </c>
      <c r="V55" s="66" t="str">
        <f>IF(ISNA(VLOOKUP(P55,ActivityList[],10,0)),"",IF(ISBLANK(VLOOKUP(P55,ActivityList[],10,0)),"",VLOOKUP(P55,ActivityList[],10,0)))</f>
        <v/>
      </c>
    </row>
    <row r="56" spans="1:22" ht="15" customHeight="1" x14ac:dyDescent="0.25">
      <c r="A56" s="259"/>
      <c r="B56" s="263"/>
      <c r="C56" s="127" t="s">
        <v>1950</v>
      </c>
      <c r="D56" s="123" t="e">
        <f>IF(D$116="",IF(VLOOKUP(L56,ActivityList[],10,0)="Planned",Planned&amp;IF(VLOOKUP(L56,ActivityList[],12,0)="Yes",Moved,"")&amp;" __/__ ",IF(VLOOKUP(L56,ActivityList[],10,0)="Completed",Completed&amp;" ",Revoked&amp;" ")),IF(VLOOKUP(L56,ActivityList[],10,0)="Revoked",Revoked&amp;" ",TEXT(VLOOKUP(L56,ActivityList[],11,0)," d/m | ")))&amp;VLOOKUP(L56,ActivityList[],8,0)&amp;IF(VLOOKUP(L56,ActivityList[],13,0)="Yes"," "&amp;Map,"")&amp;IF(VLOOKUP(L56,ActivityList[],14,0)="Yes"," "&amp;Timeline,IF(VLOOKUP(L56,ActivityList[],14,0)="Figure"," "&amp;Timeline&amp;Figure,""))</f>
        <v>#N/A</v>
      </c>
      <c r="E56" s="123" t="e">
        <f>IF(E$116="",IF(VLOOKUP(M56,ActivityList[],10,0)="Planned",Planned&amp;IF(VLOOKUP(M56,ActivityList[],12,0)="Yes",Moved,"")&amp;" __/__ ",IF(VLOOKUP(M56,ActivityList[],10,0)="Completed",Completed&amp;" ",Revoked&amp;" ")),IF(VLOOKUP(M56,ActivityList[],10,0)="Revoked",Revoked&amp;" ",TEXT(VLOOKUP(M56,ActivityList[],11,0)," d/m | ")))&amp;VLOOKUP(M56,ActivityList[],8,0)&amp;IF(VLOOKUP(M56,ActivityList[],13,0)="Yes"," "&amp;Map,"")&amp;IF(VLOOKUP(M56,ActivityList[],14,0)="Yes"," "&amp;Timeline,IF(VLOOKUP(M56,ActivityList[],14,0)="Figure"," "&amp;Timeline&amp;Figure,""))</f>
        <v>#N/A</v>
      </c>
      <c r="F56" s="123" t="e">
        <f>IF(F$116="",IF(VLOOKUP(N56,ActivityList[],10,0)="Planned",Planned&amp;IF(VLOOKUP(N56,ActivityList[],12,0)="Yes",Moved,"")&amp;" __/__ ",IF(VLOOKUP(N56,ActivityList[],10,0)="Completed",Completed&amp;" ",Revoked&amp;" ")),IF(VLOOKUP(N56,ActivityList[],10,0)="Revoked",Revoked&amp;" ",TEXT(VLOOKUP(N56,ActivityList[],11,0)," d/m | ")))&amp;VLOOKUP(N56,ActivityList[],8,0)&amp;IF(VLOOKUP(N56,ActivityList[],13,0)="Yes"," "&amp;Map,"")&amp;IF(VLOOKUP(N56,ActivityList[],14,0)="Yes"," "&amp;Timeline,IF(VLOOKUP(N56,ActivityList[],14,0)="Figure"," "&amp;Timeline&amp;Figure,""))</f>
        <v>#N/A</v>
      </c>
      <c r="G56" s="123" t="e">
        <f>IF(G$116="",IF(VLOOKUP(O56,ActivityList[],10,0)="Planned",Planned&amp;IF(VLOOKUP(O56,ActivityList[],12,0)="Yes",Moved,"")&amp;" __/__ ",IF(VLOOKUP(O56,ActivityList[],10,0)="Completed",Completed&amp;" ",Revoked&amp;" ")),IF(VLOOKUP(O56,ActivityList[],10,0)="Revoked",Revoked&amp;" ",TEXT(VLOOKUP(O56,ActivityList[],11,0)," d/m | ")))&amp;VLOOKUP(O56,ActivityList[],8,0)&amp;IF(VLOOKUP(O56,ActivityList[],13,0)="Yes"," "&amp;Map,"")&amp;IF(VLOOKUP(O56,ActivityList[],14,0)="Yes"," "&amp;Timeline,IF(VLOOKUP(O56,ActivityList[],14,0)="Figure"," "&amp;Timeline&amp;Figure,""))</f>
        <v>#N/A</v>
      </c>
      <c r="H56" s="124" t="e">
        <f>IF(H$116="",IF(VLOOKUP(P56,ActivityList[],10,0)="Planned",Planned&amp;IF(VLOOKUP(P56,ActivityList[],12,0)="Yes",Moved,"")&amp;" __/__ ",IF(VLOOKUP(P56,ActivityList[],10,0)="Completed",Completed&amp;" ",Revoked&amp;" ")),IF(VLOOKUP(P56,ActivityList[],10,0)="Revoked",Revoked&amp;" ",TEXT(VLOOKUP(P56,ActivityList[],11,0)," d/m | ")))&amp;VLOOKUP(P56,ActivityList[],8,0)&amp;IF(VLOOKUP(P56,ActivityList[],13,0)="Yes"," "&amp;Map,"")&amp;IF(VLOOKUP(P56,ActivityList[],14,0)="Yes"," "&amp;Timeline,IF(VLOOKUP(P56,ActivityList[],14,0)="Figure"," "&amp;Timeline&amp;Figure,""))</f>
        <v>#N/A</v>
      </c>
      <c r="J56" s="65" t="str">
        <f t="shared" si="111"/>
        <v>Foundation</v>
      </c>
      <c r="K56" s="65" t="str">
        <f t="shared" si="112"/>
        <v>Burying the Sun</v>
      </c>
      <c r="L56" s="65" t="str">
        <f t="shared" si="113"/>
        <v>FoundationBurying the Sun31</v>
      </c>
      <c r="M56" s="65" t="str">
        <f t="shared" si="114"/>
        <v>FoundationBurying the Sun32</v>
      </c>
      <c r="N56" s="65" t="str">
        <f t="shared" si="115"/>
        <v>FoundationBurying the Sun33</v>
      </c>
      <c r="O56" s="65" t="str">
        <f t="shared" si="116"/>
        <v>FoundationBurying the Sun34</v>
      </c>
      <c r="P56" s="65" t="str">
        <f t="shared" si="117"/>
        <v>FoundationBurying the Sun35</v>
      </c>
      <c r="Q56" s="65"/>
      <c r="R56" s="66" t="str">
        <f>IF(ISNA(VLOOKUP(L56,ActivityList[],10,0)),"",IF(ISBLANK(VLOOKUP(L56,ActivityList[],10,0)),"",VLOOKUP(L56,ActivityList[],10,0)))</f>
        <v/>
      </c>
      <c r="S56" s="66" t="str">
        <f>IF(ISNA(VLOOKUP(M56,ActivityList[],10,0)),"",IF(ISBLANK(VLOOKUP(M56,ActivityList[],10,0)),"",VLOOKUP(M56,ActivityList[],10,0)))</f>
        <v/>
      </c>
      <c r="T56" s="66" t="str">
        <f>IF(ISNA(VLOOKUP(N56,ActivityList[],10,0)),"",IF(ISBLANK(VLOOKUP(N56,ActivityList[],10,0)),"",VLOOKUP(N56,ActivityList[],10,0)))</f>
        <v/>
      </c>
      <c r="U56" s="66" t="str">
        <f>IF(ISNA(VLOOKUP(O56,ActivityList[],10,0)),"",IF(ISBLANK(VLOOKUP(O56,ActivityList[],10,0)),"",VLOOKUP(O56,ActivityList[],10,0)))</f>
        <v/>
      </c>
      <c r="V56" s="66" t="str">
        <f>IF(ISNA(VLOOKUP(P56,ActivityList[],10,0)),"",IF(ISBLANK(VLOOKUP(P56,ActivityList[],10,0)),"",VLOOKUP(P56,ActivityList[],10,0)))</f>
        <v/>
      </c>
    </row>
    <row r="57" spans="1:22" ht="15" customHeight="1" x14ac:dyDescent="0.25">
      <c r="A57" s="259"/>
      <c r="B57" s="263"/>
      <c r="C57" s="127" t="s">
        <v>2093</v>
      </c>
      <c r="D57" s="123" t="e">
        <f>IF(D$116="",IF(VLOOKUP(L57,ActivityList[],10,0)="Planned",Planned&amp;IF(VLOOKUP(L57,ActivityList[],12,0)="Yes",Moved,"")&amp;" __/__ ",IF(VLOOKUP(L57,ActivityList[],10,0)="Completed",Completed&amp;" ",Revoked&amp;" ")),IF(VLOOKUP(L57,ActivityList[],10,0)="Revoked",Revoked&amp;" ",TEXT(VLOOKUP(L57,ActivityList[],11,0)," d/m | ")))&amp;VLOOKUP(L57,ActivityList[],8,0)&amp;IF(VLOOKUP(L57,ActivityList[],13,0)="Yes"," "&amp;Map,"")&amp;IF(VLOOKUP(L57,ActivityList[],14,0)="Yes"," "&amp;Timeline,IF(VLOOKUP(L57,ActivityList[],14,0)="Figure"," "&amp;Timeline&amp;Figure,""))</f>
        <v>#N/A</v>
      </c>
      <c r="E57" s="123" t="e">
        <f>IF(E$116="",IF(VLOOKUP(M57,ActivityList[],10,0)="Planned",Planned&amp;IF(VLOOKUP(M57,ActivityList[],12,0)="Yes",Moved,"")&amp;" __/__ ",IF(VLOOKUP(M57,ActivityList[],10,0)="Completed",Completed&amp;" ",Revoked&amp;" ")),IF(VLOOKUP(M57,ActivityList[],10,0)="Revoked",Revoked&amp;" ",TEXT(VLOOKUP(M57,ActivityList[],11,0)," d/m | ")))&amp;VLOOKUP(M57,ActivityList[],8,0)&amp;IF(VLOOKUP(M57,ActivityList[],13,0)="Yes"," "&amp;Map,"")&amp;IF(VLOOKUP(M57,ActivityList[],14,0)="Yes"," "&amp;Timeline,IF(VLOOKUP(M57,ActivityList[],14,0)="Figure"," "&amp;Timeline&amp;Figure,""))</f>
        <v>#N/A</v>
      </c>
      <c r="F57" s="123" t="e">
        <f>IF(F$116="",IF(VLOOKUP(N57,ActivityList[],10,0)="Planned",Planned&amp;IF(VLOOKUP(N57,ActivityList[],12,0)="Yes",Moved,"")&amp;" __/__ ",IF(VLOOKUP(N57,ActivityList[],10,0)="Completed",Completed&amp;" ",Revoked&amp;" ")),IF(VLOOKUP(N57,ActivityList[],10,0)="Revoked",Revoked&amp;" ",TEXT(VLOOKUP(N57,ActivityList[],11,0)," d/m | ")))&amp;VLOOKUP(N57,ActivityList[],8,0)&amp;IF(VLOOKUP(N57,ActivityList[],13,0)="Yes"," "&amp;Map,"")&amp;IF(VLOOKUP(N57,ActivityList[],14,0)="Yes"," "&amp;Timeline,IF(VLOOKUP(N57,ActivityList[],14,0)="Figure"," "&amp;Timeline&amp;Figure,""))</f>
        <v>#N/A</v>
      </c>
      <c r="G57" s="123" t="e">
        <f>IF(G$116="",IF(VLOOKUP(O57,ActivityList[],10,0)="Planned",Planned&amp;IF(VLOOKUP(O57,ActivityList[],12,0)="Yes",Moved,"")&amp;" __/__ ",IF(VLOOKUP(O57,ActivityList[],10,0)="Completed",Completed&amp;" ",Revoked&amp;" ")),IF(VLOOKUP(O57,ActivityList[],10,0)="Revoked",Revoked&amp;" ",TEXT(VLOOKUP(O57,ActivityList[],11,0)," d/m | ")))&amp;VLOOKUP(O57,ActivityList[],8,0)&amp;IF(VLOOKUP(O57,ActivityList[],13,0)="Yes"," "&amp;Map,"")&amp;IF(VLOOKUP(O57,ActivityList[],14,0)="Yes"," "&amp;Timeline,IF(VLOOKUP(O57,ActivityList[],14,0)="Figure"," "&amp;Timeline&amp;Figure,""))</f>
        <v>#N/A</v>
      </c>
      <c r="H57" s="124" t="e">
        <f>IF(H$116="",IF(VLOOKUP(P57,ActivityList[],10,0)="Planned",Planned&amp;IF(VLOOKUP(P57,ActivityList[],12,0)="Yes",Moved,"")&amp;" __/__ ",IF(VLOOKUP(P57,ActivityList[],10,0)="Completed",Completed&amp;" ",Revoked&amp;" ")),IF(VLOOKUP(P57,ActivityList[],10,0)="Revoked",Revoked&amp;" ",TEXT(VLOOKUP(P57,ActivityList[],11,0)," d/m | ")))&amp;VLOOKUP(P57,ActivityList[],8,0)&amp;IF(VLOOKUP(P57,ActivityList[],13,0)="Yes"," "&amp;Map,"")&amp;IF(VLOOKUP(P57,ActivityList[],14,0)="Yes"," "&amp;Timeline,IF(VLOOKUP(P57,ActivityList[],14,0)="Figure"," "&amp;Timeline&amp;Figure,""))</f>
        <v>#N/A</v>
      </c>
      <c r="J57" s="65" t="str">
        <f t="shared" si="111"/>
        <v>Foundation</v>
      </c>
      <c r="K57" s="65" t="str">
        <f t="shared" si="112"/>
        <v>The Turning</v>
      </c>
      <c r="L57" s="65" t="str">
        <f t="shared" si="113"/>
        <v>FoundationThe Turning31</v>
      </c>
      <c r="M57" s="65" t="str">
        <f t="shared" si="114"/>
        <v>FoundationThe Turning32</v>
      </c>
      <c r="N57" s="65" t="str">
        <f t="shared" si="115"/>
        <v>FoundationThe Turning33</v>
      </c>
      <c r="O57" s="65" t="str">
        <f t="shared" si="116"/>
        <v>FoundationThe Turning34</v>
      </c>
      <c r="P57" s="65" t="str">
        <f t="shared" si="117"/>
        <v>FoundationThe Turning35</v>
      </c>
      <c r="Q57" s="65"/>
      <c r="R57" s="66" t="str">
        <f>IF(ISNA(VLOOKUP(L57,ActivityList[],10,0)),"",IF(ISBLANK(VLOOKUP(L57,ActivityList[],10,0)),"",VLOOKUP(L57,ActivityList[],10,0)))</f>
        <v/>
      </c>
      <c r="S57" s="66" t="str">
        <f>IF(ISNA(VLOOKUP(M57,ActivityList[],10,0)),"",IF(ISBLANK(VLOOKUP(M57,ActivityList[],10,0)),"",VLOOKUP(M57,ActivityList[],10,0)))</f>
        <v/>
      </c>
      <c r="T57" s="66" t="str">
        <f>IF(ISNA(VLOOKUP(N57,ActivityList[],10,0)),"",IF(ISBLANK(VLOOKUP(N57,ActivityList[],10,0)),"",VLOOKUP(N57,ActivityList[],10,0)))</f>
        <v/>
      </c>
      <c r="U57" s="66" t="str">
        <f>IF(ISNA(VLOOKUP(O57,ActivityList[],10,0)),"",IF(ISBLANK(VLOOKUP(O57,ActivityList[],10,0)),"",VLOOKUP(O57,ActivityList[],10,0)))</f>
        <v/>
      </c>
      <c r="V57" s="66" t="str">
        <f>IF(ISNA(VLOOKUP(P57,ActivityList[],10,0)),"",IF(ISBLANK(VLOOKUP(P57,ActivityList[],10,0)),"",VLOOKUP(P57,ActivityList[],10,0)))</f>
        <v/>
      </c>
    </row>
    <row r="58" spans="1:22" ht="15" customHeight="1" x14ac:dyDescent="0.25">
      <c r="A58" s="259"/>
      <c r="B58" s="263"/>
      <c r="C58" s="127" t="s">
        <v>2177</v>
      </c>
      <c r="D58" s="123" t="e">
        <f>IF(D$116="",IF(VLOOKUP(L58,ActivityList[],10,0)="Planned",Planned&amp;IF(VLOOKUP(L58,ActivityList[],12,0)="Yes",Moved,"")&amp;" __/__ ",IF(VLOOKUP(L58,ActivityList[],10,0)="Completed",Completed&amp;" ",Revoked&amp;" ")),IF(VLOOKUP(L58,ActivityList[],10,0)="Revoked",Revoked&amp;" ",TEXT(VLOOKUP(L58,ActivityList[],11,0)," d/m | ")))&amp;VLOOKUP(L58,ActivityList[],8,0)&amp;IF(VLOOKUP(L58,ActivityList[],13,0)="Yes"," "&amp;Map,"")&amp;IF(VLOOKUP(L58,ActivityList[],14,0)="Yes"," "&amp;Timeline,IF(VLOOKUP(L58,ActivityList[],14,0)="Figure"," "&amp;Timeline&amp;Figure,""))</f>
        <v>#N/A</v>
      </c>
      <c r="E58" s="123" t="e">
        <f>IF(E$116="",IF(VLOOKUP(M58,ActivityList[],10,0)="Planned",Planned&amp;IF(VLOOKUP(M58,ActivityList[],12,0)="Yes",Moved,"")&amp;" __/__ ",IF(VLOOKUP(M58,ActivityList[],10,0)="Completed",Completed&amp;" ",Revoked&amp;" ")),IF(VLOOKUP(M58,ActivityList[],10,0)="Revoked",Revoked&amp;" ",TEXT(VLOOKUP(M58,ActivityList[],11,0)," d/m | ")))&amp;VLOOKUP(M58,ActivityList[],8,0)&amp;IF(VLOOKUP(M58,ActivityList[],13,0)="Yes"," "&amp;Map,"")&amp;IF(VLOOKUP(M58,ActivityList[],14,0)="Yes"," "&amp;Timeline,IF(VLOOKUP(M58,ActivityList[],14,0)="Figure"," "&amp;Timeline&amp;Figure,""))</f>
        <v>#N/A</v>
      </c>
      <c r="F58" s="123" t="e">
        <f>IF(F$116="",IF(VLOOKUP(N58,ActivityList[],10,0)="Planned",Planned&amp;IF(VLOOKUP(N58,ActivityList[],12,0)="Yes",Moved,"")&amp;" __/__ ",IF(VLOOKUP(N58,ActivityList[],10,0)="Completed",Completed&amp;" ",Revoked&amp;" ")),IF(VLOOKUP(N58,ActivityList[],10,0)="Revoked",Revoked&amp;" ",TEXT(VLOOKUP(N58,ActivityList[],11,0)," d/m | ")))&amp;VLOOKUP(N58,ActivityList[],8,0)&amp;IF(VLOOKUP(N58,ActivityList[],13,0)="Yes"," "&amp;Map,"")&amp;IF(VLOOKUP(N58,ActivityList[],14,0)="Yes"," "&amp;Timeline,IF(VLOOKUP(N58,ActivityList[],14,0)="Figure"," "&amp;Timeline&amp;Figure,""))</f>
        <v>#N/A</v>
      </c>
      <c r="G58" s="123" t="e">
        <f>IF(G$116="",IF(VLOOKUP(O58,ActivityList[],10,0)="Planned",Planned&amp;IF(VLOOKUP(O58,ActivityList[],12,0)="Yes",Moved,"")&amp;" __/__ ",IF(VLOOKUP(O58,ActivityList[],10,0)="Completed",Completed&amp;" ",Revoked&amp;" ")),IF(VLOOKUP(O58,ActivityList[],10,0)="Revoked",Revoked&amp;" ",TEXT(VLOOKUP(O58,ActivityList[],11,0)," d/m | ")))&amp;VLOOKUP(O58,ActivityList[],8,0)&amp;IF(VLOOKUP(O58,ActivityList[],13,0)="Yes"," "&amp;Map,"")&amp;IF(VLOOKUP(O58,ActivityList[],14,0)="Yes"," "&amp;Timeline,IF(VLOOKUP(O58,ActivityList[],14,0)="Figure"," "&amp;Timeline&amp;Figure,""))</f>
        <v>#N/A</v>
      </c>
      <c r="H58" s="124" t="e">
        <f>IF(H$116="",IF(VLOOKUP(P58,ActivityList[],10,0)="Planned",Planned&amp;IF(VLOOKUP(P58,ActivityList[],12,0)="Yes",Moved,"")&amp;" __/__ ",IF(VLOOKUP(P58,ActivityList[],10,0)="Completed",Completed&amp;" ",Revoked&amp;" ")),IF(VLOOKUP(P58,ActivityList[],10,0)="Revoked",Revoked&amp;" ",TEXT(VLOOKUP(P58,ActivityList[],11,0)," d/m | ")))&amp;VLOOKUP(P58,ActivityList[],8,0)&amp;IF(VLOOKUP(P58,ActivityList[],13,0)="Yes"," "&amp;Map,"")&amp;IF(VLOOKUP(P58,ActivityList[],14,0)="Yes"," "&amp;Timeline,IF(VLOOKUP(P58,ActivityList[],14,0)="Figure"," "&amp;Timeline&amp;Figure,""))</f>
        <v>#N/A</v>
      </c>
      <c r="J58" s="65" t="str">
        <f t="shared" si="111"/>
        <v>Foundation</v>
      </c>
      <c r="K58" s="65" t="str">
        <f t="shared" si="112"/>
        <v>A Beautiful Lie</v>
      </c>
      <c r="L58" s="65" t="str">
        <f t="shared" si="113"/>
        <v>FoundationA Beautiful Lie31</v>
      </c>
      <c r="M58" s="65" t="str">
        <f t="shared" si="114"/>
        <v>FoundationA Beautiful Lie32</v>
      </c>
      <c r="N58" s="65" t="str">
        <f t="shared" si="115"/>
        <v>FoundationA Beautiful Lie33</v>
      </c>
      <c r="O58" s="65" t="str">
        <f t="shared" si="116"/>
        <v>FoundationA Beautiful Lie34</v>
      </c>
      <c r="P58" s="65" t="str">
        <f t="shared" si="117"/>
        <v>FoundationA Beautiful Lie35</v>
      </c>
      <c r="Q58" s="65"/>
      <c r="R58" s="66" t="str">
        <f>IF(ISNA(VLOOKUP(L58,ActivityList[],10,0)),"",IF(ISBLANK(VLOOKUP(L58,ActivityList[],10,0)),"",VLOOKUP(L58,ActivityList[],10,0)))</f>
        <v/>
      </c>
      <c r="S58" s="66" t="str">
        <f>IF(ISNA(VLOOKUP(M58,ActivityList[],10,0)),"",IF(ISBLANK(VLOOKUP(M58,ActivityList[],10,0)),"",VLOOKUP(M58,ActivityList[],10,0)))</f>
        <v/>
      </c>
      <c r="T58" s="66" t="str">
        <f>IF(ISNA(VLOOKUP(N58,ActivityList[],10,0)),"",IF(ISBLANK(VLOOKUP(N58,ActivityList[],10,0)),"",VLOOKUP(N58,ActivityList[],10,0)))</f>
        <v/>
      </c>
      <c r="U58" s="66" t="str">
        <f>IF(ISNA(VLOOKUP(O58,ActivityList[],10,0)),"",IF(ISBLANK(VLOOKUP(O58,ActivityList[],10,0)),"",VLOOKUP(O58,ActivityList[],10,0)))</f>
        <v/>
      </c>
      <c r="V58" s="66" t="str">
        <f>IF(ISNA(VLOOKUP(P58,ActivityList[],10,0)),"",IF(ISBLANK(VLOOKUP(P58,ActivityList[],10,0)),"",VLOOKUP(P58,ActivityList[],10,0)))</f>
        <v/>
      </c>
    </row>
    <row r="59" spans="1:22" ht="15" customHeight="1" x14ac:dyDescent="0.25">
      <c r="A59" s="259"/>
      <c r="B59" s="263"/>
      <c r="C59" s="127" t="s">
        <v>2203</v>
      </c>
      <c r="D59" s="123" t="e">
        <f>IF(D$116="",IF(VLOOKUP(L59,ActivityList[],10,0)="Planned",Planned&amp;IF(VLOOKUP(L59,ActivityList[],12,0)="Yes",Moved,"")&amp;" __/__ ",IF(VLOOKUP(L59,ActivityList[],10,0)="Completed",Completed&amp;" ",Revoked&amp;" ")),IF(VLOOKUP(L59,ActivityList[],10,0)="Revoked",Revoked&amp;" ",TEXT(VLOOKUP(L59,ActivityList[],11,0)," d/m | ")))&amp;VLOOKUP(L59,ActivityList[],8,0)&amp;IF(VLOOKUP(L59,ActivityList[],13,0)="Yes"," "&amp;Map,"")&amp;IF(VLOOKUP(L59,ActivityList[],14,0)="Yes"," "&amp;Timeline,IF(VLOOKUP(L59,ActivityList[],14,0)="Figure"," "&amp;Timeline&amp;Figure,""))</f>
        <v>#N/A</v>
      </c>
      <c r="E59" s="123" t="e">
        <f>IF(E$116="",IF(VLOOKUP(M59,ActivityList[],10,0)="Planned",Planned&amp;IF(VLOOKUP(M59,ActivityList[],12,0)="Yes",Moved,"")&amp;" __/__ ",IF(VLOOKUP(M59,ActivityList[],10,0)="Completed",Completed&amp;" ",Revoked&amp;" ")),IF(VLOOKUP(M59,ActivityList[],10,0)="Revoked",Revoked&amp;" ",TEXT(VLOOKUP(M59,ActivityList[],11,0)," d/m | ")))&amp;VLOOKUP(M59,ActivityList[],8,0)&amp;IF(VLOOKUP(M59,ActivityList[],13,0)="Yes"," "&amp;Map,"")&amp;IF(VLOOKUP(M59,ActivityList[],14,0)="Yes"," "&amp;Timeline,IF(VLOOKUP(M59,ActivityList[],14,0)="Figure"," "&amp;Timeline&amp;Figure,""))</f>
        <v>#N/A</v>
      </c>
      <c r="F59" s="123" t="e">
        <f>IF(F$116="",IF(VLOOKUP(N59,ActivityList[],10,0)="Planned",Planned&amp;IF(VLOOKUP(N59,ActivityList[],12,0)="Yes",Moved,"")&amp;" __/__ ",IF(VLOOKUP(N59,ActivityList[],10,0)="Completed",Completed&amp;" ",Revoked&amp;" ")),IF(VLOOKUP(N59,ActivityList[],10,0)="Revoked",Revoked&amp;" ",TEXT(VLOOKUP(N59,ActivityList[],11,0)," d/m | ")))&amp;VLOOKUP(N59,ActivityList[],8,0)&amp;IF(VLOOKUP(N59,ActivityList[],13,0)="Yes"," "&amp;Map,"")&amp;IF(VLOOKUP(N59,ActivityList[],14,0)="Yes"," "&amp;Timeline,IF(VLOOKUP(N59,ActivityList[],14,0)="Figure"," "&amp;Timeline&amp;Figure,""))</f>
        <v>#N/A</v>
      </c>
      <c r="G59" s="123" t="e">
        <f>IF(G$116="",IF(VLOOKUP(O59,ActivityList[],10,0)="Planned",Planned&amp;IF(VLOOKUP(O59,ActivityList[],12,0)="Yes",Moved,"")&amp;" __/__ ",IF(VLOOKUP(O59,ActivityList[],10,0)="Completed",Completed&amp;" ",Revoked&amp;" ")),IF(VLOOKUP(O59,ActivityList[],10,0)="Revoked",Revoked&amp;" ",TEXT(VLOOKUP(O59,ActivityList[],11,0)," d/m | ")))&amp;VLOOKUP(O59,ActivityList[],8,0)&amp;IF(VLOOKUP(O59,ActivityList[],13,0)="Yes"," "&amp;Map,"")&amp;IF(VLOOKUP(O59,ActivityList[],14,0)="Yes"," "&amp;Timeline,IF(VLOOKUP(O59,ActivityList[],14,0)="Figure"," "&amp;Timeline&amp;Figure,""))</f>
        <v>#N/A</v>
      </c>
      <c r="H59" s="124" t="e">
        <f>IF(H$116="",IF(VLOOKUP(P59,ActivityList[],10,0)="Planned",Planned&amp;IF(VLOOKUP(P59,ActivityList[],12,0)="Yes",Moved,"")&amp;" __/__ ",IF(VLOOKUP(P59,ActivityList[],10,0)="Completed",Completed&amp;" ",Revoked&amp;" ")),IF(VLOOKUP(P59,ActivityList[],10,0)="Revoked",Revoked&amp;" ",TEXT(VLOOKUP(P59,ActivityList[],11,0)," d/m | ")))&amp;VLOOKUP(P59,ActivityList[],8,0)&amp;IF(VLOOKUP(P59,ActivityList[],13,0)="Yes"," "&amp;Map,"")&amp;IF(VLOOKUP(P59,ActivityList[],14,0)="Yes"," "&amp;Timeline,IF(VLOOKUP(P59,ActivityList[],14,0)="Figure"," "&amp;Timeline&amp;Figure,""))</f>
        <v>#N/A</v>
      </c>
      <c r="J59" s="65" t="str">
        <f t="shared" si="111"/>
        <v>Foundation</v>
      </c>
      <c r="K59" s="65" t="str">
        <f t="shared" si="112"/>
        <v>Ali and the Golden Eagle</v>
      </c>
      <c r="L59" s="65" t="str">
        <f t="shared" si="113"/>
        <v>FoundationAli and the Golden Eagle31</v>
      </c>
      <c r="M59" s="65" t="str">
        <f t="shared" si="114"/>
        <v>FoundationAli and the Golden Eagle32</v>
      </c>
      <c r="N59" s="65" t="str">
        <f t="shared" si="115"/>
        <v>FoundationAli and the Golden Eagle33</v>
      </c>
      <c r="O59" s="65" t="str">
        <f t="shared" si="116"/>
        <v>FoundationAli and the Golden Eagle34</v>
      </c>
      <c r="P59" s="65" t="str">
        <f t="shared" si="117"/>
        <v>FoundationAli and the Golden Eagle35</v>
      </c>
      <c r="Q59" s="65"/>
      <c r="R59" s="66" t="str">
        <f>IF(ISNA(VLOOKUP(L59,ActivityList[],10,0)),"",IF(ISBLANK(VLOOKUP(L59,ActivityList[],10,0)),"",VLOOKUP(L59,ActivityList[],10,0)))</f>
        <v/>
      </c>
      <c r="S59" s="66" t="str">
        <f>IF(ISNA(VLOOKUP(M59,ActivityList[],10,0)),"",IF(ISBLANK(VLOOKUP(M59,ActivityList[],10,0)),"",VLOOKUP(M59,ActivityList[],10,0)))</f>
        <v/>
      </c>
      <c r="T59" s="66" t="str">
        <f>IF(ISNA(VLOOKUP(N59,ActivityList[],10,0)),"",IF(ISBLANK(VLOOKUP(N59,ActivityList[],10,0)),"",VLOOKUP(N59,ActivityList[],10,0)))</f>
        <v/>
      </c>
      <c r="U59" s="66" t="str">
        <f>IF(ISNA(VLOOKUP(O59,ActivityList[],10,0)),"",IF(ISBLANK(VLOOKUP(O59,ActivityList[],10,0)),"",VLOOKUP(O59,ActivityList[],10,0)))</f>
        <v/>
      </c>
      <c r="V59" s="66" t="str">
        <f>IF(ISNA(VLOOKUP(P59,ActivityList[],10,0)),"",IF(ISBLANK(VLOOKUP(P59,ActivityList[],10,0)),"",VLOOKUP(P59,ActivityList[],10,0)))</f>
        <v/>
      </c>
    </row>
    <row r="60" spans="1:22" ht="15" customHeight="1" x14ac:dyDescent="0.25">
      <c r="A60" s="259"/>
      <c r="B60" s="263"/>
      <c r="C60" s="127" t="s">
        <v>2210</v>
      </c>
      <c r="D60" s="123" t="e">
        <f>IF(D$116="",IF(VLOOKUP(L60,ActivityList[],10,0)="Planned",Planned&amp;IF(VLOOKUP(L60,ActivityList[],12,0)="Yes",Moved,"")&amp;" __/__ ",IF(VLOOKUP(L60,ActivityList[],10,0)="Completed",Completed&amp;" ",Revoked&amp;" ")),IF(VLOOKUP(L60,ActivityList[],10,0)="Revoked",Revoked&amp;" ",TEXT(VLOOKUP(L60,ActivityList[],11,0)," d/m | ")))&amp;VLOOKUP(L60,ActivityList[],8,0)&amp;IF(VLOOKUP(L60,ActivityList[],13,0)="Yes"," "&amp;Map,"")&amp;IF(VLOOKUP(L60,ActivityList[],14,0)="Yes"," "&amp;Timeline,IF(VLOOKUP(L60,ActivityList[],14,0)="Figure"," "&amp;Timeline&amp;Figure,""))</f>
        <v>#N/A</v>
      </c>
      <c r="E60" s="123" t="e">
        <f>IF(E$116="",IF(VLOOKUP(M60,ActivityList[],10,0)="Planned",Planned&amp;IF(VLOOKUP(M60,ActivityList[],12,0)="Yes",Moved,"")&amp;" __/__ ",IF(VLOOKUP(M60,ActivityList[],10,0)="Completed",Completed&amp;" ",Revoked&amp;" ")),IF(VLOOKUP(M60,ActivityList[],10,0)="Revoked",Revoked&amp;" ",TEXT(VLOOKUP(M60,ActivityList[],11,0)," d/m | ")))&amp;VLOOKUP(M60,ActivityList[],8,0)&amp;IF(VLOOKUP(M60,ActivityList[],13,0)="Yes"," "&amp;Map,"")&amp;IF(VLOOKUP(M60,ActivityList[],14,0)="Yes"," "&amp;Timeline,IF(VLOOKUP(M60,ActivityList[],14,0)="Figure"," "&amp;Timeline&amp;Figure,""))</f>
        <v>#N/A</v>
      </c>
      <c r="F60" s="123" t="e">
        <f>IF(F$116="",IF(VLOOKUP(N60,ActivityList[],10,0)="Planned",Planned&amp;IF(VLOOKUP(N60,ActivityList[],12,0)="Yes",Moved,"")&amp;" __/__ ",IF(VLOOKUP(N60,ActivityList[],10,0)="Completed",Completed&amp;" ",Revoked&amp;" ")),IF(VLOOKUP(N60,ActivityList[],10,0)="Revoked",Revoked&amp;" ",TEXT(VLOOKUP(N60,ActivityList[],11,0)," d/m | ")))&amp;VLOOKUP(N60,ActivityList[],8,0)&amp;IF(VLOOKUP(N60,ActivityList[],13,0)="Yes"," "&amp;Map,"")&amp;IF(VLOOKUP(N60,ActivityList[],14,0)="Yes"," "&amp;Timeline,IF(VLOOKUP(N60,ActivityList[],14,0)="Figure"," "&amp;Timeline&amp;Figure,""))</f>
        <v>#N/A</v>
      </c>
      <c r="G60" s="123" t="e">
        <f>IF(G$116="",IF(VLOOKUP(O60,ActivityList[],10,0)="Planned",Planned&amp;IF(VLOOKUP(O60,ActivityList[],12,0)="Yes",Moved,"")&amp;" __/__ ",IF(VLOOKUP(O60,ActivityList[],10,0)="Completed",Completed&amp;" ",Revoked&amp;" ")),IF(VLOOKUP(O60,ActivityList[],10,0)="Revoked",Revoked&amp;" ",TEXT(VLOOKUP(O60,ActivityList[],11,0)," d/m | ")))&amp;VLOOKUP(O60,ActivityList[],8,0)&amp;IF(VLOOKUP(O60,ActivityList[],13,0)="Yes"," "&amp;Map,"")&amp;IF(VLOOKUP(O60,ActivityList[],14,0)="Yes"," "&amp;Timeline,IF(VLOOKUP(O60,ActivityList[],14,0)="Figure"," "&amp;Timeline&amp;Figure,""))</f>
        <v>#N/A</v>
      </c>
      <c r="H60" s="124" t="e">
        <f>IF(H$116="",IF(VLOOKUP(P60,ActivityList[],10,0)="Planned",Planned&amp;IF(VLOOKUP(P60,ActivityList[],12,0)="Yes",Moved,"")&amp;" __/__ ",IF(VLOOKUP(P60,ActivityList[],10,0)="Completed",Completed&amp;" ",Revoked&amp;" ")),IF(VLOOKUP(P60,ActivityList[],10,0)="Revoked",Revoked&amp;" ",TEXT(VLOOKUP(P60,ActivityList[],11,0)," d/m | ")))&amp;VLOOKUP(P60,ActivityList[],8,0)&amp;IF(VLOOKUP(P60,ActivityList[],13,0)="Yes"," "&amp;Map,"")&amp;IF(VLOOKUP(P60,ActivityList[],14,0)="Yes"," "&amp;Timeline,IF(VLOOKUP(P60,ActivityList[],14,0)="Figure"," "&amp;Timeline&amp;Figure,""))</f>
        <v>#N/A</v>
      </c>
      <c r="J60" s="65" t="str">
        <f t="shared" ref="J60:J62" si="118">IF(ISBLANK(A60),J59,A60)</f>
        <v>Foundation</v>
      </c>
      <c r="K60" s="65" t="str">
        <f t="shared" ref="K60:K62" si="119">C60</f>
        <v>Habibi</v>
      </c>
      <c r="L60" s="65" t="str">
        <f t="shared" ref="L60:L62" si="120">$J60&amp;$K60&amp;L$4</f>
        <v>FoundationHabibi31</v>
      </c>
      <c r="M60" s="65" t="str">
        <f t="shared" ref="M60:M62" si="121">$J60&amp;$K60&amp;M$4</f>
        <v>FoundationHabibi32</v>
      </c>
      <c r="N60" s="65" t="str">
        <f t="shared" ref="N60:N62" si="122">$J60&amp;$K60&amp;N$4</f>
        <v>FoundationHabibi33</v>
      </c>
      <c r="O60" s="65" t="str">
        <f t="shared" ref="O60:O62" si="123">$J60&amp;$K60&amp;O$4</f>
        <v>FoundationHabibi34</v>
      </c>
      <c r="P60" s="65" t="str">
        <f t="shared" ref="P60:P62" si="124">$J60&amp;$K60&amp;P$4</f>
        <v>FoundationHabibi35</v>
      </c>
      <c r="Q60" s="65"/>
      <c r="R60" s="66" t="str">
        <f>IF(ISNA(VLOOKUP(L60,ActivityList[],10,0)),"",IF(ISBLANK(VLOOKUP(L60,ActivityList[],10,0)),"",VLOOKUP(L60,ActivityList[],10,0)))</f>
        <v/>
      </c>
      <c r="S60" s="66" t="str">
        <f>IF(ISNA(VLOOKUP(M60,ActivityList[],10,0)),"",IF(ISBLANK(VLOOKUP(M60,ActivityList[],10,0)),"",VLOOKUP(M60,ActivityList[],10,0)))</f>
        <v/>
      </c>
      <c r="T60" s="66" t="str">
        <f>IF(ISNA(VLOOKUP(N60,ActivityList[],10,0)),"",IF(ISBLANK(VLOOKUP(N60,ActivityList[],10,0)),"",VLOOKUP(N60,ActivityList[],10,0)))</f>
        <v/>
      </c>
      <c r="U60" s="66" t="str">
        <f>IF(ISNA(VLOOKUP(O60,ActivityList[],10,0)),"",IF(ISBLANK(VLOOKUP(O60,ActivityList[],10,0)),"",VLOOKUP(O60,ActivityList[],10,0)))</f>
        <v/>
      </c>
      <c r="V60" s="66" t="str">
        <f>IF(ISNA(VLOOKUP(P60,ActivityList[],10,0)),"",IF(ISBLANK(VLOOKUP(P60,ActivityList[],10,0)),"",VLOOKUP(P60,ActivityList[],10,0)))</f>
        <v/>
      </c>
    </row>
    <row r="61" spans="1:22" ht="15" customHeight="1" x14ac:dyDescent="0.25">
      <c r="A61" s="259"/>
      <c r="B61" s="263"/>
      <c r="C61" s="127" t="s">
        <v>2256</v>
      </c>
      <c r="D61" s="123" t="e">
        <f>IF(D$116="",IF(VLOOKUP(L61,ActivityList[],10,0)="Planned",Planned&amp;IF(VLOOKUP(L61,ActivityList[],12,0)="Yes",Moved,"")&amp;" __/__ ",IF(VLOOKUP(L61,ActivityList[],10,0)="Completed",Completed&amp;" ",Revoked&amp;" ")),IF(VLOOKUP(L61,ActivityList[],10,0)="Revoked",Revoked&amp;" ",TEXT(VLOOKUP(L61,ActivityList[],11,0)," d/m | ")))&amp;VLOOKUP(L61,ActivityList[],8,0)&amp;IF(VLOOKUP(L61,ActivityList[],13,0)="Yes"," "&amp;Map,"")&amp;IF(VLOOKUP(L61,ActivityList[],14,0)="Yes"," "&amp;Timeline,IF(VLOOKUP(L61,ActivityList[],14,0)="Figure"," "&amp;Timeline&amp;Figure,""))</f>
        <v>#N/A</v>
      </c>
      <c r="E61" s="123" t="e">
        <f>IF(E$116="",IF(VLOOKUP(M61,ActivityList[],10,0)="Planned",Planned&amp;IF(VLOOKUP(M61,ActivityList[],12,0)="Yes",Moved,"")&amp;" __/__ ",IF(VLOOKUP(M61,ActivityList[],10,0)="Completed",Completed&amp;" ",Revoked&amp;" ")),IF(VLOOKUP(M61,ActivityList[],10,0)="Revoked",Revoked&amp;" ",TEXT(VLOOKUP(M61,ActivityList[],11,0)," d/m | ")))&amp;VLOOKUP(M61,ActivityList[],8,0)&amp;IF(VLOOKUP(M61,ActivityList[],13,0)="Yes"," "&amp;Map,"")&amp;IF(VLOOKUP(M61,ActivityList[],14,0)="Yes"," "&amp;Timeline,IF(VLOOKUP(M61,ActivityList[],14,0)="Figure"," "&amp;Timeline&amp;Figure,""))</f>
        <v>#N/A</v>
      </c>
      <c r="F61" s="123" t="e">
        <f>IF(F$116="",IF(VLOOKUP(N61,ActivityList[],10,0)="Planned",Planned&amp;IF(VLOOKUP(N61,ActivityList[],12,0)="Yes",Moved,"")&amp;" __/__ ",IF(VLOOKUP(N61,ActivityList[],10,0)="Completed",Completed&amp;" ",Revoked&amp;" ")),IF(VLOOKUP(N61,ActivityList[],10,0)="Revoked",Revoked&amp;" ",TEXT(VLOOKUP(N61,ActivityList[],11,0)," d/m | ")))&amp;VLOOKUP(N61,ActivityList[],8,0)&amp;IF(VLOOKUP(N61,ActivityList[],13,0)="Yes"," "&amp;Map,"")&amp;IF(VLOOKUP(N61,ActivityList[],14,0)="Yes"," "&amp;Timeline,IF(VLOOKUP(N61,ActivityList[],14,0)="Figure"," "&amp;Timeline&amp;Figure,""))</f>
        <v>#N/A</v>
      </c>
      <c r="G61" s="123" t="e">
        <f>IF(G$116="",IF(VLOOKUP(O61,ActivityList[],10,0)="Planned",Planned&amp;IF(VLOOKUP(O61,ActivityList[],12,0)="Yes",Moved,"")&amp;" __/__ ",IF(VLOOKUP(O61,ActivityList[],10,0)="Completed",Completed&amp;" ",Revoked&amp;" ")),IF(VLOOKUP(O61,ActivityList[],10,0)="Revoked",Revoked&amp;" ",TEXT(VLOOKUP(O61,ActivityList[],11,0)," d/m | ")))&amp;VLOOKUP(O61,ActivityList[],8,0)&amp;IF(VLOOKUP(O61,ActivityList[],13,0)="Yes"," "&amp;Map,"")&amp;IF(VLOOKUP(O61,ActivityList[],14,0)="Yes"," "&amp;Timeline,IF(VLOOKUP(O61,ActivityList[],14,0)="Figure"," "&amp;Timeline&amp;Figure,""))</f>
        <v>#N/A</v>
      </c>
      <c r="H61" s="124" t="e">
        <f>IF(H$116="",IF(VLOOKUP(P61,ActivityList[],10,0)="Planned",Planned&amp;IF(VLOOKUP(P61,ActivityList[],12,0)="Yes",Moved,"")&amp;" __/__ ",IF(VLOOKUP(P61,ActivityList[],10,0)="Completed",Completed&amp;" ",Revoked&amp;" ")),IF(VLOOKUP(P61,ActivityList[],10,0)="Revoked",Revoked&amp;" ",TEXT(VLOOKUP(P61,ActivityList[],11,0)," d/m | ")))&amp;VLOOKUP(P61,ActivityList[],8,0)&amp;IF(VLOOKUP(P61,ActivityList[],13,0)="Yes"," "&amp;Map,"")&amp;IF(VLOOKUP(P61,ActivityList[],14,0)="Yes"," "&amp;Timeline,IF(VLOOKUP(P61,ActivityList[],14,0)="Figure"," "&amp;Timeline&amp;Figure,""))</f>
        <v>#N/A</v>
      </c>
      <c r="J61" s="65" t="str">
        <f t="shared" si="118"/>
        <v>Foundation</v>
      </c>
      <c r="K61" s="65" t="str">
        <f t="shared" si="119"/>
        <v>King of the Wind</v>
      </c>
      <c r="L61" s="65" t="str">
        <f t="shared" si="120"/>
        <v>FoundationKing of the Wind31</v>
      </c>
      <c r="M61" s="65" t="str">
        <f t="shared" si="121"/>
        <v>FoundationKing of the Wind32</v>
      </c>
      <c r="N61" s="65" t="str">
        <f t="shared" si="122"/>
        <v>FoundationKing of the Wind33</v>
      </c>
      <c r="O61" s="65" t="str">
        <f t="shared" si="123"/>
        <v>FoundationKing of the Wind34</v>
      </c>
      <c r="P61" s="65" t="str">
        <f t="shared" si="124"/>
        <v>FoundationKing of the Wind35</v>
      </c>
      <c r="Q61" s="65"/>
      <c r="R61" s="66" t="str">
        <f>IF(ISNA(VLOOKUP(L61,ActivityList[],10,0)),"",IF(ISBLANK(VLOOKUP(L61,ActivityList[],10,0)),"",VLOOKUP(L61,ActivityList[],10,0)))</f>
        <v/>
      </c>
      <c r="S61" s="66" t="str">
        <f>IF(ISNA(VLOOKUP(M61,ActivityList[],10,0)),"",IF(ISBLANK(VLOOKUP(M61,ActivityList[],10,0)),"",VLOOKUP(M61,ActivityList[],10,0)))</f>
        <v/>
      </c>
      <c r="T61" s="66" t="str">
        <f>IF(ISNA(VLOOKUP(N61,ActivityList[],10,0)),"",IF(ISBLANK(VLOOKUP(N61,ActivityList[],10,0)),"",VLOOKUP(N61,ActivityList[],10,0)))</f>
        <v/>
      </c>
      <c r="U61" s="66" t="str">
        <f>IF(ISNA(VLOOKUP(O61,ActivityList[],10,0)),"",IF(ISBLANK(VLOOKUP(O61,ActivityList[],10,0)),"",VLOOKUP(O61,ActivityList[],10,0)))</f>
        <v/>
      </c>
      <c r="V61" s="66" t="str">
        <f>IF(ISNA(VLOOKUP(P61,ActivityList[],10,0)),"",IF(ISBLANK(VLOOKUP(P61,ActivityList[],10,0)),"",VLOOKUP(P61,ActivityList[],10,0)))</f>
        <v/>
      </c>
    </row>
    <row r="62" spans="1:22" ht="15" customHeight="1" x14ac:dyDescent="0.25">
      <c r="A62" s="259"/>
      <c r="B62" s="263"/>
      <c r="C62" s="127" t="s">
        <v>2269</v>
      </c>
      <c r="D62" s="123" t="e">
        <f>IF(D$116="",IF(VLOOKUP(L62,ActivityList[],10,0)="Planned",Planned&amp;IF(VLOOKUP(L62,ActivityList[],12,0)="Yes",Moved,"")&amp;" __/__ ",IF(VLOOKUP(L62,ActivityList[],10,0)="Completed",Completed&amp;" ",Revoked&amp;" ")),IF(VLOOKUP(L62,ActivityList[],10,0)="Revoked",Revoked&amp;" ",TEXT(VLOOKUP(L62,ActivityList[],11,0)," d/m | ")))&amp;VLOOKUP(L62,ActivityList[],8,0)&amp;IF(VLOOKUP(L62,ActivityList[],13,0)="Yes"," "&amp;Map,"")&amp;IF(VLOOKUP(L62,ActivityList[],14,0)="Yes"," "&amp;Timeline,IF(VLOOKUP(L62,ActivityList[],14,0)="Figure"," "&amp;Timeline&amp;Figure,""))</f>
        <v>#N/A</v>
      </c>
      <c r="E62" s="123" t="e">
        <f>IF(E$116="",IF(VLOOKUP(M62,ActivityList[],10,0)="Planned",Planned&amp;IF(VLOOKUP(M62,ActivityList[],12,0)="Yes",Moved,"")&amp;" __/__ ",IF(VLOOKUP(M62,ActivityList[],10,0)="Completed",Completed&amp;" ",Revoked&amp;" ")),IF(VLOOKUP(M62,ActivityList[],10,0)="Revoked",Revoked&amp;" ",TEXT(VLOOKUP(M62,ActivityList[],11,0)," d/m | ")))&amp;VLOOKUP(M62,ActivityList[],8,0)&amp;IF(VLOOKUP(M62,ActivityList[],13,0)="Yes"," "&amp;Map,"")&amp;IF(VLOOKUP(M62,ActivityList[],14,0)="Yes"," "&amp;Timeline,IF(VLOOKUP(M62,ActivityList[],14,0)="Figure"," "&amp;Timeline&amp;Figure,""))</f>
        <v>#N/A</v>
      </c>
      <c r="F62" s="123" t="e">
        <f>IF(F$116="",IF(VLOOKUP(N62,ActivityList[],10,0)="Planned",Planned&amp;IF(VLOOKUP(N62,ActivityList[],12,0)="Yes",Moved,"")&amp;" __/__ ",IF(VLOOKUP(N62,ActivityList[],10,0)="Completed",Completed&amp;" ",Revoked&amp;" ")),IF(VLOOKUP(N62,ActivityList[],10,0)="Revoked",Revoked&amp;" ",TEXT(VLOOKUP(N62,ActivityList[],11,0)," d/m | ")))&amp;VLOOKUP(N62,ActivityList[],8,0)&amp;IF(VLOOKUP(N62,ActivityList[],13,0)="Yes"," "&amp;Map,"")&amp;IF(VLOOKUP(N62,ActivityList[],14,0)="Yes"," "&amp;Timeline,IF(VLOOKUP(N62,ActivityList[],14,0)="Figure"," "&amp;Timeline&amp;Figure,""))</f>
        <v>#N/A</v>
      </c>
      <c r="G62" s="123" t="e">
        <f>IF(G$116="",IF(VLOOKUP(O62,ActivityList[],10,0)="Planned",Planned&amp;IF(VLOOKUP(O62,ActivityList[],12,0)="Yes",Moved,"")&amp;" __/__ ",IF(VLOOKUP(O62,ActivityList[],10,0)="Completed",Completed&amp;" ",Revoked&amp;" ")),IF(VLOOKUP(O62,ActivityList[],10,0)="Revoked",Revoked&amp;" ",TEXT(VLOOKUP(O62,ActivityList[],11,0)," d/m | ")))&amp;VLOOKUP(O62,ActivityList[],8,0)&amp;IF(VLOOKUP(O62,ActivityList[],13,0)="Yes"," "&amp;Map,"")&amp;IF(VLOOKUP(O62,ActivityList[],14,0)="Yes"," "&amp;Timeline,IF(VLOOKUP(O62,ActivityList[],14,0)="Figure"," "&amp;Timeline&amp;Figure,""))</f>
        <v>#N/A</v>
      </c>
      <c r="H62" s="124" t="e">
        <f>IF(H$116="",IF(VLOOKUP(P62,ActivityList[],10,0)="Planned",Planned&amp;IF(VLOOKUP(P62,ActivityList[],12,0)="Yes",Moved,"")&amp;" __/__ ",IF(VLOOKUP(P62,ActivityList[],10,0)="Completed",Completed&amp;" ",Revoked&amp;" ")),IF(VLOOKUP(P62,ActivityList[],10,0)="Revoked",Revoked&amp;" ",TEXT(VLOOKUP(P62,ActivityList[],11,0)," d/m | ")))&amp;VLOOKUP(P62,ActivityList[],8,0)&amp;IF(VLOOKUP(P62,ActivityList[],13,0)="Yes"," "&amp;Map,"")&amp;IF(VLOOKUP(P62,ActivityList[],14,0)="Yes"," "&amp;Timeline,IF(VLOOKUP(P62,ActivityList[],14,0)="Figure"," "&amp;Timeline&amp;Figure,""))</f>
        <v>#N/A</v>
      </c>
      <c r="J62" s="65" t="str">
        <f t="shared" si="118"/>
        <v>Foundation</v>
      </c>
      <c r="K62" s="65" t="str">
        <f t="shared" si="119"/>
        <v>A Girl Named Disaster</v>
      </c>
      <c r="L62" s="65" t="str">
        <f t="shared" si="120"/>
        <v>FoundationA Girl Named Disaster31</v>
      </c>
      <c r="M62" s="65" t="str">
        <f t="shared" si="121"/>
        <v>FoundationA Girl Named Disaster32</v>
      </c>
      <c r="N62" s="65" t="str">
        <f t="shared" si="122"/>
        <v>FoundationA Girl Named Disaster33</v>
      </c>
      <c r="O62" s="65" t="str">
        <f t="shared" si="123"/>
        <v>FoundationA Girl Named Disaster34</v>
      </c>
      <c r="P62" s="65" t="str">
        <f t="shared" si="124"/>
        <v>FoundationA Girl Named Disaster35</v>
      </c>
      <c r="Q62" s="65"/>
      <c r="R62" s="66" t="str">
        <f>IF(ISNA(VLOOKUP(L62,ActivityList[],10,0)),"",IF(ISBLANK(VLOOKUP(L62,ActivityList[],10,0)),"",VLOOKUP(L62,ActivityList[],10,0)))</f>
        <v/>
      </c>
      <c r="S62" s="66" t="str">
        <f>IF(ISNA(VLOOKUP(M62,ActivityList[],10,0)),"",IF(ISBLANK(VLOOKUP(M62,ActivityList[],10,0)),"",VLOOKUP(M62,ActivityList[],10,0)))</f>
        <v/>
      </c>
      <c r="T62" s="66" t="str">
        <f>IF(ISNA(VLOOKUP(N62,ActivityList[],10,0)),"",IF(ISBLANK(VLOOKUP(N62,ActivityList[],10,0)),"",VLOOKUP(N62,ActivityList[],10,0)))</f>
        <v/>
      </c>
      <c r="U62" s="66" t="str">
        <f>IF(ISNA(VLOOKUP(O62,ActivityList[],10,0)),"",IF(ISBLANK(VLOOKUP(O62,ActivityList[],10,0)),"",VLOOKUP(O62,ActivityList[],10,0)))</f>
        <v/>
      </c>
      <c r="V62" s="66" t="str">
        <f>IF(ISNA(VLOOKUP(P62,ActivityList[],10,0)),"",IF(ISBLANK(VLOOKUP(P62,ActivityList[],10,0)),"",VLOOKUP(P62,ActivityList[],10,0)))</f>
        <v/>
      </c>
    </row>
    <row r="63" spans="1:22" ht="15" customHeight="1" x14ac:dyDescent="0.25">
      <c r="A63" s="259"/>
      <c r="B63" s="263"/>
      <c r="C63" s="127" t="s">
        <v>2294</v>
      </c>
      <c r="D63" s="123" t="e">
        <f>IF(D$116="",IF(VLOOKUP(L63,ActivityList[],10,0)="Planned",Planned&amp;IF(VLOOKUP(L63,ActivityList[],12,0)="Yes",Moved,"")&amp;" __/__ ",IF(VLOOKUP(L63,ActivityList[],10,0)="Completed",Completed&amp;" ",Revoked&amp;" ")),IF(VLOOKUP(L63,ActivityList[],10,0)="Revoked",Revoked&amp;" ",TEXT(VLOOKUP(L63,ActivityList[],11,0)," d/m | ")))&amp;VLOOKUP(L63,ActivityList[],8,0)&amp;IF(VLOOKUP(L63,ActivityList[],13,0)="Yes"," "&amp;Map,"")&amp;IF(VLOOKUP(L63,ActivityList[],14,0)="Yes"," "&amp;Timeline,IF(VLOOKUP(L63,ActivityList[],14,0)="Figure"," "&amp;Timeline&amp;Figure,""))</f>
        <v>#N/A</v>
      </c>
      <c r="E63" s="123" t="e">
        <f>IF(E$116="",IF(VLOOKUP(M63,ActivityList[],10,0)="Planned",Planned&amp;IF(VLOOKUP(M63,ActivityList[],12,0)="Yes",Moved,"")&amp;" __/__ ",IF(VLOOKUP(M63,ActivityList[],10,0)="Completed",Completed&amp;" ",Revoked&amp;" ")),IF(VLOOKUP(M63,ActivityList[],10,0)="Revoked",Revoked&amp;" ",TEXT(VLOOKUP(M63,ActivityList[],11,0)," d/m | ")))&amp;VLOOKUP(M63,ActivityList[],8,0)&amp;IF(VLOOKUP(M63,ActivityList[],13,0)="Yes"," "&amp;Map,"")&amp;IF(VLOOKUP(M63,ActivityList[],14,0)="Yes"," "&amp;Timeline,IF(VLOOKUP(M63,ActivityList[],14,0)="Figure"," "&amp;Timeline&amp;Figure,""))</f>
        <v>#N/A</v>
      </c>
      <c r="F63" s="123" t="e">
        <f>IF(F$116="",IF(VLOOKUP(N63,ActivityList[],10,0)="Planned",Planned&amp;IF(VLOOKUP(N63,ActivityList[],12,0)="Yes",Moved,"")&amp;" __/__ ",IF(VLOOKUP(N63,ActivityList[],10,0)="Completed",Completed&amp;" ",Revoked&amp;" ")),IF(VLOOKUP(N63,ActivityList[],10,0)="Revoked",Revoked&amp;" ",TEXT(VLOOKUP(N63,ActivityList[],11,0)," d/m | ")))&amp;VLOOKUP(N63,ActivityList[],8,0)&amp;IF(VLOOKUP(N63,ActivityList[],13,0)="Yes"," "&amp;Map,"")&amp;IF(VLOOKUP(N63,ActivityList[],14,0)="Yes"," "&amp;Timeline,IF(VLOOKUP(N63,ActivityList[],14,0)="Figure"," "&amp;Timeline&amp;Figure,""))</f>
        <v>#N/A</v>
      </c>
      <c r="G63" s="123" t="e">
        <f>IF(G$116="",IF(VLOOKUP(O63,ActivityList[],10,0)="Planned",Planned&amp;IF(VLOOKUP(O63,ActivityList[],12,0)="Yes",Moved,"")&amp;" __/__ ",IF(VLOOKUP(O63,ActivityList[],10,0)="Completed",Completed&amp;" ",Revoked&amp;" ")),IF(VLOOKUP(O63,ActivityList[],10,0)="Revoked",Revoked&amp;" ",TEXT(VLOOKUP(O63,ActivityList[],11,0)," d/m | ")))&amp;VLOOKUP(O63,ActivityList[],8,0)&amp;IF(VLOOKUP(O63,ActivityList[],13,0)="Yes"," "&amp;Map,"")&amp;IF(VLOOKUP(O63,ActivityList[],14,0)="Yes"," "&amp;Timeline,IF(VLOOKUP(O63,ActivityList[],14,0)="Figure"," "&amp;Timeline&amp;Figure,""))</f>
        <v>#N/A</v>
      </c>
      <c r="H63" s="124" t="e">
        <f>IF(H$116="",IF(VLOOKUP(P63,ActivityList[],10,0)="Planned",Planned&amp;IF(VLOOKUP(P63,ActivityList[],12,0)="Yes",Moved,"")&amp;" __/__ ",IF(VLOOKUP(P63,ActivityList[],10,0)="Completed",Completed&amp;" ",Revoked&amp;" ")),IF(VLOOKUP(P63,ActivityList[],10,0)="Revoked",Revoked&amp;" ",TEXT(VLOOKUP(P63,ActivityList[],11,0)," d/m | ")))&amp;VLOOKUP(P63,ActivityList[],8,0)&amp;IF(VLOOKUP(P63,ActivityList[],13,0)="Yes"," "&amp;Map,"")&amp;IF(VLOOKUP(P63,ActivityList[],14,0)="Yes"," "&amp;Timeline,IF(VLOOKUP(P63,ActivityList[],14,0)="Figure"," "&amp;Timeline&amp;Figure,""))</f>
        <v>#N/A</v>
      </c>
      <c r="J63" s="65" t="str">
        <f>IF(ISBLANK(A63),J62,A63)</f>
        <v>Foundation</v>
      </c>
      <c r="K63" s="65" t="str">
        <f>C63</f>
        <v>Listening for Lions</v>
      </c>
      <c r="L63" s="65" t="str">
        <f>$J63&amp;$K63&amp;L$4</f>
        <v>FoundationListening for Lions31</v>
      </c>
      <c r="M63" s="65" t="str">
        <f>$J63&amp;$K63&amp;M$4</f>
        <v>FoundationListening for Lions32</v>
      </c>
      <c r="N63" s="65" t="str">
        <f>$J63&amp;$K63&amp;N$4</f>
        <v>FoundationListening for Lions33</v>
      </c>
      <c r="O63" s="65" t="str">
        <f>$J63&amp;$K63&amp;O$4</f>
        <v>FoundationListening for Lions34</v>
      </c>
      <c r="P63" s="65" t="str">
        <f>$J63&amp;$K63&amp;P$4</f>
        <v>FoundationListening for Lions35</v>
      </c>
      <c r="Q63" s="65"/>
      <c r="R63" s="66" t="str">
        <f>IF(ISNA(VLOOKUP(L63,ActivityList[],10,0)),"",IF(ISBLANK(VLOOKUP(L63,ActivityList[],10,0)),"",VLOOKUP(L63,ActivityList[],10,0)))</f>
        <v/>
      </c>
      <c r="S63" s="66" t="str">
        <f>IF(ISNA(VLOOKUP(M63,ActivityList[],10,0)),"",IF(ISBLANK(VLOOKUP(M63,ActivityList[],10,0)),"",VLOOKUP(M63,ActivityList[],10,0)))</f>
        <v/>
      </c>
      <c r="T63" s="66" t="str">
        <f>IF(ISNA(VLOOKUP(N63,ActivityList[],10,0)),"",IF(ISBLANK(VLOOKUP(N63,ActivityList[],10,0)),"",VLOOKUP(N63,ActivityList[],10,0)))</f>
        <v/>
      </c>
      <c r="U63" s="66" t="str">
        <f>IF(ISNA(VLOOKUP(O63,ActivityList[],10,0)),"",IF(ISBLANK(VLOOKUP(O63,ActivityList[],10,0)),"",VLOOKUP(O63,ActivityList[],10,0)))</f>
        <v/>
      </c>
      <c r="V63" s="66" t="str">
        <f>IF(ISNA(VLOOKUP(P63,ActivityList[],10,0)),"",IF(ISBLANK(VLOOKUP(P63,ActivityList[],10,0)),"",VLOOKUP(P63,ActivityList[],10,0)))</f>
        <v/>
      </c>
    </row>
    <row r="64" spans="1:22" x14ac:dyDescent="0.25">
      <c r="A64" s="259"/>
      <c r="B64" s="263"/>
      <c r="C64" s="127" t="s">
        <v>2299</v>
      </c>
      <c r="D64" s="123" t="e">
        <f>IF(D$116="",IF(VLOOKUP(L64,ActivityList[],10,0)="Planned",Planned&amp;IF(VLOOKUP(L64,ActivityList[],12,0)="Yes",Moved,"")&amp;" __/__ ",IF(VLOOKUP(L64,ActivityList[],10,0)="Completed",Completed&amp;" ",Revoked&amp;" ")),IF(VLOOKUP(L64,ActivityList[],10,0)="Revoked",Revoked&amp;" ",TEXT(VLOOKUP(L64,ActivityList[],11,0)," d/m | ")))&amp;VLOOKUP(L64,ActivityList[],8,0)&amp;IF(VLOOKUP(L64,ActivityList[],13,0)="Yes"," "&amp;Map,"")&amp;IF(VLOOKUP(L64,ActivityList[],14,0)="Yes"," "&amp;Timeline,IF(VLOOKUP(L64,ActivityList[],14,0)="Figure"," "&amp;Timeline&amp;Figure,""))</f>
        <v>#N/A</v>
      </c>
      <c r="E64" s="123" t="e">
        <f>IF(E$116="",IF(VLOOKUP(M64,ActivityList[],10,0)="Planned",Planned&amp;IF(VLOOKUP(M64,ActivityList[],12,0)="Yes",Moved,"")&amp;" __/__ ",IF(VLOOKUP(M64,ActivityList[],10,0)="Completed",Completed&amp;" ",Revoked&amp;" ")),IF(VLOOKUP(M64,ActivityList[],10,0)="Revoked",Revoked&amp;" ",TEXT(VLOOKUP(M64,ActivityList[],11,0)," d/m | ")))&amp;VLOOKUP(M64,ActivityList[],8,0)&amp;IF(VLOOKUP(M64,ActivityList[],13,0)="Yes"," "&amp;Map,"")&amp;IF(VLOOKUP(M64,ActivityList[],14,0)="Yes"," "&amp;Timeline,IF(VLOOKUP(M64,ActivityList[],14,0)="Figure"," "&amp;Timeline&amp;Figure,""))</f>
        <v>#N/A</v>
      </c>
      <c r="F64" s="123" t="e">
        <f>IF(F$116="",IF(VLOOKUP(N64,ActivityList[],10,0)="Planned",Planned&amp;IF(VLOOKUP(N64,ActivityList[],12,0)="Yes",Moved,"")&amp;" __/__ ",IF(VLOOKUP(N64,ActivityList[],10,0)="Completed",Completed&amp;" ",Revoked&amp;" ")),IF(VLOOKUP(N64,ActivityList[],10,0)="Revoked",Revoked&amp;" ",TEXT(VLOOKUP(N64,ActivityList[],11,0)," d/m | ")))&amp;VLOOKUP(N64,ActivityList[],8,0)&amp;IF(VLOOKUP(N64,ActivityList[],13,0)="Yes"," "&amp;Map,"")&amp;IF(VLOOKUP(N64,ActivityList[],14,0)="Yes"," "&amp;Timeline,IF(VLOOKUP(N64,ActivityList[],14,0)="Figure"," "&amp;Timeline&amp;Figure,""))</f>
        <v>#N/A</v>
      </c>
      <c r="G64" s="123" t="e">
        <f>IF(G$116="",IF(VLOOKUP(O64,ActivityList[],10,0)="Planned",Planned&amp;IF(VLOOKUP(O64,ActivityList[],12,0)="Yes",Moved,"")&amp;" __/__ ",IF(VLOOKUP(O64,ActivityList[],10,0)="Completed",Completed&amp;" ",Revoked&amp;" ")),IF(VLOOKUP(O64,ActivityList[],10,0)="Revoked",Revoked&amp;" ",TEXT(VLOOKUP(O64,ActivityList[],11,0)," d/m | ")))&amp;VLOOKUP(O64,ActivityList[],8,0)&amp;IF(VLOOKUP(O64,ActivityList[],13,0)="Yes"," "&amp;Map,"")&amp;IF(VLOOKUP(O64,ActivityList[],14,0)="Yes"," "&amp;Timeline,IF(VLOOKUP(O64,ActivityList[],14,0)="Figure"," "&amp;Timeline&amp;Figure,""))</f>
        <v>#N/A</v>
      </c>
      <c r="H64" s="124" t="e">
        <f>IF(H$116="",IF(VLOOKUP(P64,ActivityList[],10,0)="Planned",Planned&amp;IF(VLOOKUP(P64,ActivityList[],12,0)="Yes",Moved,"")&amp;" __/__ ",IF(VLOOKUP(P64,ActivityList[],10,0)="Completed",Completed&amp;" ",Revoked&amp;" ")),IF(VLOOKUP(P64,ActivityList[],10,0)="Revoked",Revoked&amp;" ",TEXT(VLOOKUP(P64,ActivityList[],11,0)," d/m | ")))&amp;VLOOKUP(P64,ActivityList[],8,0)&amp;IF(VLOOKUP(P64,ActivityList[],13,0)="Yes"," "&amp;Map,"")&amp;IF(VLOOKUP(P64,ActivityList[],14,0)="Yes"," "&amp;Timeline,IF(VLOOKUP(P64,ActivityList[],14,0)="Figure"," "&amp;Timeline&amp;Figure,""))</f>
        <v>#N/A</v>
      </c>
      <c r="J64" s="65" t="str">
        <f>IF(ISBLANK(A64),J49,A64)</f>
        <v>Foundation</v>
      </c>
      <c r="K64" s="65" t="str">
        <f t="shared" si="98"/>
        <v>Red Sand, Blue Sky</v>
      </c>
      <c r="L64" s="65" t="str">
        <f t="shared" si="99"/>
        <v>FoundationRed Sand, Blue Sky31</v>
      </c>
      <c r="M64" s="65" t="str">
        <f t="shared" si="100"/>
        <v>FoundationRed Sand, Blue Sky32</v>
      </c>
      <c r="N64" s="65" t="str">
        <f t="shared" si="101"/>
        <v>FoundationRed Sand, Blue Sky33</v>
      </c>
      <c r="O64" s="65" t="str">
        <f t="shared" si="102"/>
        <v>FoundationRed Sand, Blue Sky34</v>
      </c>
      <c r="P64" s="65" t="str">
        <f t="shared" si="103"/>
        <v>FoundationRed Sand, Blue Sky35</v>
      </c>
      <c r="Q64" s="65"/>
      <c r="R64" s="66" t="str">
        <f>IF(R$4&gt;0,IF(ISNA(VLOOKUP(L64,ActivityList[],10,0)),"No Activity",IF(VLOOKUP(L64,ActivityList[],10,0)="Completed",VLOOKUP(L64,ActivityList[],11,0),VLOOKUP(L64,ActivityList[],10,0))),"No Class")</f>
        <v>No Activity</v>
      </c>
      <c r="S64" s="66" t="str">
        <f>IF(S$4&gt;0,IF(ISNA(VLOOKUP(M64,ActivityList[],10,0)),"No Activity",IF(VLOOKUP(M64,ActivityList[],10,0)="Completed",VLOOKUP(M64,ActivityList[],11,0),VLOOKUP(M64,ActivityList[],10,0))),"No Class")</f>
        <v>No Activity</v>
      </c>
      <c r="T64" s="66" t="str">
        <f>IF(T$4&gt;0,IF(ISNA(VLOOKUP(N64,ActivityList[],10,0)),"No Activity",IF(VLOOKUP(N64,ActivityList[],10,0)="Completed",VLOOKUP(N64,ActivityList[],11,0),VLOOKUP(N64,ActivityList[],10,0))),"No Class")</f>
        <v>No Activity</v>
      </c>
      <c r="U64" s="66" t="str">
        <f>IF(U$4&gt;0,IF(ISNA(VLOOKUP(O64,ActivityList[],10,0)),"No Activity",IF(VLOOKUP(O64,ActivityList[],10,0)="Completed",VLOOKUP(O64,ActivityList[],11,0),VLOOKUP(O64,ActivityList[],10,0))),"No Class")</f>
        <v>No Activity</v>
      </c>
      <c r="V64" s="66" t="str">
        <f>IF(V$4&gt;0,IF(ISNA(VLOOKUP(P64,ActivityList[],10,0)),"No Activity",IF(VLOOKUP(P64,ActivityList[],10,0)="Completed",VLOOKUP(P64,ActivityList[],11,0),VLOOKUP(P64,ActivityList[],10,0))),"No Class")</f>
        <v>No Activity</v>
      </c>
    </row>
    <row r="65" spans="1:22" ht="15.75" thickBot="1" x14ac:dyDescent="0.3">
      <c r="A65" s="259"/>
      <c r="B65" s="263"/>
      <c r="C65" s="127" t="s">
        <v>2303</v>
      </c>
      <c r="D65" s="152" t="e">
        <f>IF(D$116="",IF(VLOOKUP(L65,ActivityList[],10,0)="Planned",Planned&amp;IF(VLOOKUP(L65,ActivityList[],12,0)="Yes",Moved,"")&amp;" __/__ ",IF(VLOOKUP(L65,ActivityList[],10,0)="Completed",Completed&amp;" ",Revoked&amp;" ")),IF(VLOOKUP(L65,ActivityList[],10,0)="Revoked",Revoked&amp;" ",TEXT(VLOOKUP(L65,ActivityList[],11,0)," d/m | ")))&amp;VLOOKUP(L65,ActivityList[],8,0)&amp;IF(VLOOKUP(L65,ActivityList[],13,0)="Yes"," "&amp;Map,"")&amp;IF(VLOOKUP(L65,ActivityList[],14,0)="Yes"," "&amp;Timeline,IF(VLOOKUP(L65,ActivityList[],14,0)="Figure"," "&amp;Timeline&amp;Figure,""))</f>
        <v>#N/A</v>
      </c>
      <c r="E65" s="152" t="e">
        <f>IF(E$116="",IF(VLOOKUP(M65,ActivityList[],10,0)="Planned",Planned&amp;IF(VLOOKUP(M65,ActivityList[],12,0)="Yes",Moved,"")&amp;" __/__ ",IF(VLOOKUP(M65,ActivityList[],10,0)="Completed",Completed&amp;" ",Revoked&amp;" ")),IF(VLOOKUP(M65,ActivityList[],10,0)="Revoked",Revoked&amp;" ",TEXT(VLOOKUP(M65,ActivityList[],11,0)," d/m | ")))&amp;VLOOKUP(M65,ActivityList[],8,0)&amp;IF(VLOOKUP(M65,ActivityList[],13,0)="Yes"," "&amp;Map,"")&amp;IF(VLOOKUP(M65,ActivityList[],14,0)="Yes"," "&amp;Timeline,IF(VLOOKUP(M65,ActivityList[],14,0)="Figure"," "&amp;Timeline&amp;Figure,""))</f>
        <v>#N/A</v>
      </c>
      <c r="F65" s="152" t="e">
        <f>IF(F$116="",IF(VLOOKUP(N65,ActivityList[],10,0)="Planned",Planned&amp;IF(VLOOKUP(N65,ActivityList[],12,0)="Yes",Moved,"")&amp;" __/__ ",IF(VLOOKUP(N65,ActivityList[],10,0)="Completed",Completed&amp;" ",Revoked&amp;" ")),IF(VLOOKUP(N65,ActivityList[],10,0)="Revoked",Revoked&amp;" ",TEXT(VLOOKUP(N65,ActivityList[],11,0)," d/m | ")))&amp;VLOOKUP(N65,ActivityList[],8,0)&amp;IF(VLOOKUP(N65,ActivityList[],13,0)="Yes"," "&amp;Map,"")&amp;IF(VLOOKUP(N65,ActivityList[],14,0)="Yes"," "&amp;Timeline,IF(VLOOKUP(N65,ActivityList[],14,0)="Figure"," "&amp;Timeline&amp;Figure,""))</f>
        <v>#N/A</v>
      </c>
      <c r="G65" s="152" t="e">
        <f>IF(G$116="",IF(VLOOKUP(O65,ActivityList[],10,0)="Planned",Planned&amp;IF(VLOOKUP(O65,ActivityList[],12,0)="Yes",Moved,"")&amp;" __/__ ",IF(VLOOKUP(O65,ActivityList[],10,0)="Completed",Completed&amp;" ",Revoked&amp;" ")),IF(VLOOKUP(O65,ActivityList[],10,0)="Revoked",Revoked&amp;" ",TEXT(VLOOKUP(O65,ActivityList[],11,0)," d/m | ")))&amp;VLOOKUP(O65,ActivityList[],8,0)&amp;IF(VLOOKUP(O65,ActivityList[],13,0)="Yes"," "&amp;Map,"")&amp;IF(VLOOKUP(O65,ActivityList[],14,0)="Yes"," "&amp;Timeline,IF(VLOOKUP(O65,ActivityList[],14,0)="Figure"," "&amp;Timeline&amp;Figure,""))</f>
        <v>#N/A</v>
      </c>
      <c r="H65" s="153" t="e">
        <f>IF(H$116="",IF(VLOOKUP(P65,ActivityList[],10,0)="Planned",Planned&amp;IF(VLOOKUP(P65,ActivityList[],12,0)="Yes",Moved,"")&amp;" __/__ ",IF(VLOOKUP(P65,ActivityList[],10,0)="Completed",Completed&amp;" ",Revoked&amp;" ")),IF(VLOOKUP(P65,ActivityList[],10,0)="Revoked",Revoked&amp;" ",TEXT(VLOOKUP(P65,ActivityList[],11,0)," d/m | ")))&amp;VLOOKUP(P65,ActivityList[],8,0)&amp;IF(VLOOKUP(P65,ActivityList[],13,0)="Yes"," "&amp;Map,"")&amp;IF(VLOOKUP(P65,ActivityList[],14,0)="Yes"," "&amp;Timeline,IF(VLOOKUP(P65,ActivityList[],14,0)="Figure"," "&amp;Timeline&amp;Figure,""))</f>
        <v>#N/A</v>
      </c>
      <c r="J65" s="65" t="str">
        <f t="shared" si="15"/>
        <v>Foundation</v>
      </c>
      <c r="K65" s="104" t="str">
        <f t="shared" ref="K65" si="125">C65</f>
        <v>Water Sky</v>
      </c>
      <c r="L65" s="104" t="str">
        <f t="shared" ref="L65" si="126">$J65&amp;$K65&amp;L$4</f>
        <v>FoundationWater Sky31</v>
      </c>
      <c r="M65" s="104" t="str">
        <f t="shared" ref="M65" si="127">$J65&amp;$K65&amp;M$4</f>
        <v>FoundationWater Sky32</v>
      </c>
      <c r="N65" s="104" t="str">
        <f t="shared" ref="N65" si="128">$J65&amp;$K65&amp;N$4</f>
        <v>FoundationWater Sky33</v>
      </c>
      <c r="O65" s="104" t="str">
        <f t="shared" ref="O65" si="129">$J65&amp;$K65&amp;O$4</f>
        <v>FoundationWater Sky34</v>
      </c>
      <c r="P65" s="104" t="str">
        <f t="shared" ref="P65" si="130">$J65&amp;$K65&amp;P$4</f>
        <v>FoundationWater Sky35</v>
      </c>
      <c r="Q65" s="104"/>
      <c r="R65" s="66" t="str">
        <f>IF(R$4&gt;0,IF(ISNA(VLOOKUP(L65,ActivityList[],10,0)),"No Activity",IF(VLOOKUP(L65,ActivityList[],10,0)="Completed",VLOOKUP(L65,ActivityList[],11,0),VLOOKUP(L65,ActivityList[],10,0))),"No Class")</f>
        <v>No Activity</v>
      </c>
      <c r="S65" s="66" t="str">
        <f>IF(S$4&gt;0,IF(ISNA(VLOOKUP(M65,ActivityList[],10,0)),"No Activity",IF(VLOOKUP(M65,ActivityList[],10,0)="Completed",VLOOKUP(M65,ActivityList[],11,0),VLOOKUP(M65,ActivityList[],10,0))),"No Class")</f>
        <v>No Activity</v>
      </c>
      <c r="T65" s="66" t="str">
        <f>IF(T$4&gt;0,IF(ISNA(VLOOKUP(N65,ActivityList[],10,0)),"No Activity",IF(VLOOKUP(N65,ActivityList[],10,0)="Completed",VLOOKUP(N65,ActivityList[],11,0),VLOOKUP(N65,ActivityList[],10,0))),"No Class")</f>
        <v>No Activity</v>
      </c>
      <c r="U65" s="66" t="str">
        <f>IF(U$4&gt;0,IF(ISNA(VLOOKUP(O65,ActivityList[],10,0)),"No Activity",IF(VLOOKUP(O65,ActivityList[],10,0)="Completed",VLOOKUP(O65,ActivityList[],11,0),VLOOKUP(O65,ActivityList[],10,0))),"No Class")</f>
        <v>No Activity</v>
      </c>
      <c r="V65" s="66" t="str">
        <f>IF(V$4&gt;0,IF(ISNA(VLOOKUP(P65,ActivityList[],10,0)),"No Activity",IF(VLOOKUP(P65,ActivityList[],10,0)="Completed",VLOOKUP(P65,ActivityList[],11,0),VLOOKUP(P65,ActivityList[],10,0))),"No Class")</f>
        <v>No Activity</v>
      </c>
    </row>
    <row r="66" spans="1:22" ht="15" customHeight="1" x14ac:dyDescent="0.25">
      <c r="A66" s="259"/>
      <c r="B66" s="264"/>
      <c r="C66" s="224" t="s">
        <v>276</v>
      </c>
      <c r="D66" s="154" t="e">
        <f>IF(D$116="",IF(VLOOKUP(L66,ActivityList[],10,0)="Planned",Planned&amp;IF(VLOOKUP(L66,ActivityList[],12,0)="Yes",Moved,"")&amp;" __/__ ",IF(VLOOKUP(L66,ActivityList[],10,0)="Completed",Completed&amp;" ",Revoked&amp;" ")),IF(VLOOKUP(L66,ActivityList[],10,0)="Revoked",Revoked&amp;" ",TEXT(VLOOKUP(L66,ActivityList[],11,0)," d/m | ")))&amp;VLOOKUP(L66,ActivityList[],8,0)&amp;IF(VLOOKUP(L66,ActivityList[],13,0)="Yes"," "&amp;Map,"")&amp;IF(VLOOKUP(L66,ActivityList[],14,0)="Yes"," "&amp;Timeline,IF(VLOOKUP(L66,ActivityList[],14,0)="Figure"," "&amp;Timeline&amp;Figure,""))</f>
        <v>#N/A</v>
      </c>
      <c r="E66" s="154" t="e">
        <f>IF(E$116="",IF(VLOOKUP(M66,ActivityList[],10,0)="Planned",Planned&amp;IF(VLOOKUP(M66,ActivityList[],12,0)="Yes",Moved,"")&amp;" __/__ ",IF(VLOOKUP(M66,ActivityList[],10,0)="Completed",Completed&amp;" ",Revoked&amp;" ")),IF(VLOOKUP(M66,ActivityList[],10,0)="Revoked",Revoked&amp;" ",TEXT(VLOOKUP(M66,ActivityList[],11,0)," d/m | ")))&amp;VLOOKUP(M66,ActivityList[],8,0)&amp;IF(VLOOKUP(M66,ActivityList[],13,0)="Yes"," "&amp;Map,"")&amp;IF(VLOOKUP(M66,ActivityList[],14,0)="Yes"," "&amp;Timeline,IF(VLOOKUP(M66,ActivityList[],14,0)="Figure"," "&amp;Timeline&amp;Figure,""))</f>
        <v>#N/A</v>
      </c>
      <c r="F66" s="154" t="e">
        <f>IF(F$116="",IF(VLOOKUP(N66,ActivityList[],10,0)="Planned",Planned&amp;IF(VLOOKUP(N66,ActivityList[],12,0)="Yes",Moved,"")&amp;" __/__ ",IF(VLOOKUP(N66,ActivityList[],10,0)="Completed",Completed&amp;" ",Revoked&amp;" ")),IF(VLOOKUP(N66,ActivityList[],10,0)="Revoked",Revoked&amp;" ",TEXT(VLOOKUP(N66,ActivityList[],11,0)," d/m | ")))&amp;VLOOKUP(N66,ActivityList[],8,0)&amp;IF(VLOOKUP(N66,ActivityList[],13,0)="Yes"," "&amp;Map,"")&amp;IF(VLOOKUP(N66,ActivityList[],14,0)="Yes"," "&amp;Timeline,IF(VLOOKUP(N66,ActivityList[],14,0)="Figure"," "&amp;Timeline&amp;Figure,""))</f>
        <v>#N/A</v>
      </c>
      <c r="G66" s="154" t="e">
        <f>IF(G$116="",IF(VLOOKUP(O66,ActivityList[],10,0)="Planned",Planned&amp;IF(VLOOKUP(O66,ActivityList[],12,0)="Yes",Moved,"")&amp;" __/__ ",IF(VLOOKUP(O66,ActivityList[],10,0)="Completed",Completed&amp;" ",Revoked&amp;" ")),IF(VLOOKUP(O66,ActivityList[],10,0)="Revoked",Revoked&amp;" ",TEXT(VLOOKUP(O66,ActivityList[],11,0)," d/m | ")))&amp;VLOOKUP(O66,ActivityList[],8,0)&amp;IF(VLOOKUP(O66,ActivityList[],13,0)="Yes"," "&amp;Map,"")&amp;IF(VLOOKUP(O66,ActivityList[],14,0)="Yes"," "&amp;Timeline,IF(VLOOKUP(O66,ActivityList[],14,0)="Figure"," "&amp;Timeline&amp;Figure,""))</f>
        <v>#N/A</v>
      </c>
      <c r="H66" s="155" t="e">
        <f>IF(H$116="",IF(VLOOKUP(P66,ActivityList[],10,0)="Planned",Planned&amp;IF(VLOOKUP(P66,ActivityList[],12,0)="Yes",Moved,"")&amp;" __/__ ",IF(VLOOKUP(P66,ActivityList[],10,0)="Completed",Completed&amp;" ",Revoked&amp;" ")),IF(VLOOKUP(P66,ActivityList[],10,0)="Revoked",Revoked&amp;" ",TEXT(VLOOKUP(P66,ActivityList[],11,0)," d/m | ")))&amp;VLOOKUP(P66,ActivityList[],8,0)&amp;IF(VLOOKUP(P66,ActivityList[],13,0)="Yes"," "&amp;Map,"")&amp;IF(VLOOKUP(P66,ActivityList[],14,0)="Yes"," "&amp;Timeline,IF(VLOOKUP(P66,ActivityList[],14,0)="Figure"," "&amp;Timeline&amp;Figure,""))</f>
        <v>#N/A</v>
      </c>
      <c r="J66" s="65" t="str">
        <f t="shared" si="15"/>
        <v>Foundation</v>
      </c>
      <c r="K66" s="65" t="str">
        <f t="shared" ref="K66" si="131">C66</f>
        <v>By the Great Horn Spoon</v>
      </c>
      <c r="L66" s="65" t="str">
        <f t="shared" ref="L66" si="132">$J66&amp;$K66&amp;L$4</f>
        <v>FoundationBy the Great Horn Spoon31</v>
      </c>
      <c r="M66" s="65" t="str">
        <f t="shared" ref="M66" si="133">$J66&amp;$K66&amp;M$4</f>
        <v>FoundationBy the Great Horn Spoon32</v>
      </c>
      <c r="N66" s="65" t="str">
        <f t="shared" ref="N66" si="134">$J66&amp;$K66&amp;N$4</f>
        <v>FoundationBy the Great Horn Spoon33</v>
      </c>
      <c r="O66" s="65" t="str">
        <f t="shared" ref="O66" si="135">$J66&amp;$K66&amp;O$4</f>
        <v>FoundationBy the Great Horn Spoon34</v>
      </c>
      <c r="P66" s="65" t="str">
        <f t="shared" ref="P66" si="136">$J66&amp;$K66&amp;P$4</f>
        <v>FoundationBy the Great Horn Spoon35</v>
      </c>
      <c r="Q66" s="65"/>
      <c r="R66" s="66" t="str">
        <f>IF(R$4&gt;0,IF(ISNA(VLOOKUP(L66,ActivityList[],10,0)),"No Activity",IF(VLOOKUP(L66,ActivityList[],10,0)="Completed",VLOOKUP(L66,ActivityList[],11,0),VLOOKUP(L66,ActivityList[],10,0))),"No Class")</f>
        <v>No Activity</v>
      </c>
      <c r="S66" s="66" t="str">
        <f>IF(S$4&gt;0,IF(ISNA(VLOOKUP(M66,ActivityList[],10,0)),"No Activity",IF(VLOOKUP(M66,ActivityList[],10,0)="Completed",VLOOKUP(M66,ActivityList[],11,0),VLOOKUP(M66,ActivityList[],10,0))),"No Class")</f>
        <v>No Activity</v>
      </c>
      <c r="T66" s="66" t="str">
        <f>IF(T$4&gt;0,IF(ISNA(VLOOKUP(N66,ActivityList[],10,0)),"No Activity",IF(VLOOKUP(N66,ActivityList[],10,0)="Completed",VLOOKUP(N66,ActivityList[],11,0),VLOOKUP(N66,ActivityList[],10,0))),"No Class")</f>
        <v>No Activity</v>
      </c>
      <c r="U66" s="66" t="str">
        <f>IF(U$4&gt;0,IF(ISNA(VLOOKUP(O66,ActivityList[],10,0)),"No Activity",IF(VLOOKUP(O66,ActivityList[],10,0)="Completed",VLOOKUP(O66,ActivityList[],11,0),VLOOKUP(O66,ActivityList[],10,0))),"No Class")</f>
        <v>No Activity</v>
      </c>
      <c r="V66" s="66" t="str">
        <f>IF(V$4&gt;0,IF(ISNA(VLOOKUP(P66,ActivityList[],10,0)),"No Activity",IF(VLOOKUP(P66,ActivityList[],10,0)="Completed",VLOOKUP(P66,ActivityList[],11,0),VLOOKUP(P66,ActivityList[],10,0))),"No Class")</f>
        <v>No Activity</v>
      </c>
    </row>
    <row r="67" spans="1:22" ht="15" customHeight="1" x14ac:dyDescent="0.25">
      <c r="A67" s="259"/>
      <c r="B67" s="264"/>
      <c r="C67" s="225" t="s">
        <v>3279</v>
      </c>
      <c r="D67" s="147" t="str">
        <f>IF(D$116="",IF(VLOOKUP(L67,ActivityList[],10,0)="Planned",Planned&amp;IF(VLOOKUP(L67,ActivityList[],12,0)="Yes",Moved,"")&amp;" __/__ ",IF(VLOOKUP(L67,ActivityList[],10,0)="Completed",Completed&amp;" ",Revoked&amp;" ")),IF(VLOOKUP(L67,ActivityList[],10,0)="Revoked",Revoked&amp;" ",TEXT(VLOOKUP(L67,ActivityList[],11,0)," d/m | ")))&amp;VLOOKUP(L67,ActivityList[],8,0)&amp;IF(VLOOKUP(L67,ActivityList[],13,0)="Yes"," "&amp;Map,"")&amp;IF(VLOOKUP(L67,ActivityList[],14,0)="Yes"," "&amp;Timeline,IF(VLOOKUP(L67,ActivityList[],14,0)="Figure"," "&amp;Timeline&amp;Figure,""))</f>
        <v>ƒ __/__ pp.101-108</v>
      </c>
      <c r="E67" s="147" t="str">
        <f>IF(E$116="",IF(VLOOKUP(M67,ActivityList[],10,0)="Planned",Planned&amp;IF(VLOOKUP(M67,ActivityList[],12,0)="Yes",Moved,"")&amp;" __/__ ",IF(VLOOKUP(M67,ActivityList[],10,0)="Completed",Completed&amp;" ",Revoked&amp;" ")),IF(VLOOKUP(M67,ActivityList[],10,0)="Revoked",Revoked&amp;" ",TEXT(VLOOKUP(M67,ActivityList[],11,0)," d/m | ")))&amp;VLOOKUP(M67,ActivityList[],8,0)&amp;IF(VLOOKUP(M67,ActivityList[],13,0)="Yes"," "&amp;Map,"")&amp;IF(VLOOKUP(M67,ActivityList[],14,0)="Yes"," "&amp;Timeline,IF(VLOOKUP(M67,ActivityList[],14,0)="Figure"," "&amp;Timeline&amp;Figure,""))</f>
        <v>ƒ __/__ pp.109-117</v>
      </c>
      <c r="F67" s="147" t="str">
        <f>IF(F$116="",IF(VLOOKUP(N67,ActivityList[],10,0)="Planned",Planned&amp;IF(VLOOKUP(N67,ActivityList[],12,0)="Yes",Moved,"")&amp;" __/__ ",IF(VLOOKUP(N67,ActivityList[],10,0)="Completed",Completed&amp;" ",Revoked&amp;" ")),IF(VLOOKUP(N67,ActivityList[],10,0)="Revoked",Revoked&amp;" ",TEXT(VLOOKUP(N67,ActivityList[],11,0)," d/m | ")))&amp;VLOOKUP(N67,ActivityList[],8,0)&amp;IF(VLOOKUP(N67,ActivityList[],13,0)="Yes"," "&amp;Map,"")&amp;IF(VLOOKUP(N67,ActivityList[],14,0)="Yes"," "&amp;Timeline,IF(VLOOKUP(N67,ActivityList[],14,0)="Figure"," "&amp;Timeline&amp;Figure,""))</f>
        <v>ƒ __/__ pp.118-126</v>
      </c>
      <c r="G67" s="147" t="str">
        <f>IF(G$116="",IF(VLOOKUP(O67,ActivityList[],10,0)="Planned",Planned&amp;IF(VLOOKUP(O67,ActivityList[],12,0)="Yes",Moved,"")&amp;" __/__ ",IF(VLOOKUP(O67,ActivityList[],10,0)="Completed",Completed&amp;" ",Revoked&amp;" ")),IF(VLOOKUP(O67,ActivityList[],10,0)="Revoked",Revoked&amp;" ",TEXT(VLOOKUP(O67,ActivityList[],11,0)," d/m | ")))&amp;VLOOKUP(O67,ActivityList[],8,0)&amp;IF(VLOOKUP(O67,ActivityList[],13,0)="Yes"," "&amp;Map,"")&amp;IF(VLOOKUP(O67,ActivityList[],14,0)="Yes"," "&amp;Timeline,IF(VLOOKUP(O67,ActivityList[],14,0)="Figure"," "&amp;Timeline&amp;Figure,""))</f>
        <v>ƒ __/__ pp.127-133</v>
      </c>
      <c r="H67" s="226" t="str">
        <f>IF(H$116="",IF(VLOOKUP(P67,ActivityList[],10,0)="Planned",Planned&amp;IF(VLOOKUP(P67,ActivityList[],12,0)="Yes",Moved,"")&amp;" __/__ ",IF(VLOOKUP(P67,ActivityList[],10,0)="Completed",Completed&amp;" ",Revoked&amp;" ")),IF(VLOOKUP(P67,ActivityList[],10,0)="Revoked",Revoked&amp;" ",TEXT(VLOOKUP(P67,ActivityList[],11,0)," d/m | ")))&amp;VLOOKUP(P67,ActivityList[],8,0)&amp;IF(VLOOKUP(P67,ActivityList[],13,0)="Yes"," "&amp;Map,"")&amp;IF(VLOOKUP(P67,ActivityList[],14,0)="Yes"," "&amp;Timeline,IF(VLOOKUP(P67,ActivityList[],14,0)="Figure"," "&amp;Timeline&amp;Figure,""))</f>
        <v>ƒ __/__ pp.134-148 Ǽ</v>
      </c>
      <c r="J67" s="65" t="str">
        <f t="shared" ref="J67:J73" si="137">IF(ISBLANK(A67),J66,A67)</f>
        <v>Foundation</v>
      </c>
      <c r="K67" s="65" t="str">
        <f t="shared" ref="K67:K73" si="138">C67</f>
        <v>Freedom Train</v>
      </c>
      <c r="L67" s="65" t="str">
        <f t="shared" ref="L67:L73" si="139">$J67&amp;$K67&amp;L$4</f>
        <v>FoundationFreedom Train31</v>
      </c>
      <c r="M67" s="65" t="str">
        <f t="shared" ref="M67:M73" si="140">$J67&amp;$K67&amp;M$4</f>
        <v>FoundationFreedom Train32</v>
      </c>
      <c r="N67" s="65" t="str">
        <f t="shared" ref="N67:N73" si="141">$J67&amp;$K67&amp;N$4</f>
        <v>FoundationFreedom Train33</v>
      </c>
      <c r="O67" s="65" t="str">
        <f t="shared" ref="O67:O73" si="142">$J67&amp;$K67&amp;O$4</f>
        <v>FoundationFreedom Train34</v>
      </c>
      <c r="P67" s="65" t="str">
        <f t="shared" ref="P67:P73" si="143">$J67&amp;$K67&amp;P$4</f>
        <v>FoundationFreedom Train35</v>
      </c>
      <c r="Q67" s="65"/>
      <c r="R67" s="66" t="str">
        <f>IF(ISNA(VLOOKUP(L67,ActivityList[],10,0)),"",IF(ISBLANK(VLOOKUP(L67,ActivityList[],10,0)),"",VLOOKUP(L67,ActivityList[],10,0)))</f>
        <v>Planned</v>
      </c>
      <c r="S67" s="66" t="str">
        <f>IF(ISNA(VLOOKUP(M67,ActivityList[],10,0)),"",IF(ISBLANK(VLOOKUP(M67,ActivityList[],10,0)),"",VLOOKUP(M67,ActivityList[],10,0)))</f>
        <v>Planned</v>
      </c>
      <c r="T67" s="66" t="str">
        <f>IF(ISNA(VLOOKUP(N67,ActivityList[],10,0)),"",IF(ISBLANK(VLOOKUP(N67,ActivityList[],10,0)),"",VLOOKUP(N67,ActivityList[],10,0)))</f>
        <v>Planned</v>
      </c>
      <c r="U67" s="66" t="str">
        <f>IF(ISNA(VLOOKUP(O67,ActivityList[],10,0)),"",IF(ISBLANK(VLOOKUP(O67,ActivityList[],10,0)),"",VLOOKUP(O67,ActivityList[],10,0)))</f>
        <v>Planned</v>
      </c>
      <c r="V67" s="66" t="str">
        <f>IF(ISNA(VLOOKUP(P67,ActivityList[],10,0)),"",IF(ISBLANK(VLOOKUP(P67,ActivityList[],10,0)),"",VLOOKUP(P67,ActivityList[],10,0)))</f>
        <v>Planned</v>
      </c>
    </row>
    <row r="68" spans="1:22" ht="15" customHeight="1" x14ac:dyDescent="0.25">
      <c r="A68" s="259"/>
      <c r="B68" s="264"/>
      <c r="C68" s="225" t="s">
        <v>3280</v>
      </c>
      <c r="D68" s="147" t="e">
        <f>IF(D$116="",IF(VLOOKUP(L68,ActivityList[],10,0)="Planned",Planned&amp;IF(VLOOKUP(L68,ActivityList[],12,0)="Yes",Moved,"")&amp;" __/__ ",IF(VLOOKUP(L68,ActivityList[],10,0)="Completed",Completed&amp;" ",Revoked&amp;" ")),IF(VLOOKUP(L68,ActivityList[],10,0)="Revoked",Revoked&amp;" ",TEXT(VLOOKUP(L68,ActivityList[],11,0)," d/m | ")))&amp;VLOOKUP(L68,ActivityList[],8,0)&amp;IF(VLOOKUP(L68,ActivityList[],13,0)="Yes"," "&amp;Map,"")&amp;IF(VLOOKUP(L68,ActivityList[],14,0)="Yes"," "&amp;Timeline,IF(VLOOKUP(L68,ActivityList[],14,0)="Figure"," "&amp;Timeline&amp;Figure,""))</f>
        <v>#N/A</v>
      </c>
      <c r="E68" s="147" t="e">
        <f>IF(E$116="",IF(VLOOKUP(M68,ActivityList[],10,0)="Planned",Planned&amp;IF(VLOOKUP(M68,ActivityList[],12,0)="Yes",Moved,"")&amp;" __/__ ",IF(VLOOKUP(M68,ActivityList[],10,0)="Completed",Completed&amp;" ",Revoked&amp;" ")),IF(VLOOKUP(M68,ActivityList[],10,0)="Revoked",Revoked&amp;" ",TEXT(VLOOKUP(M68,ActivityList[],11,0)," d/m | ")))&amp;VLOOKUP(M68,ActivityList[],8,0)&amp;IF(VLOOKUP(M68,ActivityList[],13,0)="Yes"," "&amp;Map,"")&amp;IF(VLOOKUP(M68,ActivityList[],14,0)="Yes"," "&amp;Timeline,IF(VLOOKUP(M68,ActivityList[],14,0)="Figure"," "&amp;Timeline&amp;Figure,""))</f>
        <v>#N/A</v>
      </c>
      <c r="F68" s="147" t="e">
        <f>IF(F$116="",IF(VLOOKUP(N68,ActivityList[],10,0)="Planned",Planned&amp;IF(VLOOKUP(N68,ActivityList[],12,0)="Yes",Moved,"")&amp;" __/__ ",IF(VLOOKUP(N68,ActivityList[],10,0)="Completed",Completed&amp;" ",Revoked&amp;" ")),IF(VLOOKUP(N68,ActivityList[],10,0)="Revoked",Revoked&amp;" ",TEXT(VLOOKUP(N68,ActivityList[],11,0)," d/m | ")))&amp;VLOOKUP(N68,ActivityList[],8,0)&amp;IF(VLOOKUP(N68,ActivityList[],13,0)="Yes"," "&amp;Map,"")&amp;IF(VLOOKUP(N68,ActivityList[],14,0)="Yes"," "&amp;Timeline,IF(VLOOKUP(N68,ActivityList[],14,0)="Figure"," "&amp;Timeline&amp;Figure,""))</f>
        <v>#N/A</v>
      </c>
      <c r="G68" s="147" t="e">
        <f>IF(G$116="",IF(VLOOKUP(O68,ActivityList[],10,0)="Planned",Planned&amp;IF(VLOOKUP(O68,ActivityList[],12,0)="Yes",Moved,"")&amp;" __/__ ",IF(VLOOKUP(O68,ActivityList[],10,0)="Completed",Completed&amp;" ",Revoked&amp;" ")),IF(VLOOKUP(O68,ActivityList[],10,0)="Revoked",Revoked&amp;" ",TEXT(VLOOKUP(O68,ActivityList[],11,0)," d/m | ")))&amp;VLOOKUP(O68,ActivityList[],8,0)&amp;IF(VLOOKUP(O68,ActivityList[],13,0)="Yes"," "&amp;Map,"")&amp;IF(VLOOKUP(O68,ActivityList[],14,0)="Yes"," "&amp;Timeline,IF(VLOOKUP(O68,ActivityList[],14,0)="Figure"," "&amp;Timeline&amp;Figure,""))</f>
        <v>#N/A</v>
      </c>
      <c r="H68" s="226" t="e">
        <f>IF(H$116="",IF(VLOOKUP(P68,ActivityList[],10,0)="Planned",Planned&amp;IF(VLOOKUP(P68,ActivityList[],12,0)="Yes",Moved,"")&amp;" __/__ ",IF(VLOOKUP(P68,ActivityList[],10,0)="Completed",Completed&amp;" ",Revoked&amp;" ")),IF(VLOOKUP(P68,ActivityList[],10,0)="Revoked",Revoked&amp;" ",TEXT(VLOOKUP(P68,ActivityList[],11,0)," d/m | ")))&amp;VLOOKUP(P68,ActivityList[],8,0)&amp;IF(VLOOKUP(P68,ActivityList[],13,0)="Yes"," "&amp;Map,"")&amp;IF(VLOOKUP(P68,ActivityList[],14,0)="Yes"," "&amp;Timeline,IF(VLOOKUP(P68,ActivityList[],14,0)="Figure"," "&amp;Timeline&amp;Figure,""))</f>
        <v>#N/A</v>
      </c>
      <c r="J68" s="65" t="str">
        <f t="shared" si="137"/>
        <v>Foundation</v>
      </c>
      <c r="K68" s="65" t="str">
        <f t="shared" si="138"/>
        <v>Old Yeller</v>
      </c>
      <c r="L68" s="65" t="str">
        <f t="shared" si="139"/>
        <v>FoundationOld Yeller31</v>
      </c>
      <c r="M68" s="65" t="str">
        <f t="shared" si="140"/>
        <v>FoundationOld Yeller32</v>
      </c>
      <c r="N68" s="65" t="str">
        <f t="shared" si="141"/>
        <v>FoundationOld Yeller33</v>
      </c>
      <c r="O68" s="65" t="str">
        <f t="shared" si="142"/>
        <v>FoundationOld Yeller34</v>
      </c>
      <c r="P68" s="65" t="str">
        <f t="shared" si="143"/>
        <v>FoundationOld Yeller35</v>
      </c>
      <c r="Q68" s="65"/>
      <c r="R68" s="66" t="str">
        <f>IF(ISNA(VLOOKUP(L68,ActivityList[],10,0)),"",IF(ISBLANK(VLOOKUP(L68,ActivityList[],10,0)),"",VLOOKUP(L68,ActivityList[],10,0)))</f>
        <v/>
      </c>
      <c r="S68" s="66" t="str">
        <f>IF(ISNA(VLOOKUP(M68,ActivityList[],10,0)),"",IF(ISBLANK(VLOOKUP(M68,ActivityList[],10,0)),"",VLOOKUP(M68,ActivityList[],10,0)))</f>
        <v/>
      </c>
      <c r="T68" s="66" t="str">
        <f>IF(ISNA(VLOOKUP(N68,ActivityList[],10,0)),"",IF(ISBLANK(VLOOKUP(N68,ActivityList[],10,0)),"",VLOOKUP(N68,ActivityList[],10,0)))</f>
        <v/>
      </c>
      <c r="U68" s="66" t="str">
        <f>IF(ISNA(VLOOKUP(O68,ActivityList[],10,0)),"",IF(ISBLANK(VLOOKUP(O68,ActivityList[],10,0)),"",VLOOKUP(O68,ActivityList[],10,0)))</f>
        <v/>
      </c>
      <c r="V68" s="66" t="str">
        <f>IF(ISNA(VLOOKUP(P68,ActivityList[],10,0)),"",IF(ISBLANK(VLOOKUP(P68,ActivityList[],10,0)),"",VLOOKUP(P68,ActivityList[],10,0)))</f>
        <v/>
      </c>
    </row>
    <row r="69" spans="1:22" ht="15" customHeight="1" x14ac:dyDescent="0.25">
      <c r="A69" s="259"/>
      <c r="B69" s="264"/>
      <c r="C69" s="225" t="s">
        <v>3288</v>
      </c>
      <c r="D69" s="147" t="e">
        <f>IF(D$116="",IF(VLOOKUP(L69,ActivityList[],10,0)="Planned",Planned&amp;IF(VLOOKUP(L69,ActivityList[],12,0)="Yes",Moved,"")&amp;" __/__ ",IF(VLOOKUP(L69,ActivityList[],10,0)="Completed",Completed&amp;" ",Revoked&amp;" ")),IF(VLOOKUP(L69,ActivityList[],10,0)="Revoked",Revoked&amp;" ",TEXT(VLOOKUP(L69,ActivityList[],11,0)," d/m | ")))&amp;VLOOKUP(L69,ActivityList[],8,0)&amp;IF(VLOOKUP(L69,ActivityList[],13,0)="Yes"," "&amp;Map,"")&amp;IF(VLOOKUP(L69,ActivityList[],14,0)="Yes"," "&amp;Timeline,IF(VLOOKUP(L69,ActivityList[],14,0)="Figure"," "&amp;Timeline&amp;Figure,""))</f>
        <v>#N/A</v>
      </c>
      <c r="E69" s="147" t="e">
        <f>IF(E$116="",IF(VLOOKUP(M69,ActivityList[],10,0)="Planned",Planned&amp;IF(VLOOKUP(M69,ActivityList[],12,0)="Yes",Moved,"")&amp;" __/__ ",IF(VLOOKUP(M69,ActivityList[],10,0)="Completed",Completed&amp;" ",Revoked&amp;" ")),IF(VLOOKUP(M69,ActivityList[],10,0)="Revoked",Revoked&amp;" ",TEXT(VLOOKUP(M69,ActivityList[],11,0)," d/m | ")))&amp;VLOOKUP(M69,ActivityList[],8,0)&amp;IF(VLOOKUP(M69,ActivityList[],13,0)="Yes"," "&amp;Map,"")&amp;IF(VLOOKUP(M69,ActivityList[],14,0)="Yes"," "&amp;Timeline,IF(VLOOKUP(M69,ActivityList[],14,0)="Figure"," "&amp;Timeline&amp;Figure,""))</f>
        <v>#N/A</v>
      </c>
      <c r="F69" s="147" t="e">
        <f>IF(F$116="",IF(VLOOKUP(N69,ActivityList[],10,0)="Planned",Planned&amp;IF(VLOOKUP(N69,ActivityList[],12,0)="Yes",Moved,"")&amp;" __/__ ",IF(VLOOKUP(N69,ActivityList[],10,0)="Completed",Completed&amp;" ",Revoked&amp;" ")),IF(VLOOKUP(N69,ActivityList[],10,0)="Revoked",Revoked&amp;" ",TEXT(VLOOKUP(N69,ActivityList[],11,0)," d/m | ")))&amp;VLOOKUP(N69,ActivityList[],8,0)&amp;IF(VLOOKUP(N69,ActivityList[],13,0)="Yes"," "&amp;Map,"")&amp;IF(VLOOKUP(N69,ActivityList[],14,0)="Yes"," "&amp;Timeline,IF(VLOOKUP(N69,ActivityList[],14,0)="Figure"," "&amp;Timeline&amp;Figure,""))</f>
        <v>#N/A</v>
      </c>
      <c r="G69" s="147" t="e">
        <f>IF(G$116="",IF(VLOOKUP(O69,ActivityList[],10,0)="Planned",Planned&amp;IF(VLOOKUP(O69,ActivityList[],12,0)="Yes",Moved,"")&amp;" __/__ ",IF(VLOOKUP(O69,ActivityList[],10,0)="Completed",Completed&amp;" ",Revoked&amp;" ")),IF(VLOOKUP(O69,ActivityList[],10,0)="Revoked",Revoked&amp;" ",TEXT(VLOOKUP(O69,ActivityList[],11,0)," d/m | ")))&amp;VLOOKUP(O69,ActivityList[],8,0)&amp;IF(VLOOKUP(O69,ActivityList[],13,0)="Yes"," "&amp;Map,"")&amp;IF(VLOOKUP(O69,ActivityList[],14,0)="Yes"," "&amp;Timeline,IF(VLOOKUP(O69,ActivityList[],14,0)="Figure"," "&amp;Timeline&amp;Figure,""))</f>
        <v>#N/A</v>
      </c>
      <c r="H69" s="226" t="e">
        <f>IF(H$116="",IF(VLOOKUP(P69,ActivityList[],10,0)="Planned",Planned&amp;IF(VLOOKUP(P69,ActivityList[],12,0)="Yes",Moved,"")&amp;" __/__ ",IF(VLOOKUP(P69,ActivityList[],10,0)="Completed",Completed&amp;" ",Revoked&amp;" ")),IF(VLOOKUP(P69,ActivityList[],10,0)="Revoked",Revoked&amp;" ",TEXT(VLOOKUP(P69,ActivityList[],11,0)," d/m | ")))&amp;VLOOKUP(P69,ActivityList[],8,0)&amp;IF(VLOOKUP(P69,ActivityList[],13,0)="Yes"," "&amp;Map,"")&amp;IF(VLOOKUP(P69,ActivityList[],14,0)="Yes"," "&amp;Timeline,IF(VLOOKUP(P69,ActivityList[],14,0)="Figure"," "&amp;Timeline&amp;Figure,""))</f>
        <v>#N/A</v>
      </c>
      <c r="J69" s="65" t="str">
        <f>IF(ISBLANK(A69),J68,A69)</f>
        <v>Foundation</v>
      </c>
      <c r="K69" s="65" t="str">
        <f>C69</f>
        <v>Helen Keller</v>
      </c>
      <c r="L69" s="65" t="str">
        <f>$J69&amp;$K69&amp;L$4</f>
        <v>FoundationHelen Keller31</v>
      </c>
      <c r="M69" s="65" t="str">
        <f>$J69&amp;$K69&amp;M$4</f>
        <v>FoundationHelen Keller32</v>
      </c>
      <c r="N69" s="65" t="str">
        <f>$J69&amp;$K69&amp;N$4</f>
        <v>FoundationHelen Keller33</v>
      </c>
      <c r="O69" s="65" t="str">
        <f>$J69&amp;$K69&amp;O$4</f>
        <v>FoundationHelen Keller34</v>
      </c>
      <c r="P69" s="65" t="str">
        <f>$J69&amp;$K69&amp;P$4</f>
        <v>FoundationHelen Keller35</v>
      </c>
      <c r="Q69" s="65"/>
      <c r="R69" s="66" t="str">
        <f>IF(ISNA(VLOOKUP(L69,ActivityList[],10,0)),"",IF(ISBLANK(VLOOKUP(L69,ActivityList[],10,0)),"",VLOOKUP(L69,ActivityList[],10,0)))</f>
        <v/>
      </c>
      <c r="S69" s="66" t="str">
        <f>IF(ISNA(VLOOKUP(M69,ActivityList[],10,0)),"",IF(ISBLANK(VLOOKUP(M69,ActivityList[],10,0)),"",VLOOKUP(M69,ActivityList[],10,0)))</f>
        <v/>
      </c>
      <c r="T69" s="66" t="str">
        <f>IF(ISNA(VLOOKUP(N69,ActivityList[],10,0)),"",IF(ISBLANK(VLOOKUP(N69,ActivityList[],10,0)),"",VLOOKUP(N69,ActivityList[],10,0)))</f>
        <v/>
      </c>
      <c r="U69" s="66" t="str">
        <f>IF(ISNA(VLOOKUP(O69,ActivityList[],10,0)),"",IF(ISBLANK(VLOOKUP(O69,ActivityList[],10,0)),"",VLOOKUP(O69,ActivityList[],10,0)))</f>
        <v/>
      </c>
      <c r="V69" s="66" t="str">
        <f>IF(ISNA(VLOOKUP(P69,ActivityList[],10,0)),"",IF(ISBLANK(VLOOKUP(P69,ActivityList[],10,0)),"",VLOOKUP(P69,ActivityList[],10,0)))</f>
        <v/>
      </c>
    </row>
    <row r="70" spans="1:22" ht="15" customHeight="1" x14ac:dyDescent="0.25">
      <c r="A70" s="259"/>
      <c r="B70" s="264"/>
      <c r="C70" s="225" t="s">
        <v>3289</v>
      </c>
      <c r="D70" s="147" t="e">
        <f>IF(D$116="",IF(VLOOKUP(L70,ActivityList[],10,0)="Planned",Planned&amp;IF(VLOOKUP(L70,ActivityList[],12,0)="Yes",Moved,"")&amp;" __/__ ",IF(VLOOKUP(L70,ActivityList[],10,0)="Completed",Completed&amp;" ",Revoked&amp;" ")),IF(VLOOKUP(L70,ActivityList[],10,0)="Revoked",Revoked&amp;" ",TEXT(VLOOKUP(L70,ActivityList[],11,0)," d/m | ")))&amp;VLOOKUP(L70,ActivityList[],8,0)&amp;IF(VLOOKUP(L70,ActivityList[],13,0)="Yes"," "&amp;Map,"")&amp;IF(VLOOKUP(L70,ActivityList[],14,0)="Yes"," "&amp;Timeline,IF(VLOOKUP(L70,ActivityList[],14,0)="Figure"," "&amp;Timeline&amp;Figure,""))</f>
        <v>#N/A</v>
      </c>
      <c r="E70" s="147" t="e">
        <f>IF(E$116="",IF(VLOOKUP(M70,ActivityList[],10,0)="Planned",Planned&amp;IF(VLOOKUP(M70,ActivityList[],12,0)="Yes",Moved,"")&amp;" __/__ ",IF(VLOOKUP(M70,ActivityList[],10,0)="Completed",Completed&amp;" ",Revoked&amp;" ")),IF(VLOOKUP(M70,ActivityList[],10,0)="Revoked",Revoked&amp;" ",TEXT(VLOOKUP(M70,ActivityList[],11,0)," d/m | ")))&amp;VLOOKUP(M70,ActivityList[],8,0)&amp;IF(VLOOKUP(M70,ActivityList[],13,0)="Yes"," "&amp;Map,"")&amp;IF(VLOOKUP(M70,ActivityList[],14,0)="Yes"," "&amp;Timeline,IF(VLOOKUP(M70,ActivityList[],14,0)="Figure"," "&amp;Timeline&amp;Figure,""))</f>
        <v>#N/A</v>
      </c>
      <c r="F70" s="147" t="e">
        <f>IF(F$116="",IF(VLOOKUP(N70,ActivityList[],10,0)="Planned",Planned&amp;IF(VLOOKUP(N70,ActivityList[],12,0)="Yes",Moved,"")&amp;" __/__ ",IF(VLOOKUP(N70,ActivityList[],10,0)="Completed",Completed&amp;" ",Revoked&amp;" ")),IF(VLOOKUP(N70,ActivityList[],10,0)="Revoked",Revoked&amp;" ",TEXT(VLOOKUP(N70,ActivityList[],11,0)," d/m | ")))&amp;VLOOKUP(N70,ActivityList[],8,0)&amp;IF(VLOOKUP(N70,ActivityList[],13,0)="Yes"," "&amp;Map,"")&amp;IF(VLOOKUP(N70,ActivityList[],14,0)="Yes"," "&amp;Timeline,IF(VLOOKUP(N70,ActivityList[],14,0)="Figure"," "&amp;Timeline&amp;Figure,""))</f>
        <v>#N/A</v>
      </c>
      <c r="G70" s="147" t="e">
        <f>IF(G$116="",IF(VLOOKUP(O70,ActivityList[],10,0)="Planned",Planned&amp;IF(VLOOKUP(O70,ActivityList[],12,0)="Yes",Moved,"")&amp;" __/__ ",IF(VLOOKUP(O70,ActivityList[],10,0)="Completed",Completed&amp;" ",Revoked&amp;" ")),IF(VLOOKUP(O70,ActivityList[],10,0)="Revoked",Revoked&amp;" ",TEXT(VLOOKUP(O70,ActivityList[],11,0)," d/m | ")))&amp;VLOOKUP(O70,ActivityList[],8,0)&amp;IF(VLOOKUP(O70,ActivityList[],13,0)="Yes"," "&amp;Map,"")&amp;IF(VLOOKUP(O70,ActivityList[],14,0)="Yes"," "&amp;Timeline,IF(VLOOKUP(O70,ActivityList[],14,0)="Figure"," "&amp;Timeline&amp;Figure,""))</f>
        <v>#N/A</v>
      </c>
      <c r="H70" s="226" t="e">
        <f>IF(H$116="",IF(VLOOKUP(P70,ActivityList[],10,0)="Planned",Planned&amp;IF(VLOOKUP(P70,ActivityList[],12,0)="Yes",Moved,"")&amp;" __/__ ",IF(VLOOKUP(P70,ActivityList[],10,0)="Completed",Completed&amp;" ",Revoked&amp;" ")),IF(VLOOKUP(P70,ActivityList[],10,0)="Revoked",Revoked&amp;" ",TEXT(VLOOKUP(P70,ActivityList[],11,0)," d/m | ")))&amp;VLOOKUP(P70,ActivityList[],8,0)&amp;IF(VLOOKUP(P70,ActivityList[],13,0)="Yes"," "&amp;Map,"")&amp;IF(VLOOKUP(P70,ActivityList[],14,0)="Yes"," "&amp;Timeline,IF(VLOOKUP(P70,ActivityList[],14,0)="Figure"," "&amp;Timeline&amp;Figure,""))</f>
        <v>#N/A</v>
      </c>
      <c r="J70" s="65" t="str">
        <f>IF(ISBLANK(A70),J68,A70)</f>
        <v>Foundation</v>
      </c>
      <c r="K70" s="65" t="str">
        <f t="shared" si="138"/>
        <v>The Wright Brothers</v>
      </c>
      <c r="L70" s="65" t="str">
        <f t="shared" si="139"/>
        <v>FoundationThe Wright Brothers31</v>
      </c>
      <c r="M70" s="65" t="str">
        <f t="shared" si="140"/>
        <v>FoundationThe Wright Brothers32</v>
      </c>
      <c r="N70" s="65" t="str">
        <f t="shared" si="141"/>
        <v>FoundationThe Wright Brothers33</v>
      </c>
      <c r="O70" s="65" t="str">
        <f t="shared" si="142"/>
        <v>FoundationThe Wright Brothers34</v>
      </c>
      <c r="P70" s="65" t="str">
        <f t="shared" si="143"/>
        <v>FoundationThe Wright Brothers35</v>
      </c>
      <c r="Q70" s="65"/>
      <c r="R70" s="66" t="str">
        <f>IF(ISNA(VLOOKUP(L70,ActivityList[],10,0)),"",IF(ISBLANK(VLOOKUP(L70,ActivityList[],10,0)),"",VLOOKUP(L70,ActivityList[],10,0)))</f>
        <v/>
      </c>
      <c r="S70" s="66" t="str">
        <f>IF(ISNA(VLOOKUP(M70,ActivityList[],10,0)),"",IF(ISBLANK(VLOOKUP(M70,ActivityList[],10,0)),"",VLOOKUP(M70,ActivityList[],10,0)))</f>
        <v/>
      </c>
      <c r="T70" s="66" t="str">
        <f>IF(ISNA(VLOOKUP(N70,ActivityList[],10,0)),"",IF(ISBLANK(VLOOKUP(N70,ActivityList[],10,0)),"",VLOOKUP(N70,ActivityList[],10,0)))</f>
        <v/>
      </c>
      <c r="U70" s="66" t="str">
        <f>IF(ISNA(VLOOKUP(O70,ActivityList[],10,0)),"",IF(ISBLANK(VLOOKUP(O70,ActivityList[],10,0)),"",VLOOKUP(O70,ActivityList[],10,0)))</f>
        <v/>
      </c>
      <c r="V70" s="66" t="str">
        <f>IF(ISNA(VLOOKUP(P70,ActivityList[],10,0)),"",IF(ISBLANK(VLOOKUP(P70,ActivityList[],10,0)),"",VLOOKUP(P70,ActivityList[],10,0)))</f>
        <v/>
      </c>
    </row>
    <row r="71" spans="1:22" ht="15" customHeight="1" x14ac:dyDescent="0.25">
      <c r="A71" s="259"/>
      <c r="B71" s="264"/>
      <c r="C71" s="225" t="s">
        <v>3291</v>
      </c>
      <c r="D71" s="147" t="e">
        <f>IF(D$116="",IF(VLOOKUP(L71,ActivityList[],10,0)="Planned",Planned&amp;IF(VLOOKUP(L71,ActivityList[],12,0)="Yes",Moved,"")&amp;" __/__ ",IF(VLOOKUP(L71,ActivityList[],10,0)="Completed",Completed&amp;" ",Revoked&amp;" ")),IF(VLOOKUP(L71,ActivityList[],10,0)="Revoked",Revoked&amp;" ",TEXT(VLOOKUP(L71,ActivityList[],11,0)," d/m | ")))&amp;VLOOKUP(L71,ActivityList[],8,0)&amp;IF(VLOOKUP(L71,ActivityList[],13,0)="Yes"," "&amp;Map,"")&amp;IF(VLOOKUP(L71,ActivityList[],14,0)="Yes"," "&amp;Timeline,IF(VLOOKUP(L71,ActivityList[],14,0)="Figure"," "&amp;Timeline&amp;Figure,""))</f>
        <v>#N/A</v>
      </c>
      <c r="E71" s="147" t="e">
        <f>IF(E$116="",IF(VLOOKUP(M71,ActivityList[],10,0)="Planned",Planned&amp;IF(VLOOKUP(M71,ActivityList[],12,0)="Yes",Moved,"")&amp;" __/__ ",IF(VLOOKUP(M71,ActivityList[],10,0)="Completed",Completed&amp;" ",Revoked&amp;" ")),IF(VLOOKUP(M71,ActivityList[],10,0)="Revoked",Revoked&amp;" ",TEXT(VLOOKUP(M71,ActivityList[],11,0)," d/m | ")))&amp;VLOOKUP(M71,ActivityList[],8,0)&amp;IF(VLOOKUP(M71,ActivityList[],13,0)="Yes"," "&amp;Map,"")&amp;IF(VLOOKUP(M71,ActivityList[],14,0)="Yes"," "&amp;Timeline,IF(VLOOKUP(M71,ActivityList[],14,0)="Figure"," "&amp;Timeline&amp;Figure,""))</f>
        <v>#N/A</v>
      </c>
      <c r="F71" s="147" t="e">
        <f>IF(F$116="",IF(VLOOKUP(N71,ActivityList[],10,0)="Planned",Planned&amp;IF(VLOOKUP(N71,ActivityList[],12,0)="Yes",Moved,"")&amp;" __/__ ",IF(VLOOKUP(N71,ActivityList[],10,0)="Completed",Completed&amp;" ",Revoked&amp;" ")),IF(VLOOKUP(N71,ActivityList[],10,0)="Revoked",Revoked&amp;" ",TEXT(VLOOKUP(N71,ActivityList[],11,0)," d/m | ")))&amp;VLOOKUP(N71,ActivityList[],8,0)&amp;IF(VLOOKUP(N71,ActivityList[],13,0)="Yes"," "&amp;Map,"")&amp;IF(VLOOKUP(N71,ActivityList[],14,0)="Yes"," "&amp;Timeline,IF(VLOOKUP(N71,ActivityList[],14,0)="Figure"," "&amp;Timeline&amp;Figure,""))</f>
        <v>#N/A</v>
      </c>
      <c r="G71" s="147" t="e">
        <f>IF(G$116="",IF(VLOOKUP(O71,ActivityList[],10,0)="Planned",Planned&amp;IF(VLOOKUP(O71,ActivityList[],12,0)="Yes",Moved,"")&amp;" __/__ ",IF(VLOOKUP(O71,ActivityList[],10,0)="Completed",Completed&amp;" ",Revoked&amp;" ")),IF(VLOOKUP(O71,ActivityList[],10,0)="Revoked",Revoked&amp;" ",TEXT(VLOOKUP(O71,ActivityList[],11,0)," d/m | ")))&amp;VLOOKUP(O71,ActivityList[],8,0)&amp;IF(VLOOKUP(O71,ActivityList[],13,0)="Yes"," "&amp;Map,"")&amp;IF(VLOOKUP(O71,ActivityList[],14,0)="Yes"," "&amp;Timeline,IF(VLOOKUP(O71,ActivityList[],14,0)="Figure"," "&amp;Timeline&amp;Figure,""))</f>
        <v>#N/A</v>
      </c>
      <c r="H71" s="226" t="e">
        <f>IF(H$116="",IF(VLOOKUP(P71,ActivityList[],10,0)="Planned",Planned&amp;IF(VLOOKUP(P71,ActivityList[],12,0)="Yes",Moved,"")&amp;" __/__ ",IF(VLOOKUP(P71,ActivityList[],10,0)="Completed",Completed&amp;" ",Revoked&amp;" ")),IF(VLOOKUP(P71,ActivityList[],10,0)="Revoked",Revoked&amp;" ",TEXT(VLOOKUP(P71,ActivityList[],11,0)," d/m | ")))&amp;VLOOKUP(P71,ActivityList[],8,0)&amp;IF(VLOOKUP(P71,ActivityList[],13,0)="Yes"," "&amp;Map,"")&amp;IF(VLOOKUP(P71,ActivityList[],14,0)="Yes"," "&amp;Timeline,IF(VLOOKUP(P71,ActivityList[],14,0)="Figure"," "&amp;Timeline&amp;Figure,""))</f>
        <v>#N/A</v>
      </c>
      <c r="J71" s="65" t="str">
        <f t="shared" si="137"/>
        <v>Foundation</v>
      </c>
      <c r="K71" s="65" t="str">
        <f t="shared" si="138"/>
        <v>Hero Over Here</v>
      </c>
      <c r="L71" s="65" t="str">
        <f t="shared" si="139"/>
        <v>FoundationHero Over Here31</v>
      </c>
      <c r="M71" s="65" t="str">
        <f t="shared" si="140"/>
        <v>FoundationHero Over Here32</v>
      </c>
      <c r="N71" s="65" t="str">
        <f t="shared" si="141"/>
        <v>FoundationHero Over Here33</v>
      </c>
      <c r="O71" s="65" t="str">
        <f t="shared" si="142"/>
        <v>FoundationHero Over Here34</v>
      </c>
      <c r="P71" s="65" t="str">
        <f t="shared" si="143"/>
        <v>FoundationHero Over Here35</v>
      </c>
      <c r="Q71" s="65"/>
      <c r="R71" s="66" t="str">
        <f>IF(ISNA(VLOOKUP(L71,ActivityList[],10,0)),"",IF(ISBLANK(VLOOKUP(L71,ActivityList[],10,0)),"",VLOOKUP(L71,ActivityList[],10,0)))</f>
        <v/>
      </c>
      <c r="S71" s="66" t="str">
        <f>IF(ISNA(VLOOKUP(M71,ActivityList[],10,0)),"",IF(ISBLANK(VLOOKUP(M71,ActivityList[],10,0)),"",VLOOKUP(M71,ActivityList[],10,0)))</f>
        <v/>
      </c>
      <c r="T71" s="66" t="str">
        <f>IF(ISNA(VLOOKUP(N71,ActivityList[],10,0)),"",IF(ISBLANK(VLOOKUP(N71,ActivityList[],10,0)),"",VLOOKUP(N71,ActivityList[],10,0)))</f>
        <v/>
      </c>
      <c r="U71" s="66" t="str">
        <f>IF(ISNA(VLOOKUP(O71,ActivityList[],10,0)),"",IF(ISBLANK(VLOOKUP(O71,ActivityList[],10,0)),"",VLOOKUP(O71,ActivityList[],10,0)))</f>
        <v/>
      </c>
      <c r="V71" s="66" t="str">
        <f>IF(ISNA(VLOOKUP(P71,ActivityList[],10,0)),"",IF(ISBLANK(VLOOKUP(P71,ActivityList[],10,0)),"",VLOOKUP(P71,ActivityList[],10,0)))</f>
        <v/>
      </c>
    </row>
    <row r="72" spans="1:22" ht="15" customHeight="1" x14ac:dyDescent="0.25">
      <c r="A72" s="259"/>
      <c r="B72" s="264"/>
      <c r="C72" s="225" t="s">
        <v>3294</v>
      </c>
      <c r="D72" s="147" t="e">
        <f>IF(D$116="",IF(VLOOKUP(L72,ActivityList[],10,0)="Planned",Planned&amp;IF(VLOOKUP(L72,ActivityList[],12,0)="Yes",Moved,"")&amp;" __/__ ",IF(VLOOKUP(L72,ActivityList[],10,0)="Completed",Completed&amp;" ",Revoked&amp;" ")),IF(VLOOKUP(L72,ActivityList[],10,0)="Revoked",Revoked&amp;" ",TEXT(VLOOKUP(L72,ActivityList[],11,0)," d/m | ")))&amp;VLOOKUP(L72,ActivityList[],8,0)&amp;IF(VLOOKUP(L72,ActivityList[],13,0)="Yes"," "&amp;Map,"")&amp;IF(VLOOKUP(L72,ActivityList[],14,0)="Yes"," "&amp;Timeline,IF(VLOOKUP(L72,ActivityList[],14,0)="Figure"," "&amp;Timeline&amp;Figure,""))</f>
        <v>#N/A</v>
      </c>
      <c r="E72" s="147" t="e">
        <f>IF(E$116="",IF(VLOOKUP(M72,ActivityList[],10,0)="Planned",Planned&amp;IF(VLOOKUP(M72,ActivityList[],12,0)="Yes",Moved,"")&amp;" __/__ ",IF(VLOOKUP(M72,ActivityList[],10,0)="Completed",Completed&amp;" ",Revoked&amp;" ")),IF(VLOOKUP(M72,ActivityList[],10,0)="Revoked",Revoked&amp;" ",TEXT(VLOOKUP(M72,ActivityList[],11,0)," d/m | ")))&amp;VLOOKUP(M72,ActivityList[],8,0)&amp;IF(VLOOKUP(M72,ActivityList[],13,0)="Yes"," "&amp;Map,"")&amp;IF(VLOOKUP(M72,ActivityList[],14,0)="Yes"," "&amp;Timeline,IF(VLOOKUP(M72,ActivityList[],14,0)="Figure"," "&amp;Timeline&amp;Figure,""))</f>
        <v>#N/A</v>
      </c>
      <c r="F72" s="147" t="e">
        <f>IF(F$116="",IF(VLOOKUP(N72,ActivityList[],10,0)="Planned",Planned&amp;IF(VLOOKUP(N72,ActivityList[],12,0)="Yes",Moved,"")&amp;" __/__ ",IF(VLOOKUP(N72,ActivityList[],10,0)="Completed",Completed&amp;" ",Revoked&amp;" ")),IF(VLOOKUP(N72,ActivityList[],10,0)="Revoked",Revoked&amp;" ",TEXT(VLOOKUP(N72,ActivityList[],11,0)," d/m | ")))&amp;VLOOKUP(N72,ActivityList[],8,0)&amp;IF(VLOOKUP(N72,ActivityList[],13,0)="Yes"," "&amp;Map,"")&amp;IF(VLOOKUP(N72,ActivityList[],14,0)="Yes"," "&amp;Timeline,IF(VLOOKUP(N72,ActivityList[],14,0)="Figure"," "&amp;Timeline&amp;Figure,""))</f>
        <v>#N/A</v>
      </c>
      <c r="G72" s="147" t="e">
        <f>IF(G$116="",IF(VLOOKUP(O72,ActivityList[],10,0)="Planned",Planned&amp;IF(VLOOKUP(O72,ActivityList[],12,0)="Yes",Moved,"")&amp;" __/__ ",IF(VLOOKUP(O72,ActivityList[],10,0)="Completed",Completed&amp;" ",Revoked&amp;" ")),IF(VLOOKUP(O72,ActivityList[],10,0)="Revoked",Revoked&amp;" ",TEXT(VLOOKUP(O72,ActivityList[],11,0)," d/m | ")))&amp;VLOOKUP(O72,ActivityList[],8,0)&amp;IF(VLOOKUP(O72,ActivityList[],13,0)="Yes"," "&amp;Map,"")&amp;IF(VLOOKUP(O72,ActivityList[],14,0)="Yes"," "&amp;Timeline,IF(VLOOKUP(O72,ActivityList[],14,0)="Figure"," "&amp;Timeline&amp;Figure,""))</f>
        <v>#N/A</v>
      </c>
      <c r="H72" s="226" t="e">
        <f>IF(H$116="",IF(VLOOKUP(P72,ActivityList[],10,0)="Planned",Planned&amp;IF(VLOOKUP(P72,ActivityList[],12,0)="Yes",Moved,"")&amp;" __/__ ",IF(VLOOKUP(P72,ActivityList[],10,0)="Completed",Completed&amp;" ",Revoked&amp;" ")),IF(VLOOKUP(P72,ActivityList[],10,0)="Revoked",Revoked&amp;" ",TEXT(VLOOKUP(P72,ActivityList[],11,0)," d/m | ")))&amp;VLOOKUP(P72,ActivityList[],8,0)&amp;IF(VLOOKUP(P72,ActivityList[],13,0)="Yes"," "&amp;Map,"")&amp;IF(VLOOKUP(P72,ActivityList[],14,0)="Yes"," "&amp;Timeline,IF(VLOOKUP(P72,ActivityList[],14,0)="Figure"," "&amp;Timeline&amp;Figure,""))</f>
        <v>#N/A</v>
      </c>
      <c r="J72" s="65" t="str">
        <f t="shared" si="137"/>
        <v>Foundation</v>
      </c>
      <c r="K72" s="65" t="str">
        <f t="shared" si="138"/>
        <v>Henry Reed, Inc.</v>
      </c>
      <c r="L72" s="65" t="str">
        <f t="shared" si="139"/>
        <v>FoundationHenry Reed, Inc.31</v>
      </c>
      <c r="M72" s="65" t="str">
        <f t="shared" si="140"/>
        <v>FoundationHenry Reed, Inc.32</v>
      </c>
      <c r="N72" s="65" t="str">
        <f t="shared" si="141"/>
        <v>FoundationHenry Reed, Inc.33</v>
      </c>
      <c r="O72" s="65" t="str">
        <f t="shared" si="142"/>
        <v>FoundationHenry Reed, Inc.34</v>
      </c>
      <c r="P72" s="65" t="str">
        <f t="shared" si="143"/>
        <v>FoundationHenry Reed, Inc.35</v>
      </c>
      <c r="Q72" s="65"/>
      <c r="R72" s="66" t="str">
        <f>IF(ISNA(VLOOKUP(L72,ActivityList[],10,0)),"",IF(ISBLANK(VLOOKUP(L72,ActivityList[],10,0)),"",VLOOKUP(L72,ActivityList[],10,0)))</f>
        <v/>
      </c>
      <c r="S72" s="66" t="str">
        <f>IF(ISNA(VLOOKUP(M72,ActivityList[],10,0)),"",IF(ISBLANK(VLOOKUP(M72,ActivityList[],10,0)),"",VLOOKUP(M72,ActivityList[],10,0)))</f>
        <v/>
      </c>
      <c r="T72" s="66" t="str">
        <f>IF(ISNA(VLOOKUP(N72,ActivityList[],10,0)),"",IF(ISBLANK(VLOOKUP(N72,ActivityList[],10,0)),"",VLOOKUP(N72,ActivityList[],10,0)))</f>
        <v/>
      </c>
      <c r="U72" s="66" t="str">
        <f>IF(ISNA(VLOOKUP(O72,ActivityList[],10,0)),"",IF(ISBLANK(VLOOKUP(O72,ActivityList[],10,0)),"",VLOOKUP(O72,ActivityList[],10,0)))</f>
        <v/>
      </c>
      <c r="V72" s="66" t="str">
        <f>IF(ISNA(VLOOKUP(P72,ActivityList[],10,0)),"",IF(ISBLANK(VLOOKUP(P72,ActivityList[],10,0)),"",VLOOKUP(P72,ActivityList[],10,0)))</f>
        <v/>
      </c>
    </row>
    <row r="73" spans="1:22" ht="15" customHeight="1" x14ac:dyDescent="0.25">
      <c r="A73" s="259"/>
      <c r="B73" s="264"/>
      <c r="C73" s="225" t="s">
        <v>3494</v>
      </c>
      <c r="D73" s="147" t="e">
        <f>IF(D$116="",IF(VLOOKUP(L73,ActivityList[],10,0)="Planned",Planned&amp;IF(VLOOKUP(L73,ActivityList[],12,0)="Yes",Moved,"")&amp;" __/__ ",IF(VLOOKUP(L73,ActivityList[],10,0)="Completed",Completed&amp;" ",Revoked&amp;" ")),IF(VLOOKUP(L73,ActivityList[],10,0)="Revoked",Revoked&amp;" ",TEXT(VLOOKUP(L73,ActivityList[],11,0)," d/m | ")))&amp;VLOOKUP(L73,ActivityList[],8,0)&amp;IF(VLOOKUP(L73,ActivityList[],13,0)="Yes"," "&amp;Map,"")&amp;IF(VLOOKUP(L73,ActivityList[],14,0)="Yes"," "&amp;Timeline,IF(VLOOKUP(L73,ActivityList[],14,0)="Figure"," "&amp;Timeline&amp;Figure,""))</f>
        <v>#N/A</v>
      </c>
      <c r="E73" s="147" t="e">
        <f>IF(E$116="",IF(VLOOKUP(M73,ActivityList[],10,0)="Planned",Planned&amp;IF(VLOOKUP(M73,ActivityList[],12,0)="Yes",Moved,"")&amp;" __/__ ",IF(VLOOKUP(M73,ActivityList[],10,0)="Completed",Completed&amp;" ",Revoked&amp;" ")),IF(VLOOKUP(M73,ActivityList[],10,0)="Revoked",Revoked&amp;" ",TEXT(VLOOKUP(M73,ActivityList[],11,0)," d/m | ")))&amp;VLOOKUP(M73,ActivityList[],8,0)&amp;IF(VLOOKUP(M73,ActivityList[],13,0)="Yes"," "&amp;Map,"")&amp;IF(VLOOKUP(M73,ActivityList[],14,0)="Yes"," "&amp;Timeline,IF(VLOOKUP(M73,ActivityList[],14,0)="Figure"," "&amp;Timeline&amp;Figure,""))</f>
        <v>#N/A</v>
      </c>
      <c r="F73" s="147" t="e">
        <f>IF(F$116="",IF(VLOOKUP(N73,ActivityList[],10,0)="Planned",Planned&amp;IF(VLOOKUP(N73,ActivityList[],12,0)="Yes",Moved,"")&amp;" __/__ ",IF(VLOOKUP(N73,ActivityList[],10,0)="Completed",Completed&amp;" ",Revoked&amp;" ")),IF(VLOOKUP(N73,ActivityList[],10,0)="Revoked",Revoked&amp;" ",TEXT(VLOOKUP(N73,ActivityList[],11,0)," d/m | ")))&amp;VLOOKUP(N73,ActivityList[],8,0)&amp;IF(VLOOKUP(N73,ActivityList[],13,0)="Yes"," "&amp;Map,"")&amp;IF(VLOOKUP(N73,ActivityList[],14,0)="Yes"," "&amp;Timeline,IF(VLOOKUP(N73,ActivityList[],14,0)="Figure"," "&amp;Timeline&amp;Figure,""))</f>
        <v>#N/A</v>
      </c>
      <c r="G73" s="147" t="e">
        <f>IF(G$116="",IF(VLOOKUP(O73,ActivityList[],10,0)="Planned",Planned&amp;IF(VLOOKUP(O73,ActivityList[],12,0)="Yes",Moved,"")&amp;" __/__ ",IF(VLOOKUP(O73,ActivityList[],10,0)="Completed",Completed&amp;" ",Revoked&amp;" ")),IF(VLOOKUP(O73,ActivityList[],10,0)="Revoked",Revoked&amp;" ",TEXT(VLOOKUP(O73,ActivityList[],11,0)," d/m | ")))&amp;VLOOKUP(O73,ActivityList[],8,0)&amp;IF(VLOOKUP(O73,ActivityList[],13,0)="Yes"," "&amp;Map,"")&amp;IF(VLOOKUP(O73,ActivityList[],14,0)="Yes"," "&amp;Timeline,IF(VLOOKUP(O73,ActivityList[],14,0)="Figure"," "&amp;Timeline&amp;Figure,""))</f>
        <v>#N/A</v>
      </c>
      <c r="H73" s="226" t="e">
        <f>IF(H$116="",IF(VLOOKUP(P73,ActivityList[],10,0)="Planned",Planned&amp;IF(VLOOKUP(P73,ActivityList[],12,0)="Yes",Moved,"")&amp;" __/__ ",IF(VLOOKUP(P73,ActivityList[],10,0)="Completed",Completed&amp;" ",Revoked&amp;" ")),IF(VLOOKUP(P73,ActivityList[],10,0)="Revoked",Revoked&amp;" ",TEXT(VLOOKUP(P73,ActivityList[],11,0)," d/m | ")))&amp;VLOOKUP(P73,ActivityList[],8,0)&amp;IF(VLOOKUP(P73,ActivityList[],13,0)="Yes"," "&amp;Map,"")&amp;IF(VLOOKUP(P73,ActivityList[],14,0)="Yes"," "&amp;Timeline,IF(VLOOKUP(P73,ActivityList[],14,0)="Figure"," "&amp;Timeline&amp;Figure,""))</f>
        <v>#N/A</v>
      </c>
      <c r="J73" s="65" t="str">
        <f t="shared" si="137"/>
        <v>Foundation</v>
      </c>
      <c r="K73" s="65" t="str">
        <f t="shared" si="138"/>
        <v>From the Mixed-Up Files …</v>
      </c>
      <c r="L73" s="65" t="str">
        <f t="shared" si="139"/>
        <v>FoundationFrom the Mixed-Up Files …31</v>
      </c>
      <c r="M73" s="65" t="str">
        <f t="shared" si="140"/>
        <v>FoundationFrom the Mixed-Up Files …32</v>
      </c>
      <c r="N73" s="65" t="str">
        <f t="shared" si="141"/>
        <v>FoundationFrom the Mixed-Up Files …33</v>
      </c>
      <c r="O73" s="65" t="str">
        <f t="shared" si="142"/>
        <v>FoundationFrom the Mixed-Up Files …34</v>
      </c>
      <c r="P73" s="65" t="str">
        <f t="shared" si="143"/>
        <v>FoundationFrom the Mixed-Up Files …35</v>
      </c>
      <c r="Q73" s="65"/>
      <c r="R73" s="66" t="str">
        <f>IF(ISNA(VLOOKUP(L73,ActivityList[],10,0)),"",IF(ISBLANK(VLOOKUP(L73,ActivityList[],10,0)),"",VLOOKUP(L73,ActivityList[],10,0)))</f>
        <v/>
      </c>
      <c r="S73" s="66" t="str">
        <f>IF(ISNA(VLOOKUP(M73,ActivityList[],10,0)),"",IF(ISBLANK(VLOOKUP(M73,ActivityList[],10,0)),"",VLOOKUP(M73,ActivityList[],10,0)))</f>
        <v/>
      </c>
      <c r="T73" s="66" t="str">
        <f>IF(ISNA(VLOOKUP(N73,ActivityList[],10,0)),"",IF(ISBLANK(VLOOKUP(N73,ActivityList[],10,0)),"",VLOOKUP(N73,ActivityList[],10,0)))</f>
        <v/>
      </c>
      <c r="U73" s="66" t="str">
        <f>IF(ISNA(VLOOKUP(O73,ActivityList[],10,0)),"",IF(ISBLANK(VLOOKUP(O73,ActivityList[],10,0)),"",VLOOKUP(O73,ActivityList[],10,0)))</f>
        <v/>
      </c>
      <c r="V73" s="66" t="str">
        <f>IF(ISNA(VLOOKUP(P73,ActivityList[],10,0)),"",IF(ISBLANK(VLOOKUP(P73,ActivityList[],10,0)),"",VLOOKUP(P73,ActivityList[],10,0)))</f>
        <v/>
      </c>
    </row>
    <row r="74" spans="1:22" ht="15" customHeight="1" thickBot="1" x14ac:dyDescent="0.3">
      <c r="A74" s="259"/>
      <c r="B74" s="264"/>
      <c r="C74" s="227" t="s">
        <v>277</v>
      </c>
      <c r="D74" s="156" t="e">
        <f>IF(D$116="",IF(VLOOKUP(L74,ActivityList[],10,0)="Planned",Planned&amp;IF(VLOOKUP(L74,ActivityList[],12,0)="Yes",Moved,"")&amp;" __/__ ",IF(VLOOKUP(L74,ActivityList[],10,0)="Completed",Completed&amp;" ",Revoked&amp;" ")),IF(VLOOKUP(L74,ActivityList[],10,0)="Revoked",Revoked&amp;" ",TEXT(VLOOKUP(L74,ActivityList[],11,0)," d/m | ")))&amp;VLOOKUP(L74,ActivityList[],8,0)&amp;IF(VLOOKUP(L74,ActivityList[],13,0)="Yes"," "&amp;Map,"")&amp;IF(VLOOKUP(L74,ActivityList[],14,0)="Yes"," "&amp;Timeline,IF(VLOOKUP(L74,ActivityList[],14,0)="Figure"," "&amp;Timeline&amp;Figure,""))</f>
        <v>#N/A</v>
      </c>
      <c r="E74" s="156" t="e">
        <f>IF(E$116="",IF(VLOOKUP(M74,ActivityList[],10,0)="Planned",Planned&amp;IF(VLOOKUP(M74,ActivityList[],12,0)="Yes",Moved,"")&amp;" __/__ ",IF(VLOOKUP(M74,ActivityList[],10,0)="Completed",Completed&amp;" ",Revoked&amp;" ")),IF(VLOOKUP(M74,ActivityList[],10,0)="Revoked",Revoked&amp;" ",TEXT(VLOOKUP(M74,ActivityList[],11,0)," d/m | ")))&amp;VLOOKUP(M74,ActivityList[],8,0)&amp;IF(VLOOKUP(M74,ActivityList[],13,0)="Yes"," "&amp;Map,"")&amp;IF(VLOOKUP(M74,ActivityList[],14,0)="Yes"," "&amp;Timeline,IF(VLOOKUP(M74,ActivityList[],14,0)="Figure"," "&amp;Timeline&amp;Figure,""))</f>
        <v>#N/A</v>
      </c>
      <c r="F74" s="156" t="e">
        <f>IF(F$116="",IF(VLOOKUP(N74,ActivityList[],10,0)="Planned",Planned&amp;IF(VLOOKUP(N74,ActivityList[],12,0)="Yes",Moved,"")&amp;" __/__ ",IF(VLOOKUP(N74,ActivityList[],10,0)="Completed",Completed&amp;" ",Revoked&amp;" ")),IF(VLOOKUP(N74,ActivityList[],10,0)="Revoked",Revoked&amp;" ",TEXT(VLOOKUP(N74,ActivityList[],11,0)," d/m | ")))&amp;VLOOKUP(N74,ActivityList[],8,0)&amp;IF(VLOOKUP(N74,ActivityList[],13,0)="Yes"," "&amp;Map,"")&amp;IF(VLOOKUP(N74,ActivityList[],14,0)="Yes"," "&amp;Timeline,IF(VLOOKUP(N74,ActivityList[],14,0)="Figure"," "&amp;Timeline&amp;Figure,""))</f>
        <v>#N/A</v>
      </c>
      <c r="G74" s="156" t="e">
        <f>IF(G$116="",IF(VLOOKUP(O74,ActivityList[],10,0)="Planned",Planned&amp;IF(VLOOKUP(O74,ActivityList[],12,0)="Yes",Moved,"")&amp;" __/__ ",IF(VLOOKUP(O74,ActivityList[],10,0)="Completed",Completed&amp;" ",Revoked&amp;" ")),IF(VLOOKUP(O74,ActivityList[],10,0)="Revoked",Revoked&amp;" ",TEXT(VLOOKUP(O74,ActivityList[],11,0)," d/m | ")))&amp;VLOOKUP(O74,ActivityList[],8,0)&amp;IF(VLOOKUP(O74,ActivityList[],13,0)="Yes"," "&amp;Map,"")&amp;IF(VLOOKUP(O74,ActivityList[],14,0)="Yes"," "&amp;Timeline,IF(VLOOKUP(O74,ActivityList[],14,0)="Figure"," "&amp;Timeline&amp;Figure,""))</f>
        <v>#N/A</v>
      </c>
      <c r="H74" s="157" t="e">
        <f>IF(H$116="",IF(VLOOKUP(P74,ActivityList[],10,0)="Planned",Planned&amp;IF(VLOOKUP(P74,ActivityList[],12,0)="Yes",Moved,"")&amp;" __/__ ",IF(VLOOKUP(P74,ActivityList[],10,0)="Completed",Completed&amp;" ",Revoked&amp;" ")),IF(VLOOKUP(P74,ActivityList[],10,0)="Revoked",Revoked&amp;" ",TEXT(VLOOKUP(P74,ActivityList[],11,0)," d/m | ")))&amp;VLOOKUP(P74,ActivityList[],8,0)&amp;IF(VLOOKUP(P74,ActivityList[],13,0)="Yes"," "&amp;Map,"")&amp;IF(VLOOKUP(P74,ActivityList[],14,0)="Yes"," "&amp;Timeline,IF(VLOOKUP(P74,ActivityList[],14,0)="Figure"," "&amp;Timeline&amp;Figure,""))</f>
        <v>#N/A</v>
      </c>
      <c r="J74" s="65" t="str">
        <f>IF(ISBLANK(A74),J66,A74)</f>
        <v>Foundation</v>
      </c>
      <c r="K74" s="65" t="str">
        <f>C74</f>
        <v>Because of Winn-Dixie</v>
      </c>
      <c r="L74" s="65" t="str">
        <f>$J74&amp;$K74&amp;L$4</f>
        <v>FoundationBecause of Winn-Dixie31</v>
      </c>
      <c r="M74" s="65" t="str">
        <f>$J74&amp;$K74&amp;M$4</f>
        <v>FoundationBecause of Winn-Dixie32</v>
      </c>
      <c r="N74" s="65" t="str">
        <f>$J74&amp;$K74&amp;N$4</f>
        <v>FoundationBecause of Winn-Dixie33</v>
      </c>
      <c r="O74" s="65" t="str">
        <f>$J74&amp;$K74&amp;O$4</f>
        <v>FoundationBecause of Winn-Dixie34</v>
      </c>
      <c r="P74" s="65" t="str">
        <f>$J74&amp;$K74&amp;P$4</f>
        <v>FoundationBecause of Winn-Dixie35</v>
      </c>
      <c r="Q74" s="65"/>
      <c r="R74" s="66" t="str">
        <f>IF(ISNA(VLOOKUP(L74,ActivityList[],10,0)),"",IF(ISBLANK(VLOOKUP(L74,ActivityList[],10,0)),"",VLOOKUP(L74,ActivityList[],10,0)))</f>
        <v/>
      </c>
      <c r="S74" s="66" t="str">
        <f>IF(ISNA(VLOOKUP(M74,ActivityList[],10,0)),"",IF(ISBLANK(VLOOKUP(M74,ActivityList[],10,0)),"",VLOOKUP(M74,ActivityList[],10,0)))</f>
        <v/>
      </c>
      <c r="T74" s="66" t="str">
        <f>IF(ISNA(VLOOKUP(N74,ActivityList[],10,0)),"",IF(ISBLANK(VLOOKUP(N74,ActivityList[],10,0)),"",VLOOKUP(N74,ActivityList[],10,0)))</f>
        <v/>
      </c>
      <c r="U74" s="66" t="str">
        <f>IF(ISNA(VLOOKUP(O74,ActivityList[],10,0)),"",IF(ISBLANK(VLOOKUP(O74,ActivityList[],10,0)),"",VLOOKUP(O74,ActivityList[],10,0)))</f>
        <v/>
      </c>
      <c r="V74" s="66" t="str">
        <f>IF(ISNA(VLOOKUP(P74,ActivityList[],10,0)),"",IF(ISBLANK(VLOOKUP(P74,ActivityList[],10,0)),"",VLOOKUP(P74,ActivityList[],10,0)))</f>
        <v/>
      </c>
    </row>
    <row r="75" spans="1:22" ht="15" customHeight="1" x14ac:dyDescent="0.25">
      <c r="A75" s="257"/>
      <c r="B75" s="265"/>
      <c r="C75" s="180" t="s">
        <v>1715</v>
      </c>
      <c r="D75" s="181" t="str">
        <f>IF(D$116="",IF(VLOOKUP(L75,ActivityList[],10,0)="Planned",Planned&amp;IF(VLOOKUP(L75,ActivityList[],12,0)="Yes",Moved,"")&amp;" __/__ ",IF(VLOOKUP(L75,ActivityList[],10,0)="Completed",Completed&amp;" ",Revoked&amp;" ")),IF(VLOOKUP(L75,ActivityList[],10,0)="Revoked",Revoked&amp;" ",TEXT(VLOOKUP(L75,ActivityList[],11,0)," d/m | ")))&amp;VLOOKUP(L75,ActivityList[],8,0)&amp;IF(VLOOKUP(L75,ActivityList[],13,0)="Yes"," "&amp;Map,"")&amp;IF(VLOOKUP(L75,ActivityList[],14,0)="Yes"," "&amp;Timeline,IF(VLOOKUP(L75,ActivityList[],14,0)="Figure"," "&amp;Timeline&amp;Figure,""))</f>
        <v>ƒ __/__ p.34</v>
      </c>
      <c r="E75" s="181" t="str">
        <f>IF(E$116="",IF(VLOOKUP(M75,ActivityList[],10,0)="Planned",Planned&amp;IF(VLOOKUP(M75,ActivityList[],12,0)="Yes",Moved,"")&amp;" __/__ ",IF(VLOOKUP(M75,ActivityList[],10,0)="Completed",Completed&amp;" ",Revoked&amp;" ")),IF(VLOOKUP(M75,ActivityList[],10,0)="Revoked",Revoked&amp;" ",TEXT(VLOOKUP(M75,ActivityList[],11,0)," d/m | ")))&amp;VLOOKUP(M75,ActivityList[],8,0)&amp;IF(VLOOKUP(M75,ActivityList[],13,0)="Yes"," "&amp;Map,"")&amp;IF(VLOOKUP(M75,ActivityList[],14,0)="Yes"," "&amp;Timeline,IF(VLOOKUP(M75,ActivityList[],14,0)="Figure"," "&amp;Timeline&amp;Figure,""))</f>
        <v>ƒ __/__ p.35</v>
      </c>
      <c r="F75" s="181" t="e">
        <f>IF(F$116="",IF(VLOOKUP(N75,ActivityList[],10,0)="Planned",Planned&amp;IF(VLOOKUP(N75,ActivityList[],12,0)="Yes",Moved,"")&amp;" __/__ ",IF(VLOOKUP(N75,ActivityList[],10,0)="Completed",Completed&amp;" ",Revoked&amp;" ")),IF(VLOOKUP(N75,ActivityList[],10,0)="Revoked",Revoked&amp;" ",TEXT(VLOOKUP(N75,ActivityList[],11,0)," d/m | ")))&amp;VLOOKUP(N75,ActivityList[],8,0)&amp;IF(VLOOKUP(N75,ActivityList[],13,0)="Yes"," "&amp;Map,"")&amp;IF(VLOOKUP(N75,ActivityList[],14,0)="Yes"," "&amp;Timeline,IF(VLOOKUP(N75,ActivityList[],14,0)="Figure"," "&amp;Timeline&amp;Figure,""))</f>
        <v>#N/A</v>
      </c>
      <c r="G75" s="181" t="str">
        <f>IF(G$116="",IF(VLOOKUP(O75,ActivityList[],10,0)="Planned",Planned&amp;IF(VLOOKUP(O75,ActivityList[],12,0)="Yes",Moved,"")&amp;" __/__ ",IF(VLOOKUP(O75,ActivityList[],10,0)="Completed",Completed&amp;" ",Revoked&amp;" ")),IF(VLOOKUP(O75,ActivityList[],10,0)="Revoked",Revoked&amp;" ",TEXT(VLOOKUP(O75,ActivityList[],11,0)," d/m | ")))&amp;VLOOKUP(O75,ActivityList[],8,0)&amp;IF(VLOOKUP(O75,ActivityList[],13,0)="Yes"," "&amp;Map,"")&amp;IF(VLOOKUP(O75,ActivityList[],14,0)="Yes"," "&amp;Timeline,IF(VLOOKUP(O75,ActivityList[],14,0)="Figure"," "&amp;Timeline&amp;Figure,""))</f>
        <v>ƒ __/__ p.37</v>
      </c>
      <c r="H75" s="182" t="e">
        <f>IF(H$116="",IF(VLOOKUP(P75,ActivityList[],10,0)="Planned",Planned&amp;IF(VLOOKUP(P75,ActivityList[],12,0)="Yes",Moved,"")&amp;" __/__ ",IF(VLOOKUP(P75,ActivityList[],10,0)="Completed",Completed&amp;" ",Revoked&amp;" ")),IF(VLOOKUP(P75,ActivityList[],10,0)="Revoked",Revoked&amp;" ",TEXT(VLOOKUP(P75,ActivityList[],11,0)," d/m | ")))&amp;VLOOKUP(P75,ActivityList[],8,0)&amp;IF(VLOOKUP(P75,ActivityList[],13,0)="Yes"," "&amp;Map,"")&amp;IF(VLOOKUP(P75,ActivityList[],14,0)="Yes"," "&amp;Timeline,IF(VLOOKUP(P75,ActivityList[],14,0)="Figure"," "&amp;Timeline&amp;Figure,""))</f>
        <v>#N/A</v>
      </c>
      <c r="J75" s="65" t="str">
        <f>IF(ISBLANK(A75),J66,A75)</f>
        <v>Foundation</v>
      </c>
      <c r="K75" s="65" t="str">
        <f t="shared" si="0"/>
        <v>All the Small Poems</v>
      </c>
      <c r="L75" s="65" t="str">
        <f t="shared" ref="L75:P80" si="144">$J75&amp;$K75&amp;L$4</f>
        <v>FoundationAll the Small Poems31</v>
      </c>
      <c r="M75" s="65" t="str">
        <f t="shared" si="144"/>
        <v>FoundationAll the Small Poems32</v>
      </c>
      <c r="N75" s="65" t="str">
        <f t="shared" si="144"/>
        <v>FoundationAll the Small Poems33</v>
      </c>
      <c r="O75" s="65" t="str">
        <f t="shared" si="144"/>
        <v>FoundationAll the Small Poems34</v>
      </c>
      <c r="P75" s="65" t="str">
        <f t="shared" si="144"/>
        <v>FoundationAll the Small Poems35</v>
      </c>
      <c r="Q75" s="65"/>
      <c r="R75" s="66" t="str">
        <f>IF(R$4&gt;0,IF(ISNA(VLOOKUP(L75,ActivityList[],10,0)),"No Activity",IF(VLOOKUP(L75,ActivityList[],10,0)="Completed",VLOOKUP(L75,ActivityList[],11,0),VLOOKUP(L75,ActivityList[],10,0))),"No Class")</f>
        <v>Planned</v>
      </c>
      <c r="S75" s="66" t="str">
        <f>IF(S$4&gt;0,IF(ISNA(VLOOKUP(M75,ActivityList[],10,0)),"No Activity",IF(VLOOKUP(M75,ActivityList[],10,0)="Completed",VLOOKUP(M75,ActivityList[],11,0),VLOOKUP(M75,ActivityList[],10,0))),"No Class")</f>
        <v>Planned</v>
      </c>
      <c r="T75" s="66" t="str">
        <f>IF(T$4&gt;0,IF(ISNA(VLOOKUP(N75,ActivityList[],10,0)),"No Activity",IF(VLOOKUP(N75,ActivityList[],10,0)="Completed",VLOOKUP(N75,ActivityList[],11,0),VLOOKUP(N75,ActivityList[],10,0))),"No Class")</f>
        <v>No Activity</v>
      </c>
      <c r="U75" s="66" t="str">
        <f>IF(U$4&gt;0,IF(ISNA(VLOOKUP(O75,ActivityList[],10,0)),"No Activity",IF(VLOOKUP(O75,ActivityList[],10,0)="Completed",VLOOKUP(O75,ActivityList[],11,0),VLOOKUP(O75,ActivityList[],10,0))),"No Class")</f>
        <v>Planned</v>
      </c>
      <c r="V75" s="66" t="str">
        <f>IF(V$4&gt;0,IF(ISNA(VLOOKUP(P75,ActivityList[],10,0)),"No Activity",IF(VLOOKUP(P75,ActivityList[],10,0)="Completed",VLOOKUP(P75,ActivityList[],11,0),VLOOKUP(P75,ActivityList[],10,0))),"No Class")</f>
        <v>No Activity</v>
      </c>
    </row>
    <row r="76" spans="1:22" ht="15" customHeight="1" x14ac:dyDescent="0.25">
      <c r="A76" s="255" t="s">
        <v>2</v>
      </c>
      <c r="B76" s="272" t="s">
        <v>4</v>
      </c>
      <c r="C76" s="167" t="s">
        <v>333</v>
      </c>
      <c r="D76" s="150" t="str">
        <f>IF(D$116="",IF(VLOOKUP(L76,ActivityList[],10,0)="Planned",Planned&amp;IF(VLOOKUP(L76,ActivityList[],12,0)="Yes",Moved,"")&amp;" __/__ ",IF(VLOOKUP(L76,ActivityList[],10,0)="Completed",Completed&amp;" ",Revoked&amp;" ")),IF(VLOOKUP(L76,ActivityList[],10,0)="Revoked",Revoked&amp;" ",TEXT(VLOOKUP(L76,ActivityList[],11,0)," d/m | ")))&amp;VLOOKUP(L76,ActivityList[],8,0)&amp;IF(VLOOKUP(L76,ActivityList[],13,0)="Yes"," "&amp;Map,"")&amp;IF(VLOOKUP(L76,ActivityList[],14,0)="Yes"," "&amp;Timeline,IF(VLOOKUP(L76,ActivityList[],14,0)="Figure"," "&amp;Timeline&amp;Figure,""))</f>
        <v>ƒ __/__ Journal</v>
      </c>
      <c r="E76" s="150" t="str">
        <f>IF(E$116="",IF(VLOOKUP(M76,ActivityList[],10,0)="Planned",Planned&amp;IF(VLOOKUP(M76,ActivityList[],12,0)="Yes",Moved,"")&amp;" __/__ ",IF(VLOOKUP(M76,ActivityList[],10,0)="Completed",Completed&amp;" ",Revoked&amp;" ")),IF(VLOOKUP(M76,ActivityList[],10,0)="Revoked",Revoked&amp;" ",TEXT(VLOOKUP(M76,ActivityList[],11,0)," d/m | ")))&amp;VLOOKUP(M76,ActivityList[],8,0)&amp;IF(VLOOKUP(M76,ActivityList[],13,0)="Yes"," "&amp;Map,"")&amp;IF(VLOOKUP(M76,ActivityList[],14,0)="Yes"," "&amp;Timeline,IF(VLOOKUP(M76,ActivityList[],14,0)="Figure"," "&amp;Timeline&amp;Figure,""))</f>
        <v>ƒ __/__ Journal</v>
      </c>
      <c r="F76" s="150" t="str">
        <f>IF(F$116="",IF(VLOOKUP(N76,ActivityList[],10,0)="Planned",Planned&amp;IF(VLOOKUP(N76,ActivityList[],12,0)="Yes",Moved,"")&amp;" __/__ ",IF(VLOOKUP(N76,ActivityList[],10,0)="Completed",Completed&amp;" ",Revoked&amp;" ")),IF(VLOOKUP(N76,ActivityList[],10,0)="Revoked",Revoked&amp;" ",TEXT(VLOOKUP(N76,ActivityList[],11,0)," d/m | ")))&amp;VLOOKUP(N76,ActivityList[],8,0)&amp;IF(VLOOKUP(N76,ActivityList[],13,0)="Yes"," "&amp;Map,"")&amp;IF(VLOOKUP(N76,ActivityList[],14,0)="Yes"," "&amp;Timeline,IF(VLOOKUP(N76,ActivityList[],14,0)="Figure"," "&amp;Timeline&amp;Figure,""))</f>
        <v>ƒ __/__ Journal</v>
      </c>
      <c r="G76" s="150" t="str">
        <f>IF(G$116="",IF(VLOOKUP(O76,ActivityList[],10,0)="Planned",Planned&amp;IF(VLOOKUP(O76,ActivityList[],12,0)="Yes",Moved,"")&amp;" __/__ ",IF(VLOOKUP(O76,ActivityList[],10,0)="Completed",Completed&amp;" ",Revoked&amp;" ")),IF(VLOOKUP(O76,ActivityList[],10,0)="Revoked",Revoked&amp;" ",TEXT(VLOOKUP(O76,ActivityList[],11,0)," d/m | ")))&amp;VLOOKUP(O76,ActivityList[],8,0)&amp;IF(VLOOKUP(O76,ActivityList[],13,0)="Yes"," "&amp;Map,"")&amp;IF(VLOOKUP(O76,ActivityList[],14,0)="Yes"," "&amp;Timeline,IF(VLOOKUP(O76,ActivityList[],14,0)="Figure"," "&amp;Timeline&amp;Figure,""))</f>
        <v>ƒ __/__ Journal</v>
      </c>
      <c r="H76" s="151" t="str">
        <f>IF(H$116="",IF(VLOOKUP(P76,ActivityList[],10,0)="Planned",Planned&amp;IF(VLOOKUP(P76,ActivityList[],12,0)="Yes",Moved,"")&amp;" __/__ ",IF(VLOOKUP(P76,ActivityList[],10,0)="Completed",Completed&amp;" ",Revoked&amp;" ")),IF(VLOOKUP(P76,ActivityList[],10,0)="Revoked",Revoked&amp;" ",TEXT(VLOOKUP(P76,ActivityList[],11,0)," d/m | ")))&amp;VLOOKUP(P76,ActivityList[],8,0)&amp;IF(VLOOKUP(P76,ActivityList[],13,0)="Yes"," "&amp;Map,"")&amp;IF(VLOOKUP(P76,ActivityList[],14,0)="Yes"," "&amp;Timeline,IF(VLOOKUP(P76,ActivityList[],14,0)="Figure"," "&amp;Timeline&amp;Figure,""))</f>
        <v>ƒ __/__ Journal</v>
      </c>
      <c r="J76" s="65" t="str">
        <f t="shared" si="15"/>
        <v>Language Arts</v>
      </c>
      <c r="K76" s="55" t="str">
        <f t="shared" si="0"/>
        <v>+ Journal: Ethan</v>
      </c>
      <c r="L76" s="55" t="str">
        <f t="shared" si="144"/>
        <v>Language Arts+ Journal: Ethan31</v>
      </c>
      <c r="M76" s="55" t="str">
        <f t="shared" si="144"/>
        <v>Language Arts+ Journal: Ethan32</v>
      </c>
      <c r="N76" s="55" t="str">
        <f t="shared" si="144"/>
        <v>Language Arts+ Journal: Ethan33</v>
      </c>
      <c r="O76" s="55" t="str">
        <f t="shared" si="144"/>
        <v>Language Arts+ Journal: Ethan34</v>
      </c>
      <c r="P76" s="55" t="str">
        <f t="shared" si="144"/>
        <v>Language Arts+ Journal: Ethan35</v>
      </c>
      <c r="Q76" s="55" t="s">
        <v>76</v>
      </c>
      <c r="R76" s="66" t="str">
        <f>IF(R$4&gt;0,IF(ISNA(VLOOKUP(L76,ActivityList[],10,0)),"No Activity",IF(VLOOKUP(L76,ActivityList[],10,0)="Completed",VLOOKUP(L76,ActivityList[],11,0),VLOOKUP(L76,ActivityList[],10,0))),"No Class")</f>
        <v>Planned</v>
      </c>
      <c r="S76" s="66" t="str">
        <f>IF(S$4&gt;0,IF(ISNA(VLOOKUP(M76,ActivityList[],10,0)),"No Activity",IF(VLOOKUP(M76,ActivityList[],10,0)="Completed",VLOOKUP(M76,ActivityList[],11,0),VLOOKUP(M76,ActivityList[],10,0))),"No Class")</f>
        <v>Planned</v>
      </c>
      <c r="T76" s="66" t="str">
        <f>IF(T$4&gt;0,IF(ISNA(VLOOKUP(N76,ActivityList[],10,0)),"No Activity",IF(VLOOKUP(N76,ActivityList[],10,0)="Completed",VLOOKUP(N76,ActivityList[],11,0),VLOOKUP(N76,ActivityList[],10,0))),"No Class")</f>
        <v>Planned</v>
      </c>
      <c r="U76" s="66" t="str">
        <f>IF(U$4&gt;0,IF(ISNA(VLOOKUP(O76,ActivityList[],10,0)),"No Activity",IF(VLOOKUP(O76,ActivityList[],10,0)="Completed",VLOOKUP(O76,ActivityList[],11,0),VLOOKUP(O76,ActivityList[],10,0))),"No Class")</f>
        <v>Planned</v>
      </c>
      <c r="V76" s="66" t="str">
        <f>IF(V$4&gt;0,IF(ISNA(VLOOKUP(P76,ActivityList[],10,0)),"No Activity",IF(VLOOKUP(P76,ActivityList[],10,0)="Completed",VLOOKUP(P76,ActivityList[],11,0),VLOOKUP(P76,ActivityList[],10,0))),"No Class")</f>
        <v>Planned</v>
      </c>
    </row>
    <row r="77" spans="1:22" ht="15" customHeight="1" x14ac:dyDescent="0.25">
      <c r="A77" s="256"/>
      <c r="B77" s="273"/>
      <c r="C77" s="168" t="s">
        <v>3402</v>
      </c>
      <c r="D77" s="123" t="str">
        <f>IF(D$116="",IF(VLOOKUP(L77,ActivityList[],10,0)="Planned",Planned&amp;IF(VLOOKUP(L77,ActivityList[],12,0)="Yes",Moved,"")&amp;" __/__ ",IF(VLOOKUP(L77,ActivityList[],10,0)="Completed",Completed&amp;" ",Revoked&amp;" ")),IF(VLOOKUP(L77,ActivityList[],10,0)="Revoked",Revoked&amp;" ",TEXT(VLOOKUP(L77,ActivityList[],11,0)," d/m | ")))&amp;VLOOKUP(L77,ActivityList[],8,0)&amp;IF(VLOOKUP(L77,ActivityList[],13,0)="Yes"," "&amp;Map,"")&amp;IF(VLOOKUP(L77,ActivityList[],14,0)="Yes"," "&amp;Timeline,IF(VLOOKUP(L77,ActivityList[],14,0)="Figure"," "&amp;Timeline&amp;Figure,""))</f>
        <v>ƒ __/__ Mem. Verse</v>
      </c>
      <c r="E77" s="123" t="e">
        <f>IF(E$116="",IF(VLOOKUP(M77,ActivityList[],10,0)="Planned",Planned&amp;IF(VLOOKUP(M77,ActivityList[],12,0)="Yes",Moved,"")&amp;" __/__ ",IF(VLOOKUP(M77,ActivityList[],10,0)="Completed",Completed&amp;" ",Revoked&amp;" ")),IF(VLOOKUP(M77,ActivityList[],10,0)="Revoked",Revoked&amp;" ",TEXT(VLOOKUP(M77,ActivityList[],11,0)," d/m | ")))&amp;VLOOKUP(M77,ActivityList[],8,0)&amp;IF(VLOOKUP(M77,ActivityList[],13,0)="Yes"," "&amp;Map,"")&amp;IF(VLOOKUP(M77,ActivityList[],14,0)="Yes"," "&amp;Timeline,IF(VLOOKUP(M77,ActivityList[],14,0)="Figure"," "&amp;Timeline&amp;Figure,""))</f>
        <v>#N/A</v>
      </c>
      <c r="F77" s="123" t="e">
        <f>IF(F$116="",IF(VLOOKUP(N77,ActivityList[],10,0)="Planned",Planned&amp;IF(VLOOKUP(N77,ActivityList[],12,0)="Yes",Moved,"")&amp;" __/__ ",IF(VLOOKUP(N77,ActivityList[],10,0)="Completed",Completed&amp;" ",Revoked&amp;" ")),IF(VLOOKUP(N77,ActivityList[],10,0)="Revoked",Revoked&amp;" ",TEXT(VLOOKUP(N77,ActivityList[],11,0)," d/m | ")))&amp;VLOOKUP(N77,ActivityList[],8,0)&amp;IF(VLOOKUP(N77,ActivityList[],13,0)="Yes"," "&amp;Map,"")&amp;IF(VLOOKUP(N77,ActivityList[],14,0)="Yes"," "&amp;Timeline,IF(VLOOKUP(N77,ActivityList[],14,0)="Figure"," "&amp;Timeline&amp;Figure,""))</f>
        <v>#N/A</v>
      </c>
      <c r="G77" s="123" t="str">
        <f>IF(G$116="",IF(VLOOKUP(O77,ActivityList[],10,0)="Planned",Planned&amp;IF(VLOOKUP(O77,ActivityList[],12,0)="Yes",Moved,"")&amp;" __/__ ",IF(VLOOKUP(O77,ActivityList[],10,0)="Completed",Completed&amp;" ",Revoked&amp;" ")),IF(VLOOKUP(O77,ActivityList[],10,0)="Revoked",Revoked&amp;" ",TEXT(VLOOKUP(O77,ActivityList[],11,0)," d/m | ")))&amp;VLOOKUP(O77,ActivityList[],8,0)&amp;IF(VLOOKUP(O77,ActivityList[],13,0)="Yes"," "&amp;Map,"")&amp;IF(VLOOKUP(O77,ActivityList[],14,0)="Yes"," "&amp;Timeline,IF(VLOOKUP(O77,ActivityList[],14,0)="Figure"," "&amp;Timeline&amp;Figure,""))</f>
        <v>ƒ __/__ Dictation</v>
      </c>
      <c r="H77" s="124" t="e">
        <f>IF(H$116="",IF(VLOOKUP(P77,ActivityList[],10,0)="Planned",Planned&amp;IF(VLOOKUP(P77,ActivityList[],12,0)="Yes",Moved,"")&amp;" __/__ ",IF(VLOOKUP(P77,ActivityList[],10,0)="Completed",Completed&amp;" ",Revoked&amp;" ")),IF(VLOOKUP(P77,ActivityList[],10,0)="Revoked",Revoked&amp;" ",TEXT(VLOOKUP(P77,ActivityList[],11,0)," d/m | ")))&amp;VLOOKUP(P77,ActivityList[],8,0)&amp;IF(VLOOKUP(P77,ActivityList[],13,0)="Yes"," "&amp;Map,"")&amp;IF(VLOOKUP(P77,ActivityList[],14,0)="Yes"," "&amp;Timeline,IF(VLOOKUP(P77,ActivityList[],14,0)="Figure"," "&amp;Timeline&amp;Figure,""))</f>
        <v>#N/A</v>
      </c>
      <c r="J77" s="65" t="str">
        <f t="shared" ref="J77:J82" si="145">IF(ISBLANK(A77),J76,A77)</f>
        <v>Language Arts</v>
      </c>
      <c r="K77" s="104" t="str">
        <f t="shared" ref="K77" si="146">C77</f>
        <v>+ Copywork &amp; Dictation</v>
      </c>
      <c r="L77" s="104" t="str">
        <f t="shared" ref="L77" si="147">$J77&amp;$K77&amp;L$4</f>
        <v>Language Arts+ Copywork &amp; Dictation31</v>
      </c>
      <c r="M77" s="104" t="str">
        <f t="shared" ref="M77" si="148">$J77&amp;$K77&amp;M$4</f>
        <v>Language Arts+ Copywork &amp; Dictation32</v>
      </c>
      <c r="N77" s="104" t="str">
        <f t="shared" ref="N77" si="149">$J77&amp;$K77&amp;N$4</f>
        <v>Language Arts+ Copywork &amp; Dictation33</v>
      </c>
      <c r="O77" s="104" t="str">
        <f t="shared" ref="O77" si="150">$J77&amp;$K77&amp;O$4</f>
        <v>Language Arts+ Copywork &amp; Dictation34</v>
      </c>
      <c r="P77" s="104" t="str">
        <f t="shared" ref="P77" si="151">$J77&amp;$K77&amp;P$4</f>
        <v>Language Arts+ Copywork &amp; Dictation35</v>
      </c>
      <c r="Q77" s="104"/>
      <c r="R77" s="66" t="str">
        <f>IF(R$4&gt;0,IF(ISNA(VLOOKUP(L77,ActivityList[],10,0)),"No Activity",IF(VLOOKUP(L77,ActivityList[],10,0)="Completed",VLOOKUP(L77,ActivityList[],11,0),VLOOKUP(L77,ActivityList[],10,0))),"No Class")</f>
        <v>Planned</v>
      </c>
      <c r="S77" s="66" t="str">
        <f>IF(S$4&gt;0,IF(ISNA(VLOOKUP(M77,ActivityList[],10,0)),"No Activity",IF(VLOOKUP(M77,ActivityList[],10,0)="Completed",VLOOKUP(M77,ActivityList[],11,0),VLOOKUP(M77,ActivityList[],10,0))),"No Class")</f>
        <v>No Activity</v>
      </c>
      <c r="T77" s="66" t="str">
        <f>IF(T$4&gt;0,IF(ISNA(VLOOKUP(N77,ActivityList[],10,0)),"No Activity",IF(VLOOKUP(N77,ActivityList[],10,0)="Completed",VLOOKUP(N77,ActivityList[],11,0),VLOOKUP(N77,ActivityList[],10,0))),"No Class")</f>
        <v>No Activity</v>
      </c>
      <c r="U77" s="66" t="str">
        <f>IF(U$4&gt;0,IF(ISNA(VLOOKUP(O77,ActivityList[],10,0)),"No Activity",IF(VLOOKUP(O77,ActivityList[],10,0)="Completed",VLOOKUP(O77,ActivityList[],11,0),VLOOKUP(O77,ActivityList[],10,0))),"No Class")</f>
        <v>Planned</v>
      </c>
      <c r="V77" s="66" t="str">
        <f>IF(V$4&gt;0,IF(ISNA(VLOOKUP(P77,ActivityList[],10,0)),"No Activity",IF(VLOOKUP(P77,ActivityList[],10,0)="Completed",VLOOKUP(P77,ActivityList[],11,0),VLOOKUP(P77,ActivityList[],10,0))),"No Class")</f>
        <v>No Activity</v>
      </c>
    </row>
    <row r="78" spans="1:22" ht="15" customHeight="1" thickBot="1" x14ac:dyDescent="0.3">
      <c r="A78" s="256"/>
      <c r="B78" s="273"/>
      <c r="C78" s="169" t="s">
        <v>3411</v>
      </c>
      <c r="D78" s="152" t="e">
        <f>IF(D$116="",IF(VLOOKUP(L78,ActivityList[],10,0)="Planned",Planned&amp;IF(VLOOKUP(L78,ActivityList[],12,0)="Yes",Moved,"")&amp;" __/__ ",IF(VLOOKUP(L78,ActivityList[],10,0)="Completed",Completed&amp;" ",Revoked&amp;" ")),IF(VLOOKUP(L78,ActivityList[],10,0)="Revoked",Revoked&amp;" ",TEXT(VLOOKUP(L78,ActivityList[],11,0)," d/m | ")))&amp;VLOOKUP(L78,ActivityList[],8,0)&amp;IF(VLOOKUP(L78,ActivityList[],13,0)="Yes"," "&amp;Map,"")&amp;IF(VLOOKUP(L78,ActivityList[],14,0)="Yes"," "&amp;Timeline,IF(VLOOKUP(L78,ActivityList[],14,0)="Figure"," "&amp;Timeline&amp;Figure,""))</f>
        <v>#N/A</v>
      </c>
      <c r="E78" s="152" t="e">
        <f>IF(E$116="",IF(VLOOKUP(M78,ActivityList[],10,0)="Planned",Planned&amp;IF(VLOOKUP(M78,ActivityList[],12,0)="Yes",Moved,"")&amp;" __/__ ",IF(VLOOKUP(M78,ActivityList[],10,0)="Completed",Completed&amp;" ",Revoked&amp;" ")),IF(VLOOKUP(M78,ActivityList[],10,0)="Revoked",Revoked&amp;" ",TEXT(VLOOKUP(M78,ActivityList[],11,0)," d/m | ")))&amp;VLOOKUP(M78,ActivityList[],8,0)&amp;IF(VLOOKUP(M78,ActivityList[],13,0)="Yes"," "&amp;Map,"")&amp;IF(VLOOKUP(M78,ActivityList[],14,0)="Yes"," "&amp;Timeline,IF(VLOOKUP(M78,ActivityList[],14,0)="Figure"," "&amp;Timeline&amp;Figure,""))</f>
        <v>#N/A</v>
      </c>
      <c r="F78" s="152" t="e">
        <f>IF(F$116="",IF(VLOOKUP(N78,ActivityList[],10,0)="Planned",Planned&amp;IF(VLOOKUP(N78,ActivityList[],12,0)="Yes",Moved,"")&amp;" __/__ ",IF(VLOOKUP(N78,ActivityList[],10,0)="Completed",Completed&amp;" ",Revoked&amp;" ")),IF(VLOOKUP(N78,ActivityList[],10,0)="Revoked",Revoked&amp;" ",TEXT(VLOOKUP(N78,ActivityList[],11,0)," d/m | ")))&amp;VLOOKUP(N78,ActivityList[],8,0)&amp;IF(VLOOKUP(N78,ActivityList[],13,0)="Yes"," "&amp;Map,"")&amp;IF(VLOOKUP(N78,ActivityList[],14,0)="Yes"," "&amp;Timeline,IF(VLOOKUP(N78,ActivityList[],14,0)="Figure"," "&amp;Timeline&amp;Figure,""))</f>
        <v>#N/A</v>
      </c>
      <c r="G78" s="152" t="e">
        <f>IF(G$116="",IF(VLOOKUP(O78,ActivityList[],10,0)="Planned",Planned&amp;IF(VLOOKUP(O78,ActivityList[],12,0)="Yes",Moved,"")&amp;" __/__ ",IF(VLOOKUP(O78,ActivityList[],10,0)="Completed",Completed&amp;" ",Revoked&amp;" ")),IF(VLOOKUP(O78,ActivityList[],10,0)="Revoked",Revoked&amp;" ",TEXT(VLOOKUP(O78,ActivityList[],11,0)," d/m | ")))&amp;VLOOKUP(O78,ActivityList[],8,0)&amp;IF(VLOOKUP(O78,ActivityList[],13,0)="Yes"," "&amp;Map,"")&amp;IF(VLOOKUP(O78,ActivityList[],14,0)="Yes"," "&amp;Timeline,IF(VLOOKUP(O78,ActivityList[],14,0)="Figure"," "&amp;Timeline&amp;Figure,""))</f>
        <v>#N/A</v>
      </c>
      <c r="H78" s="153" t="e">
        <f>IF(H$116="",IF(VLOOKUP(P78,ActivityList[],10,0)="Planned",Planned&amp;IF(VLOOKUP(P78,ActivityList[],12,0)="Yes",Moved,"")&amp;" __/__ ",IF(VLOOKUP(P78,ActivityList[],10,0)="Completed",Completed&amp;" ",Revoked&amp;" ")),IF(VLOOKUP(P78,ActivityList[],10,0)="Revoked",Revoked&amp;" ",TEXT(VLOOKUP(P78,ActivityList[],11,0)," d/m | ")))&amp;VLOOKUP(P78,ActivityList[],8,0)&amp;IF(VLOOKUP(P78,ActivityList[],13,0)="Yes"," "&amp;Map,"")&amp;IF(VLOOKUP(P78,ActivityList[],14,0)="Yes"," "&amp;Timeline,IF(VLOOKUP(P78,ActivityList[],14,0)="Figure"," "&amp;Timeline&amp;Figure,""))</f>
        <v>#N/A</v>
      </c>
      <c r="J78" s="65" t="str">
        <f t="shared" si="145"/>
        <v>Language Arts</v>
      </c>
      <c r="K78" s="104" t="str">
        <f>C78</f>
        <v>+ Writing &amp; Research Project</v>
      </c>
      <c r="L78" s="104" t="str">
        <f t="shared" ref="L78:P79" si="152">$J78&amp;$K78&amp;L$4</f>
        <v>Language Arts+ Writing &amp; Research Project31</v>
      </c>
      <c r="M78" s="104" t="str">
        <f t="shared" si="152"/>
        <v>Language Arts+ Writing &amp; Research Project32</v>
      </c>
      <c r="N78" s="104" t="str">
        <f t="shared" si="152"/>
        <v>Language Arts+ Writing &amp; Research Project33</v>
      </c>
      <c r="O78" s="104" t="str">
        <f t="shared" si="152"/>
        <v>Language Arts+ Writing &amp; Research Project34</v>
      </c>
      <c r="P78" s="104" t="str">
        <f t="shared" si="152"/>
        <v>Language Arts+ Writing &amp; Research Project35</v>
      </c>
      <c r="Q78" s="104"/>
      <c r="R78" s="66" t="str">
        <f>IF(R$4&gt;0,IF(ISNA(VLOOKUP(L78,ActivityList[],10,0)),"No Activity",IF(VLOOKUP(L78,ActivityList[],10,0)="Completed",VLOOKUP(L78,ActivityList[],11,0),VLOOKUP(L78,ActivityList[],10,0))),"No Class")</f>
        <v>No Activity</v>
      </c>
      <c r="S78" s="66" t="str">
        <f>IF(S$4&gt;0,IF(ISNA(VLOOKUP(M78,ActivityList[],10,0)),"No Activity",IF(VLOOKUP(M78,ActivityList[],10,0)="Completed",VLOOKUP(M78,ActivityList[],11,0),VLOOKUP(M78,ActivityList[],10,0))),"No Class")</f>
        <v>No Activity</v>
      </c>
      <c r="T78" s="66" t="str">
        <f>IF(T$4&gt;0,IF(ISNA(VLOOKUP(N78,ActivityList[],10,0)),"No Activity",IF(VLOOKUP(N78,ActivityList[],10,0)="Completed",VLOOKUP(N78,ActivityList[],11,0),VLOOKUP(N78,ActivityList[],10,0))),"No Class")</f>
        <v>No Activity</v>
      </c>
      <c r="U78" s="66" t="str">
        <f>IF(U$4&gt;0,IF(ISNA(VLOOKUP(O78,ActivityList[],10,0)),"No Activity",IF(VLOOKUP(O78,ActivityList[],10,0)="Completed",VLOOKUP(O78,ActivityList[],11,0),VLOOKUP(O78,ActivityList[],10,0))),"No Class")</f>
        <v>No Activity</v>
      </c>
      <c r="V78" s="66" t="str">
        <f>IF(V$4&gt;0,IF(ISNA(VLOOKUP(P78,ActivityList[],10,0)),"No Activity",IF(VLOOKUP(P78,ActivityList[],10,0)="Completed",VLOOKUP(P78,ActivityList[],11,0),VLOOKUP(P78,ActivityList[],10,0))),"No Class")</f>
        <v>No Activity</v>
      </c>
    </row>
    <row r="79" spans="1:22" x14ac:dyDescent="0.25">
      <c r="A79" s="256"/>
      <c r="B79" s="273"/>
      <c r="C79" s="161" t="s">
        <v>334</v>
      </c>
      <c r="D79" s="154" t="str">
        <f>IF(D$116="",IF(VLOOKUP(L79,ActivityList[],10,0)="Planned",Planned&amp;IF(VLOOKUP(L79,ActivityList[],12,0)="Yes",Moved,"")&amp;" __/__ ",IF(VLOOKUP(L79,ActivityList[],10,0)="Completed",Completed&amp;" ",Revoked&amp;" ")),IF(VLOOKUP(L79,ActivityList[],10,0)="Revoked",Revoked&amp;" ",TEXT(VLOOKUP(L79,ActivityList[],11,0)," d/m | ")))&amp;VLOOKUP(L79,ActivityList[],8,0)&amp;IF(VLOOKUP(L79,ActivityList[],13,0)="Yes"," "&amp;Map,"")&amp;IF(VLOOKUP(L79,ActivityList[],14,0)="Yes"," "&amp;Timeline,IF(VLOOKUP(L79,ActivityList[],14,0)="Figure"," "&amp;Timeline&amp;Figure,""))</f>
        <v>ƒ __/__ Journal</v>
      </c>
      <c r="E79" s="154" t="str">
        <f>IF(E$116="",IF(VLOOKUP(M79,ActivityList[],10,0)="Planned",Planned&amp;IF(VLOOKUP(M79,ActivityList[],12,0)="Yes",Moved,"")&amp;" __/__ ",IF(VLOOKUP(M79,ActivityList[],10,0)="Completed",Completed&amp;" ",Revoked&amp;" ")),IF(VLOOKUP(M79,ActivityList[],10,0)="Revoked",Revoked&amp;" ",TEXT(VLOOKUP(M79,ActivityList[],11,0)," d/m | ")))&amp;VLOOKUP(M79,ActivityList[],8,0)&amp;IF(VLOOKUP(M79,ActivityList[],13,0)="Yes"," "&amp;Map,"")&amp;IF(VLOOKUP(M79,ActivityList[],14,0)="Yes"," "&amp;Timeline,IF(VLOOKUP(M79,ActivityList[],14,0)="Figure"," "&amp;Timeline&amp;Figure,""))</f>
        <v>ƒ __/__ Journal</v>
      </c>
      <c r="F79" s="154" t="str">
        <f>IF(F$116="",IF(VLOOKUP(N79,ActivityList[],10,0)="Planned",Planned&amp;IF(VLOOKUP(N79,ActivityList[],12,0)="Yes",Moved,"")&amp;" __/__ ",IF(VLOOKUP(N79,ActivityList[],10,0)="Completed",Completed&amp;" ",Revoked&amp;" ")),IF(VLOOKUP(N79,ActivityList[],10,0)="Revoked",Revoked&amp;" ",TEXT(VLOOKUP(N79,ActivityList[],11,0)," d/m | ")))&amp;VLOOKUP(N79,ActivityList[],8,0)&amp;IF(VLOOKUP(N79,ActivityList[],13,0)="Yes"," "&amp;Map,"")&amp;IF(VLOOKUP(N79,ActivityList[],14,0)="Yes"," "&amp;Timeline,IF(VLOOKUP(N79,ActivityList[],14,0)="Figure"," "&amp;Timeline&amp;Figure,""))</f>
        <v>ƒ __/__ Journal</v>
      </c>
      <c r="G79" s="154" t="str">
        <f>IF(G$116="",IF(VLOOKUP(O79,ActivityList[],10,0)="Planned",Planned&amp;IF(VLOOKUP(O79,ActivityList[],12,0)="Yes",Moved,"")&amp;" __/__ ",IF(VLOOKUP(O79,ActivityList[],10,0)="Completed",Completed&amp;" ",Revoked&amp;" ")),IF(VLOOKUP(O79,ActivityList[],10,0)="Revoked",Revoked&amp;" ",TEXT(VLOOKUP(O79,ActivityList[],11,0)," d/m | ")))&amp;VLOOKUP(O79,ActivityList[],8,0)&amp;IF(VLOOKUP(O79,ActivityList[],13,0)="Yes"," "&amp;Map,"")&amp;IF(VLOOKUP(O79,ActivityList[],14,0)="Yes"," "&amp;Timeline,IF(VLOOKUP(O79,ActivityList[],14,0)="Figure"," "&amp;Timeline&amp;Figure,""))</f>
        <v>ƒ __/__ Journal</v>
      </c>
      <c r="H79" s="155" t="str">
        <f>IF(H$116="",IF(VLOOKUP(P79,ActivityList[],10,0)="Planned",Planned&amp;IF(VLOOKUP(P79,ActivityList[],12,0)="Yes",Moved,"")&amp;" __/__ ",IF(VLOOKUP(P79,ActivityList[],10,0)="Completed",Completed&amp;" ",Revoked&amp;" ")),IF(VLOOKUP(P79,ActivityList[],10,0)="Revoked",Revoked&amp;" ",TEXT(VLOOKUP(P79,ActivityList[],11,0)," d/m | ")))&amp;VLOOKUP(P79,ActivityList[],8,0)&amp;IF(VLOOKUP(P79,ActivityList[],13,0)="Yes"," "&amp;Map,"")&amp;IF(VLOOKUP(P79,ActivityList[],14,0)="Yes"," "&amp;Timeline,IF(VLOOKUP(P79,ActivityList[],14,0)="Figure"," "&amp;Timeline&amp;Figure,""))</f>
        <v>ƒ __/__ Journal</v>
      </c>
      <c r="J79" s="65" t="str">
        <f t="shared" si="145"/>
        <v>Language Arts</v>
      </c>
      <c r="K79" s="65" t="str">
        <f>C79</f>
        <v>+ Journal: Jesse</v>
      </c>
      <c r="L79" s="65" t="str">
        <f t="shared" si="152"/>
        <v>Language Arts+ Journal: Jesse31</v>
      </c>
      <c r="M79" s="65" t="str">
        <f t="shared" si="152"/>
        <v>Language Arts+ Journal: Jesse32</v>
      </c>
      <c r="N79" s="65" t="str">
        <f t="shared" si="152"/>
        <v>Language Arts+ Journal: Jesse33</v>
      </c>
      <c r="O79" s="65" t="str">
        <f t="shared" si="152"/>
        <v>Language Arts+ Journal: Jesse34</v>
      </c>
      <c r="P79" s="65" t="str">
        <f t="shared" si="152"/>
        <v>Language Arts+ Journal: Jesse35</v>
      </c>
      <c r="Q79" s="65"/>
      <c r="R79" s="66" t="str">
        <f>IF(R$4&gt;0,IF(ISNA(VLOOKUP(L79,ActivityList[],10,0)),"No Activity",IF(VLOOKUP(L79,ActivityList[],10,0)="Completed",VLOOKUP(L79,ActivityList[],11,0),VLOOKUP(L79,ActivityList[],10,0))),"No Class")</f>
        <v>Planned</v>
      </c>
      <c r="S79" s="66" t="str">
        <f>IF(S$4&gt;0,IF(ISNA(VLOOKUP(M79,ActivityList[],10,0)),"No Activity",IF(VLOOKUP(M79,ActivityList[],10,0)="Completed",VLOOKUP(M79,ActivityList[],11,0),VLOOKUP(M79,ActivityList[],10,0))),"No Class")</f>
        <v>Planned</v>
      </c>
      <c r="T79" s="66" t="str">
        <f>IF(T$4&gt;0,IF(ISNA(VLOOKUP(N79,ActivityList[],10,0)),"No Activity",IF(VLOOKUP(N79,ActivityList[],10,0)="Completed",VLOOKUP(N79,ActivityList[],11,0),VLOOKUP(N79,ActivityList[],10,0))),"No Class")</f>
        <v>Planned</v>
      </c>
      <c r="U79" s="66" t="str">
        <f>IF(U$4&gt;0,IF(ISNA(VLOOKUP(O79,ActivityList[],10,0)),"No Activity",IF(VLOOKUP(O79,ActivityList[],10,0)="Completed",VLOOKUP(O79,ActivityList[],11,0),VLOOKUP(O79,ActivityList[],10,0))),"No Class")</f>
        <v>Planned</v>
      </c>
      <c r="V79" s="66" t="str">
        <f>IF(V$4&gt;0,IF(ISNA(VLOOKUP(P79,ActivityList[],10,0)),"No Activity",IF(VLOOKUP(P79,ActivityList[],10,0)="Completed",VLOOKUP(P79,ActivityList[],11,0),VLOOKUP(P79,ActivityList[],10,0))),"No Class")</f>
        <v>Planned</v>
      </c>
    </row>
    <row r="80" spans="1:22" ht="15" customHeight="1" thickBot="1" x14ac:dyDescent="0.3">
      <c r="A80" s="258"/>
      <c r="B80" s="274"/>
      <c r="C80" s="183" t="s">
        <v>3416</v>
      </c>
      <c r="D80" s="156" t="str">
        <f>IF(D$116="",IF(VLOOKUP(L80,ActivityList[],10,0)="Planned",Planned&amp;IF(VLOOKUP(L80,ActivityList[],12,0)="Yes",Moved,"")&amp;" __/__ ",IF(VLOOKUP(L80,ActivityList[],10,0)="Completed",Completed&amp;" ",Revoked&amp;" ")),IF(VLOOKUP(L80,ActivityList[],10,0)="Revoked",Revoked&amp;" ",TEXT(VLOOKUP(L80,ActivityList[],11,0)," d/m | ")))&amp;VLOOKUP(L80,ActivityList[],8,0)&amp;IF(VLOOKUP(L80,ActivityList[],13,0)="Yes"," "&amp;Map,"")&amp;IF(VLOOKUP(L80,ActivityList[],14,0)="Yes"," "&amp;Timeline,IF(VLOOKUP(L80,ActivityList[],14,0)="Figure"," "&amp;Timeline&amp;Figure,""))</f>
        <v>ƒ __/__ Mem. Verse</v>
      </c>
      <c r="E80" s="147" t="str">
        <f>IF(E$116="",IF(VLOOKUP(M80,ActivityList[],10,0)="Planned",Planned&amp;IF(VLOOKUP(M80,ActivityList[],12,0)="Yes",Moved,"")&amp;" __/__ ",IF(VLOOKUP(M80,ActivityList[],10,0)="Completed",Completed&amp;" ",Revoked&amp;" ")),IF(VLOOKUP(M80,ActivityList[],10,0)="Revoked",Revoked&amp;" ",TEXT(VLOOKUP(M80,ActivityList[],11,0)," d/m | ")))&amp;VLOOKUP(M80,ActivityList[],8,0)&amp;IF(VLOOKUP(M80,ActivityList[],13,0)="Yes"," "&amp;Map,"")&amp;IF(VLOOKUP(M80,ActivityList[],14,0)="Yes"," "&amp;Timeline,IF(VLOOKUP(M80,ActivityList[],14,0)="Figure"," "&amp;Timeline&amp;Figure,""))</f>
        <v>ƒ __/__ Literature</v>
      </c>
      <c r="F80" s="156" t="str">
        <f>IF(F$116="",IF(VLOOKUP(N80,ActivityList[],10,0)="Planned",Planned&amp;IF(VLOOKUP(N80,ActivityList[],12,0)="Yes",Moved,"")&amp;" __/__ ",IF(VLOOKUP(N80,ActivityList[],10,0)="Completed",Completed&amp;" ",Revoked&amp;" ")),IF(VLOOKUP(N80,ActivityList[],10,0)="Revoked",Revoked&amp;" ",TEXT(VLOOKUP(N80,ActivityList[],11,0)," d/m | ")))&amp;VLOOKUP(N80,ActivityList[],8,0)&amp;IF(VLOOKUP(N80,ActivityList[],13,0)="Yes"," "&amp;Map,"")&amp;IF(VLOOKUP(N80,ActivityList[],14,0)="Yes"," "&amp;Timeline,IF(VLOOKUP(N80,ActivityList[],14,0)="Figure"," "&amp;Timeline&amp;Figure,""))</f>
        <v>ƒ __/__ Proverb</v>
      </c>
      <c r="G80" s="147" t="str">
        <f>IF(G$116="",IF(VLOOKUP(O80,ActivityList[],10,0)="Planned",Planned&amp;IF(VLOOKUP(O80,ActivityList[],12,0)="Yes",Moved,"")&amp;" __/__ ",IF(VLOOKUP(O80,ActivityList[],10,0)="Completed",Completed&amp;" ",Revoked&amp;" ")),IF(VLOOKUP(O80,ActivityList[],10,0)="Revoked",Revoked&amp;" ",TEXT(VLOOKUP(O80,ActivityList[],11,0)," d/m | ")))&amp;VLOOKUP(O80,ActivityList[],8,0)&amp;IF(VLOOKUP(O80,ActivityList[],13,0)="Yes"," "&amp;Map,"")&amp;IF(VLOOKUP(O80,ActivityList[],14,0)="Yes"," "&amp;Timeline,IF(VLOOKUP(O80,ActivityList[],14,0)="Figure"," "&amp;Timeline&amp;Figure,""))</f>
        <v>ƒ __/__ Poem</v>
      </c>
      <c r="H80" s="157" t="e">
        <f>IF(H$116="",IF(VLOOKUP(P80,ActivityList[],10,0)="Planned",Planned&amp;IF(VLOOKUP(P80,ActivityList[],12,0)="Yes",Moved,"")&amp;" __/__ ",IF(VLOOKUP(P80,ActivityList[],10,0)="Completed",Completed&amp;" ",Revoked&amp;" ")),IF(VLOOKUP(P80,ActivityList[],10,0)="Revoked",Revoked&amp;" ",TEXT(VLOOKUP(P80,ActivityList[],11,0)," d/m | ")))&amp;VLOOKUP(P80,ActivityList[],8,0)&amp;IF(VLOOKUP(P80,ActivityList[],13,0)="Yes"," "&amp;Map,"")&amp;IF(VLOOKUP(P80,ActivityList[],14,0)="Yes"," "&amp;Timeline,IF(VLOOKUP(P80,ActivityList[],14,0)="Figure"," "&amp;Timeline&amp;Figure,""))</f>
        <v>#N/A</v>
      </c>
      <c r="J80" s="65" t="str">
        <f t="shared" si="145"/>
        <v>Language Arts</v>
      </c>
      <c r="K80" s="65" t="str">
        <f t="shared" si="0"/>
        <v>+ Copywork</v>
      </c>
      <c r="L80" s="65" t="str">
        <f t="shared" si="144"/>
        <v>Language Arts+ Copywork31</v>
      </c>
      <c r="M80" s="65" t="str">
        <f t="shared" si="144"/>
        <v>Language Arts+ Copywork32</v>
      </c>
      <c r="N80" s="65" t="str">
        <f t="shared" si="144"/>
        <v>Language Arts+ Copywork33</v>
      </c>
      <c r="O80" s="65" t="str">
        <f t="shared" si="144"/>
        <v>Language Arts+ Copywork34</v>
      </c>
      <c r="P80" s="65" t="str">
        <f t="shared" si="144"/>
        <v>Language Arts+ Copywork35</v>
      </c>
      <c r="Q80" s="65"/>
      <c r="R80" s="66" t="str">
        <f>IF(R$4&gt;0,IF(ISNA(VLOOKUP(L80,ActivityList[],10,0)),"No Activity",IF(VLOOKUP(L80,ActivityList[],10,0)="Completed",VLOOKUP(L80,ActivityList[],11,0),VLOOKUP(L80,ActivityList[],10,0))),"No Class")</f>
        <v>Planned</v>
      </c>
      <c r="S80" s="66" t="str">
        <f>IF(S$4&gt;0,IF(ISNA(VLOOKUP(M80,ActivityList[],10,0)),"No Activity",IF(VLOOKUP(M80,ActivityList[],10,0)="Completed",VLOOKUP(M80,ActivityList[],11,0),VLOOKUP(M80,ActivityList[],10,0))),"No Class")</f>
        <v>Planned</v>
      </c>
      <c r="T80" s="66" t="str">
        <f>IF(T$4&gt;0,IF(ISNA(VLOOKUP(N80,ActivityList[],10,0)),"No Activity",IF(VLOOKUP(N80,ActivityList[],10,0)="Completed",VLOOKUP(N80,ActivityList[],11,0),VLOOKUP(N80,ActivityList[],10,0))),"No Class")</f>
        <v>Planned</v>
      </c>
      <c r="U80" s="66" t="str">
        <f>IF(U$4&gt;0,IF(ISNA(VLOOKUP(O80,ActivityList[],10,0)),"No Activity",IF(VLOOKUP(O80,ActivityList[],10,0)="Completed",VLOOKUP(O80,ActivityList[],11,0),VLOOKUP(O80,ActivityList[],10,0))),"No Class")</f>
        <v>Planned</v>
      </c>
      <c r="V80" s="66" t="str">
        <f>IF(V$4&gt;0,IF(ISNA(VLOOKUP(P80,ActivityList[],10,0)),"No Activity",IF(VLOOKUP(P80,ActivityList[],10,0)="Completed",VLOOKUP(P80,ActivityList[],11,0),VLOOKUP(P80,ActivityList[],10,0))),"No Class")</f>
        <v>No Activity</v>
      </c>
    </row>
    <row r="81" spans="1:22" ht="15" customHeight="1" thickBot="1" x14ac:dyDescent="0.3">
      <c r="A81" s="258"/>
      <c r="B81" s="264" t="s">
        <v>3495</v>
      </c>
      <c r="C81" s="205" t="s">
        <v>3395</v>
      </c>
      <c r="D81" s="206" t="str">
        <f>IF(D$116="",IF(VLOOKUP(L81,ActivityList[],10,0)="Planned",Planned&amp;IF(VLOOKUP(L81,ActivityList[],12,0)="Yes",Moved,"")&amp;" __/__ ",IF(VLOOKUP(L81,ActivityList[],10,0)="Completed",Completed&amp;" ",Revoked&amp;" ")),IF(VLOOKUP(L81,ActivityList[],10,0)="Revoked",Revoked&amp;" ",TEXT(VLOOKUP(L81,ActivityList[],11,0)," d/m | ")))&amp;VLOOKUP(L81,ActivityList[],8,0)&amp;IF(VLOOKUP(L81,ActivityList[],13,0)="Yes"," "&amp;Map,"")&amp;IF(VLOOKUP(L81,ActivityList[],14,0)="Yes"," "&amp;Timeline,IF(VLOOKUP(L81,ActivityList[],14,0)="Figure"," "&amp;Timeline&amp;Figure,""))</f>
        <v>ƒ __/__ 20 min</v>
      </c>
      <c r="E81" s="204" t="str">
        <f>IF(E$116="",IF(VLOOKUP(M81,ActivityList[],10,0)="Planned",Planned&amp;IF(VLOOKUP(M81,ActivityList[],12,0)="Yes",Moved,"")&amp;" __/__ ",IF(VLOOKUP(M81,ActivityList[],10,0)="Completed",Completed&amp;" ",Revoked&amp;" ")),IF(VLOOKUP(M81,ActivityList[],10,0)="Revoked",Revoked&amp;" ",TEXT(VLOOKUP(M81,ActivityList[],11,0)," d/m | ")))&amp;VLOOKUP(M81,ActivityList[],8,0)&amp;IF(VLOOKUP(M81,ActivityList[],13,0)="Yes"," "&amp;Map,"")&amp;IF(VLOOKUP(M81,ActivityList[],14,0)="Yes"," "&amp;Timeline,IF(VLOOKUP(M81,ActivityList[],14,0)="Figure"," "&amp;Timeline&amp;Figure,""))</f>
        <v>ƒ __/__ 20 min</v>
      </c>
      <c r="F81" s="208" t="str">
        <f>IF(F$116="",IF(VLOOKUP(N81,ActivityList[],10,0)="Planned",Planned&amp;IF(VLOOKUP(N81,ActivityList[],12,0)="Yes",Moved,"")&amp;" __/__ ",IF(VLOOKUP(N81,ActivityList[],10,0)="Completed",Completed&amp;" ",Revoked&amp;" ")),IF(VLOOKUP(N81,ActivityList[],10,0)="Revoked",Revoked&amp;" ",TEXT(VLOOKUP(N81,ActivityList[],11,0)," d/m | ")))&amp;VLOOKUP(N81,ActivityList[],8,0)&amp;IF(VLOOKUP(N81,ActivityList[],13,0)="Yes"," "&amp;Map,"")&amp;IF(VLOOKUP(N81,ActivityList[],14,0)="Yes"," "&amp;Timeline,IF(VLOOKUP(N81,ActivityList[],14,0)="Figure"," "&amp;Timeline&amp;Figure,""))</f>
        <v>ƒ __/__ 20 min</v>
      </c>
      <c r="G81" s="184" t="str">
        <f>IF(G$116="",IF(VLOOKUP(O81,ActivityList[],10,0)="Planned",Planned&amp;IF(VLOOKUP(O81,ActivityList[],12,0)="Yes",Moved,"")&amp;" __/__ ",IF(VLOOKUP(O81,ActivityList[],10,0)="Completed",Completed&amp;" ",Revoked&amp;" ")),IF(VLOOKUP(O81,ActivityList[],10,0)="Revoked",Revoked&amp;" ",TEXT(VLOOKUP(O81,ActivityList[],11,0)," d/m | ")))&amp;VLOOKUP(O81,ActivityList[],8,0)&amp;IF(VLOOKUP(O81,ActivityList[],13,0)="Yes"," "&amp;Map,"")&amp;IF(VLOOKUP(O81,ActivityList[],14,0)="Yes"," "&amp;Timeline,IF(VLOOKUP(O81,ActivityList[],14,0)="Figure"," "&amp;Timeline&amp;Figure,""))</f>
        <v>ƒ __/__ 20 min</v>
      </c>
      <c r="H81" s="210" t="e">
        <f>IF(H$116="",IF(VLOOKUP(P81,ActivityList[],10,0)="Planned",Planned&amp;IF(VLOOKUP(P81,ActivityList[],12,0)="Yes",Moved,"")&amp;" __/__ ",IF(VLOOKUP(P81,ActivityList[],10,0)="Completed",Completed&amp;" ",Revoked&amp;" ")),IF(VLOOKUP(P81,ActivityList[],10,0)="Revoked",Revoked&amp;" ",TEXT(VLOOKUP(P81,ActivityList[],11,0)," d/m | ")))&amp;VLOOKUP(P81,ActivityList[],8,0)&amp;IF(VLOOKUP(P81,ActivityList[],13,0)="Yes"," "&amp;Map,"")&amp;IF(VLOOKUP(P81,ActivityList[],14,0)="Yes"," "&amp;Timeline,IF(VLOOKUP(P81,ActivityList[],14,0)="Figure"," "&amp;Timeline&amp;Figure,""))</f>
        <v>#N/A</v>
      </c>
      <c r="J81" s="65" t="str">
        <f t="shared" si="145"/>
        <v>Language Arts</v>
      </c>
      <c r="K81" s="65" t="str">
        <f>C81</f>
        <v>+ Rosetta Stone: Portuguese</v>
      </c>
      <c r="L81" s="65" t="str">
        <f>$J81&amp;$K81&amp;L$4</f>
        <v>Language Arts+ Rosetta Stone: Portuguese31</v>
      </c>
      <c r="M81" s="65" t="str">
        <f>$J81&amp;$K81&amp;M$4</f>
        <v>Language Arts+ Rosetta Stone: Portuguese32</v>
      </c>
      <c r="N81" s="65" t="str">
        <f>$J81&amp;$K81&amp;N$4</f>
        <v>Language Arts+ Rosetta Stone: Portuguese33</v>
      </c>
      <c r="O81" s="65" t="str">
        <f>$J81&amp;$K81&amp;O$4</f>
        <v>Language Arts+ Rosetta Stone: Portuguese34</v>
      </c>
      <c r="P81" s="65" t="str">
        <f>$J81&amp;$K81&amp;P$4</f>
        <v>Language Arts+ Rosetta Stone: Portuguese35</v>
      </c>
      <c r="Q81" s="65"/>
      <c r="R81" s="66" t="str">
        <f>IF(R$4&gt;0,IF(ISNA(VLOOKUP(L81,ActivityList[],10,0)),"No Activity",IF(VLOOKUP(L81,ActivityList[],10,0)="Completed",VLOOKUP(L81,ActivityList[],11,0),VLOOKUP(L81,ActivityList[],10,0))),"No Class")</f>
        <v>Planned</v>
      </c>
      <c r="S81" s="66" t="str">
        <f>IF(S$4&gt;0,IF(ISNA(VLOOKUP(M81,ActivityList[],10,0)),"No Activity",IF(VLOOKUP(M81,ActivityList[],10,0)="Completed",VLOOKUP(M81,ActivityList[],11,0),VLOOKUP(M81,ActivityList[],10,0))),"No Class")</f>
        <v>Planned</v>
      </c>
      <c r="T81" s="66" t="str">
        <f>IF(T$4&gt;0,IF(ISNA(VLOOKUP(N81,ActivityList[],10,0)),"No Activity",IF(VLOOKUP(N81,ActivityList[],10,0)="Completed",VLOOKUP(N81,ActivityList[],11,0),VLOOKUP(N81,ActivityList[],10,0))),"No Class")</f>
        <v>Planned</v>
      </c>
      <c r="U81" s="66" t="str">
        <f>IF(U$4&gt;0,IF(ISNA(VLOOKUP(O81,ActivityList[],10,0)),"No Activity",IF(VLOOKUP(O81,ActivityList[],10,0)="Completed",VLOOKUP(O81,ActivityList[],11,0),VLOOKUP(O81,ActivityList[],10,0))),"No Class")</f>
        <v>Planned</v>
      </c>
      <c r="V81" s="66" t="str">
        <f>IF(V$4&gt;0,IF(ISNA(VLOOKUP(P81,ActivityList[],10,0)),"No Activity",IF(VLOOKUP(P81,ActivityList[],10,0)="Completed",VLOOKUP(P81,ActivityList[],11,0),VLOOKUP(P81,ActivityList[],10,0))),"No Class")</f>
        <v>No Activity</v>
      </c>
    </row>
    <row r="82" spans="1:22" ht="15" customHeight="1" thickBot="1" x14ac:dyDescent="0.3">
      <c r="A82" s="257"/>
      <c r="B82" s="268"/>
      <c r="C82" s="170" t="s">
        <v>102</v>
      </c>
      <c r="D82" s="207" t="str">
        <f>IF(D$116="",IF(VLOOKUP(L82,ActivityList[],10,0)="Planned",Planned&amp;IF(VLOOKUP(L82,ActivityList[],12,0)="Yes",Moved,"")&amp;" __/__ ",IF(VLOOKUP(L82,ActivityList[],10,0)="Completed",Completed&amp;" ",Revoked&amp;" ")),IF(VLOOKUP(L82,ActivityList[],10,0)="Revoked",Revoked&amp;" ",TEXT(VLOOKUP(L82,ActivityList[],11,0)," d/m | ")))&amp;VLOOKUP(L82,ActivityList[],8,0)&amp;IF(VLOOKUP(L82,ActivityList[],13,0)="Yes"," "&amp;Map,"")&amp;IF(VLOOKUP(L82,ActivityList[],14,0)="Yes"," "&amp;Timeline,IF(VLOOKUP(L82,ActivityList[],14,0)="Figure"," "&amp;Timeline&amp;Figure,""))</f>
        <v>ƒ __/__ Recite Psalm 91</v>
      </c>
      <c r="E82" s="184" t="str">
        <f>IF(E$116="",IF(VLOOKUP(M82,ActivityList[],10,0)="Planned",Planned&amp;IF(VLOOKUP(M82,ActivityList[],12,0)="Yes",Moved,"")&amp;" __/__ ",IF(VLOOKUP(M82,ActivityList[],10,0)="Completed",Completed&amp;" ",Revoked&amp;" ")),IF(VLOOKUP(M82,ActivityList[],10,0)="Revoked",Revoked&amp;" ",TEXT(VLOOKUP(M82,ActivityList[],11,0)," d/m | ")))&amp;VLOOKUP(M82,ActivityList[],8,0)&amp;IF(VLOOKUP(M82,ActivityList[],13,0)="Yes"," "&amp;Map,"")&amp;IF(VLOOKUP(M82,ActivityList[],14,0)="Yes"," "&amp;Timeline,IF(VLOOKUP(M82,ActivityList[],14,0)="Figure"," "&amp;Timeline&amp;Figure,""))</f>
        <v>ƒ __/__ Call Karl</v>
      </c>
      <c r="F82" s="209" t="e">
        <f>IF(F$116="",IF(VLOOKUP(N82,ActivityList[],10,0)="Planned",Planned&amp;IF(VLOOKUP(N82,ActivityList[],12,0)="Yes",Moved,"")&amp;" __/__ ",IF(VLOOKUP(N82,ActivityList[],10,0)="Completed",Completed&amp;" ",Revoked&amp;" ")),IF(VLOOKUP(N82,ActivityList[],10,0)="Revoked",Revoked&amp;" ",TEXT(VLOOKUP(N82,ActivityList[],11,0)," d/m | ")))&amp;VLOOKUP(N82,ActivityList[],8,0)&amp;IF(VLOOKUP(N82,ActivityList[],13,0)="Yes"," "&amp;Map,"")&amp;IF(VLOOKUP(N82,ActivityList[],14,0)="Yes"," "&amp;Timeline,IF(VLOOKUP(N82,ActivityList[],14,0)="Figure"," "&amp;Timeline&amp;Figure,""))</f>
        <v>#N/A</v>
      </c>
      <c r="G82" s="171" t="e">
        <f>IF(G$116="",IF(VLOOKUP(O82,ActivityList[],10,0)="Planned",Planned&amp;IF(VLOOKUP(O82,ActivityList[],12,0)="Yes",Moved,"")&amp;" __/__ ",IF(VLOOKUP(O82,ActivityList[],10,0)="Completed",Completed&amp;" ",Revoked&amp;" ")),IF(VLOOKUP(O82,ActivityList[],10,0)="Revoked",Revoked&amp;" ",TEXT(VLOOKUP(O82,ActivityList[],11,0)," d/m | ")))&amp;VLOOKUP(O82,ActivityList[],8,0)&amp;IF(VLOOKUP(O82,ActivityList[],13,0)="Yes"," "&amp;Map,"")&amp;IF(VLOOKUP(O82,ActivityList[],14,0)="Yes"," "&amp;Timeline,IF(VLOOKUP(O82,ActivityList[],14,0)="Figure"," "&amp;Timeline&amp;Figure,""))</f>
        <v>#N/A</v>
      </c>
      <c r="H82" s="160" t="e">
        <f>IF(H$116="",IF(VLOOKUP(P82,ActivityList[],10,0)="Planned",Planned&amp;IF(VLOOKUP(P82,ActivityList[],12,0)="Yes",Moved,"")&amp;" __/__ ",IF(VLOOKUP(P82,ActivityList[],10,0)="Completed",Completed&amp;" ",Revoked&amp;" ")),IF(VLOOKUP(P82,ActivityList[],10,0)="Revoked",Revoked&amp;" ",TEXT(VLOOKUP(P82,ActivityList[],11,0)," d/m | ")))&amp;VLOOKUP(P82,ActivityList[],8,0)&amp;IF(VLOOKUP(P82,ActivityList[],13,0)="Yes"," "&amp;Map,"")&amp;IF(VLOOKUP(P82,ActivityList[],14,0)="Yes"," "&amp;Timeline,IF(VLOOKUP(P82,ActivityList[],14,0)="Figure"," "&amp;Timeline&amp;Figure,""))</f>
        <v>#N/A</v>
      </c>
      <c r="J82" s="65" t="str">
        <f t="shared" si="145"/>
        <v>Language Arts</v>
      </c>
      <c r="K82" s="65" t="str">
        <f t="shared" si="0"/>
        <v>+ Speaking</v>
      </c>
      <c r="L82" s="65" t="str">
        <f t="shared" ref="L82:P83" si="153">$J82&amp;$K82&amp;L$4</f>
        <v>Language Arts+ Speaking31</v>
      </c>
      <c r="M82" s="65" t="str">
        <f t="shared" si="153"/>
        <v>Language Arts+ Speaking32</v>
      </c>
      <c r="N82" s="65" t="str">
        <f t="shared" si="153"/>
        <v>Language Arts+ Speaking33</v>
      </c>
      <c r="O82" s="65" t="str">
        <f t="shared" si="153"/>
        <v>Language Arts+ Speaking34</v>
      </c>
      <c r="P82" s="65" t="str">
        <f t="shared" si="153"/>
        <v>Language Arts+ Speaking35</v>
      </c>
      <c r="Q82" s="65" t="s">
        <v>76</v>
      </c>
      <c r="R82" s="66" t="str">
        <f>IF(R$4&gt;0,IF(ISNA(VLOOKUP(L82,ActivityList[],10,0)),"No Activity",IF(VLOOKUP(L82,ActivityList[],10,0)="Completed",VLOOKUP(L82,ActivityList[],11,0),VLOOKUP(L82,ActivityList[],10,0))),"No Class")</f>
        <v>Planned</v>
      </c>
      <c r="S82" s="66" t="str">
        <f>IF(S$4&gt;0,IF(ISNA(VLOOKUP(M82,ActivityList[],10,0)),"No Activity",IF(VLOOKUP(M82,ActivityList[],10,0)="Completed",VLOOKUP(M82,ActivityList[],11,0),VLOOKUP(M82,ActivityList[],10,0))),"No Class")</f>
        <v>Planned</v>
      </c>
      <c r="T82" s="66" t="str">
        <f>IF(T$4&gt;0,IF(ISNA(VLOOKUP(N82,ActivityList[],10,0)),"No Activity",IF(VLOOKUP(N82,ActivityList[],10,0)="Completed",VLOOKUP(N82,ActivityList[],11,0),VLOOKUP(N82,ActivityList[],10,0))),"No Class")</f>
        <v>No Activity</v>
      </c>
      <c r="U82" s="66" t="str">
        <f>IF(U$4&gt;0,IF(ISNA(VLOOKUP(O82,ActivityList[],10,0)),"No Activity",IF(VLOOKUP(O82,ActivityList[],10,0)="Completed",VLOOKUP(O82,ActivityList[],11,0),VLOOKUP(O82,ActivityList[],10,0))),"No Class")</f>
        <v>No Activity</v>
      </c>
      <c r="V82" s="66" t="str">
        <f>IF(V$4&gt;0,IF(ISNA(VLOOKUP(P82,ActivityList[],10,0)),"No Activity",IF(VLOOKUP(P82,ActivityList[],10,0)="Completed",VLOOKUP(P82,ActivityList[],11,0),VLOOKUP(P82,ActivityList[],10,0))),"No Class")</f>
        <v>No Activity</v>
      </c>
    </row>
    <row r="83" spans="1:22" ht="27" x14ac:dyDescent="0.25">
      <c r="A83" s="277" t="s">
        <v>122</v>
      </c>
      <c r="B83" s="111"/>
      <c r="C83" s="136" t="s">
        <v>2542</v>
      </c>
      <c r="D83" s="141" t="str">
        <f>IF(D$116="",IF(VLOOKUP(L83,ActivityList[],10,0)="Planned",Planned&amp;IF(VLOOKUP(L83,ActivityList[],12,0)="Yes",Moved,"")&amp;" __/__ ",IF(VLOOKUP(L83,ActivityList[],10,0)="Completed",Completed&amp;" ",Revoked&amp;" ")),IF(VLOOKUP(L83,ActivityList[],10,0)="Revoked",Revoked&amp;" ",TEXT(VLOOKUP(L83,ActivityList[],11,0)," d/m | ")))&amp;VLOOKUP(L83,ActivityList[],8,0)&amp;IF(VLOOKUP(L83,ActivityList[],13,0)="Yes"," "&amp;Map,"")&amp;IF(VLOOKUP(L83,ActivityList[],14,0)="Yes"," "&amp;Timeline,IF(VLOOKUP(L83,ActivityList[],14,0)="Figure"," "&amp;Timeline&amp;Figure,""))</f>
        <v>ƒ __/__ pp.163-170</v>
      </c>
      <c r="E83" s="112" t="str">
        <f>IF(E$116="",IF(VLOOKUP(M83,ActivityList[],10,0)="Planned",Planned&amp;IF(VLOOKUP(M83,ActivityList[],12,0)="Yes",Moved,"")&amp;" __/__ ",IF(VLOOKUP(M83,ActivityList[],10,0)="Completed",Completed&amp;" ",Revoked&amp;" ")),IF(VLOOKUP(M83,ActivityList[],10,0)="Revoked",Revoked&amp;" ",TEXT(VLOOKUP(M83,ActivityList[],11,0)," d/m | ")))&amp;VLOOKUP(M83,ActivityList[],8,0)&amp;IF(VLOOKUP(M83,ActivityList[],13,0)="Yes"," "&amp;Map,"")&amp;IF(VLOOKUP(M83,ActivityList[],14,0)="Yes"," "&amp;Timeline,IF(VLOOKUP(M83,ActivityList[],14,0)="Figure"," "&amp;Timeline&amp;Figure,""))</f>
        <v>ƒ __/__ pp.171-173</v>
      </c>
      <c r="F83" s="141" t="str">
        <f>IF(F$116="",IF(VLOOKUP(N83,ActivityList[],10,0)="Planned",Planned&amp;IF(VLOOKUP(N83,ActivityList[],12,0)="Yes",Moved,"")&amp;" __/__ ",IF(VLOOKUP(N83,ActivityList[],10,0)="Completed",Completed&amp;" ",Revoked&amp;" ")),IF(VLOOKUP(N83,ActivityList[],10,0)="Revoked",Revoked&amp;" ",TEXT(VLOOKUP(N83,ActivityList[],11,0)," d/m | ")))&amp;VLOOKUP(N83,ActivityList[],8,0)&amp;IF(VLOOKUP(N83,ActivityList[],13,0)="Yes"," "&amp;Map,"")&amp;IF(VLOOKUP(N83,ActivityList[],14,0)="Yes"," "&amp;Timeline,IF(VLOOKUP(N83,ActivityList[],14,0)="Figure"," "&amp;Timeline&amp;Figure,""))</f>
        <v>ƒ __/__ Journal L.11</v>
      </c>
      <c r="G83" s="112" t="str">
        <f>IF(G$116="",IF(VLOOKUP(O83,ActivityList[],10,0)="Planned",Planned&amp;IF(VLOOKUP(O83,ActivityList[],12,0)="Yes",Moved,"")&amp;" __/__ ",IF(VLOOKUP(O83,ActivityList[],10,0)="Completed",Completed&amp;" ",Revoked&amp;" ")),IF(VLOOKUP(O83,ActivityList[],10,0)="Revoked",Revoked&amp;" ",TEXT(VLOOKUP(O83,ActivityList[],11,0)," d/m | ")))&amp;VLOOKUP(O83,ActivityList[],8,0)&amp;IF(VLOOKUP(O83,ActivityList[],13,0)="Yes"," "&amp;Map,"")&amp;IF(VLOOKUP(O83,ActivityList[],14,0)="Yes"," "&amp;Timeline,IF(VLOOKUP(O83,ActivityList[],14,0)="Figure"," "&amp;Timeline&amp;Figure,""))</f>
        <v>ƒ __/__ pp.174-181</v>
      </c>
      <c r="H83" s="121" t="e">
        <f>IF(H$116="",IF(VLOOKUP(P83,ActivityList[],10,0)="Planned",Planned&amp;IF(VLOOKUP(P83,ActivityList[],12,0)="Yes",Moved,"")&amp;" __/__ ",IF(VLOOKUP(P83,ActivityList[],10,0)="Completed",Completed&amp;" ",Revoked&amp;" ")),IF(VLOOKUP(P83,ActivityList[],10,0)="Revoked",Revoked&amp;" ",TEXT(VLOOKUP(P83,ActivityList[],11,0)," d/m | ")))&amp;VLOOKUP(P83,ActivityList[],8,0)&amp;IF(VLOOKUP(P83,ActivityList[],13,0)="Yes"," "&amp;Map,"")&amp;IF(VLOOKUP(P83,ActivityList[],14,0)="Yes"," "&amp;Timeline,IF(VLOOKUP(P83,ActivityList[],14,0)="Figure"," "&amp;Timeline&amp;Figure,""))</f>
        <v>#N/A</v>
      </c>
      <c r="J83" s="65" t="str">
        <f t="shared" ref="J83:J95" si="154">IF(ISBLANK(A83),J82,A83)</f>
        <v>Science</v>
      </c>
      <c r="K83" s="55" t="str">
        <f t="shared" si="0"/>
        <v>+ Zoology 1</v>
      </c>
      <c r="L83" s="55" t="str">
        <f t="shared" si="153"/>
        <v>Science+ Zoology 131</v>
      </c>
      <c r="M83" s="55" t="str">
        <f t="shared" si="153"/>
        <v>Science+ Zoology 132</v>
      </c>
      <c r="N83" s="55" t="str">
        <f t="shared" si="153"/>
        <v>Science+ Zoology 133</v>
      </c>
      <c r="O83" s="55" t="str">
        <f t="shared" si="153"/>
        <v>Science+ Zoology 134</v>
      </c>
      <c r="P83" s="55" t="str">
        <f t="shared" si="153"/>
        <v>Science+ Zoology 135</v>
      </c>
      <c r="Q83" s="55" t="s">
        <v>76</v>
      </c>
      <c r="R83" s="66" t="str">
        <f>IF(R$4&gt;0,IF(ISNA(VLOOKUP(L83,ActivityList[],10,0)),"No Activity",IF(VLOOKUP(L83,ActivityList[],10,0)="Completed",VLOOKUP(L83,ActivityList[],11,0),VLOOKUP(L83,ActivityList[],10,0))),"No Class")</f>
        <v>Planned</v>
      </c>
      <c r="S83" s="66" t="str">
        <f>IF(S$4&gt;0,IF(ISNA(VLOOKUP(M83,ActivityList[],10,0)),"No Activity",IF(VLOOKUP(M83,ActivityList[],10,0)="Completed",VLOOKUP(M83,ActivityList[],11,0),VLOOKUP(M83,ActivityList[],10,0))),"No Class")</f>
        <v>Planned</v>
      </c>
      <c r="T83" s="66" t="str">
        <f>IF(T$4&gt;0,IF(ISNA(VLOOKUP(N83,ActivityList[],10,0)),"No Activity",IF(VLOOKUP(N83,ActivityList[],10,0)="Completed",VLOOKUP(N83,ActivityList[],11,0),VLOOKUP(N83,ActivityList[],10,0))),"No Class")</f>
        <v>Planned</v>
      </c>
      <c r="U83" s="66" t="str">
        <f>IF(U$4&gt;0,IF(ISNA(VLOOKUP(O83,ActivityList[],10,0)),"No Activity",IF(VLOOKUP(O83,ActivityList[],10,0)="Completed",VLOOKUP(O83,ActivityList[],11,0),VLOOKUP(O83,ActivityList[],10,0))),"No Class")</f>
        <v>Planned</v>
      </c>
      <c r="V83" s="66" t="str">
        <f>IF(V$4&gt;0,IF(ISNA(VLOOKUP(P83,ActivityList[],10,0)),"No Activity",IF(VLOOKUP(P83,ActivityList[],10,0)="Completed",VLOOKUP(P83,ActivityList[],11,0),VLOOKUP(P83,ActivityList[],10,0))),"No Class")</f>
        <v>No Activity</v>
      </c>
    </row>
    <row r="84" spans="1:22" x14ac:dyDescent="0.25">
      <c r="A84" s="269"/>
      <c r="B84" s="137"/>
      <c r="C84" s="228" t="s">
        <v>2682</v>
      </c>
      <c r="D84" s="147" t="e">
        <f>IF(D$116="",IF(VLOOKUP(L84,ActivityList[],10,0)="Planned",Planned&amp;IF(VLOOKUP(L84,ActivityList[],12,0)="Yes",Moved,"")&amp;" __/__ ",IF(VLOOKUP(L84,ActivityList[],10,0)="Completed",Completed&amp;" ",Revoked&amp;" ")),IF(VLOOKUP(L84,ActivityList[],10,0)="Revoked",Revoked&amp;" ",TEXT(VLOOKUP(L84,ActivityList[],11,0)," d/m | ")))&amp;VLOOKUP(L84,ActivityList[],8,0)&amp;IF(VLOOKUP(L84,ActivityList[],13,0)="Yes"," "&amp;Map,"")&amp;IF(VLOOKUP(L84,ActivityList[],14,0)="Yes"," "&amp;Timeline,IF(VLOOKUP(L84,ActivityList[],14,0)="Figure"," "&amp;Timeline&amp;Figure,""))</f>
        <v>#N/A</v>
      </c>
      <c r="E84" s="147" t="e">
        <f>IF(E$116="",IF(VLOOKUP(M84,ActivityList[],10,0)="Planned",Planned&amp;IF(VLOOKUP(M84,ActivityList[],12,0)="Yes",Moved,"")&amp;" __/__ ",IF(VLOOKUP(M84,ActivityList[],10,0)="Completed",Completed&amp;" ",Revoked&amp;" ")),IF(VLOOKUP(M84,ActivityList[],10,0)="Revoked",Revoked&amp;" ",TEXT(VLOOKUP(M84,ActivityList[],11,0)," d/m | ")))&amp;VLOOKUP(M84,ActivityList[],8,0)&amp;IF(VLOOKUP(M84,ActivityList[],13,0)="Yes"," "&amp;Map,"")&amp;IF(VLOOKUP(M84,ActivityList[],14,0)="Yes"," "&amp;Timeline,IF(VLOOKUP(M84,ActivityList[],14,0)="Figure"," "&amp;Timeline&amp;Figure,""))</f>
        <v>#N/A</v>
      </c>
      <c r="F84" s="147" t="e">
        <f>IF(F$116="",IF(VLOOKUP(N84,ActivityList[],10,0)="Planned",Planned&amp;IF(VLOOKUP(N84,ActivityList[],12,0)="Yes",Moved,"")&amp;" __/__ ",IF(VLOOKUP(N84,ActivityList[],10,0)="Completed",Completed&amp;" ",Revoked&amp;" ")),IF(VLOOKUP(N84,ActivityList[],10,0)="Revoked",Revoked&amp;" ",TEXT(VLOOKUP(N84,ActivityList[],11,0)," d/m | ")))&amp;VLOOKUP(N84,ActivityList[],8,0)&amp;IF(VLOOKUP(N84,ActivityList[],13,0)="Yes"," "&amp;Map,"")&amp;IF(VLOOKUP(N84,ActivityList[],14,0)="Yes"," "&amp;Timeline,IF(VLOOKUP(N84,ActivityList[],14,0)="Figure"," "&amp;Timeline&amp;Figure,""))</f>
        <v>#N/A</v>
      </c>
      <c r="G84" s="147" t="e">
        <f>IF(G$116="",IF(VLOOKUP(O84,ActivityList[],10,0)="Planned",Planned&amp;IF(VLOOKUP(O84,ActivityList[],12,0)="Yes",Moved,"")&amp;" __/__ ",IF(VLOOKUP(O84,ActivityList[],10,0)="Completed",Completed&amp;" ",Revoked&amp;" ")),IF(VLOOKUP(O84,ActivityList[],10,0)="Revoked",Revoked&amp;" ",TEXT(VLOOKUP(O84,ActivityList[],11,0)," d/m | ")))&amp;VLOOKUP(O84,ActivityList[],8,0)&amp;IF(VLOOKUP(O84,ActivityList[],13,0)="Yes"," "&amp;Map,"")&amp;IF(VLOOKUP(O84,ActivityList[],14,0)="Yes"," "&amp;Timeline,IF(VLOOKUP(O84,ActivityList[],14,0)="Figure"," "&amp;Timeline&amp;Figure,""))</f>
        <v>#N/A</v>
      </c>
      <c r="H84" s="125" t="e">
        <f>IF(H$116="",IF(VLOOKUP(P84,ActivityList[],10,0)="Planned",Planned&amp;IF(VLOOKUP(P84,ActivityList[],12,0)="Yes",Moved,"")&amp;" __/__ ",IF(VLOOKUP(P84,ActivityList[],10,0)="Completed",Completed&amp;" ",Revoked&amp;" ")),IF(VLOOKUP(P84,ActivityList[],10,0)="Revoked",Revoked&amp;" ",TEXT(VLOOKUP(P84,ActivityList[],11,0)," d/m | ")))&amp;VLOOKUP(P84,ActivityList[],8,0)&amp;IF(VLOOKUP(P84,ActivityList[],13,0)="Yes"," "&amp;Map,"")&amp;IF(VLOOKUP(P84,ActivityList[],14,0)="Yes"," "&amp;Timeline,IF(VLOOKUP(P84,ActivityList[],14,0)="Figure"," "&amp;Timeline&amp;Figure,""))</f>
        <v>#N/A</v>
      </c>
      <c r="J84" s="65" t="str">
        <f t="shared" ref="J84:J88" si="155">IF(ISBLANK(A84),J83,A84)</f>
        <v>Science</v>
      </c>
      <c r="K84" s="65" t="str">
        <f t="shared" ref="K84:K88" si="156">C84</f>
        <v>+ Exploring Geology</v>
      </c>
      <c r="L84" s="65" t="str">
        <f t="shared" ref="L84:L88" si="157">$J84&amp;$K84&amp;L$4</f>
        <v>Science+ Exploring Geology31</v>
      </c>
      <c r="M84" s="65" t="str">
        <f t="shared" ref="M84:M88" si="158">$J84&amp;$K84&amp;M$4</f>
        <v>Science+ Exploring Geology32</v>
      </c>
      <c r="N84" s="65" t="str">
        <f t="shared" ref="N84:N88" si="159">$J84&amp;$K84&amp;N$4</f>
        <v>Science+ Exploring Geology33</v>
      </c>
      <c r="O84" s="65" t="str">
        <f t="shared" ref="O84:O88" si="160">$J84&amp;$K84&amp;O$4</f>
        <v>Science+ Exploring Geology34</v>
      </c>
      <c r="P84" s="65" t="str">
        <f t="shared" ref="P84:P88" si="161">$J84&amp;$K84&amp;P$4</f>
        <v>Science+ Exploring Geology35</v>
      </c>
      <c r="Q84" s="65"/>
      <c r="R84" s="66" t="str">
        <f>IF(ISNA(VLOOKUP(L84,ActivityList[],10,0)),"",IF(ISBLANK(VLOOKUP(L84,ActivityList[],10,0)),"",VLOOKUP(L84,ActivityList[],10,0)))</f>
        <v/>
      </c>
      <c r="S84" s="66" t="str">
        <f>IF(ISNA(VLOOKUP(M84,ActivityList[],10,0)),"",IF(ISBLANK(VLOOKUP(M84,ActivityList[],10,0)),"",VLOOKUP(M84,ActivityList[],10,0)))</f>
        <v/>
      </c>
      <c r="T84" s="66" t="str">
        <f>IF(ISNA(VLOOKUP(N84,ActivityList[],10,0)),"",IF(ISBLANK(VLOOKUP(N84,ActivityList[],10,0)),"",VLOOKUP(N84,ActivityList[],10,0)))</f>
        <v/>
      </c>
      <c r="U84" s="66" t="str">
        <f>IF(ISNA(VLOOKUP(O84,ActivityList[],10,0)),"",IF(ISBLANK(VLOOKUP(O84,ActivityList[],10,0)),"",VLOOKUP(O84,ActivityList[],10,0)))</f>
        <v/>
      </c>
      <c r="V84" s="66" t="str">
        <f>IF(ISNA(VLOOKUP(P84,ActivityList[],10,0)),"",IF(ISBLANK(VLOOKUP(P84,ActivityList[],10,0)),"",VLOOKUP(P84,ActivityList[],10,0)))</f>
        <v/>
      </c>
    </row>
    <row r="85" spans="1:22" x14ac:dyDescent="0.25">
      <c r="A85" s="269"/>
      <c r="B85" s="137"/>
      <c r="C85" s="228" t="s">
        <v>2723</v>
      </c>
      <c r="D85" s="147" t="e">
        <f>IF(D$116="",IF(VLOOKUP(L85,ActivityList[],10,0)="Planned",Planned&amp;IF(VLOOKUP(L85,ActivityList[],12,0)="Yes",Moved,"")&amp;" __/__ ",IF(VLOOKUP(L85,ActivityList[],10,0)="Completed",Completed&amp;" ",Revoked&amp;" ")),IF(VLOOKUP(L85,ActivityList[],10,0)="Revoked",Revoked&amp;" ",TEXT(VLOOKUP(L85,ActivityList[],11,0)," d/m | ")))&amp;VLOOKUP(L85,ActivityList[],8,0)&amp;IF(VLOOKUP(L85,ActivityList[],13,0)="Yes"," "&amp;Map,"")&amp;IF(VLOOKUP(L85,ActivityList[],14,0)="Yes"," "&amp;Timeline,IF(VLOOKUP(L85,ActivityList[],14,0)="Figure"," "&amp;Timeline&amp;Figure,""))</f>
        <v>#N/A</v>
      </c>
      <c r="E85" s="147" t="e">
        <f>IF(E$116="",IF(VLOOKUP(M85,ActivityList[],10,0)="Planned",Planned&amp;IF(VLOOKUP(M85,ActivityList[],12,0)="Yes",Moved,"")&amp;" __/__ ",IF(VLOOKUP(M85,ActivityList[],10,0)="Completed",Completed&amp;" ",Revoked&amp;" ")),IF(VLOOKUP(M85,ActivityList[],10,0)="Revoked",Revoked&amp;" ",TEXT(VLOOKUP(M85,ActivityList[],11,0)," d/m | ")))&amp;VLOOKUP(M85,ActivityList[],8,0)&amp;IF(VLOOKUP(M85,ActivityList[],13,0)="Yes"," "&amp;Map,"")&amp;IF(VLOOKUP(M85,ActivityList[],14,0)="Yes"," "&amp;Timeline,IF(VLOOKUP(M85,ActivityList[],14,0)="Figure"," "&amp;Timeline&amp;Figure,""))</f>
        <v>#N/A</v>
      </c>
      <c r="F85" s="147" t="e">
        <f>IF(F$116="",IF(VLOOKUP(N85,ActivityList[],10,0)="Planned",Planned&amp;IF(VLOOKUP(N85,ActivityList[],12,0)="Yes",Moved,"")&amp;" __/__ ",IF(VLOOKUP(N85,ActivityList[],10,0)="Completed",Completed&amp;" ",Revoked&amp;" ")),IF(VLOOKUP(N85,ActivityList[],10,0)="Revoked",Revoked&amp;" ",TEXT(VLOOKUP(N85,ActivityList[],11,0)," d/m | ")))&amp;VLOOKUP(N85,ActivityList[],8,0)&amp;IF(VLOOKUP(N85,ActivityList[],13,0)="Yes"," "&amp;Map,"")&amp;IF(VLOOKUP(N85,ActivityList[],14,0)="Yes"," "&amp;Timeline,IF(VLOOKUP(N85,ActivityList[],14,0)="Figure"," "&amp;Timeline&amp;Figure,""))</f>
        <v>#N/A</v>
      </c>
      <c r="G85" s="147" t="e">
        <f>IF(G$116="",IF(VLOOKUP(O85,ActivityList[],10,0)="Planned",Planned&amp;IF(VLOOKUP(O85,ActivityList[],12,0)="Yes",Moved,"")&amp;" __/__ ",IF(VLOOKUP(O85,ActivityList[],10,0)="Completed",Completed&amp;" ",Revoked&amp;" ")),IF(VLOOKUP(O85,ActivityList[],10,0)="Revoked",Revoked&amp;" ",TEXT(VLOOKUP(O85,ActivityList[],11,0)," d/m | ")))&amp;VLOOKUP(O85,ActivityList[],8,0)&amp;IF(VLOOKUP(O85,ActivityList[],13,0)="Yes"," "&amp;Map,"")&amp;IF(VLOOKUP(O85,ActivityList[],14,0)="Yes"," "&amp;Timeline,IF(VLOOKUP(O85,ActivityList[],14,0)="Figure"," "&amp;Timeline&amp;Figure,""))</f>
        <v>#N/A</v>
      </c>
      <c r="H85" s="125" t="e">
        <f>IF(H$116="",IF(VLOOKUP(P85,ActivityList[],10,0)="Planned",Planned&amp;IF(VLOOKUP(P85,ActivityList[],12,0)="Yes",Moved,"")&amp;" __/__ ",IF(VLOOKUP(P85,ActivityList[],10,0)="Completed",Completed&amp;" ",Revoked&amp;" ")),IF(VLOOKUP(P85,ActivityList[],10,0)="Revoked",Revoked&amp;" ",TEXT(VLOOKUP(P85,ActivityList[],11,0)," d/m | ")))&amp;VLOOKUP(P85,ActivityList[],8,0)&amp;IF(VLOOKUP(P85,ActivityList[],13,0)="Yes"," "&amp;Map,"")&amp;IF(VLOOKUP(P85,ActivityList[],14,0)="Yes"," "&amp;Timeline,IF(VLOOKUP(P85,ActivityList[],14,0)="Figure"," "&amp;Timeline&amp;Figure,""))</f>
        <v>#N/A</v>
      </c>
      <c r="J85" s="65" t="str">
        <f t="shared" si="155"/>
        <v>Science</v>
      </c>
      <c r="K85" s="65" t="str">
        <f t="shared" si="156"/>
        <v>+ Exploring Dinosaurs</v>
      </c>
      <c r="L85" s="65" t="str">
        <f t="shared" si="157"/>
        <v>Science+ Exploring Dinosaurs31</v>
      </c>
      <c r="M85" s="65" t="str">
        <f t="shared" si="158"/>
        <v>Science+ Exploring Dinosaurs32</v>
      </c>
      <c r="N85" s="65" t="str">
        <f t="shared" si="159"/>
        <v>Science+ Exploring Dinosaurs33</v>
      </c>
      <c r="O85" s="65" t="str">
        <f t="shared" si="160"/>
        <v>Science+ Exploring Dinosaurs34</v>
      </c>
      <c r="P85" s="65" t="str">
        <f t="shared" si="161"/>
        <v>Science+ Exploring Dinosaurs35</v>
      </c>
      <c r="Q85" s="65"/>
      <c r="R85" s="66" t="str">
        <f>IF(ISNA(VLOOKUP(L85,ActivityList[],10,0)),"",IF(ISBLANK(VLOOKUP(L85,ActivityList[],10,0)),"",VLOOKUP(L85,ActivityList[],10,0)))</f>
        <v/>
      </c>
      <c r="S85" s="66" t="str">
        <f>IF(ISNA(VLOOKUP(M85,ActivityList[],10,0)),"",IF(ISBLANK(VLOOKUP(M85,ActivityList[],10,0)),"",VLOOKUP(M85,ActivityList[],10,0)))</f>
        <v/>
      </c>
      <c r="T85" s="66" t="str">
        <f>IF(ISNA(VLOOKUP(N85,ActivityList[],10,0)),"",IF(ISBLANK(VLOOKUP(N85,ActivityList[],10,0)),"",VLOOKUP(N85,ActivityList[],10,0)))</f>
        <v/>
      </c>
      <c r="U85" s="66" t="str">
        <f>IF(ISNA(VLOOKUP(O85,ActivityList[],10,0)),"",IF(ISBLANK(VLOOKUP(O85,ActivityList[],10,0)),"",VLOOKUP(O85,ActivityList[],10,0)))</f>
        <v/>
      </c>
      <c r="V85" s="66" t="str">
        <f>IF(ISNA(VLOOKUP(P85,ActivityList[],10,0)),"",IF(ISBLANK(VLOOKUP(P85,ActivityList[],10,0)),"",VLOOKUP(P85,ActivityList[],10,0)))</f>
        <v/>
      </c>
    </row>
    <row r="86" spans="1:22" x14ac:dyDescent="0.25">
      <c r="A86" s="269"/>
      <c r="B86" s="137"/>
      <c r="C86" s="228" t="s">
        <v>2758</v>
      </c>
      <c r="D86" s="147" t="e">
        <f>IF(D$116="",IF(VLOOKUP(L86,ActivityList[],10,0)="Planned",Planned&amp;IF(VLOOKUP(L86,ActivityList[],12,0)="Yes",Moved,"")&amp;" __/__ ",IF(VLOOKUP(L86,ActivityList[],10,0)="Completed",Completed&amp;" ",Revoked&amp;" ")),IF(VLOOKUP(L86,ActivityList[],10,0)="Revoked",Revoked&amp;" ",TEXT(VLOOKUP(L86,ActivityList[],11,0)," d/m | ")))&amp;VLOOKUP(L86,ActivityList[],8,0)&amp;IF(VLOOKUP(L86,ActivityList[],13,0)="Yes"," "&amp;Map,"")&amp;IF(VLOOKUP(L86,ActivityList[],14,0)="Yes"," "&amp;Timeline,IF(VLOOKUP(L86,ActivityList[],14,0)="Figure"," "&amp;Timeline&amp;Figure,""))</f>
        <v>#N/A</v>
      </c>
      <c r="E86" s="147" t="e">
        <f>IF(E$116="",IF(VLOOKUP(M86,ActivityList[],10,0)="Planned",Planned&amp;IF(VLOOKUP(M86,ActivityList[],12,0)="Yes",Moved,"")&amp;" __/__ ",IF(VLOOKUP(M86,ActivityList[],10,0)="Completed",Completed&amp;" ",Revoked&amp;" ")),IF(VLOOKUP(M86,ActivityList[],10,0)="Revoked",Revoked&amp;" ",TEXT(VLOOKUP(M86,ActivityList[],11,0)," d/m | ")))&amp;VLOOKUP(M86,ActivityList[],8,0)&amp;IF(VLOOKUP(M86,ActivityList[],13,0)="Yes"," "&amp;Map,"")&amp;IF(VLOOKUP(M86,ActivityList[],14,0)="Yes"," "&amp;Timeline,IF(VLOOKUP(M86,ActivityList[],14,0)="Figure"," "&amp;Timeline&amp;Figure,""))</f>
        <v>#N/A</v>
      </c>
      <c r="F86" s="147" t="e">
        <f>IF(F$116="",IF(VLOOKUP(N86,ActivityList[],10,0)="Planned",Planned&amp;IF(VLOOKUP(N86,ActivityList[],12,0)="Yes",Moved,"")&amp;" __/__ ",IF(VLOOKUP(N86,ActivityList[],10,0)="Completed",Completed&amp;" ",Revoked&amp;" ")),IF(VLOOKUP(N86,ActivityList[],10,0)="Revoked",Revoked&amp;" ",TEXT(VLOOKUP(N86,ActivityList[],11,0)," d/m | ")))&amp;VLOOKUP(N86,ActivityList[],8,0)&amp;IF(VLOOKUP(N86,ActivityList[],13,0)="Yes"," "&amp;Map,"")&amp;IF(VLOOKUP(N86,ActivityList[],14,0)="Yes"," "&amp;Timeline,IF(VLOOKUP(N86,ActivityList[],14,0)="Figure"," "&amp;Timeline&amp;Figure,""))</f>
        <v>#N/A</v>
      </c>
      <c r="G86" s="147" t="e">
        <f>IF(G$116="",IF(VLOOKUP(O86,ActivityList[],10,0)="Planned",Planned&amp;IF(VLOOKUP(O86,ActivityList[],12,0)="Yes",Moved,"")&amp;" __/__ ",IF(VLOOKUP(O86,ActivityList[],10,0)="Completed",Completed&amp;" ",Revoked&amp;" ")),IF(VLOOKUP(O86,ActivityList[],10,0)="Revoked",Revoked&amp;" ",TEXT(VLOOKUP(O86,ActivityList[],11,0)," d/m | ")))&amp;VLOOKUP(O86,ActivityList[],8,0)&amp;IF(VLOOKUP(O86,ActivityList[],13,0)="Yes"," "&amp;Map,"")&amp;IF(VLOOKUP(O86,ActivityList[],14,0)="Yes"," "&amp;Timeline,IF(VLOOKUP(O86,ActivityList[],14,0)="Figure"," "&amp;Timeline&amp;Figure,""))</f>
        <v>#N/A</v>
      </c>
      <c r="H86" s="125" t="e">
        <f>IF(H$116="",IF(VLOOKUP(P86,ActivityList[],10,0)="Planned",Planned&amp;IF(VLOOKUP(P86,ActivityList[],12,0)="Yes",Moved,"")&amp;" __/__ ",IF(VLOOKUP(P86,ActivityList[],10,0)="Completed",Completed&amp;" ",Revoked&amp;" ")),IF(VLOOKUP(P86,ActivityList[],10,0)="Revoked",Revoked&amp;" ",TEXT(VLOOKUP(P86,ActivityList[],11,0)," d/m | ")))&amp;VLOOKUP(P86,ActivityList[],8,0)&amp;IF(VLOOKUP(P86,ActivityList[],13,0)="Yes"," "&amp;Map,"")&amp;IF(VLOOKUP(P86,ActivityList[],14,0)="Yes"," "&amp;Timeline,IF(VLOOKUP(P86,ActivityList[],14,0)="Figure"," "&amp;Timeline&amp;Figure,""))</f>
        <v>#N/A</v>
      </c>
      <c r="J86" s="65" t="str">
        <f t="shared" si="155"/>
        <v>Science</v>
      </c>
      <c r="K86" s="65" t="str">
        <f t="shared" si="156"/>
        <v>+ The Weather Book</v>
      </c>
      <c r="L86" s="65" t="str">
        <f t="shared" si="157"/>
        <v>Science+ The Weather Book31</v>
      </c>
      <c r="M86" s="65" t="str">
        <f t="shared" si="158"/>
        <v>Science+ The Weather Book32</v>
      </c>
      <c r="N86" s="65" t="str">
        <f t="shared" si="159"/>
        <v>Science+ The Weather Book33</v>
      </c>
      <c r="O86" s="65" t="str">
        <f t="shared" si="160"/>
        <v>Science+ The Weather Book34</v>
      </c>
      <c r="P86" s="65" t="str">
        <f t="shared" si="161"/>
        <v>Science+ The Weather Book35</v>
      </c>
      <c r="Q86" s="65"/>
      <c r="R86" s="66" t="str">
        <f>IF(ISNA(VLOOKUP(L86,ActivityList[],10,0)),"",IF(ISBLANK(VLOOKUP(L86,ActivityList[],10,0)),"",VLOOKUP(L86,ActivityList[],10,0)))</f>
        <v/>
      </c>
      <c r="S86" s="66" t="str">
        <f>IF(ISNA(VLOOKUP(M86,ActivityList[],10,0)),"",IF(ISBLANK(VLOOKUP(M86,ActivityList[],10,0)),"",VLOOKUP(M86,ActivityList[],10,0)))</f>
        <v/>
      </c>
      <c r="T86" s="66" t="str">
        <f>IF(ISNA(VLOOKUP(N86,ActivityList[],10,0)),"",IF(ISBLANK(VLOOKUP(N86,ActivityList[],10,0)),"",VLOOKUP(N86,ActivityList[],10,0)))</f>
        <v/>
      </c>
      <c r="U86" s="66" t="str">
        <f>IF(ISNA(VLOOKUP(O86,ActivityList[],10,0)),"",IF(ISBLANK(VLOOKUP(O86,ActivityList[],10,0)),"",VLOOKUP(O86,ActivityList[],10,0)))</f>
        <v/>
      </c>
      <c r="V86" s="66" t="str">
        <f>IF(ISNA(VLOOKUP(P86,ActivityList[],10,0)),"",IF(ISBLANK(VLOOKUP(P86,ActivityList[],10,0)),"",VLOOKUP(P86,ActivityList[],10,0)))</f>
        <v/>
      </c>
    </row>
    <row r="87" spans="1:22" x14ac:dyDescent="0.25">
      <c r="A87" s="269"/>
      <c r="B87" s="137"/>
      <c r="C87" s="228" t="s">
        <v>2304</v>
      </c>
      <c r="D87" s="147" t="e">
        <f>IF(D$116="",IF(VLOOKUP(L87,ActivityList[],10,0)="Planned",Planned&amp;IF(VLOOKUP(L87,ActivityList[],12,0)="Yes",Moved,"")&amp;" __/__ ",IF(VLOOKUP(L87,ActivityList[],10,0)="Completed",Completed&amp;" ",Revoked&amp;" ")),IF(VLOOKUP(L87,ActivityList[],10,0)="Revoked",Revoked&amp;" ",TEXT(VLOOKUP(L87,ActivityList[],11,0)," d/m | ")))&amp;VLOOKUP(L87,ActivityList[],8,0)&amp;IF(VLOOKUP(L87,ActivityList[],13,0)="Yes"," "&amp;Map,"")&amp;IF(VLOOKUP(L87,ActivityList[],14,0)="Yes"," "&amp;Timeline,IF(VLOOKUP(L87,ActivityList[],14,0)="Figure"," "&amp;Timeline&amp;Figure,""))</f>
        <v>#N/A</v>
      </c>
      <c r="E87" s="147" t="str">
        <f>IF(E$116="",IF(VLOOKUP(M87,ActivityList[],10,0)="Planned",Planned&amp;IF(VLOOKUP(M87,ActivityList[],12,0)="Yes",Moved,"")&amp;" __/__ ",IF(VLOOKUP(M87,ActivityList[],10,0)="Completed",Completed&amp;" ",Revoked&amp;" ")),IF(VLOOKUP(M87,ActivityList[],10,0)="Revoked",Revoked&amp;" ",TEXT(VLOOKUP(M87,ActivityList[],11,0)," d/m | ")))&amp;VLOOKUP(M87,ActivityList[],8,0)&amp;IF(VLOOKUP(M87,ActivityList[],13,0)="Yes"," "&amp;Map,"")&amp;IF(VLOOKUP(M87,ActivityList[],14,0)="Yes"," "&amp;Timeline,IF(VLOOKUP(M87,ActivityList[],14,0)="Figure"," "&amp;Timeline&amp;Figure,""))</f>
        <v>ƒ __/__ pp.34-35</v>
      </c>
      <c r="F87" s="147" t="e">
        <f>IF(F$116="",IF(VLOOKUP(N87,ActivityList[],10,0)="Planned",Planned&amp;IF(VLOOKUP(N87,ActivityList[],12,0)="Yes",Moved,"")&amp;" __/__ ",IF(VLOOKUP(N87,ActivityList[],10,0)="Completed",Completed&amp;" ",Revoked&amp;" ")),IF(VLOOKUP(N87,ActivityList[],10,0)="Revoked",Revoked&amp;" ",TEXT(VLOOKUP(N87,ActivityList[],11,0)," d/m | ")))&amp;VLOOKUP(N87,ActivityList[],8,0)&amp;IF(VLOOKUP(N87,ActivityList[],13,0)="Yes"," "&amp;Map,"")&amp;IF(VLOOKUP(N87,ActivityList[],14,0)="Yes"," "&amp;Timeline,IF(VLOOKUP(N87,ActivityList[],14,0)="Figure"," "&amp;Timeline&amp;Figure,""))</f>
        <v>#N/A</v>
      </c>
      <c r="G87" s="147" t="str">
        <f>IF(G$116="",IF(VLOOKUP(O87,ActivityList[],10,0)="Planned",Planned&amp;IF(VLOOKUP(O87,ActivityList[],12,0)="Yes",Moved,"")&amp;" __/__ ",IF(VLOOKUP(O87,ActivityList[],10,0)="Completed",Completed&amp;" ",Revoked&amp;" ")),IF(VLOOKUP(O87,ActivityList[],10,0)="Revoked",Revoked&amp;" ",TEXT(VLOOKUP(O87,ActivityList[],11,0)," d/m | ")))&amp;VLOOKUP(O87,ActivityList[],8,0)&amp;IF(VLOOKUP(O87,ActivityList[],13,0)="Yes"," "&amp;Map,"")&amp;IF(VLOOKUP(O87,ActivityList[],14,0)="Yes"," "&amp;Timeline,IF(VLOOKUP(O87,ActivityList[],14,0)="Figure"," "&amp;Timeline&amp;Figure,""))</f>
        <v>ƒ __/__ pp.29-31</v>
      </c>
      <c r="H87" s="125" t="str">
        <f>IF(H$116="",IF(VLOOKUP(P87,ActivityList[],10,0)="Planned",Planned&amp;IF(VLOOKUP(P87,ActivityList[],12,0)="Yes",Moved,"")&amp;" __/__ ",IF(VLOOKUP(P87,ActivityList[],10,0)="Completed",Completed&amp;" ",Revoked&amp;" ")),IF(VLOOKUP(P87,ActivityList[],10,0)="Revoked",Revoked&amp;" ",TEXT(VLOOKUP(P87,ActivityList[],11,0)," d/m | ")))&amp;VLOOKUP(P87,ActivityList[],8,0)&amp;IF(VLOOKUP(P87,ActivityList[],13,0)="Yes"," "&amp;Map,"")&amp;IF(VLOOKUP(P87,ActivityList[],14,0)="Yes"," "&amp;Timeline,IF(VLOOKUP(P87,ActivityList[],14,0)="Figure"," "&amp;Timeline&amp;Figure,""))</f>
        <v>ƒ __/__ pp.32-33</v>
      </c>
      <c r="J87" s="65" t="str">
        <f t="shared" si="155"/>
        <v>Science</v>
      </c>
      <c r="K87" s="65" t="str">
        <f t="shared" si="156"/>
        <v>Usborne: Human Body</v>
      </c>
      <c r="L87" s="65" t="str">
        <f t="shared" si="157"/>
        <v>ScienceUsborne: Human Body31</v>
      </c>
      <c r="M87" s="65" t="str">
        <f t="shared" si="158"/>
        <v>ScienceUsborne: Human Body32</v>
      </c>
      <c r="N87" s="65" t="str">
        <f t="shared" si="159"/>
        <v>ScienceUsborne: Human Body33</v>
      </c>
      <c r="O87" s="65" t="str">
        <f t="shared" si="160"/>
        <v>ScienceUsborne: Human Body34</v>
      </c>
      <c r="P87" s="65" t="str">
        <f t="shared" si="161"/>
        <v>ScienceUsborne: Human Body35</v>
      </c>
      <c r="Q87" s="65"/>
      <c r="R87" s="66" t="str">
        <f>IF(ISNA(VLOOKUP(L87,ActivityList[],10,0)),"",IF(ISBLANK(VLOOKUP(L87,ActivityList[],10,0)),"",VLOOKUP(L87,ActivityList[],10,0)))</f>
        <v/>
      </c>
      <c r="S87" s="66" t="str">
        <f>IF(ISNA(VLOOKUP(M87,ActivityList[],10,0)),"",IF(ISBLANK(VLOOKUP(M87,ActivityList[],10,0)),"",VLOOKUP(M87,ActivityList[],10,0)))</f>
        <v>Planned</v>
      </c>
      <c r="T87" s="66" t="str">
        <f>IF(ISNA(VLOOKUP(N87,ActivityList[],10,0)),"",IF(ISBLANK(VLOOKUP(N87,ActivityList[],10,0)),"",VLOOKUP(N87,ActivityList[],10,0)))</f>
        <v/>
      </c>
      <c r="U87" s="66" t="str">
        <f>IF(ISNA(VLOOKUP(O87,ActivityList[],10,0)),"",IF(ISBLANK(VLOOKUP(O87,ActivityList[],10,0)),"",VLOOKUP(O87,ActivityList[],10,0)))</f>
        <v>Planned</v>
      </c>
      <c r="V87" s="66" t="str">
        <f>IF(ISNA(VLOOKUP(P87,ActivityList[],10,0)),"",IF(ISBLANK(VLOOKUP(P87,ActivityList[],10,0)),"",VLOOKUP(P87,ActivityList[],10,0)))</f>
        <v>Planned</v>
      </c>
    </row>
    <row r="88" spans="1:22" x14ac:dyDescent="0.25">
      <c r="A88" s="269"/>
      <c r="B88" s="137"/>
      <c r="C88" s="228" t="s">
        <v>2365</v>
      </c>
      <c r="D88" s="147" t="str">
        <f>IF(D$116="",IF(VLOOKUP(L88,ActivityList[],10,0)="Planned",Planned&amp;IF(VLOOKUP(L88,ActivityList[],12,0)="Yes",Moved,"")&amp;" __/__ ",IF(VLOOKUP(L88,ActivityList[],10,0)="Completed",Completed&amp;" ",Revoked&amp;" ")),IF(VLOOKUP(L88,ActivityList[],10,0)="Revoked",Revoked&amp;" ",TEXT(VLOOKUP(L88,ActivityList[],11,0)," d/m | ")))&amp;VLOOKUP(L88,ActivityList[],8,0)&amp;IF(VLOOKUP(L88,ActivityList[],13,0)="Yes"," "&amp;Map,"")&amp;IF(VLOOKUP(L88,ActivityList[],14,0)="Yes"," "&amp;Timeline,IF(VLOOKUP(L88,ActivityList[],14,0)="Figure"," "&amp;Timeline&amp;Figure,""))</f>
        <v>ƒ __/__ pp.46-48</v>
      </c>
      <c r="E88" s="147" t="e">
        <f>IF(E$116="",IF(VLOOKUP(M88,ActivityList[],10,0)="Planned",Planned&amp;IF(VLOOKUP(M88,ActivityList[],12,0)="Yes",Moved,"")&amp;" __/__ ",IF(VLOOKUP(M88,ActivityList[],10,0)="Completed",Completed&amp;" ",Revoked&amp;" ")),IF(VLOOKUP(M88,ActivityList[],10,0)="Revoked",Revoked&amp;" ",TEXT(VLOOKUP(M88,ActivityList[],11,0)," d/m | ")))&amp;VLOOKUP(M88,ActivityList[],8,0)&amp;IF(VLOOKUP(M88,ActivityList[],13,0)="Yes"," "&amp;Map,"")&amp;IF(VLOOKUP(M88,ActivityList[],14,0)="Yes"," "&amp;Timeline,IF(VLOOKUP(M88,ActivityList[],14,0)="Figure"," "&amp;Timeline&amp;Figure,""))</f>
        <v>#N/A</v>
      </c>
      <c r="F88" s="147" t="str">
        <f>IF(F$116="",IF(VLOOKUP(N88,ActivityList[],10,0)="Planned",Planned&amp;IF(VLOOKUP(N88,ActivityList[],12,0)="Yes",Moved,"")&amp;" __/__ ",IF(VLOOKUP(N88,ActivityList[],10,0)="Completed",Completed&amp;" ",Revoked&amp;" ")),IF(VLOOKUP(N88,ActivityList[],10,0)="Revoked",Revoked&amp;" ",TEXT(VLOOKUP(N88,ActivityList[],11,0)," d/m | ")))&amp;VLOOKUP(N88,ActivityList[],8,0)&amp;IF(VLOOKUP(N88,ActivityList[],13,0)="Yes"," "&amp;Map,"")&amp;IF(VLOOKUP(N88,ActivityList[],14,0)="Yes"," "&amp;Timeline,IF(VLOOKUP(N88,ActivityList[],14,0)="Figure"," "&amp;Timeline&amp;Figure,""))</f>
        <v>ƒ __/__ pp.18-20</v>
      </c>
      <c r="G88" s="147" t="e">
        <f>IF(G$116="",IF(VLOOKUP(O88,ActivityList[],10,0)="Planned",Planned&amp;IF(VLOOKUP(O88,ActivityList[],12,0)="Yes",Moved,"")&amp;" __/__ ",IF(VLOOKUP(O88,ActivityList[],10,0)="Completed",Completed&amp;" ",Revoked&amp;" ")),IF(VLOOKUP(O88,ActivityList[],10,0)="Revoked",Revoked&amp;" ",TEXT(VLOOKUP(O88,ActivityList[],11,0)," d/m | ")))&amp;VLOOKUP(O88,ActivityList[],8,0)&amp;IF(VLOOKUP(O88,ActivityList[],13,0)="Yes"," "&amp;Map,"")&amp;IF(VLOOKUP(O88,ActivityList[],14,0)="Yes"," "&amp;Timeline,IF(VLOOKUP(O88,ActivityList[],14,0)="Figure"," "&amp;Timeline&amp;Figure,""))</f>
        <v>#N/A</v>
      </c>
      <c r="H88" s="125" t="e">
        <f>IF(H$116="",IF(VLOOKUP(P88,ActivityList[],10,0)="Planned",Planned&amp;IF(VLOOKUP(P88,ActivityList[],12,0)="Yes",Moved,"")&amp;" __/__ ",IF(VLOOKUP(P88,ActivityList[],10,0)="Completed",Completed&amp;" ",Revoked&amp;" ")),IF(VLOOKUP(P88,ActivityList[],10,0)="Revoked",Revoked&amp;" ",TEXT(VLOOKUP(P88,ActivityList[],11,0)," d/m | ")))&amp;VLOOKUP(P88,ActivityList[],8,0)&amp;IF(VLOOKUP(P88,ActivityList[],13,0)="Yes"," "&amp;Map,"")&amp;IF(VLOOKUP(P88,ActivityList[],14,0)="Yes"," "&amp;Timeline,IF(VLOOKUP(P88,ActivityList[],14,0)="Figure"," "&amp;Timeline&amp;Figure,""))</f>
        <v>#N/A</v>
      </c>
      <c r="J88" s="65" t="str">
        <f t="shared" si="155"/>
        <v>Science</v>
      </c>
      <c r="K88" s="65" t="str">
        <f t="shared" si="156"/>
        <v>Blood &amp; Guts</v>
      </c>
      <c r="L88" s="65" t="str">
        <f t="shared" si="157"/>
        <v>ScienceBlood &amp; Guts31</v>
      </c>
      <c r="M88" s="65" t="str">
        <f t="shared" si="158"/>
        <v>ScienceBlood &amp; Guts32</v>
      </c>
      <c r="N88" s="65" t="str">
        <f t="shared" si="159"/>
        <v>ScienceBlood &amp; Guts33</v>
      </c>
      <c r="O88" s="65" t="str">
        <f t="shared" si="160"/>
        <v>ScienceBlood &amp; Guts34</v>
      </c>
      <c r="P88" s="65" t="str">
        <f t="shared" si="161"/>
        <v>ScienceBlood &amp; Guts35</v>
      </c>
      <c r="Q88" s="65"/>
      <c r="R88" s="66" t="str">
        <f>IF(ISNA(VLOOKUP(L88,ActivityList[],10,0)),"",IF(ISBLANK(VLOOKUP(L88,ActivityList[],10,0)),"",VLOOKUP(L88,ActivityList[],10,0)))</f>
        <v>Planned</v>
      </c>
      <c r="S88" s="66" t="str">
        <f>IF(ISNA(VLOOKUP(M88,ActivityList[],10,0)),"",IF(ISBLANK(VLOOKUP(M88,ActivityList[],10,0)),"",VLOOKUP(M88,ActivityList[],10,0)))</f>
        <v/>
      </c>
      <c r="T88" s="66" t="str">
        <f>IF(ISNA(VLOOKUP(N88,ActivityList[],10,0)),"",IF(ISBLANK(VLOOKUP(N88,ActivityList[],10,0)),"",VLOOKUP(N88,ActivityList[],10,0)))</f>
        <v>Planned</v>
      </c>
      <c r="U88" s="66" t="str">
        <f>IF(ISNA(VLOOKUP(O88,ActivityList[],10,0)),"",IF(ISBLANK(VLOOKUP(O88,ActivityList[],10,0)),"",VLOOKUP(O88,ActivityList[],10,0)))</f>
        <v/>
      </c>
      <c r="V88" s="66" t="str">
        <f>IF(ISNA(VLOOKUP(P88,ActivityList[],10,0)),"",IF(ISBLANK(VLOOKUP(P88,ActivityList[],10,0)),"",VLOOKUP(P88,ActivityList[],10,0)))</f>
        <v/>
      </c>
    </row>
    <row r="89" spans="1:22" x14ac:dyDescent="0.25">
      <c r="A89" s="269"/>
      <c r="B89" s="144"/>
      <c r="C89" s="148" t="s">
        <v>2392</v>
      </c>
      <c r="D89" s="147" t="e">
        <f>IF(D$116="",IF(VLOOKUP(L89,ActivityList[],10,0)="Planned",Planned&amp;IF(VLOOKUP(L89,ActivityList[],12,0)="Yes",Moved,"")&amp;" __/__ ",IF(VLOOKUP(L89,ActivityList[],10,0)="Completed",Completed&amp;" ",Revoked&amp;" ")),IF(VLOOKUP(L89,ActivityList[],10,0)="Revoked",Revoked&amp;" ",TEXT(VLOOKUP(L89,ActivityList[],11,0)," d/m | ")))&amp;VLOOKUP(L89,ActivityList[],8,0)&amp;IF(VLOOKUP(L89,ActivityList[],13,0)="Yes"," "&amp;Map,"")&amp;IF(VLOOKUP(L89,ActivityList[],14,0)="Yes"," "&amp;Timeline,IF(VLOOKUP(L89,ActivityList[],14,0)="Figure"," "&amp;Timeline&amp;Figure,""))</f>
        <v>#N/A</v>
      </c>
      <c r="E89" s="147" t="e">
        <f>IF(E$116="",IF(VLOOKUP(M89,ActivityList[],10,0)="Planned",Planned&amp;IF(VLOOKUP(M89,ActivityList[],12,0)="Yes",Moved,"")&amp;" __/__ ",IF(VLOOKUP(M89,ActivityList[],10,0)="Completed",Completed&amp;" ",Revoked&amp;" ")),IF(VLOOKUP(M89,ActivityList[],10,0)="Revoked",Revoked&amp;" ",TEXT(VLOOKUP(M89,ActivityList[],11,0)," d/m | ")))&amp;VLOOKUP(M89,ActivityList[],8,0)&amp;IF(VLOOKUP(M89,ActivityList[],13,0)="Yes"," "&amp;Map,"")&amp;IF(VLOOKUP(M89,ActivityList[],14,0)="Yes"," "&amp;Timeline,IF(VLOOKUP(M89,ActivityList[],14,0)="Figure"," "&amp;Timeline&amp;Figure,""))</f>
        <v>#N/A</v>
      </c>
      <c r="F89" s="147" t="e">
        <f>IF(F$116="",IF(VLOOKUP(N89,ActivityList[],10,0)="Planned",Planned&amp;IF(VLOOKUP(N89,ActivityList[],12,0)="Yes",Moved,"")&amp;" __/__ ",IF(VLOOKUP(N89,ActivityList[],10,0)="Completed",Completed&amp;" ",Revoked&amp;" ")),IF(VLOOKUP(N89,ActivityList[],10,0)="Revoked",Revoked&amp;" ",TEXT(VLOOKUP(N89,ActivityList[],11,0)," d/m | ")))&amp;VLOOKUP(N89,ActivityList[],8,0)&amp;IF(VLOOKUP(N89,ActivityList[],13,0)="Yes"," "&amp;Map,"")&amp;IF(VLOOKUP(N89,ActivityList[],14,0)="Yes"," "&amp;Timeline,IF(VLOOKUP(N89,ActivityList[],14,0)="Figure"," "&amp;Timeline&amp;Figure,""))</f>
        <v>#N/A</v>
      </c>
      <c r="G89" s="147" t="e">
        <f>IF(G$116="",IF(VLOOKUP(O89,ActivityList[],10,0)="Planned",Planned&amp;IF(VLOOKUP(O89,ActivityList[],12,0)="Yes",Moved,"")&amp;" __/__ ",IF(VLOOKUP(O89,ActivityList[],10,0)="Completed",Completed&amp;" ",Revoked&amp;" ")),IF(VLOOKUP(O89,ActivityList[],10,0)="Revoked",Revoked&amp;" ",TEXT(VLOOKUP(O89,ActivityList[],11,0)," d/m | ")))&amp;VLOOKUP(O89,ActivityList[],8,0)&amp;IF(VLOOKUP(O89,ActivityList[],13,0)="Yes"," "&amp;Map,"")&amp;IF(VLOOKUP(O89,ActivityList[],14,0)="Yes"," "&amp;Timeline,IF(VLOOKUP(O89,ActivityList[],14,0)="Figure"," "&amp;Timeline&amp;Figure,""))</f>
        <v>#N/A</v>
      </c>
      <c r="H89" s="125" t="e">
        <f>IF(H$116="",IF(VLOOKUP(P89,ActivityList[],10,0)="Planned",Planned&amp;IF(VLOOKUP(P89,ActivityList[],12,0)="Yes",Moved,"")&amp;" __/__ ",IF(VLOOKUP(P89,ActivityList[],10,0)="Completed",Completed&amp;" ",Revoked&amp;" ")),IF(VLOOKUP(P89,ActivityList[],10,0)="Revoked",Revoked&amp;" ",TEXT(VLOOKUP(P89,ActivityList[],11,0)," d/m | ")))&amp;VLOOKUP(P89,ActivityList[],8,0)&amp;IF(VLOOKUP(P89,ActivityList[],13,0)="Yes"," "&amp;Map,"")&amp;IF(VLOOKUP(P89,ActivityList[],14,0)="Yes"," "&amp;Timeline,IF(VLOOKUP(P89,ActivityList[],14,0)="Figure"," "&amp;Timeline&amp;Figure,""))</f>
        <v>#N/A</v>
      </c>
      <c r="J89" s="65" t="str">
        <f>IF(ISBLANK(A89),J83,A89)</f>
        <v>Science</v>
      </c>
      <c r="K89" s="65" t="str">
        <f t="shared" ref="K89" si="162">C89</f>
        <v>Food &amp; Nutrition</v>
      </c>
      <c r="L89" s="65" t="str">
        <f t="shared" ref="L89" si="163">$J89&amp;$K89&amp;L$4</f>
        <v>ScienceFood &amp; Nutrition31</v>
      </c>
      <c r="M89" s="65" t="str">
        <f t="shared" ref="M89" si="164">$J89&amp;$K89&amp;M$4</f>
        <v>ScienceFood &amp; Nutrition32</v>
      </c>
      <c r="N89" s="65" t="str">
        <f t="shared" ref="N89" si="165">$J89&amp;$K89&amp;N$4</f>
        <v>ScienceFood &amp; Nutrition33</v>
      </c>
      <c r="O89" s="65" t="str">
        <f t="shared" ref="O89" si="166">$J89&amp;$K89&amp;O$4</f>
        <v>ScienceFood &amp; Nutrition34</v>
      </c>
      <c r="P89" s="65" t="str">
        <f t="shared" ref="P89" si="167">$J89&amp;$K89&amp;P$4</f>
        <v>ScienceFood &amp; Nutrition35</v>
      </c>
      <c r="Q89" s="65"/>
      <c r="R89" s="66" t="str">
        <f>IF(R$4&gt;0,IF(ISNA(VLOOKUP(L89,ActivityList[],10,0)),"No Activity",IF(VLOOKUP(L89,ActivityList[],10,0)="Completed",VLOOKUP(L89,ActivityList[],11,0),VLOOKUP(L89,ActivityList[],10,0))),"No Class")</f>
        <v>No Activity</v>
      </c>
      <c r="S89" s="66" t="str">
        <f>IF(S$4&gt;0,IF(ISNA(VLOOKUP(M89,ActivityList[],10,0)),"No Activity",IF(VLOOKUP(M89,ActivityList[],10,0)="Completed",VLOOKUP(M89,ActivityList[],11,0),VLOOKUP(M89,ActivityList[],10,0))),"No Class")</f>
        <v>No Activity</v>
      </c>
      <c r="T89" s="66" t="str">
        <f>IF(T$4&gt;0,IF(ISNA(VLOOKUP(N89,ActivityList[],10,0)),"No Activity",IF(VLOOKUP(N89,ActivityList[],10,0)="Completed",VLOOKUP(N89,ActivityList[],11,0),VLOOKUP(N89,ActivityList[],10,0))),"No Class")</f>
        <v>No Activity</v>
      </c>
      <c r="U89" s="66" t="str">
        <f>IF(U$4&gt;0,IF(ISNA(VLOOKUP(O89,ActivityList[],10,0)),"No Activity",IF(VLOOKUP(O89,ActivityList[],10,0)="Completed",VLOOKUP(O89,ActivityList[],11,0),VLOOKUP(O89,ActivityList[],10,0))),"No Class")</f>
        <v>No Activity</v>
      </c>
      <c r="V89" s="66" t="str">
        <f>IF(V$4&gt;0,IF(ISNA(VLOOKUP(P89,ActivityList[],10,0)),"No Activity",IF(VLOOKUP(P89,ActivityList[],10,0)="Completed",VLOOKUP(P89,ActivityList[],11,0),VLOOKUP(P89,ActivityList[],10,0))),"No Class")</f>
        <v>No Activity</v>
      </c>
    </row>
    <row r="90" spans="1:22" x14ac:dyDescent="0.25">
      <c r="A90" s="269"/>
      <c r="B90" s="144"/>
      <c r="C90" s="148" t="s">
        <v>2452</v>
      </c>
      <c r="D90" s="147" t="e">
        <f>IF(D$116="",IF(VLOOKUP(L90,ActivityList[],10,0)="Planned",Planned&amp;IF(VLOOKUP(L90,ActivityList[],12,0)="Yes",Moved,"")&amp;" __/__ ",IF(VLOOKUP(L90,ActivityList[],10,0)="Completed",Completed&amp;" ",Revoked&amp;" ")),IF(VLOOKUP(L90,ActivityList[],10,0)="Revoked",Revoked&amp;" ",TEXT(VLOOKUP(L90,ActivityList[],11,0)," d/m | ")))&amp;VLOOKUP(L90,ActivityList[],8,0)&amp;IF(VLOOKUP(L90,ActivityList[],13,0)="Yes"," "&amp;Map,"")&amp;IF(VLOOKUP(L90,ActivityList[],14,0)="Yes"," "&amp;Timeline,IF(VLOOKUP(L90,ActivityList[],14,0)="Figure"," "&amp;Timeline&amp;Figure,""))</f>
        <v>#N/A</v>
      </c>
      <c r="E90" s="147" t="e">
        <f>IF(E$116="",IF(VLOOKUP(M90,ActivityList[],10,0)="Planned",Planned&amp;IF(VLOOKUP(M90,ActivityList[],12,0)="Yes",Moved,"")&amp;" __/__ ",IF(VLOOKUP(M90,ActivityList[],10,0)="Completed",Completed&amp;" ",Revoked&amp;" ")),IF(VLOOKUP(M90,ActivityList[],10,0)="Revoked",Revoked&amp;" ",TEXT(VLOOKUP(M90,ActivityList[],11,0)," d/m | ")))&amp;VLOOKUP(M90,ActivityList[],8,0)&amp;IF(VLOOKUP(M90,ActivityList[],13,0)="Yes"," "&amp;Map,"")&amp;IF(VLOOKUP(M90,ActivityList[],14,0)="Yes"," "&amp;Timeline,IF(VLOOKUP(M90,ActivityList[],14,0)="Figure"," "&amp;Timeline&amp;Figure,""))</f>
        <v>#N/A</v>
      </c>
      <c r="F90" s="147" t="e">
        <f>IF(F$116="",IF(VLOOKUP(N90,ActivityList[],10,0)="Planned",Planned&amp;IF(VLOOKUP(N90,ActivityList[],12,0)="Yes",Moved,"")&amp;" __/__ ",IF(VLOOKUP(N90,ActivityList[],10,0)="Completed",Completed&amp;" ",Revoked&amp;" ")),IF(VLOOKUP(N90,ActivityList[],10,0)="Revoked",Revoked&amp;" ",TEXT(VLOOKUP(N90,ActivityList[],11,0)," d/m | ")))&amp;VLOOKUP(N90,ActivityList[],8,0)&amp;IF(VLOOKUP(N90,ActivityList[],13,0)="Yes"," "&amp;Map,"")&amp;IF(VLOOKUP(N90,ActivityList[],14,0)="Yes"," "&amp;Timeline,IF(VLOOKUP(N90,ActivityList[],14,0)="Figure"," "&amp;Timeline&amp;Figure,""))</f>
        <v>#N/A</v>
      </c>
      <c r="G90" s="147" t="e">
        <f>IF(G$116="",IF(VLOOKUP(O90,ActivityList[],10,0)="Planned",Planned&amp;IF(VLOOKUP(O90,ActivityList[],12,0)="Yes",Moved,"")&amp;" __/__ ",IF(VLOOKUP(O90,ActivityList[],10,0)="Completed",Completed&amp;" ",Revoked&amp;" ")),IF(VLOOKUP(O90,ActivityList[],10,0)="Revoked",Revoked&amp;" ",TEXT(VLOOKUP(O90,ActivityList[],11,0)," d/m | ")))&amp;VLOOKUP(O90,ActivityList[],8,0)&amp;IF(VLOOKUP(O90,ActivityList[],13,0)="Yes"," "&amp;Map,"")&amp;IF(VLOOKUP(O90,ActivityList[],14,0)="Yes"," "&amp;Timeline,IF(VLOOKUP(O90,ActivityList[],14,0)="Figure"," "&amp;Timeline&amp;Figure,""))</f>
        <v>#N/A</v>
      </c>
      <c r="H90" s="125" t="e">
        <f>IF(H$116="",IF(VLOOKUP(P90,ActivityList[],10,0)="Planned",Planned&amp;IF(VLOOKUP(P90,ActivityList[],12,0)="Yes",Moved,"")&amp;" __/__ ",IF(VLOOKUP(P90,ActivityList[],10,0)="Completed",Completed&amp;" ",Revoked&amp;" ")),IF(VLOOKUP(P90,ActivityList[],10,0)="Revoked",Revoked&amp;" ",TEXT(VLOOKUP(P90,ActivityList[],11,0)," d/m | ")))&amp;VLOOKUP(P90,ActivityList[],8,0)&amp;IF(VLOOKUP(P90,ActivityList[],13,0)="Yes"," "&amp;Map,"")&amp;IF(VLOOKUP(P90,ActivityList[],14,0)="Yes"," "&amp;Timeline,IF(VLOOKUP(P90,ActivityList[],14,0)="Figure"," "&amp;Timeline&amp;Figure,""))</f>
        <v>#N/A</v>
      </c>
      <c r="J90" s="65" t="str">
        <f t="shared" ref="J90:J91" si="168">IF(ISBLANK(A90),J89,A90)</f>
        <v>Science</v>
      </c>
      <c r="K90" s="65" t="str">
        <f t="shared" ref="K90:K91" si="169">C90</f>
        <v>Understanding Your Brain</v>
      </c>
      <c r="L90" s="65" t="str">
        <f t="shared" ref="L90:L91" si="170">$J90&amp;$K90&amp;L$4</f>
        <v>ScienceUnderstanding Your Brain31</v>
      </c>
      <c r="M90" s="65" t="str">
        <f t="shared" ref="M90:M91" si="171">$J90&amp;$K90&amp;M$4</f>
        <v>ScienceUnderstanding Your Brain32</v>
      </c>
      <c r="N90" s="65" t="str">
        <f t="shared" ref="N90:N91" si="172">$J90&amp;$K90&amp;N$4</f>
        <v>ScienceUnderstanding Your Brain33</v>
      </c>
      <c r="O90" s="65" t="str">
        <f t="shared" ref="O90:O91" si="173">$J90&amp;$K90&amp;O$4</f>
        <v>ScienceUnderstanding Your Brain34</v>
      </c>
      <c r="P90" s="65" t="str">
        <f t="shared" ref="P90:P91" si="174">$J90&amp;$K90&amp;P$4</f>
        <v>ScienceUnderstanding Your Brain35</v>
      </c>
      <c r="Q90" s="65"/>
      <c r="R90" s="66" t="str">
        <f>IF(ISNA(VLOOKUP(L90,ActivityList[],10,0)),"",IF(ISBLANK(VLOOKUP(L90,ActivityList[],10,0)),"",VLOOKUP(L90,ActivityList[],10,0)))</f>
        <v/>
      </c>
      <c r="S90" s="66" t="str">
        <f>IF(ISNA(VLOOKUP(M90,ActivityList[],10,0)),"",IF(ISBLANK(VLOOKUP(M90,ActivityList[],10,0)),"",VLOOKUP(M90,ActivityList[],10,0)))</f>
        <v/>
      </c>
      <c r="T90" s="66" t="str">
        <f>IF(ISNA(VLOOKUP(N90,ActivityList[],10,0)),"",IF(ISBLANK(VLOOKUP(N90,ActivityList[],10,0)),"",VLOOKUP(N90,ActivityList[],10,0)))</f>
        <v/>
      </c>
      <c r="U90" s="66" t="str">
        <f>IF(ISNA(VLOOKUP(O90,ActivityList[],10,0)),"",IF(ISBLANK(VLOOKUP(O90,ActivityList[],10,0)),"",VLOOKUP(O90,ActivityList[],10,0)))</f>
        <v/>
      </c>
      <c r="V90" s="66" t="str">
        <f>IF(ISNA(VLOOKUP(P90,ActivityList[],10,0)),"",IF(ISBLANK(VLOOKUP(P90,ActivityList[],10,0)),"",VLOOKUP(P90,ActivityList[],10,0)))</f>
        <v/>
      </c>
    </row>
    <row r="91" spans="1:22" x14ac:dyDescent="0.25">
      <c r="A91" s="269"/>
      <c r="B91" s="144"/>
      <c r="C91" s="148" t="s">
        <v>2469</v>
      </c>
      <c r="D91" s="147" t="e">
        <f>IF(D$116="",IF(VLOOKUP(L91,ActivityList[],10,0)="Planned",Planned&amp;IF(VLOOKUP(L91,ActivityList[],12,0)="Yes",Moved,"")&amp;" __/__ ",IF(VLOOKUP(L91,ActivityList[],10,0)="Completed",Completed&amp;" ",Revoked&amp;" ")),IF(VLOOKUP(L91,ActivityList[],10,0)="Revoked",Revoked&amp;" ",TEXT(VLOOKUP(L91,ActivityList[],11,0)," d/m | ")))&amp;VLOOKUP(L91,ActivityList[],8,0)&amp;IF(VLOOKUP(L91,ActivityList[],13,0)="Yes"," "&amp;Map,"")&amp;IF(VLOOKUP(L91,ActivityList[],14,0)="Yes"," "&amp;Timeline,IF(VLOOKUP(L91,ActivityList[],14,0)="Figure"," "&amp;Timeline&amp;Figure,""))</f>
        <v>#N/A</v>
      </c>
      <c r="E91" s="147" t="e">
        <f>IF(E$116="",IF(VLOOKUP(M91,ActivityList[],10,0)="Planned",Planned&amp;IF(VLOOKUP(M91,ActivityList[],12,0)="Yes",Moved,"")&amp;" __/__ ",IF(VLOOKUP(M91,ActivityList[],10,0)="Completed",Completed&amp;" ",Revoked&amp;" ")),IF(VLOOKUP(M91,ActivityList[],10,0)="Revoked",Revoked&amp;" ",TEXT(VLOOKUP(M91,ActivityList[],11,0)," d/m | ")))&amp;VLOOKUP(M91,ActivityList[],8,0)&amp;IF(VLOOKUP(M91,ActivityList[],13,0)="Yes"," "&amp;Map,"")&amp;IF(VLOOKUP(M91,ActivityList[],14,0)="Yes"," "&amp;Timeline,IF(VLOOKUP(M91,ActivityList[],14,0)="Figure"," "&amp;Timeline&amp;Figure,""))</f>
        <v>#N/A</v>
      </c>
      <c r="F91" s="147" t="e">
        <f>IF(F$116="",IF(VLOOKUP(N91,ActivityList[],10,0)="Planned",Planned&amp;IF(VLOOKUP(N91,ActivityList[],12,0)="Yes",Moved,"")&amp;" __/__ ",IF(VLOOKUP(N91,ActivityList[],10,0)="Completed",Completed&amp;" ",Revoked&amp;" ")),IF(VLOOKUP(N91,ActivityList[],10,0)="Revoked",Revoked&amp;" ",TEXT(VLOOKUP(N91,ActivityList[],11,0)," d/m | ")))&amp;VLOOKUP(N91,ActivityList[],8,0)&amp;IF(VLOOKUP(N91,ActivityList[],13,0)="Yes"," "&amp;Map,"")&amp;IF(VLOOKUP(N91,ActivityList[],14,0)="Yes"," "&amp;Timeline,IF(VLOOKUP(N91,ActivityList[],14,0)="Figure"," "&amp;Timeline&amp;Figure,""))</f>
        <v>#N/A</v>
      </c>
      <c r="G91" s="147" t="e">
        <f>IF(G$116="",IF(VLOOKUP(O91,ActivityList[],10,0)="Planned",Planned&amp;IF(VLOOKUP(O91,ActivityList[],12,0)="Yes",Moved,"")&amp;" __/__ ",IF(VLOOKUP(O91,ActivityList[],10,0)="Completed",Completed&amp;" ",Revoked&amp;" ")),IF(VLOOKUP(O91,ActivityList[],10,0)="Revoked",Revoked&amp;" ",TEXT(VLOOKUP(O91,ActivityList[],11,0)," d/m | ")))&amp;VLOOKUP(O91,ActivityList[],8,0)&amp;IF(VLOOKUP(O91,ActivityList[],13,0)="Yes"," "&amp;Map,"")&amp;IF(VLOOKUP(O91,ActivityList[],14,0)="Yes"," "&amp;Timeline,IF(VLOOKUP(O91,ActivityList[],14,0)="Figure"," "&amp;Timeline&amp;Figure,""))</f>
        <v>#N/A</v>
      </c>
      <c r="H91" s="125" t="e">
        <f>IF(H$116="",IF(VLOOKUP(P91,ActivityList[],10,0)="Planned",Planned&amp;IF(VLOOKUP(P91,ActivityList[],12,0)="Yes",Moved,"")&amp;" __/__ ",IF(VLOOKUP(P91,ActivityList[],10,0)="Completed",Completed&amp;" ",Revoked&amp;" ")),IF(VLOOKUP(P91,ActivityList[],10,0)="Revoked",Revoked&amp;" ",TEXT(VLOOKUP(P91,ActivityList[],11,0)," d/m | ")))&amp;VLOOKUP(P91,ActivityList[],8,0)&amp;IF(VLOOKUP(P91,ActivityList[],13,0)="Yes"," "&amp;Map,"")&amp;IF(VLOOKUP(P91,ActivityList[],14,0)="Yes"," "&amp;Timeline,IF(VLOOKUP(P91,ActivityList[],14,0)="Figure"," "&amp;Timeline&amp;Figure,""))</f>
        <v>#N/A</v>
      </c>
      <c r="J91" s="65" t="str">
        <f t="shared" si="168"/>
        <v>Science</v>
      </c>
      <c r="K91" s="65" t="str">
        <f t="shared" si="169"/>
        <v>Usborne: Genes &amp; DNA</v>
      </c>
      <c r="L91" s="65" t="str">
        <f t="shared" si="170"/>
        <v>ScienceUsborne: Genes &amp; DNA31</v>
      </c>
      <c r="M91" s="65" t="str">
        <f t="shared" si="171"/>
        <v>ScienceUsborne: Genes &amp; DNA32</v>
      </c>
      <c r="N91" s="65" t="str">
        <f t="shared" si="172"/>
        <v>ScienceUsborne: Genes &amp; DNA33</v>
      </c>
      <c r="O91" s="65" t="str">
        <f t="shared" si="173"/>
        <v>ScienceUsborne: Genes &amp; DNA34</v>
      </c>
      <c r="P91" s="65" t="str">
        <f t="shared" si="174"/>
        <v>ScienceUsborne: Genes &amp; DNA35</v>
      </c>
      <c r="Q91" s="65"/>
      <c r="R91" s="66" t="str">
        <f>IF(ISNA(VLOOKUP(L91,ActivityList[],10,0)),"",IF(ISBLANK(VLOOKUP(L91,ActivityList[],10,0)),"",VLOOKUP(L91,ActivityList[],10,0)))</f>
        <v/>
      </c>
      <c r="S91" s="66" t="str">
        <f>IF(ISNA(VLOOKUP(M91,ActivityList[],10,0)),"",IF(ISBLANK(VLOOKUP(M91,ActivityList[],10,0)),"",VLOOKUP(M91,ActivityList[],10,0)))</f>
        <v/>
      </c>
      <c r="T91" s="66" t="str">
        <f>IF(ISNA(VLOOKUP(N91,ActivityList[],10,0)),"",IF(ISBLANK(VLOOKUP(N91,ActivityList[],10,0)),"",VLOOKUP(N91,ActivityList[],10,0)))</f>
        <v/>
      </c>
      <c r="U91" s="66" t="str">
        <f>IF(ISNA(VLOOKUP(O91,ActivityList[],10,0)),"",IF(ISBLANK(VLOOKUP(O91,ActivityList[],10,0)),"",VLOOKUP(O91,ActivityList[],10,0)))</f>
        <v/>
      </c>
      <c r="V91" s="66" t="str">
        <f>IF(ISNA(VLOOKUP(P91,ActivityList[],10,0)),"",IF(ISBLANK(VLOOKUP(P91,ActivityList[],10,0)),"",VLOOKUP(P91,ActivityList[],10,0)))</f>
        <v/>
      </c>
    </row>
    <row r="92" spans="1:22" x14ac:dyDescent="0.25">
      <c r="A92" s="269"/>
      <c r="B92" s="144"/>
      <c r="C92" s="148" t="s">
        <v>2518</v>
      </c>
      <c r="D92" s="147" t="e">
        <f>IF(D$116="",IF(VLOOKUP(L92,ActivityList[],10,0)="Planned",Planned&amp;IF(VLOOKUP(L92,ActivityList[],12,0)="Yes",Moved,"")&amp;" __/__ ",IF(VLOOKUP(L92,ActivityList[],10,0)="Completed",Completed&amp;" ",Revoked&amp;" ")),IF(VLOOKUP(L92,ActivityList[],10,0)="Revoked",Revoked&amp;" ",TEXT(VLOOKUP(L92,ActivityList[],11,0)," d/m | ")))&amp;VLOOKUP(L92,ActivityList[],8,0)&amp;IF(VLOOKUP(L92,ActivityList[],13,0)="Yes"," "&amp;Map,"")&amp;IF(VLOOKUP(L92,ActivityList[],14,0)="Yes"," "&amp;Timeline,IF(VLOOKUP(L92,ActivityList[],14,0)="Figure"," "&amp;Timeline&amp;Figure,""))</f>
        <v>#N/A</v>
      </c>
      <c r="E92" s="147" t="e">
        <f>IF(E$116="",IF(VLOOKUP(M92,ActivityList[],10,0)="Planned",Planned&amp;IF(VLOOKUP(M92,ActivityList[],12,0)="Yes",Moved,"")&amp;" __/__ ",IF(VLOOKUP(M92,ActivityList[],10,0)="Completed",Completed&amp;" ",Revoked&amp;" ")),IF(VLOOKUP(M92,ActivityList[],10,0)="Revoked",Revoked&amp;" ",TEXT(VLOOKUP(M92,ActivityList[],11,0)," d/m | ")))&amp;VLOOKUP(M92,ActivityList[],8,0)&amp;IF(VLOOKUP(M92,ActivityList[],13,0)="Yes"," "&amp;Map,"")&amp;IF(VLOOKUP(M92,ActivityList[],14,0)="Yes"," "&amp;Timeline,IF(VLOOKUP(M92,ActivityList[],14,0)="Figure"," "&amp;Timeline&amp;Figure,""))</f>
        <v>#N/A</v>
      </c>
      <c r="F92" s="147" t="e">
        <f>IF(F$116="",IF(VLOOKUP(N92,ActivityList[],10,0)="Planned",Planned&amp;IF(VLOOKUP(N92,ActivityList[],12,0)="Yes",Moved,"")&amp;" __/__ ",IF(VLOOKUP(N92,ActivityList[],10,0)="Completed",Completed&amp;" ",Revoked&amp;" ")),IF(VLOOKUP(N92,ActivityList[],10,0)="Revoked",Revoked&amp;" ",TEXT(VLOOKUP(N92,ActivityList[],11,0)," d/m | ")))&amp;VLOOKUP(N92,ActivityList[],8,0)&amp;IF(VLOOKUP(N92,ActivityList[],13,0)="Yes"," "&amp;Map,"")&amp;IF(VLOOKUP(N92,ActivityList[],14,0)="Yes"," "&amp;Timeline,IF(VLOOKUP(N92,ActivityList[],14,0)="Figure"," "&amp;Timeline&amp;Figure,""))</f>
        <v>#N/A</v>
      </c>
      <c r="G92" s="147" t="e">
        <f>IF(G$116="",IF(VLOOKUP(O92,ActivityList[],10,0)="Planned",Planned&amp;IF(VLOOKUP(O92,ActivityList[],12,0)="Yes",Moved,"")&amp;" __/__ ",IF(VLOOKUP(O92,ActivityList[],10,0)="Completed",Completed&amp;" ",Revoked&amp;" ")),IF(VLOOKUP(O92,ActivityList[],10,0)="Revoked",Revoked&amp;" ",TEXT(VLOOKUP(O92,ActivityList[],11,0)," d/m | ")))&amp;VLOOKUP(O92,ActivityList[],8,0)&amp;IF(VLOOKUP(O92,ActivityList[],13,0)="Yes"," "&amp;Map,"")&amp;IF(VLOOKUP(O92,ActivityList[],14,0)="Yes"," "&amp;Timeline,IF(VLOOKUP(O92,ActivityList[],14,0)="Figure"," "&amp;Timeline&amp;Figure,""))</f>
        <v>#N/A</v>
      </c>
      <c r="H92" s="125" t="e">
        <f>IF(H$116="",IF(VLOOKUP(P92,ActivityList[],10,0)="Planned",Planned&amp;IF(VLOOKUP(P92,ActivityList[],12,0)="Yes",Moved,"")&amp;" __/__ ",IF(VLOOKUP(P92,ActivityList[],10,0)="Completed",Completed&amp;" ",Revoked&amp;" ")),IF(VLOOKUP(P92,ActivityList[],10,0)="Revoked",Revoked&amp;" ",TEXT(VLOOKUP(P92,ActivityList[],11,0)," d/m | ")))&amp;VLOOKUP(P92,ActivityList[],8,0)&amp;IF(VLOOKUP(P92,ActivityList[],13,0)="Yes"," "&amp;Map,"")&amp;IF(VLOOKUP(P92,ActivityList[],14,0)="Yes"," "&amp;Timeline,IF(VLOOKUP(P92,ActivityList[],14,0)="Figure"," "&amp;Timeline&amp;Figure,""))</f>
        <v>#N/A</v>
      </c>
      <c r="J92" s="65" t="str">
        <f>IF(ISBLANK(A92),J89,A92)</f>
        <v>Science</v>
      </c>
      <c r="K92" s="65" t="str">
        <f>C92</f>
        <v>Improve Your Survival Skills</v>
      </c>
      <c r="L92" s="65" t="str">
        <f t="shared" ref="L92:P93" si="175">$J92&amp;$K92&amp;L$4</f>
        <v>ScienceImprove Your Survival Skills31</v>
      </c>
      <c r="M92" s="65" t="str">
        <f t="shared" si="175"/>
        <v>ScienceImprove Your Survival Skills32</v>
      </c>
      <c r="N92" s="65" t="str">
        <f t="shared" si="175"/>
        <v>ScienceImprove Your Survival Skills33</v>
      </c>
      <c r="O92" s="65" t="str">
        <f t="shared" si="175"/>
        <v>ScienceImprove Your Survival Skills34</v>
      </c>
      <c r="P92" s="65" t="str">
        <f t="shared" si="175"/>
        <v>ScienceImprove Your Survival Skills35</v>
      </c>
      <c r="Q92" s="65"/>
      <c r="R92" s="66" t="str">
        <f>IF(R$4&gt;0,IF(ISNA(VLOOKUP(L92,ActivityList[],10,0)),"No Activity",IF(VLOOKUP(L92,ActivityList[],10,0)="Completed",VLOOKUP(L92,ActivityList[],11,0),VLOOKUP(L92,ActivityList[],10,0))),"No Class")</f>
        <v>No Activity</v>
      </c>
      <c r="S92" s="66" t="str">
        <f>IF(S$4&gt;0,IF(ISNA(VLOOKUP(M92,ActivityList[],10,0)),"No Activity",IF(VLOOKUP(M92,ActivityList[],10,0)="Completed",VLOOKUP(M92,ActivityList[],11,0),VLOOKUP(M92,ActivityList[],10,0))),"No Class")</f>
        <v>No Activity</v>
      </c>
      <c r="T92" s="66" t="str">
        <f>IF(T$4&gt;0,IF(ISNA(VLOOKUP(N92,ActivityList[],10,0)),"No Activity",IF(VLOOKUP(N92,ActivityList[],10,0)="Completed",VLOOKUP(N92,ActivityList[],11,0),VLOOKUP(N92,ActivityList[],10,0))),"No Class")</f>
        <v>No Activity</v>
      </c>
      <c r="U92" s="66" t="str">
        <f>IF(U$4&gt;0,IF(ISNA(VLOOKUP(O92,ActivityList[],10,0)),"No Activity",IF(VLOOKUP(O92,ActivityList[],10,0)="Completed",VLOOKUP(O92,ActivityList[],11,0),VLOOKUP(O92,ActivityList[],10,0))),"No Class")</f>
        <v>No Activity</v>
      </c>
      <c r="V92" s="66" t="str">
        <f>IF(V$4&gt;0,IF(ISNA(VLOOKUP(P92,ActivityList[],10,0)),"No Activity",IF(VLOOKUP(P92,ActivityList[],10,0)="Completed",VLOOKUP(P92,ActivityList[],11,0),VLOOKUP(P92,ActivityList[],10,0))),"No Class")</f>
        <v>No Activity</v>
      </c>
    </row>
    <row r="93" spans="1:22" ht="15" customHeight="1" x14ac:dyDescent="0.25">
      <c r="A93" s="269"/>
      <c r="B93" s="144"/>
      <c r="C93" s="148" t="s">
        <v>3496</v>
      </c>
      <c r="D93" s="147" t="e">
        <f>IF(D$116="",IF(VLOOKUP(L93,ActivityList[],10,0)="Planned",Planned&amp;IF(VLOOKUP(L93,ActivityList[],12,0)="Yes",Moved,"")&amp;" __/__ ",IF(VLOOKUP(L93,ActivityList[],10,0)="Completed",Completed&amp;" ",Revoked&amp;" ")),IF(VLOOKUP(L93,ActivityList[],10,0)="Revoked",Revoked&amp;" ",TEXT(VLOOKUP(L93,ActivityList[],11,0)," d/m | ")))&amp;VLOOKUP(L93,ActivityList[],8,0)&amp;IF(VLOOKUP(L93,ActivityList[],13,0)="Yes"," "&amp;Map,"")&amp;IF(VLOOKUP(L93,ActivityList[],14,0)="Yes"," "&amp;Timeline,IF(VLOOKUP(L93,ActivityList[],14,0)="Figure"," "&amp;Timeline&amp;Figure,""))</f>
        <v>#N/A</v>
      </c>
      <c r="E93" s="147" t="e">
        <f>IF(E$116="",IF(VLOOKUP(M93,ActivityList[],10,0)="Planned",Planned&amp;IF(VLOOKUP(M93,ActivityList[],12,0)="Yes",Moved,"")&amp;" __/__ ",IF(VLOOKUP(M93,ActivityList[],10,0)="Completed",Completed&amp;" ",Revoked&amp;" ")),IF(VLOOKUP(M93,ActivityList[],10,0)="Revoked",Revoked&amp;" ",TEXT(VLOOKUP(M93,ActivityList[],11,0)," d/m | ")))&amp;VLOOKUP(M93,ActivityList[],8,0)&amp;IF(VLOOKUP(M93,ActivityList[],13,0)="Yes"," "&amp;Map,"")&amp;IF(VLOOKUP(M93,ActivityList[],14,0)="Yes"," "&amp;Timeline,IF(VLOOKUP(M93,ActivityList[],14,0)="Figure"," "&amp;Timeline&amp;Figure,""))</f>
        <v>#N/A</v>
      </c>
      <c r="F93" s="147" t="e">
        <f>IF(F$116="",IF(VLOOKUP(N93,ActivityList[],10,0)="Planned",Planned&amp;IF(VLOOKUP(N93,ActivityList[],12,0)="Yes",Moved,"")&amp;" __/__ ",IF(VLOOKUP(N93,ActivityList[],10,0)="Completed",Completed&amp;" ",Revoked&amp;" ")),IF(VLOOKUP(N93,ActivityList[],10,0)="Revoked",Revoked&amp;" ",TEXT(VLOOKUP(N93,ActivityList[],11,0)," d/m | ")))&amp;VLOOKUP(N93,ActivityList[],8,0)&amp;IF(VLOOKUP(N93,ActivityList[],13,0)="Yes"," "&amp;Map,"")&amp;IF(VLOOKUP(N93,ActivityList[],14,0)="Yes"," "&amp;Timeline,IF(VLOOKUP(N93,ActivityList[],14,0)="Figure"," "&amp;Timeline&amp;Figure,""))</f>
        <v>#N/A</v>
      </c>
      <c r="G93" s="147" t="e">
        <f>IF(G$116="",IF(VLOOKUP(O93,ActivityList[],10,0)="Planned",Planned&amp;IF(VLOOKUP(O93,ActivityList[],12,0)="Yes",Moved,"")&amp;" __/__ ",IF(VLOOKUP(O93,ActivityList[],10,0)="Completed",Completed&amp;" ",Revoked&amp;" ")),IF(VLOOKUP(O93,ActivityList[],10,0)="Revoked",Revoked&amp;" ",TEXT(VLOOKUP(O93,ActivityList[],11,0)," d/m | ")))&amp;VLOOKUP(O93,ActivityList[],8,0)&amp;IF(VLOOKUP(O93,ActivityList[],13,0)="Yes"," "&amp;Map,"")&amp;IF(VLOOKUP(O93,ActivityList[],14,0)="Yes"," "&amp;Timeline,IF(VLOOKUP(O93,ActivityList[],14,0)="Figure"," "&amp;Timeline&amp;Figure,""))</f>
        <v>#N/A</v>
      </c>
      <c r="H93" s="125" t="e">
        <f>IF(H$116="",IF(VLOOKUP(P93,ActivityList[],10,0)="Planned",Planned&amp;IF(VLOOKUP(P93,ActivityList[],12,0)="Yes",Moved,"")&amp;" __/__ ",IF(VLOOKUP(P93,ActivityList[],10,0)="Completed",Completed&amp;" ",Revoked&amp;" ")),IF(VLOOKUP(P93,ActivityList[],10,0)="Revoked",Revoked&amp;" ",TEXT(VLOOKUP(P93,ActivityList[],11,0)," d/m | ")))&amp;VLOOKUP(P93,ActivityList[],8,0)&amp;IF(VLOOKUP(P93,ActivityList[],13,0)="Yes"," "&amp;Map,"")&amp;IF(VLOOKUP(P93,ActivityList[],14,0)="Yes"," "&amp;Timeline,IF(VLOOKUP(P93,ActivityList[],14,0)="Figure"," "&amp;Timeline&amp;Figure,""))</f>
        <v>#N/A</v>
      </c>
      <c r="J93" s="65" t="str">
        <f>IF(ISBLANK(A93),J92,A93)</f>
        <v>Science</v>
      </c>
      <c r="K93" s="65" t="str">
        <f>C93</f>
        <v>Exploring, History of Medicine</v>
      </c>
      <c r="L93" s="65" t="str">
        <f t="shared" si="175"/>
        <v>ScienceExploring, History of Medicine31</v>
      </c>
      <c r="M93" s="65" t="str">
        <f t="shared" si="175"/>
        <v>ScienceExploring, History of Medicine32</v>
      </c>
      <c r="N93" s="65" t="str">
        <f t="shared" si="175"/>
        <v>ScienceExploring, History of Medicine33</v>
      </c>
      <c r="O93" s="65" t="str">
        <f t="shared" si="175"/>
        <v>ScienceExploring, History of Medicine34</v>
      </c>
      <c r="P93" s="65" t="str">
        <f t="shared" si="175"/>
        <v>ScienceExploring, History of Medicine35</v>
      </c>
      <c r="Q93" s="65"/>
      <c r="R93" s="66" t="str">
        <f>IF(ISNA(VLOOKUP(L93,ActivityList[],10,0)),"",IF(ISBLANK(VLOOKUP(L93,ActivityList[],10,0)),"",VLOOKUP(L93,ActivityList[],10,0)))</f>
        <v/>
      </c>
      <c r="S93" s="66" t="str">
        <f>IF(ISNA(VLOOKUP(M93,ActivityList[],10,0)),"",IF(ISBLANK(VLOOKUP(M93,ActivityList[],10,0)),"",VLOOKUP(M93,ActivityList[],10,0)))</f>
        <v/>
      </c>
      <c r="T93" s="66" t="str">
        <f>IF(ISNA(VLOOKUP(N93,ActivityList[],10,0)),"",IF(ISBLANK(VLOOKUP(N93,ActivityList[],10,0)),"",VLOOKUP(N93,ActivityList[],10,0)))</f>
        <v/>
      </c>
      <c r="U93" s="66" t="str">
        <f>IF(ISNA(VLOOKUP(O93,ActivityList[],10,0)),"",IF(ISBLANK(VLOOKUP(O93,ActivityList[],10,0)),"",VLOOKUP(O93,ActivityList[],10,0)))</f>
        <v/>
      </c>
      <c r="V93" s="66" t="str">
        <f>IF(ISNA(VLOOKUP(P93,ActivityList[],10,0)),"",IF(ISBLANK(VLOOKUP(P93,ActivityList[],10,0)),"",VLOOKUP(P93,ActivityList[],10,0)))</f>
        <v/>
      </c>
    </row>
    <row r="94" spans="1:22" ht="15" customHeight="1" thickBot="1" x14ac:dyDescent="0.3">
      <c r="A94" s="269"/>
      <c r="B94" s="144"/>
      <c r="C94" s="149" t="s">
        <v>3497</v>
      </c>
      <c r="D94" s="147" t="e">
        <f>IF(D$116="",IF(VLOOKUP(L94,ActivityList[],10,0)="Planned",Planned&amp;IF(VLOOKUP(L94,ActivityList[],12,0)="Yes",Moved,"")&amp;" __/__ ",IF(VLOOKUP(L94,ActivityList[],10,0)="Completed",Completed&amp;" ",Revoked&amp;" ")),IF(VLOOKUP(L94,ActivityList[],10,0)="Revoked",Revoked&amp;" ",TEXT(VLOOKUP(L94,ActivityList[],11,0)," d/m | ")))&amp;VLOOKUP(L94,ActivityList[],8,0)&amp;IF(VLOOKUP(L94,ActivityList[],13,0)="Yes"," "&amp;Map,"")&amp;IF(VLOOKUP(L94,ActivityList[],14,0)="Yes"," "&amp;Timeline,IF(VLOOKUP(L94,ActivityList[],14,0)="Figure"," "&amp;Timeline&amp;Figure,""))</f>
        <v>#N/A</v>
      </c>
      <c r="E94" s="147" t="e">
        <f>IF(E$116="",IF(VLOOKUP(M94,ActivityList[],10,0)="Planned",Planned&amp;IF(VLOOKUP(M94,ActivityList[],12,0)="Yes",Moved,"")&amp;" __/__ ",IF(VLOOKUP(M94,ActivityList[],10,0)="Completed",Completed&amp;" ",Revoked&amp;" ")),IF(VLOOKUP(M94,ActivityList[],10,0)="Revoked",Revoked&amp;" ",TEXT(VLOOKUP(M94,ActivityList[],11,0)," d/m | ")))&amp;VLOOKUP(M94,ActivityList[],8,0)&amp;IF(VLOOKUP(M94,ActivityList[],13,0)="Yes"," "&amp;Map,"")&amp;IF(VLOOKUP(M94,ActivityList[],14,0)="Yes"," "&amp;Timeline,IF(VLOOKUP(M94,ActivityList[],14,0)="Figure"," "&amp;Timeline&amp;Figure,""))</f>
        <v>#N/A</v>
      </c>
      <c r="F94" s="147" t="e">
        <f>IF(F$116="",IF(VLOOKUP(N94,ActivityList[],10,0)="Planned",Planned&amp;IF(VLOOKUP(N94,ActivityList[],12,0)="Yes",Moved,"")&amp;" __/__ ",IF(VLOOKUP(N94,ActivityList[],10,0)="Completed",Completed&amp;" ",Revoked&amp;" ")),IF(VLOOKUP(N94,ActivityList[],10,0)="Revoked",Revoked&amp;" ",TEXT(VLOOKUP(N94,ActivityList[],11,0)," d/m | ")))&amp;VLOOKUP(N94,ActivityList[],8,0)&amp;IF(VLOOKUP(N94,ActivityList[],13,0)="Yes"," "&amp;Map,"")&amp;IF(VLOOKUP(N94,ActivityList[],14,0)="Yes"," "&amp;Timeline,IF(VLOOKUP(N94,ActivityList[],14,0)="Figure"," "&amp;Timeline&amp;Figure,""))</f>
        <v>#N/A</v>
      </c>
      <c r="G94" s="147" t="e">
        <f>IF(G$116="",IF(VLOOKUP(O94,ActivityList[],10,0)="Planned",Planned&amp;IF(VLOOKUP(O94,ActivityList[],12,0)="Yes",Moved,"")&amp;" __/__ ",IF(VLOOKUP(O94,ActivityList[],10,0)="Completed",Completed&amp;" ",Revoked&amp;" ")),IF(VLOOKUP(O94,ActivityList[],10,0)="Revoked",Revoked&amp;" ",TEXT(VLOOKUP(O94,ActivityList[],11,0)," d/m | ")))&amp;VLOOKUP(O94,ActivityList[],8,0)&amp;IF(VLOOKUP(O94,ActivityList[],13,0)="Yes"," "&amp;Map,"")&amp;IF(VLOOKUP(O94,ActivityList[],14,0)="Yes"," "&amp;Timeline,IF(VLOOKUP(O94,ActivityList[],14,0)="Figure"," "&amp;Timeline&amp;Figure,""))</f>
        <v>#N/A</v>
      </c>
      <c r="H94" s="125" t="e">
        <f>IF(H$116="",IF(VLOOKUP(P94,ActivityList[],10,0)="Planned",Planned&amp;IF(VLOOKUP(P94,ActivityList[],12,0)="Yes",Moved,"")&amp;" __/__ ",IF(VLOOKUP(P94,ActivityList[],10,0)="Completed",Completed&amp;" ",Revoked&amp;" ")),IF(VLOOKUP(P94,ActivityList[],10,0)="Revoked",Revoked&amp;" ",TEXT(VLOOKUP(P94,ActivityList[],11,0)," d/m | ")))&amp;VLOOKUP(P94,ActivityList[],8,0)&amp;IF(VLOOKUP(P94,ActivityList[],13,0)="Yes"," "&amp;Map,"")&amp;IF(VLOOKUP(P94,ActivityList[],14,0)="Yes"," "&amp;Timeline,IF(VLOOKUP(P94,ActivityList[],14,0)="Figure"," "&amp;Timeline&amp;Figure,""))</f>
        <v>#N/A</v>
      </c>
      <c r="J94" s="65" t="str">
        <f>IF(ISBLANK(A94),J92,A94)</f>
        <v>Science</v>
      </c>
      <c r="K94" s="104" t="str">
        <f>C94</f>
        <v>DVD: Unlocking the Mystery</v>
      </c>
      <c r="L94" s="104" t="str">
        <f t="shared" ref="L94:P94" si="176">$J94&amp;$K94&amp;L$4</f>
        <v>ScienceDVD: Unlocking the Mystery31</v>
      </c>
      <c r="M94" s="104" t="str">
        <f t="shared" si="176"/>
        <v>ScienceDVD: Unlocking the Mystery32</v>
      </c>
      <c r="N94" s="104" t="str">
        <f t="shared" si="176"/>
        <v>ScienceDVD: Unlocking the Mystery33</v>
      </c>
      <c r="O94" s="104" t="str">
        <f t="shared" si="176"/>
        <v>ScienceDVD: Unlocking the Mystery34</v>
      </c>
      <c r="P94" s="104" t="str">
        <f t="shared" si="176"/>
        <v>ScienceDVD: Unlocking the Mystery35</v>
      </c>
      <c r="Q94" s="104"/>
      <c r="R94" s="66" t="str">
        <f>IF(R$4&gt;0,IF(ISNA(VLOOKUP(L94,ActivityList[],10,0)),"No Activity",IF(VLOOKUP(L94,ActivityList[],10,0)="Completed",VLOOKUP(L94,ActivityList[],11,0),VLOOKUP(L94,ActivityList[],10,0))),"No Class")</f>
        <v>No Activity</v>
      </c>
      <c r="S94" s="66" t="str">
        <f>IF(S$4&gt;0,IF(ISNA(VLOOKUP(M94,ActivityList[],10,0)),"No Activity",IF(VLOOKUP(M94,ActivityList[],10,0)="Completed",VLOOKUP(M94,ActivityList[],11,0),VLOOKUP(M94,ActivityList[],10,0))),"No Class")</f>
        <v>No Activity</v>
      </c>
      <c r="T94" s="66" t="str">
        <f>IF(T$4&gt;0,IF(ISNA(VLOOKUP(N94,ActivityList[],10,0)),"No Activity",IF(VLOOKUP(N94,ActivityList[],10,0)="Completed",VLOOKUP(N94,ActivityList[],11,0),VLOOKUP(N94,ActivityList[],10,0))),"No Class")</f>
        <v>No Activity</v>
      </c>
      <c r="U94" s="66" t="str">
        <f>IF(U$4&gt;0,IF(ISNA(VLOOKUP(O94,ActivityList[],10,0)),"No Activity",IF(VLOOKUP(O94,ActivityList[],10,0)="Completed",VLOOKUP(O94,ActivityList[],11,0),VLOOKUP(O94,ActivityList[],10,0))),"No Class")</f>
        <v>No Activity</v>
      </c>
      <c r="V94" s="66" t="str">
        <f>IF(V$4&gt;0,IF(ISNA(VLOOKUP(P94,ActivityList[],10,0)),"No Activity",IF(VLOOKUP(P94,ActivityList[],10,0)="Completed",VLOOKUP(P94,ActivityList[],11,0),VLOOKUP(P94,ActivityList[],10,0))),"No Class")</f>
        <v>No Activity</v>
      </c>
    </row>
    <row r="95" spans="1:22" ht="15" customHeight="1" x14ac:dyDescent="0.25">
      <c r="A95" s="275" t="s">
        <v>7</v>
      </c>
      <c r="B95" s="229"/>
      <c r="C95" s="230" t="s">
        <v>3498</v>
      </c>
      <c r="D95" s="154" t="e">
        <f>IF(D$116="",IF(VLOOKUP(L95,ActivityList[],10,0)="Planned",Planned&amp;IF(VLOOKUP(L95,ActivityList[],12,0)="Yes",Moved,"")&amp;" __/__ ",IF(VLOOKUP(L95,ActivityList[],10,0)="Completed",Completed&amp;" ",Revoked&amp;" ")),IF(VLOOKUP(L95,ActivityList[],10,0)="Revoked",Revoked&amp;" ",TEXT(VLOOKUP(L95,ActivityList[],11,0)," d/m | ")))&amp;VLOOKUP(L95,ActivityList[],8,0)&amp;IF(VLOOKUP(L95,ActivityList[],13,0)="Yes"," "&amp;Map,"")&amp;IF(VLOOKUP(L95,ActivityList[],14,0)="Yes"," "&amp;Timeline,IF(VLOOKUP(L95,ActivityList[],14,0)="Figure"," "&amp;Timeline&amp;Figure,""))</f>
        <v>#N/A</v>
      </c>
      <c r="E95" s="154" t="e">
        <f>IF(E$116="",IF(VLOOKUP(M95,ActivityList[],10,0)="Planned",Planned&amp;IF(VLOOKUP(M95,ActivityList[],12,0)="Yes",Moved,"")&amp;" __/__ ",IF(VLOOKUP(M95,ActivityList[],10,0)="Completed",Completed&amp;" ",Revoked&amp;" ")),IF(VLOOKUP(M95,ActivityList[],10,0)="Revoked",Revoked&amp;" ",TEXT(VLOOKUP(M95,ActivityList[],11,0)," d/m | ")))&amp;VLOOKUP(M95,ActivityList[],8,0)&amp;IF(VLOOKUP(M95,ActivityList[],13,0)="Yes"," "&amp;Map,"")&amp;IF(VLOOKUP(M95,ActivityList[],14,0)="Yes"," "&amp;Timeline,IF(VLOOKUP(M95,ActivityList[],14,0)="Figure"," "&amp;Timeline&amp;Figure,""))</f>
        <v>#N/A</v>
      </c>
      <c r="F95" s="154" t="e">
        <f>IF(F$116="",IF(VLOOKUP(N95,ActivityList[],10,0)="Planned",Planned&amp;IF(VLOOKUP(N95,ActivityList[],12,0)="Yes",Moved,"")&amp;" __/__ ",IF(VLOOKUP(N95,ActivityList[],10,0)="Completed",Completed&amp;" ",Revoked&amp;" ")),IF(VLOOKUP(N95,ActivityList[],10,0)="Revoked",Revoked&amp;" ",TEXT(VLOOKUP(N95,ActivityList[],11,0)," d/m | ")))&amp;VLOOKUP(N95,ActivityList[],8,0)&amp;IF(VLOOKUP(N95,ActivityList[],13,0)="Yes"," "&amp;Map,"")&amp;IF(VLOOKUP(N95,ActivityList[],14,0)="Yes"," "&amp;Timeline,IF(VLOOKUP(N95,ActivityList[],14,0)="Figure"," "&amp;Timeline&amp;Figure,""))</f>
        <v>#N/A</v>
      </c>
      <c r="G95" s="154" t="e">
        <f>IF(G$116="",IF(VLOOKUP(O95,ActivityList[],10,0)="Planned",Planned&amp;IF(VLOOKUP(O95,ActivityList[],12,0)="Yes",Moved,"")&amp;" __/__ ",IF(VLOOKUP(O95,ActivityList[],10,0)="Completed",Completed&amp;" ",Revoked&amp;" ")),IF(VLOOKUP(O95,ActivityList[],10,0)="Revoked",Revoked&amp;" ",TEXT(VLOOKUP(O95,ActivityList[],11,0)," d/m | ")))&amp;VLOOKUP(O95,ActivityList[],8,0)&amp;IF(VLOOKUP(O95,ActivityList[],13,0)="Yes"," "&amp;Map,"")&amp;IF(VLOOKUP(O95,ActivityList[],14,0)="Yes"," "&amp;Timeline,IF(VLOOKUP(O95,ActivityList[],14,0)="Figure"," "&amp;Timeline&amp;Figure,""))</f>
        <v>#N/A</v>
      </c>
      <c r="H95" s="155" t="e">
        <f>IF(H$116="",IF(VLOOKUP(P95,ActivityList[],10,0)="Planned",Planned&amp;IF(VLOOKUP(P95,ActivityList[],12,0)="Yes",Moved,"")&amp;" __/__ ",IF(VLOOKUP(P95,ActivityList[],10,0)="Completed",Completed&amp;" ",Revoked&amp;" ")),IF(VLOOKUP(P95,ActivityList[],10,0)="Revoked",Revoked&amp;" ",TEXT(VLOOKUP(P95,ActivityList[],11,0)," d/m | ")))&amp;VLOOKUP(P95,ActivityList[],8,0)&amp;IF(VLOOKUP(P95,ActivityList[],13,0)="Yes"," "&amp;Map,"")&amp;IF(VLOOKUP(P95,ActivityList[],14,0)="Yes"," "&amp;Timeline,IF(VLOOKUP(P95,ActivityList[],14,0)="Figure"," "&amp;Timeline&amp;Figure,""))</f>
        <v>#N/A</v>
      </c>
      <c r="J95" s="65" t="str">
        <f t="shared" si="154"/>
        <v>Math</v>
      </c>
      <c r="K95" s="65" t="str">
        <f t="shared" si="0"/>
        <v>Horizons: Math 3</v>
      </c>
      <c r="L95" s="65" t="str">
        <f t="shared" ref="L95:P95" si="177">$J95&amp;$K95&amp;L$4</f>
        <v>MathHorizons: Math 331</v>
      </c>
      <c r="M95" s="65" t="str">
        <f t="shared" si="177"/>
        <v>MathHorizons: Math 332</v>
      </c>
      <c r="N95" s="65" t="str">
        <f t="shared" si="177"/>
        <v>MathHorizons: Math 333</v>
      </c>
      <c r="O95" s="65" t="str">
        <f t="shared" si="177"/>
        <v>MathHorizons: Math 334</v>
      </c>
      <c r="P95" s="65" t="str">
        <f t="shared" si="177"/>
        <v>MathHorizons: Math 335</v>
      </c>
      <c r="Q95" s="65"/>
      <c r="R95" s="66" t="str">
        <f>IF(R$4&gt;0,IF(ISNA(VLOOKUP(L95,ActivityList[],10,0)),"No Activity",IF(VLOOKUP(L95,ActivityList[],10,0)="Completed",VLOOKUP(L95,ActivityList[],11,0),VLOOKUP(L95,ActivityList[],10,0))),"No Class")</f>
        <v>No Activity</v>
      </c>
      <c r="S95" s="66" t="str">
        <f>IF(S$4&gt;0,IF(ISNA(VLOOKUP(M95,ActivityList[],10,0)),"No Activity",IF(VLOOKUP(M95,ActivityList[],10,0)="Completed",VLOOKUP(M95,ActivityList[],11,0),VLOOKUP(M95,ActivityList[],10,0))),"No Class")</f>
        <v>No Activity</v>
      </c>
      <c r="T95" s="66" t="str">
        <f>IF(T$4&gt;0,IF(ISNA(VLOOKUP(N95,ActivityList[],10,0)),"No Activity",IF(VLOOKUP(N95,ActivityList[],10,0)="Completed",VLOOKUP(N95,ActivityList[],11,0),VLOOKUP(N95,ActivityList[],10,0))),"No Class")</f>
        <v>No Activity</v>
      </c>
      <c r="U95" s="66" t="str">
        <f>IF(U$4&gt;0,IF(ISNA(VLOOKUP(O95,ActivityList[],10,0)),"No Activity",IF(VLOOKUP(O95,ActivityList[],10,0)="Completed",VLOOKUP(O95,ActivityList[],11,0),VLOOKUP(O95,ActivityList[],10,0))),"No Class")</f>
        <v>No Activity</v>
      </c>
      <c r="V95" s="66" t="str">
        <f>IF(V$4&gt;0,IF(ISNA(VLOOKUP(P95,ActivityList[],10,0)),"No Activity",IF(VLOOKUP(P95,ActivityList[],10,0)="Completed",VLOOKUP(P95,ActivityList[],11,0),VLOOKUP(P95,ActivityList[],10,0))),"No Class")</f>
        <v>No Activity</v>
      </c>
    </row>
    <row r="96" spans="1:22" ht="15" customHeight="1" thickBot="1" x14ac:dyDescent="0.3">
      <c r="A96" s="276"/>
      <c r="B96" s="231"/>
      <c r="C96" s="232" t="s">
        <v>3500</v>
      </c>
      <c r="D96" s="156" t="str">
        <f>IF(D$116="",IF(VLOOKUP(L96,ActivityList[],10,0)="Planned",Planned&amp;IF(VLOOKUP(L96,ActivityList[],12,0)="Yes",Moved,"")&amp;" __/__ ",IF(VLOOKUP(L96,ActivityList[],10,0)="Completed",Completed&amp;" ",Revoked&amp;" ")),IF(VLOOKUP(L96,ActivityList[],10,0)="Revoked",Revoked&amp;" ",TEXT(VLOOKUP(L96,ActivityList[],11,0)," d/m | ")))&amp;VLOOKUP(L96,ActivityList[],8,0)&amp;IF(VLOOKUP(L96,ActivityList[],13,0)="Yes"," "&amp;Map,"")&amp;IF(VLOOKUP(L96,ActivityList[],14,0)="Yes"," "&amp;Timeline,IF(VLOOKUP(L96,ActivityList[],14,0)="Figure"," "&amp;Timeline&amp;Figure,""))</f>
        <v>ƒ __/__ L.25</v>
      </c>
      <c r="E96" s="156" t="str">
        <f>IF(E$116="",IF(VLOOKUP(M96,ActivityList[],10,0)="Planned",Planned&amp;IF(VLOOKUP(M96,ActivityList[],12,0)="Yes",Moved,"")&amp;" __/__ ",IF(VLOOKUP(M96,ActivityList[],10,0)="Completed",Completed&amp;" ",Revoked&amp;" ")),IF(VLOOKUP(M96,ActivityList[],10,0)="Revoked",Revoked&amp;" ",TEXT(VLOOKUP(M96,ActivityList[],11,0)," d/m | ")))&amp;VLOOKUP(M96,ActivityList[],8,0)&amp;IF(VLOOKUP(M96,ActivityList[],13,0)="Yes"," "&amp;Map,"")&amp;IF(VLOOKUP(M96,ActivityList[],14,0)="Yes"," "&amp;Timeline,IF(VLOOKUP(M96,ActivityList[],14,0)="Figure"," "&amp;Timeline&amp;Figure,""))</f>
        <v>ƒ __/__ L.26</v>
      </c>
      <c r="F96" s="156" t="str">
        <f>IF(F$116="",IF(VLOOKUP(N96,ActivityList[],10,0)="Planned",Planned&amp;IF(VLOOKUP(N96,ActivityList[],12,0)="Yes",Moved,"")&amp;" __/__ ",IF(VLOOKUP(N96,ActivityList[],10,0)="Completed",Completed&amp;" ",Revoked&amp;" ")),IF(VLOOKUP(N96,ActivityList[],10,0)="Revoked",Revoked&amp;" ",TEXT(VLOOKUP(N96,ActivityList[],11,0)," d/m | ")))&amp;VLOOKUP(N96,ActivityList[],8,0)&amp;IF(VLOOKUP(N96,ActivityList[],13,0)="Yes"," "&amp;Map,"")&amp;IF(VLOOKUP(N96,ActivityList[],14,0)="Yes"," "&amp;Timeline,IF(VLOOKUP(N96,ActivityList[],14,0)="Figure"," "&amp;Timeline&amp;Figure,""))</f>
        <v>ƒ __/__ L.27</v>
      </c>
      <c r="G96" s="156" t="str">
        <f>IF(G$116="",IF(VLOOKUP(O96,ActivityList[],10,0)="Planned",Planned&amp;IF(VLOOKUP(O96,ActivityList[],12,0)="Yes",Moved,"")&amp;" __/__ ",IF(VLOOKUP(O96,ActivityList[],10,0)="Completed",Completed&amp;" ",Revoked&amp;" ")),IF(VLOOKUP(O96,ActivityList[],10,0)="Revoked",Revoked&amp;" ",TEXT(VLOOKUP(O96,ActivityList[],11,0)," d/m | ")))&amp;VLOOKUP(O96,ActivityList[],8,0)&amp;IF(VLOOKUP(O96,ActivityList[],13,0)="Yes"," "&amp;Map,"")&amp;IF(VLOOKUP(O96,ActivityList[],14,0)="Yes"," "&amp;Timeline,IF(VLOOKUP(O96,ActivityList[],14,0)="Figure"," "&amp;Timeline&amp;Figure,""))</f>
        <v>ƒ __/__ L.28</v>
      </c>
      <c r="H96" s="157" t="str">
        <f>IF(H$116="",IF(VLOOKUP(P96,ActivityList[],10,0)="Planned",Planned&amp;IF(VLOOKUP(P96,ActivityList[],12,0)="Yes",Moved,"")&amp;" __/__ ",IF(VLOOKUP(P96,ActivityList[],10,0)="Completed",Completed&amp;" ",Revoked&amp;" ")),IF(VLOOKUP(P96,ActivityList[],10,0)="Revoked",Revoked&amp;" ",TEXT(VLOOKUP(P96,ActivityList[],11,0)," d/m | ")))&amp;VLOOKUP(P96,ActivityList[],8,0)&amp;IF(VLOOKUP(P96,ActivityList[],13,0)="Yes"," "&amp;Map,"")&amp;IF(VLOOKUP(P96,ActivityList[],14,0)="Yes"," "&amp;Timeline,IF(VLOOKUP(P96,ActivityList[],14,0)="Figure"," "&amp;Timeline&amp;Figure,""))</f>
        <v>ƒ __/__ L.29</v>
      </c>
      <c r="J96" s="65" t="str">
        <f>IF(ISBLANK(A96),J95,A96)</f>
        <v>Math</v>
      </c>
      <c r="K96" s="65" t="str">
        <f>C96</f>
        <v>Horizons: Math 4</v>
      </c>
      <c r="L96" s="65" t="str">
        <f>$J96&amp;$K96&amp;L$4</f>
        <v>MathHorizons: Math 431</v>
      </c>
      <c r="M96" s="65" t="str">
        <f>$J96&amp;$K96&amp;M$4</f>
        <v>MathHorizons: Math 432</v>
      </c>
      <c r="N96" s="65" t="str">
        <f>$J96&amp;$K96&amp;N$4</f>
        <v>MathHorizons: Math 433</v>
      </c>
      <c r="O96" s="65" t="str">
        <f>$J96&amp;$K96&amp;O$4</f>
        <v>MathHorizons: Math 434</v>
      </c>
      <c r="P96" s="65" t="str">
        <f>$J96&amp;$K96&amp;P$4</f>
        <v>MathHorizons: Math 435</v>
      </c>
      <c r="Q96" s="65"/>
      <c r="R96" s="66" t="str">
        <f>IF(ISNA(VLOOKUP(L96,ActivityList[],10,0)),"",IF(ISBLANK(VLOOKUP(L96,ActivityList[],10,0)),"",VLOOKUP(L96,ActivityList[],10,0)))</f>
        <v>Planned</v>
      </c>
      <c r="S96" s="66" t="str">
        <f>IF(ISNA(VLOOKUP(M96,ActivityList[],10,0)),"",IF(ISBLANK(VLOOKUP(M96,ActivityList[],10,0)),"",VLOOKUP(M96,ActivityList[],10,0)))</f>
        <v>Planned</v>
      </c>
      <c r="T96" s="66" t="str">
        <f>IF(ISNA(VLOOKUP(N96,ActivityList[],10,0)),"",IF(ISBLANK(VLOOKUP(N96,ActivityList[],10,0)),"",VLOOKUP(N96,ActivityList[],10,0)))</f>
        <v>Planned</v>
      </c>
      <c r="U96" s="66" t="str">
        <f>IF(ISNA(VLOOKUP(O96,ActivityList[],10,0)),"",IF(ISBLANK(VLOOKUP(O96,ActivityList[],10,0)),"",VLOOKUP(O96,ActivityList[],10,0)))</f>
        <v>Planned</v>
      </c>
      <c r="V96" s="66" t="str">
        <f>IF(ISNA(VLOOKUP(P96,ActivityList[],10,0)),"",IF(ISBLANK(VLOOKUP(P96,ActivityList[],10,0)),"",VLOOKUP(P96,ActivityList[],10,0)))</f>
        <v>Planned</v>
      </c>
    </row>
    <row r="97" spans="1:22" ht="15" customHeight="1" x14ac:dyDescent="0.25">
      <c r="A97" s="259"/>
      <c r="B97" s="233"/>
      <c r="C97" s="234" t="s">
        <v>3499</v>
      </c>
      <c r="D97" s="235" t="str">
        <f>IF(D$116="",IF(VLOOKUP(L97,ActivityList[],10,0)="Planned",Planned&amp;IF(VLOOKUP(L97,ActivityList[],12,0)="Yes",Moved,"")&amp;" __/__ ",IF(VLOOKUP(L97,ActivityList[],10,0)="Completed",Completed&amp;" ",Revoked&amp;" ")),IF(VLOOKUP(L97,ActivityList[],10,0)="Revoked",Revoked&amp;" ",TEXT(VLOOKUP(L97,ActivityList[],11,0)," d/m | ")))&amp;VLOOKUP(L97,ActivityList[],8,0)&amp;IF(VLOOKUP(L97,ActivityList[],13,0)="Yes"," "&amp;Map,"")&amp;IF(VLOOKUP(L97,ActivityList[],14,0)="Yes"," "&amp;Timeline,IF(VLOOKUP(L97,ActivityList[],14,0)="Figure"," "&amp;Timeline&amp;Figure,""))</f>
        <v>ƒ __/__ L.151-152</v>
      </c>
      <c r="E97" s="235" t="str">
        <f>IF(E$116="",IF(VLOOKUP(M97,ActivityList[],10,0)="Planned",Planned&amp;IF(VLOOKUP(M97,ActivityList[],12,0)="Yes",Moved,"")&amp;" __/__ ",IF(VLOOKUP(M97,ActivityList[],10,0)="Completed",Completed&amp;" ",Revoked&amp;" ")),IF(VLOOKUP(M97,ActivityList[],10,0)="Revoked",Revoked&amp;" ",TEXT(VLOOKUP(M97,ActivityList[],11,0)," d/m | ")))&amp;VLOOKUP(M97,ActivityList[],8,0)&amp;IF(VLOOKUP(M97,ActivityList[],13,0)="Yes"," "&amp;Map,"")&amp;IF(VLOOKUP(M97,ActivityList[],14,0)="Yes"," "&amp;Timeline,IF(VLOOKUP(M97,ActivityList[],14,0)="Figure"," "&amp;Timeline&amp;Figure,""))</f>
        <v>ƒ __/__ L.153-154</v>
      </c>
      <c r="F97" s="235" t="str">
        <f>IF(F$116="",IF(VLOOKUP(N97,ActivityList[],10,0)="Planned",Planned&amp;IF(VLOOKUP(N97,ActivityList[],12,0)="Yes",Moved,"")&amp;" __/__ ",IF(VLOOKUP(N97,ActivityList[],10,0)="Completed",Completed&amp;" ",Revoked&amp;" ")),IF(VLOOKUP(N97,ActivityList[],10,0)="Revoked",Revoked&amp;" ",TEXT(VLOOKUP(N97,ActivityList[],11,0)," d/m | ")))&amp;VLOOKUP(N97,ActivityList[],8,0)&amp;IF(VLOOKUP(N97,ActivityList[],13,0)="Yes"," "&amp;Map,"")&amp;IF(VLOOKUP(N97,ActivityList[],14,0)="Yes"," "&amp;Timeline,IF(VLOOKUP(N97,ActivityList[],14,0)="Figure"," "&amp;Timeline&amp;Figure,""))</f>
        <v>ƒ __/__ L.155-156</v>
      </c>
      <c r="G97" s="235" t="str">
        <f>IF(G$116="",IF(VLOOKUP(O97,ActivityList[],10,0)="Planned",Planned&amp;IF(VLOOKUP(O97,ActivityList[],12,0)="Yes",Moved,"")&amp;" __/__ ",IF(VLOOKUP(O97,ActivityList[],10,0)="Completed",Completed&amp;" ",Revoked&amp;" ")),IF(VLOOKUP(O97,ActivityList[],10,0)="Revoked",Revoked&amp;" ",TEXT(VLOOKUP(O97,ActivityList[],11,0)," d/m | ")))&amp;VLOOKUP(O97,ActivityList[],8,0)&amp;IF(VLOOKUP(O97,ActivityList[],13,0)="Yes"," "&amp;Map,"")&amp;IF(VLOOKUP(O97,ActivityList[],14,0)="Yes"," "&amp;Timeline,IF(VLOOKUP(O97,ActivityList[],14,0)="Figure"," "&amp;Timeline&amp;Figure,""))</f>
        <v>ƒ __/__ L.157-158</v>
      </c>
      <c r="H97" s="194" t="str">
        <f>IF(H$116="",IF(VLOOKUP(P97,ActivityList[],10,0)="Planned",Planned&amp;IF(VLOOKUP(P97,ActivityList[],12,0)="Yes",Moved,"")&amp;" __/__ ",IF(VLOOKUP(P97,ActivityList[],10,0)="Completed",Completed&amp;" ",Revoked&amp;" ")),IF(VLOOKUP(P97,ActivityList[],10,0)="Revoked",Revoked&amp;" ",TEXT(VLOOKUP(P97,ActivityList[],11,0)," d/m | ")))&amp;VLOOKUP(P97,ActivityList[],8,0)&amp;IF(VLOOKUP(P97,ActivityList[],13,0)="Yes"," "&amp;Map,"")&amp;IF(VLOOKUP(P97,ActivityList[],14,0)="Yes"," "&amp;Timeline,IF(VLOOKUP(P97,ActivityList[],14,0)="Figure"," "&amp;Timeline&amp;Figure,""))</f>
        <v>ƒ __/__ L.159-160</v>
      </c>
      <c r="J97" s="65" t="str">
        <f>IF(ISBLANK(A97),J95,A97)</f>
        <v>Math</v>
      </c>
      <c r="K97" s="104" t="str">
        <f>C97</f>
        <v>Horizons: Math 6</v>
      </c>
      <c r="L97" s="104" t="str">
        <f t="shared" ref="L97:P100" si="178">$J97&amp;$K97&amp;L$4</f>
        <v>MathHorizons: Math 631</v>
      </c>
      <c r="M97" s="104" t="str">
        <f t="shared" si="178"/>
        <v>MathHorizons: Math 632</v>
      </c>
      <c r="N97" s="104" t="str">
        <f t="shared" si="178"/>
        <v>MathHorizons: Math 633</v>
      </c>
      <c r="O97" s="104" t="str">
        <f t="shared" si="178"/>
        <v>MathHorizons: Math 634</v>
      </c>
      <c r="P97" s="104" t="str">
        <f t="shared" si="178"/>
        <v>MathHorizons: Math 635</v>
      </c>
      <c r="Q97" s="104"/>
      <c r="R97" s="66" t="str">
        <f>IF(R$4&gt;0,IF(ISNA(VLOOKUP(L97,ActivityList[],10,0)),"No Activity",IF(VLOOKUP(L97,ActivityList[],10,0)="Completed",VLOOKUP(L97,ActivityList[],11,0),VLOOKUP(L97,ActivityList[],10,0))),"No Class")</f>
        <v>Planned</v>
      </c>
      <c r="S97" s="66" t="str">
        <f>IF(S$4&gt;0,IF(ISNA(VLOOKUP(M97,ActivityList[],10,0)),"No Activity",IF(VLOOKUP(M97,ActivityList[],10,0)="Completed",VLOOKUP(M97,ActivityList[],11,0),VLOOKUP(M97,ActivityList[],10,0))),"No Class")</f>
        <v>Planned</v>
      </c>
      <c r="T97" s="66" t="str">
        <f>IF(T$4&gt;0,IF(ISNA(VLOOKUP(N97,ActivityList[],10,0)),"No Activity",IF(VLOOKUP(N97,ActivityList[],10,0)="Completed",VLOOKUP(N97,ActivityList[],11,0),VLOOKUP(N97,ActivityList[],10,0))),"No Class")</f>
        <v>Planned</v>
      </c>
      <c r="U97" s="66" t="str">
        <f>IF(U$4&gt;0,IF(ISNA(VLOOKUP(O97,ActivityList[],10,0)),"No Activity",IF(VLOOKUP(O97,ActivityList[],10,0)="Completed",VLOOKUP(O97,ActivityList[],11,0),VLOOKUP(O97,ActivityList[],10,0))),"No Class")</f>
        <v>Planned</v>
      </c>
      <c r="V97" s="66" t="str">
        <f>IF(V$4&gt;0,IF(ISNA(VLOOKUP(P97,ActivityList[],10,0)),"No Activity",IF(VLOOKUP(P97,ActivityList[],10,0)="Completed",VLOOKUP(P97,ActivityList[],11,0),VLOOKUP(P97,ActivityList[],10,0))),"No Class")</f>
        <v>Planned</v>
      </c>
    </row>
    <row r="98" spans="1:22" ht="15" customHeight="1" thickBot="1" x14ac:dyDescent="0.3">
      <c r="A98" s="259"/>
      <c r="B98" s="162"/>
      <c r="C98" s="187" t="s">
        <v>3501</v>
      </c>
      <c r="D98" s="123" t="e">
        <f>IF(D$116="",IF(VLOOKUP(L98,ActivityList[],10,0)="Planned",Planned&amp;IF(VLOOKUP(L98,ActivityList[],12,0)="Yes",Moved,"")&amp;" __/__ ",IF(VLOOKUP(L98,ActivityList[],10,0)="Completed",Completed&amp;" ",Revoked&amp;" ")),IF(VLOOKUP(L98,ActivityList[],10,0)="Revoked",Revoked&amp;" ",TEXT(VLOOKUP(L98,ActivityList[],11,0)," d/m | ")))&amp;VLOOKUP(L98,ActivityList[],8,0)&amp;IF(VLOOKUP(L98,ActivityList[],13,0)="Yes"," "&amp;Map,"")&amp;IF(VLOOKUP(L98,ActivityList[],14,0)="Yes"," "&amp;Timeline,IF(VLOOKUP(L98,ActivityList[],14,0)="Figure"," "&amp;Timeline&amp;Figure,""))</f>
        <v>#N/A</v>
      </c>
      <c r="E98" s="123" t="e">
        <f>IF(E$116="",IF(VLOOKUP(M98,ActivityList[],10,0)="Planned",Planned&amp;IF(VLOOKUP(M98,ActivityList[],12,0)="Yes",Moved,"")&amp;" __/__ ",IF(VLOOKUP(M98,ActivityList[],10,0)="Completed",Completed&amp;" ",Revoked&amp;" ")),IF(VLOOKUP(M98,ActivityList[],10,0)="Revoked",Revoked&amp;" ",TEXT(VLOOKUP(M98,ActivityList[],11,0)," d/m | ")))&amp;VLOOKUP(M98,ActivityList[],8,0)&amp;IF(VLOOKUP(M98,ActivityList[],13,0)="Yes"," "&amp;Map,"")&amp;IF(VLOOKUP(M98,ActivityList[],14,0)="Yes"," "&amp;Timeline,IF(VLOOKUP(M98,ActivityList[],14,0)="Figure"," "&amp;Timeline&amp;Figure,""))</f>
        <v>#N/A</v>
      </c>
      <c r="F98" s="123" t="e">
        <f>IF(F$116="",IF(VLOOKUP(N98,ActivityList[],10,0)="Planned",Planned&amp;IF(VLOOKUP(N98,ActivityList[],12,0)="Yes",Moved,"")&amp;" __/__ ",IF(VLOOKUP(N98,ActivityList[],10,0)="Completed",Completed&amp;" ",Revoked&amp;" ")),IF(VLOOKUP(N98,ActivityList[],10,0)="Revoked",Revoked&amp;" ",TEXT(VLOOKUP(N98,ActivityList[],11,0)," d/m | ")))&amp;VLOOKUP(N98,ActivityList[],8,0)&amp;IF(VLOOKUP(N98,ActivityList[],13,0)="Yes"," "&amp;Map,"")&amp;IF(VLOOKUP(N98,ActivityList[],14,0)="Yes"," "&amp;Timeline,IF(VLOOKUP(N98,ActivityList[],14,0)="Figure"," "&amp;Timeline&amp;Figure,""))</f>
        <v>#N/A</v>
      </c>
      <c r="G98" s="123" t="e">
        <f>IF(G$116="",IF(VLOOKUP(O98,ActivityList[],10,0)="Planned",Planned&amp;IF(VLOOKUP(O98,ActivityList[],12,0)="Yes",Moved,"")&amp;" __/__ ",IF(VLOOKUP(O98,ActivityList[],10,0)="Completed",Completed&amp;" ",Revoked&amp;" ")),IF(VLOOKUP(O98,ActivityList[],10,0)="Revoked",Revoked&amp;" ",TEXT(VLOOKUP(O98,ActivityList[],11,0)," d/m | ")))&amp;VLOOKUP(O98,ActivityList[],8,0)&amp;IF(VLOOKUP(O98,ActivityList[],13,0)="Yes"," "&amp;Map,"")&amp;IF(VLOOKUP(O98,ActivityList[],14,0)="Yes"," "&amp;Timeline,IF(VLOOKUP(O98,ActivityList[],14,0)="Figure"," "&amp;Timeline&amp;Figure,""))</f>
        <v>#N/A</v>
      </c>
      <c r="H98" s="124" t="e">
        <f>IF(H$116="",IF(VLOOKUP(P98,ActivityList[],10,0)="Planned",Planned&amp;IF(VLOOKUP(P98,ActivityList[],12,0)="Yes",Moved,"")&amp;" __/__ ",IF(VLOOKUP(P98,ActivityList[],10,0)="Completed",Completed&amp;" ",Revoked&amp;" ")),IF(VLOOKUP(P98,ActivityList[],10,0)="Revoked",Revoked&amp;" ",TEXT(VLOOKUP(P98,ActivityList[],11,0)," d/m | ")))&amp;VLOOKUP(P98,ActivityList[],8,0)&amp;IF(VLOOKUP(P98,ActivityList[],13,0)="Yes"," "&amp;Map,"")&amp;IF(VLOOKUP(P98,ActivityList[],14,0)="Yes"," "&amp;Timeline,IF(VLOOKUP(P98,ActivityList[],14,0)="Figure"," "&amp;Timeline&amp;Figure,""))</f>
        <v>#N/A</v>
      </c>
      <c r="J98" s="65" t="str">
        <f>IF(ISBLANK(A98),J97,A98)</f>
        <v>Math</v>
      </c>
      <c r="K98" s="65" t="str">
        <f>C98</f>
        <v>Math-U-See: Pre-Algebra</v>
      </c>
      <c r="L98" s="65" t="str">
        <f t="shared" ref="L98:P99" si="179">$J98&amp;$K98&amp;L$4</f>
        <v>MathMath-U-See: Pre-Algebra31</v>
      </c>
      <c r="M98" s="65" t="str">
        <f t="shared" si="179"/>
        <v>MathMath-U-See: Pre-Algebra32</v>
      </c>
      <c r="N98" s="65" t="str">
        <f t="shared" si="179"/>
        <v>MathMath-U-See: Pre-Algebra33</v>
      </c>
      <c r="O98" s="65" t="str">
        <f t="shared" si="179"/>
        <v>MathMath-U-See: Pre-Algebra34</v>
      </c>
      <c r="P98" s="65" t="str">
        <f t="shared" si="179"/>
        <v>MathMath-U-See: Pre-Algebra35</v>
      </c>
      <c r="Q98" s="65"/>
      <c r="R98" s="66" t="str">
        <f>IF(ISNA(VLOOKUP(L98,ActivityList[],10,0)),"",IF(ISBLANK(VLOOKUP(L98,ActivityList[],10,0)),"",VLOOKUP(L98,ActivityList[],10,0)))</f>
        <v/>
      </c>
      <c r="S98" s="66" t="str">
        <f>IF(ISNA(VLOOKUP(M98,ActivityList[],10,0)),"",IF(ISBLANK(VLOOKUP(M98,ActivityList[],10,0)),"",VLOOKUP(M98,ActivityList[],10,0)))</f>
        <v/>
      </c>
      <c r="T98" s="66" t="str">
        <f>IF(ISNA(VLOOKUP(N98,ActivityList[],10,0)),"",IF(ISBLANK(VLOOKUP(N98,ActivityList[],10,0)),"",VLOOKUP(N98,ActivityList[],10,0)))</f>
        <v/>
      </c>
      <c r="U98" s="66" t="str">
        <f>IF(ISNA(VLOOKUP(O98,ActivityList[],10,0)),"",IF(ISBLANK(VLOOKUP(O98,ActivityList[],10,0)),"",VLOOKUP(O98,ActivityList[],10,0)))</f>
        <v/>
      </c>
      <c r="V98" s="66" t="str">
        <f>IF(ISNA(VLOOKUP(P98,ActivityList[],10,0)),"",IF(ISBLANK(VLOOKUP(P98,ActivityList[],10,0)),"",VLOOKUP(P98,ActivityList[],10,0)))</f>
        <v/>
      </c>
    </row>
    <row r="99" spans="1:22" ht="15" customHeight="1" thickBot="1" x14ac:dyDescent="0.3">
      <c r="A99" s="259"/>
      <c r="B99" s="137"/>
      <c r="C99" s="238" t="s">
        <v>3417</v>
      </c>
      <c r="D99" s="120" t="e">
        <f>IF(D$116="",IF(VLOOKUP(L99,ActivityList[],10,0)="Planned",Planned&amp;IF(VLOOKUP(L99,ActivityList[],12,0)="Yes",Moved,"")&amp;" __/__ ",IF(VLOOKUP(L99,ActivityList[],10,0)="Completed",Completed&amp;" ",Revoked&amp;" ")),IF(VLOOKUP(L99,ActivityList[],10,0)="Revoked",Revoked&amp;" ",TEXT(VLOOKUP(L99,ActivityList[],11,0)," d/m | ")))&amp;VLOOKUP(L99,ActivityList[],8,0)&amp;IF(VLOOKUP(L99,ActivityList[],13,0)="Yes"," "&amp;Map,"")&amp;IF(VLOOKUP(L99,ActivityList[],14,0)="Yes"," "&amp;Timeline,IF(VLOOKUP(L99,ActivityList[],14,0)="Figure"," "&amp;Timeline&amp;Figure,""))</f>
        <v>#N/A</v>
      </c>
      <c r="E99" s="185" t="e">
        <f>IF(E$116="",IF(VLOOKUP(M99,ActivityList[],10,0)="Planned",Planned&amp;IF(VLOOKUP(M99,ActivityList[],12,0)="Yes",Moved,"")&amp;" __/__ ",IF(VLOOKUP(M99,ActivityList[],10,0)="Completed",Completed&amp;" ",Revoked&amp;" ")),IF(VLOOKUP(M99,ActivityList[],10,0)="Revoked",Revoked&amp;" ",TEXT(VLOOKUP(M99,ActivityList[],11,0)," d/m | ")))&amp;VLOOKUP(M99,ActivityList[],8,0)&amp;IF(VLOOKUP(M99,ActivityList[],13,0)="Yes"," "&amp;Map,"")&amp;IF(VLOOKUP(M99,ActivityList[],14,0)="Yes"," "&amp;Timeline,IF(VLOOKUP(M99,ActivityList[],14,0)="Figure"," "&amp;Timeline&amp;Figure,""))</f>
        <v>#N/A</v>
      </c>
      <c r="F99" s="120" t="e">
        <f>IF(F$116="",IF(VLOOKUP(N99,ActivityList[],10,0)="Planned",Planned&amp;IF(VLOOKUP(N99,ActivityList[],12,0)="Yes",Moved,"")&amp;" __/__ ",IF(VLOOKUP(N99,ActivityList[],10,0)="Completed",Completed&amp;" ",Revoked&amp;" ")),IF(VLOOKUP(N99,ActivityList[],10,0)="Revoked",Revoked&amp;" ",TEXT(VLOOKUP(N99,ActivityList[],11,0)," d/m | ")))&amp;VLOOKUP(N99,ActivityList[],8,0)&amp;IF(VLOOKUP(N99,ActivityList[],13,0)="Yes"," "&amp;Map,"")&amp;IF(VLOOKUP(N99,ActivityList[],14,0)="Yes"," "&amp;Timeline,IF(VLOOKUP(N99,ActivityList[],14,0)="Figure"," "&amp;Timeline&amp;Figure,""))</f>
        <v>#N/A</v>
      </c>
      <c r="G99" s="190" t="e">
        <f>IF(G$116="",IF(VLOOKUP(O99,ActivityList[],10,0)="Planned",Planned&amp;IF(VLOOKUP(O99,ActivityList[],12,0)="Yes",Moved,"")&amp;" __/__ ",IF(VLOOKUP(O99,ActivityList[],10,0)="Completed",Completed&amp;" ",Revoked&amp;" ")),IF(VLOOKUP(O99,ActivityList[],10,0)="Revoked",Revoked&amp;" ",TEXT(VLOOKUP(O99,ActivityList[],11,0)," d/m | ")))&amp;VLOOKUP(O99,ActivityList[],8,0)&amp;IF(VLOOKUP(O99,ActivityList[],13,0)="Yes"," "&amp;Map,"")&amp;IF(VLOOKUP(O99,ActivityList[],14,0)="Yes"," "&amp;Timeline,IF(VLOOKUP(O99,ActivityList[],14,0)="Figure"," "&amp;Timeline&amp;Figure,""))</f>
        <v>#N/A</v>
      </c>
      <c r="H99" s="130" t="e">
        <f>IF(H$116="",IF(VLOOKUP(P99,ActivityList[],10,0)="Planned",Planned&amp;IF(VLOOKUP(P99,ActivityList[],12,0)="Yes",Moved,"")&amp;" __/__ ",IF(VLOOKUP(P99,ActivityList[],10,0)="Completed",Completed&amp;" ",Revoked&amp;" ")),IF(VLOOKUP(P99,ActivityList[],10,0)="Revoked",Revoked&amp;" ",TEXT(VLOOKUP(P99,ActivityList[],11,0)," d/m | ")))&amp;VLOOKUP(P99,ActivityList[],8,0)&amp;IF(VLOOKUP(P99,ActivityList[],13,0)="Yes"," "&amp;Map,"")&amp;IF(VLOOKUP(P99,ActivityList[],14,0)="Yes"," "&amp;Timeline,IF(VLOOKUP(P99,ActivityList[],14,0)="Figure"," "&amp;Timeline&amp;Figure,""))</f>
        <v>#N/A</v>
      </c>
      <c r="J99" s="65" t="str">
        <f>IF(ISBLANK(A99),J98,A99)</f>
        <v>Math</v>
      </c>
      <c r="K99" s="65" t="str">
        <f>C99</f>
        <v>+ Khan Academy</v>
      </c>
      <c r="L99" s="65" t="str">
        <f t="shared" si="179"/>
        <v>Math+ Khan Academy31</v>
      </c>
      <c r="M99" s="65" t="str">
        <f t="shared" si="179"/>
        <v>Math+ Khan Academy32</v>
      </c>
      <c r="N99" s="65" t="str">
        <f t="shared" si="179"/>
        <v>Math+ Khan Academy33</v>
      </c>
      <c r="O99" s="65" t="str">
        <f t="shared" si="179"/>
        <v>Math+ Khan Academy34</v>
      </c>
      <c r="P99" s="65" t="str">
        <f t="shared" si="179"/>
        <v>Math+ Khan Academy35</v>
      </c>
      <c r="Q99" s="65"/>
      <c r="R99" s="66" t="str">
        <f>IF(ISNA(VLOOKUP(L99,ActivityList[],10,0)),"",IF(ISBLANK(VLOOKUP(L99,ActivityList[],10,0)),"",VLOOKUP(L99,ActivityList[],10,0)))</f>
        <v/>
      </c>
      <c r="S99" s="66" t="str">
        <f>IF(ISNA(VLOOKUP(M99,ActivityList[],10,0)),"",IF(ISBLANK(VLOOKUP(M99,ActivityList[],10,0)),"",VLOOKUP(M99,ActivityList[],10,0)))</f>
        <v/>
      </c>
      <c r="T99" s="66" t="str">
        <f>IF(ISNA(VLOOKUP(N99,ActivityList[],10,0)),"",IF(ISBLANK(VLOOKUP(N99,ActivityList[],10,0)),"",VLOOKUP(N99,ActivityList[],10,0)))</f>
        <v/>
      </c>
      <c r="U99" s="66" t="str">
        <f>IF(ISNA(VLOOKUP(O99,ActivityList[],10,0)),"",IF(ISBLANK(VLOOKUP(O99,ActivityList[],10,0)),"",VLOOKUP(O99,ActivityList[],10,0)))</f>
        <v/>
      </c>
      <c r="V99" s="66" t="str">
        <f>IF(ISNA(VLOOKUP(P99,ActivityList[],10,0)),"",IF(ISBLANK(VLOOKUP(P99,ActivityList[],10,0)),"",VLOOKUP(P99,ActivityList[],10,0)))</f>
        <v/>
      </c>
    </row>
    <row r="100" spans="1:22" ht="15" customHeight="1" x14ac:dyDescent="0.25">
      <c r="A100" s="257"/>
      <c r="B100" s="138"/>
      <c r="C100" s="239" t="s">
        <v>355</v>
      </c>
      <c r="D100" s="240" t="e">
        <f>IF(D$116="",IF(VLOOKUP(L100,ActivityList[],10,0)="Planned",Planned&amp;IF(VLOOKUP(L100,ActivityList[],12,0)="Yes",Moved,"")&amp;" __/__ ",IF(VLOOKUP(L100,ActivityList[],10,0)="Completed",Completed&amp;" ",Revoked&amp;" ")),IF(VLOOKUP(L100,ActivityList[],10,0)="Revoked",Revoked&amp;" ",TEXT(VLOOKUP(L100,ActivityList[],11,0)," d/m | ")))&amp;VLOOKUP(L100,ActivityList[],8,0)&amp;IF(VLOOKUP(L100,ActivityList[],13,0)="Yes"," "&amp;Map,"")&amp;IF(VLOOKUP(L100,ActivityList[],14,0)="Yes"," "&amp;Timeline,IF(VLOOKUP(L100,ActivityList[],14,0)="Figure"," "&amp;Timeline&amp;Figure,""))</f>
        <v>#N/A</v>
      </c>
      <c r="E100" s="236" t="e">
        <f>IF(E$116="",IF(VLOOKUP(M100,ActivityList[],10,0)="Planned",Planned&amp;IF(VLOOKUP(M100,ActivityList[],12,0)="Yes",Moved,"")&amp;" __/__ ",IF(VLOOKUP(M100,ActivityList[],10,0)="Completed",Completed&amp;" ",Revoked&amp;" ")),IF(VLOOKUP(M100,ActivityList[],10,0)="Revoked",Revoked&amp;" ",TEXT(VLOOKUP(M100,ActivityList[],11,0)," d/m | ")))&amp;VLOOKUP(M100,ActivityList[],8,0)&amp;IF(VLOOKUP(M100,ActivityList[],13,0)="Yes"," "&amp;Map,"")&amp;IF(VLOOKUP(M100,ActivityList[],14,0)="Yes"," "&amp;Timeline,IF(VLOOKUP(M100,ActivityList[],14,0)="Figure"," "&amp;Timeline&amp;Figure,""))</f>
        <v>#N/A</v>
      </c>
      <c r="F100" s="240" t="e">
        <f>IF(F$116="",IF(VLOOKUP(N100,ActivityList[],10,0)="Planned",Planned&amp;IF(VLOOKUP(N100,ActivityList[],12,0)="Yes",Moved,"")&amp;" __/__ ",IF(VLOOKUP(N100,ActivityList[],10,0)="Completed",Completed&amp;" ",Revoked&amp;" ")),IF(VLOOKUP(N100,ActivityList[],10,0)="Revoked",Revoked&amp;" ",TEXT(VLOOKUP(N100,ActivityList[],11,0)," d/m | ")))&amp;VLOOKUP(N100,ActivityList[],8,0)&amp;IF(VLOOKUP(N100,ActivityList[],13,0)="Yes"," "&amp;Map,"")&amp;IF(VLOOKUP(N100,ActivityList[],14,0)="Yes"," "&amp;Timeline,IF(VLOOKUP(N100,ActivityList[],14,0)="Figure"," "&amp;Timeline&amp;Figure,""))</f>
        <v>#N/A</v>
      </c>
      <c r="G100" s="237" t="e">
        <f>IF(G$116="",IF(VLOOKUP(O100,ActivityList[],10,0)="Planned",Planned&amp;IF(VLOOKUP(O100,ActivityList[],12,0)="Yes",Moved,"")&amp;" __/__ ",IF(VLOOKUP(O100,ActivityList[],10,0)="Completed",Completed&amp;" ",Revoked&amp;" ")),IF(VLOOKUP(O100,ActivityList[],10,0)="Revoked",Revoked&amp;" ",TEXT(VLOOKUP(O100,ActivityList[],11,0)," d/m | ")))&amp;VLOOKUP(O100,ActivityList[],8,0)&amp;IF(VLOOKUP(O100,ActivityList[],13,0)="Yes"," "&amp;Map,"")&amp;IF(VLOOKUP(O100,ActivityList[],14,0)="Yes"," "&amp;Timeline,IF(VLOOKUP(O100,ActivityList[],14,0)="Figure"," "&amp;Timeline&amp;Figure,""))</f>
        <v>#N/A</v>
      </c>
      <c r="H100" s="129" t="e">
        <f>IF(H$116="",IF(VLOOKUP(P100,ActivityList[],10,0)="Planned",Planned&amp;IF(VLOOKUP(P100,ActivityList[],12,0)="Yes",Moved,"")&amp;" __/__ ",IF(VLOOKUP(P100,ActivityList[],10,0)="Completed",Completed&amp;" ",Revoked&amp;" ")),IF(VLOOKUP(P100,ActivityList[],10,0)="Revoked",Revoked&amp;" ",TEXT(VLOOKUP(P100,ActivityList[],11,0)," d/m | ")))&amp;VLOOKUP(P100,ActivityList[],8,0)&amp;IF(VLOOKUP(P100,ActivityList[],13,0)="Yes"," "&amp;Map,"")&amp;IF(VLOOKUP(P100,ActivityList[],14,0)="Yes"," "&amp;Timeline,IF(VLOOKUP(P100,ActivityList[],14,0)="Figure"," "&amp;Timeline&amp;Figure,""))</f>
        <v>#N/A</v>
      </c>
      <c r="J100" s="65" t="str">
        <f>IF(ISBLANK(A100),J97,A100)</f>
        <v>Math</v>
      </c>
      <c r="K100" s="65" t="str">
        <f>C100</f>
        <v>DVD: Mathtacular 4</v>
      </c>
      <c r="L100" s="65" t="str">
        <f t="shared" si="178"/>
        <v>MathDVD: Mathtacular 431</v>
      </c>
      <c r="M100" s="65" t="str">
        <f t="shared" si="178"/>
        <v>MathDVD: Mathtacular 432</v>
      </c>
      <c r="N100" s="65" t="str">
        <f t="shared" si="178"/>
        <v>MathDVD: Mathtacular 433</v>
      </c>
      <c r="O100" s="65" t="str">
        <f t="shared" si="178"/>
        <v>MathDVD: Mathtacular 434</v>
      </c>
      <c r="P100" s="65" t="str">
        <f t="shared" si="178"/>
        <v>MathDVD: Mathtacular 435</v>
      </c>
      <c r="Q100" s="65"/>
      <c r="R100" s="66" t="str">
        <f>IF(R$4&gt;0,IF(ISNA(VLOOKUP(L100,ActivityList[],10,0)),"No Activity",IF(VLOOKUP(L100,ActivityList[],10,0)="Completed",VLOOKUP(L100,ActivityList[],11,0),VLOOKUP(L100,ActivityList[],10,0))),"No Class")</f>
        <v>No Activity</v>
      </c>
      <c r="S100" s="66" t="str">
        <f>IF(S$4&gt;0,IF(ISNA(VLOOKUP(M100,ActivityList[],10,0)),"No Activity",IF(VLOOKUP(M100,ActivityList[],10,0)="Completed",VLOOKUP(M100,ActivityList[],11,0),VLOOKUP(M100,ActivityList[],10,0))),"No Class")</f>
        <v>No Activity</v>
      </c>
      <c r="T100" s="66" t="str">
        <f>IF(T$4&gt;0,IF(ISNA(VLOOKUP(N100,ActivityList[],10,0)),"No Activity",IF(VLOOKUP(N100,ActivityList[],10,0)="Completed",VLOOKUP(N100,ActivityList[],11,0),VLOOKUP(N100,ActivityList[],10,0))),"No Class")</f>
        <v>No Activity</v>
      </c>
      <c r="U100" s="66" t="str">
        <f>IF(U$4&gt;0,IF(ISNA(VLOOKUP(O100,ActivityList[],10,0)),"No Activity",IF(VLOOKUP(O100,ActivityList[],10,0)="Completed",VLOOKUP(O100,ActivityList[],11,0),VLOOKUP(O100,ActivityList[],10,0))),"No Class")</f>
        <v>No Activity</v>
      </c>
      <c r="V100" s="66" t="str">
        <f>IF(V$4&gt;0,IF(ISNA(VLOOKUP(P100,ActivityList[],10,0)),"No Activity",IF(VLOOKUP(P100,ActivityList[],10,0)="Completed",VLOOKUP(P100,ActivityList[],11,0),VLOOKUP(P100,ActivityList[],10,0))),"No Class")</f>
        <v>No Activity</v>
      </c>
    </row>
    <row r="101" spans="1:22" x14ac:dyDescent="0.25">
      <c r="A101" s="269" t="s">
        <v>2797</v>
      </c>
      <c r="B101" s="142"/>
      <c r="C101" s="189" t="s">
        <v>4247</v>
      </c>
      <c r="D101" s="112" t="str">
        <f>IF(D$116="",IF(VLOOKUP(L101,ActivityList[],10,0)="Planned",Planned&amp;IF(VLOOKUP(L101,ActivityList[],12,0)="Yes",Moved,"")&amp;" __/__ ",IF(VLOOKUP(L101,ActivityList[],10,0)="Completed",Completed&amp;" ",Revoked&amp;" ")),IF(VLOOKUP(L101,ActivityList[],10,0)="Revoked",Revoked&amp;" ",TEXT(VLOOKUP(L101,ActivityList[],11,0)," d/m | ")))&amp;VLOOKUP(L101,ActivityList[],8,0)&amp;IF(VLOOKUP(L101,ActivityList[],13,0)="Yes"," "&amp;Map,"")&amp;IF(VLOOKUP(L101,ActivityList[],14,0)="Yes"," "&amp;Timeline,IF(VLOOKUP(L101,ActivityList[],14,0)="Figure"," "&amp;Timeline&amp;Figure,""))</f>
        <v>ƒ __/__ Lesson 12</v>
      </c>
      <c r="E101" s="112" t="e">
        <f>IF(E$116="",IF(VLOOKUP(M101,ActivityList[],10,0)="Planned",Planned&amp;IF(VLOOKUP(M101,ActivityList[],12,0)="Yes",Moved,"")&amp;" __/__ ",IF(VLOOKUP(M101,ActivityList[],10,0)="Completed",Completed&amp;" ",Revoked&amp;" ")),IF(VLOOKUP(M101,ActivityList[],10,0)="Revoked",Revoked&amp;" ",TEXT(VLOOKUP(M101,ActivityList[],11,0)," d/m | ")))&amp;VLOOKUP(M101,ActivityList[],8,0)&amp;IF(VLOOKUP(M101,ActivityList[],13,0)="Yes"," "&amp;Map,"")&amp;IF(VLOOKUP(M101,ActivityList[],14,0)="Yes"," "&amp;Timeline,IF(VLOOKUP(M101,ActivityList[],14,0)="Figure"," "&amp;Timeline&amp;Figure,""))</f>
        <v>#N/A</v>
      </c>
      <c r="F101" s="112" t="e">
        <f>IF(F$116="",IF(VLOOKUP(N101,ActivityList[],10,0)="Planned",Planned&amp;IF(VLOOKUP(N101,ActivityList[],12,0)="Yes",Moved,"")&amp;" __/__ ",IF(VLOOKUP(N101,ActivityList[],10,0)="Completed",Completed&amp;" ",Revoked&amp;" ")),IF(VLOOKUP(N101,ActivityList[],10,0)="Revoked",Revoked&amp;" ",TEXT(VLOOKUP(N101,ActivityList[],11,0)," d/m | ")))&amp;VLOOKUP(N101,ActivityList[],8,0)&amp;IF(VLOOKUP(N101,ActivityList[],13,0)="Yes"," "&amp;Map,"")&amp;IF(VLOOKUP(N101,ActivityList[],14,0)="Yes"," "&amp;Timeline,IF(VLOOKUP(N101,ActivityList[],14,0)="Figure"," "&amp;Timeline&amp;Figure,""))</f>
        <v>#N/A</v>
      </c>
      <c r="G101" s="112" t="str">
        <f>IF(G$116="",IF(VLOOKUP(O101,ActivityList[],10,0)="Planned",Planned&amp;IF(VLOOKUP(O101,ActivityList[],12,0)="Yes",Moved,"")&amp;" __/__ ",IF(VLOOKUP(O101,ActivityList[],10,0)="Completed",Completed&amp;" ",Revoked&amp;" ")),IF(VLOOKUP(O101,ActivityList[],10,0)="Revoked",Revoked&amp;" ",TEXT(VLOOKUP(O101,ActivityList[],11,0)," d/m | ")))&amp;VLOOKUP(O101,ActivityList[],8,0)&amp;IF(VLOOKUP(O101,ActivityList[],13,0)="Yes"," "&amp;Map,"")&amp;IF(VLOOKUP(O101,ActivityList[],14,0)="Yes"," "&amp;Timeline,IF(VLOOKUP(O101,ActivityList[],14,0)="Figure"," "&amp;Timeline&amp;Figure,""))</f>
        <v>ƒ __/__ Lesson 13</v>
      </c>
      <c r="H101" s="131" t="e">
        <f>IF(H$116="",IF(VLOOKUP(P101,ActivityList[],10,0)="Planned",Planned&amp;IF(VLOOKUP(P101,ActivityList[],12,0)="Yes",Moved,"")&amp;" __/__ ",IF(VLOOKUP(P101,ActivityList[],10,0)="Completed",Completed&amp;" ",Revoked&amp;" ")),IF(VLOOKUP(P101,ActivityList[],10,0)="Revoked",Revoked&amp;" ",TEXT(VLOOKUP(P101,ActivityList[],11,0)," d/m | ")))&amp;VLOOKUP(P101,ActivityList[],8,0)&amp;IF(VLOOKUP(P101,ActivityList[],13,0)="Yes"," "&amp;Map,"")&amp;IF(VLOOKUP(P101,ActivityList[],14,0)="Yes"," "&amp;Timeline,IF(VLOOKUP(P101,ActivityList[],14,0)="Figure"," "&amp;Timeline&amp;Figure,""))</f>
        <v>#N/A</v>
      </c>
      <c r="J101" s="65" t="str">
        <f t="shared" ref="J101:J113" si="180">IF(ISBLANK(A101),J100,A101)</f>
        <v>Logic</v>
      </c>
      <c r="K101" s="65" t="str">
        <f t="shared" ref="K101:K105" si="181">C101</f>
        <v>+ The Thinking Toolbox</v>
      </c>
      <c r="L101" s="65" t="str">
        <f t="shared" ref="L101:L105" si="182">$J101&amp;$K101&amp;L$4</f>
        <v>Logic+ The Thinking Toolbox31</v>
      </c>
      <c r="M101" s="65" t="str">
        <f t="shared" ref="M101:M105" si="183">$J101&amp;$K101&amp;M$4</f>
        <v>Logic+ The Thinking Toolbox32</v>
      </c>
      <c r="N101" s="65" t="str">
        <f t="shared" ref="N101:N105" si="184">$J101&amp;$K101&amp;N$4</f>
        <v>Logic+ The Thinking Toolbox33</v>
      </c>
      <c r="O101" s="65" t="str">
        <f t="shared" ref="O101:O105" si="185">$J101&amp;$K101&amp;O$4</f>
        <v>Logic+ The Thinking Toolbox34</v>
      </c>
      <c r="P101" s="65" t="str">
        <f t="shared" ref="P101:P105" si="186">$J101&amp;$K101&amp;P$4</f>
        <v>Logic+ The Thinking Toolbox35</v>
      </c>
      <c r="Q101" s="65"/>
      <c r="R101" s="66" t="str">
        <f>IF(R$4&gt;0,IF(ISNA(VLOOKUP(L101,ActivityList[],10,0)),"No Activity",IF(VLOOKUP(L101,ActivityList[],10,0)="Completed",VLOOKUP(L101,ActivityList[],11,0),VLOOKUP(L101,ActivityList[],10,0))),"No Class")</f>
        <v>Planned</v>
      </c>
      <c r="S101" s="66" t="str">
        <f>IF(S$4&gt;0,IF(ISNA(VLOOKUP(M101,ActivityList[],10,0)),"No Activity",IF(VLOOKUP(M101,ActivityList[],10,0)="Completed",VLOOKUP(M101,ActivityList[],11,0),VLOOKUP(M101,ActivityList[],10,0))),"No Class")</f>
        <v>No Activity</v>
      </c>
      <c r="T101" s="66" t="str">
        <f>IF(T$4&gt;0,IF(ISNA(VLOOKUP(N101,ActivityList[],10,0)),"No Activity",IF(VLOOKUP(N101,ActivityList[],10,0)="Completed",VLOOKUP(N101,ActivityList[],11,0),VLOOKUP(N101,ActivityList[],10,0))),"No Class")</f>
        <v>No Activity</v>
      </c>
      <c r="U101" s="66" t="str">
        <f>IF(U$4&gt;0,IF(ISNA(VLOOKUP(O101,ActivityList[],10,0)),"No Activity",IF(VLOOKUP(O101,ActivityList[],10,0)="Completed",VLOOKUP(O101,ActivityList[],11,0),VLOOKUP(O101,ActivityList[],10,0))),"No Class")</f>
        <v>Planned</v>
      </c>
      <c r="V101" s="66" t="str">
        <f>IF(V$4&gt;0,IF(ISNA(VLOOKUP(P101,ActivityList[],10,0)),"No Activity",IF(VLOOKUP(P101,ActivityList[],10,0)="Completed",VLOOKUP(P101,ActivityList[],11,0),VLOOKUP(P101,ActivityList[],10,0))),"No Class")</f>
        <v>No Activity</v>
      </c>
    </row>
    <row r="102" spans="1:22" x14ac:dyDescent="0.25">
      <c r="A102" s="269"/>
      <c r="B102" s="142"/>
      <c r="C102" s="189" t="s">
        <v>3418</v>
      </c>
      <c r="D102" s="147" t="e">
        <f>IF(D$116="",IF(VLOOKUP(L102,ActivityList[],10,0)="Planned",Planned&amp;IF(VLOOKUP(L102,ActivityList[],12,0)="Yes",Moved,"")&amp;" __/__ ",IF(VLOOKUP(L102,ActivityList[],10,0)="Completed",Completed&amp;" ",Revoked&amp;" ")),IF(VLOOKUP(L102,ActivityList[],10,0)="Revoked",Revoked&amp;" ",TEXT(VLOOKUP(L102,ActivityList[],11,0)," d/m | ")))&amp;VLOOKUP(L102,ActivityList[],8,0)&amp;IF(VLOOKUP(L102,ActivityList[],13,0)="Yes"," "&amp;Map,"")&amp;IF(VLOOKUP(L102,ActivityList[],14,0)="Yes"," "&amp;Timeline,IF(VLOOKUP(L102,ActivityList[],14,0)="Figure"," "&amp;Timeline&amp;Figure,""))</f>
        <v>#N/A</v>
      </c>
      <c r="E102" s="147" t="e">
        <f>IF(E$116="",IF(VLOOKUP(M102,ActivityList[],10,0)="Planned",Planned&amp;IF(VLOOKUP(M102,ActivityList[],12,0)="Yes",Moved,"")&amp;" __/__ ",IF(VLOOKUP(M102,ActivityList[],10,0)="Completed",Completed&amp;" ",Revoked&amp;" ")),IF(VLOOKUP(M102,ActivityList[],10,0)="Revoked",Revoked&amp;" ",TEXT(VLOOKUP(M102,ActivityList[],11,0)," d/m | ")))&amp;VLOOKUP(M102,ActivityList[],8,0)&amp;IF(VLOOKUP(M102,ActivityList[],13,0)="Yes"," "&amp;Map,"")&amp;IF(VLOOKUP(M102,ActivityList[],14,0)="Yes"," "&amp;Timeline,IF(VLOOKUP(M102,ActivityList[],14,0)="Figure"," "&amp;Timeline&amp;Figure,""))</f>
        <v>#N/A</v>
      </c>
      <c r="F102" s="147" t="e">
        <f>IF(F$116="",IF(VLOOKUP(N102,ActivityList[],10,0)="Planned",Planned&amp;IF(VLOOKUP(N102,ActivityList[],12,0)="Yes",Moved,"")&amp;" __/__ ",IF(VLOOKUP(N102,ActivityList[],10,0)="Completed",Completed&amp;" ",Revoked&amp;" ")),IF(VLOOKUP(N102,ActivityList[],10,0)="Revoked",Revoked&amp;" ",TEXT(VLOOKUP(N102,ActivityList[],11,0)," d/m | ")))&amp;VLOOKUP(N102,ActivityList[],8,0)&amp;IF(VLOOKUP(N102,ActivityList[],13,0)="Yes"," "&amp;Map,"")&amp;IF(VLOOKUP(N102,ActivityList[],14,0)="Yes"," "&amp;Timeline,IF(VLOOKUP(N102,ActivityList[],14,0)="Figure"," "&amp;Timeline&amp;Figure,""))</f>
        <v>#N/A</v>
      </c>
      <c r="G102" s="147" t="e">
        <f>IF(G$116="",IF(VLOOKUP(O102,ActivityList[],10,0)="Planned",Planned&amp;IF(VLOOKUP(O102,ActivityList[],12,0)="Yes",Moved,"")&amp;" __/__ ",IF(VLOOKUP(O102,ActivityList[],10,0)="Completed",Completed&amp;" ",Revoked&amp;" ")),IF(VLOOKUP(O102,ActivityList[],10,0)="Revoked",Revoked&amp;" ",TEXT(VLOOKUP(O102,ActivityList[],11,0)," d/m | ")))&amp;VLOOKUP(O102,ActivityList[],8,0)&amp;IF(VLOOKUP(O102,ActivityList[],13,0)="Yes"," "&amp;Map,"")&amp;IF(VLOOKUP(O102,ActivityList[],14,0)="Yes"," "&amp;Timeline,IF(VLOOKUP(O102,ActivityList[],14,0)="Figure"," "&amp;Timeline&amp;Figure,""))</f>
        <v>#N/A</v>
      </c>
      <c r="H102" s="125" t="e">
        <f>IF(H$116="",IF(VLOOKUP(P102,ActivityList[],10,0)="Planned",Planned&amp;IF(VLOOKUP(P102,ActivityList[],12,0)="Yes",Moved,"")&amp;" __/__ ",IF(VLOOKUP(P102,ActivityList[],10,0)="Completed",Completed&amp;" ",Revoked&amp;" ")),IF(VLOOKUP(P102,ActivityList[],10,0)="Revoked",Revoked&amp;" ",TEXT(VLOOKUP(P102,ActivityList[],11,0)," d/m | ")))&amp;VLOOKUP(P102,ActivityList[],8,0)&amp;IF(VLOOKUP(P102,ActivityList[],13,0)="Yes"," "&amp;Map,"")&amp;IF(VLOOKUP(P102,ActivityList[],14,0)="Yes"," "&amp;Timeline,IF(VLOOKUP(P102,ActivityList[],14,0)="Figure"," "&amp;Timeline&amp;Figure,""))</f>
        <v>#N/A</v>
      </c>
      <c r="J102" s="65" t="str">
        <f>IF(ISBLANK(A102),J101,A102)</f>
        <v>Logic</v>
      </c>
      <c r="K102" s="65" t="str">
        <f>C102</f>
        <v>+ The Fallacy Detective</v>
      </c>
      <c r="L102" s="65" t="str">
        <f>$J102&amp;$K102&amp;L$4</f>
        <v>Logic+ The Fallacy Detective31</v>
      </c>
      <c r="M102" s="65" t="str">
        <f>$J102&amp;$K102&amp;M$4</f>
        <v>Logic+ The Fallacy Detective32</v>
      </c>
      <c r="N102" s="65" t="str">
        <f>$J102&amp;$K102&amp;N$4</f>
        <v>Logic+ The Fallacy Detective33</v>
      </c>
      <c r="O102" s="65" t="str">
        <f>$J102&amp;$K102&amp;O$4</f>
        <v>Logic+ The Fallacy Detective34</v>
      </c>
      <c r="P102" s="65" t="str">
        <f>$J102&amp;$K102&amp;P$4</f>
        <v>Logic+ The Fallacy Detective35</v>
      </c>
      <c r="Q102" s="65"/>
      <c r="R102" s="66" t="str">
        <f>IF(ISNA(VLOOKUP(L102,ActivityList[],10,0)),"",IF(ISBLANK(VLOOKUP(L102,ActivityList[],10,0)),"",VLOOKUP(L102,ActivityList[],10,0)))</f>
        <v/>
      </c>
      <c r="S102" s="66" t="str">
        <f>IF(ISNA(VLOOKUP(M102,ActivityList[],10,0)),"",IF(ISBLANK(VLOOKUP(M102,ActivityList[],10,0)),"",VLOOKUP(M102,ActivityList[],10,0)))</f>
        <v/>
      </c>
      <c r="T102" s="66" t="str">
        <f>IF(ISNA(VLOOKUP(N102,ActivityList[],10,0)),"",IF(ISBLANK(VLOOKUP(N102,ActivityList[],10,0)),"",VLOOKUP(N102,ActivityList[],10,0)))</f>
        <v/>
      </c>
      <c r="U102" s="66" t="str">
        <f>IF(ISNA(VLOOKUP(O102,ActivityList[],10,0)),"",IF(ISBLANK(VLOOKUP(O102,ActivityList[],10,0)),"",VLOOKUP(O102,ActivityList[],10,0)))</f>
        <v/>
      </c>
      <c r="V102" s="66" t="str">
        <f>IF(ISNA(VLOOKUP(P102,ActivityList[],10,0)),"",IF(ISBLANK(VLOOKUP(P102,ActivityList[],10,0)),"",VLOOKUP(P102,ActivityList[],10,0)))</f>
        <v/>
      </c>
    </row>
    <row r="103" spans="1:22" ht="15" customHeight="1" x14ac:dyDescent="0.25">
      <c r="A103" s="269"/>
      <c r="B103" s="142"/>
      <c r="C103" s="189" t="s">
        <v>2874</v>
      </c>
      <c r="D103" s="147" t="str">
        <f>IF(D$116="",IF(VLOOKUP(L103,ActivityList[],10,0)="Planned",Planned&amp;IF(VLOOKUP(L103,ActivityList[],12,0)="Yes",Moved,"")&amp;" __/__ ",IF(VLOOKUP(L103,ActivityList[],10,0)="Completed",Completed&amp;" ",Revoked&amp;" ")),IF(VLOOKUP(L103,ActivityList[],10,0)="Revoked",Revoked&amp;" ",TEXT(VLOOKUP(L103,ActivityList[],11,0)," d/m | ")))&amp;VLOOKUP(L103,ActivityList[],8,0)&amp;IF(VLOOKUP(L103,ActivityList[],13,0)="Yes"," "&amp;Map,"")&amp;IF(VLOOKUP(L103,ActivityList[],14,0)="Yes"," "&amp;Timeline,IF(VLOOKUP(L103,ActivityList[],14,0)="Figure"," "&amp;Timeline&amp;Figure,""))</f>
        <v>ƒ __/__ T.2 P.19-20</v>
      </c>
      <c r="E103" s="147" t="str">
        <f>IF(E$116="",IF(VLOOKUP(M103,ActivityList[],10,0)="Planned",Planned&amp;IF(VLOOKUP(M103,ActivityList[],12,0)="Yes",Moved,"")&amp;" __/__ ",IF(VLOOKUP(M103,ActivityList[],10,0)="Completed",Completed&amp;" ",Revoked&amp;" ")),IF(VLOOKUP(M103,ActivityList[],10,0)="Revoked",Revoked&amp;" ",TEXT(VLOOKUP(M103,ActivityList[],11,0)," d/m | ")))&amp;VLOOKUP(M103,ActivityList[],8,0)&amp;IF(VLOOKUP(M103,ActivityList[],13,0)="Yes"," "&amp;Map,"")&amp;IF(VLOOKUP(M103,ActivityList[],14,0)="Yes"," "&amp;Timeline,IF(VLOOKUP(M103,ActivityList[],14,0)="Figure"," "&amp;Timeline&amp;Figure,""))</f>
        <v>ƒ __/__ T.2 P.21-22</v>
      </c>
      <c r="F103" s="147" t="str">
        <f>IF(F$116="",IF(VLOOKUP(N103,ActivityList[],10,0)="Planned",Planned&amp;IF(VLOOKUP(N103,ActivityList[],12,0)="Yes",Moved,"")&amp;" __/__ ",IF(VLOOKUP(N103,ActivityList[],10,0)="Completed",Completed&amp;" ",Revoked&amp;" ")),IF(VLOOKUP(N103,ActivityList[],10,0)="Revoked",Revoked&amp;" ",TEXT(VLOOKUP(N103,ActivityList[],11,0)," d/m | ")))&amp;VLOOKUP(N103,ActivityList[],8,0)&amp;IF(VLOOKUP(N103,ActivityList[],13,0)="Yes"," "&amp;Map,"")&amp;IF(VLOOKUP(N103,ActivityList[],14,0)="Yes"," "&amp;Timeline,IF(VLOOKUP(N103,ActivityList[],14,0)="Figure"," "&amp;Timeline&amp;Figure,""))</f>
        <v>ƒ __/__ T.2 P.23-24</v>
      </c>
      <c r="G103" s="147" t="str">
        <f>IF(G$116="",IF(VLOOKUP(O103,ActivityList[],10,0)="Planned",Planned&amp;IF(VLOOKUP(O103,ActivityList[],12,0)="Yes",Moved,"")&amp;" __/__ ",IF(VLOOKUP(O103,ActivityList[],10,0)="Completed",Completed&amp;" ",Revoked&amp;" ")),IF(VLOOKUP(O103,ActivityList[],10,0)="Revoked",Revoked&amp;" ",TEXT(VLOOKUP(O103,ActivityList[],11,0)," d/m | ")))&amp;VLOOKUP(O103,ActivityList[],8,0)&amp;IF(VLOOKUP(O103,ActivityList[],13,0)="Yes"," "&amp;Map,"")&amp;IF(VLOOKUP(O103,ActivityList[],14,0)="Yes"," "&amp;Timeline,IF(VLOOKUP(O103,ActivityList[],14,0)="Figure"," "&amp;Timeline&amp;Figure,""))</f>
        <v>ƒ __/__ T.2 P.25-26</v>
      </c>
      <c r="H103" s="125" t="e">
        <f>IF(H$116="",IF(VLOOKUP(P103,ActivityList[],10,0)="Planned",Planned&amp;IF(VLOOKUP(P103,ActivityList[],12,0)="Yes",Moved,"")&amp;" __/__ ",IF(VLOOKUP(P103,ActivityList[],10,0)="Completed",Completed&amp;" ",Revoked&amp;" ")),IF(VLOOKUP(P103,ActivityList[],10,0)="Revoked",Revoked&amp;" ",TEXT(VLOOKUP(P103,ActivityList[],11,0)," d/m | ")))&amp;VLOOKUP(P103,ActivityList[],8,0)&amp;IF(VLOOKUP(P103,ActivityList[],13,0)="Yes"," "&amp;Map,"")&amp;IF(VLOOKUP(P103,ActivityList[],14,0)="Yes"," "&amp;Timeline,IF(VLOOKUP(P103,ActivityList[],14,0)="Figure"," "&amp;Timeline&amp;Figure,""))</f>
        <v>#N/A</v>
      </c>
      <c r="J103" s="65" t="str">
        <f>IF(ISBLANK(A103),J101,A103)</f>
        <v>Logic</v>
      </c>
      <c r="K103" s="65" t="str">
        <f t="shared" si="181"/>
        <v>+ IQ Mindbenders</v>
      </c>
      <c r="L103" s="65" t="str">
        <f t="shared" si="182"/>
        <v>Logic+ IQ Mindbenders31</v>
      </c>
      <c r="M103" s="65" t="str">
        <f t="shared" si="183"/>
        <v>Logic+ IQ Mindbenders32</v>
      </c>
      <c r="N103" s="65" t="str">
        <f t="shared" si="184"/>
        <v>Logic+ IQ Mindbenders33</v>
      </c>
      <c r="O103" s="65" t="str">
        <f t="shared" si="185"/>
        <v>Logic+ IQ Mindbenders34</v>
      </c>
      <c r="P103" s="65" t="str">
        <f t="shared" si="186"/>
        <v>Logic+ IQ Mindbenders35</v>
      </c>
      <c r="Q103" s="65"/>
      <c r="R103" s="66" t="str">
        <f>IF(R$4&gt;0,IF(ISNA(VLOOKUP(L103,ActivityList[],10,0)),"No Activity",IF(VLOOKUP(L103,ActivityList[],10,0)="Completed",VLOOKUP(L103,ActivityList[],11,0),VLOOKUP(L103,ActivityList[],10,0))),"No Class")</f>
        <v>Planned</v>
      </c>
      <c r="S103" s="66" t="str">
        <f>IF(S$4&gt;0,IF(ISNA(VLOOKUP(M103,ActivityList[],10,0)),"No Activity",IF(VLOOKUP(M103,ActivityList[],10,0)="Completed",VLOOKUP(M103,ActivityList[],11,0),VLOOKUP(M103,ActivityList[],10,0))),"No Class")</f>
        <v>Planned</v>
      </c>
      <c r="T103" s="66" t="str">
        <f>IF(T$4&gt;0,IF(ISNA(VLOOKUP(N103,ActivityList[],10,0)),"No Activity",IF(VLOOKUP(N103,ActivityList[],10,0)="Completed",VLOOKUP(N103,ActivityList[],11,0),VLOOKUP(N103,ActivityList[],10,0))),"No Class")</f>
        <v>Planned</v>
      </c>
      <c r="U103" s="66" t="str">
        <f>IF(U$4&gt;0,IF(ISNA(VLOOKUP(O103,ActivityList[],10,0)),"No Activity",IF(VLOOKUP(O103,ActivityList[],10,0)="Completed",VLOOKUP(O103,ActivityList[],11,0),VLOOKUP(O103,ActivityList[],10,0))),"No Class")</f>
        <v>Planned</v>
      </c>
      <c r="V103" s="66" t="str">
        <f>IF(V$4&gt;0,IF(ISNA(VLOOKUP(P103,ActivityList[],10,0)),"No Activity",IF(VLOOKUP(P103,ActivityList[],10,0)="Completed",VLOOKUP(P103,ActivityList[],11,0),VLOOKUP(P103,ActivityList[],10,0))),"No Class")</f>
        <v>No Activity</v>
      </c>
    </row>
    <row r="104" spans="1:22" x14ac:dyDescent="0.25">
      <c r="A104" s="269"/>
      <c r="B104" s="142"/>
      <c r="C104" s="189" t="s">
        <v>3465</v>
      </c>
      <c r="D104" s="147" t="e">
        <f>IF(D$116="",IF(VLOOKUP(L104,ActivityList[],10,0)="Planned",Planned&amp;IF(VLOOKUP(L104,ActivityList[],12,0)="Yes",Moved,"")&amp;" __/__ ",IF(VLOOKUP(L104,ActivityList[],10,0)="Completed",Completed&amp;" ",Revoked&amp;" ")),IF(VLOOKUP(L104,ActivityList[],10,0)="Revoked",Revoked&amp;" ",TEXT(VLOOKUP(L104,ActivityList[],11,0)," d/m | ")))&amp;VLOOKUP(L104,ActivityList[],8,0)&amp;IF(VLOOKUP(L104,ActivityList[],13,0)="Yes"," "&amp;Map,"")&amp;IF(VLOOKUP(L104,ActivityList[],14,0)="Yes"," "&amp;Timeline,IF(VLOOKUP(L104,ActivityList[],14,0)="Figure"," "&amp;Timeline&amp;Figure,""))</f>
        <v>#N/A</v>
      </c>
      <c r="E104" s="147" t="str">
        <f>IF(E$116="",IF(VLOOKUP(M104,ActivityList[],10,0)="Planned",Planned&amp;IF(VLOOKUP(M104,ActivityList[],12,0)="Yes",Moved,"")&amp;" __/__ ",IF(VLOOKUP(M104,ActivityList[],10,0)="Completed",Completed&amp;" ",Revoked&amp;" ")),IF(VLOOKUP(M104,ActivityList[],10,0)="Revoked",Revoked&amp;" ",TEXT(VLOOKUP(M104,ActivityList[],11,0)," d/m | ")))&amp;VLOOKUP(M104,ActivityList[],8,0)&amp;IF(VLOOKUP(M104,ActivityList[],13,0)="Yes"," "&amp;Map,"")&amp;IF(VLOOKUP(M104,ActivityList[],14,0)="Yes"," "&amp;Timeline,IF(VLOOKUP(M104,ActivityList[],14,0)="Figure"," "&amp;Timeline&amp;Figure,""))</f>
        <v>ƒ __/__ 30 mins</v>
      </c>
      <c r="F104" s="147" t="e">
        <f>IF(F$116="",IF(VLOOKUP(N104,ActivityList[],10,0)="Planned",Planned&amp;IF(VLOOKUP(N104,ActivityList[],12,0)="Yes",Moved,"")&amp;" __/__ ",IF(VLOOKUP(N104,ActivityList[],10,0)="Completed",Completed&amp;" ",Revoked&amp;" ")),IF(VLOOKUP(N104,ActivityList[],10,0)="Revoked",Revoked&amp;" ",TEXT(VLOOKUP(N104,ActivityList[],11,0)," d/m | ")))&amp;VLOOKUP(N104,ActivityList[],8,0)&amp;IF(VLOOKUP(N104,ActivityList[],13,0)="Yes"," "&amp;Map,"")&amp;IF(VLOOKUP(N104,ActivityList[],14,0)="Yes"," "&amp;Timeline,IF(VLOOKUP(N104,ActivityList[],14,0)="Figure"," "&amp;Timeline&amp;Figure,""))</f>
        <v>#N/A</v>
      </c>
      <c r="G104" s="147" t="e">
        <f>IF(G$116="",IF(VLOOKUP(O104,ActivityList[],10,0)="Planned",Planned&amp;IF(VLOOKUP(O104,ActivityList[],12,0)="Yes",Moved,"")&amp;" __/__ ",IF(VLOOKUP(O104,ActivityList[],10,0)="Completed",Completed&amp;" ",Revoked&amp;" ")),IF(VLOOKUP(O104,ActivityList[],10,0)="Revoked",Revoked&amp;" ",TEXT(VLOOKUP(O104,ActivityList[],11,0)," d/m | ")))&amp;VLOOKUP(O104,ActivityList[],8,0)&amp;IF(VLOOKUP(O104,ActivityList[],13,0)="Yes"," "&amp;Map,"")&amp;IF(VLOOKUP(O104,ActivityList[],14,0)="Yes"," "&amp;Timeline,IF(VLOOKUP(O104,ActivityList[],14,0)="Figure"," "&amp;Timeline&amp;Figure,""))</f>
        <v>#N/A</v>
      </c>
      <c r="H104" s="125" t="e">
        <f>IF(H$116="",IF(VLOOKUP(P104,ActivityList[],10,0)="Planned",Planned&amp;IF(VLOOKUP(P104,ActivityList[],12,0)="Yes",Moved,"")&amp;" __/__ ",IF(VLOOKUP(P104,ActivityList[],10,0)="Completed",Completed&amp;" ",Revoked&amp;" ")),IF(VLOOKUP(P104,ActivityList[],10,0)="Revoked",Revoked&amp;" ",TEXT(VLOOKUP(P104,ActivityList[],11,0)," d/m | ")))&amp;VLOOKUP(P104,ActivityList[],8,0)&amp;IF(VLOOKUP(P104,ActivityList[],13,0)="Yes"," "&amp;Map,"")&amp;IF(VLOOKUP(P104,ActivityList[],14,0)="Yes"," "&amp;Timeline,IF(VLOOKUP(P104,ActivityList[],14,0)="Figure"," "&amp;Timeline&amp;Figure,""))</f>
        <v>#N/A</v>
      </c>
      <c r="J104" s="65" t="str">
        <f t="shared" si="180"/>
        <v>Logic</v>
      </c>
      <c r="K104" s="65" t="str">
        <f t="shared" si="181"/>
        <v>+ Programming: Scratch</v>
      </c>
      <c r="L104" s="65" t="str">
        <f t="shared" si="182"/>
        <v>Logic+ Programming: Scratch31</v>
      </c>
      <c r="M104" s="65" t="str">
        <f t="shared" si="183"/>
        <v>Logic+ Programming: Scratch32</v>
      </c>
      <c r="N104" s="65" t="str">
        <f t="shared" si="184"/>
        <v>Logic+ Programming: Scratch33</v>
      </c>
      <c r="O104" s="65" t="str">
        <f t="shared" si="185"/>
        <v>Logic+ Programming: Scratch34</v>
      </c>
      <c r="P104" s="65" t="str">
        <f t="shared" si="186"/>
        <v>Logic+ Programming: Scratch35</v>
      </c>
      <c r="Q104" s="65"/>
      <c r="R104" s="66" t="str">
        <f>IF(R$4&gt;0,IF(ISNA(VLOOKUP(L104,ActivityList[],10,0)),"No Activity",IF(VLOOKUP(L104,ActivityList[],10,0)="Completed",VLOOKUP(L104,ActivityList[],11,0),VLOOKUP(L104,ActivityList[],10,0))),"No Class")</f>
        <v>No Activity</v>
      </c>
      <c r="S104" s="66" t="str">
        <f>IF(S$4&gt;0,IF(ISNA(VLOOKUP(M104,ActivityList[],10,0)),"No Activity",IF(VLOOKUP(M104,ActivityList[],10,0)="Completed",VLOOKUP(M104,ActivityList[],11,0),VLOOKUP(M104,ActivityList[],10,0))),"No Class")</f>
        <v>Planned</v>
      </c>
      <c r="T104" s="66" t="str">
        <f>IF(T$4&gt;0,IF(ISNA(VLOOKUP(N104,ActivityList[],10,0)),"No Activity",IF(VLOOKUP(N104,ActivityList[],10,0)="Completed",VLOOKUP(N104,ActivityList[],11,0),VLOOKUP(N104,ActivityList[],10,0))),"No Class")</f>
        <v>No Activity</v>
      </c>
      <c r="U104" s="66" t="str">
        <f>IF(U$4&gt;0,IF(ISNA(VLOOKUP(O104,ActivityList[],10,0)),"No Activity",IF(VLOOKUP(O104,ActivityList[],10,0)="Completed",VLOOKUP(O104,ActivityList[],11,0),VLOOKUP(O104,ActivityList[],10,0))),"No Class")</f>
        <v>No Activity</v>
      </c>
      <c r="V104" s="66" t="str">
        <f>IF(V$4&gt;0,IF(ISNA(VLOOKUP(P104,ActivityList[],10,0)),"No Activity",IF(VLOOKUP(P104,ActivityList[],10,0)="Completed",VLOOKUP(P104,ActivityList[],11,0),VLOOKUP(P104,ActivityList[],10,0))),"No Class")</f>
        <v>No Activity</v>
      </c>
    </row>
    <row r="105" spans="1:22" x14ac:dyDescent="0.25">
      <c r="A105" s="278"/>
      <c r="B105" s="192"/>
      <c r="C105" s="195" t="s">
        <v>3484</v>
      </c>
      <c r="D105" s="177" t="str">
        <f>IF(D$116="",IF(VLOOKUP(L105,ActivityList[],10,0)="Planned",Planned&amp;IF(VLOOKUP(L105,ActivityList[],12,0)="Yes",Moved,"")&amp;" __/__ ",IF(VLOOKUP(L105,ActivityList[],10,0)="Completed",Completed&amp;" ",Revoked&amp;" ")),IF(VLOOKUP(L105,ActivityList[],10,0)="Revoked",Revoked&amp;" ",TEXT(VLOOKUP(L105,ActivityList[],11,0)," d/m | ")))&amp;VLOOKUP(L105,ActivityList[],8,0)&amp;IF(VLOOKUP(L105,ActivityList[],13,0)="Yes"," "&amp;Map,"")&amp;IF(VLOOKUP(L105,ActivityList[],14,0)="Yes"," "&amp;Timeline,IF(VLOOKUP(L105,ActivityList[],14,0)="Figure"," "&amp;Timeline&amp;Figure,""))</f>
        <v>ƒ __/__ Project 2</v>
      </c>
      <c r="E105" s="177" t="e">
        <f>IF(E$116="",IF(VLOOKUP(M105,ActivityList[],10,0)="Planned",Planned&amp;IF(VLOOKUP(M105,ActivityList[],12,0)="Yes",Moved,"")&amp;" __/__ ",IF(VLOOKUP(M105,ActivityList[],10,0)="Completed",Completed&amp;" ",Revoked&amp;" ")),IF(VLOOKUP(M105,ActivityList[],10,0)="Revoked",Revoked&amp;" ",TEXT(VLOOKUP(M105,ActivityList[],11,0)," d/m | ")))&amp;VLOOKUP(M105,ActivityList[],8,0)&amp;IF(VLOOKUP(M105,ActivityList[],13,0)="Yes"," "&amp;Map,"")&amp;IF(VLOOKUP(M105,ActivityList[],14,0)="Yes"," "&amp;Timeline,IF(VLOOKUP(M105,ActivityList[],14,0)="Figure"," "&amp;Timeline&amp;Figure,""))</f>
        <v>#N/A</v>
      </c>
      <c r="F105" s="177" t="e">
        <f>IF(F$116="",IF(VLOOKUP(N105,ActivityList[],10,0)="Planned",Planned&amp;IF(VLOOKUP(N105,ActivityList[],12,0)="Yes",Moved,"")&amp;" __/__ ",IF(VLOOKUP(N105,ActivityList[],10,0)="Completed",Completed&amp;" ",Revoked&amp;" ")),IF(VLOOKUP(N105,ActivityList[],10,0)="Revoked",Revoked&amp;" ",TEXT(VLOOKUP(N105,ActivityList[],11,0)," d/m | ")))&amp;VLOOKUP(N105,ActivityList[],8,0)&amp;IF(VLOOKUP(N105,ActivityList[],13,0)="Yes"," "&amp;Map,"")&amp;IF(VLOOKUP(N105,ActivityList[],14,0)="Yes"," "&amp;Timeline,IF(VLOOKUP(N105,ActivityList[],14,0)="Figure"," "&amp;Timeline&amp;Figure,""))</f>
        <v>#N/A</v>
      </c>
      <c r="G105" s="177" t="e">
        <f>IF(G$116="",IF(VLOOKUP(O105,ActivityList[],10,0)="Planned",Planned&amp;IF(VLOOKUP(O105,ActivityList[],12,0)="Yes",Moved,"")&amp;" __/__ ",IF(VLOOKUP(O105,ActivityList[],10,0)="Completed",Completed&amp;" ",Revoked&amp;" ")),IF(VLOOKUP(O105,ActivityList[],10,0)="Revoked",Revoked&amp;" ",TEXT(VLOOKUP(O105,ActivityList[],11,0)," d/m | ")))&amp;VLOOKUP(O105,ActivityList[],8,0)&amp;IF(VLOOKUP(O105,ActivityList[],13,0)="Yes"," "&amp;Map,"")&amp;IF(VLOOKUP(O105,ActivityList[],14,0)="Yes"," "&amp;Timeline,IF(VLOOKUP(O105,ActivityList[],14,0)="Figure"," "&amp;Timeline&amp;Figure,""))</f>
        <v>#N/A</v>
      </c>
      <c r="H105" s="129" t="e">
        <f>IF(H$116="",IF(VLOOKUP(P105,ActivityList[],10,0)="Planned",Planned&amp;IF(VLOOKUP(P105,ActivityList[],12,0)="Yes",Moved,"")&amp;" __/__ ",IF(VLOOKUP(P105,ActivityList[],10,0)="Completed",Completed&amp;" ",Revoked&amp;" ")),IF(VLOOKUP(P105,ActivityList[],10,0)="Revoked",Revoked&amp;" ",TEXT(VLOOKUP(P105,ActivityList[],11,0)," d/m | ")))&amp;VLOOKUP(P105,ActivityList[],8,0)&amp;IF(VLOOKUP(P105,ActivityList[],13,0)="Yes"," "&amp;Map,"")&amp;IF(VLOOKUP(P105,ActivityList[],14,0)="Yes"," "&amp;Timeline,IF(VLOOKUP(P105,ActivityList[],14,0)="Figure"," "&amp;Timeline&amp;Figure,""))</f>
        <v>#N/A</v>
      </c>
      <c r="J105" s="65" t="str">
        <f t="shared" si="180"/>
        <v>Logic</v>
      </c>
      <c r="K105" s="65" t="str">
        <f t="shared" si="181"/>
        <v>+ EEME Electronics Project</v>
      </c>
      <c r="L105" s="65" t="str">
        <f t="shared" si="182"/>
        <v>Logic+ EEME Electronics Project31</v>
      </c>
      <c r="M105" s="65" t="str">
        <f t="shared" si="183"/>
        <v>Logic+ EEME Electronics Project32</v>
      </c>
      <c r="N105" s="65" t="str">
        <f t="shared" si="184"/>
        <v>Logic+ EEME Electronics Project33</v>
      </c>
      <c r="O105" s="65" t="str">
        <f t="shared" si="185"/>
        <v>Logic+ EEME Electronics Project34</v>
      </c>
      <c r="P105" s="65" t="str">
        <f t="shared" si="186"/>
        <v>Logic+ EEME Electronics Project35</v>
      </c>
      <c r="Q105" s="65"/>
      <c r="R105" s="66" t="str">
        <f>IF(R$4&gt;0,IF(ISNA(VLOOKUP(L105,ActivityList[],10,0)),"No Activity",IF(VLOOKUP(L105,ActivityList[],10,0)="Completed",VLOOKUP(L105,ActivityList[],11,0),VLOOKUP(L105,ActivityList[],10,0))),"No Class")</f>
        <v>Planned</v>
      </c>
      <c r="S105" s="66" t="str">
        <f>IF(S$4&gt;0,IF(ISNA(VLOOKUP(M105,ActivityList[],10,0)),"No Activity",IF(VLOOKUP(M105,ActivityList[],10,0)="Completed",VLOOKUP(M105,ActivityList[],11,0),VLOOKUP(M105,ActivityList[],10,0))),"No Class")</f>
        <v>No Activity</v>
      </c>
      <c r="T105" s="66" t="str">
        <f>IF(T$4&gt;0,IF(ISNA(VLOOKUP(N105,ActivityList[],10,0)),"No Activity",IF(VLOOKUP(N105,ActivityList[],10,0)="Completed",VLOOKUP(N105,ActivityList[],11,0),VLOOKUP(N105,ActivityList[],10,0))),"No Class")</f>
        <v>No Activity</v>
      </c>
      <c r="U105" s="66" t="str">
        <f>IF(U$4&gt;0,IF(ISNA(VLOOKUP(O105,ActivityList[],10,0)),"No Activity",IF(VLOOKUP(O105,ActivityList[],10,0)="Completed",VLOOKUP(O105,ActivityList[],11,0),VLOOKUP(O105,ActivityList[],10,0))),"No Class")</f>
        <v>No Activity</v>
      </c>
      <c r="V105" s="66" t="str">
        <f>IF(V$4&gt;0,IF(ISNA(VLOOKUP(P105,ActivityList[],10,0)),"No Activity",IF(VLOOKUP(P105,ActivityList[],10,0)="Completed",VLOOKUP(P105,ActivityList[],11,0),VLOOKUP(P105,ActivityList[],10,0))),"No Class")</f>
        <v>No Activity</v>
      </c>
    </row>
    <row r="106" spans="1:22" x14ac:dyDescent="0.25">
      <c r="A106" s="255" t="s">
        <v>9</v>
      </c>
      <c r="B106" s="111"/>
      <c r="C106" s="139" t="s">
        <v>0</v>
      </c>
      <c r="D106" s="267" t="str">
        <f>IF(D$116="",IF(VLOOKUP(L106,ActivityList[],10,0)="Planned",Planned&amp;IF(VLOOKUP(L106,ActivityList[],12,0)="Yes",Moved,"")&amp;" __/__ ",IF(VLOOKUP(L106,ActivityList[],10,0)="Completed",Completed&amp;" ",Revoked&amp;" ")),IF(VLOOKUP(L106,ActivityList[],10,0)="Revoked",Revoked&amp;" ",TEXT(VLOOKUP(L106,ActivityList[],11,0)," d/m | ")))&amp;VLOOKUP(L106,ActivityList[],8,0)&amp;IF(VLOOKUP(L106,ActivityList[],13,0)="Yes"," "&amp;Map,"")&amp;IF(VLOOKUP(L106,ActivityList[],14,0)="Yes"," "&amp;Timeline,IF(VLOOKUP(L106,ActivityList[],14,0)="Figure"," "&amp;Timeline&amp;Figure,""))</f>
        <v>ƒ __/__ Psa 91:1-14 (Track 11)</v>
      </c>
      <c r="E106" s="267" t="e">
        <f>IF(E$116="",IF(VLOOKUP(M106,ActivityList[],9,0)="Planned",Planned&amp;IF(VLOOKUP(M106,ActivityList[],11,0)="Yes",Moved,"")&amp;" __/__ ",IF(VLOOKUP(M106,ActivityList[],9,0)="Completed",Completed&amp;" ",Revoked&amp;" ")),IF(VLOOKUP(M106,ActivityList[],9,0)="Revoked",Revoked&amp;" ",TEXT(VLOOKUP(M106,ActivityList[],10,0)," d/m | ")))&amp;VLOOKUP(M106,ActivityList[],7,0)&amp;IF(VLOOKUP(M106,ActivityList[],12,0)="Yes"," "&amp;Map,"")&amp;IF(VLOOKUP(M106,ActivityList[],13,0)="Yes"," "&amp;Timeline,IF(VLOOKUP(M106,ActivityList[],13,0)="Figure"," "&amp;Timeline&amp;Figure,""))</f>
        <v>#N/A</v>
      </c>
      <c r="F106" s="267" t="e">
        <f>IF(F$116="",IF(VLOOKUP(N106,ActivityList[],9,0)="Planned",Planned&amp;IF(VLOOKUP(N106,ActivityList[],11,0)="Yes",Moved,"")&amp;" __/__ ",IF(VLOOKUP(N106,ActivityList[],9,0)="Completed",Completed&amp;" ",Revoked&amp;" ")),IF(VLOOKUP(N106,ActivityList[],9,0)="Revoked",Revoked&amp;" ",TEXT(VLOOKUP(N106,ActivityList[],10,0)," d/m | ")))&amp;VLOOKUP(N106,ActivityList[],7,0)&amp;IF(VLOOKUP(N106,ActivityList[],12,0)="Yes"," "&amp;Map,"")&amp;IF(VLOOKUP(N106,ActivityList[],13,0)="Yes"," "&amp;Timeline,IF(VLOOKUP(N106,ActivityList[],13,0)="Figure"," "&amp;Timeline&amp;Figure,""))</f>
        <v>#N/A</v>
      </c>
      <c r="G106" s="267" t="e">
        <f>IF(G$116="",IF(VLOOKUP(O106,ActivityList[],9,0)="Planned",Planned&amp;IF(VLOOKUP(O106,ActivityList[],11,0)="Yes",Moved,"")&amp;" __/__ ",IF(VLOOKUP(O106,ActivityList[],9,0)="Completed",Completed&amp;" ",Revoked&amp;" ")),IF(VLOOKUP(O106,ActivityList[],9,0)="Revoked",Revoked&amp;" ",TEXT(VLOOKUP(O106,ActivityList[],10,0)," d/m | ")))&amp;VLOOKUP(O106,ActivityList[],7,0)&amp;IF(VLOOKUP(O106,ActivityList[],12,0)="Yes"," "&amp;Map,"")&amp;IF(VLOOKUP(O106,ActivityList[],13,0)="Yes"," "&amp;Timeline,IF(VLOOKUP(O106,ActivityList[],13,0)="Figure"," "&amp;Timeline&amp;Figure,""))</f>
        <v>#N/A</v>
      </c>
      <c r="H106" s="121" t="e">
        <f>IF(H$116="",IF(VLOOKUP(P106,ActivityList[],10,0)="Planned",Planned&amp;IF(VLOOKUP(P106,ActivityList[],12,0)="Yes",Moved,"")&amp;" __/__ ",IF(VLOOKUP(P106,ActivityList[],10,0)="Completed",Completed&amp;" ",Revoked&amp;" ")),IF(VLOOKUP(P106,ActivityList[],10,0)="Revoked",Revoked&amp;" ",TEXT(VLOOKUP(P106,ActivityList[],11,0)," d/m | ")))&amp;VLOOKUP(P106,ActivityList[],8,0)&amp;IF(VLOOKUP(P106,ActivityList[],13,0)="Yes"," "&amp;Map,"")&amp;IF(VLOOKUP(P106,ActivityList[],14,0)="Yes"," "&amp;Timeline,IF(VLOOKUP(P106,ActivityList[],14,0)="Figure"," "&amp;Timeline&amp;Figure,""))</f>
        <v>#N/A</v>
      </c>
      <c r="J106" s="65" t="str">
        <f t="shared" si="180"/>
        <v>Mem.</v>
      </c>
      <c r="K106" s="65" t="str">
        <f t="shared" si="0"/>
        <v>Bible</v>
      </c>
      <c r="L106" s="65" t="str">
        <f t="shared" ref="L106:P109" si="187">$J106&amp;$K106&amp;L$4</f>
        <v>Mem.Bible31</v>
      </c>
      <c r="M106" s="65" t="str">
        <f t="shared" si="187"/>
        <v>Mem.Bible32</v>
      </c>
      <c r="N106" s="65" t="str">
        <f t="shared" si="187"/>
        <v>Mem.Bible33</v>
      </c>
      <c r="O106" s="65" t="str">
        <f t="shared" si="187"/>
        <v>Mem.Bible34</v>
      </c>
      <c r="P106" s="65" t="str">
        <f t="shared" si="187"/>
        <v>Mem.Bible35</v>
      </c>
      <c r="Q106" s="65" t="s">
        <v>76</v>
      </c>
      <c r="R106" s="66" t="str">
        <f>IF(R$4&gt;0,IF(ISNA(VLOOKUP(L106,ActivityList[],10,0)),"No Activity",IF(VLOOKUP(L106,ActivityList[],10,0)="Completed",VLOOKUP(L106,ActivityList[],11,0),VLOOKUP(L106,ActivityList[],10,0))),"No Class")</f>
        <v>Planned</v>
      </c>
      <c r="S106" s="66" t="str">
        <f>IF(S$4&gt;0,IF(ISNA(VLOOKUP(M106,ActivityList[],10,0)),"No Activity",IF(VLOOKUP(M106,ActivityList[],10,0)="Completed",VLOOKUP(M106,ActivityList[],11,0),VLOOKUP(M106,ActivityList[],10,0))),"No Class")</f>
        <v>No Activity</v>
      </c>
      <c r="T106" s="66" t="str">
        <f>IF(T$4&gt;0,IF(ISNA(VLOOKUP(N106,ActivityList[],10,0)),"No Activity",IF(VLOOKUP(N106,ActivityList[],10,0)="Completed",VLOOKUP(N106,ActivityList[],11,0),VLOOKUP(N106,ActivityList[],10,0))),"No Class")</f>
        <v>No Activity</v>
      </c>
      <c r="U106" s="66" t="str">
        <f>IF(U$4&gt;0,IF(ISNA(VLOOKUP(O106,ActivityList[],10,0)),"No Activity",IF(VLOOKUP(O106,ActivityList[],10,0)="Completed",VLOOKUP(O106,ActivityList[],11,0),VLOOKUP(O106,ActivityList[],10,0))),"No Class")</f>
        <v>No Activity</v>
      </c>
      <c r="V106" s="66" t="str">
        <f>IF(V$4&gt;0,IF(ISNA(VLOOKUP(P106,ActivityList[],10,0)),"No Activity",IF(VLOOKUP(P106,ActivityList[],10,0)="Completed",VLOOKUP(P106,ActivityList[],11,0),VLOOKUP(P106,ActivityList[],10,0))),"No Class")</f>
        <v>No Activity</v>
      </c>
    </row>
    <row r="107" spans="1:22" x14ac:dyDescent="0.25">
      <c r="A107" s="269"/>
      <c r="B107" s="137"/>
      <c r="C107" s="241" t="s">
        <v>457</v>
      </c>
      <c r="D107" s="279" t="e">
        <f>IF(D$116="",IF(VLOOKUP(L107,ActivityList[],10,0)="Planned",Planned&amp;IF(VLOOKUP(L107,ActivityList[],12,0)="Yes",Moved,"")&amp;" __/__ ",IF(VLOOKUP(L107,ActivityList[],10,0)="Completed",Completed&amp;" ",Revoked&amp;" ")),IF(VLOOKUP(L107,ActivityList[],10,0)="Revoked",Revoked&amp;" ",TEXT(VLOOKUP(L107,ActivityList[],11,0)," d/m | ")))&amp;VLOOKUP(L107,ActivityList[],8,0)&amp;IF(VLOOKUP(L107,ActivityList[],13,0)="Yes"," "&amp;Map,"")&amp;IF(VLOOKUP(L107,ActivityList[],14,0)="Yes"," "&amp;Timeline,IF(VLOOKUP(L107,ActivityList[],14,0)="Figure"," "&amp;Timeline&amp;Figure,""))</f>
        <v>#N/A</v>
      </c>
      <c r="E107" s="279" t="e">
        <f>IF(E$116="",IF(VLOOKUP(M107,ActivityList[],9,0)="Planned",Planned&amp;IF(VLOOKUP(M107,ActivityList[],11,0)="Yes",Moved,"")&amp;" __/__ ",IF(VLOOKUP(M107,ActivityList[],9,0)="Completed",Completed&amp;" ",Revoked&amp;" ")),IF(VLOOKUP(M107,ActivityList[],9,0)="Revoked",Revoked&amp;" ",TEXT(VLOOKUP(M107,ActivityList[],10,0)," d/m | ")))&amp;VLOOKUP(M107,ActivityList[],7,0)&amp;IF(VLOOKUP(M107,ActivityList[],12,0)="Yes"," "&amp;Map,"")&amp;IF(VLOOKUP(M107,ActivityList[],13,0)="Yes"," "&amp;Timeline,IF(VLOOKUP(M107,ActivityList[],13,0)="Figure"," "&amp;Timeline&amp;Figure,""))</f>
        <v>#N/A</v>
      </c>
      <c r="F107" s="279" t="e">
        <f>IF(F$116="",IF(VLOOKUP(N107,ActivityList[],9,0)="Planned",Planned&amp;IF(VLOOKUP(N107,ActivityList[],11,0)="Yes",Moved,"")&amp;" __/__ ",IF(VLOOKUP(N107,ActivityList[],9,0)="Completed",Completed&amp;" ",Revoked&amp;" ")),IF(VLOOKUP(N107,ActivityList[],9,0)="Revoked",Revoked&amp;" ",TEXT(VLOOKUP(N107,ActivityList[],10,0)," d/m | ")))&amp;VLOOKUP(N107,ActivityList[],7,0)&amp;IF(VLOOKUP(N107,ActivityList[],12,0)="Yes"," "&amp;Map,"")&amp;IF(VLOOKUP(N107,ActivityList[],13,0)="Yes"," "&amp;Timeline,IF(VLOOKUP(N107,ActivityList[],13,0)="Figure"," "&amp;Timeline&amp;Figure,""))</f>
        <v>#N/A</v>
      </c>
      <c r="G107" s="279" t="e">
        <f>IF(G$116="",IF(VLOOKUP(O107,ActivityList[],9,0)="Planned",Planned&amp;IF(VLOOKUP(O107,ActivityList[],11,0)="Yes",Moved,"")&amp;" __/__ ",IF(VLOOKUP(O107,ActivityList[],9,0)="Completed",Completed&amp;" ",Revoked&amp;" ")),IF(VLOOKUP(O107,ActivityList[],9,0)="Revoked",Revoked&amp;" ",TEXT(VLOOKUP(O107,ActivityList[],10,0)," d/m | ")))&amp;VLOOKUP(O107,ActivityList[],7,0)&amp;IF(VLOOKUP(O107,ActivityList[],12,0)="Yes"," "&amp;Map,"")&amp;IF(VLOOKUP(O107,ActivityList[],13,0)="Yes"," "&amp;Timeline,IF(VLOOKUP(O107,ActivityList[],13,0)="Figure"," "&amp;Timeline&amp;Figure,""))</f>
        <v>#N/A</v>
      </c>
      <c r="H107" s="125"/>
      <c r="J107" s="65" t="str">
        <f t="shared" si="180"/>
        <v>Mem.</v>
      </c>
      <c r="K107" s="174" t="str">
        <f>C107</f>
        <v>+ Theology</v>
      </c>
      <c r="L107" s="174" t="str">
        <f t="shared" ref="L107:P108" si="188">$J107&amp;$K107&amp;L$4</f>
        <v>Mem.+ Theology31</v>
      </c>
      <c r="M107" s="174" t="str">
        <f t="shared" si="188"/>
        <v>Mem.+ Theology32</v>
      </c>
      <c r="N107" s="174" t="str">
        <f t="shared" si="188"/>
        <v>Mem.+ Theology33</v>
      </c>
      <c r="O107" s="174" t="str">
        <f t="shared" si="188"/>
        <v>Mem.+ Theology34</v>
      </c>
      <c r="P107" s="174" t="str">
        <f t="shared" si="188"/>
        <v>Mem.+ Theology35</v>
      </c>
      <c r="Q107" s="174"/>
      <c r="R107" s="66" t="str">
        <f>IF(R$4&gt;0,IF(ISNA(VLOOKUP(L107,ActivityList[],10,0)),"No Activity",IF(VLOOKUP(L107,ActivityList[],10,0)="Completed",VLOOKUP(L107,ActivityList[],11,0),VLOOKUP(L107,ActivityList[],10,0))),"No Class")</f>
        <v>No Activity</v>
      </c>
      <c r="S107" s="66" t="str">
        <f>IF(S$4&gt;0,IF(ISNA(VLOOKUP(M107,ActivityList[],10,0)),"No Activity",IF(VLOOKUP(M107,ActivityList[],10,0)="Completed",VLOOKUP(M107,ActivityList[],11,0),VLOOKUP(M107,ActivityList[],10,0))),"No Class")</f>
        <v>No Activity</v>
      </c>
      <c r="T107" s="66" t="str">
        <f>IF(T$4&gt;0,IF(ISNA(VLOOKUP(N107,ActivityList[],10,0)),"No Activity",IF(VLOOKUP(N107,ActivityList[],10,0)="Completed",VLOOKUP(N107,ActivityList[],11,0),VLOOKUP(N107,ActivityList[],10,0))),"No Class")</f>
        <v>No Activity</v>
      </c>
      <c r="U107" s="66" t="str">
        <f>IF(U$4&gt;0,IF(ISNA(VLOOKUP(O107,ActivityList[],10,0)),"No Activity",IF(VLOOKUP(O107,ActivityList[],10,0)="Completed",VLOOKUP(O107,ActivityList[],11,0),VLOOKUP(O107,ActivityList[],10,0))),"No Class")</f>
        <v>No Activity</v>
      </c>
      <c r="V107" s="66" t="str">
        <f>IF(V$4&gt;0,IF(ISNA(VLOOKUP(P107,ActivityList[],10,0)),"No Activity",IF(VLOOKUP(P107,ActivityList[],10,0)="Completed",VLOOKUP(P107,ActivityList[],11,0),VLOOKUP(P107,ActivityList[],10,0))),"No Class")</f>
        <v>No Activity</v>
      </c>
    </row>
    <row r="108" spans="1:22" x14ac:dyDescent="0.25">
      <c r="A108" s="269"/>
      <c r="B108" s="137"/>
      <c r="C108" s="241" t="s">
        <v>4348</v>
      </c>
      <c r="D108" s="279" t="e">
        <f>IF(D$116="",IF(VLOOKUP(L108,ActivityList[],10,0)="Planned",Planned&amp;IF(VLOOKUP(L108,ActivityList[],12,0)="Yes",Moved,"")&amp;" __/__ ",IF(VLOOKUP(L108,ActivityList[],10,0)="Completed",Completed&amp;" ",Revoked&amp;" ")),IF(VLOOKUP(L108,ActivityList[],10,0)="Revoked",Revoked&amp;" ",TEXT(VLOOKUP(L108,ActivityList[],11,0)," d/m | ")))&amp;VLOOKUP(L108,ActivityList[],8,0)&amp;IF(VLOOKUP(L108,ActivityList[],13,0)="Yes"," "&amp;Map,"")&amp;IF(VLOOKUP(L108,ActivityList[],14,0)="Yes"," "&amp;Timeline,IF(VLOOKUP(L108,ActivityList[],14,0)="Figure"," "&amp;Timeline&amp;Figure,""))</f>
        <v>#N/A</v>
      </c>
      <c r="E108" s="279" t="e">
        <f>IF(E$116="",IF(VLOOKUP(M108,ActivityList[],9,0)="Planned",Planned&amp;IF(VLOOKUP(M108,ActivityList[],11,0)="Yes",Moved,"")&amp;" __/__ ",IF(VLOOKUP(M108,ActivityList[],9,0)="Completed",Completed&amp;" ",Revoked&amp;" ")),IF(VLOOKUP(M108,ActivityList[],9,0)="Revoked",Revoked&amp;" ",TEXT(VLOOKUP(M108,ActivityList[],10,0)," d/m | ")))&amp;VLOOKUP(M108,ActivityList[],7,0)&amp;IF(VLOOKUP(M108,ActivityList[],12,0)="Yes"," "&amp;Map,"")&amp;IF(VLOOKUP(M108,ActivityList[],13,0)="Yes"," "&amp;Timeline,IF(VLOOKUP(M108,ActivityList[],13,0)="Figure"," "&amp;Timeline&amp;Figure,""))</f>
        <v>#N/A</v>
      </c>
      <c r="F108" s="279" t="e">
        <f>IF(F$116="",IF(VLOOKUP(N108,ActivityList[],9,0)="Planned",Planned&amp;IF(VLOOKUP(N108,ActivityList[],11,0)="Yes",Moved,"")&amp;" __/__ ",IF(VLOOKUP(N108,ActivityList[],9,0)="Completed",Completed&amp;" ",Revoked&amp;" ")),IF(VLOOKUP(N108,ActivityList[],9,0)="Revoked",Revoked&amp;" ",TEXT(VLOOKUP(N108,ActivityList[],10,0)," d/m | ")))&amp;VLOOKUP(N108,ActivityList[],7,0)&amp;IF(VLOOKUP(N108,ActivityList[],12,0)="Yes"," "&amp;Map,"")&amp;IF(VLOOKUP(N108,ActivityList[],13,0)="Yes"," "&amp;Timeline,IF(VLOOKUP(N108,ActivityList[],13,0)="Figure"," "&amp;Timeline&amp;Figure,""))</f>
        <v>#N/A</v>
      </c>
      <c r="G108" s="279" t="e">
        <f>IF(G$116="",IF(VLOOKUP(O108,ActivityList[],9,0)="Planned",Planned&amp;IF(VLOOKUP(O108,ActivityList[],11,0)="Yes",Moved,"")&amp;" __/__ ",IF(VLOOKUP(O108,ActivityList[],9,0)="Completed",Completed&amp;" ",Revoked&amp;" ")),IF(VLOOKUP(O108,ActivityList[],9,0)="Revoked",Revoked&amp;" ",TEXT(VLOOKUP(O108,ActivityList[],10,0)," d/m | ")))&amp;VLOOKUP(O108,ActivityList[],7,0)&amp;IF(VLOOKUP(O108,ActivityList[],12,0)="Yes"," "&amp;Map,"")&amp;IF(VLOOKUP(O108,ActivityList[],13,0)="Yes"," "&amp;Timeline,IF(VLOOKUP(O108,ActivityList[],13,0)="Figure"," "&amp;Timeline&amp;Figure,""))</f>
        <v>#N/A</v>
      </c>
      <c r="H108" s="125"/>
      <c r="J108" s="65" t="str">
        <f>IF(ISBLANK(A108),J107,A108)</f>
        <v>Mem.</v>
      </c>
      <c r="K108" s="65" t="str">
        <f>C108</f>
        <v>+ Knowledge</v>
      </c>
      <c r="L108" s="65" t="str">
        <f t="shared" si="188"/>
        <v>Mem.+ Knowledge31</v>
      </c>
      <c r="M108" s="65" t="str">
        <f t="shared" si="188"/>
        <v>Mem.+ Knowledge32</v>
      </c>
      <c r="N108" s="65" t="str">
        <f t="shared" si="188"/>
        <v>Mem.+ Knowledge33</v>
      </c>
      <c r="O108" s="65" t="str">
        <f t="shared" si="188"/>
        <v>Mem.+ Knowledge34</v>
      </c>
      <c r="P108" s="65" t="str">
        <f t="shared" si="188"/>
        <v>Mem.+ Knowledge35</v>
      </c>
      <c r="Q108" s="65"/>
      <c r="R108" s="66" t="str">
        <f>IF(ISNA(VLOOKUP(L108,ActivityList[],10,0)),"",IF(ISBLANK(VLOOKUP(L108,ActivityList[],10,0)),"",VLOOKUP(L108,ActivityList[],10,0)))</f>
        <v/>
      </c>
      <c r="S108" s="66" t="str">
        <f>IF(ISNA(VLOOKUP(M108,ActivityList[],10,0)),"",IF(ISBLANK(VLOOKUP(M108,ActivityList[],10,0)),"",VLOOKUP(M108,ActivityList[],10,0)))</f>
        <v/>
      </c>
      <c r="T108" s="66" t="str">
        <f>IF(ISNA(VLOOKUP(N108,ActivityList[],10,0)),"",IF(ISBLANK(VLOOKUP(N108,ActivityList[],10,0)),"",VLOOKUP(N108,ActivityList[],10,0)))</f>
        <v/>
      </c>
      <c r="U108" s="66" t="str">
        <f>IF(ISNA(VLOOKUP(O108,ActivityList[],10,0)),"",IF(ISBLANK(VLOOKUP(O108,ActivityList[],10,0)),"",VLOOKUP(O108,ActivityList[],10,0)))</f>
        <v/>
      </c>
      <c r="V108" s="66" t="str">
        <f>IF(ISNA(VLOOKUP(P108,ActivityList[],10,0)),"",IF(ISBLANK(VLOOKUP(P108,ActivityList[],10,0)),"",VLOOKUP(P108,ActivityList[],10,0)))</f>
        <v/>
      </c>
    </row>
    <row r="109" spans="1:22" ht="15" customHeight="1" x14ac:dyDescent="0.25">
      <c r="A109" s="257"/>
      <c r="B109" s="138"/>
      <c r="C109" s="135" t="s">
        <v>3419</v>
      </c>
      <c r="D109" s="177" t="e">
        <f>IF(D$116="",IF(VLOOKUP(L109,ActivityList[],10,0)="Planned",Planned&amp;IF(VLOOKUP(L109,ActivityList[],12,0)="Yes",Moved,"")&amp;" __/__ ",IF(VLOOKUP(L109,ActivityList[],10,0)="Completed",Completed&amp;" ",Revoked&amp;" ")),IF(VLOOKUP(L109,ActivityList[],10,0)="Revoked",Revoked&amp;" ",TEXT(VLOOKUP(L109,ActivityList[],11,0)," d/m | ")))&amp;VLOOKUP(L109,ActivityList[],8,0)&amp;IF(VLOOKUP(L109,ActivityList[],13,0)="Yes"," "&amp;Map,"")&amp;IF(VLOOKUP(L109,ActivityList[],14,0)="Yes"," "&amp;Timeline,IF(VLOOKUP(L109,ActivityList[],14,0)="Figure"," "&amp;Timeline&amp;Figure,""))</f>
        <v>#N/A</v>
      </c>
      <c r="E109" s="177" t="e">
        <f>IF(E$116="",IF(VLOOKUP(M109,ActivityList[],10,0)="Planned",Planned&amp;IF(VLOOKUP(M109,ActivityList[],12,0)="Yes",Moved,"")&amp;" __/__ ",IF(VLOOKUP(M109,ActivityList[],10,0)="Completed",Completed&amp;" ",Revoked&amp;" ")),IF(VLOOKUP(M109,ActivityList[],10,0)="Revoked",Revoked&amp;" ",TEXT(VLOOKUP(M109,ActivityList[],11,0)," d/m | ")))&amp;VLOOKUP(M109,ActivityList[],8,0)&amp;IF(VLOOKUP(M109,ActivityList[],13,0)="Yes"," "&amp;Map,"")&amp;IF(VLOOKUP(M109,ActivityList[],14,0)="Yes"," "&amp;Timeline,IF(VLOOKUP(M109,ActivityList[],14,0)="Figure"," "&amp;Timeline&amp;Figure,""))</f>
        <v>#N/A</v>
      </c>
      <c r="F109" s="177" t="e">
        <f>IF(F$116="",IF(VLOOKUP(N109,ActivityList[],10,0)="Planned",Planned&amp;IF(VLOOKUP(N109,ActivityList[],12,0)="Yes",Moved,"")&amp;" __/__ ",IF(VLOOKUP(N109,ActivityList[],10,0)="Completed",Completed&amp;" ",Revoked&amp;" ")),IF(VLOOKUP(N109,ActivityList[],10,0)="Revoked",Revoked&amp;" ",TEXT(VLOOKUP(N109,ActivityList[],11,0)," d/m | ")))&amp;VLOOKUP(N109,ActivityList[],8,0)&amp;IF(VLOOKUP(N109,ActivityList[],13,0)="Yes"," "&amp;Map,"")&amp;IF(VLOOKUP(N109,ActivityList[],14,0)="Yes"," "&amp;Timeline,IF(VLOOKUP(N109,ActivityList[],14,0)="Figure"," "&amp;Timeline&amp;Figure,""))</f>
        <v>#N/A</v>
      </c>
      <c r="G109" s="177" t="str">
        <f>IF(G$116="",IF(VLOOKUP(O109,ActivityList[],10,0)="Planned",Planned&amp;IF(VLOOKUP(O109,ActivityList[],12,0)="Yes",Moved,"")&amp;" __/__ ",IF(VLOOKUP(O109,ActivityList[],10,0)="Completed",Completed&amp;" ",Revoked&amp;" ")),IF(VLOOKUP(O109,ActivityList[],10,0)="Revoked",Revoked&amp;" ",TEXT(VLOOKUP(O109,ActivityList[],11,0)," d/m | ")))&amp;VLOOKUP(O109,ActivityList[],8,0)&amp;IF(VLOOKUP(O109,ActivityList[],13,0)="Yes"," "&amp;Map,"")&amp;IF(VLOOKUP(O109,ActivityList[],14,0)="Yes"," "&amp;Timeline,IF(VLOOKUP(O109,ActivityList[],14,0)="Figure"," "&amp;Timeline&amp;Figure,""))</f>
        <v>ƒ __/__ Theology</v>
      </c>
      <c r="H109" s="129" t="e">
        <f>IF(H$116="",IF(VLOOKUP(P109,ActivityList[],10,0)="Planned",Planned&amp;IF(VLOOKUP(P109,ActivityList[],12,0)="Yes",Moved,"")&amp;" __/__ ",IF(VLOOKUP(P109,ActivityList[],10,0)="Completed",Completed&amp;" ",Revoked&amp;" ")),IF(VLOOKUP(P109,ActivityList[],10,0)="Revoked",Revoked&amp;" ",TEXT(VLOOKUP(P109,ActivityList[],11,0)," d/m | ")))&amp;VLOOKUP(P109,ActivityList[],8,0)&amp;IF(VLOOKUP(P109,ActivityList[],13,0)="Yes"," "&amp;Map,"")&amp;IF(VLOOKUP(P109,ActivityList[],14,0)="Yes"," "&amp;Timeline,IF(VLOOKUP(P109,ActivityList[],14,0)="Figure"," "&amp;Timeline&amp;Figure,""))</f>
        <v>#N/A</v>
      </c>
      <c r="J109" s="65" t="str">
        <f>IF(ISBLANK(A109),J107,A109)</f>
        <v>Mem.</v>
      </c>
      <c r="K109" s="65" t="str">
        <f t="shared" si="0"/>
        <v>+ Review</v>
      </c>
      <c r="L109" s="65" t="str">
        <f t="shared" si="187"/>
        <v>Mem.+ Review31</v>
      </c>
      <c r="M109" s="65" t="str">
        <f t="shared" si="187"/>
        <v>Mem.+ Review32</v>
      </c>
      <c r="N109" s="65" t="str">
        <f t="shared" si="187"/>
        <v>Mem.+ Review33</v>
      </c>
      <c r="O109" s="65" t="str">
        <f t="shared" si="187"/>
        <v>Mem.+ Review34</v>
      </c>
      <c r="P109" s="65" t="str">
        <f t="shared" si="187"/>
        <v>Mem.+ Review35</v>
      </c>
      <c r="Q109" s="65" t="s">
        <v>76</v>
      </c>
      <c r="R109" s="66" t="str">
        <f>IF(R$4&gt;0,IF(ISNA(VLOOKUP(L109,ActivityList[],10,0)),"No Activity",IF(VLOOKUP(L109,ActivityList[],10,0)="Completed",VLOOKUP(L109,ActivityList[],11,0),VLOOKUP(L109,ActivityList[],10,0))),"No Class")</f>
        <v>No Activity</v>
      </c>
      <c r="S109" s="66" t="str">
        <f>IF(S$4&gt;0,IF(ISNA(VLOOKUP(M109,ActivityList[],10,0)),"No Activity",IF(VLOOKUP(M109,ActivityList[],10,0)="Completed",VLOOKUP(M109,ActivityList[],11,0),VLOOKUP(M109,ActivityList[],10,0))),"No Class")</f>
        <v>No Activity</v>
      </c>
      <c r="T109" s="66" t="str">
        <f>IF(T$4&gt;0,IF(ISNA(VLOOKUP(N109,ActivityList[],10,0)),"No Activity",IF(VLOOKUP(N109,ActivityList[],10,0)="Completed",VLOOKUP(N109,ActivityList[],11,0),VLOOKUP(N109,ActivityList[],10,0))),"No Class")</f>
        <v>No Activity</v>
      </c>
      <c r="U109" s="66" t="str">
        <f>IF(U$4&gt;0,IF(ISNA(VLOOKUP(O109,ActivityList[],10,0)),"No Activity",IF(VLOOKUP(O109,ActivityList[],10,0)="Completed",VLOOKUP(O109,ActivityList[],11,0),VLOOKUP(O109,ActivityList[],10,0))),"No Class")</f>
        <v>Planned</v>
      </c>
      <c r="V109" s="66" t="str">
        <f>IF(V$4&gt;0,IF(ISNA(VLOOKUP(P109,ActivityList[],10,0)),"No Activity",IF(VLOOKUP(P109,ActivityList[],10,0)="Completed",VLOOKUP(P109,ActivityList[],11,0),VLOOKUP(P109,ActivityList[],10,0))),"No Class")</f>
        <v>No Activity</v>
      </c>
    </row>
    <row r="110" spans="1:22" ht="15" customHeight="1" x14ac:dyDescent="0.25">
      <c r="A110" s="255" t="s">
        <v>109</v>
      </c>
      <c r="B110" s="111"/>
      <c r="C110" s="140" t="s">
        <v>130</v>
      </c>
      <c r="D110" s="141" t="e">
        <f>IF(D$116="",IF(VLOOKUP(L110,ActivityList[],10,0)="Planned",Planned&amp;IF(VLOOKUP(L110,ActivityList[],12,0)="Yes",Moved,"")&amp;" __/__ ",IF(VLOOKUP(L110,ActivityList[],10,0)="Completed",Completed&amp;" ",Revoked&amp;" ")),IF(VLOOKUP(L110,ActivityList[],10,0)="Revoked",Revoked&amp;" ",TEXT(VLOOKUP(L110,ActivityList[],11,0)," d/m | ")))&amp;VLOOKUP(L110,ActivityList[],8,0)&amp;IF(VLOOKUP(L110,ActivityList[],13,0)="Yes"," "&amp;Map,"")&amp;IF(VLOOKUP(L110,ActivityList[],14,0)="Yes"," "&amp;Timeline,IF(VLOOKUP(L110,ActivityList[],14,0)="Figure"," "&amp;Timeline&amp;Figure,""))</f>
        <v>#N/A</v>
      </c>
      <c r="E110" s="141" t="e">
        <f>IF(E$116="",IF(VLOOKUP(M110,ActivityList[],10,0)="Planned",Planned&amp;IF(VLOOKUP(M110,ActivityList[],12,0)="Yes",Moved,"")&amp;" __/__ ",IF(VLOOKUP(M110,ActivityList[],10,0)="Completed",Completed&amp;" ",Revoked&amp;" ")),IF(VLOOKUP(M110,ActivityList[],10,0)="Revoked",Revoked&amp;" ",TEXT(VLOOKUP(M110,ActivityList[],11,0)," d/m | ")))&amp;VLOOKUP(M110,ActivityList[],8,0)&amp;IF(VLOOKUP(M110,ActivityList[],13,0)="Yes"," "&amp;Map,"")&amp;IF(VLOOKUP(M110,ActivityList[],14,0)="Yes"," "&amp;Timeline,IF(VLOOKUP(M110,ActivityList[],14,0)="Figure"," "&amp;Timeline&amp;Figure,""))</f>
        <v>#N/A</v>
      </c>
      <c r="F110" s="141" t="e">
        <f>IF(F$116="",IF(VLOOKUP(N110,ActivityList[],10,0)="Planned",Planned&amp;IF(VLOOKUP(N110,ActivityList[],12,0)="Yes",Moved,"")&amp;" __/__ ",IF(VLOOKUP(N110,ActivityList[],10,0)="Completed",Completed&amp;" ",Revoked&amp;" ")),IF(VLOOKUP(N110,ActivityList[],10,0)="Revoked",Revoked&amp;" ",TEXT(VLOOKUP(N110,ActivityList[],11,0)," d/m | ")))&amp;VLOOKUP(N110,ActivityList[],8,0)&amp;IF(VLOOKUP(N110,ActivityList[],13,0)="Yes"," "&amp;Map,"")&amp;IF(VLOOKUP(N110,ActivityList[],14,0)="Yes"," "&amp;Timeline,IF(VLOOKUP(N110,ActivityList[],14,0)="Figure"," "&amp;Timeline&amp;Figure,""))</f>
        <v>#N/A</v>
      </c>
      <c r="G110" s="141" t="e">
        <f>IF(G$116="",IF(VLOOKUP(O110,ActivityList[],10,0)="Planned",Planned&amp;IF(VLOOKUP(O110,ActivityList[],12,0)="Yes",Moved,"")&amp;" __/__ ",IF(VLOOKUP(O110,ActivityList[],10,0)="Completed",Completed&amp;" ",Revoked&amp;" ")),IF(VLOOKUP(O110,ActivityList[],10,0)="Revoked",Revoked&amp;" ",TEXT(VLOOKUP(O110,ActivityList[],11,0)," d/m | ")))&amp;VLOOKUP(O110,ActivityList[],8,0)&amp;IF(VLOOKUP(O110,ActivityList[],13,0)="Yes"," "&amp;Map,"")&amp;IF(VLOOKUP(O110,ActivityList[],14,0)="Yes"," "&amp;Timeline,IF(VLOOKUP(O110,ActivityList[],14,0)="Figure"," "&amp;Timeline&amp;Figure,""))</f>
        <v>#N/A</v>
      </c>
      <c r="H110" s="121" t="e">
        <f>IF(H$116="",IF(VLOOKUP(P110,ActivityList[],10,0)="Planned",Planned&amp;IF(VLOOKUP(P110,ActivityList[],12,0)="Yes",Moved,"")&amp;" __/__ ",IF(VLOOKUP(P110,ActivityList[],10,0)="Completed",Completed&amp;" ",Revoked&amp;" ")),IF(VLOOKUP(P110,ActivityList[],10,0)="Revoked",Revoked&amp;" ",TEXT(VLOOKUP(P110,ActivityList[],11,0)," d/m | ")))&amp;VLOOKUP(P110,ActivityList[],8,0)&amp;IF(VLOOKUP(P110,ActivityList[],13,0)="Yes"," "&amp;Map,"")&amp;IF(VLOOKUP(P110,ActivityList[],14,0)="Yes"," "&amp;Timeline,IF(VLOOKUP(P110,ActivityList[],14,0)="Figure"," "&amp;Timeline&amp;Figure,""))</f>
        <v>#N/A</v>
      </c>
      <c r="J110" s="65" t="str">
        <f t="shared" si="180"/>
        <v>Activities</v>
      </c>
      <c r="K110" s="76" t="str">
        <f t="shared" si="0"/>
        <v>+ Field Trip</v>
      </c>
      <c r="L110" s="76" t="str">
        <f t="shared" ref="L110:P111" si="189">$J110&amp;$K110&amp;L$4</f>
        <v>Activities+ Field Trip31</v>
      </c>
      <c r="M110" s="76" t="str">
        <f t="shared" si="189"/>
        <v>Activities+ Field Trip32</v>
      </c>
      <c r="N110" s="76" t="str">
        <f t="shared" si="189"/>
        <v>Activities+ Field Trip33</v>
      </c>
      <c r="O110" s="76" t="str">
        <f t="shared" si="189"/>
        <v>Activities+ Field Trip34</v>
      </c>
      <c r="P110" s="76" t="str">
        <f t="shared" si="189"/>
        <v>Activities+ Field Trip35</v>
      </c>
      <c r="Q110" s="76"/>
      <c r="R110" s="66" t="str">
        <f>IF(R$4&gt;0,IF(ISNA(VLOOKUP(L110,ActivityList[],10,0)),"No Activity",IF(VLOOKUP(L110,ActivityList[],10,0)="Completed",VLOOKUP(L110,ActivityList[],11,0),VLOOKUP(L110,ActivityList[],10,0))),"No Class")</f>
        <v>No Activity</v>
      </c>
      <c r="S110" s="66" t="str">
        <f>IF(S$4&gt;0,IF(ISNA(VLOOKUP(M110,ActivityList[],10,0)),"No Activity",IF(VLOOKUP(M110,ActivityList[],10,0)="Completed",VLOOKUP(M110,ActivityList[],11,0),VLOOKUP(M110,ActivityList[],10,0))),"No Class")</f>
        <v>No Activity</v>
      </c>
      <c r="T110" s="66" t="str">
        <f>IF(T$4&gt;0,IF(ISNA(VLOOKUP(N110,ActivityList[],10,0)),"No Activity",IF(VLOOKUP(N110,ActivityList[],10,0)="Completed",VLOOKUP(N110,ActivityList[],11,0),VLOOKUP(N110,ActivityList[],10,0))),"No Class")</f>
        <v>No Activity</v>
      </c>
      <c r="U110" s="66" t="str">
        <f>IF(U$4&gt;0,IF(ISNA(VLOOKUP(O110,ActivityList[],10,0)),"No Activity",IF(VLOOKUP(O110,ActivityList[],10,0)="Completed",VLOOKUP(O110,ActivityList[],11,0),VLOOKUP(O110,ActivityList[],10,0))),"No Class")</f>
        <v>No Activity</v>
      </c>
      <c r="V110" s="66" t="str">
        <f>IF(V$4&gt;0,IF(ISNA(VLOOKUP(P110,ActivityList[],10,0)),"No Activity",IF(VLOOKUP(P110,ActivityList[],10,0)="Completed",VLOOKUP(P110,ActivityList[],11,0),VLOOKUP(P110,ActivityList[],10,0))),"No Class")</f>
        <v>No Activity</v>
      </c>
    </row>
    <row r="111" spans="1:22" ht="15" customHeight="1" x14ac:dyDescent="0.25">
      <c r="A111" s="256"/>
      <c r="B111" s="142"/>
      <c r="C111" s="143" t="s">
        <v>10</v>
      </c>
      <c r="D111" s="112" t="e">
        <f>IF(D$116="",IF(VLOOKUP(L111,ActivityList[],10,0)="Planned",Planned&amp;IF(VLOOKUP(L111,ActivityList[],12,0)="Yes",Moved,"")&amp;" __/__ ",IF(VLOOKUP(L111,ActivityList[],10,0)="Completed",Completed&amp;" ",Revoked&amp;" ")),IF(VLOOKUP(L111,ActivityList[],10,0)="Revoked",Revoked&amp;" ",TEXT(VLOOKUP(L111,ActivityList[],11,0)," d/m | ")))&amp;VLOOKUP(L111,ActivityList[],8,0)&amp;IF(VLOOKUP(L111,ActivityList[],13,0)="Yes"," "&amp;Map,"")&amp;IF(VLOOKUP(L111,ActivityList[],14,0)="Yes"," "&amp;Timeline,IF(VLOOKUP(L111,ActivityList[],14,0)="Figure"," "&amp;Timeline&amp;Figure,""))</f>
        <v>#N/A</v>
      </c>
      <c r="E111" s="112" t="str">
        <f>IF(E$116="",IF(VLOOKUP(M111,ActivityList[],10,0)="Planned",Planned&amp;IF(VLOOKUP(M111,ActivityList[],12,0)="Yes",Moved,"")&amp;" __/__ ",IF(VLOOKUP(M111,ActivityList[],10,0)="Completed",Completed&amp;" ",Revoked&amp;" ")),IF(VLOOKUP(M111,ActivityList[],10,0)="Revoked",Revoked&amp;" ",TEXT(VLOOKUP(M111,ActivityList[],11,0)," d/m | ")))&amp;VLOOKUP(M111,ActivityList[],8,0)&amp;IF(VLOOKUP(M111,ActivityList[],13,0)="Yes"," "&amp;Map,"")&amp;IF(VLOOKUP(M111,ActivityList[],14,0)="Yes"," "&amp;Timeline,IF(VLOOKUP(M111,ActivityList[],14,0)="Figure"," "&amp;Timeline&amp;Figure,""))</f>
        <v>ƒ __/__ Wooden Toys</v>
      </c>
      <c r="F111" s="112" t="e">
        <f>IF(F$116="",IF(VLOOKUP(N111,ActivityList[],10,0)="Planned",Planned&amp;IF(VLOOKUP(N111,ActivityList[],12,0)="Yes",Moved,"")&amp;" __/__ ",IF(VLOOKUP(N111,ActivityList[],10,0)="Completed",Completed&amp;" ",Revoked&amp;" ")),IF(VLOOKUP(N111,ActivityList[],10,0)="Revoked",Revoked&amp;" ",TEXT(VLOOKUP(N111,ActivityList[],11,0)," d/m | ")))&amp;VLOOKUP(N111,ActivityList[],8,0)&amp;IF(VLOOKUP(N111,ActivityList[],13,0)="Yes"," "&amp;Map,"")&amp;IF(VLOOKUP(N111,ActivityList[],14,0)="Yes"," "&amp;Timeline,IF(VLOOKUP(N111,ActivityList[],14,0)="Figure"," "&amp;Timeline&amp;Figure,""))</f>
        <v>#N/A</v>
      </c>
      <c r="G111" s="112" t="str">
        <f>IF(G$116="",IF(VLOOKUP(O111,ActivityList[],10,0)="Planned",Planned&amp;IF(VLOOKUP(O111,ActivityList[],12,0)="Yes",Moved,"")&amp;" __/__ ",IF(VLOOKUP(O111,ActivityList[],10,0)="Completed",Completed&amp;" ",Revoked&amp;" ")),IF(VLOOKUP(O111,ActivityList[],10,0)="Revoked",Revoked&amp;" ",TEXT(VLOOKUP(O111,ActivityList[],11,0)," d/m | ")))&amp;VLOOKUP(O111,ActivityList[],8,0)&amp;IF(VLOOKUP(O111,ActivityList[],13,0)="Yes"," "&amp;Map,"")&amp;IF(VLOOKUP(O111,ActivityList[],14,0)="Yes"," "&amp;Timeline,IF(VLOOKUP(O111,ActivityList[],14,0)="Figure"," "&amp;Timeline&amp;Figure,""))</f>
        <v>ƒ __/__ Table</v>
      </c>
      <c r="H111" s="131" t="e">
        <f>IF(H$116="",IF(VLOOKUP(P111,ActivityList[],10,0)="Planned",Planned&amp;IF(VLOOKUP(P111,ActivityList[],12,0)="Yes",Moved,"")&amp;" __/__ ",IF(VLOOKUP(P111,ActivityList[],10,0)="Completed",Completed&amp;" ",Revoked&amp;" ")),IF(VLOOKUP(P111,ActivityList[],10,0)="Revoked",Revoked&amp;" ",TEXT(VLOOKUP(P111,ActivityList[],11,0)," d/m | ")))&amp;VLOOKUP(P111,ActivityList[],8,0)&amp;IF(VLOOKUP(P111,ActivityList[],13,0)="Yes"," "&amp;Map,"")&amp;IF(VLOOKUP(P111,ActivityList[],14,0)="Yes"," "&amp;Timeline,IF(VLOOKUP(P111,ActivityList[],14,0)="Figure"," "&amp;Timeline&amp;Figure,""))</f>
        <v>#N/A</v>
      </c>
      <c r="J111" s="65" t="str">
        <f t="shared" si="180"/>
        <v>Activities</v>
      </c>
      <c r="K111" s="104" t="str">
        <f t="shared" si="0"/>
        <v>+ Arts &amp; Crafts</v>
      </c>
      <c r="L111" s="104" t="str">
        <f t="shared" si="189"/>
        <v>Activities+ Arts &amp; Crafts31</v>
      </c>
      <c r="M111" s="104" t="str">
        <f t="shared" si="189"/>
        <v>Activities+ Arts &amp; Crafts32</v>
      </c>
      <c r="N111" s="104" t="str">
        <f t="shared" si="189"/>
        <v>Activities+ Arts &amp; Crafts33</v>
      </c>
      <c r="O111" s="104" t="str">
        <f t="shared" si="189"/>
        <v>Activities+ Arts &amp; Crafts34</v>
      </c>
      <c r="P111" s="104" t="str">
        <f t="shared" si="189"/>
        <v>Activities+ Arts &amp; Crafts35</v>
      </c>
      <c r="Q111" s="104"/>
      <c r="R111" s="66" t="str">
        <f>IF(R$4&gt;0,IF(ISNA(VLOOKUP(L111,ActivityList[],10,0)),"No Activity",IF(VLOOKUP(L111,ActivityList[],10,0)="Completed",VLOOKUP(L111,ActivityList[],11,0),VLOOKUP(L111,ActivityList[],10,0))),"No Class")</f>
        <v>No Activity</v>
      </c>
      <c r="S111" s="66" t="str">
        <f>IF(S$4&gt;0,IF(ISNA(VLOOKUP(M111,ActivityList[],10,0)),"No Activity",IF(VLOOKUP(M111,ActivityList[],10,0)="Completed",VLOOKUP(M111,ActivityList[],11,0),VLOOKUP(M111,ActivityList[],10,0))),"No Class")</f>
        <v>Planned</v>
      </c>
      <c r="T111" s="66" t="str">
        <f>IF(T$4&gt;0,IF(ISNA(VLOOKUP(N111,ActivityList[],10,0)),"No Activity",IF(VLOOKUP(N111,ActivityList[],10,0)="Completed",VLOOKUP(N111,ActivityList[],11,0),VLOOKUP(N111,ActivityList[],10,0))),"No Class")</f>
        <v>No Activity</v>
      </c>
      <c r="U111" s="66" t="str">
        <f>IF(U$4&gt;0,IF(ISNA(VLOOKUP(O111,ActivityList[],10,0)),"No Activity",IF(VLOOKUP(O111,ActivityList[],10,0)="Completed",VLOOKUP(O111,ActivityList[],11,0),VLOOKUP(O111,ActivityList[],10,0))),"No Class")</f>
        <v>Planned</v>
      </c>
      <c r="V111" s="66" t="str">
        <f>IF(V$4&gt;0,IF(ISNA(VLOOKUP(P111,ActivityList[],10,0)),"No Activity",IF(VLOOKUP(P111,ActivityList[],10,0)="Completed",VLOOKUP(P111,ActivityList[],11,0),VLOOKUP(P111,ActivityList[],10,0))),"No Class")</f>
        <v>No Activity</v>
      </c>
    </row>
    <row r="112" spans="1:22" ht="15" customHeight="1" x14ac:dyDescent="0.25">
      <c r="A112" s="256"/>
      <c r="B112" s="137"/>
      <c r="C112" s="211" t="s">
        <v>4349</v>
      </c>
      <c r="D112" s="112" t="e">
        <f>IF(D$116="",IF(VLOOKUP(L112,ActivityList[],10,0)="Planned",Planned&amp;IF(VLOOKUP(L112,ActivityList[],12,0)="Yes",Moved,"")&amp;" __/__ ",IF(VLOOKUP(L112,ActivityList[],10,0)="Completed",Completed&amp;" ",Revoked&amp;" ")),IF(VLOOKUP(L112,ActivityList[],10,0)="Revoked",Revoked&amp;" ",TEXT(VLOOKUP(L112,ActivityList[],11,0)," d/m | ")))&amp;VLOOKUP(L112,ActivityList[],8,0)&amp;IF(VLOOKUP(L112,ActivityList[],13,0)="Yes"," "&amp;Map,"")&amp;IF(VLOOKUP(L112,ActivityList[],14,0)="Yes"," "&amp;Timeline,IF(VLOOKUP(L112,ActivityList[],14,0)="Figure"," "&amp;Timeline&amp;Figure,""))</f>
        <v>#N/A</v>
      </c>
      <c r="E112" s="112" t="e">
        <f>IF(E$116="",IF(VLOOKUP(M112,ActivityList[],10,0)="Planned",Planned&amp;IF(VLOOKUP(M112,ActivityList[],12,0)="Yes",Moved,"")&amp;" __/__ ",IF(VLOOKUP(M112,ActivityList[],10,0)="Completed",Completed&amp;" ",Revoked&amp;" ")),IF(VLOOKUP(M112,ActivityList[],10,0)="Revoked",Revoked&amp;" ",TEXT(VLOOKUP(M112,ActivityList[],11,0)," d/m | ")))&amp;VLOOKUP(M112,ActivityList[],8,0)&amp;IF(VLOOKUP(M112,ActivityList[],13,0)="Yes"," "&amp;Map,"")&amp;IF(VLOOKUP(M112,ActivityList[],14,0)="Yes"," "&amp;Timeline,IF(VLOOKUP(M112,ActivityList[],14,0)="Figure"," "&amp;Timeline&amp;Figure,""))</f>
        <v>#N/A</v>
      </c>
      <c r="F112" s="112" t="e">
        <f>IF(F$116="",IF(VLOOKUP(N112,ActivityList[],10,0)="Planned",Planned&amp;IF(VLOOKUP(N112,ActivityList[],12,0)="Yes",Moved,"")&amp;" __/__ ",IF(VLOOKUP(N112,ActivityList[],10,0)="Completed",Completed&amp;" ",Revoked&amp;" ")),IF(VLOOKUP(N112,ActivityList[],10,0)="Revoked",Revoked&amp;" ",TEXT(VLOOKUP(N112,ActivityList[],11,0)," d/m | ")))&amp;VLOOKUP(N112,ActivityList[],8,0)&amp;IF(VLOOKUP(N112,ActivityList[],13,0)="Yes"," "&amp;Map,"")&amp;IF(VLOOKUP(N112,ActivityList[],14,0)="Yes"," "&amp;Timeline,IF(VLOOKUP(N112,ActivityList[],14,0)="Figure"," "&amp;Timeline&amp;Figure,""))</f>
        <v>#N/A</v>
      </c>
      <c r="G112" s="112" t="e">
        <f>IF(G$116="",IF(VLOOKUP(O112,ActivityList[],10,0)="Planned",Planned&amp;IF(VLOOKUP(O112,ActivityList[],12,0)="Yes",Moved,"")&amp;" __/__ ",IF(VLOOKUP(O112,ActivityList[],10,0)="Completed",Completed&amp;" ",Revoked&amp;" ")),IF(VLOOKUP(O112,ActivityList[],10,0)="Revoked",Revoked&amp;" ",TEXT(VLOOKUP(O112,ActivityList[],11,0)," d/m | ")))&amp;VLOOKUP(O112,ActivityList[],8,0)&amp;IF(VLOOKUP(O112,ActivityList[],13,0)="Yes"," "&amp;Map,"")&amp;IF(VLOOKUP(O112,ActivityList[],14,0)="Yes"," "&amp;Timeline,IF(VLOOKUP(O112,ActivityList[],14,0)="Figure"," "&amp;Timeline&amp;Figure,""))</f>
        <v>#N/A</v>
      </c>
      <c r="H112" s="131" t="e">
        <f>IF(H$116="",IF(VLOOKUP(P112,ActivityList[],10,0)="Planned",Planned&amp;IF(VLOOKUP(P112,ActivityList[],12,0)="Yes",Moved,"")&amp;" __/__ ",IF(VLOOKUP(P112,ActivityList[],10,0)="Completed",Completed&amp;" ",Revoked&amp;" ")),IF(VLOOKUP(P112,ActivityList[],10,0)="Revoked",Revoked&amp;" ",TEXT(VLOOKUP(P112,ActivityList[],11,0)," d/m | ")))&amp;VLOOKUP(P112,ActivityList[],8,0)&amp;IF(VLOOKUP(P112,ActivityList[],13,0)="Yes"," "&amp;Map,"")&amp;IF(VLOOKUP(P112,ActivityList[],14,0)="Yes"," "&amp;Timeline,IF(VLOOKUP(P112,ActivityList[],14,0)="Figure"," "&amp;Timeline&amp;Figure,""))</f>
        <v>#N/A</v>
      </c>
      <c r="J112" s="65" t="str">
        <f t="shared" si="180"/>
        <v>Activities</v>
      </c>
      <c r="K112" s="65" t="str">
        <f>C112</f>
        <v>+ Brain Quest</v>
      </c>
      <c r="L112" s="65" t="str">
        <f>$J112&amp;$K112&amp;L$4</f>
        <v>Activities+ Brain Quest31</v>
      </c>
      <c r="M112" s="65" t="str">
        <f>$J112&amp;$K112&amp;M$4</f>
        <v>Activities+ Brain Quest32</v>
      </c>
      <c r="N112" s="65" t="str">
        <f>$J112&amp;$K112&amp;N$4</f>
        <v>Activities+ Brain Quest33</v>
      </c>
      <c r="O112" s="65" t="str">
        <f>$J112&amp;$K112&amp;O$4</f>
        <v>Activities+ Brain Quest34</v>
      </c>
      <c r="P112" s="65" t="str">
        <f>$J112&amp;$K112&amp;P$4</f>
        <v>Activities+ Brain Quest35</v>
      </c>
      <c r="Q112" s="65"/>
      <c r="R112" s="66" t="str">
        <f>IF(R$4&gt;0,IF(ISNA(VLOOKUP(L112,ActivityList[],10,0)),"No Activity",IF(VLOOKUP(L112,ActivityList[],10,0)="Completed",VLOOKUP(L112,ActivityList[],11,0),VLOOKUP(L112,ActivityList[],10,0))),"No Class")</f>
        <v>No Activity</v>
      </c>
      <c r="S112" s="66" t="str">
        <f>IF(S$4&gt;0,IF(ISNA(VLOOKUP(M112,ActivityList[],10,0)),"No Activity",IF(VLOOKUP(M112,ActivityList[],10,0)="Completed",VLOOKUP(M112,ActivityList[],11,0),VLOOKUP(M112,ActivityList[],10,0))),"No Class")</f>
        <v>No Activity</v>
      </c>
      <c r="T112" s="66" t="str">
        <f>IF(T$4&gt;0,IF(ISNA(VLOOKUP(N112,ActivityList[],10,0)),"No Activity",IF(VLOOKUP(N112,ActivityList[],10,0)="Completed",VLOOKUP(N112,ActivityList[],11,0),VLOOKUP(N112,ActivityList[],10,0))),"No Class")</f>
        <v>No Activity</v>
      </c>
      <c r="U112" s="66" t="str">
        <f>IF(U$4&gt;0,IF(ISNA(VLOOKUP(O112,ActivityList[],10,0)),"No Activity",IF(VLOOKUP(O112,ActivityList[],10,0)="Completed",VLOOKUP(O112,ActivityList[],11,0),VLOOKUP(O112,ActivityList[],10,0))),"No Class")</f>
        <v>No Activity</v>
      </c>
      <c r="V112" s="66" t="str">
        <f>IF(V$4&gt;0,IF(ISNA(VLOOKUP(P112,ActivityList[],10,0)),"No Activity",IF(VLOOKUP(P112,ActivityList[],10,0)="Completed",VLOOKUP(P112,ActivityList[],11,0),VLOOKUP(P112,ActivityList[],10,0))),"No Class")</f>
        <v>No Activity</v>
      </c>
    </row>
    <row r="113" spans="1:22" ht="15.75" thickBot="1" x14ac:dyDescent="0.3">
      <c r="A113" s="256"/>
      <c r="B113" s="196"/>
      <c r="C113" s="197" t="s">
        <v>3502</v>
      </c>
      <c r="D113" s="152" t="str">
        <f>IF(D$116="",IF(VLOOKUP(L113,ActivityList[],10,0)="Planned",Planned&amp;IF(VLOOKUP(L113,ActivityList[],12,0)="Yes",Moved,"")&amp;" __/__ ",IF(VLOOKUP(L113,ActivityList[],10,0)="Completed",Completed&amp;" ",Revoked&amp;" ")),IF(VLOOKUP(L113,ActivityList[],10,0)="Revoked",Revoked&amp;" ",TEXT(VLOOKUP(L113,ActivityList[],11,0)," d/m | ")))&amp;VLOOKUP(L113,ActivityList[],8,0)&amp;IF(VLOOKUP(L113,ActivityList[],13,0)="Yes"," "&amp;Map,"")&amp;IF(VLOOKUP(L113,ActivityList[],14,0)="Yes"," "&amp;Timeline,IF(VLOOKUP(L113,ActivityList[],14,0)="Figure"," "&amp;Timeline&amp;Figure,""))</f>
        <v>ƒ __/__ 20 mins</v>
      </c>
      <c r="E113" s="152" t="e">
        <f>IF(E$116="",IF(VLOOKUP(M113,ActivityList[],10,0)="Planned",Planned&amp;IF(VLOOKUP(M113,ActivityList[],12,0)="Yes",Moved,"")&amp;" __/__ ",IF(VLOOKUP(M113,ActivityList[],10,0)="Completed",Completed&amp;" ",Revoked&amp;" ")),IF(VLOOKUP(M113,ActivityList[],10,0)="Revoked",Revoked&amp;" ",TEXT(VLOOKUP(M113,ActivityList[],11,0)," d/m | ")))&amp;VLOOKUP(M113,ActivityList[],8,0)&amp;IF(VLOOKUP(M113,ActivityList[],13,0)="Yes"," "&amp;Map,"")&amp;IF(VLOOKUP(M113,ActivityList[],14,0)="Yes"," "&amp;Timeline,IF(VLOOKUP(M113,ActivityList[],14,0)="Figure"," "&amp;Timeline&amp;Figure,""))</f>
        <v>#N/A</v>
      </c>
      <c r="F113" s="152" t="str">
        <f>IF(F$116="",IF(VLOOKUP(N113,ActivityList[],10,0)="Planned",Planned&amp;IF(VLOOKUP(N113,ActivityList[],12,0)="Yes",Moved,"")&amp;" __/__ ",IF(VLOOKUP(N113,ActivityList[],10,0)="Completed",Completed&amp;" ",Revoked&amp;" ")),IF(VLOOKUP(N113,ActivityList[],10,0)="Revoked",Revoked&amp;" ",TEXT(VLOOKUP(N113,ActivityList[],11,0)," d/m | ")))&amp;VLOOKUP(N113,ActivityList[],8,0)&amp;IF(VLOOKUP(N113,ActivityList[],13,0)="Yes"," "&amp;Map,"")&amp;IF(VLOOKUP(N113,ActivityList[],14,0)="Yes"," "&amp;Timeline,IF(VLOOKUP(N113,ActivityList[],14,0)="Figure"," "&amp;Timeline&amp;Figure,""))</f>
        <v>ƒ __/__ 20 mins</v>
      </c>
      <c r="G113" s="152" t="e">
        <f>IF(G$116="",IF(VLOOKUP(O113,ActivityList[],10,0)="Planned",Planned&amp;IF(VLOOKUP(O113,ActivityList[],12,0)="Yes",Moved,"")&amp;" __/__ ",IF(VLOOKUP(O113,ActivityList[],10,0)="Completed",Completed&amp;" ",Revoked&amp;" ")),IF(VLOOKUP(O113,ActivityList[],10,0)="Revoked",Revoked&amp;" ",TEXT(VLOOKUP(O113,ActivityList[],11,0)," d/m | ")))&amp;VLOOKUP(O113,ActivityList[],8,0)&amp;IF(VLOOKUP(O113,ActivityList[],13,0)="Yes"," "&amp;Map,"")&amp;IF(VLOOKUP(O113,ActivityList[],14,0)="Yes"," "&amp;Timeline,IF(VLOOKUP(O113,ActivityList[],14,0)="Figure"," "&amp;Timeline&amp;Figure,""))</f>
        <v>#N/A</v>
      </c>
      <c r="H113" s="153" t="e">
        <f>IF(H$116="",IF(VLOOKUP(P113,ActivityList[],10,0)="Planned",Planned&amp;IF(VLOOKUP(P113,ActivityList[],12,0)="Yes",Moved,"")&amp;" __/__ ",IF(VLOOKUP(P113,ActivityList[],10,0)="Completed",Completed&amp;" ",Revoked&amp;" ")),IF(VLOOKUP(P113,ActivityList[],10,0)="Revoked",Revoked&amp;" ",TEXT(VLOOKUP(P113,ActivityList[],11,0)," d/m | ")))&amp;VLOOKUP(P113,ActivityList[],8,0)&amp;IF(VLOOKUP(P113,ActivityList[],13,0)="Yes"," "&amp;Map,"")&amp;IF(VLOOKUP(P113,ActivityList[],14,0)="Yes"," "&amp;Timeline,IF(VLOOKUP(P113,ActivityList[],14,0)="Figure"," "&amp;Timeline&amp;Figure,""))</f>
        <v>#N/A</v>
      </c>
      <c r="J113" s="65" t="str">
        <f t="shared" si="180"/>
        <v>Activities</v>
      </c>
      <c r="K113" s="104" t="str">
        <f>C113</f>
        <v>+ Piano</v>
      </c>
      <c r="L113" s="104" t="str">
        <f t="shared" ref="L113:P113" si="190">$J113&amp;$K113&amp;L$4</f>
        <v>Activities+ Piano31</v>
      </c>
      <c r="M113" s="104" t="str">
        <f t="shared" si="190"/>
        <v>Activities+ Piano32</v>
      </c>
      <c r="N113" s="104" t="str">
        <f t="shared" si="190"/>
        <v>Activities+ Piano33</v>
      </c>
      <c r="O113" s="104" t="str">
        <f t="shared" si="190"/>
        <v>Activities+ Piano34</v>
      </c>
      <c r="P113" s="104" t="str">
        <f t="shared" si="190"/>
        <v>Activities+ Piano35</v>
      </c>
      <c r="Q113" s="104"/>
      <c r="R113" s="66" t="str">
        <f>IF(R$4&gt;0,IF(ISNA(VLOOKUP(L113,ActivityList[],10,0)),"No Activity",IF(VLOOKUP(L113,ActivityList[],10,0)="Completed",VLOOKUP(L113,ActivityList[],11,0),VLOOKUP(L113,ActivityList[],10,0))),"No Class")</f>
        <v>Planned</v>
      </c>
      <c r="S113" s="66" t="str">
        <f>IF(S$4&gt;0,IF(ISNA(VLOOKUP(M113,ActivityList[],10,0)),"No Activity",IF(VLOOKUP(M113,ActivityList[],10,0)="Completed",VLOOKUP(M113,ActivityList[],11,0),VLOOKUP(M113,ActivityList[],10,0))),"No Class")</f>
        <v>No Activity</v>
      </c>
      <c r="T113" s="66" t="str">
        <f>IF(T$4&gt;0,IF(ISNA(VLOOKUP(N113,ActivityList[],10,0)),"No Activity",IF(VLOOKUP(N113,ActivityList[],10,0)="Completed",VLOOKUP(N113,ActivityList[],11,0),VLOOKUP(N113,ActivityList[],10,0))),"No Class")</f>
        <v>Planned</v>
      </c>
      <c r="U113" s="66" t="str">
        <f>IF(U$4&gt;0,IF(ISNA(VLOOKUP(O113,ActivityList[],10,0)),"No Activity",IF(VLOOKUP(O113,ActivityList[],10,0)="Completed",VLOOKUP(O113,ActivityList[],11,0),VLOOKUP(O113,ActivityList[],10,0))),"No Class")</f>
        <v>No Activity</v>
      </c>
      <c r="V113" s="66" t="str">
        <f>IF(V$4&gt;0,IF(ISNA(VLOOKUP(P113,ActivityList[],10,0)),"No Activity",IF(VLOOKUP(P113,ActivityList[],10,0)="Completed",VLOOKUP(P113,ActivityList[],11,0),VLOOKUP(P113,ActivityList[],10,0))),"No Class")</f>
        <v>No Activity</v>
      </c>
    </row>
    <row r="114" spans="1:22" ht="15.75" thickBot="1" x14ac:dyDescent="0.3">
      <c r="A114" s="270"/>
      <c r="B114" s="163"/>
      <c r="C114" s="199" t="s">
        <v>445</v>
      </c>
      <c r="D114" s="164" t="str">
        <f>IF(D$116="",IF(VLOOKUP(L114,ActivityList[],10,0)="Planned",Planned&amp;IF(VLOOKUP(L114,ActivityList[],12,0)="Yes",Moved,"")&amp;" __/__ ",IF(VLOOKUP(L114,ActivityList[],10,0)="Completed",Completed&amp;" ",Revoked&amp;" ")),IF(VLOOKUP(L114,ActivityList[],10,0)="Revoked",Revoked&amp;" ",TEXT(VLOOKUP(L114,ActivityList[],11,0)," d/m | ")))&amp;VLOOKUP(L114,ActivityList[],8,0)&amp;IF(VLOOKUP(L114,ActivityList[],13,0)="Yes"," "&amp;Map,"")&amp;IF(VLOOKUP(L114,ActivityList[],14,0)="Yes"," "&amp;Timeline,IF(VLOOKUP(L114,ActivityList[],14,0)="Figure"," "&amp;Timeline&amp;Figure,""))</f>
        <v>ƒ __/__ p.14</v>
      </c>
      <c r="E114" s="164" t="e">
        <f>IF(E$116="",IF(VLOOKUP(M114,ActivityList[],10,0)="Planned",Planned&amp;IF(VLOOKUP(M114,ActivityList[],12,0)="Yes",Moved,"")&amp;" __/__ ",IF(VLOOKUP(M114,ActivityList[],10,0)="Completed",Completed&amp;" ",Revoked&amp;" ")),IF(VLOOKUP(M114,ActivityList[],10,0)="Revoked",Revoked&amp;" ",TEXT(VLOOKUP(M114,ActivityList[],11,0)," d/m | ")))&amp;VLOOKUP(M114,ActivityList[],8,0)&amp;IF(VLOOKUP(M114,ActivityList[],13,0)="Yes"," "&amp;Map,"")&amp;IF(VLOOKUP(M114,ActivityList[],14,0)="Yes"," "&amp;Timeline,IF(VLOOKUP(M114,ActivityList[],14,0)="Figure"," "&amp;Timeline&amp;Figure,""))</f>
        <v>#N/A</v>
      </c>
      <c r="F114" s="164" t="str">
        <f>IF(F$116="",IF(VLOOKUP(N114,ActivityList[],10,0)="Planned",Planned&amp;IF(VLOOKUP(N114,ActivityList[],12,0)="Yes",Moved,"")&amp;" __/__ ",IF(VLOOKUP(N114,ActivityList[],10,0)="Completed",Completed&amp;" ",Revoked&amp;" ")),IF(VLOOKUP(N114,ActivityList[],10,0)="Revoked",Revoked&amp;" ",TEXT(VLOOKUP(N114,ActivityList[],11,0)," d/m | ")))&amp;VLOOKUP(N114,ActivityList[],8,0)&amp;IF(VLOOKUP(N114,ActivityList[],13,0)="Yes"," "&amp;Map,"")&amp;IF(VLOOKUP(N114,ActivityList[],14,0)="Yes"," "&amp;Timeline,IF(VLOOKUP(N114,ActivityList[],14,0)="Figure"," "&amp;Timeline&amp;Figure,""))</f>
        <v>ƒ __/__ p.15</v>
      </c>
      <c r="G114" s="164" t="e">
        <f>IF(G$116="",IF(VLOOKUP(O114,ActivityList[],10,0)="Planned",Planned&amp;IF(VLOOKUP(O114,ActivityList[],12,0)="Yes",Moved,"")&amp;" __/__ ",IF(VLOOKUP(O114,ActivityList[],10,0)="Completed",Completed&amp;" ",Revoked&amp;" ")),IF(VLOOKUP(O114,ActivityList[],10,0)="Revoked",Revoked&amp;" ",TEXT(VLOOKUP(O114,ActivityList[],11,0)," d/m | ")))&amp;VLOOKUP(O114,ActivityList[],8,0)&amp;IF(VLOOKUP(O114,ActivityList[],13,0)="Yes"," "&amp;Map,"")&amp;IF(VLOOKUP(O114,ActivityList[],14,0)="Yes"," "&amp;Timeline,IF(VLOOKUP(O114,ActivityList[],14,0)="Figure"," "&amp;Timeline&amp;Figure,""))</f>
        <v>#N/A</v>
      </c>
      <c r="H114" s="165" t="e">
        <f>IF(H$116="",IF(VLOOKUP(P114,ActivityList[],10,0)="Planned",Planned&amp;IF(VLOOKUP(P114,ActivityList[],12,0)="Yes",Moved,"")&amp;" __/__ ",IF(VLOOKUP(P114,ActivityList[],10,0)="Completed",Completed&amp;" ",Revoked&amp;" ")),IF(VLOOKUP(P114,ActivityList[],10,0)="Revoked",Revoked&amp;" ",TEXT(VLOOKUP(P114,ActivityList[],11,0)," d/m | ")))&amp;VLOOKUP(P114,ActivityList[],8,0)&amp;IF(VLOOKUP(P114,ActivityList[],13,0)="Yes"," "&amp;Map,"")&amp;IF(VLOOKUP(P114,ActivityList[],14,0)="Yes"," "&amp;Timeline,IF(VLOOKUP(P114,ActivityList[],14,0)="Figure"," "&amp;Timeline&amp;Figure,""))</f>
        <v>#N/A</v>
      </c>
      <c r="J114" s="65" t="str">
        <f>IF(ISBLANK(A114),J113,A114)</f>
        <v>Activities</v>
      </c>
      <c r="K114" s="65" t="str">
        <f>C114</f>
        <v>+ Piano Adventures Primer</v>
      </c>
      <c r="L114" s="65" t="str">
        <f>$J114&amp;$K114&amp;L$4</f>
        <v>Activities+ Piano Adventures Primer31</v>
      </c>
      <c r="M114" s="65" t="str">
        <f>$J114&amp;$K114&amp;M$4</f>
        <v>Activities+ Piano Adventures Primer32</v>
      </c>
      <c r="N114" s="65" t="str">
        <f>$J114&amp;$K114&amp;N$4</f>
        <v>Activities+ Piano Adventures Primer33</v>
      </c>
      <c r="O114" s="65" t="str">
        <f>$J114&amp;$K114&amp;O$4</f>
        <v>Activities+ Piano Adventures Primer34</v>
      </c>
      <c r="P114" s="65" t="str">
        <f>$J114&amp;$K114&amp;P$4</f>
        <v>Activities+ Piano Adventures Primer35</v>
      </c>
      <c r="Q114" s="65"/>
      <c r="R114" s="66" t="str">
        <f>IF(ISNA(VLOOKUP(L114,ActivityList[],10,0)),"",IF(ISBLANK(VLOOKUP(L114,ActivityList[],10,0)),"",VLOOKUP(L114,ActivityList[],10,0)))</f>
        <v>Planned</v>
      </c>
      <c r="S114" s="66" t="str">
        <f>IF(ISNA(VLOOKUP(M114,ActivityList[],10,0)),"",IF(ISBLANK(VLOOKUP(M114,ActivityList[],10,0)),"",VLOOKUP(M114,ActivityList[],10,0)))</f>
        <v/>
      </c>
      <c r="T114" s="66" t="str">
        <f>IF(ISNA(VLOOKUP(N114,ActivityList[],10,0)),"",IF(ISBLANK(VLOOKUP(N114,ActivityList[],10,0)),"",VLOOKUP(N114,ActivityList[],10,0)))</f>
        <v>Planned</v>
      </c>
      <c r="U114" s="66" t="str">
        <f>IF(ISNA(VLOOKUP(O114,ActivityList[],10,0)),"",IF(ISBLANK(VLOOKUP(O114,ActivityList[],10,0)),"",VLOOKUP(O114,ActivityList[],10,0)))</f>
        <v/>
      </c>
      <c r="V114" s="66" t="str">
        <f>IF(ISNA(VLOOKUP(P114,ActivityList[],10,0)),"",IF(ISBLANK(VLOOKUP(P114,ActivityList[],10,0)),"",VLOOKUP(P114,ActivityList[],10,0)))</f>
        <v/>
      </c>
    </row>
    <row r="115" spans="1:22" ht="15" customHeight="1" x14ac:dyDescent="0.25">
      <c r="A115" s="271"/>
      <c r="B115" s="249"/>
      <c r="C115" s="247" t="s">
        <v>132</v>
      </c>
      <c r="D115" s="240" t="e">
        <f>IF(D$116="",IF(VLOOKUP(L115,ActivityList[],10,0)="Planned",Planned&amp;IF(VLOOKUP(L115,ActivityList[],12,0)="Yes",Moved,"")&amp;" __/__ ",IF(VLOOKUP(L115,ActivityList[],10,0)="Completed",Completed&amp;" ",Revoked&amp;" ")),IF(VLOOKUP(L115,ActivityList[],10,0)="Revoked",Revoked&amp;" ",TEXT(VLOOKUP(L115,ActivityList[],11,0)," d/m | ")))&amp;VLOOKUP(L115,ActivityList[],8,0)&amp;IF(VLOOKUP(L115,ActivityList[],13,0)="Yes"," "&amp;Map,"")&amp;IF(VLOOKUP(L115,ActivityList[],14,0)="Yes"," "&amp;Timeline,IF(VLOOKUP(L115,ActivityList[],14,0)="Figure"," "&amp;Timeline&amp;Figure,""))</f>
        <v>#N/A</v>
      </c>
      <c r="E115" s="240" t="e">
        <f>IF(E$116="",IF(VLOOKUP(M115,ActivityList[],10,0)="Planned",Planned&amp;IF(VLOOKUP(M115,ActivityList[],12,0)="Yes",Moved,"")&amp;" __/__ ",IF(VLOOKUP(M115,ActivityList[],10,0)="Completed",Completed&amp;" ",Revoked&amp;" ")),IF(VLOOKUP(M115,ActivityList[],10,0)="Revoked",Revoked&amp;" ",TEXT(VLOOKUP(M115,ActivityList[],11,0)," d/m | ")))&amp;VLOOKUP(M115,ActivityList[],8,0)&amp;IF(VLOOKUP(M115,ActivityList[],13,0)="Yes"," "&amp;Map,"")&amp;IF(VLOOKUP(M115,ActivityList[],14,0)="Yes"," "&amp;Timeline,IF(VLOOKUP(M115,ActivityList[],14,0)="Figure"," "&amp;Timeline&amp;Figure,""))</f>
        <v>#N/A</v>
      </c>
      <c r="F115" s="240" t="e">
        <f>IF(F$116="",IF(VLOOKUP(N115,ActivityList[],10,0)="Planned",Planned&amp;IF(VLOOKUP(N115,ActivityList[],12,0)="Yes",Moved,"")&amp;" __/__ ",IF(VLOOKUP(N115,ActivityList[],10,0)="Completed",Completed&amp;" ",Revoked&amp;" ")),IF(VLOOKUP(N115,ActivityList[],10,0)="Revoked",Revoked&amp;" ",TEXT(VLOOKUP(N115,ActivityList[],11,0)," d/m | ")))&amp;VLOOKUP(N115,ActivityList[],8,0)&amp;IF(VLOOKUP(N115,ActivityList[],13,0)="Yes"," "&amp;Map,"")&amp;IF(VLOOKUP(N115,ActivityList[],14,0)="Yes"," "&amp;Timeline,IF(VLOOKUP(N115,ActivityList[],14,0)="Figure"," "&amp;Timeline&amp;Figure,""))</f>
        <v>#N/A</v>
      </c>
      <c r="G115" s="240" t="e">
        <f>IF(G$116="",IF(VLOOKUP(O115,ActivityList[],10,0)="Planned",Planned&amp;IF(VLOOKUP(O115,ActivityList[],12,0)="Yes",Moved,"")&amp;" __/__ ",IF(VLOOKUP(O115,ActivityList[],10,0)="Completed",Completed&amp;" ",Revoked&amp;" ")),IF(VLOOKUP(O115,ActivityList[],10,0)="Revoked",Revoked&amp;" ",TEXT(VLOOKUP(O115,ActivityList[],11,0)," d/m | ")))&amp;VLOOKUP(O115,ActivityList[],8,0)&amp;IF(VLOOKUP(O115,ActivityList[],13,0)="Yes"," "&amp;Map,"")&amp;IF(VLOOKUP(O115,ActivityList[],14,0)="Yes"," "&amp;Timeline,IF(VLOOKUP(O115,ActivityList[],14,0)="Figure"," "&amp;Timeline&amp;Figure,""))</f>
        <v>#N/A</v>
      </c>
      <c r="H115" s="248" t="e">
        <f>IF(H$116="",IF(VLOOKUP(P115,ActivityList[],10,0)="Planned",Planned&amp;IF(VLOOKUP(P115,ActivityList[],12,0)="Yes",Moved,"")&amp;" __/__ ",IF(VLOOKUP(P115,ActivityList[],10,0)="Completed",Completed&amp;" ",Revoked&amp;" ")),IF(VLOOKUP(P115,ActivityList[],10,0)="Revoked",Revoked&amp;" ",TEXT(VLOOKUP(P115,ActivityList[],11,0)," d/m | ")))&amp;VLOOKUP(P115,ActivityList[],8,0)&amp;IF(VLOOKUP(P115,ActivityList[],13,0)="Yes"," "&amp;Map,"")&amp;IF(VLOOKUP(P115,ActivityList[],14,0)="Yes"," "&amp;Timeline,IF(VLOOKUP(P115,ActivityList[],14,0)="Figure"," "&amp;Timeline&amp;Figure,""))</f>
        <v>#N/A</v>
      </c>
      <c r="J115" s="65" t="str">
        <f>IF(ISBLANK(A115),J113,A115)</f>
        <v>Activities</v>
      </c>
      <c r="K115" s="55" t="str">
        <f t="shared" si="0"/>
        <v>+ Physical Activities</v>
      </c>
      <c r="L115" s="55" t="str">
        <f t="shared" ref="L115:P115" si="191">$J115&amp;$K115&amp;L$4</f>
        <v>Activities+ Physical Activities31</v>
      </c>
      <c r="M115" s="55" t="str">
        <f t="shared" si="191"/>
        <v>Activities+ Physical Activities32</v>
      </c>
      <c r="N115" s="55" t="str">
        <f t="shared" si="191"/>
        <v>Activities+ Physical Activities33</v>
      </c>
      <c r="O115" s="55" t="str">
        <f t="shared" si="191"/>
        <v>Activities+ Physical Activities34</v>
      </c>
      <c r="P115" s="55" t="str">
        <f t="shared" si="191"/>
        <v>Activities+ Physical Activities35</v>
      </c>
      <c r="Q115" s="55" t="s">
        <v>76</v>
      </c>
      <c r="R115" s="66" t="str">
        <f>IF(R$4&gt;0,IF(ISNA(VLOOKUP(L115,ActivityList[],10,0)),"No Activity",IF(VLOOKUP(L115,ActivityList[],10,0)="Completed",VLOOKUP(L115,ActivityList[],11,0),VLOOKUP(L115,ActivityList[],10,0))),"No Class")</f>
        <v>No Activity</v>
      </c>
      <c r="S115" s="66" t="str">
        <f>IF(S$4&gt;0,IF(ISNA(VLOOKUP(M115,ActivityList[],10,0)),"No Activity",IF(VLOOKUP(M115,ActivityList[],10,0)="Completed",VLOOKUP(M115,ActivityList[],11,0),VLOOKUP(M115,ActivityList[],10,0))),"No Class")</f>
        <v>No Activity</v>
      </c>
      <c r="T115" s="66" t="str">
        <f>IF(T$4&gt;0,IF(ISNA(VLOOKUP(N115,ActivityList[],10,0)),"No Activity",IF(VLOOKUP(N115,ActivityList[],10,0)="Completed",VLOOKUP(N115,ActivityList[],11,0),VLOOKUP(N115,ActivityList[],10,0))),"No Class")</f>
        <v>No Activity</v>
      </c>
      <c r="U115" s="66" t="str">
        <f>IF(U$4&gt;0,IF(ISNA(VLOOKUP(O115,ActivityList[],10,0)),"No Activity",IF(VLOOKUP(O115,ActivityList[],10,0)="Completed",VLOOKUP(O115,ActivityList[],11,0),VLOOKUP(O115,ActivityList[],10,0))),"No Class")</f>
        <v>No Activity</v>
      </c>
      <c r="V115" s="66" t="str">
        <f>IF(V$4&gt;0,IF(ISNA(VLOOKUP(P115,ActivityList[],10,0)),"No Activity",IF(VLOOKUP(P115,ActivityList[],10,0)="Completed",VLOOKUP(P115,ActivityList[],11,0),VLOOKUP(P115,ActivityList[],10,0))),"No Class")</f>
        <v>No Activity</v>
      </c>
    </row>
    <row r="116" spans="1:22" s="5" customFormat="1" ht="18.75" customHeight="1" x14ac:dyDescent="0.25">
      <c r="A116" s="242"/>
      <c r="B116" s="243"/>
      <c r="C116" s="244" t="s">
        <v>75</v>
      </c>
      <c r="D116" s="245" t="str">
        <f>IF(D4&gt;0,IF(COUNTIF(R6:R115,"Planned")=0,MAX(R6:R115),""),"")</f>
        <v/>
      </c>
      <c r="E116" s="245" t="str">
        <f>IF(E4&gt;0,IF(COUNTIF(S6:S115,"Planned")=0,MAX(S6:S115),""),"")</f>
        <v/>
      </c>
      <c r="F116" s="245" t="str">
        <f>IF(F4&gt;0,IF(COUNTIF(T6:T115,"Planned")=0,MAX(T6:T115),""),"")</f>
        <v/>
      </c>
      <c r="G116" s="245" t="str">
        <f>IF(G4&gt;0,IF(COUNTIF(U6:U115,"Planned")=0,MAX(U6:U115),""),"")</f>
        <v/>
      </c>
      <c r="H116" s="246" t="str">
        <f>IF(H4&gt;0,IF(COUNTIF(V6:V115,"Planned")=0,MAX(V6:V115),""),"")</f>
        <v/>
      </c>
      <c r="I116"/>
      <c r="J116"/>
      <c r="K116"/>
      <c r="L116"/>
      <c r="M116"/>
      <c r="N116"/>
      <c r="O116"/>
      <c r="P116"/>
      <c r="Q116"/>
      <c r="R116" s="39"/>
      <c r="S116" s="39"/>
      <c r="T116" s="39"/>
      <c r="U116" s="39"/>
      <c r="V116" s="39"/>
    </row>
    <row r="117" spans="1:22" s="5" customFormat="1" ht="18.75" customHeight="1" thickBot="1" x14ac:dyDescent="0.35">
      <c r="B117" t="s">
        <v>93</v>
      </c>
      <c r="C117" s="70"/>
      <c r="D117" s="69"/>
      <c r="E117" s="69"/>
      <c r="F117" s="69"/>
      <c r="G117" s="72" t="s">
        <v>40</v>
      </c>
      <c r="H117" s="24"/>
      <c r="I117"/>
      <c r="J117"/>
      <c r="K117"/>
      <c r="L117"/>
      <c r="M117"/>
      <c r="N117"/>
      <c r="O117"/>
      <c r="P117"/>
      <c r="Q117"/>
      <c r="R117" s="39"/>
      <c r="S117" s="39"/>
      <c r="T117" s="39"/>
      <c r="U117" s="39"/>
      <c r="V117" s="39"/>
    </row>
    <row r="118" spans="1:22" ht="17.25" thickBot="1" x14ac:dyDescent="0.35">
      <c r="B118" s="71" t="s">
        <v>94</v>
      </c>
      <c r="C118" s="23"/>
      <c r="D118" s="24"/>
      <c r="E118" s="132" t="s">
        <v>107</v>
      </c>
      <c r="F118" s="133" t="s">
        <v>108</v>
      </c>
      <c r="G118" s="21" t="s">
        <v>15</v>
      </c>
      <c r="H118" s="19"/>
    </row>
    <row r="119" spans="1:22" ht="15.75" customHeight="1" x14ac:dyDescent="0.25">
      <c r="B119" s="266" t="s">
        <v>129</v>
      </c>
      <c r="C119" s="266"/>
      <c r="D119" s="266"/>
      <c r="E119" s="266"/>
      <c r="F119" s="266"/>
      <c r="G119" s="22" t="s">
        <v>15</v>
      </c>
      <c r="H119" s="20"/>
    </row>
    <row r="120" spans="1:22" ht="15.75" customHeight="1" x14ac:dyDescent="0.25">
      <c r="B120" s="266"/>
      <c r="C120" s="266"/>
      <c r="D120" s="266"/>
      <c r="E120" s="266"/>
      <c r="F120" s="266"/>
      <c r="G120" s="22" t="s">
        <v>15</v>
      </c>
      <c r="H120" s="20"/>
    </row>
    <row r="121" spans="1:22" ht="15.75" customHeight="1" x14ac:dyDescent="0.25">
      <c r="B121" s="266"/>
      <c r="C121" s="266"/>
      <c r="D121" s="266"/>
      <c r="E121" s="266"/>
      <c r="F121" s="266"/>
      <c r="G121" s="22" t="s">
        <v>15</v>
      </c>
      <c r="H121" s="20"/>
      <c r="K121" s="8"/>
    </row>
    <row r="122" spans="1:22" ht="15.75" x14ac:dyDescent="0.25">
      <c r="A122" s="3" t="s">
        <v>98</v>
      </c>
      <c r="B122" s="3"/>
      <c r="C122" s="3"/>
      <c r="D122" s="3"/>
      <c r="E122" s="30" t="str">
        <f>"Week "&amp;VLOOKUP(D4,Calendar,3)</f>
        <v>Week 7</v>
      </c>
      <c r="F122" s="3"/>
      <c r="G122" s="3"/>
      <c r="H122" s="4"/>
    </row>
    <row r="123" spans="1:22" ht="4.5" customHeight="1" x14ac:dyDescent="0.25"/>
    <row r="124" spans="1:22" x14ac:dyDescent="0.25">
      <c r="A124" s="92" t="s">
        <v>99</v>
      </c>
      <c r="B124" s="50"/>
      <c r="C124" s="50"/>
      <c r="D124" s="50"/>
      <c r="E124" s="50"/>
      <c r="F124" s="50"/>
      <c r="G124" s="50"/>
      <c r="H124" s="89"/>
    </row>
    <row r="125" spans="1:22" s="5" customFormat="1" ht="30" customHeight="1" x14ac:dyDescent="0.25">
      <c r="A125" s="97"/>
      <c r="B125" s="98" t="s">
        <v>48</v>
      </c>
      <c r="D125" s="98" t="s">
        <v>98</v>
      </c>
      <c r="H125" s="99"/>
      <c r="J125"/>
      <c r="K125"/>
      <c r="L125"/>
      <c r="M125"/>
      <c r="N125"/>
      <c r="R125" s="100"/>
      <c r="S125" s="100"/>
      <c r="T125" s="100"/>
      <c r="U125" s="100"/>
      <c r="V125" s="100"/>
    </row>
    <row r="126" spans="1:22" ht="24" customHeight="1" x14ac:dyDescent="0.25">
      <c r="A126" s="90"/>
      <c r="B126" s="280"/>
      <c r="C126" s="280"/>
      <c r="D126" s="281"/>
      <c r="E126" s="281"/>
      <c r="F126" s="281"/>
      <c r="G126" s="281"/>
      <c r="H126" s="282"/>
    </row>
    <row r="127" spans="1:22" ht="24" customHeight="1" x14ac:dyDescent="0.25">
      <c r="A127" s="90"/>
      <c r="B127" s="280"/>
      <c r="C127" s="280"/>
      <c r="D127" s="281"/>
      <c r="E127" s="281"/>
      <c r="F127" s="281"/>
      <c r="G127" s="281"/>
      <c r="H127" s="282"/>
    </row>
    <row r="128" spans="1:22" ht="24" customHeight="1" x14ac:dyDescent="0.25">
      <c r="A128" s="90"/>
      <c r="B128" s="280"/>
      <c r="C128" s="280"/>
      <c r="D128" s="281"/>
      <c r="E128" s="281"/>
      <c r="F128" s="281"/>
      <c r="G128" s="281"/>
      <c r="H128" s="282"/>
    </row>
    <row r="129" spans="1:8" ht="24" customHeight="1" x14ac:dyDescent="0.25">
      <c r="A129" s="90"/>
      <c r="B129" s="280"/>
      <c r="C129" s="280"/>
      <c r="D129" s="281"/>
      <c r="E129" s="281"/>
      <c r="F129" s="281"/>
      <c r="G129" s="281"/>
      <c r="H129" s="282"/>
    </row>
    <row r="130" spans="1:8" ht="24" customHeight="1" x14ac:dyDescent="0.25">
      <c r="A130" s="90"/>
      <c r="B130" s="280"/>
      <c r="C130" s="280"/>
      <c r="D130" s="281"/>
      <c r="E130" s="281"/>
      <c r="F130" s="281"/>
      <c r="G130" s="281"/>
      <c r="H130" s="282"/>
    </row>
    <row r="131" spans="1:8" ht="24" customHeight="1" x14ac:dyDescent="0.25">
      <c r="A131" s="90"/>
      <c r="B131" s="280"/>
      <c r="C131" s="280"/>
      <c r="D131" s="281"/>
      <c r="E131" s="281"/>
      <c r="F131" s="281"/>
      <c r="G131" s="281"/>
      <c r="H131" s="282"/>
    </row>
    <row r="132" spans="1:8" ht="24" customHeight="1" x14ac:dyDescent="0.25">
      <c r="A132" s="90"/>
      <c r="B132" s="280"/>
      <c r="C132" s="280"/>
      <c r="D132" s="281"/>
      <c r="E132" s="281"/>
      <c r="F132" s="281"/>
      <c r="G132" s="281"/>
      <c r="H132" s="282"/>
    </row>
    <row r="133" spans="1:8" ht="24" customHeight="1" x14ac:dyDescent="0.25">
      <c r="A133" s="90"/>
      <c r="B133" s="280"/>
      <c r="C133" s="280"/>
      <c r="D133" s="281"/>
      <c r="E133" s="281"/>
      <c r="F133" s="281"/>
      <c r="G133" s="281"/>
      <c r="H133" s="282"/>
    </row>
    <row r="134" spans="1:8" ht="24" customHeight="1" x14ac:dyDescent="0.25">
      <c r="A134" s="90"/>
      <c r="B134" s="280"/>
      <c r="C134" s="280"/>
      <c r="D134" s="281"/>
      <c r="E134" s="281"/>
      <c r="F134" s="281"/>
      <c r="G134" s="281"/>
      <c r="H134" s="282"/>
    </row>
    <row r="135" spans="1:8" ht="24" customHeight="1" x14ac:dyDescent="0.25">
      <c r="A135" s="90"/>
      <c r="B135" s="280"/>
      <c r="C135" s="280"/>
      <c r="D135" s="281"/>
      <c r="E135" s="281"/>
      <c r="F135" s="281"/>
      <c r="G135" s="281"/>
      <c r="H135" s="282"/>
    </row>
    <row r="136" spans="1:8" ht="24" customHeight="1" x14ac:dyDescent="0.25">
      <c r="A136" s="90"/>
      <c r="B136" s="93"/>
      <c r="C136" s="93"/>
      <c r="D136" s="93"/>
      <c r="E136" s="93"/>
      <c r="F136" s="93"/>
      <c r="G136" s="93"/>
      <c r="H136" s="94"/>
    </row>
    <row r="137" spans="1:8" ht="24" customHeight="1" x14ac:dyDescent="0.25">
      <c r="A137" s="90"/>
      <c r="B137" s="93"/>
      <c r="C137" s="93"/>
      <c r="D137" s="93"/>
      <c r="E137" s="93"/>
      <c r="F137" s="93"/>
      <c r="G137" s="93"/>
      <c r="H137" s="94"/>
    </row>
    <row r="138" spans="1:8" ht="24" customHeight="1" x14ac:dyDescent="0.25">
      <c r="A138" s="90"/>
      <c r="B138" s="93"/>
      <c r="C138" s="93"/>
      <c r="D138" s="93"/>
      <c r="E138" s="93"/>
      <c r="F138" s="93"/>
      <c r="G138" s="93"/>
      <c r="H138" s="94"/>
    </row>
    <row r="139" spans="1:8" ht="24" customHeight="1" x14ac:dyDescent="0.25">
      <c r="A139" s="90"/>
      <c r="B139" s="93"/>
      <c r="C139" s="93"/>
      <c r="D139" s="93"/>
      <c r="E139" s="93"/>
      <c r="F139" s="93"/>
      <c r="G139" s="93"/>
      <c r="H139" s="94"/>
    </row>
    <row r="140" spans="1:8" ht="24" customHeight="1" x14ac:dyDescent="0.25">
      <c r="A140" s="90"/>
      <c r="B140" s="93"/>
      <c r="C140" s="93"/>
      <c r="D140" s="93"/>
      <c r="E140" s="93"/>
      <c r="F140" s="93"/>
      <c r="G140" s="93"/>
      <c r="H140" s="94"/>
    </row>
    <row r="141" spans="1:8" ht="24" customHeight="1" x14ac:dyDescent="0.25">
      <c r="A141" s="90"/>
      <c r="B141" s="93"/>
      <c r="C141" s="93"/>
      <c r="D141" s="93"/>
      <c r="E141" s="93"/>
      <c r="F141" s="93"/>
      <c r="G141" s="93"/>
      <c r="H141" s="94"/>
    </row>
    <row r="142" spans="1:8" ht="24" customHeight="1" x14ac:dyDescent="0.25">
      <c r="A142" s="90"/>
      <c r="B142" s="93"/>
      <c r="C142" s="93"/>
      <c r="D142" s="93"/>
      <c r="E142" s="93"/>
      <c r="F142" s="93"/>
      <c r="G142" s="93"/>
      <c r="H142" s="94"/>
    </row>
    <row r="143" spans="1:8" ht="24" customHeight="1" x14ac:dyDescent="0.25">
      <c r="A143" s="90"/>
      <c r="B143" s="93"/>
      <c r="C143" s="93"/>
      <c r="D143" s="93"/>
      <c r="E143" s="93"/>
      <c r="F143" s="93"/>
      <c r="G143" s="93"/>
      <c r="H143" s="94"/>
    </row>
    <row r="144" spans="1:8" ht="24" customHeight="1" x14ac:dyDescent="0.25">
      <c r="A144" s="90"/>
      <c r="B144" s="93"/>
      <c r="C144" s="93"/>
      <c r="D144" s="93"/>
      <c r="E144" s="93"/>
      <c r="F144" s="93"/>
      <c r="G144" s="93"/>
      <c r="H144" s="94"/>
    </row>
    <row r="145" spans="1:8" ht="24" customHeight="1" x14ac:dyDescent="0.25">
      <c r="A145" s="91"/>
      <c r="B145" s="95"/>
      <c r="C145" s="95"/>
      <c r="D145" s="95"/>
      <c r="E145" s="95"/>
      <c r="F145" s="95"/>
      <c r="G145" s="95"/>
      <c r="H145" s="96"/>
    </row>
  </sheetData>
  <mergeCells count="37">
    <mergeCell ref="D131:H131"/>
    <mergeCell ref="D132:H132"/>
    <mergeCell ref="D133:H133"/>
    <mergeCell ref="D134:H134"/>
    <mergeCell ref="D135:H135"/>
    <mergeCell ref="D126:H126"/>
    <mergeCell ref="D127:H127"/>
    <mergeCell ref="D128:H128"/>
    <mergeCell ref="D129:H129"/>
    <mergeCell ref="D130:H130"/>
    <mergeCell ref="B131:C131"/>
    <mergeCell ref="B132:C132"/>
    <mergeCell ref="B133:C133"/>
    <mergeCell ref="B134:C134"/>
    <mergeCell ref="B135:C135"/>
    <mergeCell ref="B126:C126"/>
    <mergeCell ref="B127:C127"/>
    <mergeCell ref="B128:C128"/>
    <mergeCell ref="B129:C129"/>
    <mergeCell ref="B130:C130"/>
    <mergeCell ref="B119:F121"/>
    <mergeCell ref="D106:G106"/>
    <mergeCell ref="A76:A82"/>
    <mergeCell ref="B81:B82"/>
    <mergeCell ref="A106:A109"/>
    <mergeCell ref="A110:A115"/>
    <mergeCell ref="B76:B80"/>
    <mergeCell ref="A95:A100"/>
    <mergeCell ref="A83:A94"/>
    <mergeCell ref="A101:A105"/>
    <mergeCell ref="D107:G107"/>
    <mergeCell ref="D108:G108"/>
    <mergeCell ref="A3:A5"/>
    <mergeCell ref="A6:A75"/>
    <mergeCell ref="B6:B10"/>
    <mergeCell ref="B24:B75"/>
    <mergeCell ref="B11:B23"/>
  </mergeCells>
  <phoneticPr fontId="39" type="noConversion"/>
  <conditionalFormatting sqref="D6:H115">
    <cfRule type="expression" dxfId="15" priority="7">
      <formula>ISNA(D6)</formula>
    </cfRule>
  </conditionalFormatting>
  <conditionalFormatting sqref="D19:H19 D49:H65 D76:H78 F81 D81:D82 D97:H98 E99 G99 D113:H113">
    <cfRule type="expression" dxfId="14" priority="1" stopIfTrue="1">
      <formula>ISNA(D19)</formula>
    </cfRule>
  </conditionalFormatting>
  <pageMargins left="0.70866141732283472" right="0.51181102362204722" top="0.35433070866141736" bottom="0.35433070866141736" header="0.31496062992125984" footer="0.31496062992125984"/>
  <pageSetup orientation="portrait" r:id="rId1"/>
  <headerFooter>
    <oddFooter>&amp;L&amp;8Printed &amp;D</oddFooter>
  </headerFooter>
  <rowBreaks count="1" manualBreakCount="1">
    <brk id="121" max="7" man="1"/>
  </rowBreaks>
  <ignoredErrors>
    <ignoredError sqref="E106:G106 D116:H116" evalError="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AD1AE-B6F0-4A38-A6E4-110E6AF3CC16}">
  <sheetPr filterMode="1">
    <tabColor rgb="FFFFFF00"/>
    <pageSetUpPr fitToPage="1"/>
  </sheetPr>
  <dimension ref="A1:N4331"/>
  <sheetViews>
    <sheetView workbookViewId="0">
      <pane ySplit="3" topLeftCell="A27" activePane="bottomLeft" state="frozen"/>
      <selection pane="bottomLeft" activeCell="N2" sqref="N2"/>
    </sheetView>
  </sheetViews>
  <sheetFormatPr defaultRowHeight="16.5" x14ac:dyDescent="0.25"/>
  <cols>
    <col min="1" max="1" width="7.140625" style="217" bestFit="1" customWidth="1"/>
    <col min="2" max="2" width="6.7109375" style="217" bestFit="1" customWidth="1"/>
    <col min="3" max="3" width="51.42578125" style="85" customWidth="1"/>
    <col min="4" max="4" width="24.28515625" style="218" customWidth="1"/>
    <col min="5" max="5" width="11.85546875" style="218" bestFit="1" customWidth="1"/>
    <col min="6" max="6" width="11.5703125" style="219" bestFit="1" customWidth="1"/>
    <col min="7" max="7" width="14.85546875" style="5" bestFit="1" customWidth="1"/>
    <col min="8" max="8" width="14.85546875" style="5" customWidth="1"/>
    <col min="9" max="9" width="11.5703125" style="5" customWidth="1"/>
    <col min="10" max="10" width="15.140625" style="220" bestFit="1" customWidth="1"/>
    <col min="11" max="11" width="11" style="5" bestFit="1" customWidth="1"/>
    <col min="12" max="12" width="25.85546875" style="5" customWidth="1"/>
    <col min="13" max="13" width="17.28515625" style="5" customWidth="1"/>
    <col min="14" max="14" width="9.85546875" style="5" bestFit="1" customWidth="1"/>
    <col min="15" max="16384" width="9.140625" style="5"/>
  </cols>
  <sheetData>
    <row r="1" spans="1:14" ht="15.75" x14ac:dyDescent="0.25">
      <c r="A1" s="3" t="str">
        <f ca="1">"Arrears Report to Week "&amp;_xlfn.XLOOKUP(D1,Calendar!B2:B300,Calendar!C2:C300)</f>
        <v>Arrears Report to Week 5</v>
      </c>
      <c r="B1" s="3"/>
      <c r="C1" s="213"/>
      <c r="D1" s="283">
        <f ca="1">IF(ISBLANK(N1),TODAY()-WEEKDAY(TODAY(),16),N1-WEEKDAY(N1,16))</f>
        <v>43378</v>
      </c>
      <c r="E1" s="283"/>
      <c r="F1" s="283"/>
      <c r="I1" s="214"/>
      <c r="J1" s="5"/>
      <c r="M1" s="215" t="s">
        <v>4518</v>
      </c>
      <c r="N1" s="216">
        <v>43379</v>
      </c>
    </row>
    <row r="2" spans="1:14" ht="4.5" customHeight="1" x14ac:dyDescent="0.25"/>
    <row r="3" spans="1:14" s="221" customFormat="1" ht="15" x14ac:dyDescent="0.25">
      <c r="A3" s="221" t="s">
        <v>4519</v>
      </c>
      <c r="B3" s="221" t="s">
        <v>45</v>
      </c>
      <c r="D3" s="221" t="s">
        <v>41</v>
      </c>
      <c r="E3" s="221" t="s">
        <v>77</v>
      </c>
      <c r="F3" s="221" t="s">
        <v>43</v>
      </c>
      <c r="G3" s="221" t="s">
        <v>49</v>
      </c>
      <c r="H3" s="221" t="s">
        <v>127</v>
      </c>
      <c r="I3" s="221" t="s">
        <v>46</v>
      </c>
      <c r="J3" s="221" t="s">
        <v>4520</v>
      </c>
      <c r="K3" s="221" t="s">
        <v>4521</v>
      </c>
      <c r="L3" s="221" t="s">
        <v>54</v>
      </c>
    </row>
    <row r="4" spans="1:14" hidden="1" x14ac:dyDescent="0.25">
      <c r="A4" s="217" t="str">
        <f t="shared" ref="A4" si="0">Planned&amp;" __/__"</f>
        <v>ƒ __/__</v>
      </c>
      <c r="B4" s="217" t="str">
        <f>IFERROR(IF(VLOOKUP(L4,ActivityList[#Data],13,0)="Yes"," "&amp;Map,"")&amp;IF(VLOOKUP(L4,ActivityList[#Data],14,0)="Yes"," "&amp;Timeline,IF(VLOOKUP(L4,ActivityList[#Data],14,0)="Figure"," "&amp;Timeline&amp;Figure,"")),"")</f>
        <v/>
      </c>
      <c r="C4" s="85" t="str" cm="1">
        <f t="array" ref="C4:C3777">ActivityList[Description]</f>
        <v>Read &amp; discuss Psalm 1</v>
      </c>
      <c r="D4" s="218" t="str" cm="1">
        <f t="array" ref="D4:D3777">ActivityList[Title / Topic]</f>
        <v>Scripture</v>
      </c>
      <c r="E4" s="218" t="str" cm="1">
        <f t="array" ref="E4:E3777">ActivityList[Group]</f>
        <v>Foundation</v>
      </c>
      <c r="F4" s="219" t="str" cm="1">
        <f t="array" ref="F4:F3777">ActivityList[Subject]</f>
        <v>Bible</v>
      </c>
      <c r="G4" s="5" cm="1">
        <f t="array" ref="G4:G3777">ActivityList[Teaching Day]</f>
        <v>1</v>
      </c>
      <c r="H4" s="5" t="str" cm="1">
        <f t="array" ref="H4:H3777">ActivityList[Student(s)]</f>
        <v>Ethan‚ Jesse</v>
      </c>
      <c r="I4" s="5" t="str" cm="1">
        <f t="array" ref="I4:I3777">ActivityList[Status]</f>
        <v>Completed</v>
      </c>
      <c r="J4" s="220">
        <f>_xlfn.XLOOKUP(G4,Calendar!$A$2:$A$300,Calendar!$B$2:$B$300)</f>
        <v>43346</v>
      </c>
      <c r="K4" s="5" t="b">
        <f t="shared" ref="K4:K14" ca="1" si="1">J4&lt;=$D$1</f>
        <v>1</v>
      </c>
      <c r="L4" s="5" t="str">
        <f>E4&amp;D4&amp;G4</f>
        <v>FoundationScripture1</v>
      </c>
      <c r="M4" s="215" t="s">
        <v>4522</v>
      </c>
      <c r="N4" s="216">
        <f ca="1">TODAY()</f>
        <v>45269</v>
      </c>
    </row>
    <row r="5" spans="1:14" hidden="1" x14ac:dyDescent="0.25">
      <c r="A5" s="217" t="str">
        <f t="shared" ref="A5:A68" si="2">Planned&amp;" __/__"</f>
        <v>ƒ __/__</v>
      </c>
      <c r="B5" s="217" t="str">
        <f>IFERROR(IF(VLOOKUP(L5,ActivityList[#Data],13,0)="Yes"," "&amp;Map,"")&amp;IF(VLOOKUP(L5,ActivityList[#Data],14,0)="Yes"," "&amp;Timeline,IF(VLOOKUP(L5,ActivityList[#Data],14,0)="Figure"," "&amp;Timeline&amp;Figure,"")),"")</f>
        <v/>
      </c>
      <c r="C5" s="85" t="str">
        <v>Read &amp; discuss Psalm 2</v>
      </c>
      <c r="D5" s="218" t="str">
        <v>Scripture</v>
      </c>
      <c r="E5" s="218" t="str">
        <v>Foundation</v>
      </c>
      <c r="F5" s="219" t="str">
        <v>Bible</v>
      </c>
      <c r="G5" s="5">
        <v>2</v>
      </c>
      <c r="H5" s="5" t="str">
        <v>Ethan‚ Jesse</v>
      </c>
      <c r="I5" s="5" t="str">
        <v>Completed</v>
      </c>
      <c r="J5" s="220">
        <f>_xlfn.XLOOKUP(G5,Calendar!$A$2:$A$300,Calendar!$B$2:$B$300)</f>
        <v>43347</v>
      </c>
      <c r="K5" s="5" t="b">
        <f t="shared" ca="1" si="1"/>
        <v>1</v>
      </c>
      <c r="L5" s="5" t="str">
        <f t="shared" ref="L5:L14" si="3">E5&amp;D5&amp;G5</f>
        <v>FoundationScripture2</v>
      </c>
      <c r="M5" s="215" t="s">
        <v>4523</v>
      </c>
      <c r="N5" s="216">
        <f ca="1">TODAY()-WEEKDAY(TODAY(),16)</f>
        <v>45268</v>
      </c>
    </row>
    <row r="6" spans="1:14" hidden="1" x14ac:dyDescent="0.25">
      <c r="A6" s="217" t="str">
        <f t="shared" si="2"/>
        <v>ƒ __/__</v>
      </c>
      <c r="B6" s="217" t="str">
        <f>IFERROR(IF(VLOOKUP(L6,ActivityList[#Data],13,0)="Yes"," "&amp;Map,"")&amp;IF(VLOOKUP(L6,ActivityList[#Data],14,0)="Yes"," "&amp;Timeline,IF(VLOOKUP(L6,ActivityList[#Data],14,0)="Figure"," "&amp;Timeline&amp;Figure,"")),"")</f>
        <v/>
      </c>
      <c r="C6" s="85" t="str">
        <v>Read &amp; discuss Psalm 3,4</v>
      </c>
      <c r="D6" s="218" t="str">
        <v>Scripture</v>
      </c>
      <c r="E6" s="218" t="str">
        <v>Foundation</v>
      </c>
      <c r="F6" s="219" t="str">
        <v>Bible</v>
      </c>
      <c r="G6" s="5">
        <v>3</v>
      </c>
      <c r="H6" s="5" t="str">
        <v>Ethan‚ Jesse</v>
      </c>
      <c r="I6" s="5" t="str">
        <v>Completed</v>
      </c>
      <c r="J6" s="220">
        <f>_xlfn.XLOOKUP(G6,Calendar!$A$2:$A$300,Calendar!$B$2:$B$300)</f>
        <v>43348</v>
      </c>
      <c r="K6" s="5" t="b">
        <f t="shared" ca="1" si="1"/>
        <v>1</v>
      </c>
      <c r="L6" s="5" t="str">
        <f t="shared" si="3"/>
        <v>FoundationScripture3</v>
      </c>
      <c r="M6" s="215" t="s">
        <v>4524</v>
      </c>
      <c r="N6" s="78" t="s">
        <v>36</v>
      </c>
    </row>
    <row r="7" spans="1:14" hidden="1" x14ac:dyDescent="0.25">
      <c r="A7" s="217" t="str">
        <f t="shared" si="2"/>
        <v>ƒ __/__</v>
      </c>
      <c r="B7" s="217" t="str">
        <f>IFERROR(IF(VLOOKUP(L7,ActivityList[#Data],13,0)="Yes"," "&amp;Map,"")&amp;IF(VLOOKUP(L7,ActivityList[#Data],14,0)="Yes"," "&amp;Timeline,IF(VLOOKUP(L7,ActivityList[#Data],14,0)="Figure"," "&amp;Timeline&amp;Figure,"")),"")</f>
        <v/>
      </c>
      <c r="C7" s="85" t="str">
        <v>Read &amp; discuss Psalm 5</v>
      </c>
      <c r="D7" s="218" t="str">
        <v>Scripture</v>
      </c>
      <c r="E7" s="218" t="str">
        <v>Foundation</v>
      </c>
      <c r="F7" s="219" t="str">
        <v>Bible</v>
      </c>
      <c r="G7" s="5">
        <v>4</v>
      </c>
      <c r="H7" s="5" t="str">
        <v>Ethan‚ Jesse</v>
      </c>
      <c r="I7" s="5" t="str">
        <v>Completed</v>
      </c>
      <c r="J7" s="220">
        <f>_xlfn.XLOOKUP(G7,Calendar!$A$2:$A$300,Calendar!$B$2:$B$300)</f>
        <v>43349</v>
      </c>
      <c r="K7" s="5" t="b">
        <f t="shared" ca="1" si="1"/>
        <v>1</v>
      </c>
      <c r="L7" s="5" t="str">
        <f t="shared" si="3"/>
        <v>FoundationScripture4</v>
      </c>
      <c r="M7" s="215" t="s">
        <v>4525</v>
      </c>
      <c r="N7" s="78" t="b">
        <v>1</v>
      </c>
    </row>
    <row r="8" spans="1:14" hidden="1" x14ac:dyDescent="0.25">
      <c r="A8" s="217" t="str">
        <f t="shared" si="2"/>
        <v>ƒ __/__</v>
      </c>
      <c r="B8" s="217" t="str">
        <f>IFERROR(IF(VLOOKUP(L8,ActivityList[#Data],13,0)="Yes"," "&amp;Map,"")&amp;IF(VLOOKUP(L8,ActivityList[#Data],14,0)="Yes"," "&amp;Timeline,IF(VLOOKUP(L8,ActivityList[#Data],14,0)="Figure"," "&amp;Timeline&amp;Figure,"")),"")</f>
        <v/>
      </c>
      <c r="C8" s="85" t="str">
        <v>Read &amp; discuss Psalm 6</v>
      </c>
      <c r="D8" s="218" t="str">
        <v>Scripture</v>
      </c>
      <c r="E8" s="218" t="str">
        <v>Foundation</v>
      </c>
      <c r="F8" s="219" t="str">
        <v>Bible</v>
      </c>
      <c r="G8" s="5">
        <v>5</v>
      </c>
      <c r="H8" s="5" t="str">
        <v>Ethan‚ Jesse</v>
      </c>
      <c r="I8" s="5" t="str">
        <v>Completed</v>
      </c>
      <c r="J8" s="220">
        <f>_xlfn.XLOOKUP(G8,Calendar!$A$2:$A$300,Calendar!$B$2:$B$300)</f>
        <v>43350</v>
      </c>
      <c r="K8" s="5" t="b">
        <f t="shared" ca="1" si="1"/>
        <v>1</v>
      </c>
      <c r="L8" s="5" t="str">
        <f t="shared" si="3"/>
        <v>FoundationScripture5</v>
      </c>
    </row>
    <row r="9" spans="1:14" hidden="1" x14ac:dyDescent="0.25">
      <c r="A9" s="217" t="str">
        <f t="shared" si="2"/>
        <v>ƒ __/__</v>
      </c>
      <c r="B9" s="217" t="str">
        <f>IFERROR(IF(VLOOKUP(L9,ActivityList[#Data],13,0)="Yes"," "&amp;Map,"")&amp;IF(VLOOKUP(L9,ActivityList[#Data],14,0)="Yes"," "&amp;Timeline,IF(VLOOKUP(L9,ActivityList[#Data],14,0)="Figure"," "&amp;Timeline&amp;Figure,"")),"")</f>
        <v/>
      </c>
      <c r="C9" s="85" t="str">
        <v>Read &amp; discuss Psalm 7</v>
      </c>
      <c r="D9" s="218" t="str">
        <v>Scripture</v>
      </c>
      <c r="E9" s="218" t="str">
        <v>Foundation</v>
      </c>
      <c r="F9" s="219" t="str">
        <v>Bible</v>
      </c>
      <c r="G9" s="5">
        <v>6</v>
      </c>
      <c r="H9" s="5" t="str">
        <v>Ethan‚ Jesse</v>
      </c>
      <c r="I9" s="5" t="str">
        <v>Completed</v>
      </c>
      <c r="J9" s="220">
        <f>_xlfn.XLOOKUP(G9,Calendar!$A$2:$A$300,Calendar!$B$2:$B$300)</f>
        <v>43353</v>
      </c>
      <c r="K9" s="5" t="b">
        <f t="shared" ca="1" si="1"/>
        <v>1</v>
      </c>
      <c r="L9" s="5" t="str">
        <f t="shared" si="3"/>
        <v>FoundationScripture6</v>
      </c>
    </row>
    <row r="10" spans="1:14" hidden="1" x14ac:dyDescent="0.25">
      <c r="A10" s="217" t="str">
        <f t="shared" si="2"/>
        <v>ƒ __/__</v>
      </c>
      <c r="B10" s="217" t="str">
        <f>IFERROR(IF(VLOOKUP(L10,ActivityList[#Data],13,0)="Yes"," "&amp;Map,"")&amp;IF(VLOOKUP(L10,ActivityList[#Data],14,0)="Yes"," "&amp;Timeline,IF(VLOOKUP(L10,ActivityList[#Data],14,0)="Figure"," "&amp;Timeline&amp;Figure,"")),"")</f>
        <v/>
      </c>
      <c r="C10" s="85" t="str">
        <v>Read &amp; discuss Psalm 8</v>
      </c>
      <c r="D10" s="218" t="str">
        <v>Scripture</v>
      </c>
      <c r="E10" s="218" t="str">
        <v>Foundation</v>
      </c>
      <c r="F10" s="219" t="str">
        <v>Bible</v>
      </c>
      <c r="G10" s="5">
        <v>7</v>
      </c>
      <c r="H10" s="5" t="str">
        <v>Ethan‚ Jesse</v>
      </c>
      <c r="I10" s="5" t="str">
        <v>Completed</v>
      </c>
      <c r="J10" s="220">
        <f>_xlfn.XLOOKUP(G10,Calendar!$A$2:$A$300,Calendar!$B$2:$B$300)</f>
        <v>43354</v>
      </c>
      <c r="K10" s="5" t="b">
        <f t="shared" ca="1" si="1"/>
        <v>1</v>
      </c>
      <c r="L10" s="5" t="str">
        <f t="shared" si="3"/>
        <v>FoundationScripture7</v>
      </c>
    </row>
    <row r="11" spans="1:14" hidden="1" x14ac:dyDescent="0.25">
      <c r="A11" s="217" t="str">
        <f t="shared" si="2"/>
        <v>ƒ __/__</v>
      </c>
      <c r="B11" s="217" t="str">
        <f>IFERROR(IF(VLOOKUP(L11,ActivityList[#Data],13,0)="Yes"," "&amp;Map,"")&amp;IF(VLOOKUP(L11,ActivityList[#Data],14,0)="Yes"," "&amp;Timeline,IF(VLOOKUP(L11,ActivityList[#Data],14,0)="Figure"," "&amp;Timeline&amp;Figure,"")),"")</f>
        <v/>
      </c>
      <c r="C11" s="85" t="str">
        <v>Read &amp; discuss Psalm 9</v>
      </c>
      <c r="D11" s="218" t="str">
        <v>Scripture</v>
      </c>
      <c r="E11" s="218" t="str">
        <v>Foundation</v>
      </c>
      <c r="F11" s="219" t="str">
        <v>Bible</v>
      </c>
      <c r="G11" s="5">
        <v>8</v>
      </c>
      <c r="H11" s="5" t="str">
        <v>Ethan‚ Jesse</v>
      </c>
      <c r="I11" s="5" t="str">
        <v>Completed</v>
      </c>
      <c r="J11" s="220">
        <f>_xlfn.XLOOKUP(G11,Calendar!$A$2:$A$300,Calendar!$B$2:$B$300)</f>
        <v>43355</v>
      </c>
      <c r="K11" s="5" t="b">
        <f t="shared" ca="1" si="1"/>
        <v>1</v>
      </c>
      <c r="L11" s="5" t="str">
        <f t="shared" si="3"/>
        <v>FoundationScripture8</v>
      </c>
    </row>
    <row r="12" spans="1:14" hidden="1" x14ac:dyDescent="0.25">
      <c r="A12" s="217" t="str">
        <f t="shared" si="2"/>
        <v>ƒ __/__</v>
      </c>
      <c r="B12" s="217" t="str">
        <f>IFERROR(IF(VLOOKUP(L12,ActivityList[#Data],13,0)="Yes"," "&amp;Map,"")&amp;IF(VLOOKUP(L12,ActivityList[#Data],14,0)="Yes"," "&amp;Timeline,IF(VLOOKUP(L12,ActivityList[#Data],14,0)="Figure"," "&amp;Timeline&amp;Figure,"")),"")</f>
        <v/>
      </c>
      <c r="C12" s="85" t="str">
        <v>Read &amp; discuss Psalm 10</v>
      </c>
      <c r="D12" s="218" t="str">
        <v>Scripture</v>
      </c>
      <c r="E12" s="218" t="str">
        <v>Foundation</v>
      </c>
      <c r="F12" s="219" t="str">
        <v>Bible</v>
      </c>
      <c r="G12" s="5">
        <v>9</v>
      </c>
      <c r="H12" s="5" t="str">
        <v>Ethan‚ Jesse</v>
      </c>
      <c r="I12" s="5" t="str">
        <v>Completed</v>
      </c>
      <c r="J12" s="220">
        <f>_xlfn.XLOOKUP(G12,Calendar!$A$2:$A$300,Calendar!$B$2:$B$300)</f>
        <v>43356</v>
      </c>
      <c r="K12" s="5" t="b">
        <f t="shared" ca="1" si="1"/>
        <v>1</v>
      </c>
      <c r="L12" s="5" t="str">
        <f t="shared" si="3"/>
        <v>FoundationScripture9</v>
      </c>
    </row>
    <row r="13" spans="1:14" hidden="1" x14ac:dyDescent="0.25">
      <c r="A13" s="217" t="str">
        <f t="shared" si="2"/>
        <v>ƒ __/__</v>
      </c>
      <c r="B13" s="217" t="str">
        <f>IFERROR(IF(VLOOKUP(L13,ActivityList[#Data],13,0)="Yes"," "&amp;Map,"")&amp;IF(VLOOKUP(L13,ActivityList[#Data],14,0)="Yes"," "&amp;Timeline,IF(VLOOKUP(L13,ActivityList[#Data],14,0)="Figure"," "&amp;Timeline&amp;Figure,"")),"")</f>
        <v/>
      </c>
      <c r="C13" s="85" t="str">
        <v>Read &amp; discuss Psalm 11</v>
      </c>
      <c r="D13" s="218" t="str">
        <v>Scripture</v>
      </c>
      <c r="E13" s="218" t="str">
        <v>Foundation</v>
      </c>
      <c r="F13" s="219" t="str">
        <v>Bible</v>
      </c>
      <c r="G13" s="5">
        <v>10</v>
      </c>
      <c r="H13" s="5" t="str">
        <v>Ethan‚ Jesse</v>
      </c>
      <c r="I13" s="5" t="str">
        <v>Completed</v>
      </c>
      <c r="J13" s="220">
        <f>_xlfn.XLOOKUP(G13,Calendar!$A$2:$A$300,Calendar!$B$2:$B$300)</f>
        <v>43357</v>
      </c>
      <c r="K13" s="5" t="b">
        <f t="shared" ca="1" si="1"/>
        <v>1</v>
      </c>
      <c r="L13" s="5" t="str">
        <f t="shared" si="3"/>
        <v>FoundationScripture10</v>
      </c>
    </row>
    <row r="14" spans="1:14" hidden="1" x14ac:dyDescent="0.25">
      <c r="A14" s="217" t="str">
        <f t="shared" si="2"/>
        <v>ƒ __/__</v>
      </c>
      <c r="B14" s="217" t="str">
        <f>IFERROR(IF(VLOOKUP(L14,ActivityList[#Data],13,0)="Yes"," "&amp;Map,"")&amp;IF(VLOOKUP(L14,ActivityList[#Data],14,0)="Yes"," "&amp;Timeline,IF(VLOOKUP(L14,ActivityList[#Data],14,0)="Figure"," "&amp;Timeline&amp;Figure,"")),"")</f>
        <v/>
      </c>
      <c r="C14" s="85" t="str">
        <v>Read &amp; discuss Psalm 12,13</v>
      </c>
      <c r="D14" s="218" t="str">
        <v>Scripture</v>
      </c>
      <c r="E14" s="218" t="str">
        <v>Foundation</v>
      </c>
      <c r="F14" s="219" t="str">
        <v>Bible</v>
      </c>
      <c r="G14" s="5">
        <v>11</v>
      </c>
      <c r="H14" s="5" t="str">
        <v>Ethan‚ Jesse</v>
      </c>
      <c r="I14" s="5" t="str">
        <v>Completed</v>
      </c>
      <c r="J14" s="220">
        <f>_xlfn.XLOOKUP(G14,Calendar!$A$2:$A$300,Calendar!$B$2:$B$300)</f>
        <v>43360</v>
      </c>
      <c r="K14" s="5" t="b">
        <f t="shared" ca="1" si="1"/>
        <v>1</v>
      </c>
      <c r="L14" s="5" t="str">
        <f t="shared" si="3"/>
        <v>FoundationScripture11</v>
      </c>
    </row>
    <row r="15" spans="1:14" hidden="1" x14ac:dyDescent="0.25">
      <c r="A15" s="217" t="str">
        <f t="shared" si="2"/>
        <v>ƒ __/__</v>
      </c>
      <c r="B15" s="217" t="str">
        <f>IFERROR(IF(VLOOKUP(L15,ActivityList[#Data],13,0)="Yes"," "&amp;Map,"")&amp;IF(VLOOKUP(L15,ActivityList[#Data],14,0)="Yes"," "&amp;Timeline,IF(VLOOKUP(L15,ActivityList[#Data],14,0)="Figure"," "&amp;Timeline&amp;Figure,"")),"")</f>
        <v/>
      </c>
      <c r="C15" s="85" t="str">
        <v>Read &amp; discuss Psalm 14</v>
      </c>
      <c r="D15" s="218" t="str">
        <v>Scripture</v>
      </c>
      <c r="E15" s="218" t="str">
        <v>Foundation</v>
      </c>
      <c r="F15" s="219" t="str">
        <v>Bible</v>
      </c>
      <c r="G15" s="5">
        <v>12</v>
      </c>
      <c r="H15" s="5" t="str">
        <v>Ethan‚ Jesse</v>
      </c>
      <c r="I15" s="5" t="str">
        <v>Completed</v>
      </c>
      <c r="J15" s="220">
        <f>_xlfn.XLOOKUP(G15,Calendar!$A$2:$A$300,Calendar!$B$2:$B$300)</f>
        <v>43361</v>
      </c>
      <c r="K15" s="5" t="b">
        <f t="shared" ref="K15:K18" ca="1" si="4">J15&lt;=$D$1</f>
        <v>1</v>
      </c>
      <c r="L15" s="5" t="str">
        <f t="shared" ref="L15:L18" si="5">E15&amp;D15&amp;G15</f>
        <v>FoundationScripture12</v>
      </c>
    </row>
    <row r="16" spans="1:14" hidden="1" x14ac:dyDescent="0.25">
      <c r="A16" s="217" t="str">
        <f t="shared" si="2"/>
        <v>ƒ __/__</v>
      </c>
      <c r="B16" s="217" t="str">
        <f>IFERROR(IF(VLOOKUP(L16,ActivityList[#Data],13,0)="Yes"," "&amp;Map,"")&amp;IF(VLOOKUP(L16,ActivityList[#Data],14,0)="Yes"," "&amp;Timeline,IF(VLOOKUP(L16,ActivityList[#Data],14,0)="Figure"," "&amp;Timeline&amp;Figure,"")),"")</f>
        <v/>
      </c>
      <c r="C16" s="85" t="str">
        <v>Read &amp; discuss Psalm 15</v>
      </c>
      <c r="D16" s="218" t="str">
        <v>Scripture</v>
      </c>
      <c r="E16" s="218" t="str">
        <v>Foundation</v>
      </c>
      <c r="F16" s="219" t="str">
        <v>Bible</v>
      </c>
      <c r="G16" s="5">
        <v>13</v>
      </c>
      <c r="H16" s="5" t="str">
        <v>Ethan‚ Jesse</v>
      </c>
      <c r="I16" s="5" t="str">
        <v>Completed</v>
      </c>
      <c r="J16" s="220">
        <f>_xlfn.XLOOKUP(G16,Calendar!$A$2:$A$300,Calendar!$B$2:$B$300)</f>
        <v>43362</v>
      </c>
      <c r="K16" s="5" t="b">
        <f t="shared" ca="1" si="4"/>
        <v>1</v>
      </c>
      <c r="L16" s="5" t="str">
        <f t="shared" si="5"/>
        <v>FoundationScripture13</v>
      </c>
    </row>
    <row r="17" spans="1:12" hidden="1" x14ac:dyDescent="0.25">
      <c r="A17" s="217" t="str">
        <f t="shared" si="2"/>
        <v>ƒ __/__</v>
      </c>
      <c r="B17" s="217" t="str">
        <f>IFERROR(IF(VLOOKUP(L17,ActivityList[#Data],13,0)="Yes"," "&amp;Map,"")&amp;IF(VLOOKUP(L17,ActivityList[#Data],14,0)="Yes"," "&amp;Timeline,IF(VLOOKUP(L17,ActivityList[#Data],14,0)="Figure"," "&amp;Timeline&amp;Figure,"")),"")</f>
        <v/>
      </c>
      <c r="C17" s="85" t="str">
        <v>Read &amp; discuss Psalm 16</v>
      </c>
      <c r="D17" s="218" t="str">
        <v>Scripture</v>
      </c>
      <c r="E17" s="218" t="str">
        <v>Foundation</v>
      </c>
      <c r="F17" s="219" t="str">
        <v>Bible</v>
      </c>
      <c r="G17" s="5">
        <v>14</v>
      </c>
      <c r="H17" s="5" t="str">
        <v>Ethan‚ Jesse</v>
      </c>
      <c r="I17" s="5" t="str">
        <v>Completed</v>
      </c>
      <c r="J17" s="220">
        <f>_xlfn.XLOOKUP(G17,Calendar!$A$2:$A$300,Calendar!$B$2:$B$300)</f>
        <v>43363</v>
      </c>
      <c r="K17" s="5" t="b">
        <f t="shared" ca="1" si="4"/>
        <v>1</v>
      </c>
      <c r="L17" s="5" t="str">
        <f t="shared" si="5"/>
        <v>FoundationScripture14</v>
      </c>
    </row>
    <row r="18" spans="1:12" hidden="1" x14ac:dyDescent="0.25">
      <c r="A18" s="217" t="str">
        <f t="shared" si="2"/>
        <v>ƒ __/__</v>
      </c>
      <c r="B18" s="217" t="str">
        <f>IFERROR(IF(VLOOKUP(L18,ActivityList[#Data],13,0)="Yes"," "&amp;Map,"")&amp;IF(VLOOKUP(L18,ActivityList[#Data],14,0)="Yes"," "&amp;Timeline,IF(VLOOKUP(L18,ActivityList[#Data],14,0)="Figure"," "&amp;Timeline&amp;Figure,"")),"")</f>
        <v/>
      </c>
      <c r="C18" s="85" t="str">
        <v>Read &amp; discuss Psalm 17</v>
      </c>
      <c r="D18" s="218" t="str">
        <v>Scripture</v>
      </c>
      <c r="E18" s="218" t="str">
        <v>Foundation</v>
      </c>
      <c r="F18" s="219" t="str">
        <v>Bible</v>
      </c>
      <c r="G18" s="5">
        <v>15</v>
      </c>
      <c r="H18" s="5" t="str">
        <v>Ethan‚ Jesse</v>
      </c>
      <c r="I18" s="5" t="str">
        <v>Completed</v>
      </c>
      <c r="J18" s="220">
        <f>_xlfn.XLOOKUP(G18,Calendar!$A$2:$A$300,Calendar!$B$2:$B$300)</f>
        <v>43364</v>
      </c>
      <c r="K18" s="5" t="b">
        <f t="shared" ca="1" si="4"/>
        <v>1</v>
      </c>
      <c r="L18" s="5" t="str">
        <f t="shared" si="5"/>
        <v>FoundationScripture15</v>
      </c>
    </row>
    <row r="19" spans="1:12" hidden="1" x14ac:dyDescent="0.25">
      <c r="A19" s="217" t="str">
        <f t="shared" si="2"/>
        <v>ƒ __/__</v>
      </c>
      <c r="B19" s="217" t="str">
        <f>IFERROR(IF(VLOOKUP(L19,ActivityList[#Data],13,0)="Yes"," "&amp;Map,"")&amp;IF(VLOOKUP(L19,ActivityList[#Data],14,0)="Yes"," "&amp;Timeline,IF(VLOOKUP(L19,ActivityList[#Data],14,0)="Figure"," "&amp;Timeline&amp;Figure,"")),"")</f>
        <v/>
      </c>
      <c r="C19" s="85" t="str">
        <v>Read &amp; discuss Psalm 18</v>
      </c>
      <c r="D19" s="218" t="str">
        <v>Scripture</v>
      </c>
      <c r="E19" s="218" t="str">
        <v>Foundation</v>
      </c>
      <c r="F19" s="219" t="str">
        <v>Bible</v>
      </c>
      <c r="G19" s="5">
        <v>16</v>
      </c>
      <c r="H19" s="5" t="str">
        <v>Ethan‚ Jesse</v>
      </c>
      <c r="I19" s="5" t="str">
        <v>Completed</v>
      </c>
      <c r="J19" s="220">
        <f>_xlfn.XLOOKUP(G19,Calendar!$A$2:$A$300,Calendar!$B$2:$B$300)</f>
        <v>43367</v>
      </c>
      <c r="K19" s="5" t="b">
        <f t="shared" ref="K19:K82" ca="1" si="6">J19&lt;=$D$1</f>
        <v>1</v>
      </c>
      <c r="L19" s="5" t="str">
        <f t="shared" ref="L19:L82" si="7">E19&amp;D19&amp;G19</f>
        <v>FoundationScripture16</v>
      </c>
    </row>
    <row r="20" spans="1:12" hidden="1" x14ac:dyDescent="0.25">
      <c r="A20" s="217" t="str">
        <f t="shared" si="2"/>
        <v>ƒ __/__</v>
      </c>
      <c r="B20" s="217" t="str">
        <f>IFERROR(IF(VLOOKUP(L20,ActivityList[#Data],13,0)="Yes"," "&amp;Map,"")&amp;IF(VLOOKUP(L20,ActivityList[#Data],14,0)="Yes"," "&amp;Timeline,IF(VLOOKUP(L20,ActivityList[#Data],14,0)="Figure"," "&amp;Timeline&amp;Figure,"")),"")</f>
        <v/>
      </c>
      <c r="C20" s="85" t="str">
        <v>Read &amp; discuss Psalm 19</v>
      </c>
      <c r="D20" s="218" t="str">
        <v>Scripture</v>
      </c>
      <c r="E20" s="218" t="str">
        <v>Foundation</v>
      </c>
      <c r="F20" s="219" t="str">
        <v>Bible</v>
      </c>
      <c r="G20" s="5">
        <v>17</v>
      </c>
      <c r="H20" s="5" t="str">
        <v>Ethan‚ Jesse</v>
      </c>
      <c r="I20" s="5" t="str">
        <v>Completed</v>
      </c>
      <c r="J20" s="220">
        <f>_xlfn.XLOOKUP(G20,Calendar!$A$2:$A$300,Calendar!$B$2:$B$300)</f>
        <v>43368</v>
      </c>
      <c r="K20" s="5" t="b">
        <f t="shared" ca="1" si="6"/>
        <v>1</v>
      </c>
      <c r="L20" s="5" t="str">
        <f t="shared" si="7"/>
        <v>FoundationScripture17</v>
      </c>
    </row>
    <row r="21" spans="1:12" hidden="1" x14ac:dyDescent="0.25">
      <c r="A21" s="217" t="str">
        <f t="shared" si="2"/>
        <v>ƒ __/__</v>
      </c>
      <c r="B21" s="217" t="str">
        <f>IFERROR(IF(VLOOKUP(L21,ActivityList[#Data],13,0)="Yes"," "&amp;Map,"")&amp;IF(VLOOKUP(L21,ActivityList[#Data],14,0)="Yes"," "&amp;Timeline,IF(VLOOKUP(L21,ActivityList[#Data],14,0)="Figure"," "&amp;Timeline&amp;Figure,"")),"")</f>
        <v/>
      </c>
      <c r="C21" s="85" t="str">
        <v>Read &amp; discuss Psalm 20</v>
      </c>
      <c r="D21" s="218" t="str">
        <v>Scripture</v>
      </c>
      <c r="E21" s="218" t="str">
        <v>Foundation</v>
      </c>
      <c r="F21" s="219" t="str">
        <v>Bible</v>
      </c>
      <c r="G21" s="5">
        <v>18</v>
      </c>
      <c r="H21" s="5" t="str">
        <v>Ethan‚ Jesse</v>
      </c>
      <c r="I21" s="5" t="str">
        <v>Completed</v>
      </c>
      <c r="J21" s="220">
        <f>_xlfn.XLOOKUP(G21,Calendar!$A$2:$A$300,Calendar!$B$2:$B$300)</f>
        <v>43369</v>
      </c>
      <c r="K21" s="5" t="b">
        <f t="shared" ca="1" si="6"/>
        <v>1</v>
      </c>
      <c r="L21" s="5" t="str">
        <f t="shared" si="7"/>
        <v>FoundationScripture18</v>
      </c>
    </row>
    <row r="22" spans="1:12" hidden="1" x14ac:dyDescent="0.25">
      <c r="A22" s="217" t="str">
        <f t="shared" si="2"/>
        <v>ƒ __/__</v>
      </c>
      <c r="B22" s="217" t="str">
        <f>IFERROR(IF(VLOOKUP(L22,ActivityList[#Data],13,0)="Yes"," "&amp;Map,"")&amp;IF(VLOOKUP(L22,ActivityList[#Data],14,0)="Yes"," "&amp;Timeline,IF(VLOOKUP(L22,ActivityList[#Data],14,0)="Figure"," "&amp;Timeline&amp;Figure,"")),"")</f>
        <v/>
      </c>
      <c r="C22" s="85" t="str">
        <v>Read &amp; discuss Psalm 21</v>
      </c>
      <c r="D22" s="218" t="str">
        <v>Scripture</v>
      </c>
      <c r="E22" s="218" t="str">
        <v>Foundation</v>
      </c>
      <c r="F22" s="219" t="str">
        <v>Bible</v>
      </c>
      <c r="G22" s="5">
        <v>19</v>
      </c>
      <c r="H22" s="5" t="str">
        <v>Ethan‚ Jesse</v>
      </c>
      <c r="I22" s="5" t="str">
        <v>Completed</v>
      </c>
      <c r="J22" s="220">
        <f>_xlfn.XLOOKUP(G22,Calendar!$A$2:$A$300,Calendar!$B$2:$B$300)</f>
        <v>43370</v>
      </c>
      <c r="K22" s="5" t="b">
        <f t="shared" ca="1" si="6"/>
        <v>1</v>
      </c>
      <c r="L22" s="5" t="str">
        <f t="shared" si="7"/>
        <v>FoundationScripture19</v>
      </c>
    </row>
    <row r="23" spans="1:12" hidden="1" x14ac:dyDescent="0.25">
      <c r="A23" s="217" t="str">
        <f t="shared" si="2"/>
        <v>ƒ __/__</v>
      </c>
      <c r="B23" s="217" t="str">
        <f>IFERROR(IF(VLOOKUP(L23,ActivityList[#Data],13,0)="Yes"," "&amp;Map,"")&amp;IF(VLOOKUP(L23,ActivityList[#Data],14,0)="Yes"," "&amp;Timeline,IF(VLOOKUP(L23,ActivityList[#Data],14,0)="Figure"," "&amp;Timeline&amp;Figure,"")),"")</f>
        <v/>
      </c>
      <c r="C23" s="85" t="str">
        <v>Read &amp; discuss Psalm 22</v>
      </c>
      <c r="D23" s="218" t="str">
        <v>Scripture</v>
      </c>
      <c r="E23" s="218" t="str">
        <v>Foundation</v>
      </c>
      <c r="F23" s="219" t="str">
        <v>Bible</v>
      </c>
      <c r="G23" s="5">
        <v>20</v>
      </c>
      <c r="H23" s="5" t="str">
        <v>Ethan‚ Jesse</v>
      </c>
      <c r="I23" s="5" t="str">
        <v>Completed</v>
      </c>
      <c r="J23" s="220">
        <f>_xlfn.XLOOKUP(G23,Calendar!$A$2:$A$300,Calendar!$B$2:$B$300)</f>
        <v>43371</v>
      </c>
      <c r="K23" s="5" t="b">
        <f t="shared" ca="1" si="6"/>
        <v>1</v>
      </c>
      <c r="L23" s="5" t="str">
        <f t="shared" si="7"/>
        <v>FoundationScripture20</v>
      </c>
    </row>
    <row r="24" spans="1:12" hidden="1" x14ac:dyDescent="0.25">
      <c r="A24" s="217" t="str">
        <f t="shared" si="2"/>
        <v>ƒ __/__</v>
      </c>
      <c r="B24" s="217" t="str">
        <f>IFERROR(IF(VLOOKUP(L24,ActivityList[#Data],13,0)="Yes"," "&amp;Map,"")&amp;IF(VLOOKUP(L24,ActivityList[#Data],14,0)="Yes"," "&amp;Timeline,IF(VLOOKUP(L24,ActivityList[#Data],14,0)="Figure"," "&amp;Timeline&amp;Figure,"")),"")</f>
        <v/>
      </c>
      <c r="C24" s="85" t="str">
        <v>Read &amp; discuss Psalm 23</v>
      </c>
      <c r="D24" s="218" t="str">
        <v>Scripture</v>
      </c>
      <c r="E24" s="218" t="str">
        <v>Foundation</v>
      </c>
      <c r="F24" s="219" t="str">
        <v>Bible</v>
      </c>
      <c r="G24" s="5">
        <v>21</v>
      </c>
      <c r="H24" s="5" t="str">
        <v>Ethan‚ Jesse</v>
      </c>
      <c r="I24" s="5" t="str">
        <v>Completed</v>
      </c>
      <c r="J24" s="220">
        <f>_xlfn.XLOOKUP(G24,Calendar!$A$2:$A$300,Calendar!$B$2:$B$300)</f>
        <v>43374</v>
      </c>
      <c r="K24" s="5" t="b">
        <f t="shared" ca="1" si="6"/>
        <v>1</v>
      </c>
      <c r="L24" s="5" t="str">
        <f t="shared" si="7"/>
        <v>FoundationScripture21</v>
      </c>
    </row>
    <row r="25" spans="1:12" hidden="1" x14ac:dyDescent="0.25">
      <c r="A25" s="217" t="str">
        <f t="shared" si="2"/>
        <v>ƒ __/__</v>
      </c>
      <c r="B25" s="217" t="str">
        <f>IFERROR(IF(VLOOKUP(L25,ActivityList[#Data],13,0)="Yes"," "&amp;Map,"")&amp;IF(VLOOKUP(L25,ActivityList[#Data],14,0)="Yes"," "&amp;Timeline,IF(VLOOKUP(L25,ActivityList[#Data],14,0)="Figure"," "&amp;Timeline&amp;Figure,"")),"")</f>
        <v/>
      </c>
      <c r="C25" s="85" t="str">
        <v>Read &amp; discuss Psalm 24</v>
      </c>
      <c r="D25" s="218" t="str">
        <v>Scripture</v>
      </c>
      <c r="E25" s="218" t="str">
        <v>Foundation</v>
      </c>
      <c r="F25" s="219" t="str">
        <v>Bible</v>
      </c>
      <c r="G25" s="5">
        <v>22</v>
      </c>
      <c r="H25" s="5" t="str">
        <v>Ethan‚ Jesse</v>
      </c>
      <c r="I25" s="5" t="str">
        <v>Completed</v>
      </c>
      <c r="J25" s="220">
        <f>_xlfn.XLOOKUP(G25,Calendar!$A$2:$A$300,Calendar!$B$2:$B$300)</f>
        <v>43375</v>
      </c>
      <c r="K25" s="5" t="b">
        <f t="shared" ca="1" si="6"/>
        <v>1</v>
      </c>
      <c r="L25" s="5" t="str">
        <f t="shared" si="7"/>
        <v>FoundationScripture22</v>
      </c>
    </row>
    <row r="26" spans="1:12" hidden="1" x14ac:dyDescent="0.25">
      <c r="A26" s="217" t="str">
        <f t="shared" si="2"/>
        <v>ƒ __/__</v>
      </c>
      <c r="B26" s="217" t="str">
        <f>IFERROR(IF(VLOOKUP(L26,ActivityList[#Data],13,0)="Yes"," "&amp;Map,"")&amp;IF(VLOOKUP(L26,ActivityList[#Data],14,0)="Yes"," "&amp;Timeline,IF(VLOOKUP(L26,ActivityList[#Data],14,0)="Figure"," "&amp;Timeline&amp;Figure,"")),"")</f>
        <v/>
      </c>
      <c r="C26" s="85" t="str">
        <v>Read &amp; discuss Psalm 25</v>
      </c>
      <c r="D26" s="218" t="str">
        <v>Scripture</v>
      </c>
      <c r="E26" s="218" t="str">
        <v>Foundation</v>
      </c>
      <c r="F26" s="219" t="str">
        <v>Bible</v>
      </c>
      <c r="G26" s="5">
        <v>23</v>
      </c>
      <c r="H26" s="5" t="str">
        <v>Ethan‚ Jesse</v>
      </c>
      <c r="I26" s="5" t="str">
        <v>Completed</v>
      </c>
      <c r="J26" s="220">
        <f>_xlfn.XLOOKUP(G26,Calendar!$A$2:$A$300,Calendar!$B$2:$B$300)</f>
        <v>43376</v>
      </c>
      <c r="K26" s="5" t="b">
        <f t="shared" ca="1" si="6"/>
        <v>1</v>
      </c>
      <c r="L26" s="5" t="str">
        <f t="shared" si="7"/>
        <v>FoundationScripture23</v>
      </c>
    </row>
    <row r="27" spans="1:12" x14ac:dyDescent="0.25">
      <c r="A27" s="217" t="str">
        <f t="shared" si="2"/>
        <v>ƒ __/__</v>
      </c>
      <c r="B27" s="217" t="str">
        <f>IFERROR(IF(VLOOKUP(L27,ActivityList[#Data],13,0)="Yes"," "&amp;Map,"")&amp;IF(VLOOKUP(L27,ActivityList[#Data],14,0)="Yes"," "&amp;Timeline,IF(VLOOKUP(L27,ActivityList[#Data],14,0)="Figure"," "&amp;Timeline&amp;Figure,"")),"")</f>
        <v/>
      </c>
      <c r="C27" s="85" t="str">
        <v>Read &amp; discuss Psalm 26</v>
      </c>
      <c r="D27" s="218" t="str">
        <v>Scripture</v>
      </c>
      <c r="E27" s="218" t="str">
        <v>Foundation</v>
      </c>
      <c r="F27" s="219" t="str">
        <v>Bible</v>
      </c>
      <c r="G27" s="5">
        <v>24</v>
      </c>
      <c r="H27" s="5" t="str">
        <v>Ethan‚ Jesse</v>
      </c>
      <c r="I27" s="5" t="str">
        <v>Planned</v>
      </c>
      <c r="J27" s="220">
        <f>_xlfn.XLOOKUP(G27,Calendar!$A$2:$A$300,Calendar!$B$2:$B$300)</f>
        <v>43377</v>
      </c>
      <c r="K27" s="5" t="b">
        <f t="shared" ca="1" si="6"/>
        <v>1</v>
      </c>
      <c r="L27" s="5" t="str">
        <f t="shared" si="7"/>
        <v>FoundationScripture24</v>
      </c>
    </row>
    <row r="28" spans="1:12" x14ac:dyDescent="0.25">
      <c r="A28" s="217" t="str">
        <f t="shared" si="2"/>
        <v>ƒ __/__</v>
      </c>
      <c r="B28" s="217" t="str">
        <f>IFERROR(IF(VLOOKUP(L28,ActivityList[#Data],13,0)="Yes"," "&amp;Map,"")&amp;IF(VLOOKUP(L28,ActivityList[#Data],14,0)="Yes"," "&amp;Timeline,IF(VLOOKUP(L28,ActivityList[#Data],14,0)="Figure"," "&amp;Timeline&amp;Figure,"")),"")</f>
        <v/>
      </c>
      <c r="C28" s="85" t="str">
        <v>Read &amp; discuss Psalm 27</v>
      </c>
      <c r="D28" s="218" t="str">
        <v>Scripture</v>
      </c>
      <c r="E28" s="218" t="str">
        <v>Foundation</v>
      </c>
      <c r="F28" s="219" t="str">
        <v>Bible</v>
      </c>
      <c r="G28" s="5">
        <v>25</v>
      </c>
      <c r="H28" s="5" t="str">
        <v>Ethan‚ Jesse</v>
      </c>
      <c r="I28" s="5" t="str">
        <v>Planned</v>
      </c>
      <c r="J28" s="220">
        <f>_xlfn.XLOOKUP(G28,Calendar!$A$2:$A$300,Calendar!$B$2:$B$300)</f>
        <v>43378</v>
      </c>
      <c r="K28" s="5" t="b">
        <f t="shared" ca="1" si="6"/>
        <v>1</v>
      </c>
      <c r="L28" s="5" t="str">
        <f t="shared" si="7"/>
        <v>FoundationScripture25</v>
      </c>
    </row>
    <row r="29" spans="1:12" hidden="1" x14ac:dyDescent="0.25">
      <c r="A29" s="217" t="str">
        <f t="shared" si="2"/>
        <v>ƒ __/__</v>
      </c>
      <c r="B29" s="217" t="str">
        <f>IFERROR(IF(VLOOKUP(L29,ActivityList[#Data],13,0)="Yes"," "&amp;Map,"")&amp;IF(VLOOKUP(L29,ActivityList[#Data],14,0)="Yes"," "&amp;Timeline,IF(VLOOKUP(L29,ActivityList[#Data],14,0)="Figure"," "&amp;Timeline&amp;Figure,"")),"")</f>
        <v/>
      </c>
      <c r="C29" s="85" t="str">
        <v>Read &amp; discuss Psalm 28</v>
      </c>
      <c r="D29" s="218" t="str">
        <v>Scripture</v>
      </c>
      <c r="E29" s="218" t="str">
        <v>Foundation</v>
      </c>
      <c r="F29" s="219" t="str">
        <v>Bible</v>
      </c>
      <c r="G29" s="5">
        <v>26</v>
      </c>
      <c r="H29" s="5" t="str">
        <v>Ethan‚ Jesse</v>
      </c>
      <c r="I29" s="5" t="str">
        <v>Planned</v>
      </c>
      <c r="J29" s="220">
        <f>_xlfn.XLOOKUP(G29,Calendar!$A$2:$A$300,Calendar!$B$2:$B$300)</f>
        <v>43381</v>
      </c>
      <c r="K29" s="5" t="b">
        <f t="shared" ca="1" si="6"/>
        <v>0</v>
      </c>
      <c r="L29" s="5" t="str">
        <f t="shared" si="7"/>
        <v>FoundationScripture26</v>
      </c>
    </row>
    <row r="30" spans="1:12" hidden="1" x14ac:dyDescent="0.25">
      <c r="A30" s="217" t="str">
        <f t="shared" si="2"/>
        <v>ƒ __/__</v>
      </c>
      <c r="B30" s="217" t="str">
        <f>IFERROR(IF(VLOOKUP(L30,ActivityList[#Data],13,0)="Yes"," "&amp;Map,"")&amp;IF(VLOOKUP(L30,ActivityList[#Data],14,0)="Yes"," "&amp;Timeline,IF(VLOOKUP(L30,ActivityList[#Data],14,0)="Figure"," "&amp;Timeline&amp;Figure,"")),"")</f>
        <v/>
      </c>
      <c r="C30" s="85" t="str">
        <v>Read &amp; discuss Psalm 29</v>
      </c>
      <c r="D30" s="218" t="str">
        <v>Scripture</v>
      </c>
      <c r="E30" s="218" t="str">
        <v>Foundation</v>
      </c>
      <c r="F30" s="219" t="str">
        <v>Bible</v>
      </c>
      <c r="G30" s="5">
        <v>27</v>
      </c>
      <c r="H30" s="5" t="str">
        <v>Ethan‚ Jesse</v>
      </c>
      <c r="I30" s="5" t="str">
        <v>Planned</v>
      </c>
      <c r="J30" s="220">
        <f>_xlfn.XLOOKUP(G30,Calendar!$A$2:$A$300,Calendar!$B$2:$B$300)</f>
        <v>43382</v>
      </c>
      <c r="K30" s="5" t="b">
        <f t="shared" ca="1" si="6"/>
        <v>0</v>
      </c>
      <c r="L30" s="5" t="str">
        <f t="shared" si="7"/>
        <v>FoundationScripture27</v>
      </c>
    </row>
    <row r="31" spans="1:12" hidden="1" x14ac:dyDescent="0.25">
      <c r="A31" s="217" t="str">
        <f t="shared" si="2"/>
        <v>ƒ __/__</v>
      </c>
      <c r="B31" s="217" t="str">
        <f>IFERROR(IF(VLOOKUP(L31,ActivityList[#Data],13,0)="Yes"," "&amp;Map,"")&amp;IF(VLOOKUP(L31,ActivityList[#Data],14,0)="Yes"," "&amp;Timeline,IF(VLOOKUP(L31,ActivityList[#Data],14,0)="Figure"," "&amp;Timeline&amp;Figure,"")),"")</f>
        <v/>
      </c>
      <c r="C31" s="85" t="str">
        <v>Read &amp; discuss Psalm 30</v>
      </c>
      <c r="D31" s="218" t="str">
        <v>Scripture</v>
      </c>
      <c r="E31" s="218" t="str">
        <v>Foundation</v>
      </c>
      <c r="F31" s="219" t="str">
        <v>Bible</v>
      </c>
      <c r="G31" s="5">
        <v>28</v>
      </c>
      <c r="H31" s="5" t="str">
        <v>Ethan‚ Jesse</v>
      </c>
      <c r="I31" s="5" t="str">
        <v>Planned</v>
      </c>
      <c r="J31" s="220">
        <f>_xlfn.XLOOKUP(G31,Calendar!$A$2:$A$300,Calendar!$B$2:$B$300)</f>
        <v>43383</v>
      </c>
      <c r="K31" s="5" t="b">
        <f t="shared" ca="1" si="6"/>
        <v>0</v>
      </c>
      <c r="L31" s="5" t="str">
        <f t="shared" si="7"/>
        <v>FoundationScripture28</v>
      </c>
    </row>
    <row r="32" spans="1:12" hidden="1" x14ac:dyDescent="0.25">
      <c r="A32" s="217" t="str">
        <f t="shared" si="2"/>
        <v>ƒ __/__</v>
      </c>
      <c r="B32" s="217" t="str">
        <f>IFERROR(IF(VLOOKUP(L32,ActivityList[#Data],13,0)="Yes"," "&amp;Map,"")&amp;IF(VLOOKUP(L32,ActivityList[#Data],14,0)="Yes"," "&amp;Timeline,IF(VLOOKUP(L32,ActivityList[#Data],14,0)="Figure"," "&amp;Timeline&amp;Figure,"")),"")</f>
        <v/>
      </c>
      <c r="C32" s="85" t="str">
        <v>Read &amp; discuss Psalm 31</v>
      </c>
      <c r="D32" s="218" t="str">
        <v>Scripture</v>
      </c>
      <c r="E32" s="218" t="str">
        <v>Foundation</v>
      </c>
      <c r="F32" s="219" t="str">
        <v>Bible</v>
      </c>
      <c r="G32" s="5">
        <v>29</v>
      </c>
      <c r="H32" s="5" t="str">
        <v>Ethan‚ Jesse</v>
      </c>
      <c r="I32" s="5" t="str">
        <v>Planned</v>
      </c>
      <c r="J32" s="220">
        <f>_xlfn.XLOOKUP(G32,Calendar!$A$2:$A$300,Calendar!$B$2:$B$300)</f>
        <v>43384</v>
      </c>
      <c r="K32" s="5" t="b">
        <f t="shared" ca="1" si="6"/>
        <v>0</v>
      </c>
      <c r="L32" s="5" t="str">
        <f t="shared" si="7"/>
        <v>FoundationScripture29</v>
      </c>
    </row>
    <row r="33" spans="1:12" hidden="1" x14ac:dyDescent="0.25">
      <c r="A33" s="217" t="str">
        <f t="shared" si="2"/>
        <v>ƒ __/__</v>
      </c>
      <c r="B33" s="217" t="str">
        <f>IFERROR(IF(VLOOKUP(L33,ActivityList[#Data],13,0)="Yes"," "&amp;Map,"")&amp;IF(VLOOKUP(L33,ActivityList[#Data],14,0)="Yes"," "&amp;Timeline,IF(VLOOKUP(L33,ActivityList[#Data],14,0)="Figure"," "&amp;Timeline&amp;Figure,"")),"")</f>
        <v/>
      </c>
      <c r="C33" s="85" t="str">
        <v>Read &amp; discuss Psalm 32</v>
      </c>
      <c r="D33" s="218" t="str">
        <v>Scripture</v>
      </c>
      <c r="E33" s="218" t="str">
        <v>Foundation</v>
      </c>
      <c r="F33" s="219" t="str">
        <v>Bible</v>
      </c>
      <c r="G33" s="5">
        <v>30</v>
      </c>
      <c r="H33" s="5" t="str">
        <v>Ethan‚ Jesse</v>
      </c>
      <c r="I33" s="5" t="str">
        <v>Planned</v>
      </c>
      <c r="J33" s="220">
        <f>_xlfn.XLOOKUP(G33,Calendar!$A$2:$A$300,Calendar!$B$2:$B$300)</f>
        <v>43385</v>
      </c>
      <c r="K33" s="5" t="b">
        <f t="shared" ca="1" si="6"/>
        <v>0</v>
      </c>
      <c r="L33" s="5" t="str">
        <f t="shared" si="7"/>
        <v>FoundationScripture30</v>
      </c>
    </row>
    <row r="34" spans="1:12" hidden="1" x14ac:dyDescent="0.25">
      <c r="A34" s="217" t="str">
        <f t="shared" si="2"/>
        <v>ƒ __/__</v>
      </c>
      <c r="B34" s="217" t="str">
        <f>IFERROR(IF(VLOOKUP(L34,ActivityList[#Data],13,0)="Yes"," "&amp;Map,"")&amp;IF(VLOOKUP(L34,ActivityList[#Data],14,0)="Yes"," "&amp;Timeline,IF(VLOOKUP(L34,ActivityList[#Data],14,0)="Figure"," "&amp;Timeline&amp;Figure,"")),"")</f>
        <v/>
      </c>
      <c r="C34" s="85" t="str">
        <v>Read &amp; discuss Psalm 33</v>
      </c>
      <c r="D34" s="218" t="str">
        <v>Scripture</v>
      </c>
      <c r="E34" s="218" t="str">
        <v>Foundation</v>
      </c>
      <c r="F34" s="219" t="str">
        <v>Bible</v>
      </c>
      <c r="G34" s="5">
        <v>31</v>
      </c>
      <c r="H34" s="5" t="str">
        <v>Ethan‚ Jesse</v>
      </c>
      <c r="I34" s="5" t="str">
        <v>Planned</v>
      </c>
      <c r="J34" s="220">
        <f>_xlfn.XLOOKUP(G34,Calendar!$A$2:$A$300,Calendar!$B$2:$B$300)</f>
        <v>43388</v>
      </c>
      <c r="K34" s="5" t="b">
        <f t="shared" ca="1" si="6"/>
        <v>0</v>
      </c>
      <c r="L34" s="5" t="str">
        <f t="shared" si="7"/>
        <v>FoundationScripture31</v>
      </c>
    </row>
    <row r="35" spans="1:12" hidden="1" x14ac:dyDescent="0.25">
      <c r="A35" s="217" t="str">
        <f t="shared" si="2"/>
        <v>ƒ __/__</v>
      </c>
      <c r="B35" s="217" t="str">
        <f>IFERROR(IF(VLOOKUP(L35,ActivityList[#Data],13,0)="Yes"," "&amp;Map,"")&amp;IF(VLOOKUP(L35,ActivityList[#Data],14,0)="Yes"," "&amp;Timeline,IF(VLOOKUP(L35,ActivityList[#Data],14,0)="Figure"," "&amp;Timeline&amp;Figure,"")),"")</f>
        <v/>
      </c>
      <c r="C35" s="85" t="str">
        <v>Read &amp; discuss Psalm 34</v>
      </c>
      <c r="D35" s="218" t="str">
        <v>Scripture</v>
      </c>
      <c r="E35" s="218" t="str">
        <v>Foundation</v>
      </c>
      <c r="F35" s="219" t="str">
        <v>Bible</v>
      </c>
      <c r="G35" s="5">
        <v>32</v>
      </c>
      <c r="H35" s="5" t="str">
        <v>Ethan‚ Jesse</v>
      </c>
      <c r="I35" s="5" t="str">
        <v>Planned</v>
      </c>
      <c r="J35" s="220">
        <f>_xlfn.XLOOKUP(G35,Calendar!$A$2:$A$300,Calendar!$B$2:$B$300)</f>
        <v>43389</v>
      </c>
      <c r="K35" s="5" t="b">
        <f t="shared" ca="1" si="6"/>
        <v>0</v>
      </c>
      <c r="L35" s="5" t="str">
        <f t="shared" si="7"/>
        <v>FoundationScripture32</v>
      </c>
    </row>
    <row r="36" spans="1:12" hidden="1" x14ac:dyDescent="0.25">
      <c r="A36" s="217" t="str">
        <f t="shared" si="2"/>
        <v>ƒ __/__</v>
      </c>
      <c r="B36" s="217" t="str">
        <f>IFERROR(IF(VLOOKUP(L36,ActivityList[#Data],13,0)="Yes"," "&amp;Map,"")&amp;IF(VLOOKUP(L36,ActivityList[#Data],14,0)="Yes"," "&amp;Timeline,IF(VLOOKUP(L36,ActivityList[#Data],14,0)="Figure"," "&amp;Timeline&amp;Figure,"")),"")</f>
        <v/>
      </c>
      <c r="C36" s="85" t="str">
        <v>Read &amp; discuss Psalm 35</v>
      </c>
      <c r="D36" s="218" t="str">
        <v>Scripture</v>
      </c>
      <c r="E36" s="218" t="str">
        <v>Foundation</v>
      </c>
      <c r="F36" s="219" t="str">
        <v>Bible</v>
      </c>
      <c r="G36" s="5">
        <v>33</v>
      </c>
      <c r="H36" s="5" t="str">
        <v>Ethan‚ Jesse</v>
      </c>
      <c r="I36" s="5" t="str">
        <v>Planned</v>
      </c>
      <c r="J36" s="220">
        <f>_xlfn.XLOOKUP(G36,Calendar!$A$2:$A$300,Calendar!$B$2:$B$300)</f>
        <v>43390</v>
      </c>
      <c r="K36" s="5" t="b">
        <f t="shared" ca="1" si="6"/>
        <v>0</v>
      </c>
      <c r="L36" s="5" t="str">
        <f t="shared" si="7"/>
        <v>FoundationScripture33</v>
      </c>
    </row>
    <row r="37" spans="1:12" hidden="1" x14ac:dyDescent="0.25">
      <c r="A37" s="217" t="str">
        <f t="shared" si="2"/>
        <v>ƒ __/__</v>
      </c>
      <c r="B37" s="217" t="str">
        <f>IFERROR(IF(VLOOKUP(L37,ActivityList[#Data],13,0)="Yes"," "&amp;Map,"")&amp;IF(VLOOKUP(L37,ActivityList[#Data],14,0)="Yes"," "&amp;Timeline,IF(VLOOKUP(L37,ActivityList[#Data],14,0)="Figure"," "&amp;Timeline&amp;Figure,"")),"")</f>
        <v/>
      </c>
      <c r="C37" s="85" t="str">
        <v>Read &amp; discuss Psalm 36</v>
      </c>
      <c r="D37" s="218" t="str">
        <v>Scripture</v>
      </c>
      <c r="E37" s="218" t="str">
        <v>Foundation</v>
      </c>
      <c r="F37" s="219" t="str">
        <v>Bible</v>
      </c>
      <c r="G37" s="5">
        <v>34</v>
      </c>
      <c r="H37" s="5" t="str">
        <v>Ethan‚ Jesse</v>
      </c>
      <c r="I37" s="5" t="str">
        <v>Planned</v>
      </c>
      <c r="J37" s="220">
        <f>_xlfn.XLOOKUP(G37,Calendar!$A$2:$A$300,Calendar!$B$2:$B$300)</f>
        <v>43391</v>
      </c>
      <c r="K37" s="5" t="b">
        <f t="shared" ca="1" si="6"/>
        <v>0</v>
      </c>
      <c r="L37" s="5" t="str">
        <f t="shared" si="7"/>
        <v>FoundationScripture34</v>
      </c>
    </row>
    <row r="38" spans="1:12" hidden="1" x14ac:dyDescent="0.25">
      <c r="A38" s="217" t="str">
        <f t="shared" si="2"/>
        <v>ƒ __/__</v>
      </c>
      <c r="B38" s="217" t="str">
        <f>IFERROR(IF(VLOOKUP(L38,ActivityList[#Data],13,0)="Yes"," "&amp;Map,"")&amp;IF(VLOOKUP(L38,ActivityList[#Data],14,0)="Yes"," "&amp;Timeline,IF(VLOOKUP(L38,ActivityList[#Data],14,0)="Figure"," "&amp;Timeline&amp;Figure,"")),"")</f>
        <v/>
      </c>
      <c r="C38" s="85" t="str">
        <v>Read &amp; discuss Psalm 37</v>
      </c>
      <c r="D38" s="218" t="str">
        <v>Scripture</v>
      </c>
      <c r="E38" s="218" t="str">
        <v>Foundation</v>
      </c>
      <c r="F38" s="219" t="str">
        <v>Bible</v>
      </c>
      <c r="G38" s="5">
        <v>35</v>
      </c>
      <c r="H38" s="5" t="str">
        <v>Ethan‚ Jesse</v>
      </c>
      <c r="I38" s="5" t="str">
        <v>Planned</v>
      </c>
      <c r="J38" s="220">
        <f>_xlfn.XLOOKUP(G38,Calendar!$A$2:$A$300,Calendar!$B$2:$B$300)</f>
        <v>43392</v>
      </c>
      <c r="K38" s="5" t="b">
        <f t="shared" ca="1" si="6"/>
        <v>0</v>
      </c>
      <c r="L38" s="5" t="str">
        <f t="shared" si="7"/>
        <v>FoundationScripture35</v>
      </c>
    </row>
    <row r="39" spans="1:12" hidden="1" x14ac:dyDescent="0.25">
      <c r="A39" s="217" t="str">
        <f t="shared" si="2"/>
        <v>ƒ __/__</v>
      </c>
      <c r="B39" s="217" t="str">
        <f>IFERROR(IF(VLOOKUP(L39,ActivityList[#Data],13,0)="Yes"," "&amp;Map,"")&amp;IF(VLOOKUP(L39,ActivityList[#Data],14,0)="Yes"," "&amp;Timeline,IF(VLOOKUP(L39,ActivityList[#Data],14,0)="Figure"," "&amp;Timeline&amp;Figure,"")),"")</f>
        <v/>
      </c>
      <c r="C39" s="85" t="str">
        <v>Read &amp; discuss Psalm 38</v>
      </c>
      <c r="D39" s="218" t="str">
        <v>Scripture</v>
      </c>
      <c r="E39" s="218" t="str">
        <v>Foundation</v>
      </c>
      <c r="F39" s="219" t="str">
        <v>Bible</v>
      </c>
      <c r="G39" s="5">
        <v>36</v>
      </c>
      <c r="H39" s="5" t="str">
        <v>Ethan‚ Jesse</v>
      </c>
      <c r="I39" s="5" t="str">
        <v>Planned</v>
      </c>
      <c r="J39" s="220">
        <f>_xlfn.XLOOKUP(G39,Calendar!$A$2:$A$300,Calendar!$B$2:$B$300)</f>
        <v>43395</v>
      </c>
      <c r="K39" s="5" t="b">
        <f t="shared" ca="1" si="6"/>
        <v>0</v>
      </c>
      <c r="L39" s="5" t="str">
        <f t="shared" si="7"/>
        <v>FoundationScripture36</v>
      </c>
    </row>
    <row r="40" spans="1:12" hidden="1" x14ac:dyDescent="0.25">
      <c r="A40" s="217" t="str">
        <f t="shared" si="2"/>
        <v>ƒ __/__</v>
      </c>
      <c r="B40" s="217" t="str">
        <f>IFERROR(IF(VLOOKUP(L40,ActivityList[#Data],13,0)="Yes"," "&amp;Map,"")&amp;IF(VLOOKUP(L40,ActivityList[#Data],14,0)="Yes"," "&amp;Timeline,IF(VLOOKUP(L40,ActivityList[#Data],14,0)="Figure"," "&amp;Timeline&amp;Figure,"")),"")</f>
        <v/>
      </c>
      <c r="C40" s="85" t="str">
        <v>Read &amp; discuss Psalm 39</v>
      </c>
      <c r="D40" s="218" t="str">
        <v>Scripture</v>
      </c>
      <c r="E40" s="218" t="str">
        <v>Foundation</v>
      </c>
      <c r="F40" s="219" t="str">
        <v>Bible</v>
      </c>
      <c r="G40" s="5">
        <v>37</v>
      </c>
      <c r="H40" s="5" t="str">
        <v>Ethan‚ Jesse</v>
      </c>
      <c r="I40" s="5" t="str">
        <v>Planned</v>
      </c>
      <c r="J40" s="220">
        <f>_xlfn.XLOOKUP(G40,Calendar!$A$2:$A$300,Calendar!$B$2:$B$300)</f>
        <v>43396</v>
      </c>
      <c r="K40" s="5" t="b">
        <f t="shared" ca="1" si="6"/>
        <v>0</v>
      </c>
      <c r="L40" s="5" t="str">
        <f t="shared" si="7"/>
        <v>FoundationScripture37</v>
      </c>
    </row>
    <row r="41" spans="1:12" hidden="1" x14ac:dyDescent="0.25">
      <c r="A41" s="217" t="str">
        <f t="shared" si="2"/>
        <v>ƒ __/__</v>
      </c>
      <c r="B41" s="217" t="str">
        <f>IFERROR(IF(VLOOKUP(L41,ActivityList[#Data],13,0)="Yes"," "&amp;Map,"")&amp;IF(VLOOKUP(L41,ActivityList[#Data],14,0)="Yes"," "&amp;Timeline,IF(VLOOKUP(L41,ActivityList[#Data],14,0)="Figure"," "&amp;Timeline&amp;Figure,"")),"")</f>
        <v/>
      </c>
      <c r="C41" s="85" t="str">
        <v>Read &amp; discuss Psalm 40</v>
      </c>
      <c r="D41" s="218" t="str">
        <v>Scripture</v>
      </c>
      <c r="E41" s="218" t="str">
        <v>Foundation</v>
      </c>
      <c r="F41" s="219" t="str">
        <v>Bible</v>
      </c>
      <c r="G41" s="5">
        <v>38</v>
      </c>
      <c r="H41" s="5" t="str">
        <v>Ethan‚ Jesse</v>
      </c>
      <c r="I41" s="5" t="str">
        <v>Planned</v>
      </c>
      <c r="J41" s="220">
        <f>_xlfn.XLOOKUP(G41,Calendar!$A$2:$A$300,Calendar!$B$2:$B$300)</f>
        <v>43397</v>
      </c>
      <c r="K41" s="5" t="b">
        <f t="shared" ca="1" si="6"/>
        <v>0</v>
      </c>
      <c r="L41" s="5" t="str">
        <f t="shared" si="7"/>
        <v>FoundationScripture38</v>
      </c>
    </row>
    <row r="42" spans="1:12" hidden="1" x14ac:dyDescent="0.25">
      <c r="A42" s="217" t="str">
        <f t="shared" si="2"/>
        <v>ƒ __/__</v>
      </c>
      <c r="B42" s="217" t="str">
        <f>IFERROR(IF(VLOOKUP(L42,ActivityList[#Data],13,0)="Yes"," "&amp;Map,"")&amp;IF(VLOOKUP(L42,ActivityList[#Data],14,0)="Yes"," "&amp;Timeline,IF(VLOOKUP(L42,ActivityList[#Data],14,0)="Figure"," "&amp;Timeline&amp;Figure,"")),"")</f>
        <v/>
      </c>
      <c r="C42" s="85" t="str">
        <v>Read &amp; discuss Psalm 41</v>
      </c>
      <c r="D42" s="218" t="str">
        <v>Scripture</v>
      </c>
      <c r="E42" s="218" t="str">
        <v>Foundation</v>
      </c>
      <c r="F42" s="219" t="str">
        <v>Bible</v>
      </c>
      <c r="G42" s="5">
        <v>39</v>
      </c>
      <c r="H42" s="5" t="str">
        <v>Ethan‚ Jesse</v>
      </c>
      <c r="I42" s="5" t="str">
        <v>Planned</v>
      </c>
      <c r="J42" s="220">
        <f>_xlfn.XLOOKUP(G42,Calendar!$A$2:$A$300,Calendar!$B$2:$B$300)</f>
        <v>43398</v>
      </c>
      <c r="K42" s="5" t="b">
        <f t="shared" ca="1" si="6"/>
        <v>0</v>
      </c>
      <c r="L42" s="5" t="str">
        <f t="shared" si="7"/>
        <v>FoundationScripture39</v>
      </c>
    </row>
    <row r="43" spans="1:12" hidden="1" x14ac:dyDescent="0.25">
      <c r="A43" s="217" t="str">
        <f t="shared" si="2"/>
        <v>ƒ __/__</v>
      </c>
      <c r="B43" s="217" t="str">
        <f>IFERROR(IF(VLOOKUP(L43,ActivityList[#Data],13,0)="Yes"," "&amp;Map,"")&amp;IF(VLOOKUP(L43,ActivityList[#Data],14,0)="Yes"," "&amp;Timeline,IF(VLOOKUP(L43,ActivityList[#Data],14,0)="Figure"," "&amp;Timeline&amp;Figure,"")),"")</f>
        <v/>
      </c>
      <c r="C43" s="85" t="str">
        <v>Read &amp; discuss Psalm 42</v>
      </c>
      <c r="D43" s="218" t="str">
        <v>Scripture</v>
      </c>
      <c r="E43" s="218" t="str">
        <v>Foundation</v>
      </c>
      <c r="F43" s="219" t="str">
        <v>Bible</v>
      </c>
      <c r="G43" s="5">
        <v>40</v>
      </c>
      <c r="H43" s="5" t="str">
        <v>Ethan‚ Jesse</v>
      </c>
      <c r="I43" s="5" t="str">
        <v>Planned</v>
      </c>
      <c r="J43" s="220">
        <f>_xlfn.XLOOKUP(G43,Calendar!$A$2:$A$300,Calendar!$B$2:$B$300)</f>
        <v>43399</v>
      </c>
      <c r="K43" s="5" t="b">
        <f t="shared" ca="1" si="6"/>
        <v>0</v>
      </c>
      <c r="L43" s="5" t="str">
        <f t="shared" si="7"/>
        <v>FoundationScripture40</v>
      </c>
    </row>
    <row r="44" spans="1:12" hidden="1" x14ac:dyDescent="0.25">
      <c r="A44" s="217" t="str">
        <f t="shared" si="2"/>
        <v>ƒ __/__</v>
      </c>
      <c r="B44" s="217" t="str">
        <f>IFERROR(IF(VLOOKUP(L44,ActivityList[#Data],13,0)="Yes"," "&amp;Map,"")&amp;IF(VLOOKUP(L44,ActivityList[#Data],14,0)="Yes"," "&amp;Timeline,IF(VLOOKUP(L44,ActivityList[#Data],14,0)="Figure"," "&amp;Timeline&amp;Figure,"")),"")</f>
        <v/>
      </c>
      <c r="C44" s="85" t="str">
        <v>Read &amp; discuss Psalm 43</v>
      </c>
      <c r="D44" s="218" t="str">
        <v>Scripture</v>
      </c>
      <c r="E44" s="218" t="str">
        <v>Foundation</v>
      </c>
      <c r="F44" s="219" t="str">
        <v>Bible</v>
      </c>
      <c r="G44" s="5">
        <v>41</v>
      </c>
      <c r="H44" s="5" t="str">
        <v>Ethan‚ Jesse</v>
      </c>
      <c r="I44" s="5" t="str">
        <v>Planned</v>
      </c>
      <c r="J44" s="220">
        <f>_xlfn.XLOOKUP(G44,Calendar!$A$2:$A$300,Calendar!$B$2:$B$300)</f>
        <v>43402</v>
      </c>
      <c r="K44" s="5" t="b">
        <f t="shared" ca="1" si="6"/>
        <v>0</v>
      </c>
      <c r="L44" s="5" t="str">
        <f t="shared" si="7"/>
        <v>FoundationScripture41</v>
      </c>
    </row>
    <row r="45" spans="1:12" hidden="1" x14ac:dyDescent="0.25">
      <c r="A45" s="217" t="str">
        <f t="shared" si="2"/>
        <v>ƒ __/__</v>
      </c>
      <c r="B45" s="217" t="str">
        <f>IFERROR(IF(VLOOKUP(L45,ActivityList[#Data],13,0)="Yes"," "&amp;Map,"")&amp;IF(VLOOKUP(L45,ActivityList[#Data],14,0)="Yes"," "&amp;Timeline,IF(VLOOKUP(L45,ActivityList[#Data],14,0)="Figure"," "&amp;Timeline&amp;Figure,"")),"")</f>
        <v/>
      </c>
      <c r="C45" s="85" t="str">
        <v>Read &amp; discuss Psalm 44</v>
      </c>
      <c r="D45" s="218" t="str">
        <v>Scripture</v>
      </c>
      <c r="E45" s="218" t="str">
        <v>Foundation</v>
      </c>
      <c r="F45" s="219" t="str">
        <v>Bible</v>
      </c>
      <c r="G45" s="5">
        <v>42</v>
      </c>
      <c r="H45" s="5" t="str">
        <v>Ethan‚ Jesse</v>
      </c>
      <c r="I45" s="5" t="str">
        <v>Planned</v>
      </c>
      <c r="J45" s="220">
        <f>_xlfn.XLOOKUP(G45,Calendar!$A$2:$A$300,Calendar!$B$2:$B$300)</f>
        <v>43403</v>
      </c>
      <c r="K45" s="5" t="b">
        <f t="shared" ca="1" si="6"/>
        <v>0</v>
      </c>
      <c r="L45" s="5" t="str">
        <f t="shared" si="7"/>
        <v>FoundationScripture42</v>
      </c>
    </row>
    <row r="46" spans="1:12" hidden="1" x14ac:dyDescent="0.25">
      <c r="A46" s="217" t="str">
        <f t="shared" si="2"/>
        <v>ƒ __/__</v>
      </c>
      <c r="B46" s="217" t="str">
        <f>IFERROR(IF(VLOOKUP(L46,ActivityList[#Data],13,0)="Yes"," "&amp;Map,"")&amp;IF(VLOOKUP(L46,ActivityList[#Data],14,0)="Yes"," "&amp;Timeline,IF(VLOOKUP(L46,ActivityList[#Data],14,0)="Figure"," "&amp;Timeline&amp;Figure,"")),"")</f>
        <v/>
      </c>
      <c r="C46" s="85" t="str">
        <v>Read &amp; discuss Psalm 45</v>
      </c>
      <c r="D46" s="218" t="str">
        <v>Scripture</v>
      </c>
      <c r="E46" s="218" t="str">
        <v>Foundation</v>
      </c>
      <c r="F46" s="219" t="str">
        <v>Bible</v>
      </c>
      <c r="G46" s="5">
        <v>43</v>
      </c>
      <c r="H46" s="5" t="str">
        <v>Ethan‚ Jesse</v>
      </c>
      <c r="I46" s="5" t="str">
        <v>Planned</v>
      </c>
      <c r="J46" s="220">
        <f>_xlfn.XLOOKUP(G46,Calendar!$A$2:$A$300,Calendar!$B$2:$B$300)</f>
        <v>43404</v>
      </c>
      <c r="K46" s="5" t="b">
        <f t="shared" ca="1" si="6"/>
        <v>0</v>
      </c>
      <c r="L46" s="5" t="str">
        <f t="shared" si="7"/>
        <v>FoundationScripture43</v>
      </c>
    </row>
    <row r="47" spans="1:12" hidden="1" x14ac:dyDescent="0.25">
      <c r="A47" s="217" t="str">
        <f t="shared" si="2"/>
        <v>ƒ __/__</v>
      </c>
      <c r="B47" s="217" t="str">
        <f>IFERROR(IF(VLOOKUP(L47,ActivityList[#Data],13,0)="Yes"," "&amp;Map,"")&amp;IF(VLOOKUP(L47,ActivityList[#Data],14,0)="Yes"," "&amp;Timeline,IF(VLOOKUP(L47,ActivityList[#Data],14,0)="Figure"," "&amp;Timeline&amp;Figure,"")),"")</f>
        <v/>
      </c>
      <c r="C47" s="85" t="str">
        <v>Read &amp; discuss Psalm 46,47</v>
      </c>
      <c r="D47" s="218" t="str">
        <v>Scripture</v>
      </c>
      <c r="E47" s="218" t="str">
        <v>Foundation</v>
      </c>
      <c r="F47" s="219" t="str">
        <v>Bible</v>
      </c>
      <c r="G47" s="5">
        <v>44</v>
      </c>
      <c r="H47" s="5" t="str">
        <v>Ethan‚ Jesse</v>
      </c>
      <c r="I47" s="5" t="str">
        <v>Planned</v>
      </c>
      <c r="J47" s="220">
        <f>_xlfn.XLOOKUP(G47,Calendar!$A$2:$A$300,Calendar!$B$2:$B$300)</f>
        <v>43405</v>
      </c>
      <c r="K47" s="5" t="b">
        <f t="shared" ca="1" si="6"/>
        <v>0</v>
      </c>
      <c r="L47" s="5" t="str">
        <f t="shared" si="7"/>
        <v>FoundationScripture44</v>
      </c>
    </row>
    <row r="48" spans="1:12" hidden="1" x14ac:dyDescent="0.25">
      <c r="A48" s="217" t="str">
        <f t="shared" si="2"/>
        <v>ƒ __/__</v>
      </c>
      <c r="B48" s="217" t="str">
        <f>IFERROR(IF(VLOOKUP(L48,ActivityList[#Data],13,0)="Yes"," "&amp;Map,"")&amp;IF(VLOOKUP(L48,ActivityList[#Data],14,0)="Yes"," "&amp;Timeline,IF(VLOOKUP(L48,ActivityList[#Data],14,0)="Figure"," "&amp;Timeline&amp;Figure,"")),"")</f>
        <v/>
      </c>
      <c r="C48" s="85" t="str">
        <v>Read &amp; discuss Psalm 48</v>
      </c>
      <c r="D48" s="218" t="str">
        <v>Scripture</v>
      </c>
      <c r="E48" s="218" t="str">
        <v>Foundation</v>
      </c>
      <c r="F48" s="219" t="str">
        <v>Bible</v>
      </c>
      <c r="G48" s="5">
        <v>45</v>
      </c>
      <c r="H48" s="5" t="str">
        <v>Ethan‚ Jesse</v>
      </c>
      <c r="I48" s="5" t="str">
        <v>Planned</v>
      </c>
      <c r="J48" s="220">
        <f>_xlfn.XLOOKUP(G48,Calendar!$A$2:$A$300,Calendar!$B$2:$B$300)</f>
        <v>43406</v>
      </c>
      <c r="K48" s="5" t="b">
        <f t="shared" ca="1" si="6"/>
        <v>0</v>
      </c>
      <c r="L48" s="5" t="str">
        <f t="shared" si="7"/>
        <v>FoundationScripture45</v>
      </c>
    </row>
    <row r="49" spans="1:12" hidden="1" x14ac:dyDescent="0.25">
      <c r="A49" s="217" t="str">
        <f t="shared" si="2"/>
        <v>ƒ __/__</v>
      </c>
      <c r="B49" s="217" t="str">
        <f>IFERROR(IF(VLOOKUP(L49,ActivityList[#Data],13,0)="Yes"," "&amp;Map,"")&amp;IF(VLOOKUP(L49,ActivityList[#Data],14,0)="Yes"," "&amp;Timeline,IF(VLOOKUP(L49,ActivityList[#Data],14,0)="Figure"," "&amp;Timeline&amp;Figure,"")),"")</f>
        <v/>
      </c>
      <c r="C49" s="85" t="str">
        <v>Read &amp; discuss Psalm 49</v>
      </c>
      <c r="D49" s="218" t="str">
        <v>Scripture</v>
      </c>
      <c r="E49" s="218" t="str">
        <v>Foundation</v>
      </c>
      <c r="F49" s="219" t="str">
        <v>Bible</v>
      </c>
      <c r="G49" s="5">
        <v>46</v>
      </c>
      <c r="H49" s="5" t="str">
        <v>Ethan‚ Jesse</v>
      </c>
      <c r="I49" s="5" t="str">
        <v>Planned</v>
      </c>
      <c r="J49" s="220">
        <f>_xlfn.XLOOKUP(G49,Calendar!$A$2:$A$300,Calendar!$B$2:$B$300)</f>
        <v>43409</v>
      </c>
      <c r="K49" s="5" t="b">
        <f t="shared" ca="1" si="6"/>
        <v>0</v>
      </c>
      <c r="L49" s="5" t="str">
        <f t="shared" si="7"/>
        <v>FoundationScripture46</v>
      </c>
    </row>
    <row r="50" spans="1:12" hidden="1" x14ac:dyDescent="0.25">
      <c r="A50" s="217" t="str">
        <f t="shared" si="2"/>
        <v>ƒ __/__</v>
      </c>
      <c r="B50" s="217" t="str">
        <f>IFERROR(IF(VLOOKUP(L50,ActivityList[#Data],13,0)="Yes"," "&amp;Map,"")&amp;IF(VLOOKUP(L50,ActivityList[#Data],14,0)="Yes"," "&amp;Timeline,IF(VLOOKUP(L50,ActivityList[#Data],14,0)="Figure"," "&amp;Timeline&amp;Figure,"")),"")</f>
        <v/>
      </c>
      <c r="C50" s="85" t="str">
        <v>Read &amp; discuss Psalm 50</v>
      </c>
      <c r="D50" s="218" t="str">
        <v>Scripture</v>
      </c>
      <c r="E50" s="218" t="str">
        <v>Foundation</v>
      </c>
      <c r="F50" s="219" t="str">
        <v>Bible</v>
      </c>
      <c r="G50" s="5">
        <v>47</v>
      </c>
      <c r="H50" s="5" t="str">
        <v>Ethan‚ Jesse</v>
      </c>
      <c r="I50" s="5" t="str">
        <v>Planned</v>
      </c>
      <c r="J50" s="220">
        <f>_xlfn.XLOOKUP(G50,Calendar!$A$2:$A$300,Calendar!$B$2:$B$300)</f>
        <v>43410</v>
      </c>
      <c r="K50" s="5" t="b">
        <f t="shared" ca="1" si="6"/>
        <v>0</v>
      </c>
      <c r="L50" s="5" t="str">
        <f t="shared" si="7"/>
        <v>FoundationScripture47</v>
      </c>
    </row>
    <row r="51" spans="1:12" hidden="1" x14ac:dyDescent="0.25">
      <c r="A51" s="217" t="str">
        <f t="shared" si="2"/>
        <v>ƒ __/__</v>
      </c>
      <c r="B51" s="217" t="str">
        <f>IFERROR(IF(VLOOKUP(L51,ActivityList[#Data],13,0)="Yes"," "&amp;Map,"")&amp;IF(VLOOKUP(L51,ActivityList[#Data],14,0)="Yes"," "&amp;Timeline,IF(VLOOKUP(L51,ActivityList[#Data],14,0)="Figure"," "&amp;Timeline&amp;Figure,"")),"")</f>
        <v/>
      </c>
      <c r="C51" s="85" t="str">
        <v>Read &amp; discuss Psalm 51</v>
      </c>
      <c r="D51" s="218" t="str">
        <v>Scripture</v>
      </c>
      <c r="E51" s="218" t="str">
        <v>Foundation</v>
      </c>
      <c r="F51" s="219" t="str">
        <v>Bible</v>
      </c>
      <c r="G51" s="5">
        <v>48</v>
      </c>
      <c r="H51" s="5" t="str">
        <v>Ethan‚ Jesse</v>
      </c>
      <c r="I51" s="5" t="str">
        <v>Planned</v>
      </c>
      <c r="J51" s="220">
        <f>_xlfn.XLOOKUP(G51,Calendar!$A$2:$A$300,Calendar!$B$2:$B$300)</f>
        <v>43411</v>
      </c>
      <c r="K51" s="5" t="b">
        <f t="shared" ca="1" si="6"/>
        <v>0</v>
      </c>
      <c r="L51" s="5" t="str">
        <f t="shared" si="7"/>
        <v>FoundationScripture48</v>
      </c>
    </row>
    <row r="52" spans="1:12" hidden="1" x14ac:dyDescent="0.25">
      <c r="A52" s="217" t="str">
        <f t="shared" si="2"/>
        <v>ƒ __/__</v>
      </c>
      <c r="B52" s="217" t="str">
        <f>IFERROR(IF(VLOOKUP(L52,ActivityList[#Data],13,0)="Yes"," "&amp;Map,"")&amp;IF(VLOOKUP(L52,ActivityList[#Data],14,0)="Yes"," "&amp;Timeline,IF(VLOOKUP(L52,ActivityList[#Data],14,0)="Figure"," "&amp;Timeline&amp;Figure,"")),"")</f>
        <v/>
      </c>
      <c r="C52" s="85" t="str">
        <v>Read &amp; discuss Psalm 52</v>
      </c>
      <c r="D52" s="218" t="str">
        <v>Scripture</v>
      </c>
      <c r="E52" s="218" t="str">
        <v>Foundation</v>
      </c>
      <c r="F52" s="219" t="str">
        <v>Bible</v>
      </c>
      <c r="G52" s="5">
        <v>49</v>
      </c>
      <c r="H52" s="5" t="str">
        <v>Ethan‚ Jesse</v>
      </c>
      <c r="I52" s="5" t="str">
        <v>Planned</v>
      </c>
      <c r="J52" s="220">
        <f>_xlfn.XLOOKUP(G52,Calendar!$A$2:$A$300,Calendar!$B$2:$B$300)</f>
        <v>43412</v>
      </c>
      <c r="K52" s="5" t="b">
        <f t="shared" ca="1" si="6"/>
        <v>0</v>
      </c>
      <c r="L52" s="5" t="str">
        <f t="shared" si="7"/>
        <v>FoundationScripture49</v>
      </c>
    </row>
    <row r="53" spans="1:12" hidden="1" x14ac:dyDescent="0.25">
      <c r="A53" s="217" t="str">
        <f t="shared" si="2"/>
        <v>ƒ __/__</v>
      </c>
      <c r="B53" s="217" t="str">
        <f>IFERROR(IF(VLOOKUP(L53,ActivityList[#Data],13,0)="Yes"," "&amp;Map,"")&amp;IF(VLOOKUP(L53,ActivityList[#Data],14,0)="Yes"," "&amp;Timeline,IF(VLOOKUP(L53,ActivityList[#Data],14,0)="Figure"," "&amp;Timeline&amp;Figure,"")),"")</f>
        <v/>
      </c>
      <c r="C53" s="85" t="str">
        <v>Read &amp; discuss Psalm 53</v>
      </c>
      <c r="D53" s="218" t="str">
        <v>Scripture</v>
      </c>
      <c r="E53" s="218" t="str">
        <v>Foundation</v>
      </c>
      <c r="F53" s="219" t="str">
        <v>Bible</v>
      </c>
      <c r="G53" s="5">
        <v>50</v>
      </c>
      <c r="H53" s="5" t="str">
        <v>Ethan‚ Jesse</v>
      </c>
      <c r="I53" s="5" t="str">
        <v>Planned</v>
      </c>
      <c r="J53" s="220">
        <f>_xlfn.XLOOKUP(G53,Calendar!$A$2:$A$300,Calendar!$B$2:$B$300)</f>
        <v>43413</v>
      </c>
      <c r="K53" s="5" t="b">
        <f t="shared" ca="1" si="6"/>
        <v>0</v>
      </c>
      <c r="L53" s="5" t="str">
        <f t="shared" si="7"/>
        <v>FoundationScripture50</v>
      </c>
    </row>
    <row r="54" spans="1:12" hidden="1" x14ac:dyDescent="0.25">
      <c r="A54" s="217" t="str">
        <f t="shared" si="2"/>
        <v>ƒ __/__</v>
      </c>
      <c r="B54" s="217" t="str">
        <f>IFERROR(IF(VLOOKUP(L54,ActivityList[#Data],13,0)="Yes"," "&amp;Map,"")&amp;IF(VLOOKUP(L54,ActivityList[#Data],14,0)="Yes"," "&amp;Timeline,IF(VLOOKUP(L54,ActivityList[#Data],14,0)="Figure"," "&amp;Timeline&amp;Figure,"")),"")</f>
        <v/>
      </c>
      <c r="C54" s="85" t="str">
        <v>Read &amp; discuss Psalm 54</v>
      </c>
      <c r="D54" s="218" t="str">
        <v>Scripture</v>
      </c>
      <c r="E54" s="218" t="str">
        <v>Foundation</v>
      </c>
      <c r="F54" s="219" t="str">
        <v>Bible</v>
      </c>
      <c r="G54" s="5">
        <v>51</v>
      </c>
      <c r="H54" s="5" t="str">
        <v>Ethan‚ Jesse</v>
      </c>
      <c r="I54" s="5" t="str">
        <v>Planned</v>
      </c>
      <c r="J54" s="220">
        <f>_xlfn.XLOOKUP(G54,Calendar!$A$2:$A$300,Calendar!$B$2:$B$300)</f>
        <v>43416</v>
      </c>
      <c r="K54" s="5" t="b">
        <f t="shared" ca="1" si="6"/>
        <v>0</v>
      </c>
      <c r="L54" s="5" t="str">
        <f t="shared" si="7"/>
        <v>FoundationScripture51</v>
      </c>
    </row>
    <row r="55" spans="1:12" hidden="1" x14ac:dyDescent="0.25">
      <c r="A55" s="217" t="str">
        <f t="shared" si="2"/>
        <v>ƒ __/__</v>
      </c>
      <c r="B55" s="217" t="str">
        <f>IFERROR(IF(VLOOKUP(L55,ActivityList[#Data],13,0)="Yes"," "&amp;Map,"")&amp;IF(VLOOKUP(L55,ActivityList[#Data],14,0)="Yes"," "&amp;Timeline,IF(VLOOKUP(L55,ActivityList[#Data],14,0)="Figure"," "&amp;Timeline&amp;Figure,"")),"")</f>
        <v/>
      </c>
      <c r="C55" s="85" t="str">
        <v>Read &amp; discuss Psalm 55</v>
      </c>
      <c r="D55" s="218" t="str">
        <v>Scripture</v>
      </c>
      <c r="E55" s="218" t="str">
        <v>Foundation</v>
      </c>
      <c r="F55" s="219" t="str">
        <v>Bible</v>
      </c>
      <c r="G55" s="5">
        <v>52</v>
      </c>
      <c r="H55" s="5" t="str">
        <v>Ethan‚ Jesse</v>
      </c>
      <c r="I55" s="5" t="str">
        <v>Planned</v>
      </c>
      <c r="J55" s="220">
        <f>_xlfn.XLOOKUP(G55,Calendar!$A$2:$A$300,Calendar!$B$2:$B$300)</f>
        <v>43417</v>
      </c>
      <c r="K55" s="5" t="b">
        <f t="shared" ca="1" si="6"/>
        <v>0</v>
      </c>
      <c r="L55" s="5" t="str">
        <f t="shared" si="7"/>
        <v>FoundationScripture52</v>
      </c>
    </row>
    <row r="56" spans="1:12" hidden="1" x14ac:dyDescent="0.25">
      <c r="A56" s="217" t="str">
        <f t="shared" si="2"/>
        <v>ƒ __/__</v>
      </c>
      <c r="B56" s="217" t="str">
        <f>IFERROR(IF(VLOOKUP(L56,ActivityList[#Data],13,0)="Yes"," "&amp;Map,"")&amp;IF(VLOOKUP(L56,ActivityList[#Data],14,0)="Yes"," "&amp;Timeline,IF(VLOOKUP(L56,ActivityList[#Data],14,0)="Figure"," "&amp;Timeline&amp;Figure,"")),"")</f>
        <v/>
      </c>
      <c r="C56" s="85" t="str">
        <v>Read &amp; discuss Psalm 56</v>
      </c>
      <c r="D56" s="218" t="str">
        <v>Scripture</v>
      </c>
      <c r="E56" s="218" t="str">
        <v>Foundation</v>
      </c>
      <c r="F56" s="219" t="str">
        <v>Bible</v>
      </c>
      <c r="G56" s="5">
        <v>53</v>
      </c>
      <c r="H56" s="5" t="str">
        <v>Ethan‚ Jesse</v>
      </c>
      <c r="I56" s="5" t="str">
        <v>Planned</v>
      </c>
      <c r="J56" s="220">
        <f>_xlfn.XLOOKUP(G56,Calendar!$A$2:$A$300,Calendar!$B$2:$B$300)</f>
        <v>43418</v>
      </c>
      <c r="K56" s="5" t="b">
        <f t="shared" ca="1" si="6"/>
        <v>0</v>
      </c>
      <c r="L56" s="5" t="str">
        <f t="shared" si="7"/>
        <v>FoundationScripture53</v>
      </c>
    </row>
    <row r="57" spans="1:12" hidden="1" x14ac:dyDescent="0.25">
      <c r="A57" s="217" t="str">
        <f t="shared" si="2"/>
        <v>ƒ __/__</v>
      </c>
      <c r="B57" s="217" t="str">
        <f>IFERROR(IF(VLOOKUP(L57,ActivityList[#Data],13,0)="Yes"," "&amp;Map,"")&amp;IF(VLOOKUP(L57,ActivityList[#Data],14,0)="Yes"," "&amp;Timeline,IF(VLOOKUP(L57,ActivityList[#Data],14,0)="Figure"," "&amp;Timeline&amp;Figure,"")),"")</f>
        <v/>
      </c>
      <c r="C57" s="85" t="str">
        <v>Read &amp; discuss Psalm 57</v>
      </c>
      <c r="D57" s="218" t="str">
        <v>Scripture</v>
      </c>
      <c r="E57" s="218" t="str">
        <v>Foundation</v>
      </c>
      <c r="F57" s="219" t="str">
        <v>Bible</v>
      </c>
      <c r="G57" s="5">
        <v>54</v>
      </c>
      <c r="H57" s="5" t="str">
        <v>Ethan‚ Jesse</v>
      </c>
      <c r="I57" s="5" t="str">
        <v>Planned</v>
      </c>
      <c r="J57" s="220">
        <f>_xlfn.XLOOKUP(G57,Calendar!$A$2:$A$300,Calendar!$B$2:$B$300)</f>
        <v>43419</v>
      </c>
      <c r="K57" s="5" t="b">
        <f t="shared" ca="1" si="6"/>
        <v>0</v>
      </c>
      <c r="L57" s="5" t="str">
        <f t="shared" si="7"/>
        <v>FoundationScripture54</v>
      </c>
    </row>
    <row r="58" spans="1:12" hidden="1" x14ac:dyDescent="0.25">
      <c r="A58" s="217" t="str">
        <f t="shared" si="2"/>
        <v>ƒ __/__</v>
      </c>
      <c r="B58" s="217" t="str">
        <f>IFERROR(IF(VLOOKUP(L58,ActivityList[#Data],13,0)="Yes"," "&amp;Map,"")&amp;IF(VLOOKUP(L58,ActivityList[#Data],14,0)="Yes"," "&amp;Timeline,IF(VLOOKUP(L58,ActivityList[#Data],14,0)="Figure"," "&amp;Timeline&amp;Figure,"")),"")</f>
        <v/>
      </c>
      <c r="C58" s="85" t="str">
        <v>Read &amp; discuss Psalm 58</v>
      </c>
      <c r="D58" s="218" t="str">
        <v>Scripture</v>
      </c>
      <c r="E58" s="218" t="str">
        <v>Foundation</v>
      </c>
      <c r="F58" s="219" t="str">
        <v>Bible</v>
      </c>
      <c r="G58" s="5">
        <v>55</v>
      </c>
      <c r="H58" s="5" t="str">
        <v>Ethan‚ Jesse</v>
      </c>
      <c r="I58" s="5" t="str">
        <v>Planned</v>
      </c>
      <c r="J58" s="220">
        <f>_xlfn.XLOOKUP(G58,Calendar!$A$2:$A$300,Calendar!$B$2:$B$300)</f>
        <v>43420</v>
      </c>
      <c r="K58" s="5" t="b">
        <f t="shared" ca="1" si="6"/>
        <v>0</v>
      </c>
      <c r="L58" s="5" t="str">
        <f t="shared" si="7"/>
        <v>FoundationScripture55</v>
      </c>
    </row>
    <row r="59" spans="1:12" hidden="1" x14ac:dyDescent="0.25">
      <c r="A59" s="217" t="str">
        <f t="shared" si="2"/>
        <v>ƒ __/__</v>
      </c>
      <c r="B59" s="217" t="str">
        <f>IFERROR(IF(VLOOKUP(L59,ActivityList[#Data],13,0)="Yes"," "&amp;Map,"")&amp;IF(VLOOKUP(L59,ActivityList[#Data],14,0)="Yes"," "&amp;Timeline,IF(VLOOKUP(L59,ActivityList[#Data],14,0)="Figure"," "&amp;Timeline&amp;Figure,"")),"")</f>
        <v/>
      </c>
      <c r="C59" s="85" t="str">
        <v>Read &amp; discuss Psalm 59</v>
      </c>
      <c r="D59" s="218" t="str">
        <v>Scripture</v>
      </c>
      <c r="E59" s="218" t="str">
        <v>Foundation</v>
      </c>
      <c r="F59" s="219" t="str">
        <v>Bible</v>
      </c>
      <c r="G59" s="5">
        <v>56</v>
      </c>
      <c r="H59" s="5" t="str">
        <v>Ethan‚ Jesse</v>
      </c>
      <c r="I59" s="5" t="str">
        <v>Planned</v>
      </c>
      <c r="J59" s="220">
        <f>_xlfn.XLOOKUP(G59,Calendar!$A$2:$A$300,Calendar!$B$2:$B$300)</f>
        <v>43423</v>
      </c>
      <c r="K59" s="5" t="b">
        <f t="shared" ca="1" si="6"/>
        <v>0</v>
      </c>
      <c r="L59" s="5" t="str">
        <f t="shared" si="7"/>
        <v>FoundationScripture56</v>
      </c>
    </row>
    <row r="60" spans="1:12" hidden="1" x14ac:dyDescent="0.25">
      <c r="A60" s="217" t="str">
        <f t="shared" si="2"/>
        <v>ƒ __/__</v>
      </c>
      <c r="B60" s="217" t="str">
        <f>IFERROR(IF(VLOOKUP(L60,ActivityList[#Data],13,0)="Yes"," "&amp;Map,"")&amp;IF(VLOOKUP(L60,ActivityList[#Data],14,0)="Yes"," "&amp;Timeline,IF(VLOOKUP(L60,ActivityList[#Data],14,0)="Figure"," "&amp;Timeline&amp;Figure,"")),"")</f>
        <v/>
      </c>
      <c r="C60" s="85" t="str">
        <v>Read &amp; discuss Psalm 60</v>
      </c>
      <c r="D60" s="218" t="str">
        <v>Scripture</v>
      </c>
      <c r="E60" s="218" t="str">
        <v>Foundation</v>
      </c>
      <c r="F60" s="219" t="str">
        <v>Bible</v>
      </c>
      <c r="G60" s="5">
        <v>57</v>
      </c>
      <c r="H60" s="5" t="str">
        <v>Ethan‚ Jesse</v>
      </c>
      <c r="I60" s="5" t="str">
        <v>Planned</v>
      </c>
      <c r="J60" s="220">
        <f>_xlfn.XLOOKUP(G60,Calendar!$A$2:$A$300,Calendar!$B$2:$B$300)</f>
        <v>43424</v>
      </c>
      <c r="K60" s="5" t="b">
        <f t="shared" ca="1" si="6"/>
        <v>0</v>
      </c>
      <c r="L60" s="5" t="str">
        <f t="shared" si="7"/>
        <v>FoundationScripture57</v>
      </c>
    </row>
    <row r="61" spans="1:12" hidden="1" x14ac:dyDescent="0.25">
      <c r="A61" s="217" t="str">
        <f t="shared" si="2"/>
        <v>ƒ __/__</v>
      </c>
      <c r="B61" s="217" t="str">
        <f>IFERROR(IF(VLOOKUP(L61,ActivityList[#Data],13,0)="Yes"," "&amp;Map,"")&amp;IF(VLOOKUP(L61,ActivityList[#Data],14,0)="Yes"," "&amp;Timeline,IF(VLOOKUP(L61,ActivityList[#Data],14,0)="Figure"," "&amp;Timeline&amp;Figure,"")),"")</f>
        <v/>
      </c>
      <c r="C61" s="85" t="str">
        <v>Read &amp; discuss Psalm 61</v>
      </c>
      <c r="D61" s="218" t="str">
        <v>Scripture</v>
      </c>
      <c r="E61" s="218" t="str">
        <v>Foundation</v>
      </c>
      <c r="F61" s="219" t="str">
        <v>Bible</v>
      </c>
      <c r="G61" s="5">
        <v>58</v>
      </c>
      <c r="H61" s="5" t="str">
        <v>Ethan‚ Jesse</v>
      </c>
      <c r="I61" s="5" t="str">
        <v>Planned</v>
      </c>
      <c r="J61" s="220">
        <f>_xlfn.XLOOKUP(G61,Calendar!$A$2:$A$300,Calendar!$B$2:$B$300)</f>
        <v>43425</v>
      </c>
      <c r="K61" s="5" t="b">
        <f t="shared" ca="1" si="6"/>
        <v>0</v>
      </c>
      <c r="L61" s="5" t="str">
        <f t="shared" si="7"/>
        <v>FoundationScripture58</v>
      </c>
    </row>
    <row r="62" spans="1:12" hidden="1" x14ac:dyDescent="0.25">
      <c r="A62" s="217" t="str">
        <f t="shared" si="2"/>
        <v>ƒ __/__</v>
      </c>
      <c r="B62" s="217" t="str">
        <f>IFERROR(IF(VLOOKUP(L62,ActivityList[#Data],13,0)="Yes"," "&amp;Map,"")&amp;IF(VLOOKUP(L62,ActivityList[#Data],14,0)="Yes"," "&amp;Timeline,IF(VLOOKUP(L62,ActivityList[#Data],14,0)="Figure"," "&amp;Timeline&amp;Figure,"")),"")</f>
        <v/>
      </c>
      <c r="C62" s="85" t="str">
        <v>Read &amp; discuss Psalm 62</v>
      </c>
      <c r="D62" s="218" t="str">
        <v>Scripture</v>
      </c>
      <c r="E62" s="218" t="str">
        <v>Foundation</v>
      </c>
      <c r="F62" s="219" t="str">
        <v>Bible</v>
      </c>
      <c r="G62" s="5">
        <v>59</v>
      </c>
      <c r="H62" s="5" t="str">
        <v>Ethan‚ Jesse</v>
      </c>
      <c r="I62" s="5" t="str">
        <v>Planned</v>
      </c>
      <c r="J62" s="220">
        <f>_xlfn.XLOOKUP(G62,Calendar!$A$2:$A$300,Calendar!$B$2:$B$300)</f>
        <v>43426</v>
      </c>
      <c r="K62" s="5" t="b">
        <f t="shared" ca="1" si="6"/>
        <v>0</v>
      </c>
      <c r="L62" s="5" t="str">
        <f t="shared" si="7"/>
        <v>FoundationScripture59</v>
      </c>
    </row>
    <row r="63" spans="1:12" hidden="1" x14ac:dyDescent="0.25">
      <c r="A63" s="217" t="str">
        <f t="shared" si="2"/>
        <v>ƒ __/__</v>
      </c>
      <c r="B63" s="217" t="str">
        <f>IFERROR(IF(VLOOKUP(L63,ActivityList[#Data],13,0)="Yes"," "&amp;Map,"")&amp;IF(VLOOKUP(L63,ActivityList[#Data],14,0)="Yes"," "&amp;Timeline,IF(VLOOKUP(L63,ActivityList[#Data],14,0)="Figure"," "&amp;Timeline&amp;Figure,"")),"")</f>
        <v/>
      </c>
      <c r="C63" s="85" t="str">
        <v>Read &amp; discuss Psalm 63</v>
      </c>
      <c r="D63" s="218" t="str">
        <v>Scripture</v>
      </c>
      <c r="E63" s="218" t="str">
        <v>Foundation</v>
      </c>
      <c r="F63" s="219" t="str">
        <v>Bible</v>
      </c>
      <c r="G63" s="5">
        <v>60</v>
      </c>
      <c r="H63" s="5" t="str">
        <v>Ethan‚ Jesse</v>
      </c>
      <c r="I63" s="5" t="str">
        <v>Planned</v>
      </c>
      <c r="J63" s="220">
        <f>_xlfn.XLOOKUP(G63,Calendar!$A$2:$A$300,Calendar!$B$2:$B$300)</f>
        <v>43427</v>
      </c>
      <c r="K63" s="5" t="b">
        <f t="shared" ca="1" si="6"/>
        <v>0</v>
      </c>
      <c r="L63" s="5" t="str">
        <f t="shared" si="7"/>
        <v>FoundationScripture60</v>
      </c>
    </row>
    <row r="64" spans="1:12" hidden="1" x14ac:dyDescent="0.25">
      <c r="A64" s="217" t="str">
        <f t="shared" si="2"/>
        <v>ƒ __/__</v>
      </c>
      <c r="B64" s="217" t="str">
        <f>IFERROR(IF(VLOOKUP(L64,ActivityList[#Data],13,0)="Yes"," "&amp;Map,"")&amp;IF(VLOOKUP(L64,ActivityList[#Data],14,0)="Yes"," "&amp;Timeline,IF(VLOOKUP(L64,ActivityList[#Data],14,0)="Figure"," "&amp;Timeline&amp;Figure,"")),"")</f>
        <v/>
      </c>
      <c r="C64" s="85" t="str">
        <v>Read &amp; discuss Psalm 64</v>
      </c>
      <c r="D64" s="218" t="str">
        <v>Scripture</v>
      </c>
      <c r="E64" s="218" t="str">
        <v>Foundation</v>
      </c>
      <c r="F64" s="219" t="str">
        <v>Bible</v>
      </c>
      <c r="G64" s="5">
        <v>61</v>
      </c>
      <c r="H64" s="5" t="str">
        <v>Ethan‚ Jesse</v>
      </c>
      <c r="I64" s="5" t="str">
        <v>Planned</v>
      </c>
      <c r="J64" s="220">
        <f>_xlfn.XLOOKUP(G64,Calendar!$A$2:$A$300,Calendar!$B$2:$B$300)</f>
        <v>43430</v>
      </c>
      <c r="K64" s="5" t="b">
        <f t="shared" ca="1" si="6"/>
        <v>0</v>
      </c>
      <c r="L64" s="5" t="str">
        <f t="shared" si="7"/>
        <v>FoundationScripture61</v>
      </c>
    </row>
    <row r="65" spans="1:12" hidden="1" x14ac:dyDescent="0.25">
      <c r="A65" s="217" t="str">
        <f t="shared" si="2"/>
        <v>ƒ __/__</v>
      </c>
      <c r="B65" s="217" t="str">
        <f>IFERROR(IF(VLOOKUP(L65,ActivityList[#Data],13,0)="Yes"," "&amp;Map,"")&amp;IF(VLOOKUP(L65,ActivityList[#Data],14,0)="Yes"," "&amp;Timeline,IF(VLOOKUP(L65,ActivityList[#Data],14,0)="Figure"," "&amp;Timeline&amp;Figure,"")),"")</f>
        <v/>
      </c>
      <c r="C65" s="85" t="str">
        <v>Read &amp; discuss Psalm 65</v>
      </c>
      <c r="D65" s="218" t="str">
        <v>Scripture</v>
      </c>
      <c r="E65" s="218" t="str">
        <v>Foundation</v>
      </c>
      <c r="F65" s="219" t="str">
        <v>Bible</v>
      </c>
      <c r="G65" s="5">
        <v>62</v>
      </c>
      <c r="H65" s="5" t="str">
        <v>Ethan‚ Jesse</v>
      </c>
      <c r="I65" s="5" t="str">
        <v>Planned</v>
      </c>
      <c r="J65" s="220">
        <f>_xlfn.XLOOKUP(G65,Calendar!$A$2:$A$300,Calendar!$B$2:$B$300)</f>
        <v>43431</v>
      </c>
      <c r="K65" s="5" t="b">
        <f t="shared" ca="1" si="6"/>
        <v>0</v>
      </c>
      <c r="L65" s="5" t="str">
        <f t="shared" si="7"/>
        <v>FoundationScripture62</v>
      </c>
    </row>
    <row r="66" spans="1:12" hidden="1" x14ac:dyDescent="0.25">
      <c r="A66" s="217" t="str">
        <f t="shared" si="2"/>
        <v>ƒ __/__</v>
      </c>
      <c r="B66" s="217" t="str">
        <f>IFERROR(IF(VLOOKUP(L66,ActivityList[#Data],13,0)="Yes"," "&amp;Map,"")&amp;IF(VLOOKUP(L66,ActivityList[#Data],14,0)="Yes"," "&amp;Timeline,IF(VLOOKUP(L66,ActivityList[#Data],14,0)="Figure"," "&amp;Timeline&amp;Figure,"")),"")</f>
        <v/>
      </c>
      <c r="C66" s="85" t="str">
        <v>Read &amp; discuss Psalm 66</v>
      </c>
      <c r="D66" s="218" t="str">
        <v>Scripture</v>
      </c>
      <c r="E66" s="218" t="str">
        <v>Foundation</v>
      </c>
      <c r="F66" s="219" t="str">
        <v>Bible</v>
      </c>
      <c r="G66" s="5">
        <v>63</v>
      </c>
      <c r="H66" s="5" t="str">
        <v>Ethan‚ Jesse</v>
      </c>
      <c r="I66" s="5" t="str">
        <v>Planned</v>
      </c>
      <c r="J66" s="220">
        <f>_xlfn.XLOOKUP(G66,Calendar!$A$2:$A$300,Calendar!$B$2:$B$300)</f>
        <v>43432</v>
      </c>
      <c r="K66" s="5" t="b">
        <f t="shared" ca="1" si="6"/>
        <v>0</v>
      </c>
      <c r="L66" s="5" t="str">
        <f t="shared" si="7"/>
        <v>FoundationScripture63</v>
      </c>
    </row>
    <row r="67" spans="1:12" hidden="1" x14ac:dyDescent="0.25">
      <c r="A67" s="217" t="str">
        <f t="shared" si="2"/>
        <v>ƒ __/__</v>
      </c>
      <c r="B67" s="217" t="str">
        <f>IFERROR(IF(VLOOKUP(L67,ActivityList[#Data],13,0)="Yes"," "&amp;Map,"")&amp;IF(VLOOKUP(L67,ActivityList[#Data],14,0)="Yes"," "&amp;Timeline,IF(VLOOKUP(L67,ActivityList[#Data],14,0)="Figure"," "&amp;Timeline&amp;Figure,"")),"")</f>
        <v/>
      </c>
      <c r="C67" s="85" t="str">
        <v>Read &amp; discuss Psalm 67</v>
      </c>
      <c r="D67" s="218" t="str">
        <v>Scripture</v>
      </c>
      <c r="E67" s="218" t="str">
        <v>Foundation</v>
      </c>
      <c r="F67" s="219" t="str">
        <v>Bible</v>
      </c>
      <c r="G67" s="5">
        <v>64</v>
      </c>
      <c r="H67" s="5" t="str">
        <v>Ethan‚ Jesse</v>
      </c>
      <c r="I67" s="5" t="str">
        <v>Planned</v>
      </c>
      <c r="J67" s="220">
        <f>_xlfn.XLOOKUP(G67,Calendar!$A$2:$A$300,Calendar!$B$2:$B$300)</f>
        <v>43433</v>
      </c>
      <c r="K67" s="5" t="b">
        <f t="shared" ca="1" si="6"/>
        <v>0</v>
      </c>
      <c r="L67" s="5" t="str">
        <f t="shared" si="7"/>
        <v>FoundationScripture64</v>
      </c>
    </row>
    <row r="68" spans="1:12" hidden="1" x14ac:dyDescent="0.25">
      <c r="A68" s="217" t="str">
        <f t="shared" si="2"/>
        <v>ƒ __/__</v>
      </c>
      <c r="B68" s="217" t="str">
        <f>IFERROR(IF(VLOOKUP(L68,ActivityList[#Data],13,0)="Yes"," "&amp;Map,"")&amp;IF(VLOOKUP(L68,ActivityList[#Data],14,0)="Yes"," "&amp;Timeline,IF(VLOOKUP(L68,ActivityList[#Data],14,0)="Figure"," "&amp;Timeline&amp;Figure,"")),"")</f>
        <v/>
      </c>
      <c r="C68" s="85" t="str">
        <v>Read &amp; discuss Psalm 68</v>
      </c>
      <c r="D68" s="218" t="str">
        <v>Scripture</v>
      </c>
      <c r="E68" s="218" t="str">
        <v>Foundation</v>
      </c>
      <c r="F68" s="219" t="str">
        <v>Bible</v>
      </c>
      <c r="G68" s="5">
        <v>65</v>
      </c>
      <c r="H68" s="5" t="str">
        <v>Ethan‚ Jesse</v>
      </c>
      <c r="I68" s="5" t="str">
        <v>Planned</v>
      </c>
      <c r="J68" s="220">
        <f>_xlfn.XLOOKUP(G68,Calendar!$A$2:$A$300,Calendar!$B$2:$B$300)</f>
        <v>43434</v>
      </c>
      <c r="K68" s="5" t="b">
        <f t="shared" ca="1" si="6"/>
        <v>0</v>
      </c>
      <c r="L68" s="5" t="str">
        <f t="shared" si="7"/>
        <v>FoundationScripture65</v>
      </c>
    </row>
    <row r="69" spans="1:12" hidden="1" x14ac:dyDescent="0.25">
      <c r="A69" s="217" t="str">
        <f t="shared" ref="A69:A132" si="8">Planned&amp;" __/__"</f>
        <v>ƒ __/__</v>
      </c>
      <c r="B69" s="217" t="str">
        <f>IFERROR(IF(VLOOKUP(L69,ActivityList[#Data],13,0)="Yes"," "&amp;Map,"")&amp;IF(VLOOKUP(L69,ActivityList[#Data],14,0)="Yes"," "&amp;Timeline,IF(VLOOKUP(L69,ActivityList[#Data],14,0)="Figure"," "&amp;Timeline&amp;Figure,"")),"")</f>
        <v/>
      </c>
      <c r="C69" s="85" t="str">
        <v>Read &amp; discuss Psalm 69</v>
      </c>
      <c r="D69" s="218" t="str">
        <v>Scripture</v>
      </c>
      <c r="E69" s="218" t="str">
        <v>Foundation</v>
      </c>
      <c r="F69" s="219" t="str">
        <v>Bible</v>
      </c>
      <c r="G69" s="5">
        <v>66</v>
      </c>
      <c r="H69" s="5" t="str">
        <v>Ethan‚ Jesse</v>
      </c>
      <c r="I69" s="5" t="str">
        <v>Planned</v>
      </c>
      <c r="J69" s="220">
        <f>_xlfn.XLOOKUP(G69,Calendar!$A$2:$A$300,Calendar!$B$2:$B$300)</f>
        <v>43437</v>
      </c>
      <c r="K69" s="5" t="b">
        <f t="shared" ca="1" si="6"/>
        <v>0</v>
      </c>
      <c r="L69" s="5" t="str">
        <f t="shared" si="7"/>
        <v>FoundationScripture66</v>
      </c>
    </row>
    <row r="70" spans="1:12" hidden="1" x14ac:dyDescent="0.25">
      <c r="A70" s="217" t="str">
        <f t="shared" si="8"/>
        <v>ƒ __/__</v>
      </c>
      <c r="B70" s="217" t="str">
        <f>IFERROR(IF(VLOOKUP(L70,ActivityList[#Data],13,0)="Yes"," "&amp;Map,"")&amp;IF(VLOOKUP(L70,ActivityList[#Data],14,0)="Yes"," "&amp;Timeline,IF(VLOOKUP(L70,ActivityList[#Data],14,0)="Figure"," "&amp;Timeline&amp;Figure,"")),"")</f>
        <v/>
      </c>
      <c r="C70" s="85" t="str">
        <v>Read &amp; discuss Psalm 70</v>
      </c>
      <c r="D70" s="218" t="str">
        <v>Scripture</v>
      </c>
      <c r="E70" s="218" t="str">
        <v>Foundation</v>
      </c>
      <c r="F70" s="219" t="str">
        <v>Bible</v>
      </c>
      <c r="G70" s="5">
        <v>67</v>
      </c>
      <c r="H70" s="5" t="str">
        <v>Ethan‚ Jesse</v>
      </c>
      <c r="I70" s="5" t="str">
        <v>Planned</v>
      </c>
      <c r="J70" s="220">
        <f>_xlfn.XLOOKUP(G70,Calendar!$A$2:$A$300,Calendar!$B$2:$B$300)</f>
        <v>43438</v>
      </c>
      <c r="K70" s="5" t="b">
        <f t="shared" ca="1" si="6"/>
        <v>0</v>
      </c>
      <c r="L70" s="5" t="str">
        <f t="shared" si="7"/>
        <v>FoundationScripture67</v>
      </c>
    </row>
    <row r="71" spans="1:12" hidden="1" x14ac:dyDescent="0.25">
      <c r="A71" s="217" t="str">
        <f t="shared" si="8"/>
        <v>ƒ __/__</v>
      </c>
      <c r="B71" s="217" t="str">
        <f>IFERROR(IF(VLOOKUP(L71,ActivityList[#Data],13,0)="Yes"," "&amp;Map,"")&amp;IF(VLOOKUP(L71,ActivityList[#Data],14,0)="Yes"," "&amp;Timeline,IF(VLOOKUP(L71,ActivityList[#Data],14,0)="Figure"," "&amp;Timeline&amp;Figure,"")),"")</f>
        <v/>
      </c>
      <c r="C71" s="85" t="str">
        <v>Read &amp; discuss Psalm 71</v>
      </c>
      <c r="D71" s="218" t="str">
        <v>Scripture</v>
      </c>
      <c r="E71" s="218" t="str">
        <v>Foundation</v>
      </c>
      <c r="F71" s="219" t="str">
        <v>Bible</v>
      </c>
      <c r="G71" s="5">
        <v>68</v>
      </c>
      <c r="H71" s="5" t="str">
        <v>Ethan‚ Jesse</v>
      </c>
      <c r="I71" s="5" t="str">
        <v>Planned</v>
      </c>
      <c r="J71" s="220">
        <f>_xlfn.XLOOKUP(G71,Calendar!$A$2:$A$300,Calendar!$B$2:$B$300)</f>
        <v>43439</v>
      </c>
      <c r="K71" s="5" t="b">
        <f t="shared" ca="1" si="6"/>
        <v>0</v>
      </c>
      <c r="L71" s="5" t="str">
        <f t="shared" si="7"/>
        <v>FoundationScripture68</v>
      </c>
    </row>
    <row r="72" spans="1:12" hidden="1" x14ac:dyDescent="0.25">
      <c r="A72" s="217" t="str">
        <f t="shared" si="8"/>
        <v>ƒ __/__</v>
      </c>
      <c r="B72" s="217" t="str">
        <f>IFERROR(IF(VLOOKUP(L72,ActivityList[#Data],13,0)="Yes"," "&amp;Map,"")&amp;IF(VLOOKUP(L72,ActivityList[#Data],14,0)="Yes"," "&amp;Timeline,IF(VLOOKUP(L72,ActivityList[#Data],14,0)="Figure"," "&amp;Timeline&amp;Figure,"")),"")</f>
        <v/>
      </c>
      <c r="C72" s="85" t="str">
        <v>Read &amp; discuss Psalm 72</v>
      </c>
      <c r="D72" s="218" t="str">
        <v>Scripture</v>
      </c>
      <c r="E72" s="218" t="str">
        <v>Foundation</v>
      </c>
      <c r="F72" s="219" t="str">
        <v>Bible</v>
      </c>
      <c r="G72" s="5">
        <v>69</v>
      </c>
      <c r="H72" s="5" t="str">
        <v>Ethan‚ Jesse</v>
      </c>
      <c r="I72" s="5" t="str">
        <v>Planned</v>
      </c>
      <c r="J72" s="220">
        <f>_xlfn.XLOOKUP(G72,Calendar!$A$2:$A$300,Calendar!$B$2:$B$300)</f>
        <v>43440</v>
      </c>
      <c r="K72" s="5" t="b">
        <f t="shared" ca="1" si="6"/>
        <v>0</v>
      </c>
      <c r="L72" s="5" t="str">
        <f t="shared" si="7"/>
        <v>FoundationScripture69</v>
      </c>
    </row>
    <row r="73" spans="1:12" hidden="1" x14ac:dyDescent="0.25">
      <c r="A73" s="217" t="str">
        <f t="shared" si="8"/>
        <v>ƒ __/__</v>
      </c>
      <c r="B73" s="217" t="str">
        <f>IFERROR(IF(VLOOKUP(L73,ActivityList[#Data],13,0)="Yes"," "&amp;Map,"")&amp;IF(VLOOKUP(L73,ActivityList[#Data],14,0)="Yes"," "&amp;Timeline,IF(VLOOKUP(L73,ActivityList[#Data],14,0)="Figure"," "&amp;Timeline&amp;Figure,"")),"")</f>
        <v/>
      </c>
      <c r="C73" s="85" t="str">
        <v>Read &amp; discuss Psalm 73</v>
      </c>
      <c r="D73" s="218" t="str">
        <v>Scripture</v>
      </c>
      <c r="E73" s="218" t="str">
        <v>Foundation</v>
      </c>
      <c r="F73" s="219" t="str">
        <v>Bible</v>
      </c>
      <c r="G73" s="5">
        <v>70</v>
      </c>
      <c r="H73" s="5" t="str">
        <v>Ethan‚ Jesse</v>
      </c>
      <c r="I73" s="5" t="str">
        <v>Planned</v>
      </c>
      <c r="J73" s="220">
        <f>_xlfn.XLOOKUP(G73,Calendar!$A$2:$A$300,Calendar!$B$2:$B$300)</f>
        <v>43441</v>
      </c>
      <c r="K73" s="5" t="b">
        <f t="shared" ca="1" si="6"/>
        <v>0</v>
      </c>
      <c r="L73" s="5" t="str">
        <f t="shared" si="7"/>
        <v>FoundationScripture70</v>
      </c>
    </row>
    <row r="74" spans="1:12" hidden="1" x14ac:dyDescent="0.25">
      <c r="A74" s="217" t="str">
        <f t="shared" si="8"/>
        <v>ƒ __/__</v>
      </c>
      <c r="B74" s="217" t="str">
        <f>IFERROR(IF(VLOOKUP(L74,ActivityList[#Data],13,0)="Yes"," "&amp;Map,"")&amp;IF(VLOOKUP(L74,ActivityList[#Data],14,0)="Yes"," "&amp;Timeline,IF(VLOOKUP(L74,ActivityList[#Data],14,0)="Figure"," "&amp;Timeline&amp;Figure,"")),"")</f>
        <v/>
      </c>
      <c r="C74" s="85" t="str">
        <v>Read &amp; discuss Psalm 74</v>
      </c>
      <c r="D74" s="218" t="str">
        <v>Scripture</v>
      </c>
      <c r="E74" s="218" t="str">
        <v>Foundation</v>
      </c>
      <c r="F74" s="219" t="str">
        <v>Bible</v>
      </c>
      <c r="G74" s="5">
        <v>71</v>
      </c>
      <c r="H74" s="5" t="str">
        <v>Ethan‚ Jesse</v>
      </c>
      <c r="I74" s="5" t="str">
        <v>Planned</v>
      </c>
      <c r="J74" s="220">
        <f>_xlfn.XLOOKUP(G74,Calendar!$A$2:$A$300,Calendar!$B$2:$B$300)</f>
        <v>43444</v>
      </c>
      <c r="K74" s="5" t="b">
        <f t="shared" ca="1" si="6"/>
        <v>0</v>
      </c>
      <c r="L74" s="5" t="str">
        <f t="shared" si="7"/>
        <v>FoundationScripture71</v>
      </c>
    </row>
    <row r="75" spans="1:12" hidden="1" x14ac:dyDescent="0.25">
      <c r="A75" s="217" t="str">
        <f t="shared" si="8"/>
        <v>ƒ __/__</v>
      </c>
      <c r="B75" s="217" t="str">
        <f>IFERROR(IF(VLOOKUP(L75,ActivityList[#Data],13,0)="Yes"," "&amp;Map,"")&amp;IF(VLOOKUP(L75,ActivityList[#Data],14,0)="Yes"," "&amp;Timeline,IF(VLOOKUP(L75,ActivityList[#Data],14,0)="Figure"," "&amp;Timeline&amp;Figure,"")),"")</f>
        <v/>
      </c>
      <c r="C75" s="85" t="str">
        <v>Read &amp; discuss Psalm 75</v>
      </c>
      <c r="D75" s="218" t="str">
        <v>Scripture</v>
      </c>
      <c r="E75" s="218" t="str">
        <v>Foundation</v>
      </c>
      <c r="F75" s="219" t="str">
        <v>Bible</v>
      </c>
      <c r="G75" s="5">
        <v>72</v>
      </c>
      <c r="H75" s="5" t="str">
        <v>Ethan‚ Jesse</v>
      </c>
      <c r="I75" s="5" t="str">
        <v>Planned</v>
      </c>
      <c r="J75" s="220">
        <f>_xlfn.XLOOKUP(G75,Calendar!$A$2:$A$300,Calendar!$B$2:$B$300)</f>
        <v>43445</v>
      </c>
      <c r="K75" s="5" t="b">
        <f t="shared" ca="1" si="6"/>
        <v>0</v>
      </c>
      <c r="L75" s="5" t="str">
        <f t="shared" si="7"/>
        <v>FoundationScripture72</v>
      </c>
    </row>
    <row r="76" spans="1:12" hidden="1" x14ac:dyDescent="0.25">
      <c r="A76" s="217" t="str">
        <f t="shared" si="8"/>
        <v>ƒ __/__</v>
      </c>
      <c r="B76" s="217" t="str">
        <f>IFERROR(IF(VLOOKUP(L76,ActivityList[#Data],13,0)="Yes"," "&amp;Map,"")&amp;IF(VLOOKUP(L76,ActivityList[#Data],14,0)="Yes"," "&amp;Timeline,IF(VLOOKUP(L76,ActivityList[#Data],14,0)="Figure"," "&amp;Timeline&amp;Figure,"")),"")</f>
        <v/>
      </c>
      <c r="C76" s="85" t="str">
        <v>Read &amp; discuss Psalm 76</v>
      </c>
      <c r="D76" s="218" t="str">
        <v>Scripture</v>
      </c>
      <c r="E76" s="218" t="str">
        <v>Foundation</v>
      </c>
      <c r="F76" s="219" t="str">
        <v>Bible</v>
      </c>
      <c r="G76" s="5">
        <v>73</v>
      </c>
      <c r="H76" s="5" t="str">
        <v>Ethan‚ Jesse</v>
      </c>
      <c r="I76" s="5" t="str">
        <v>Planned</v>
      </c>
      <c r="J76" s="220">
        <f>_xlfn.XLOOKUP(G76,Calendar!$A$2:$A$300,Calendar!$B$2:$B$300)</f>
        <v>43446</v>
      </c>
      <c r="K76" s="5" t="b">
        <f t="shared" ca="1" si="6"/>
        <v>0</v>
      </c>
      <c r="L76" s="5" t="str">
        <f t="shared" si="7"/>
        <v>FoundationScripture73</v>
      </c>
    </row>
    <row r="77" spans="1:12" hidden="1" x14ac:dyDescent="0.25">
      <c r="A77" s="217" t="str">
        <f t="shared" si="8"/>
        <v>ƒ __/__</v>
      </c>
      <c r="B77" s="217" t="str">
        <f>IFERROR(IF(VLOOKUP(L77,ActivityList[#Data],13,0)="Yes"," "&amp;Map,"")&amp;IF(VLOOKUP(L77,ActivityList[#Data],14,0)="Yes"," "&amp;Timeline,IF(VLOOKUP(L77,ActivityList[#Data],14,0)="Figure"," "&amp;Timeline&amp;Figure,"")),"")</f>
        <v/>
      </c>
      <c r="C77" s="85" t="str">
        <v>Read &amp; discuss Psalm 77</v>
      </c>
      <c r="D77" s="218" t="str">
        <v>Scripture</v>
      </c>
      <c r="E77" s="218" t="str">
        <v>Foundation</v>
      </c>
      <c r="F77" s="219" t="str">
        <v>Bible</v>
      </c>
      <c r="G77" s="5">
        <v>74</v>
      </c>
      <c r="H77" s="5" t="str">
        <v>Ethan‚ Jesse</v>
      </c>
      <c r="I77" s="5" t="str">
        <v>Planned</v>
      </c>
      <c r="J77" s="220">
        <f>_xlfn.XLOOKUP(G77,Calendar!$A$2:$A$300,Calendar!$B$2:$B$300)</f>
        <v>43447</v>
      </c>
      <c r="K77" s="5" t="b">
        <f t="shared" ca="1" si="6"/>
        <v>0</v>
      </c>
      <c r="L77" s="5" t="str">
        <f t="shared" si="7"/>
        <v>FoundationScripture74</v>
      </c>
    </row>
    <row r="78" spans="1:12" hidden="1" x14ac:dyDescent="0.25">
      <c r="A78" s="217" t="str">
        <f t="shared" si="8"/>
        <v>ƒ __/__</v>
      </c>
      <c r="B78" s="217" t="str">
        <f>IFERROR(IF(VLOOKUP(L78,ActivityList[#Data],13,0)="Yes"," "&amp;Map,"")&amp;IF(VLOOKUP(L78,ActivityList[#Data],14,0)="Yes"," "&amp;Timeline,IF(VLOOKUP(L78,ActivityList[#Data],14,0)="Figure"," "&amp;Timeline&amp;Figure,"")),"")</f>
        <v/>
      </c>
      <c r="C78" s="85" t="str">
        <v>Read &amp; discuss Psalm 78</v>
      </c>
      <c r="D78" s="218" t="str">
        <v>Scripture</v>
      </c>
      <c r="E78" s="218" t="str">
        <v>Foundation</v>
      </c>
      <c r="F78" s="219" t="str">
        <v>Bible</v>
      </c>
      <c r="G78" s="5">
        <v>75</v>
      </c>
      <c r="H78" s="5" t="str">
        <v>Ethan‚ Jesse</v>
      </c>
      <c r="I78" s="5" t="str">
        <v>Planned</v>
      </c>
      <c r="J78" s="220">
        <f>_xlfn.XLOOKUP(G78,Calendar!$A$2:$A$300,Calendar!$B$2:$B$300)</f>
        <v>43448</v>
      </c>
      <c r="K78" s="5" t="b">
        <f t="shared" ca="1" si="6"/>
        <v>0</v>
      </c>
      <c r="L78" s="5" t="str">
        <f t="shared" si="7"/>
        <v>FoundationScripture75</v>
      </c>
    </row>
    <row r="79" spans="1:12" hidden="1" x14ac:dyDescent="0.25">
      <c r="A79" s="217" t="str">
        <f t="shared" si="8"/>
        <v>ƒ __/__</v>
      </c>
      <c r="B79" s="217" t="str">
        <f>IFERROR(IF(VLOOKUP(L79,ActivityList[#Data],13,0)="Yes"," "&amp;Map,"")&amp;IF(VLOOKUP(L79,ActivityList[#Data],14,0)="Yes"," "&amp;Timeline,IF(VLOOKUP(L79,ActivityList[#Data],14,0)="Figure"," "&amp;Timeline&amp;Figure,"")),"")</f>
        <v/>
      </c>
      <c r="C79" s="85" t="str">
        <v>Read &amp; discuss Psalm 79</v>
      </c>
      <c r="D79" s="218" t="str">
        <v>Scripture</v>
      </c>
      <c r="E79" s="218" t="str">
        <v>Foundation</v>
      </c>
      <c r="F79" s="219" t="str">
        <v>Bible</v>
      </c>
      <c r="G79" s="5">
        <v>76</v>
      </c>
      <c r="H79" s="5" t="str">
        <v>Ethan‚ Jesse</v>
      </c>
      <c r="I79" s="5" t="str">
        <v>Planned</v>
      </c>
      <c r="J79" s="220">
        <f>_xlfn.XLOOKUP(G79,Calendar!$A$2:$A$300,Calendar!$B$2:$B$300)</f>
        <v>43451</v>
      </c>
      <c r="K79" s="5" t="b">
        <f t="shared" ca="1" si="6"/>
        <v>0</v>
      </c>
      <c r="L79" s="5" t="str">
        <f t="shared" si="7"/>
        <v>FoundationScripture76</v>
      </c>
    </row>
    <row r="80" spans="1:12" hidden="1" x14ac:dyDescent="0.25">
      <c r="A80" s="217" t="str">
        <f t="shared" si="8"/>
        <v>ƒ __/__</v>
      </c>
      <c r="B80" s="217" t="str">
        <f>IFERROR(IF(VLOOKUP(L80,ActivityList[#Data],13,0)="Yes"," "&amp;Map,"")&amp;IF(VLOOKUP(L80,ActivityList[#Data],14,0)="Yes"," "&amp;Timeline,IF(VLOOKUP(L80,ActivityList[#Data],14,0)="Figure"," "&amp;Timeline&amp;Figure,"")),"")</f>
        <v/>
      </c>
      <c r="C80" s="85" t="str">
        <v>Read &amp; discuss Psalm 80</v>
      </c>
      <c r="D80" s="218" t="str">
        <v>Scripture</v>
      </c>
      <c r="E80" s="218" t="str">
        <v>Foundation</v>
      </c>
      <c r="F80" s="219" t="str">
        <v>Bible</v>
      </c>
      <c r="G80" s="5">
        <v>77</v>
      </c>
      <c r="H80" s="5" t="str">
        <v>Ethan‚ Jesse</v>
      </c>
      <c r="I80" s="5" t="str">
        <v>Planned</v>
      </c>
      <c r="J80" s="220">
        <f>_xlfn.XLOOKUP(G80,Calendar!$A$2:$A$300,Calendar!$B$2:$B$300)</f>
        <v>43452</v>
      </c>
      <c r="K80" s="5" t="b">
        <f t="shared" ca="1" si="6"/>
        <v>0</v>
      </c>
      <c r="L80" s="5" t="str">
        <f t="shared" si="7"/>
        <v>FoundationScripture77</v>
      </c>
    </row>
    <row r="81" spans="1:12" hidden="1" x14ac:dyDescent="0.25">
      <c r="A81" s="217" t="str">
        <f t="shared" si="8"/>
        <v>ƒ __/__</v>
      </c>
      <c r="B81" s="217" t="str">
        <f>IFERROR(IF(VLOOKUP(L81,ActivityList[#Data],13,0)="Yes"," "&amp;Map,"")&amp;IF(VLOOKUP(L81,ActivityList[#Data],14,0)="Yes"," "&amp;Timeline,IF(VLOOKUP(L81,ActivityList[#Data],14,0)="Figure"," "&amp;Timeline&amp;Figure,"")),"")</f>
        <v/>
      </c>
      <c r="C81" s="85" t="str">
        <v>Read &amp; discuss Psalm 81</v>
      </c>
      <c r="D81" s="218" t="str">
        <v>Scripture</v>
      </c>
      <c r="E81" s="218" t="str">
        <v>Foundation</v>
      </c>
      <c r="F81" s="219" t="str">
        <v>Bible</v>
      </c>
      <c r="G81" s="5">
        <v>78</v>
      </c>
      <c r="H81" s="5" t="str">
        <v>Ethan‚ Jesse</v>
      </c>
      <c r="I81" s="5" t="str">
        <v>Planned</v>
      </c>
      <c r="J81" s="220">
        <f>_xlfn.XLOOKUP(G81,Calendar!$A$2:$A$300,Calendar!$B$2:$B$300)</f>
        <v>43453</v>
      </c>
      <c r="K81" s="5" t="b">
        <f t="shared" ca="1" si="6"/>
        <v>0</v>
      </c>
      <c r="L81" s="5" t="str">
        <f t="shared" si="7"/>
        <v>FoundationScripture78</v>
      </c>
    </row>
    <row r="82" spans="1:12" hidden="1" x14ac:dyDescent="0.25">
      <c r="A82" s="217" t="str">
        <f t="shared" si="8"/>
        <v>ƒ __/__</v>
      </c>
      <c r="B82" s="217" t="str">
        <f>IFERROR(IF(VLOOKUP(L82,ActivityList[#Data],13,0)="Yes"," "&amp;Map,"")&amp;IF(VLOOKUP(L82,ActivityList[#Data],14,0)="Yes"," "&amp;Timeline,IF(VLOOKUP(L82,ActivityList[#Data],14,0)="Figure"," "&amp;Timeline&amp;Figure,"")),"")</f>
        <v/>
      </c>
      <c r="C82" s="85" t="str">
        <v>Read &amp; discuss Psalm 82</v>
      </c>
      <c r="D82" s="218" t="str">
        <v>Scripture</v>
      </c>
      <c r="E82" s="218" t="str">
        <v>Foundation</v>
      </c>
      <c r="F82" s="219" t="str">
        <v>Bible</v>
      </c>
      <c r="G82" s="5">
        <v>79</v>
      </c>
      <c r="H82" s="5" t="str">
        <v>Ethan‚ Jesse</v>
      </c>
      <c r="I82" s="5" t="str">
        <v>Planned</v>
      </c>
      <c r="J82" s="220">
        <f>_xlfn.XLOOKUP(G82,Calendar!$A$2:$A$300,Calendar!$B$2:$B$300)</f>
        <v>43454</v>
      </c>
      <c r="K82" s="5" t="b">
        <f t="shared" ca="1" si="6"/>
        <v>0</v>
      </c>
      <c r="L82" s="5" t="str">
        <f t="shared" si="7"/>
        <v>FoundationScripture79</v>
      </c>
    </row>
    <row r="83" spans="1:12" hidden="1" x14ac:dyDescent="0.25">
      <c r="A83" s="217" t="str">
        <f t="shared" si="8"/>
        <v>ƒ __/__</v>
      </c>
      <c r="B83" s="217" t="str">
        <f>IFERROR(IF(VLOOKUP(L83,ActivityList[#Data],13,0)="Yes"," "&amp;Map,"")&amp;IF(VLOOKUP(L83,ActivityList[#Data],14,0)="Yes"," "&amp;Timeline,IF(VLOOKUP(L83,ActivityList[#Data],14,0)="Figure"," "&amp;Timeline&amp;Figure,"")),"")</f>
        <v/>
      </c>
      <c r="C83" s="85" t="str">
        <v>Read &amp; discuss Psalm 83</v>
      </c>
      <c r="D83" s="218" t="str">
        <v>Scripture</v>
      </c>
      <c r="E83" s="218" t="str">
        <v>Foundation</v>
      </c>
      <c r="F83" s="219" t="str">
        <v>Bible</v>
      </c>
      <c r="G83" s="5">
        <v>80</v>
      </c>
      <c r="H83" s="5" t="str">
        <v>Ethan‚ Jesse</v>
      </c>
      <c r="I83" s="5" t="str">
        <v>Planned</v>
      </c>
      <c r="J83" s="220">
        <f>_xlfn.XLOOKUP(G83,Calendar!$A$2:$A$300,Calendar!$B$2:$B$300)</f>
        <v>43455</v>
      </c>
      <c r="K83" s="5" t="b">
        <f t="shared" ref="K83:K146" ca="1" si="9">J83&lt;=$D$1</f>
        <v>0</v>
      </c>
      <c r="L83" s="5" t="str">
        <f t="shared" ref="L83:L146" si="10">E83&amp;D83&amp;G83</f>
        <v>FoundationScripture80</v>
      </c>
    </row>
    <row r="84" spans="1:12" hidden="1" x14ac:dyDescent="0.25">
      <c r="A84" s="217" t="str">
        <f t="shared" si="8"/>
        <v>ƒ __/__</v>
      </c>
      <c r="B84" s="217" t="str">
        <f>IFERROR(IF(VLOOKUP(L84,ActivityList[#Data],13,0)="Yes"," "&amp;Map,"")&amp;IF(VLOOKUP(L84,ActivityList[#Data],14,0)="Yes"," "&amp;Timeline,IF(VLOOKUP(L84,ActivityList[#Data],14,0)="Figure"," "&amp;Timeline&amp;Figure,"")),"")</f>
        <v/>
      </c>
      <c r="C84" s="85" t="str">
        <v>Read &amp; discuss Psalm 84</v>
      </c>
      <c r="D84" s="218" t="str">
        <v>Scripture</v>
      </c>
      <c r="E84" s="218" t="str">
        <v>Foundation</v>
      </c>
      <c r="F84" s="219" t="str">
        <v>Bible</v>
      </c>
      <c r="G84" s="5">
        <v>81</v>
      </c>
      <c r="H84" s="5" t="str">
        <v>Ethan‚ Jesse</v>
      </c>
      <c r="I84" s="5" t="str">
        <v>Planned</v>
      </c>
      <c r="J84" s="220">
        <f>_xlfn.XLOOKUP(G84,Calendar!$A$2:$A$300,Calendar!$B$2:$B$300)</f>
        <v>43461</v>
      </c>
      <c r="K84" s="5" t="b">
        <f t="shared" ca="1" si="9"/>
        <v>0</v>
      </c>
      <c r="L84" s="5" t="str">
        <f t="shared" si="10"/>
        <v>FoundationScripture81</v>
      </c>
    </row>
    <row r="85" spans="1:12" hidden="1" x14ac:dyDescent="0.25">
      <c r="A85" s="217" t="str">
        <f t="shared" si="8"/>
        <v>ƒ __/__</v>
      </c>
      <c r="B85" s="217" t="str">
        <f>IFERROR(IF(VLOOKUP(L85,ActivityList[#Data],13,0)="Yes"," "&amp;Map,"")&amp;IF(VLOOKUP(L85,ActivityList[#Data],14,0)="Yes"," "&amp;Timeline,IF(VLOOKUP(L85,ActivityList[#Data],14,0)="Figure"," "&amp;Timeline&amp;Figure,"")),"")</f>
        <v/>
      </c>
      <c r="C85" s="85" t="str">
        <v>Read &amp; discuss Psalm 85</v>
      </c>
      <c r="D85" s="218" t="str">
        <v>Scripture</v>
      </c>
      <c r="E85" s="218" t="str">
        <v>Foundation</v>
      </c>
      <c r="F85" s="219" t="str">
        <v>Bible</v>
      </c>
      <c r="G85" s="5">
        <v>82</v>
      </c>
      <c r="H85" s="5" t="str">
        <v>Ethan‚ Jesse</v>
      </c>
      <c r="I85" s="5" t="str">
        <v>Planned</v>
      </c>
      <c r="J85" s="220">
        <f>_xlfn.XLOOKUP(G85,Calendar!$A$2:$A$300,Calendar!$B$2:$B$300)</f>
        <v>43462</v>
      </c>
      <c r="K85" s="5" t="b">
        <f t="shared" ca="1" si="9"/>
        <v>0</v>
      </c>
      <c r="L85" s="5" t="str">
        <f t="shared" si="10"/>
        <v>FoundationScripture82</v>
      </c>
    </row>
    <row r="86" spans="1:12" hidden="1" x14ac:dyDescent="0.25">
      <c r="A86" s="217" t="str">
        <f t="shared" si="8"/>
        <v>ƒ __/__</v>
      </c>
      <c r="B86" s="217" t="str">
        <f>IFERROR(IF(VLOOKUP(L86,ActivityList[#Data],13,0)="Yes"," "&amp;Map,"")&amp;IF(VLOOKUP(L86,ActivityList[#Data],14,0)="Yes"," "&amp;Timeline,IF(VLOOKUP(L86,ActivityList[#Data],14,0)="Figure"," "&amp;Timeline&amp;Figure,"")),"")</f>
        <v/>
      </c>
      <c r="C86" s="85" t="str">
        <v>Read &amp; discuss Psalm 86</v>
      </c>
      <c r="D86" s="218" t="str">
        <v>Scripture</v>
      </c>
      <c r="E86" s="218" t="str">
        <v>Foundation</v>
      </c>
      <c r="F86" s="219" t="str">
        <v>Bible</v>
      </c>
      <c r="G86" s="5">
        <v>83</v>
      </c>
      <c r="H86" s="5" t="str">
        <v>Ethan‚ Jesse</v>
      </c>
      <c r="I86" s="5" t="str">
        <v>Planned</v>
      </c>
      <c r="J86" s="220">
        <f>_xlfn.XLOOKUP(G86,Calendar!$A$2:$A$300,Calendar!$B$2:$B$300)</f>
        <v>43467</v>
      </c>
      <c r="K86" s="5" t="b">
        <f t="shared" ca="1" si="9"/>
        <v>0</v>
      </c>
      <c r="L86" s="5" t="str">
        <f t="shared" si="10"/>
        <v>FoundationScripture83</v>
      </c>
    </row>
    <row r="87" spans="1:12" hidden="1" x14ac:dyDescent="0.25">
      <c r="A87" s="217" t="str">
        <f t="shared" si="8"/>
        <v>ƒ __/__</v>
      </c>
      <c r="B87" s="217" t="str">
        <f>IFERROR(IF(VLOOKUP(L87,ActivityList[#Data],13,0)="Yes"," "&amp;Map,"")&amp;IF(VLOOKUP(L87,ActivityList[#Data],14,0)="Yes"," "&amp;Timeline,IF(VLOOKUP(L87,ActivityList[#Data],14,0)="Figure"," "&amp;Timeline&amp;Figure,"")),"")</f>
        <v/>
      </c>
      <c r="C87" s="85" t="str">
        <v>Read &amp; discuss Psalm 87</v>
      </c>
      <c r="D87" s="218" t="str">
        <v>Scripture</v>
      </c>
      <c r="E87" s="218" t="str">
        <v>Foundation</v>
      </c>
      <c r="F87" s="219" t="str">
        <v>Bible</v>
      </c>
      <c r="G87" s="5">
        <v>84</v>
      </c>
      <c r="H87" s="5" t="str">
        <v>Ethan‚ Jesse</v>
      </c>
      <c r="I87" s="5" t="str">
        <v>Planned</v>
      </c>
      <c r="J87" s="220">
        <f>_xlfn.XLOOKUP(G87,Calendar!$A$2:$A$300,Calendar!$B$2:$B$300)</f>
        <v>43468</v>
      </c>
      <c r="K87" s="5" t="b">
        <f t="shared" ca="1" si="9"/>
        <v>0</v>
      </c>
      <c r="L87" s="5" t="str">
        <f t="shared" si="10"/>
        <v>FoundationScripture84</v>
      </c>
    </row>
    <row r="88" spans="1:12" hidden="1" x14ac:dyDescent="0.25">
      <c r="A88" s="217" t="str">
        <f t="shared" si="8"/>
        <v>ƒ __/__</v>
      </c>
      <c r="B88" s="217" t="str">
        <f>IFERROR(IF(VLOOKUP(L88,ActivityList[#Data],13,0)="Yes"," "&amp;Map,"")&amp;IF(VLOOKUP(L88,ActivityList[#Data],14,0)="Yes"," "&amp;Timeline,IF(VLOOKUP(L88,ActivityList[#Data],14,0)="Figure"," "&amp;Timeline&amp;Figure,"")),"")</f>
        <v/>
      </c>
      <c r="C88" s="85" t="str">
        <v>Read &amp; discuss Psalm 88</v>
      </c>
      <c r="D88" s="218" t="str">
        <v>Scripture</v>
      </c>
      <c r="E88" s="218" t="str">
        <v>Foundation</v>
      </c>
      <c r="F88" s="219" t="str">
        <v>Bible</v>
      </c>
      <c r="G88" s="5">
        <v>85</v>
      </c>
      <c r="H88" s="5" t="str">
        <v>Ethan‚ Jesse</v>
      </c>
      <c r="I88" s="5" t="str">
        <v>Planned</v>
      </c>
      <c r="J88" s="220">
        <f>_xlfn.XLOOKUP(G88,Calendar!$A$2:$A$300,Calendar!$B$2:$B$300)</f>
        <v>43469</v>
      </c>
      <c r="K88" s="5" t="b">
        <f t="shared" ca="1" si="9"/>
        <v>0</v>
      </c>
      <c r="L88" s="5" t="str">
        <f t="shared" si="10"/>
        <v>FoundationScripture85</v>
      </c>
    </row>
    <row r="89" spans="1:12" hidden="1" x14ac:dyDescent="0.25">
      <c r="A89" s="217" t="str">
        <f t="shared" si="8"/>
        <v>ƒ __/__</v>
      </c>
      <c r="B89" s="217" t="str">
        <f>IFERROR(IF(VLOOKUP(L89,ActivityList[#Data],13,0)="Yes"," "&amp;Map,"")&amp;IF(VLOOKUP(L89,ActivityList[#Data],14,0)="Yes"," "&amp;Timeline,IF(VLOOKUP(L89,ActivityList[#Data],14,0)="Figure"," "&amp;Timeline&amp;Figure,"")),"")</f>
        <v/>
      </c>
      <c r="C89" s="85" t="str">
        <v>Read &amp; discuss Psalm 89</v>
      </c>
      <c r="D89" s="218" t="str">
        <v>Scripture</v>
      </c>
      <c r="E89" s="218" t="str">
        <v>Foundation</v>
      </c>
      <c r="F89" s="219" t="str">
        <v>Bible</v>
      </c>
      <c r="G89" s="5">
        <v>86</v>
      </c>
      <c r="H89" s="5" t="str">
        <v>Ethan‚ Jesse</v>
      </c>
      <c r="I89" s="5" t="str">
        <v>Planned</v>
      </c>
      <c r="J89" s="220">
        <f>_xlfn.XLOOKUP(G89,Calendar!$A$2:$A$300,Calendar!$B$2:$B$300)</f>
        <v>43472</v>
      </c>
      <c r="K89" s="5" t="b">
        <f t="shared" ca="1" si="9"/>
        <v>0</v>
      </c>
      <c r="L89" s="5" t="str">
        <f t="shared" si="10"/>
        <v>FoundationScripture86</v>
      </c>
    </row>
    <row r="90" spans="1:12" hidden="1" x14ac:dyDescent="0.25">
      <c r="A90" s="217" t="str">
        <f t="shared" si="8"/>
        <v>ƒ __/__</v>
      </c>
      <c r="B90" s="217" t="str">
        <f>IFERROR(IF(VLOOKUP(L90,ActivityList[#Data],13,0)="Yes"," "&amp;Map,"")&amp;IF(VLOOKUP(L90,ActivityList[#Data],14,0)="Yes"," "&amp;Timeline,IF(VLOOKUP(L90,ActivityList[#Data],14,0)="Figure"," "&amp;Timeline&amp;Figure,"")),"")</f>
        <v/>
      </c>
      <c r="C90" s="85" t="str">
        <v>Read &amp; discuss Psalm 90</v>
      </c>
      <c r="D90" s="218" t="str">
        <v>Scripture</v>
      </c>
      <c r="E90" s="218" t="str">
        <v>Foundation</v>
      </c>
      <c r="F90" s="219" t="str">
        <v>Bible</v>
      </c>
      <c r="G90" s="5">
        <v>87</v>
      </c>
      <c r="H90" s="5" t="str">
        <v>Ethan‚ Jesse</v>
      </c>
      <c r="I90" s="5" t="str">
        <v>Planned</v>
      </c>
      <c r="J90" s="220">
        <f>_xlfn.XLOOKUP(G90,Calendar!$A$2:$A$300,Calendar!$B$2:$B$300)</f>
        <v>43473</v>
      </c>
      <c r="K90" s="5" t="b">
        <f t="shared" ca="1" si="9"/>
        <v>0</v>
      </c>
      <c r="L90" s="5" t="str">
        <f t="shared" si="10"/>
        <v>FoundationScripture87</v>
      </c>
    </row>
    <row r="91" spans="1:12" hidden="1" x14ac:dyDescent="0.25">
      <c r="A91" s="217" t="str">
        <f t="shared" si="8"/>
        <v>ƒ __/__</v>
      </c>
      <c r="B91" s="217" t="str">
        <f>IFERROR(IF(VLOOKUP(L91,ActivityList[#Data],13,0)="Yes"," "&amp;Map,"")&amp;IF(VLOOKUP(L91,ActivityList[#Data],14,0)="Yes"," "&amp;Timeline,IF(VLOOKUP(L91,ActivityList[#Data],14,0)="Figure"," "&amp;Timeline&amp;Figure,"")),"")</f>
        <v/>
      </c>
      <c r="C91" s="85" t="str">
        <v>Read &amp; discuss Psalm 91</v>
      </c>
      <c r="D91" s="218" t="str">
        <v>Scripture</v>
      </c>
      <c r="E91" s="218" t="str">
        <v>Foundation</v>
      </c>
      <c r="F91" s="219" t="str">
        <v>Bible</v>
      </c>
      <c r="G91" s="5">
        <v>88</v>
      </c>
      <c r="H91" s="5" t="str">
        <v>Ethan‚ Jesse</v>
      </c>
      <c r="I91" s="5" t="str">
        <v>Planned</v>
      </c>
      <c r="J91" s="220">
        <f>_xlfn.XLOOKUP(G91,Calendar!$A$2:$A$300,Calendar!$B$2:$B$300)</f>
        <v>43474</v>
      </c>
      <c r="K91" s="5" t="b">
        <f t="shared" ca="1" si="9"/>
        <v>0</v>
      </c>
      <c r="L91" s="5" t="str">
        <f t="shared" si="10"/>
        <v>FoundationScripture88</v>
      </c>
    </row>
    <row r="92" spans="1:12" hidden="1" x14ac:dyDescent="0.25">
      <c r="A92" s="217" t="str">
        <f t="shared" si="8"/>
        <v>ƒ __/__</v>
      </c>
      <c r="B92" s="217" t="str">
        <f>IFERROR(IF(VLOOKUP(L92,ActivityList[#Data],13,0)="Yes"," "&amp;Map,"")&amp;IF(VLOOKUP(L92,ActivityList[#Data],14,0)="Yes"," "&amp;Timeline,IF(VLOOKUP(L92,ActivityList[#Data],14,0)="Figure"," "&amp;Timeline&amp;Figure,"")),"")</f>
        <v/>
      </c>
      <c r="C92" s="85" t="str">
        <v>Read &amp; discuss Psalm 92</v>
      </c>
      <c r="D92" s="218" t="str">
        <v>Scripture</v>
      </c>
      <c r="E92" s="218" t="str">
        <v>Foundation</v>
      </c>
      <c r="F92" s="219" t="str">
        <v>Bible</v>
      </c>
      <c r="G92" s="5">
        <v>89</v>
      </c>
      <c r="H92" s="5" t="str">
        <v>Ethan‚ Jesse</v>
      </c>
      <c r="I92" s="5" t="str">
        <v>Planned</v>
      </c>
      <c r="J92" s="220">
        <f>_xlfn.XLOOKUP(G92,Calendar!$A$2:$A$300,Calendar!$B$2:$B$300)</f>
        <v>43475</v>
      </c>
      <c r="K92" s="5" t="b">
        <f t="shared" ca="1" si="9"/>
        <v>0</v>
      </c>
      <c r="L92" s="5" t="str">
        <f t="shared" si="10"/>
        <v>FoundationScripture89</v>
      </c>
    </row>
    <row r="93" spans="1:12" hidden="1" x14ac:dyDescent="0.25">
      <c r="A93" s="217" t="str">
        <f t="shared" si="8"/>
        <v>ƒ __/__</v>
      </c>
      <c r="B93" s="217" t="str">
        <f>IFERROR(IF(VLOOKUP(L93,ActivityList[#Data],13,0)="Yes"," "&amp;Map,"")&amp;IF(VLOOKUP(L93,ActivityList[#Data],14,0)="Yes"," "&amp;Timeline,IF(VLOOKUP(L93,ActivityList[#Data],14,0)="Figure"," "&amp;Timeline&amp;Figure,"")),"")</f>
        <v/>
      </c>
      <c r="C93" s="85" t="str">
        <v>Read &amp; discuss Psalm 93</v>
      </c>
      <c r="D93" s="218" t="str">
        <v>Scripture</v>
      </c>
      <c r="E93" s="218" t="str">
        <v>Foundation</v>
      </c>
      <c r="F93" s="219" t="str">
        <v>Bible</v>
      </c>
      <c r="G93" s="5">
        <v>90</v>
      </c>
      <c r="H93" s="5" t="str">
        <v>Ethan‚ Jesse</v>
      </c>
      <c r="I93" s="5" t="str">
        <v>Planned</v>
      </c>
      <c r="J93" s="220">
        <f>_xlfn.XLOOKUP(G93,Calendar!$A$2:$A$300,Calendar!$B$2:$B$300)</f>
        <v>43476</v>
      </c>
      <c r="K93" s="5" t="b">
        <f t="shared" ca="1" si="9"/>
        <v>0</v>
      </c>
      <c r="L93" s="5" t="str">
        <f t="shared" si="10"/>
        <v>FoundationScripture90</v>
      </c>
    </row>
    <row r="94" spans="1:12" hidden="1" x14ac:dyDescent="0.25">
      <c r="A94" s="217" t="str">
        <f t="shared" si="8"/>
        <v>ƒ __/__</v>
      </c>
      <c r="B94" s="217" t="str">
        <f>IFERROR(IF(VLOOKUP(L94,ActivityList[#Data],13,0)="Yes"," "&amp;Map,"")&amp;IF(VLOOKUP(L94,ActivityList[#Data],14,0)="Yes"," "&amp;Timeline,IF(VLOOKUP(L94,ActivityList[#Data],14,0)="Figure"," "&amp;Timeline&amp;Figure,"")),"")</f>
        <v/>
      </c>
      <c r="C94" s="85" t="str">
        <v>Read &amp; discuss Psalm 94</v>
      </c>
      <c r="D94" s="218" t="str">
        <v>Scripture</v>
      </c>
      <c r="E94" s="218" t="str">
        <v>Foundation</v>
      </c>
      <c r="F94" s="219" t="str">
        <v>Bible</v>
      </c>
      <c r="G94" s="5">
        <v>91</v>
      </c>
      <c r="H94" s="5" t="str">
        <v>Ethan‚ Jesse</v>
      </c>
      <c r="I94" s="5" t="str">
        <v>Planned</v>
      </c>
      <c r="J94" s="220">
        <f>_xlfn.XLOOKUP(G94,Calendar!$A$2:$A$300,Calendar!$B$2:$B$300)</f>
        <v>43479</v>
      </c>
      <c r="K94" s="5" t="b">
        <f t="shared" ca="1" si="9"/>
        <v>0</v>
      </c>
      <c r="L94" s="5" t="str">
        <f t="shared" si="10"/>
        <v>FoundationScripture91</v>
      </c>
    </row>
    <row r="95" spans="1:12" hidden="1" x14ac:dyDescent="0.25">
      <c r="A95" s="217" t="str">
        <f t="shared" si="8"/>
        <v>ƒ __/__</v>
      </c>
      <c r="B95" s="217" t="str">
        <f>IFERROR(IF(VLOOKUP(L95,ActivityList[#Data],13,0)="Yes"," "&amp;Map,"")&amp;IF(VLOOKUP(L95,ActivityList[#Data],14,0)="Yes"," "&amp;Timeline,IF(VLOOKUP(L95,ActivityList[#Data],14,0)="Figure"," "&amp;Timeline&amp;Figure,"")),"")</f>
        <v/>
      </c>
      <c r="C95" s="85" t="str">
        <v>Read &amp; discuss Psalm 95</v>
      </c>
      <c r="D95" s="218" t="str">
        <v>Scripture</v>
      </c>
      <c r="E95" s="218" t="str">
        <v>Foundation</v>
      </c>
      <c r="F95" s="219" t="str">
        <v>Bible</v>
      </c>
      <c r="G95" s="5">
        <v>92</v>
      </c>
      <c r="H95" s="5" t="str">
        <v>Ethan‚ Jesse</v>
      </c>
      <c r="I95" s="5" t="str">
        <v>Planned</v>
      </c>
      <c r="J95" s="220">
        <f>_xlfn.XLOOKUP(G95,Calendar!$A$2:$A$300,Calendar!$B$2:$B$300)</f>
        <v>43480</v>
      </c>
      <c r="K95" s="5" t="b">
        <f t="shared" ca="1" si="9"/>
        <v>0</v>
      </c>
      <c r="L95" s="5" t="str">
        <f t="shared" si="10"/>
        <v>FoundationScripture92</v>
      </c>
    </row>
    <row r="96" spans="1:12" hidden="1" x14ac:dyDescent="0.25">
      <c r="A96" s="217" t="str">
        <f t="shared" si="8"/>
        <v>ƒ __/__</v>
      </c>
      <c r="B96" s="217" t="str">
        <f>IFERROR(IF(VLOOKUP(L96,ActivityList[#Data],13,0)="Yes"," "&amp;Map,"")&amp;IF(VLOOKUP(L96,ActivityList[#Data],14,0)="Yes"," "&amp;Timeline,IF(VLOOKUP(L96,ActivityList[#Data],14,0)="Figure"," "&amp;Timeline&amp;Figure,"")),"")</f>
        <v/>
      </c>
      <c r="C96" s="85" t="str">
        <v>Read &amp; discuss Psalm 96</v>
      </c>
      <c r="D96" s="218" t="str">
        <v>Scripture</v>
      </c>
      <c r="E96" s="218" t="str">
        <v>Foundation</v>
      </c>
      <c r="F96" s="219" t="str">
        <v>Bible</v>
      </c>
      <c r="G96" s="5">
        <v>93</v>
      </c>
      <c r="H96" s="5" t="str">
        <v>Ethan‚ Jesse</v>
      </c>
      <c r="I96" s="5" t="str">
        <v>Planned</v>
      </c>
      <c r="J96" s="220">
        <f>_xlfn.XLOOKUP(G96,Calendar!$A$2:$A$300,Calendar!$B$2:$B$300)</f>
        <v>43481</v>
      </c>
      <c r="K96" s="5" t="b">
        <f t="shared" ca="1" si="9"/>
        <v>0</v>
      </c>
      <c r="L96" s="5" t="str">
        <f t="shared" si="10"/>
        <v>FoundationScripture93</v>
      </c>
    </row>
    <row r="97" spans="1:12" hidden="1" x14ac:dyDescent="0.25">
      <c r="A97" s="217" t="str">
        <f t="shared" si="8"/>
        <v>ƒ __/__</v>
      </c>
      <c r="B97" s="217" t="str">
        <f>IFERROR(IF(VLOOKUP(L97,ActivityList[#Data],13,0)="Yes"," "&amp;Map,"")&amp;IF(VLOOKUP(L97,ActivityList[#Data],14,0)="Yes"," "&amp;Timeline,IF(VLOOKUP(L97,ActivityList[#Data],14,0)="Figure"," "&amp;Timeline&amp;Figure,"")),"")</f>
        <v/>
      </c>
      <c r="C97" s="85" t="str">
        <v>Read &amp; discuss Psalm 97</v>
      </c>
      <c r="D97" s="218" t="str">
        <v>Scripture</v>
      </c>
      <c r="E97" s="218" t="str">
        <v>Foundation</v>
      </c>
      <c r="F97" s="219" t="str">
        <v>Bible</v>
      </c>
      <c r="G97" s="5">
        <v>94</v>
      </c>
      <c r="H97" s="5" t="str">
        <v>Ethan‚ Jesse</v>
      </c>
      <c r="I97" s="5" t="str">
        <v>Planned</v>
      </c>
      <c r="J97" s="220">
        <f>_xlfn.XLOOKUP(G97,Calendar!$A$2:$A$300,Calendar!$B$2:$B$300)</f>
        <v>43482</v>
      </c>
      <c r="K97" s="5" t="b">
        <f t="shared" ca="1" si="9"/>
        <v>0</v>
      </c>
      <c r="L97" s="5" t="str">
        <f t="shared" si="10"/>
        <v>FoundationScripture94</v>
      </c>
    </row>
    <row r="98" spans="1:12" hidden="1" x14ac:dyDescent="0.25">
      <c r="A98" s="217" t="str">
        <f t="shared" si="8"/>
        <v>ƒ __/__</v>
      </c>
      <c r="B98" s="217" t="str">
        <f>IFERROR(IF(VLOOKUP(L98,ActivityList[#Data],13,0)="Yes"," "&amp;Map,"")&amp;IF(VLOOKUP(L98,ActivityList[#Data],14,0)="Yes"," "&amp;Timeline,IF(VLOOKUP(L98,ActivityList[#Data],14,0)="Figure"," "&amp;Timeline&amp;Figure,"")),"")</f>
        <v/>
      </c>
      <c r="C98" s="85" t="str">
        <v>Read &amp; discuss Psalm 98</v>
      </c>
      <c r="D98" s="218" t="str">
        <v>Scripture</v>
      </c>
      <c r="E98" s="218" t="str">
        <v>Foundation</v>
      </c>
      <c r="F98" s="219" t="str">
        <v>Bible</v>
      </c>
      <c r="G98" s="5">
        <v>95</v>
      </c>
      <c r="H98" s="5" t="str">
        <v>Ethan‚ Jesse</v>
      </c>
      <c r="I98" s="5" t="str">
        <v>Planned</v>
      </c>
      <c r="J98" s="220">
        <f>_xlfn.XLOOKUP(G98,Calendar!$A$2:$A$300,Calendar!$B$2:$B$300)</f>
        <v>43483</v>
      </c>
      <c r="K98" s="5" t="b">
        <f t="shared" ca="1" si="9"/>
        <v>0</v>
      </c>
      <c r="L98" s="5" t="str">
        <f t="shared" si="10"/>
        <v>FoundationScripture95</v>
      </c>
    </row>
    <row r="99" spans="1:12" hidden="1" x14ac:dyDescent="0.25">
      <c r="A99" s="217" t="str">
        <f t="shared" si="8"/>
        <v>ƒ __/__</v>
      </c>
      <c r="B99" s="217" t="str">
        <f>IFERROR(IF(VLOOKUP(L99,ActivityList[#Data],13,0)="Yes"," "&amp;Map,"")&amp;IF(VLOOKUP(L99,ActivityList[#Data],14,0)="Yes"," "&amp;Timeline,IF(VLOOKUP(L99,ActivityList[#Data],14,0)="Figure"," "&amp;Timeline&amp;Figure,"")),"")</f>
        <v/>
      </c>
      <c r="C99" s="85" t="str">
        <v>Read &amp; discuss Psalm 99</v>
      </c>
      <c r="D99" s="218" t="str">
        <v>Scripture</v>
      </c>
      <c r="E99" s="218" t="str">
        <v>Foundation</v>
      </c>
      <c r="F99" s="219" t="str">
        <v>Bible</v>
      </c>
      <c r="G99" s="5">
        <v>96</v>
      </c>
      <c r="H99" s="5" t="str">
        <v>Ethan‚ Jesse</v>
      </c>
      <c r="I99" s="5" t="str">
        <v>Planned</v>
      </c>
      <c r="J99" s="220">
        <f>_xlfn.XLOOKUP(G99,Calendar!$A$2:$A$300,Calendar!$B$2:$B$300)</f>
        <v>43486</v>
      </c>
      <c r="K99" s="5" t="b">
        <f t="shared" ca="1" si="9"/>
        <v>0</v>
      </c>
      <c r="L99" s="5" t="str">
        <f t="shared" si="10"/>
        <v>FoundationScripture96</v>
      </c>
    </row>
    <row r="100" spans="1:12" hidden="1" x14ac:dyDescent="0.25">
      <c r="A100" s="217" t="str">
        <f t="shared" si="8"/>
        <v>ƒ __/__</v>
      </c>
      <c r="B100" s="217" t="str">
        <f>IFERROR(IF(VLOOKUP(L100,ActivityList[#Data],13,0)="Yes"," "&amp;Map,"")&amp;IF(VLOOKUP(L100,ActivityList[#Data],14,0)="Yes"," "&amp;Timeline,IF(VLOOKUP(L100,ActivityList[#Data],14,0)="Figure"," "&amp;Timeline&amp;Figure,"")),"")</f>
        <v/>
      </c>
      <c r="C100" s="85" t="str">
        <v>Read &amp; discuss Psalm 100</v>
      </c>
      <c r="D100" s="218" t="str">
        <v>Scripture</v>
      </c>
      <c r="E100" s="218" t="str">
        <v>Foundation</v>
      </c>
      <c r="F100" s="219" t="str">
        <v>Bible</v>
      </c>
      <c r="G100" s="5">
        <v>97</v>
      </c>
      <c r="H100" s="5" t="str">
        <v>Ethan‚ Jesse</v>
      </c>
      <c r="I100" s="5" t="str">
        <v>Planned</v>
      </c>
      <c r="J100" s="220">
        <f>_xlfn.XLOOKUP(G100,Calendar!$A$2:$A$300,Calendar!$B$2:$B$300)</f>
        <v>43487</v>
      </c>
      <c r="K100" s="5" t="b">
        <f t="shared" ca="1" si="9"/>
        <v>0</v>
      </c>
      <c r="L100" s="5" t="str">
        <f t="shared" si="10"/>
        <v>FoundationScripture97</v>
      </c>
    </row>
    <row r="101" spans="1:12" hidden="1" x14ac:dyDescent="0.25">
      <c r="A101" s="217" t="str">
        <f t="shared" si="8"/>
        <v>ƒ __/__</v>
      </c>
      <c r="B101" s="217" t="str">
        <f>IFERROR(IF(VLOOKUP(L101,ActivityList[#Data],13,0)="Yes"," "&amp;Map,"")&amp;IF(VLOOKUP(L101,ActivityList[#Data],14,0)="Yes"," "&amp;Timeline,IF(VLOOKUP(L101,ActivityList[#Data],14,0)="Figure"," "&amp;Timeline&amp;Figure,"")),"")</f>
        <v/>
      </c>
      <c r="C101" s="85" t="str">
        <v>Read &amp; discuss Psalm 101</v>
      </c>
      <c r="D101" s="218" t="str">
        <v>Scripture</v>
      </c>
      <c r="E101" s="218" t="str">
        <v>Foundation</v>
      </c>
      <c r="F101" s="219" t="str">
        <v>Bible</v>
      </c>
      <c r="G101" s="5">
        <v>98</v>
      </c>
      <c r="H101" s="5" t="str">
        <v>Ethan‚ Jesse</v>
      </c>
      <c r="I101" s="5" t="str">
        <v>Planned</v>
      </c>
      <c r="J101" s="220">
        <f>_xlfn.XLOOKUP(G101,Calendar!$A$2:$A$300,Calendar!$B$2:$B$300)</f>
        <v>43488</v>
      </c>
      <c r="K101" s="5" t="b">
        <f t="shared" ca="1" si="9"/>
        <v>0</v>
      </c>
      <c r="L101" s="5" t="str">
        <f t="shared" si="10"/>
        <v>FoundationScripture98</v>
      </c>
    </row>
    <row r="102" spans="1:12" hidden="1" x14ac:dyDescent="0.25">
      <c r="A102" s="217" t="str">
        <f t="shared" si="8"/>
        <v>ƒ __/__</v>
      </c>
      <c r="B102" s="217" t="str">
        <f>IFERROR(IF(VLOOKUP(L102,ActivityList[#Data],13,0)="Yes"," "&amp;Map,"")&amp;IF(VLOOKUP(L102,ActivityList[#Data],14,0)="Yes"," "&amp;Timeline,IF(VLOOKUP(L102,ActivityList[#Data],14,0)="Figure"," "&amp;Timeline&amp;Figure,"")),"")</f>
        <v/>
      </c>
      <c r="C102" s="85" t="str">
        <v>Read &amp; discuss Psalm 102</v>
      </c>
      <c r="D102" s="218" t="str">
        <v>Scripture</v>
      </c>
      <c r="E102" s="218" t="str">
        <v>Foundation</v>
      </c>
      <c r="F102" s="219" t="str">
        <v>Bible</v>
      </c>
      <c r="G102" s="5">
        <v>99</v>
      </c>
      <c r="H102" s="5" t="str">
        <v>Ethan‚ Jesse</v>
      </c>
      <c r="I102" s="5" t="str">
        <v>Planned</v>
      </c>
      <c r="J102" s="220">
        <f>_xlfn.XLOOKUP(G102,Calendar!$A$2:$A$300,Calendar!$B$2:$B$300)</f>
        <v>43489</v>
      </c>
      <c r="K102" s="5" t="b">
        <f t="shared" ca="1" si="9"/>
        <v>0</v>
      </c>
      <c r="L102" s="5" t="str">
        <f t="shared" si="10"/>
        <v>FoundationScripture99</v>
      </c>
    </row>
    <row r="103" spans="1:12" hidden="1" x14ac:dyDescent="0.25">
      <c r="A103" s="217" t="str">
        <f t="shared" si="8"/>
        <v>ƒ __/__</v>
      </c>
      <c r="B103" s="217" t="str">
        <f>IFERROR(IF(VLOOKUP(L103,ActivityList[#Data],13,0)="Yes"," "&amp;Map,"")&amp;IF(VLOOKUP(L103,ActivityList[#Data],14,0)="Yes"," "&amp;Timeline,IF(VLOOKUP(L103,ActivityList[#Data],14,0)="Figure"," "&amp;Timeline&amp;Figure,"")),"")</f>
        <v/>
      </c>
      <c r="C103" s="85" t="str">
        <v>Read &amp; discuss Psalm 103</v>
      </c>
      <c r="D103" s="218" t="str">
        <v>Scripture</v>
      </c>
      <c r="E103" s="218" t="str">
        <v>Foundation</v>
      </c>
      <c r="F103" s="219" t="str">
        <v>Bible</v>
      </c>
      <c r="G103" s="5">
        <v>100</v>
      </c>
      <c r="H103" s="5" t="str">
        <v>Ethan‚ Jesse</v>
      </c>
      <c r="I103" s="5" t="str">
        <v>Planned</v>
      </c>
      <c r="J103" s="220">
        <f>_xlfn.XLOOKUP(G103,Calendar!$A$2:$A$300,Calendar!$B$2:$B$300)</f>
        <v>43490</v>
      </c>
      <c r="K103" s="5" t="b">
        <f t="shared" ca="1" si="9"/>
        <v>0</v>
      </c>
      <c r="L103" s="5" t="str">
        <f t="shared" si="10"/>
        <v>FoundationScripture100</v>
      </c>
    </row>
    <row r="104" spans="1:12" hidden="1" x14ac:dyDescent="0.25">
      <c r="A104" s="217" t="str">
        <f t="shared" si="8"/>
        <v>ƒ __/__</v>
      </c>
      <c r="B104" s="217" t="str">
        <f>IFERROR(IF(VLOOKUP(L104,ActivityList[#Data],13,0)="Yes"," "&amp;Map,"")&amp;IF(VLOOKUP(L104,ActivityList[#Data],14,0)="Yes"," "&amp;Timeline,IF(VLOOKUP(L104,ActivityList[#Data],14,0)="Figure"," "&amp;Timeline&amp;Figure,"")),"")</f>
        <v/>
      </c>
      <c r="C104" s="85" t="str">
        <v>Read &amp; discuss Psalm 104</v>
      </c>
      <c r="D104" s="218" t="str">
        <v>Scripture</v>
      </c>
      <c r="E104" s="218" t="str">
        <v>Foundation</v>
      </c>
      <c r="F104" s="219" t="str">
        <v>Bible</v>
      </c>
      <c r="G104" s="5">
        <v>101</v>
      </c>
      <c r="H104" s="5" t="str">
        <v>Ethan‚ Jesse</v>
      </c>
      <c r="I104" s="5" t="str">
        <v>Planned</v>
      </c>
      <c r="J104" s="220">
        <f>_xlfn.XLOOKUP(G104,Calendar!$A$2:$A$300,Calendar!$B$2:$B$300)</f>
        <v>43493</v>
      </c>
      <c r="K104" s="5" t="b">
        <f t="shared" ca="1" si="9"/>
        <v>0</v>
      </c>
      <c r="L104" s="5" t="str">
        <f t="shared" si="10"/>
        <v>FoundationScripture101</v>
      </c>
    </row>
    <row r="105" spans="1:12" hidden="1" x14ac:dyDescent="0.25">
      <c r="A105" s="217" t="str">
        <f t="shared" si="8"/>
        <v>ƒ __/__</v>
      </c>
      <c r="B105" s="217" t="str">
        <f>IFERROR(IF(VLOOKUP(L105,ActivityList[#Data],13,0)="Yes"," "&amp;Map,"")&amp;IF(VLOOKUP(L105,ActivityList[#Data],14,0)="Yes"," "&amp;Timeline,IF(VLOOKUP(L105,ActivityList[#Data],14,0)="Figure"," "&amp;Timeline&amp;Figure,"")),"")</f>
        <v/>
      </c>
      <c r="C105" s="85" t="str">
        <v>Read &amp; discuss Psalm 105</v>
      </c>
      <c r="D105" s="218" t="str">
        <v>Scripture</v>
      </c>
      <c r="E105" s="218" t="str">
        <v>Foundation</v>
      </c>
      <c r="F105" s="219" t="str">
        <v>Bible</v>
      </c>
      <c r="G105" s="5">
        <v>102</v>
      </c>
      <c r="H105" s="5" t="str">
        <v>Ethan‚ Jesse</v>
      </c>
      <c r="I105" s="5" t="str">
        <v>Planned</v>
      </c>
      <c r="J105" s="220">
        <f>_xlfn.XLOOKUP(G105,Calendar!$A$2:$A$300,Calendar!$B$2:$B$300)</f>
        <v>43494</v>
      </c>
      <c r="K105" s="5" t="b">
        <f t="shared" ca="1" si="9"/>
        <v>0</v>
      </c>
      <c r="L105" s="5" t="str">
        <f t="shared" si="10"/>
        <v>FoundationScripture102</v>
      </c>
    </row>
    <row r="106" spans="1:12" hidden="1" x14ac:dyDescent="0.25">
      <c r="A106" s="217" t="str">
        <f t="shared" si="8"/>
        <v>ƒ __/__</v>
      </c>
      <c r="B106" s="217" t="str">
        <f>IFERROR(IF(VLOOKUP(L106,ActivityList[#Data],13,0)="Yes"," "&amp;Map,"")&amp;IF(VLOOKUP(L106,ActivityList[#Data],14,0)="Yes"," "&amp;Timeline,IF(VLOOKUP(L106,ActivityList[#Data],14,0)="Figure"," "&amp;Timeline&amp;Figure,"")),"")</f>
        <v/>
      </c>
      <c r="C106" s="85" t="str">
        <v>Read &amp; discuss Psalm 106</v>
      </c>
      <c r="D106" s="218" t="str">
        <v>Scripture</v>
      </c>
      <c r="E106" s="218" t="str">
        <v>Foundation</v>
      </c>
      <c r="F106" s="219" t="str">
        <v>Bible</v>
      </c>
      <c r="G106" s="5">
        <v>103</v>
      </c>
      <c r="H106" s="5" t="str">
        <v>Ethan‚ Jesse</v>
      </c>
      <c r="I106" s="5" t="str">
        <v>Planned</v>
      </c>
      <c r="J106" s="220">
        <f>_xlfn.XLOOKUP(G106,Calendar!$A$2:$A$300,Calendar!$B$2:$B$300)</f>
        <v>43495</v>
      </c>
      <c r="K106" s="5" t="b">
        <f t="shared" ca="1" si="9"/>
        <v>0</v>
      </c>
      <c r="L106" s="5" t="str">
        <f t="shared" si="10"/>
        <v>FoundationScripture103</v>
      </c>
    </row>
    <row r="107" spans="1:12" hidden="1" x14ac:dyDescent="0.25">
      <c r="A107" s="217" t="str">
        <f t="shared" si="8"/>
        <v>ƒ __/__</v>
      </c>
      <c r="B107" s="217" t="str">
        <f>IFERROR(IF(VLOOKUP(L107,ActivityList[#Data],13,0)="Yes"," "&amp;Map,"")&amp;IF(VLOOKUP(L107,ActivityList[#Data],14,0)="Yes"," "&amp;Timeline,IF(VLOOKUP(L107,ActivityList[#Data],14,0)="Figure"," "&amp;Timeline&amp;Figure,"")),"")</f>
        <v/>
      </c>
      <c r="C107" s="85" t="str">
        <v>Read &amp; discuss Psalm 107</v>
      </c>
      <c r="D107" s="218" t="str">
        <v>Scripture</v>
      </c>
      <c r="E107" s="218" t="str">
        <v>Foundation</v>
      </c>
      <c r="F107" s="219" t="str">
        <v>Bible</v>
      </c>
      <c r="G107" s="5">
        <v>104</v>
      </c>
      <c r="H107" s="5" t="str">
        <v>Ethan‚ Jesse</v>
      </c>
      <c r="I107" s="5" t="str">
        <v>Planned</v>
      </c>
      <c r="J107" s="220">
        <f>_xlfn.XLOOKUP(G107,Calendar!$A$2:$A$300,Calendar!$B$2:$B$300)</f>
        <v>43496</v>
      </c>
      <c r="K107" s="5" t="b">
        <f t="shared" ca="1" si="9"/>
        <v>0</v>
      </c>
      <c r="L107" s="5" t="str">
        <f t="shared" si="10"/>
        <v>FoundationScripture104</v>
      </c>
    </row>
    <row r="108" spans="1:12" hidden="1" x14ac:dyDescent="0.25">
      <c r="A108" s="217" t="str">
        <f t="shared" si="8"/>
        <v>ƒ __/__</v>
      </c>
      <c r="B108" s="217" t="str">
        <f>IFERROR(IF(VLOOKUP(L108,ActivityList[#Data],13,0)="Yes"," "&amp;Map,"")&amp;IF(VLOOKUP(L108,ActivityList[#Data],14,0)="Yes"," "&amp;Timeline,IF(VLOOKUP(L108,ActivityList[#Data],14,0)="Figure"," "&amp;Timeline&amp;Figure,"")),"")</f>
        <v/>
      </c>
      <c r="C108" s="85" t="str">
        <v>Read &amp; discuss Psalm 108</v>
      </c>
      <c r="D108" s="218" t="str">
        <v>Scripture</v>
      </c>
      <c r="E108" s="218" t="str">
        <v>Foundation</v>
      </c>
      <c r="F108" s="219" t="str">
        <v>Bible</v>
      </c>
      <c r="G108" s="5">
        <v>105</v>
      </c>
      <c r="H108" s="5" t="str">
        <v>Ethan‚ Jesse</v>
      </c>
      <c r="I108" s="5" t="str">
        <v>Planned</v>
      </c>
      <c r="J108" s="220">
        <f>_xlfn.XLOOKUP(G108,Calendar!$A$2:$A$300,Calendar!$B$2:$B$300)</f>
        <v>43497</v>
      </c>
      <c r="K108" s="5" t="b">
        <f t="shared" ca="1" si="9"/>
        <v>0</v>
      </c>
      <c r="L108" s="5" t="str">
        <f t="shared" si="10"/>
        <v>FoundationScripture105</v>
      </c>
    </row>
    <row r="109" spans="1:12" hidden="1" x14ac:dyDescent="0.25">
      <c r="A109" s="217" t="str">
        <f t="shared" si="8"/>
        <v>ƒ __/__</v>
      </c>
      <c r="B109" s="217" t="str">
        <f>IFERROR(IF(VLOOKUP(L109,ActivityList[#Data],13,0)="Yes"," "&amp;Map,"")&amp;IF(VLOOKUP(L109,ActivityList[#Data],14,0)="Yes"," "&amp;Timeline,IF(VLOOKUP(L109,ActivityList[#Data],14,0)="Figure"," "&amp;Timeline&amp;Figure,"")),"")</f>
        <v/>
      </c>
      <c r="C109" s="85" t="str">
        <v>Read &amp; discuss Psalm 109</v>
      </c>
      <c r="D109" s="218" t="str">
        <v>Scripture</v>
      </c>
      <c r="E109" s="218" t="str">
        <v>Foundation</v>
      </c>
      <c r="F109" s="219" t="str">
        <v>Bible</v>
      </c>
      <c r="G109" s="5">
        <v>106</v>
      </c>
      <c r="H109" s="5" t="str">
        <v>Ethan‚ Jesse</v>
      </c>
      <c r="I109" s="5" t="str">
        <v>Planned</v>
      </c>
      <c r="J109" s="220">
        <f>_xlfn.XLOOKUP(G109,Calendar!$A$2:$A$300,Calendar!$B$2:$B$300)</f>
        <v>43500</v>
      </c>
      <c r="K109" s="5" t="b">
        <f t="shared" ca="1" si="9"/>
        <v>0</v>
      </c>
      <c r="L109" s="5" t="str">
        <f t="shared" si="10"/>
        <v>FoundationScripture106</v>
      </c>
    </row>
    <row r="110" spans="1:12" hidden="1" x14ac:dyDescent="0.25">
      <c r="A110" s="217" t="str">
        <f t="shared" si="8"/>
        <v>ƒ __/__</v>
      </c>
      <c r="B110" s="217" t="str">
        <f>IFERROR(IF(VLOOKUP(L110,ActivityList[#Data],13,0)="Yes"," "&amp;Map,"")&amp;IF(VLOOKUP(L110,ActivityList[#Data],14,0)="Yes"," "&amp;Timeline,IF(VLOOKUP(L110,ActivityList[#Data],14,0)="Figure"," "&amp;Timeline&amp;Figure,"")),"")</f>
        <v/>
      </c>
      <c r="C110" s="85" t="str">
        <v>Read &amp; discuss Psalm 110</v>
      </c>
      <c r="D110" s="218" t="str">
        <v>Scripture</v>
      </c>
      <c r="E110" s="218" t="str">
        <v>Foundation</v>
      </c>
      <c r="F110" s="219" t="str">
        <v>Bible</v>
      </c>
      <c r="G110" s="5">
        <v>107</v>
      </c>
      <c r="H110" s="5" t="str">
        <v>Ethan‚ Jesse</v>
      </c>
      <c r="I110" s="5" t="str">
        <v>Planned</v>
      </c>
      <c r="J110" s="220">
        <f>_xlfn.XLOOKUP(G110,Calendar!$A$2:$A$300,Calendar!$B$2:$B$300)</f>
        <v>43501</v>
      </c>
      <c r="K110" s="5" t="b">
        <f t="shared" ca="1" si="9"/>
        <v>0</v>
      </c>
      <c r="L110" s="5" t="str">
        <f t="shared" si="10"/>
        <v>FoundationScripture107</v>
      </c>
    </row>
    <row r="111" spans="1:12" hidden="1" x14ac:dyDescent="0.25">
      <c r="A111" s="217" t="str">
        <f t="shared" si="8"/>
        <v>ƒ __/__</v>
      </c>
      <c r="B111" s="217" t="str">
        <f>IFERROR(IF(VLOOKUP(L111,ActivityList[#Data],13,0)="Yes"," "&amp;Map,"")&amp;IF(VLOOKUP(L111,ActivityList[#Data],14,0)="Yes"," "&amp;Timeline,IF(VLOOKUP(L111,ActivityList[#Data],14,0)="Figure"," "&amp;Timeline&amp;Figure,"")),"")</f>
        <v/>
      </c>
      <c r="C111" s="85" t="str">
        <v>Read &amp; discuss Psalm 111</v>
      </c>
      <c r="D111" s="218" t="str">
        <v>Scripture</v>
      </c>
      <c r="E111" s="218" t="str">
        <v>Foundation</v>
      </c>
      <c r="F111" s="219" t="str">
        <v>Bible</v>
      </c>
      <c r="G111" s="5">
        <v>108</v>
      </c>
      <c r="H111" s="5" t="str">
        <v>Ethan‚ Jesse</v>
      </c>
      <c r="I111" s="5" t="str">
        <v>Planned</v>
      </c>
      <c r="J111" s="220">
        <f>_xlfn.XLOOKUP(G111,Calendar!$A$2:$A$300,Calendar!$B$2:$B$300)</f>
        <v>43502</v>
      </c>
      <c r="K111" s="5" t="b">
        <f t="shared" ca="1" si="9"/>
        <v>0</v>
      </c>
      <c r="L111" s="5" t="str">
        <f t="shared" si="10"/>
        <v>FoundationScripture108</v>
      </c>
    </row>
    <row r="112" spans="1:12" hidden="1" x14ac:dyDescent="0.25">
      <c r="A112" s="217" t="str">
        <f t="shared" si="8"/>
        <v>ƒ __/__</v>
      </c>
      <c r="B112" s="217" t="str">
        <f>IFERROR(IF(VLOOKUP(L112,ActivityList[#Data],13,0)="Yes"," "&amp;Map,"")&amp;IF(VLOOKUP(L112,ActivityList[#Data],14,0)="Yes"," "&amp;Timeline,IF(VLOOKUP(L112,ActivityList[#Data],14,0)="Figure"," "&amp;Timeline&amp;Figure,"")),"")</f>
        <v/>
      </c>
      <c r="C112" s="85" t="str">
        <v>Read &amp; discuss Psalm 112</v>
      </c>
      <c r="D112" s="218" t="str">
        <v>Scripture</v>
      </c>
      <c r="E112" s="218" t="str">
        <v>Foundation</v>
      </c>
      <c r="F112" s="219" t="str">
        <v>Bible</v>
      </c>
      <c r="G112" s="5">
        <v>109</v>
      </c>
      <c r="H112" s="5" t="str">
        <v>Ethan‚ Jesse</v>
      </c>
      <c r="I112" s="5" t="str">
        <v>Planned</v>
      </c>
      <c r="J112" s="220">
        <f>_xlfn.XLOOKUP(G112,Calendar!$A$2:$A$300,Calendar!$B$2:$B$300)</f>
        <v>43503</v>
      </c>
      <c r="K112" s="5" t="b">
        <f t="shared" ca="1" si="9"/>
        <v>0</v>
      </c>
      <c r="L112" s="5" t="str">
        <f t="shared" si="10"/>
        <v>FoundationScripture109</v>
      </c>
    </row>
    <row r="113" spans="1:12" hidden="1" x14ac:dyDescent="0.25">
      <c r="A113" s="217" t="str">
        <f t="shared" si="8"/>
        <v>ƒ __/__</v>
      </c>
      <c r="B113" s="217" t="str">
        <f>IFERROR(IF(VLOOKUP(L113,ActivityList[#Data],13,0)="Yes"," "&amp;Map,"")&amp;IF(VLOOKUP(L113,ActivityList[#Data],14,0)="Yes"," "&amp;Timeline,IF(VLOOKUP(L113,ActivityList[#Data],14,0)="Figure"," "&amp;Timeline&amp;Figure,"")),"")</f>
        <v/>
      </c>
      <c r="C113" s="85" t="str">
        <v>Read &amp; discuss Psalm 113</v>
      </c>
      <c r="D113" s="218" t="str">
        <v>Scripture</v>
      </c>
      <c r="E113" s="218" t="str">
        <v>Foundation</v>
      </c>
      <c r="F113" s="219" t="str">
        <v>Bible</v>
      </c>
      <c r="G113" s="5">
        <v>110</v>
      </c>
      <c r="H113" s="5" t="str">
        <v>Ethan‚ Jesse</v>
      </c>
      <c r="I113" s="5" t="str">
        <v>Planned</v>
      </c>
      <c r="J113" s="220">
        <f>_xlfn.XLOOKUP(G113,Calendar!$A$2:$A$300,Calendar!$B$2:$B$300)</f>
        <v>43504</v>
      </c>
      <c r="K113" s="5" t="b">
        <f t="shared" ca="1" si="9"/>
        <v>0</v>
      </c>
      <c r="L113" s="5" t="str">
        <f t="shared" si="10"/>
        <v>FoundationScripture110</v>
      </c>
    </row>
    <row r="114" spans="1:12" hidden="1" x14ac:dyDescent="0.25">
      <c r="A114" s="217" t="str">
        <f t="shared" si="8"/>
        <v>ƒ __/__</v>
      </c>
      <c r="B114" s="217" t="str">
        <f>IFERROR(IF(VLOOKUP(L114,ActivityList[#Data],13,0)="Yes"," "&amp;Map,"")&amp;IF(VLOOKUP(L114,ActivityList[#Data],14,0)="Yes"," "&amp;Timeline,IF(VLOOKUP(L114,ActivityList[#Data],14,0)="Figure"," "&amp;Timeline&amp;Figure,"")),"")</f>
        <v/>
      </c>
      <c r="C114" s="85" t="str">
        <v>Read &amp; discuss Psalm 114</v>
      </c>
      <c r="D114" s="218" t="str">
        <v>Scripture</v>
      </c>
      <c r="E114" s="218" t="str">
        <v>Foundation</v>
      </c>
      <c r="F114" s="219" t="str">
        <v>Bible</v>
      </c>
      <c r="G114" s="5">
        <v>111</v>
      </c>
      <c r="H114" s="5" t="str">
        <v>Ethan‚ Jesse</v>
      </c>
      <c r="I114" s="5" t="str">
        <v>Planned</v>
      </c>
      <c r="J114" s="220">
        <f>_xlfn.XLOOKUP(G114,Calendar!$A$2:$A$300,Calendar!$B$2:$B$300)</f>
        <v>43507</v>
      </c>
      <c r="K114" s="5" t="b">
        <f t="shared" ca="1" si="9"/>
        <v>0</v>
      </c>
      <c r="L114" s="5" t="str">
        <f t="shared" si="10"/>
        <v>FoundationScripture111</v>
      </c>
    </row>
    <row r="115" spans="1:12" hidden="1" x14ac:dyDescent="0.25">
      <c r="A115" s="217" t="str">
        <f t="shared" si="8"/>
        <v>ƒ __/__</v>
      </c>
      <c r="B115" s="217" t="str">
        <f>IFERROR(IF(VLOOKUP(L115,ActivityList[#Data],13,0)="Yes"," "&amp;Map,"")&amp;IF(VLOOKUP(L115,ActivityList[#Data],14,0)="Yes"," "&amp;Timeline,IF(VLOOKUP(L115,ActivityList[#Data],14,0)="Figure"," "&amp;Timeline&amp;Figure,"")),"")</f>
        <v/>
      </c>
      <c r="C115" s="85" t="str">
        <v>Read &amp; discuss Psalm 115</v>
      </c>
      <c r="D115" s="218" t="str">
        <v>Scripture</v>
      </c>
      <c r="E115" s="218" t="str">
        <v>Foundation</v>
      </c>
      <c r="F115" s="219" t="str">
        <v>Bible</v>
      </c>
      <c r="G115" s="5">
        <v>112</v>
      </c>
      <c r="H115" s="5" t="str">
        <v>Ethan‚ Jesse</v>
      </c>
      <c r="I115" s="5" t="str">
        <v>Planned</v>
      </c>
      <c r="J115" s="220">
        <f>_xlfn.XLOOKUP(G115,Calendar!$A$2:$A$300,Calendar!$B$2:$B$300)</f>
        <v>43508</v>
      </c>
      <c r="K115" s="5" t="b">
        <f t="shared" ca="1" si="9"/>
        <v>0</v>
      </c>
      <c r="L115" s="5" t="str">
        <f t="shared" si="10"/>
        <v>FoundationScripture112</v>
      </c>
    </row>
    <row r="116" spans="1:12" hidden="1" x14ac:dyDescent="0.25">
      <c r="A116" s="217" t="str">
        <f t="shared" si="8"/>
        <v>ƒ __/__</v>
      </c>
      <c r="B116" s="217" t="str">
        <f>IFERROR(IF(VLOOKUP(L116,ActivityList[#Data],13,0)="Yes"," "&amp;Map,"")&amp;IF(VLOOKUP(L116,ActivityList[#Data],14,0)="Yes"," "&amp;Timeline,IF(VLOOKUP(L116,ActivityList[#Data],14,0)="Figure"," "&amp;Timeline&amp;Figure,"")),"")</f>
        <v/>
      </c>
      <c r="C116" s="85" t="str">
        <v>Read &amp; discuss Psalm 116</v>
      </c>
      <c r="D116" s="218" t="str">
        <v>Scripture</v>
      </c>
      <c r="E116" s="218" t="str">
        <v>Foundation</v>
      </c>
      <c r="F116" s="219" t="str">
        <v>Bible</v>
      </c>
      <c r="G116" s="5">
        <v>113</v>
      </c>
      <c r="H116" s="5" t="str">
        <v>Ethan‚ Jesse</v>
      </c>
      <c r="I116" s="5" t="str">
        <v>Planned</v>
      </c>
      <c r="J116" s="220">
        <f>_xlfn.XLOOKUP(G116,Calendar!$A$2:$A$300,Calendar!$B$2:$B$300)</f>
        <v>43509</v>
      </c>
      <c r="K116" s="5" t="b">
        <f t="shared" ca="1" si="9"/>
        <v>0</v>
      </c>
      <c r="L116" s="5" t="str">
        <f t="shared" si="10"/>
        <v>FoundationScripture113</v>
      </c>
    </row>
    <row r="117" spans="1:12" hidden="1" x14ac:dyDescent="0.25">
      <c r="A117" s="217" t="str">
        <f t="shared" si="8"/>
        <v>ƒ __/__</v>
      </c>
      <c r="B117" s="217" t="str">
        <f>IFERROR(IF(VLOOKUP(L117,ActivityList[#Data],13,0)="Yes"," "&amp;Map,"")&amp;IF(VLOOKUP(L117,ActivityList[#Data],14,0)="Yes"," "&amp;Timeline,IF(VLOOKUP(L117,ActivityList[#Data],14,0)="Figure"," "&amp;Timeline&amp;Figure,"")),"")</f>
        <v/>
      </c>
      <c r="C117" s="85" t="str">
        <v>Read &amp; discuss Psalm 117</v>
      </c>
      <c r="D117" s="218" t="str">
        <v>Scripture</v>
      </c>
      <c r="E117" s="218" t="str">
        <v>Foundation</v>
      </c>
      <c r="F117" s="219" t="str">
        <v>Bible</v>
      </c>
      <c r="G117" s="5">
        <v>114</v>
      </c>
      <c r="H117" s="5" t="str">
        <v>Ethan‚ Jesse</v>
      </c>
      <c r="I117" s="5" t="str">
        <v>Planned</v>
      </c>
      <c r="J117" s="220">
        <f>_xlfn.XLOOKUP(G117,Calendar!$A$2:$A$300,Calendar!$B$2:$B$300)</f>
        <v>43510</v>
      </c>
      <c r="K117" s="5" t="b">
        <f t="shared" ca="1" si="9"/>
        <v>0</v>
      </c>
      <c r="L117" s="5" t="str">
        <f t="shared" si="10"/>
        <v>FoundationScripture114</v>
      </c>
    </row>
    <row r="118" spans="1:12" hidden="1" x14ac:dyDescent="0.25">
      <c r="A118" s="217" t="str">
        <f t="shared" si="8"/>
        <v>ƒ __/__</v>
      </c>
      <c r="B118" s="217" t="str">
        <f>IFERROR(IF(VLOOKUP(L118,ActivityList[#Data],13,0)="Yes"," "&amp;Map,"")&amp;IF(VLOOKUP(L118,ActivityList[#Data],14,0)="Yes"," "&amp;Timeline,IF(VLOOKUP(L118,ActivityList[#Data],14,0)="Figure"," "&amp;Timeline&amp;Figure,"")),"")</f>
        <v/>
      </c>
      <c r="C118" s="85" t="str">
        <v>Read &amp; discuss Psalm 118</v>
      </c>
      <c r="D118" s="218" t="str">
        <v>Scripture</v>
      </c>
      <c r="E118" s="218" t="str">
        <v>Foundation</v>
      </c>
      <c r="F118" s="219" t="str">
        <v>Bible</v>
      </c>
      <c r="G118" s="5">
        <v>115</v>
      </c>
      <c r="H118" s="5" t="str">
        <v>Ethan‚ Jesse</v>
      </c>
      <c r="I118" s="5" t="str">
        <v>Planned</v>
      </c>
      <c r="J118" s="220">
        <f>_xlfn.XLOOKUP(G118,Calendar!$A$2:$A$300,Calendar!$B$2:$B$300)</f>
        <v>43511</v>
      </c>
      <c r="K118" s="5" t="b">
        <f t="shared" ca="1" si="9"/>
        <v>0</v>
      </c>
      <c r="L118" s="5" t="str">
        <f t="shared" si="10"/>
        <v>FoundationScripture115</v>
      </c>
    </row>
    <row r="119" spans="1:12" hidden="1" x14ac:dyDescent="0.25">
      <c r="A119" s="217" t="str">
        <f t="shared" si="8"/>
        <v>ƒ __/__</v>
      </c>
      <c r="B119" s="217" t="str">
        <f>IFERROR(IF(VLOOKUP(L119,ActivityList[#Data],13,0)="Yes"," "&amp;Map,"")&amp;IF(VLOOKUP(L119,ActivityList[#Data],14,0)="Yes"," "&amp;Timeline,IF(VLOOKUP(L119,ActivityList[#Data],14,0)="Figure"," "&amp;Timeline&amp;Figure,"")),"")</f>
        <v/>
      </c>
      <c r="C119" s="85" t="str">
        <v>Read &amp; discuss Psalm 119:1-48</v>
      </c>
      <c r="D119" s="218" t="str">
        <v>Scripture</v>
      </c>
      <c r="E119" s="218" t="str">
        <v>Foundation</v>
      </c>
      <c r="F119" s="219" t="str">
        <v>Bible</v>
      </c>
      <c r="G119" s="5">
        <v>116</v>
      </c>
      <c r="H119" s="5" t="str">
        <v>Ethan‚ Jesse</v>
      </c>
      <c r="I119" s="5" t="str">
        <v>Planned</v>
      </c>
      <c r="J119" s="220">
        <f>_xlfn.XLOOKUP(G119,Calendar!$A$2:$A$300,Calendar!$B$2:$B$300)</f>
        <v>43514</v>
      </c>
      <c r="K119" s="5" t="b">
        <f t="shared" ca="1" si="9"/>
        <v>0</v>
      </c>
      <c r="L119" s="5" t="str">
        <f t="shared" si="10"/>
        <v>FoundationScripture116</v>
      </c>
    </row>
    <row r="120" spans="1:12" hidden="1" x14ac:dyDescent="0.25">
      <c r="A120" s="217" t="str">
        <f t="shared" si="8"/>
        <v>ƒ __/__</v>
      </c>
      <c r="B120" s="217" t="str">
        <f>IFERROR(IF(VLOOKUP(L120,ActivityList[#Data],13,0)="Yes"," "&amp;Map,"")&amp;IF(VLOOKUP(L120,ActivityList[#Data],14,0)="Yes"," "&amp;Timeline,IF(VLOOKUP(L120,ActivityList[#Data],14,0)="Figure"," "&amp;Timeline&amp;Figure,"")),"")</f>
        <v/>
      </c>
      <c r="C120" s="85" t="str">
        <v>Read &amp; discuss Psalm 119:49-88</v>
      </c>
      <c r="D120" s="218" t="str">
        <v>Scripture</v>
      </c>
      <c r="E120" s="218" t="str">
        <v>Foundation</v>
      </c>
      <c r="F120" s="219" t="str">
        <v>Bible</v>
      </c>
      <c r="G120" s="5">
        <v>117</v>
      </c>
      <c r="H120" s="5" t="str">
        <v>Ethan‚ Jesse</v>
      </c>
      <c r="I120" s="5" t="str">
        <v>Planned</v>
      </c>
      <c r="J120" s="220">
        <f>_xlfn.XLOOKUP(G120,Calendar!$A$2:$A$300,Calendar!$B$2:$B$300)</f>
        <v>43515</v>
      </c>
      <c r="K120" s="5" t="b">
        <f t="shared" ca="1" si="9"/>
        <v>0</v>
      </c>
      <c r="L120" s="5" t="str">
        <f t="shared" si="10"/>
        <v>FoundationScripture117</v>
      </c>
    </row>
    <row r="121" spans="1:12" hidden="1" x14ac:dyDescent="0.25">
      <c r="A121" s="217" t="str">
        <f t="shared" si="8"/>
        <v>ƒ __/__</v>
      </c>
      <c r="B121" s="217" t="str">
        <f>IFERROR(IF(VLOOKUP(L121,ActivityList[#Data],13,0)="Yes"," "&amp;Map,"")&amp;IF(VLOOKUP(L121,ActivityList[#Data],14,0)="Yes"," "&amp;Timeline,IF(VLOOKUP(L121,ActivityList[#Data],14,0)="Figure"," "&amp;Timeline&amp;Figure,"")),"")</f>
        <v/>
      </c>
      <c r="C121" s="85" t="str">
        <v>Read &amp; discuss Psalm 119:89-136</v>
      </c>
      <c r="D121" s="218" t="str">
        <v>Scripture</v>
      </c>
      <c r="E121" s="218" t="str">
        <v>Foundation</v>
      </c>
      <c r="F121" s="219" t="str">
        <v>Bible</v>
      </c>
      <c r="G121" s="5">
        <v>118</v>
      </c>
      <c r="H121" s="5" t="str">
        <v>Ethan‚ Jesse</v>
      </c>
      <c r="I121" s="5" t="str">
        <v>Planned</v>
      </c>
      <c r="J121" s="220">
        <f>_xlfn.XLOOKUP(G121,Calendar!$A$2:$A$300,Calendar!$B$2:$B$300)</f>
        <v>43516</v>
      </c>
      <c r="K121" s="5" t="b">
        <f t="shared" ca="1" si="9"/>
        <v>0</v>
      </c>
      <c r="L121" s="5" t="str">
        <f t="shared" si="10"/>
        <v>FoundationScripture118</v>
      </c>
    </row>
    <row r="122" spans="1:12" hidden="1" x14ac:dyDescent="0.25">
      <c r="A122" s="217" t="str">
        <f t="shared" si="8"/>
        <v>ƒ __/__</v>
      </c>
      <c r="B122" s="217" t="str">
        <f>IFERROR(IF(VLOOKUP(L122,ActivityList[#Data],13,0)="Yes"," "&amp;Map,"")&amp;IF(VLOOKUP(L122,ActivityList[#Data],14,0)="Yes"," "&amp;Timeline,IF(VLOOKUP(L122,ActivityList[#Data],14,0)="Figure"," "&amp;Timeline&amp;Figure,"")),"")</f>
        <v/>
      </c>
      <c r="C122" s="85" t="str">
        <v>Read &amp; discuss Psalm 119:137-176</v>
      </c>
      <c r="D122" s="218" t="str">
        <v>Scripture</v>
      </c>
      <c r="E122" s="218" t="str">
        <v>Foundation</v>
      </c>
      <c r="F122" s="219" t="str">
        <v>Bible</v>
      </c>
      <c r="G122" s="5">
        <v>119</v>
      </c>
      <c r="H122" s="5" t="str">
        <v>Ethan‚ Jesse</v>
      </c>
      <c r="I122" s="5" t="str">
        <v>Planned</v>
      </c>
      <c r="J122" s="220">
        <f>_xlfn.XLOOKUP(G122,Calendar!$A$2:$A$300,Calendar!$B$2:$B$300)</f>
        <v>43517</v>
      </c>
      <c r="K122" s="5" t="b">
        <f t="shared" ca="1" si="9"/>
        <v>0</v>
      </c>
      <c r="L122" s="5" t="str">
        <f t="shared" si="10"/>
        <v>FoundationScripture119</v>
      </c>
    </row>
    <row r="123" spans="1:12" hidden="1" x14ac:dyDescent="0.25">
      <c r="A123" s="217" t="str">
        <f t="shared" si="8"/>
        <v>ƒ __/__</v>
      </c>
      <c r="B123" s="217" t="str">
        <f>IFERROR(IF(VLOOKUP(L123,ActivityList[#Data],13,0)="Yes"," "&amp;Map,"")&amp;IF(VLOOKUP(L123,ActivityList[#Data],14,0)="Yes"," "&amp;Timeline,IF(VLOOKUP(L123,ActivityList[#Data],14,0)="Figure"," "&amp;Timeline&amp;Figure,"")),"")</f>
        <v/>
      </c>
      <c r="C123" s="85" t="str">
        <v>Read &amp; discuss Psalm 120</v>
      </c>
      <c r="D123" s="218" t="str">
        <v>Scripture</v>
      </c>
      <c r="E123" s="218" t="str">
        <v>Foundation</v>
      </c>
      <c r="F123" s="219" t="str">
        <v>Bible</v>
      </c>
      <c r="G123" s="5">
        <v>120</v>
      </c>
      <c r="H123" s="5" t="str">
        <v>Ethan‚ Jesse</v>
      </c>
      <c r="I123" s="5" t="str">
        <v>Planned</v>
      </c>
      <c r="J123" s="220">
        <f>_xlfn.XLOOKUP(G123,Calendar!$A$2:$A$300,Calendar!$B$2:$B$300)</f>
        <v>43518</v>
      </c>
      <c r="K123" s="5" t="b">
        <f t="shared" ca="1" si="9"/>
        <v>0</v>
      </c>
      <c r="L123" s="5" t="str">
        <f t="shared" si="10"/>
        <v>FoundationScripture120</v>
      </c>
    </row>
    <row r="124" spans="1:12" hidden="1" x14ac:dyDescent="0.25">
      <c r="A124" s="217" t="str">
        <f t="shared" si="8"/>
        <v>ƒ __/__</v>
      </c>
      <c r="B124" s="217" t="str">
        <f>IFERROR(IF(VLOOKUP(L124,ActivityList[#Data],13,0)="Yes"," "&amp;Map,"")&amp;IF(VLOOKUP(L124,ActivityList[#Data],14,0)="Yes"," "&amp;Timeline,IF(VLOOKUP(L124,ActivityList[#Data],14,0)="Figure"," "&amp;Timeline&amp;Figure,"")),"")</f>
        <v/>
      </c>
      <c r="C124" s="85" t="str">
        <v>Read &amp; discuss Psalm 121</v>
      </c>
      <c r="D124" s="218" t="str">
        <v>Scripture</v>
      </c>
      <c r="E124" s="218" t="str">
        <v>Foundation</v>
      </c>
      <c r="F124" s="219" t="str">
        <v>Bible</v>
      </c>
      <c r="G124" s="5">
        <v>121</v>
      </c>
      <c r="H124" s="5" t="str">
        <v>Ethan‚ Jesse</v>
      </c>
      <c r="I124" s="5" t="str">
        <v>Planned</v>
      </c>
      <c r="J124" s="220">
        <f>_xlfn.XLOOKUP(G124,Calendar!$A$2:$A$300,Calendar!$B$2:$B$300)</f>
        <v>43521</v>
      </c>
      <c r="K124" s="5" t="b">
        <f t="shared" ca="1" si="9"/>
        <v>0</v>
      </c>
      <c r="L124" s="5" t="str">
        <f t="shared" si="10"/>
        <v>FoundationScripture121</v>
      </c>
    </row>
    <row r="125" spans="1:12" hidden="1" x14ac:dyDescent="0.25">
      <c r="A125" s="217" t="str">
        <f t="shared" si="8"/>
        <v>ƒ __/__</v>
      </c>
      <c r="B125" s="217" t="str">
        <f>IFERROR(IF(VLOOKUP(L125,ActivityList[#Data],13,0)="Yes"," "&amp;Map,"")&amp;IF(VLOOKUP(L125,ActivityList[#Data],14,0)="Yes"," "&amp;Timeline,IF(VLOOKUP(L125,ActivityList[#Data],14,0)="Figure"," "&amp;Timeline&amp;Figure,"")),"")</f>
        <v/>
      </c>
      <c r="C125" s="85" t="str">
        <v>Read &amp; discuss Psalm 122</v>
      </c>
      <c r="D125" s="218" t="str">
        <v>Scripture</v>
      </c>
      <c r="E125" s="218" t="str">
        <v>Foundation</v>
      </c>
      <c r="F125" s="219" t="str">
        <v>Bible</v>
      </c>
      <c r="G125" s="5">
        <v>122</v>
      </c>
      <c r="H125" s="5" t="str">
        <v>Ethan‚ Jesse</v>
      </c>
      <c r="I125" s="5" t="str">
        <v>Planned</v>
      </c>
      <c r="J125" s="220">
        <f>_xlfn.XLOOKUP(G125,Calendar!$A$2:$A$300,Calendar!$B$2:$B$300)</f>
        <v>43522</v>
      </c>
      <c r="K125" s="5" t="b">
        <f t="shared" ca="1" si="9"/>
        <v>0</v>
      </c>
      <c r="L125" s="5" t="str">
        <f t="shared" si="10"/>
        <v>FoundationScripture122</v>
      </c>
    </row>
    <row r="126" spans="1:12" hidden="1" x14ac:dyDescent="0.25">
      <c r="A126" s="217" t="str">
        <f t="shared" si="8"/>
        <v>ƒ __/__</v>
      </c>
      <c r="B126" s="217" t="str">
        <f>IFERROR(IF(VLOOKUP(L126,ActivityList[#Data],13,0)="Yes"," "&amp;Map,"")&amp;IF(VLOOKUP(L126,ActivityList[#Data],14,0)="Yes"," "&amp;Timeline,IF(VLOOKUP(L126,ActivityList[#Data],14,0)="Figure"," "&amp;Timeline&amp;Figure,"")),"")</f>
        <v/>
      </c>
      <c r="C126" s="85" t="str">
        <v>Read &amp; discuss Psalm 123</v>
      </c>
      <c r="D126" s="218" t="str">
        <v>Scripture</v>
      </c>
      <c r="E126" s="218" t="str">
        <v>Foundation</v>
      </c>
      <c r="F126" s="219" t="str">
        <v>Bible</v>
      </c>
      <c r="G126" s="5">
        <v>123</v>
      </c>
      <c r="H126" s="5" t="str">
        <v>Ethan‚ Jesse</v>
      </c>
      <c r="I126" s="5" t="str">
        <v>Planned</v>
      </c>
      <c r="J126" s="220">
        <f>_xlfn.XLOOKUP(G126,Calendar!$A$2:$A$300,Calendar!$B$2:$B$300)</f>
        <v>43523</v>
      </c>
      <c r="K126" s="5" t="b">
        <f t="shared" ca="1" si="9"/>
        <v>0</v>
      </c>
      <c r="L126" s="5" t="str">
        <f t="shared" si="10"/>
        <v>FoundationScripture123</v>
      </c>
    </row>
    <row r="127" spans="1:12" hidden="1" x14ac:dyDescent="0.25">
      <c r="A127" s="217" t="str">
        <f t="shared" si="8"/>
        <v>ƒ __/__</v>
      </c>
      <c r="B127" s="217" t="str">
        <f>IFERROR(IF(VLOOKUP(L127,ActivityList[#Data],13,0)="Yes"," "&amp;Map,"")&amp;IF(VLOOKUP(L127,ActivityList[#Data],14,0)="Yes"," "&amp;Timeline,IF(VLOOKUP(L127,ActivityList[#Data],14,0)="Figure"," "&amp;Timeline&amp;Figure,"")),"")</f>
        <v/>
      </c>
      <c r="C127" s="85" t="str">
        <v>Read &amp; discuss Psalm 124</v>
      </c>
      <c r="D127" s="218" t="str">
        <v>Scripture</v>
      </c>
      <c r="E127" s="218" t="str">
        <v>Foundation</v>
      </c>
      <c r="F127" s="219" t="str">
        <v>Bible</v>
      </c>
      <c r="G127" s="5">
        <v>124</v>
      </c>
      <c r="H127" s="5" t="str">
        <v>Ethan‚ Jesse</v>
      </c>
      <c r="I127" s="5" t="str">
        <v>Planned</v>
      </c>
      <c r="J127" s="220">
        <f>_xlfn.XLOOKUP(G127,Calendar!$A$2:$A$300,Calendar!$B$2:$B$300)</f>
        <v>43524</v>
      </c>
      <c r="K127" s="5" t="b">
        <f t="shared" ca="1" si="9"/>
        <v>0</v>
      </c>
      <c r="L127" s="5" t="str">
        <f t="shared" si="10"/>
        <v>FoundationScripture124</v>
      </c>
    </row>
    <row r="128" spans="1:12" hidden="1" x14ac:dyDescent="0.25">
      <c r="A128" s="217" t="str">
        <f t="shared" si="8"/>
        <v>ƒ __/__</v>
      </c>
      <c r="B128" s="217" t="str">
        <f>IFERROR(IF(VLOOKUP(L128,ActivityList[#Data],13,0)="Yes"," "&amp;Map,"")&amp;IF(VLOOKUP(L128,ActivityList[#Data],14,0)="Yes"," "&amp;Timeline,IF(VLOOKUP(L128,ActivityList[#Data],14,0)="Figure"," "&amp;Timeline&amp;Figure,"")),"")</f>
        <v/>
      </c>
      <c r="C128" s="85" t="str">
        <v>Read &amp; discuss Psalm 125</v>
      </c>
      <c r="D128" s="218" t="str">
        <v>Scripture</v>
      </c>
      <c r="E128" s="218" t="str">
        <v>Foundation</v>
      </c>
      <c r="F128" s="219" t="str">
        <v>Bible</v>
      </c>
      <c r="G128" s="5">
        <v>125</v>
      </c>
      <c r="H128" s="5" t="str">
        <v>Ethan‚ Jesse</v>
      </c>
      <c r="I128" s="5" t="str">
        <v>Planned</v>
      </c>
      <c r="J128" s="220">
        <f>_xlfn.XLOOKUP(G128,Calendar!$A$2:$A$300,Calendar!$B$2:$B$300)</f>
        <v>43525</v>
      </c>
      <c r="K128" s="5" t="b">
        <f t="shared" ca="1" si="9"/>
        <v>0</v>
      </c>
      <c r="L128" s="5" t="str">
        <f t="shared" si="10"/>
        <v>FoundationScripture125</v>
      </c>
    </row>
    <row r="129" spans="1:12" hidden="1" x14ac:dyDescent="0.25">
      <c r="A129" s="217" t="str">
        <f t="shared" si="8"/>
        <v>ƒ __/__</v>
      </c>
      <c r="B129" s="217" t="str">
        <f>IFERROR(IF(VLOOKUP(L129,ActivityList[#Data],13,0)="Yes"," "&amp;Map,"")&amp;IF(VLOOKUP(L129,ActivityList[#Data],14,0)="Yes"," "&amp;Timeline,IF(VLOOKUP(L129,ActivityList[#Data],14,0)="Figure"," "&amp;Timeline&amp;Figure,"")),"")</f>
        <v/>
      </c>
      <c r="C129" s="85" t="str">
        <v>Read &amp; discuss Psalm 126</v>
      </c>
      <c r="D129" s="218" t="str">
        <v>Scripture</v>
      </c>
      <c r="E129" s="218" t="str">
        <v>Foundation</v>
      </c>
      <c r="F129" s="219" t="str">
        <v>Bible</v>
      </c>
      <c r="G129" s="5">
        <v>126</v>
      </c>
      <c r="H129" s="5" t="str">
        <v>Ethan‚ Jesse</v>
      </c>
      <c r="I129" s="5" t="str">
        <v>Planned</v>
      </c>
      <c r="J129" s="220">
        <f>_xlfn.XLOOKUP(G129,Calendar!$A$2:$A$300,Calendar!$B$2:$B$300)</f>
        <v>43528</v>
      </c>
      <c r="K129" s="5" t="b">
        <f t="shared" ca="1" si="9"/>
        <v>0</v>
      </c>
      <c r="L129" s="5" t="str">
        <f t="shared" si="10"/>
        <v>FoundationScripture126</v>
      </c>
    </row>
    <row r="130" spans="1:12" hidden="1" x14ac:dyDescent="0.25">
      <c r="A130" s="217" t="str">
        <f t="shared" si="8"/>
        <v>ƒ __/__</v>
      </c>
      <c r="B130" s="217" t="str">
        <f>IFERROR(IF(VLOOKUP(L130,ActivityList[#Data],13,0)="Yes"," "&amp;Map,"")&amp;IF(VLOOKUP(L130,ActivityList[#Data],14,0)="Yes"," "&amp;Timeline,IF(VLOOKUP(L130,ActivityList[#Data],14,0)="Figure"," "&amp;Timeline&amp;Figure,"")),"")</f>
        <v/>
      </c>
      <c r="C130" s="85" t="str">
        <v>Read &amp; discuss Psalm 127</v>
      </c>
      <c r="D130" s="218" t="str">
        <v>Scripture</v>
      </c>
      <c r="E130" s="218" t="str">
        <v>Foundation</v>
      </c>
      <c r="F130" s="219" t="str">
        <v>Bible</v>
      </c>
      <c r="G130" s="5">
        <v>127</v>
      </c>
      <c r="H130" s="5" t="str">
        <v>Ethan‚ Jesse</v>
      </c>
      <c r="I130" s="5" t="str">
        <v>Planned</v>
      </c>
      <c r="J130" s="220">
        <f>_xlfn.XLOOKUP(G130,Calendar!$A$2:$A$300,Calendar!$B$2:$B$300)</f>
        <v>43529</v>
      </c>
      <c r="K130" s="5" t="b">
        <f t="shared" ca="1" si="9"/>
        <v>0</v>
      </c>
      <c r="L130" s="5" t="str">
        <f t="shared" si="10"/>
        <v>FoundationScripture127</v>
      </c>
    </row>
    <row r="131" spans="1:12" hidden="1" x14ac:dyDescent="0.25">
      <c r="A131" s="217" t="str">
        <f t="shared" si="8"/>
        <v>ƒ __/__</v>
      </c>
      <c r="B131" s="217" t="str">
        <f>IFERROR(IF(VLOOKUP(L131,ActivityList[#Data],13,0)="Yes"," "&amp;Map,"")&amp;IF(VLOOKUP(L131,ActivityList[#Data],14,0)="Yes"," "&amp;Timeline,IF(VLOOKUP(L131,ActivityList[#Data],14,0)="Figure"," "&amp;Timeline&amp;Figure,"")),"")</f>
        <v/>
      </c>
      <c r="C131" s="85" t="str">
        <v>Read &amp; discuss Psalm 128</v>
      </c>
      <c r="D131" s="218" t="str">
        <v>Scripture</v>
      </c>
      <c r="E131" s="218" t="str">
        <v>Foundation</v>
      </c>
      <c r="F131" s="219" t="str">
        <v>Bible</v>
      </c>
      <c r="G131" s="5">
        <v>128</v>
      </c>
      <c r="H131" s="5" t="str">
        <v>Ethan‚ Jesse</v>
      </c>
      <c r="I131" s="5" t="str">
        <v>Planned</v>
      </c>
      <c r="J131" s="220">
        <f>_xlfn.XLOOKUP(G131,Calendar!$A$2:$A$300,Calendar!$B$2:$B$300)</f>
        <v>43530</v>
      </c>
      <c r="K131" s="5" t="b">
        <f t="shared" ca="1" si="9"/>
        <v>0</v>
      </c>
      <c r="L131" s="5" t="str">
        <f t="shared" si="10"/>
        <v>FoundationScripture128</v>
      </c>
    </row>
    <row r="132" spans="1:12" hidden="1" x14ac:dyDescent="0.25">
      <c r="A132" s="217" t="str">
        <f t="shared" si="8"/>
        <v>ƒ __/__</v>
      </c>
      <c r="B132" s="217" t="str">
        <f>IFERROR(IF(VLOOKUP(L132,ActivityList[#Data],13,0)="Yes"," "&amp;Map,"")&amp;IF(VLOOKUP(L132,ActivityList[#Data],14,0)="Yes"," "&amp;Timeline,IF(VLOOKUP(L132,ActivityList[#Data],14,0)="Figure"," "&amp;Timeline&amp;Figure,"")),"")</f>
        <v/>
      </c>
      <c r="C132" s="85" t="str">
        <v>Read &amp; discuss Psalm 129</v>
      </c>
      <c r="D132" s="218" t="str">
        <v>Scripture</v>
      </c>
      <c r="E132" s="218" t="str">
        <v>Foundation</v>
      </c>
      <c r="F132" s="219" t="str">
        <v>Bible</v>
      </c>
      <c r="G132" s="5">
        <v>129</v>
      </c>
      <c r="H132" s="5" t="str">
        <v>Ethan‚ Jesse</v>
      </c>
      <c r="I132" s="5" t="str">
        <v>Planned</v>
      </c>
      <c r="J132" s="220">
        <f>_xlfn.XLOOKUP(G132,Calendar!$A$2:$A$300,Calendar!$B$2:$B$300)</f>
        <v>43531</v>
      </c>
      <c r="K132" s="5" t="b">
        <f t="shared" ca="1" si="9"/>
        <v>0</v>
      </c>
      <c r="L132" s="5" t="str">
        <f t="shared" si="10"/>
        <v>FoundationScripture129</v>
      </c>
    </row>
    <row r="133" spans="1:12" hidden="1" x14ac:dyDescent="0.25">
      <c r="A133" s="217" t="str">
        <f t="shared" ref="A133:A196" si="11">Planned&amp;" __/__"</f>
        <v>ƒ __/__</v>
      </c>
      <c r="B133" s="217" t="str">
        <f>IFERROR(IF(VLOOKUP(L133,ActivityList[#Data],13,0)="Yes"," "&amp;Map,"")&amp;IF(VLOOKUP(L133,ActivityList[#Data],14,0)="Yes"," "&amp;Timeline,IF(VLOOKUP(L133,ActivityList[#Data],14,0)="Figure"," "&amp;Timeline&amp;Figure,"")),"")</f>
        <v/>
      </c>
      <c r="C133" s="85" t="str">
        <v>Read &amp; discuss Psalm 130</v>
      </c>
      <c r="D133" s="218" t="str">
        <v>Scripture</v>
      </c>
      <c r="E133" s="218" t="str">
        <v>Foundation</v>
      </c>
      <c r="F133" s="219" t="str">
        <v>Bible</v>
      </c>
      <c r="G133" s="5">
        <v>130</v>
      </c>
      <c r="H133" s="5" t="str">
        <v>Ethan‚ Jesse</v>
      </c>
      <c r="I133" s="5" t="str">
        <v>Planned</v>
      </c>
      <c r="J133" s="220">
        <f>_xlfn.XLOOKUP(G133,Calendar!$A$2:$A$300,Calendar!$B$2:$B$300)</f>
        <v>43532</v>
      </c>
      <c r="K133" s="5" t="b">
        <f t="shared" ca="1" si="9"/>
        <v>0</v>
      </c>
      <c r="L133" s="5" t="str">
        <f t="shared" si="10"/>
        <v>FoundationScripture130</v>
      </c>
    </row>
    <row r="134" spans="1:12" hidden="1" x14ac:dyDescent="0.25">
      <c r="A134" s="217" t="str">
        <f t="shared" si="11"/>
        <v>ƒ __/__</v>
      </c>
      <c r="B134" s="217" t="str">
        <f>IFERROR(IF(VLOOKUP(L134,ActivityList[#Data],13,0)="Yes"," "&amp;Map,"")&amp;IF(VLOOKUP(L134,ActivityList[#Data],14,0)="Yes"," "&amp;Timeline,IF(VLOOKUP(L134,ActivityList[#Data],14,0)="Figure"," "&amp;Timeline&amp;Figure,"")),"")</f>
        <v/>
      </c>
      <c r="C134" s="85" t="str">
        <v>Read &amp; discuss Psalm 131</v>
      </c>
      <c r="D134" s="218" t="str">
        <v>Scripture</v>
      </c>
      <c r="E134" s="218" t="str">
        <v>Foundation</v>
      </c>
      <c r="F134" s="219" t="str">
        <v>Bible</v>
      </c>
      <c r="G134" s="5">
        <v>131</v>
      </c>
      <c r="H134" s="5" t="str">
        <v>Ethan‚ Jesse</v>
      </c>
      <c r="I134" s="5" t="str">
        <v>Planned</v>
      </c>
      <c r="J134" s="220">
        <f>_xlfn.XLOOKUP(G134,Calendar!$A$2:$A$300,Calendar!$B$2:$B$300)</f>
        <v>43535</v>
      </c>
      <c r="K134" s="5" t="b">
        <f t="shared" ca="1" si="9"/>
        <v>0</v>
      </c>
      <c r="L134" s="5" t="str">
        <f t="shared" si="10"/>
        <v>FoundationScripture131</v>
      </c>
    </row>
    <row r="135" spans="1:12" hidden="1" x14ac:dyDescent="0.25">
      <c r="A135" s="217" t="str">
        <f t="shared" si="11"/>
        <v>ƒ __/__</v>
      </c>
      <c r="B135" s="217" t="str">
        <f>IFERROR(IF(VLOOKUP(L135,ActivityList[#Data],13,0)="Yes"," "&amp;Map,"")&amp;IF(VLOOKUP(L135,ActivityList[#Data],14,0)="Yes"," "&amp;Timeline,IF(VLOOKUP(L135,ActivityList[#Data],14,0)="Figure"," "&amp;Timeline&amp;Figure,"")),"")</f>
        <v/>
      </c>
      <c r="C135" s="85" t="str">
        <v>Read &amp; discuss Psalm 132</v>
      </c>
      <c r="D135" s="218" t="str">
        <v>Scripture</v>
      </c>
      <c r="E135" s="218" t="str">
        <v>Foundation</v>
      </c>
      <c r="F135" s="219" t="str">
        <v>Bible</v>
      </c>
      <c r="G135" s="5">
        <v>132</v>
      </c>
      <c r="H135" s="5" t="str">
        <v>Ethan‚ Jesse</v>
      </c>
      <c r="I135" s="5" t="str">
        <v>Planned</v>
      </c>
      <c r="J135" s="220">
        <f>_xlfn.XLOOKUP(G135,Calendar!$A$2:$A$300,Calendar!$B$2:$B$300)</f>
        <v>43536</v>
      </c>
      <c r="K135" s="5" t="b">
        <f t="shared" ca="1" si="9"/>
        <v>0</v>
      </c>
      <c r="L135" s="5" t="str">
        <f t="shared" si="10"/>
        <v>FoundationScripture132</v>
      </c>
    </row>
    <row r="136" spans="1:12" hidden="1" x14ac:dyDescent="0.25">
      <c r="A136" s="217" t="str">
        <f t="shared" si="11"/>
        <v>ƒ __/__</v>
      </c>
      <c r="B136" s="217" t="str">
        <f>IFERROR(IF(VLOOKUP(L136,ActivityList[#Data],13,0)="Yes"," "&amp;Map,"")&amp;IF(VLOOKUP(L136,ActivityList[#Data],14,0)="Yes"," "&amp;Timeline,IF(VLOOKUP(L136,ActivityList[#Data],14,0)="Figure"," "&amp;Timeline&amp;Figure,"")),"")</f>
        <v/>
      </c>
      <c r="C136" s="85" t="str">
        <v>Read &amp; discuss Psalm 133</v>
      </c>
      <c r="D136" s="218" t="str">
        <v>Scripture</v>
      </c>
      <c r="E136" s="218" t="str">
        <v>Foundation</v>
      </c>
      <c r="F136" s="219" t="str">
        <v>Bible</v>
      </c>
      <c r="G136" s="5">
        <v>133</v>
      </c>
      <c r="H136" s="5" t="str">
        <v>Ethan‚ Jesse</v>
      </c>
      <c r="I136" s="5" t="str">
        <v>Planned</v>
      </c>
      <c r="J136" s="220">
        <f>_xlfn.XLOOKUP(G136,Calendar!$A$2:$A$300,Calendar!$B$2:$B$300)</f>
        <v>43537</v>
      </c>
      <c r="K136" s="5" t="b">
        <f t="shared" ca="1" si="9"/>
        <v>0</v>
      </c>
      <c r="L136" s="5" t="str">
        <f t="shared" si="10"/>
        <v>FoundationScripture133</v>
      </c>
    </row>
    <row r="137" spans="1:12" hidden="1" x14ac:dyDescent="0.25">
      <c r="A137" s="217" t="str">
        <f t="shared" si="11"/>
        <v>ƒ __/__</v>
      </c>
      <c r="B137" s="217" t="str">
        <f>IFERROR(IF(VLOOKUP(L137,ActivityList[#Data],13,0)="Yes"," "&amp;Map,"")&amp;IF(VLOOKUP(L137,ActivityList[#Data],14,0)="Yes"," "&amp;Timeline,IF(VLOOKUP(L137,ActivityList[#Data],14,0)="Figure"," "&amp;Timeline&amp;Figure,"")),"")</f>
        <v/>
      </c>
      <c r="C137" s="85" t="str">
        <v>Read &amp; discuss Psalm 134</v>
      </c>
      <c r="D137" s="218" t="str">
        <v>Scripture</v>
      </c>
      <c r="E137" s="218" t="str">
        <v>Foundation</v>
      </c>
      <c r="F137" s="219" t="str">
        <v>Bible</v>
      </c>
      <c r="G137" s="5">
        <v>134</v>
      </c>
      <c r="H137" s="5" t="str">
        <v>Ethan‚ Jesse</v>
      </c>
      <c r="I137" s="5" t="str">
        <v>Planned</v>
      </c>
      <c r="J137" s="220">
        <f>_xlfn.XLOOKUP(G137,Calendar!$A$2:$A$300,Calendar!$B$2:$B$300)</f>
        <v>43538</v>
      </c>
      <c r="K137" s="5" t="b">
        <f t="shared" ca="1" si="9"/>
        <v>0</v>
      </c>
      <c r="L137" s="5" t="str">
        <f t="shared" si="10"/>
        <v>FoundationScripture134</v>
      </c>
    </row>
    <row r="138" spans="1:12" hidden="1" x14ac:dyDescent="0.25">
      <c r="A138" s="217" t="str">
        <f t="shared" si="11"/>
        <v>ƒ __/__</v>
      </c>
      <c r="B138" s="217" t="str">
        <f>IFERROR(IF(VLOOKUP(L138,ActivityList[#Data],13,0)="Yes"," "&amp;Map,"")&amp;IF(VLOOKUP(L138,ActivityList[#Data],14,0)="Yes"," "&amp;Timeline,IF(VLOOKUP(L138,ActivityList[#Data],14,0)="Figure"," "&amp;Timeline&amp;Figure,"")),"")</f>
        <v/>
      </c>
      <c r="C138" s="85" t="str">
        <v>Read &amp; discuss Psalm 135</v>
      </c>
      <c r="D138" s="218" t="str">
        <v>Scripture</v>
      </c>
      <c r="E138" s="218" t="str">
        <v>Foundation</v>
      </c>
      <c r="F138" s="219" t="str">
        <v>Bible</v>
      </c>
      <c r="G138" s="5">
        <v>135</v>
      </c>
      <c r="H138" s="5" t="str">
        <v>Ethan‚ Jesse</v>
      </c>
      <c r="I138" s="5" t="str">
        <v>Planned</v>
      </c>
      <c r="J138" s="220">
        <f>_xlfn.XLOOKUP(G138,Calendar!$A$2:$A$300,Calendar!$B$2:$B$300)</f>
        <v>43539</v>
      </c>
      <c r="K138" s="5" t="b">
        <f t="shared" ca="1" si="9"/>
        <v>0</v>
      </c>
      <c r="L138" s="5" t="str">
        <f t="shared" si="10"/>
        <v>FoundationScripture135</v>
      </c>
    </row>
    <row r="139" spans="1:12" hidden="1" x14ac:dyDescent="0.25">
      <c r="A139" s="217" t="str">
        <f t="shared" si="11"/>
        <v>ƒ __/__</v>
      </c>
      <c r="B139" s="217" t="str">
        <f>IFERROR(IF(VLOOKUP(L139,ActivityList[#Data],13,0)="Yes"," "&amp;Map,"")&amp;IF(VLOOKUP(L139,ActivityList[#Data],14,0)="Yes"," "&amp;Timeline,IF(VLOOKUP(L139,ActivityList[#Data],14,0)="Figure"," "&amp;Timeline&amp;Figure,"")),"")</f>
        <v/>
      </c>
      <c r="C139" s="85" t="str">
        <v>Read &amp; discuss Psalm 136</v>
      </c>
      <c r="D139" s="218" t="str">
        <v>Scripture</v>
      </c>
      <c r="E139" s="218" t="str">
        <v>Foundation</v>
      </c>
      <c r="F139" s="219" t="str">
        <v>Bible</v>
      </c>
      <c r="G139" s="5">
        <v>136</v>
      </c>
      <c r="H139" s="5" t="str">
        <v>Ethan‚ Jesse</v>
      </c>
      <c r="I139" s="5" t="str">
        <v>Planned</v>
      </c>
      <c r="J139" s="220">
        <f>_xlfn.XLOOKUP(G139,Calendar!$A$2:$A$300,Calendar!$B$2:$B$300)</f>
        <v>43542</v>
      </c>
      <c r="K139" s="5" t="b">
        <f t="shared" ca="1" si="9"/>
        <v>0</v>
      </c>
      <c r="L139" s="5" t="str">
        <f t="shared" si="10"/>
        <v>FoundationScripture136</v>
      </c>
    </row>
    <row r="140" spans="1:12" hidden="1" x14ac:dyDescent="0.25">
      <c r="A140" s="217" t="str">
        <f t="shared" si="11"/>
        <v>ƒ __/__</v>
      </c>
      <c r="B140" s="217" t="str">
        <f>IFERROR(IF(VLOOKUP(L140,ActivityList[#Data],13,0)="Yes"," "&amp;Map,"")&amp;IF(VLOOKUP(L140,ActivityList[#Data],14,0)="Yes"," "&amp;Timeline,IF(VLOOKUP(L140,ActivityList[#Data],14,0)="Figure"," "&amp;Timeline&amp;Figure,"")),"")</f>
        <v/>
      </c>
      <c r="C140" s="85" t="str">
        <v>Read &amp; discuss Psalm 137</v>
      </c>
      <c r="D140" s="218" t="str">
        <v>Scripture</v>
      </c>
      <c r="E140" s="218" t="str">
        <v>Foundation</v>
      </c>
      <c r="F140" s="219" t="str">
        <v>Bible</v>
      </c>
      <c r="G140" s="5">
        <v>137</v>
      </c>
      <c r="H140" s="5" t="str">
        <v>Ethan‚ Jesse</v>
      </c>
      <c r="I140" s="5" t="str">
        <v>Planned</v>
      </c>
      <c r="J140" s="220">
        <f>_xlfn.XLOOKUP(G140,Calendar!$A$2:$A$300,Calendar!$B$2:$B$300)</f>
        <v>43543</v>
      </c>
      <c r="K140" s="5" t="b">
        <f t="shared" ca="1" si="9"/>
        <v>0</v>
      </c>
      <c r="L140" s="5" t="str">
        <f t="shared" si="10"/>
        <v>FoundationScripture137</v>
      </c>
    </row>
    <row r="141" spans="1:12" hidden="1" x14ac:dyDescent="0.25">
      <c r="A141" s="217" t="str">
        <f t="shared" si="11"/>
        <v>ƒ __/__</v>
      </c>
      <c r="B141" s="217" t="str">
        <f>IFERROR(IF(VLOOKUP(L141,ActivityList[#Data],13,0)="Yes"," "&amp;Map,"")&amp;IF(VLOOKUP(L141,ActivityList[#Data],14,0)="Yes"," "&amp;Timeline,IF(VLOOKUP(L141,ActivityList[#Data],14,0)="Figure"," "&amp;Timeline&amp;Figure,"")),"")</f>
        <v/>
      </c>
      <c r="C141" s="85" t="str">
        <v>Read &amp; discuss Psalm 138</v>
      </c>
      <c r="D141" s="218" t="str">
        <v>Scripture</v>
      </c>
      <c r="E141" s="218" t="str">
        <v>Foundation</v>
      </c>
      <c r="F141" s="219" t="str">
        <v>Bible</v>
      </c>
      <c r="G141" s="5">
        <v>138</v>
      </c>
      <c r="H141" s="5" t="str">
        <v>Ethan‚ Jesse</v>
      </c>
      <c r="I141" s="5" t="str">
        <v>Planned</v>
      </c>
      <c r="J141" s="220">
        <f>_xlfn.XLOOKUP(G141,Calendar!$A$2:$A$300,Calendar!$B$2:$B$300)</f>
        <v>43544</v>
      </c>
      <c r="K141" s="5" t="b">
        <f t="shared" ca="1" si="9"/>
        <v>0</v>
      </c>
      <c r="L141" s="5" t="str">
        <f t="shared" si="10"/>
        <v>FoundationScripture138</v>
      </c>
    </row>
    <row r="142" spans="1:12" hidden="1" x14ac:dyDescent="0.25">
      <c r="A142" s="217" t="str">
        <f t="shared" si="11"/>
        <v>ƒ __/__</v>
      </c>
      <c r="B142" s="217" t="str">
        <f>IFERROR(IF(VLOOKUP(L142,ActivityList[#Data],13,0)="Yes"," "&amp;Map,"")&amp;IF(VLOOKUP(L142,ActivityList[#Data],14,0)="Yes"," "&amp;Timeline,IF(VLOOKUP(L142,ActivityList[#Data],14,0)="Figure"," "&amp;Timeline&amp;Figure,"")),"")</f>
        <v/>
      </c>
      <c r="C142" s="85" t="str">
        <v>Read &amp; discuss Psalm 139</v>
      </c>
      <c r="D142" s="218" t="str">
        <v>Scripture</v>
      </c>
      <c r="E142" s="218" t="str">
        <v>Foundation</v>
      </c>
      <c r="F142" s="219" t="str">
        <v>Bible</v>
      </c>
      <c r="G142" s="5">
        <v>139</v>
      </c>
      <c r="H142" s="5" t="str">
        <v>Ethan‚ Jesse</v>
      </c>
      <c r="I142" s="5" t="str">
        <v>Planned</v>
      </c>
      <c r="J142" s="220">
        <f>_xlfn.XLOOKUP(G142,Calendar!$A$2:$A$300,Calendar!$B$2:$B$300)</f>
        <v>43545</v>
      </c>
      <c r="K142" s="5" t="b">
        <f t="shared" ca="1" si="9"/>
        <v>0</v>
      </c>
      <c r="L142" s="5" t="str">
        <f t="shared" si="10"/>
        <v>FoundationScripture139</v>
      </c>
    </row>
    <row r="143" spans="1:12" hidden="1" x14ac:dyDescent="0.25">
      <c r="A143" s="217" t="str">
        <f t="shared" si="11"/>
        <v>ƒ __/__</v>
      </c>
      <c r="B143" s="217" t="str">
        <f>IFERROR(IF(VLOOKUP(L143,ActivityList[#Data],13,0)="Yes"," "&amp;Map,"")&amp;IF(VLOOKUP(L143,ActivityList[#Data],14,0)="Yes"," "&amp;Timeline,IF(VLOOKUP(L143,ActivityList[#Data],14,0)="Figure"," "&amp;Timeline&amp;Figure,"")),"")</f>
        <v/>
      </c>
      <c r="C143" s="85" t="str">
        <v>Read &amp; discuss Psalm 140</v>
      </c>
      <c r="D143" s="218" t="str">
        <v>Scripture</v>
      </c>
      <c r="E143" s="218" t="str">
        <v>Foundation</v>
      </c>
      <c r="F143" s="219" t="str">
        <v>Bible</v>
      </c>
      <c r="G143" s="5">
        <v>140</v>
      </c>
      <c r="H143" s="5" t="str">
        <v>Ethan‚ Jesse</v>
      </c>
      <c r="I143" s="5" t="str">
        <v>Planned</v>
      </c>
      <c r="J143" s="220">
        <f>_xlfn.XLOOKUP(G143,Calendar!$A$2:$A$300,Calendar!$B$2:$B$300)</f>
        <v>43546</v>
      </c>
      <c r="K143" s="5" t="b">
        <f t="shared" ca="1" si="9"/>
        <v>0</v>
      </c>
      <c r="L143" s="5" t="str">
        <f t="shared" si="10"/>
        <v>FoundationScripture140</v>
      </c>
    </row>
    <row r="144" spans="1:12" hidden="1" x14ac:dyDescent="0.25">
      <c r="A144" s="217" t="str">
        <f t="shared" si="11"/>
        <v>ƒ __/__</v>
      </c>
      <c r="B144" s="217" t="str">
        <f>IFERROR(IF(VLOOKUP(L144,ActivityList[#Data],13,0)="Yes"," "&amp;Map,"")&amp;IF(VLOOKUP(L144,ActivityList[#Data],14,0)="Yes"," "&amp;Timeline,IF(VLOOKUP(L144,ActivityList[#Data],14,0)="Figure"," "&amp;Timeline&amp;Figure,"")),"")</f>
        <v/>
      </c>
      <c r="C144" s="85" t="str">
        <v>Read &amp; discuss Psalm 141</v>
      </c>
      <c r="D144" s="218" t="str">
        <v>Scripture</v>
      </c>
      <c r="E144" s="218" t="str">
        <v>Foundation</v>
      </c>
      <c r="F144" s="219" t="str">
        <v>Bible</v>
      </c>
      <c r="G144" s="5">
        <v>141</v>
      </c>
      <c r="H144" s="5" t="str">
        <v>Ethan‚ Jesse</v>
      </c>
      <c r="I144" s="5" t="str">
        <v>Planned</v>
      </c>
      <c r="J144" s="220">
        <f>_xlfn.XLOOKUP(G144,Calendar!$A$2:$A$300,Calendar!$B$2:$B$300)</f>
        <v>43549</v>
      </c>
      <c r="K144" s="5" t="b">
        <f t="shared" ca="1" si="9"/>
        <v>0</v>
      </c>
      <c r="L144" s="5" t="str">
        <f t="shared" si="10"/>
        <v>FoundationScripture141</v>
      </c>
    </row>
    <row r="145" spans="1:12" hidden="1" x14ac:dyDescent="0.25">
      <c r="A145" s="217" t="str">
        <f t="shared" si="11"/>
        <v>ƒ __/__</v>
      </c>
      <c r="B145" s="217" t="str">
        <f>IFERROR(IF(VLOOKUP(L145,ActivityList[#Data],13,0)="Yes"," "&amp;Map,"")&amp;IF(VLOOKUP(L145,ActivityList[#Data],14,0)="Yes"," "&amp;Timeline,IF(VLOOKUP(L145,ActivityList[#Data],14,0)="Figure"," "&amp;Timeline&amp;Figure,"")),"")</f>
        <v/>
      </c>
      <c r="C145" s="85" t="str">
        <v>Read &amp; discuss Psalm 142</v>
      </c>
      <c r="D145" s="218" t="str">
        <v>Scripture</v>
      </c>
      <c r="E145" s="218" t="str">
        <v>Foundation</v>
      </c>
      <c r="F145" s="219" t="str">
        <v>Bible</v>
      </c>
      <c r="G145" s="5">
        <v>142</v>
      </c>
      <c r="H145" s="5" t="str">
        <v>Ethan‚ Jesse</v>
      </c>
      <c r="I145" s="5" t="str">
        <v>Planned</v>
      </c>
      <c r="J145" s="220">
        <f>_xlfn.XLOOKUP(G145,Calendar!$A$2:$A$300,Calendar!$B$2:$B$300)</f>
        <v>43550</v>
      </c>
      <c r="K145" s="5" t="b">
        <f t="shared" ca="1" si="9"/>
        <v>0</v>
      </c>
      <c r="L145" s="5" t="str">
        <f t="shared" si="10"/>
        <v>FoundationScripture142</v>
      </c>
    </row>
    <row r="146" spans="1:12" hidden="1" x14ac:dyDescent="0.25">
      <c r="A146" s="217" t="str">
        <f t="shared" si="11"/>
        <v>ƒ __/__</v>
      </c>
      <c r="B146" s="217" t="str">
        <f>IFERROR(IF(VLOOKUP(L146,ActivityList[#Data],13,0)="Yes"," "&amp;Map,"")&amp;IF(VLOOKUP(L146,ActivityList[#Data],14,0)="Yes"," "&amp;Timeline,IF(VLOOKUP(L146,ActivityList[#Data],14,0)="Figure"," "&amp;Timeline&amp;Figure,"")),"")</f>
        <v/>
      </c>
      <c r="C146" s="85" t="str">
        <v>Read &amp; discuss Psalm 143</v>
      </c>
      <c r="D146" s="218" t="str">
        <v>Scripture</v>
      </c>
      <c r="E146" s="218" t="str">
        <v>Foundation</v>
      </c>
      <c r="F146" s="219" t="str">
        <v>Bible</v>
      </c>
      <c r="G146" s="5">
        <v>143</v>
      </c>
      <c r="H146" s="5" t="str">
        <v>Ethan‚ Jesse</v>
      </c>
      <c r="I146" s="5" t="str">
        <v>Planned</v>
      </c>
      <c r="J146" s="220">
        <f>_xlfn.XLOOKUP(G146,Calendar!$A$2:$A$300,Calendar!$B$2:$B$300)</f>
        <v>43551</v>
      </c>
      <c r="K146" s="5" t="b">
        <f t="shared" ca="1" si="9"/>
        <v>0</v>
      </c>
      <c r="L146" s="5" t="str">
        <f t="shared" si="10"/>
        <v>FoundationScripture143</v>
      </c>
    </row>
    <row r="147" spans="1:12" hidden="1" x14ac:dyDescent="0.25">
      <c r="A147" s="217" t="str">
        <f t="shared" si="11"/>
        <v>ƒ __/__</v>
      </c>
      <c r="B147" s="217" t="str">
        <f>IFERROR(IF(VLOOKUP(L147,ActivityList[#Data],13,0)="Yes"," "&amp;Map,"")&amp;IF(VLOOKUP(L147,ActivityList[#Data],14,0)="Yes"," "&amp;Timeline,IF(VLOOKUP(L147,ActivityList[#Data],14,0)="Figure"," "&amp;Timeline&amp;Figure,"")),"")</f>
        <v/>
      </c>
      <c r="C147" s="85" t="str">
        <v>Read &amp; discuss Psalm 144</v>
      </c>
      <c r="D147" s="218" t="str">
        <v>Scripture</v>
      </c>
      <c r="E147" s="218" t="str">
        <v>Foundation</v>
      </c>
      <c r="F147" s="219" t="str">
        <v>Bible</v>
      </c>
      <c r="G147" s="5">
        <v>144</v>
      </c>
      <c r="H147" s="5" t="str">
        <v>Ethan‚ Jesse</v>
      </c>
      <c r="I147" s="5" t="str">
        <v>Planned</v>
      </c>
      <c r="J147" s="220">
        <f>_xlfn.XLOOKUP(G147,Calendar!$A$2:$A$300,Calendar!$B$2:$B$300)</f>
        <v>43552</v>
      </c>
      <c r="K147" s="5" t="b">
        <f t="shared" ref="K147:K210" ca="1" si="12">J147&lt;=$D$1</f>
        <v>0</v>
      </c>
      <c r="L147" s="5" t="str">
        <f t="shared" ref="L147:L210" si="13">E147&amp;D147&amp;G147</f>
        <v>FoundationScripture144</v>
      </c>
    </row>
    <row r="148" spans="1:12" hidden="1" x14ac:dyDescent="0.25">
      <c r="A148" s="217" t="str">
        <f t="shared" si="11"/>
        <v>ƒ __/__</v>
      </c>
      <c r="B148" s="217" t="str">
        <f>IFERROR(IF(VLOOKUP(L148,ActivityList[#Data],13,0)="Yes"," "&amp;Map,"")&amp;IF(VLOOKUP(L148,ActivityList[#Data],14,0)="Yes"," "&amp;Timeline,IF(VLOOKUP(L148,ActivityList[#Data],14,0)="Figure"," "&amp;Timeline&amp;Figure,"")),"")</f>
        <v/>
      </c>
      <c r="C148" s="85" t="str">
        <v>Read &amp; discuss Psalm 145</v>
      </c>
      <c r="D148" s="218" t="str">
        <v>Scripture</v>
      </c>
      <c r="E148" s="218" t="str">
        <v>Foundation</v>
      </c>
      <c r="F148" s="219" t="str">
        <v>Bible</v>
      </c>
      <c r="G148" s="5">
        <v>145</v>
      </c>
      <c r="H148" s="5" t="str">
        <v>Ethan‚ Jesse</v>
      </c>
      <c r="I148" s="5" t="str">
        <v>Planned</v>
      </c>
      <c r="J148" s="220">
        <f>_xlfn.XLOOKUP(G148,Calendar!$A$2:$A$300,Calendar!$B$2:$B$300)</f>
        <v>43553</v>
      </c>
      <c r="K148" s="5" t="b">
        <f t="shared" ca="1" si="12"/>
        <v>0</v>
      </c>
      <c r="L148" s="5" t="str">
        <f t="shared" si="13"/>
        <v>FoundationScripture145</v>
      </c>
    </row>
    <row r="149" spans="1:12" hidden="1" x14ac:dyDescent="0.25">
      <c r="A149" s="217" t="str">
        <f t="shared" si="11"/>
        <v>ƒ __/__</v>
      </c>
      <c r="B149" s="217" t="str">
        <f>IFERROR(IF(VLOOKUP(L149,ActivityList[#Data],13,0)="Yes"," "&amp;Map,"")&amp;IF(VLOOKUP(L149,ActivityList[#Data],14,0)="Yes"," "&amp;Timeline,IF(VLOOKUP(L149,ActivityList[#Data],14,0)="Figure"," "&amp;Timeline&amp;Figure,"")),"")</f>
        <v/>
      </c>
      <c r="C149" s="85" t="str">
        <v>Read &amp; discuss Psalm 146</v>
      </c>
      <c r="D149" s="218" t="str">
        <v>Scripture</v>
      </c>
      <c r="E149" s="218" t="str">
        <v>Foundation</v>
      </c>
      <c r="F149" s="219" t="str">
        <v>Bible</v>
      </c>
      <c r="G149" s="5">
        <v>146</v>
      </c>
      <c r="H149" s="5" t="str">
        <v>Ethan‚ Jesse</v>
      </c>
      <c r="I149" s="5" t="str">
        <v>Planned</v>
      </c>
      <c r="J149" s="220">
        <f>_xlfn.XLOOKUP(G149,Calendar!$A$2:$A$300,Calendar!$B$2:$B$300)</f>
        <v>43556</v>
      </c>
      <c r="K149" s="5" t="b">
        <f t="shared" ca="1" si="12"/>
        <v>0</v>
      </c>
      <c r="L149" s="5" t="str">
        <f t="shared" si="13"/>
        <v>FoundationScripture146</v>
      </c>
    </row>
    <row r="150" spans="1:12" hidden="1" x14ac:dyDescent="0.25">
      <c r="A150" s="217" t="str">
        <f t="shared" si="11"/>
        <v>ƒ __/__</v>
      </c>
      <c r="B150" s="217" t="str">
        <f>IFERROR(IF(VLOOKUP(L150,ActivityList[#Data],13,0)="Yes"," "&amp;Map,"")&amp;IF(VLOOKUP(L150,ActivityList[#Data],14,0)="Yes"," "&amp;Timeline,IF(VLOOKUP(L150,ActivityList[#Data],14,0)="Figure"," "&amp;Timeline&amp;Figure,"")),"")</f>
        <v/>
      </c>
      <c r="C150" s="85" t="str">
        <v>Read &amp; discuss Psalm 147</v>
      </c>
      <c r="D150" s="218" t="str">
        <v>Scripture</v>
      </c>
      <c r="E150" s="218" t="str">
        <v>Foundation</v>
      </c>
      <c r="F150" s="219" t="str">
        <v>Bible</v>
      </c>
      <c r="G150" s="5">
        <v>147</v>
      </c>
      <c r="H150" s="5" t="str">
        <v>Ethan‚ Jesse</v>
      </c>
      <c r="I150" s="5" t="str">
        <v>Planned</v>
      </c>
      <c r="J150" s="220">
        <f>_xlfn.XLOOKUP(G150,Calendar!$A$2:$A$300,Calendar!$B$2:$B$300)</f>
        <v>43557</v>
      </c>
      <c r="K150" s="5" t="b">
        <f t="shared" ca="1" si="12"/>
        <v>0</v>
      </c>
      <c r="L150" s="5" t="str">
        <f t="shared" si="13"/>
        <v>FoundationScripture147</v>
      </c>
    </row>
    <row r="151" spans="1:12" hidden="1" x14ac:dyDescent="0.25">
      <c r="A151" s="217" t="str">
        <f t="shared" si="11"/>
        <v>ƒ __/__</v>
      </c>
      <c r="B151" s="217" t="str">
        <f>IFERROR(IF(VLOOKUP(L151,ActivityList[#Data],13,0)="Yes"," "&amp;Map,"")&amp;IF(VLOOKUP(L151,ActivityList[#Data],14,0)="Yes"," "&amp;Timeline,IF(VLOOKUP(L151,ActivityList[#Data],14,0)="Figure"," "&amp;Timeline&amp;Figure,"")),"")</f>
        <v/>
      </c>
      <c r="C151" s="85" t="str">
        <v>Read &amp; discuss Psalm 148</v>
      </c>
      <c r="D151" s="218" t="str">
        <v>Scripture</v>
      </c>
      <c r="E151" s="218" t="str">
        <v>Foundation</v>
      </c>
      <c r="F151" s="219" t="str">
        <v>Bible</v>
      </c>
      <c r="G151" s="5">
        <v>148</v>
      </c>
      <c r="H151" s="5" t="str">
        <v>Ethan‚ Jesse</v>
      </c>
      <c r="I151" s="5" t="str">
        <v>Planned</v>
      </c>
      <c r="J151" s="220">
        <f>_xlfn.XLOOKUP(G151,Calendar!$A$2:$A$300,Calendar!$B$2:$B$300)</f>
        <v>43558</v>
      </c>
      <c r="K151" s="5" t="b">
        <f t="shared" ca="1" si="12"/>
        <v>0</v>
      </c>
      <c r="L151" s="5" t="str">
        <f t="shared" si="13"/>
        <v>FoundationScripture148</v>
      </c>
    </row>
    <row r="152" spans="1:12" hidden="1" x14ac:dyDescent="0.25">
      <c r="A152" s="217" t="str">
        <f t="shared" si="11"/>
        <v>ƒ __/__</v>
      </c>
      <c r="B152" s="217" t="str">
        <f>IFERROR(IF(VLOOKUP(L152,ActivityList[#Data],13,0)="Yes"," "&amp;Map,"")&amp;IF(VLOOKUP(L152,ActivityList[#Data],14,0)="Yes"," "&amp;Timeline,IF(VLOOKUP(L152,ActivityList[#Data],14,0)="Figure"," "&amp;Timeline&amp;Figure,"")),"")</f>
        <v/>
      </c>
      <c r="C152" s="85" t="str">
        <v>Read &amp; discuss Psalm 149</v>
      </c>
      <c r="D152" s="218" t="str">
        <v>Scripture</v>
      </c>
      <c r="E152" s="218" t="str">
        <v>Foundation</v>
      </c>
      <c r="F152" s="219" t="str">
        <v>Bible</v>
      </c>
      <c r="G152" s="5">
        <v>149</v>
      </c>
      <c r="H152" s="5" t="str">
        <v>Ethan‚ Jesse</v>
      </c>
      <c r="I152" s="5" t="str">
        <v>Planned</v>
      </c>
      <c r="J152" s="220">
        <f>_xlfn.XLOOKUP(G152,Calendar!$A$2:$A$300,Calendar!$B$2:$B$300)</f>
        <v>43559</v>
      </c>
      <c r="K152" s="5" t="b">
        <f t="shared" ca="1" si="12"/>
        <v>0</v>
      </c>
      <c r="L152" s="5" t="str">
        <f t="shared" si="13"/>
        <v>FoundationScripture149</v>
      </c>
    </row>
    <row r="153" spans="1:12" hidden="1" x14ac:dyDescent="0.25">
      <c r="A153" s="217" t="str">
        <f t="shared" si="11"/>
        <v>ƒ __/__</v>
      </c>
      <c r="B153" s="217" t="str">
        <f>IFERROR(IF(VLOOKUP(L153,ActivityList[#Data],13,0)="Yes"," "&amp;Map,"")&amp;IF(VLOOKUP(L153,ActivityList[#Data],14,0)="Yes"," "&amp;Timeline,IF(VLOOKUP(L153,ActivityList[#Data],14,0)="Figure"," "&amp;Timeline&amp;Figure,"")),"")</f>
        <v/>
      </c>
      <c r="C153" s="85" t="str">
        <v>Read &amp; discuss Psalm 150</v>
      </c>
      <c r="D153" s="218" t="str">
        <v>Scripture</v>
      </c>
      <c r="E153" s="218" t="str">
        <v>Foundation</v>
      </c>
      <c r="F153" s="219" t="str">
        <v>Bible</v>
      </c>
      <c r="G153" s="5">
        <v>150</v>
      </c>
      <c r="H153" s="5" t="str">
        <v>Ethan‚ Jesse</v>
      </c>
      <c r="I153" s="5" t="str">
        <v>Planned</v>
      </c>
      <c r="J153" s="220">
        <f>_xlfn.XLOOKUP(G153,Calendar!$A$2:$A$300,Calendar!$B$2:$B$300)</f>
        <v>43560</v>
      </c>
      <c r="K153" s="5" t="b">
        <f t="shared" ca="1" si="12"/>
        <v>0</v>
      </c>
      <c r="L153" s="5" t="str">
        <f t="shared" si="13"/>
        <v>FoundationScripture150</v>
      </c>
    </row>
    <row r="154" spans="1:12" hidden="1" x14ac:dyDescent="0.25">
      <c r="A154" s="217" t="str">
        <f t="shared" si="11"/>
        <v>ƒ __/__</v>
      </c>
      <c r="B154" s="217" t="str">
        <f>IFERROR(IF(VLOOKUP(L154,ActivityList[#Data],13,0)="Yes"," "&amp;Map,"")&amp;IF(VLOOKUP(L154,ActivityList[#Data],14,0)="Yes"," "&amp;Timeline,IF(VLOOKUP(L154,ActivityList[#Data],14,0)="Figure"," "&amp;Timeline&amp;Figure,"")),"")</f>
        <v/>
      </c>
      <c r="C154" s="85" t="str">
        <v>Read &amp; discuss Matthew 1</v>
      </c>
      <c r="D154" s="218" t="str">
        <v>Scripture</v>
      </c>
      <c r="E154" s="218" t="str">
        <v>Foundation</v>
      </c>
      <c r="F154" s="219" t="str">
        <v>Bible</v>
      </c>
      <c r="G154" s="5">
        <v>151</v>
      </c>
      <c r="H154" s="5" t="str">
        <v>Ethan‚ Jesse</v>
      </c>
      <c r="I154" s="5" t="str">
        <v>Planned</v>
      </c>
      <c r="J154" s="220">
        <f>_xlfn.XLOOKUP(G154,Calendar!$A$2:$A$300,Calendar!$B$2:$B$300)</f>
        <v>43563</v>
      </c>
      <c r="K154" s="5" t="b">
        <f t="shared" ca="1" si="12"/>
        <v>0</v>
      </c>
      <c r="L154" s="5" t="str">
        <f t="shared" si="13"/>
        <v>FoundationScripture151</v>
      </c>
    </row>
    <row r="155" spans="1:12" hidden="1" x14ac:dyDescent="0.25">
      <c r="A155" s="217" t="str">
        <f t="shared" si="11"/>
        <v>ƒ __/__</v>
      </c>
      <c r="B155" s="217" t="str">
        <f>IFERROR(IF(VLOOKUP(L155,ActivityList[#Data],13,0)="Yes"," "&amp;Map,"")&amp;IF(VLOOKUP(L155,ActivityList[#Data],14,0)="Yes"," "&amp;Timeline,IF(VLOOKUP(L155,ActivityList[#Data],14,0)="Figure"," "&amp;Timeline&amp;Figure,"")),"")</f>
        <v/>
      </c>
      <c r="C155" s="85" t="str">
        <v>Read &amp; discuss Matthew 2</v>
      </c>
      <c r="D155" s="218" t="str">
        <v>Scripture</v>
      </c>
      <c r="E155" s="218" t="str">
        <v>Foundation</v>
      </c>
      <c r="F155" s="219" t="str">
        <v>Bible</v>
      </c>
      <c r="G155" s="5">
        <v>152</v>
      </c>
      <c r="H155" s="5" t="str">
        <v>Ethan‚ Jesse</v>
      </c>
      <c r="I155" s="5" t="str">
        <v>Planned</v>
      </c>
      <c r="J155" s="220">
        <f>_xlfn.XLOOKUP(G155,Calendar!$A$2:$A$300,Calendar!$B$2:$B$300)</f>
        <v>43564</v>
      </c>
      <c r="K155" s="5" t="b">
        <f t="shared" ca="1" si="12"/>
        <v>0</v>
      </c>
      <c r="L155" s="5" t="str">
        <f t="shared" si="13"/>
        <v>FoundationScripture152</v>
      </c>
    </row>
    <row r="156" spans="1:12" hidden="1" x14ac:dyDescent="0.25">
      <c r="A156" s="217" t="str">
        <f t="shared" si="11"/>
        <v>ƒ __/__</v>
      </c>
      <c r="B156" s="217" t="str">
        <f>IFERROR(IF(VLOOKUP(L156,ActivityList[#Data],13,0)="Yes"," "&amp;Map,"")&amp;IF(VLOOKUP(L156,ActivityList[#Data],14,0)="Yes"," "&amp;Timeline,IF(VLOOKUP(L156,ActivityList[#Data],14,0)="Figure"," "&amp;Timeline&amp;Figure,"")),"")</f>
        <v/>
      </c>
      <c r="C156" s="85" t="str">
        <v>Read &amp; discuss Matthew 3</v>
      </c>
      <c r="D156" s="218" t="str">
        <v>Scripture</v>
      </c>
      <c r="E156" s="218" t="str">
        <v>Foundation</v>
      </c>
      <c r="F156" s="219" t="str">
        <v>Bible</v>
      </c>
      <c r="G156" s="5">
        <v>153</v>
      </c>
      <c r="H156" s="5" t="str">
        <v>Ethan‚ Jesse</v>
      </c>
      <c r="I156" s="5" t="str">
        <v>Planned</v>
      </c>
      <c r="J156" s="220">
        <f>_xlfn.XLOOKUP(G156,Calendar!$A$2:$A$300,Calendar!$B$2:$B$300)</f>
        <v>43565</v>
      </c>
      <c r="K156" s="5" t="b">
        <f t="shared" ca="1" si="12"/>
        <v>0</v>
      </c>
      <c r="L156" s="5" t="str">
        <f t="shared" si="13"/>
        <v>FoundationScripture153</v>
      </c>
    </row>
    <row r="157" spans="1:12" hidden="1" x14ac:dyDescent="0.25">
      <c r="A157" s="217" t="str">
        <f t="shared" si="11"/>
        <v>ƒ __/__</v>
      </c>
      <c r="B157" s="217" t="str">
        <f>IFERROR(IF(VLOOKUP(L157,ActivityList[#Data],13,0)="Yes"," "&amp;Map,"")&amp;IF(VLOOKUP(L157,ActivityList[#Data],14,0)="Yes"," "&amp;Timeline,IF(VLOOKUP(L157,ActivityList[#Data],14,0)="Figure"," "&amp;Timeline&amp;Figure,"")),"")</f>
        <v/>
      </c>
      <c r="C157" s="85" t="str">
        <v>Read &amp; discuss Matthew 4</v>
      </c>
      <c r="D157" s="218" t="str">
        <v>Scripture</v>
      </c>
      <c r="E157" s="218" t="str">
        <v>Foundation</v>
      </c>
      <c r="F157" s="219" t="str">
        <v>Bible</v>
      </c>
      <c r="G157" s="5">
        <v>154</v>
      </c>
      <c r="H157" s="5" t="str">
        <v>Ethan‚ Jesse</v>
      </c>
      <c r="I157" s="5" t="str">
        <v>Planned</v>
      </c>
      <c r="J157" s="220">
        <f>_xlfn.XLOOKUP(G157,Calendar!$A$2:$A$300,Calendar!$B$2:$B$300)</f>
        <v>43566</v>
      </c>
      <c r="K157" s="5" t="b">
        <f t="shared" ca="1" si="12"/>
        <v>0</v>
      </c>
      <c r="L157" s="5" t="str">
        <f t="shared" si="13"/>
        <v>FoundationScripture154</v>
      </c>
    </row>
    <row r="158" spans="1:12" hidden="1" x14ac:dyDescent="0.25">
      <c r="A158" s="217" t="str">
        <f t="shared" si="11"/>
        <v>ƒ __/__</v>
      </c>
      <c r="B158" s="217" t="str">
        <f>IFERROR(IF(VLOOKUP(L158,ActivityList[#Data],13,0)="Yes"," "&amp;Map,"")&amp;IF(VLOOKUP(L158,ActivityList[#Data],14,0)="Yes"," "&amp;Timeline,IF(VLOOKUP(L158,ActivityList[#Data],14,0)="Figure"," "&amp;Timeline&amp;Figure,"")),"")</f>
        <v/>
      </c>
      <c r="C158" s="85" t="str">
        <v>Read &amp; discuss Matthew 5</v>
      </c>
      <c r="D158" s="218" t="str">
        <v>Scripture</v>
      </c>
      <c r="E158" s="218" t="str">
        <v>Foundation</v>
      </c>
      <c r="F158" s="219" t="str">
        <v>Bible</v>
      </c>
      <c r="G158" s="5">
        <v>155</v>
      </c>
      <c r="H158" s="5" t="str">
        <v>Ethan‚ Jesse</v>
      </c>
      <c r="I158" s="5" t="str">
        <v>Planned</v>
      </c>
      <c r="J158" s="220">
        <f>_xlfn.XLOOKUP(G158,Calendar!$A$2:$A$300,Calendar!$B$2:$B$300)</f>
        <v>43567</v>
      </c>
      <c r="K158" s="5" t="b">
        <f t="shared" ca="1" si="12"/>
        <v>0</v>
      </c>
      <c r="L158" s="5" t="str">
        <f t="shared" si="13"/>
        <v>FoundationScripture155</v>
      </c>
    </row>
    <row r="159" spans="1:12" hidden="1" x14ac:dyDescent="0.25">
      <c r="A159" s="217" t="str">
        <f t="shared" si="11"/>
        <v>ƒ __/__</v>
      </c>
      <c r="B159" s="217" t="str">
        <f>IFERROR(IF(VLOOKUP(L159,ActivityList[#Data],13,0)="Yes"," "&amp;Map,"")&amp;IF(VLOOKUP(L159,ActivityList[#Data],14,0)="Yes"," "&amp;Timeline,IF(VLOOKUP(L159,ActivityList[#Data],14,0)="Figure"," "&amp;Timeline&amp;Figure,"")),"")</f>
        <v/>
      </c>
      <c r="C159" s="85" t="str">
        <v>Read &amp; discuss Matthew 6</v>
      </c>
      <c r="D159" s="218" t="str">
        <v>Scripture</v>
      </c>
      <c r="E159" s="218" t="str">
        <v>Foundation</v>
      </c>
      <c r="F159" s="219" t="str">
        <v>Bible</v>
      </c>
      <c r="G159" s="5">
        <v>156</v>
      </c>
      <c r="H159" s="5" t="str">
        <v>Ethan‚ Jesse</v>
      </c>
      <c r="I159" s="5" t="str">
        <v>Planned</v>
      </c>
      <c r="J159" s="220">
        <f>_xlfn.XLOOKUP(G159,Calendar!$A$2:$A$300,Calendar!$B$2:$B$300)</f>
        <v>43570</v>
      </c>
      <c r="K159" s="5" t="b">
        <f t="shared" ca="1" si="12"/>
        <v>0</v>
      </c>
      <c r="L159" s="5" t="str">
        <f t="shared" si="13"/>
        <v>FoundationScripture156</v>
      </c>
    </row>
    <row r="160" spans="1:12" hidden="1" x14ac:dyDescent="0.25">
      <c r="A160" s="217" t="str">
        <f t="shared" si="11"/>
        <v>ƒ __/__</v>
      </c>
      <c r="B160" s="217" t="str">
        <f>IFERROR(IF(VLOOKUP(L160,ActivityList[#Data],13,0)="Yes"," "&amp;Map,"")&amp;IF(VLOOKUP(L160,ActivityList[#Data],14,0)="Yes"," "&amp;Timeline,IF(VLOOKUP(L160,ActivityList[#Data],14,0)="Figure"," "&amp;Timeline&amp;Figure,"")),"")</f>
        <v/>
      </c>
      <c r="C160" s="85" t="str">
        <v>Read &amp; discuss Matthew 7</v>
      </c>
      <c r="D160" s="218" t="str">
        <v>Scripture</v>
      </c>
      <c r="E160" s="218" t="str">
        <v>Foundation</v>
      </c>
      <c r="F160" s="219" t="str">
        <v>Bible</v>
      </c>
      <c r="G160" s="5">
        <v>157</v>
      </c>
      <c r="H160" s="5" t="str">
        <v>Ethan‚ Jesse</v>
      </c>
      <c r="I160" s="5" t="str">
        <v>Planned</v>
      </c>
      <c r="J160" s="220">
        <f>_xlfn.XLOOKUP(G160,Calendar!$A$2:$A$300,Calendar!$B$2:$B$300)</f>
        <v>43571</v>
      </c>
      <c r="K160" s="5" t="b">
        <f t="shared" ca="1" si="12"/>
        <v>0</v>
      </c>
      <c r="L160" s="5" t="str">
        <f t="shared" si="13"/>
        <v>FoundationScripture157</v>
      </c>
    </row>
    <row r="161" spans="1:12" hidden="1" x14ac:dyDescent="0.25">
      <c r="A161" s="217" t="str">
        <f t="shared" si="11"/>
        <v>ƒ __/__</v>
      </c>
      <c r="B161" s="217" t="str">
        <f>IFERROR(IF(VLOOKUP(L161,ActivityList[#Data],13,0)="Yes"," "&amp;Map,"")&amp;IF(VLOOKUP(L161,ActivityList[#Data],14,0)="Yes"," "&amp;Timeline,IF(VLOOKUP(L161,ActivityList[#Data],14,0)="Figure"," "&amp;Timeline&amp;Figure,"")),"")</f>
        <v/>
      </c>
      <c r="C161" s="85" t="str">
        <v>Read &amp; discuss Matthew 8</v>
      </c>
      <c r="D161" s="218" t="str">
        <v>Scripture</v>
      </c>
      <c r="E161" s="218" t="str">
        <v>Foundation</v>
      </c>
      <c r="F161" s="219" t="str">
        <v>Bible</v>
      </c>
      <c r="G161" s="5">
        <v>158</v>
      </c>
      <c r="H161" s="5" t="str">
        <v>Ethan‚ Jesse</v>
      </c>
      <c r="I161" s="5" t="str">
        <v>Planned</v>
      </c>
      <c r="J161" s="220">
        <f>_xlfn.XLOOKUP(G161,Calendar!$A$2:$A$300,Calendar!$B$2:$B$300)</f>
        <v>43572</v>
      </c>
      <c r="K161" s="5" t="b">
        <f t="shared" ca="1" si="12"/>
        <v>0</v>
      </c>
      <c r="L161" s="5" t="str">
        <f t="shared" si="13"/>
        <v>FoundationScripture158</v>
      </c>
    </row>
    <row r="162" spans="1:12" hidden="1" x14ac:dyDescent="0.25">
      <c r="A162" s="217" t="str">
        <f t="shared" si="11"/>
        <v>ƒ __/__</v>
      </c>
      <c r="B162" s="217" t="str">
        <f>IFERROR(IF(VLOOKUP(L162,ActivityList[#Data],13,0)="Yes"," "&amp;Map,"")&amp;IF(VLOOKUP(L162,ActivityList[#Data],14,0)="Yes"," "&amp;Timeline,IF(VLOOKUP(L162,ActivityList[#Data],14,0)="Figure"," "&amp;Timeline&amp;Figure,"")),"")</f>
        <v/>
      </c>
      <c r="C162" s="85" t="str">
        <v>Read &amp; discuss Matthew 9</v>
      </c>
      <c r="D162" s="218" t="str">
        <v>Scripture</v>
      </c>
      <c r="E162" s="218" t="str">
        <v>Foundation</v>
      </c>
      <c r="F162" s="219" t="str">
        <v>Bible</v>
      </c>
      <c r="G162" s="5">
        <v>159</v>
      </c>
      <c r="H162" s="5" t="str">
        <v>Ethan‚ Jesse</v>
      </c>
      <c r="I162" s="5" t="str">
        <v>Planned</v>
      </c>
      <c r="J162" s="220">
        <f>_xlfn.XLOOKUP(G162,Calendar!$A$2:$A$300,Calendar!$B$2:$B$300)</f>
        <v>43573</v>
      </c>
      <c r="K162" s="5" t="b">
        <f t="shared" ca="1" si="12"/>
        <v>0</v>
      </c>
      <c r="L162" s="5" t="str">
        <f t="shared" si="13"/>
        <v>FoundationScripture159</v>
      </c>
    </row>
    <row r="163" spans="1:12" hidden="1" x14ac:dyDescent="0.25">
      <c r="A163" s="217" t="str">
        <f t="shared" si="11"/>
        <v>ƒ __/__</v>
      </c>
      <c r="B163" s="217" t="str">
        <f>IFERROR(IF(VLOOKUP(L163,ActivityList[#Data],13,0)="Yes"," "&amp;Map,"")&amp;IF(VLOOKUP(L163,ActivityList[#Data],14,0)="Yes"," "&amp;Timeline,IF(VLOOKUP(L163,ActivityList[#Data],14,0)="Figure"," "&amp;Timeline&amp;Figure,"")),"")</f>
        <v/>
      </c>
      <c r="C163" s="85" t="str">
        <v>Read &amp; discuss Matthew 10</v>
      </c>
      <c r="D163" s="218" t="str">
        <v>Scripture</v>
      </c>
      <c r="E163" s="218" t="str">
        <v>Foundation</v>
      </c>
      <c r="F163" s="219" t="str">
        <v>Bible</v>
      </c>
      <c r="G163" s="5">
        <v>160</v>
      </c>
      <c r="H163" s="5" t="str">
        <v>Ethan‚ Jesse</v>
      </c>
      <c r="I163" s="5" t="str">
        <v>Planned</v>
      </c>
      <c r="J163" s="220">
        <f>_xlfn.XLOOKUP(G163,Calendar!$A$2:$A$300,Calendar!$B$2:$B$300)</f>
        <v>43574</v>
      </c>
      <c r="K163" s="5" t="b">
        <f t="shared" ca="1" si="12"/>
        <v>0</v>
      </c>
      <c r="L163" s="5" t="str">
        <f t="shared" si="13"/>
        <v>FoundationScripture160</v>
      </c>
    </row>
    <row r="164" spans="1:12" hidden="1" x14ac:dyDescent="0.25">
      <c r="A164" s="217" t="str">
        <f t="shared" si="11"/>
        <v>ƒ __/__</v>
      </c>
      <c r="B164" s="217" t="str">
        <f>IFERROR(IF(VLOOKUP(L164,ActivityList[#Data],13,0)="Yes"," "&amp;Map,"")&amp;IF(VLOOKUP(L164,ActivityList[#Data],14,0)="Yes"," "&amp;Timeline,IF(VLOOKUP(L164,ActivityList[#Data],14,0)="Figure"," "&amp;Timeline&amp;Figure,"")),"")</f>
        <v/>
      </c>
      <c r="C164" s="85" t="str">
        <v>Read &amp; discuss Matthew 11</v>
      </c>
      <c r="D164" s="218" t="str">
        <v>Scripture</v>
      </c>
      <c r="E164" s="218" t="str">
        <v>Foundation</v>
      </c>
      <c r="F164" s="219" t="str">
        <v>Bible</v>
      </c>
      <c r="G164" s="5">
        <v>161</v>
      </c>
      <c r="H164" s="5" t="str">
        <v>Ethan‚ Jesse</v>
      </c>
      <c r="I164" s="5" t="str">
        <v>Planned</v>
      </c>
      <c r="J164" s="220">
        <f>_xlfn.XLOOKUP(G164,Calendar!$A$2:$A$300,Calendar!$B$2:$B$300)</f>
        <v>43577</v>
      </c>
      <c r="K164" s="5" t="b">
        <f t="shared" ca="1" si="12"/>
        <v>0</v>
      </c>
      <c r="L164" s="5" t="str">
        <f t="shared" si="13"/>
        <v>FoundationScripture161</v>
      </c>
    </row>
    <row r="165" spans="1:12" hidden="1" x14ac:dyDescent="0.25">
      <c r="A165" s="217" t="str">
        <f t="shared" si="11"/>
        <v>ƒ __/__</v>
      </c>
      <c r="B165" s="217" t="str">
        <f>IFERROR(IF(VLOOKUP(L165,ActivityList[#Data],13,0)="Yes"," "&amp;Map,"")&amp;IF(VLOOKUP(L165,ActivityList[#Data],14,0)="Yes"," "&amp;Timeline,IF(VLOOKUP(L165,ActivityList[#Data],14,0)="Figure"," "&amp;Timeline&amp;Figure,"")),"")</f>
        <v/>
      </c>
      <c r="C165" s="85" t="str">
        <v>Read &amp; discuss Matthew 12</v>
      </c>
      <c r="D165" s="218" t="str">
        <v>Scripture</v>
      </c>
      <c r="E165" s="218" t="str">
        <v>Foundation</v>
      </c>
      <c r="F165" s="219" t="str">
        <v>Bible</v>
      </c>
      <c r="G165" s="5">
        <v>162</v>
      </c>
      <c r="H165" s="5" t="str">
        <v>Ethan‚ Jesse</v>
      </c>
      <c r="I165" s="5" t="str">
        <v>Planned</v>
      </c>
      <c r="J165" s="220">
        <f>_xlfn.XLOOKUP(G165,Calendar!$A$2:$A$300,Calendar!$B$2:$B$300)</f>
        <v>43578</v>
      </c>
      <c r="K165" s="5" t="b">
        <f t="shared" ca="1" si="12"/>
        <v>0</v>
      </c>
      <c r="L165" s="5" t="str">
        <f t="shared" si="13"/>
        <v>FoundationScripture162</v>
      </c>
    </row>
    <row r="166" spans="1:12" hidden="1" x14ac:dyDescent="0.25">
      <c r="A166" s="217" t="str">
        <f t="shared" si="11"/>
        <v>ƒ __/__</v>
      </c>
      <c r="B166" s="217" t="str">
        <f>IFERROR(IF(VLOOKUP(L166,ActivityList[#Data],13,0)="Yes"," "&amp;Map,"")&amp;IF(VLOOKUP(L166,ActivityList[#Data],14,0)="Yes"," "&amp;Timeline,IF(VLOOKUP(L166,ActivityList[#Data],14,0)="Figure"," "&amp;Timeline&amp;Figure,"")),"")</f>
        <v/>
      </c>
      <c r="C166" s="85" t="str">
        <v>Read &amp; discuss Matthew 13</v>
      </c>
      <c r="D166" s="218" t="str">
        <v>Scripture</v>
      </c>
      <c r="E166" s="218" t="str">
        <v>Foundation</v>
      </c>
      <c r="F166" s="219" t="str">
        <v>Bible</v>
      </c>
      <c r="G166" s="5">
        <v>163</v>
      </c>
      <c r="H166" s="5" t="str">
        <v>Ethan‚ Jesse</v>
      </c>
      <c r="I166" s="5" t="str">
        <v>Planned</v>
      </c>
      <c r="J166" s="220">
        <f>_xlfn.XLOOKUP(G166,Calendar!$A$2:$A$300,Calendar!$B$2:$B$300)</f>
        <v>43579</v>
      </c>
      <c r="K166" s="5" t="b">
        <f t="shared" ca="1" si="12"/>
        <v>0</v>
      </c>
      <c r="L166" s="5" t="str">
        <f t="shared" si="13"/>
        <v>FoundationScripture163</v>
      </c>
    </row>
    <row r="167" spans="1:12" hidden="1" x14ac:dyDescent="0.25">
      <c r="A167" s="217" t="str">
        <f t="shared" si="11"/>
        <v>ƒ __/__</v>
      </c>
      <c r="B167" s="217" t="str">
        <f>IFERROR(IF(VLOOKUP(L167,ActivityList[#Data],13,0)="Yes"," "&amp;Map,"")&amp;IF(VLOOKUP(L167,ActivityList[#Data],14,0)="Yes"," "&amp;Timeline,IF(VLOOKUP(L167,ActivityList[#Data],14,0)="Figure"," "&amp;Timeline&amp;Figure,"")),"")</f>
        <v/>
      </c>
      <c r="C167" s="85" t="str">
        <v>Read &amp; discuss Matthew 14</v>
      </c>
      <c r="D167" s="218" t="str">
        <v>Scripture</v>
      </c>
      <c r="E167" s="218" t="str">
        <v>Foundation</v>
      </c>
      <c r="F167" s="219" t="str">
        <v>Bible</v>
      </c>
      <c r="G167" s="5">
        <v>164</v>
      </c>
      <c r="H167" s="5" t="str">
        <v>Ethan‚ Jesse</v>
      </c>
      <c r="I167" s="5" t="str">
        <v>Planned</v>
      </c>
      <c r="J167" s="220">
        <f>_xlfn.XLOOKUP(G167,Calendar!$A$2:$A$300,Calendar!$B$2:$B$300)</f>
        <v>43580</v>
      </c>
      <c r="K167" s="5" t="b">
        <f t="shared" ca="1" si="12"/>
        <v>0</v>
      </c>
      <c r="L167" s="5" t="str">
        <f t="shared" si="13"/>
        <v>FoundationScripture164</v>
      </c>
    </row>
    <row r="168" spans="1:12" hidden="1" x14ac:dyDescent="0.25">
      <c r="A168" s="217" t="str">
        <f t="shared" si="11"/>
        <v>ƒ __/__</v>
      </c>
      <c r="B168" s="217" t="str">
        <f>IFERROR(IF(VLOOKUP(L168,ActivityList[#Data],13,0)="Yes"," "&amp;Map,"")&amp;IF(VLOOKUP(L168,ActivityList[#Data],14,0)="Yes"," "&amp;Timeline,IF(VLOOKUP(L168,ActivityList[#Data],14,0)="Figure"," "&amp;Timeline&amp;Figure,"")),"")</f>
        <v/>
      </c>
      <c r="C168" s="85" t="str">
        <v>Read &amp; discuss Matthew 15</v>
      </c>
      <c r="D168" s="218" t="str">
        <v>Scripture</v>
      </c>
      <c r="E168" s="218" t="str">
        <v>Foundation</v>
      </c>
      <c r="F168" s="219" t="str">
        <v>Bible</v>
      </c>
      <c r="G168" s="5">
        <v>165</v>
      </c>
      <c r="H168" s="5" t="str">
        <v>Ethan‚ Jesse</v>
      </c>
      <c r="I168" s="5" t="str">
        <v>Planned</v>
      </c>
      <c r="J168" s="220">
        <f>_xlfn.XLOOKUP(G168,Calendar!$A$2:$A$300,Calendar!$B$2:$B$300)</f>
        <v>43581</v>
      </c>
      <c r="K168" s="5" t="b">
        <f t="shared" ca="1" si="12"/>
        <v>0</v>
      </c>
      <c r="L168" s="5" t="str">
        <f t="shared" si="13"/>
        <v>FoundationScripture165</v>
      </c>
    </row>
    <row r="169" spans="1:12" hidden="1" x14ac:dyDescent="0.25">
      <c r="A169" s="217" t="str">
        <f t="shared" si="11"/>
        <v>ƒ __/__</v>
      </c>
      <c r="B169" s="217" t="str">
        <f>IFERROR(IF(VLOOKUP(L169,ActivityList[#Data],13,0)="Yes"," "&amp;Map,"")&amp;IF(VLOOKUP(L169,ActivityList[#Data],14,0)="Yes"," "&amp;Timeline,IF(VLOOKUP(L169,ActivityList[#Data],14,0)="Figure"," "&amp;Timeline&amp;Figure,"")),"")</f>
        <v/>
      </c>
      <c r="C169" s="85" t="str">
        <v>Read &amp; discuss Matthew 16</v>
      </c>
      <c r="D169" s="218" t="str">
        <v>Scripture</v>
      </c>
      <c r="E169" s="218" t="str">
        <v>Foundation</v>
      </c>
      <c r="F169" s="219" t="str">
        <v>Bible</v>
      </c>
      <c r="G169" s="5">
        <v>166</v>
      </c>
      <c r="H169" s="5" t="str">
        <v>Ethan‚ Jesse</v>
      </c>
      <c r="I169" s="5" t="str">
        <v>Planned</v>
      </c>
      <c r="J169" s="220">
        <f>_xlfn.XLOOKUP(G169,Calendar!$A$2:$A$300,Calendar!$B$2:$B$300)</f>
        <v>43584</v>
      </c>
      <c r="K169" s="5" t="b">
        <f t="shared" ca="1" si="12"/>
        <v>0</v>
      </c>
      <c r="L169" s="5" t="str">
        <f t="shared" si="13"/>
        <v>FoundationScripture166</v>
      </c>
    </row>
    <row r="170" spans="1:12" hidden="1" x14ac:dyDescent="0.25">
      <c r="A170" s="217" t="str">
        <f t="shared" si="11"/>
        <v>ƒ __/__</v>
      </c>
      <c r="B170" s="217" t="str">
        <f>IFERROR(IF(VLOOKUP(L170,ActivityList[#Data],13,0)="Yes"," "&amp;Map,"")&amp;IF(VLOOKUP(L170,ActivityList[#Data],14,0)="Yes"," "&amp;Timeline,IF(VLOOKUP(L170,ActivityList[#Data],14,0)="Figure"," "&amp;Timeline&amp;Figure,"")),"")</f>
        <v/>
      </c>
      <c r="C170" s="85" t="str">
        <v>Read &amp; discuss Matthew 17</v>
      </c>
      <c r="D170" s="218" t="str">
        <v>Scripture</v>
      </c>
      <c r="E170" s="218" t="str">
        <v>Foundation</v>
      </c>
      <c r="F170" s="219" t="str">
        <v>Bible</v>
      </c>
      <c r="G170" s="5">
        <v>167</v>
      </c>
      <c r="H170" s="5" t="str">
        <v>Ethan‚ Jesse</v>
      </c>
      <c r="I170" s="5" t="str">
        <v>Planned</v>
      </c>
      <c r="J170" s="220">
        <f>_xlfn.XLOOKUP(G170,Calendar!$A$2:$A$300,Calendar!$B$2:$B$300)</f>
        <v>43585</v>
      </c>
      <c r="K170" s="5" t="b">
        <f t="shared" ca="1" si="12"/>
        <v>0</v>
      </c>
      <c r="L170" s="5" t="str">
        <f t="shared" si="13"/>
        <v>FoundationScripture167</v>
      </c>
    </row>
    <row r="171" spans="1:12" hidden="1" x14ac:dyDescent="0.25">
      <c r="A171" s="217" t="str">
        <f t="shared" si="11"/>
        <v>ƒ __/__</v>
      </c>
      <c r="B171" s="217" t="str">
        <f>IFERROR(IF(VLOOKUP(L171,ActivityList[#Data],13,0)="Yes"," "&amp;Map,"")&amp;IF(VLOOKUP(L171,ActivityList[#Data],14,0)="Yes"," "&amp;Timeline,IF(VLOOKUP(L171,ActivityList[#Data],14,0)="Figure"," "&amp;Timeline&amp;Figure,"")),"")</f>
        <v/>
      </c>
      <c r="C171" s="85" t="str">
        <v>Read &amp; discuss Matthew 18</v>
      </c>
      <c r="D171" s="218" t="str">
        <v>Scripture</v>
      </c>
      <c r="E171" s="218" t="str">
        <v>Foundation</v>
      </c>
      <c r="F171" s="219" t="str">
        <v>Bible</v>
      </c>
      <c r="G171" s="5">
        <v>168</v>
      </c>
      <c r="H171" s="5" t="str">
        <v>Ethan‚ Jesse</v>
      </c>
      <c r="I171" s="5" t="str">
        <v>Planned</v>
      </c>
      <c r="J171" s="220">
        <f>_xlfn.XLOOKUP(G171,Calendar!$A$2:$A$300,Calendar!$B$2:$B$300)</f>
        <v>43586</v>
      </c>
      <c r="K171" s="5" t="b">
        <f t="shared" ca="1" si="12"/>
        <v>0</v>
      </c>
      <c r="L171" s="5" t="str">
        <f t="shared" si="13"/>
        <v>FoundationScripture168</v>
      </c>
    </row>
    <row r="172" spans="1:12" hidden="1" x14ac:dyDescent="0.25">
      <c r="A172" s="217" t="str">
        <f t="shared" si="11"/>
        <v>ƒ __/__</v>
      </c>
      <c r="B172" s="217" t="str">
        <f>IFERROR(IF(VLOOKUP(L172,ActivityList[#Data],13,0)="Yes"," "&amp;Map,"")&amp;IF(VLOOKUP(L172,ActivityList[#Data],14,0)="Yes"," "&amp;Timeline,IF(VLOOKUP(L172,ActivityList[#Data],14,0)="Figure"," "&amp;Timeline&amp;Figure,"")),"")</f>
        <v/>
      </c>
      <c r="C172" s="85" t="str">
        <v>Read &amp; discuss Matthew 19</v>
      </c>
      <c r="D172" s="218" t="str">
        <v>Scripture</v>
      </c>
      <c r="E172" s="218" t="str">
        <v>Foundation</v>
      </c>
      <c r="F172" s="219" t="str">
        <v>Bible</v>
      </c>
      <c r="G172" s="5">
        <v>169</v>
      </c>
      <c r="H172" s="5" t="str">
        <v>Ethan‚ Jesse</v>
      </c>
      <c r="I172" s="5" t="str">
        <v>Planned</v>
      </c>
      <c r="J172" s="220">
        <f>_xlfn.XLOOKUP(G172,Calendar!$A$2:$A$300,Calendar!$B$2:$B$300)</f>
        <v>43587</v>
      </c>
      <c r="K172" s="5" t="b">
        <f t="shared" ca="1" si="12"/>
        <v>0</v>
      </c>
      <c r="L172" s="5" t="str">
        <f t="shared" si="13"/>
        <v>FoundationScripture169</v>
      </c>
    </row>
    <row r="173" spans="1:12" hidden="1" x14ac:dyDescent="0.25">
      <c r="A173" s="217" t="str">
        <f t="shared" si="11"/>
        <v>ƒ __/__</v>
      </c>
      <c r="B173" s="217" t="str">
        <f>IFERROR(IF(VLOOKUP(L173,ActivityList[#Data],13,0)="Yes"," "&amp;Map,"")&amp;IF(VLOOKUP(L173,ActivityList[#Data],14,0)="Yes"," "&amp;Timeline,IF(VLOOKUP(L173,ActivityList[#Data],14,0)="Figure"," "&amp;Timeline&amp;Figure,"")),"")</f>
        <v/>
      </c>
      <c r="C173" s="85" t="str">
        <v>Read &amp; discuss Matthew 20</v>
      </c>
      <c r="D173" s="218" t="str">
        <v>Scripture</v>
      </c>
      <c r="E173" s="218" t="str">
        <v>Foundation</v>
      </c>
      <c r="F173" s="219" t="str">
        <v>Bible</v>
      </c>
      <c r="G173" s="5">
        <v>170</v>
      </c>
      <c r="H173" s="5" t="str">
        <v>Ethan‚ Jesse</v>
      </c>
      <c r="I173" s="5" t="str">
        <v>Planned</v>
      </c>
      <c r="J173" s="220">
        <f>_xlfn.XLOOKUP(G173,Calendar!$A$2:$A$300,Calendar!$B$2:$B$300)</f>
        <v>43588</v>
      </c>
      <c r="K173" s="5" t="b">
        <f t="shared" ca="1" si="12"/>
        <v>0</v>
      </c>
      <c r="L173" s="5" t="str">
        <f t="shared" si="13"/>
        <v>FoundationScripture170</v>
      </c>
    </row>
    <row r="174" spans="1:12" hidden="1" x14ac:dyDescent="0.25">
      <c r="A174" s="217" t="str">
        <f t="shared" si="11"/>
        <v>ƒ __/__</v>
      </c>
      <c r="B174" s="217" t="str">
        <f>IFERROR(IF(VLOOKUP(L174,ActivityList[#Data],13,0)="Yes"," "&amp;Map,"")&amp;IF(VLOOKUP(L174,ActivityList[#Data],14,0)="Yes"," "&amp;Timeline,IF(VLOOKUP(L174,ActivityList[#Data],14,0)="Figure"," "&amp;Timeline&amp;Figure,"")),"")</f>
        <v/>
      </c>
      <c r="C174" s="85" t="str">
        <v>Read &amp; discuss Matthew 21</v>
      </c>
      <c r="D174" s="218" t="str">
        <v>Scripture</v>
      </c>
      <c r="E174" s="218" t="str">
        <v>Foundation</v>
      </c>
      <c r="F174" s="219" t="str">
        <v>Bible</v>
      </c>
      <c r="G174" s="5">
        <v>171</v>
      </c>
      <c r="H174" s="5" t="str">
        <v>Ethan‚ Jesse</v>
      </c>
      <c r="I174" s="5" t="str">
        <v>Planned</v>
      </c>
      <c r="J174" s="220">
        <f>_xlfn.XLOOKUP(G174,Calendar!$A$2:$A$300,Calendar!$B$2:$B$300)</f>
        <v>43591</v>
      </c>
      <c r="K174" s="5" t="b">
        <f t="shared" ca="1" si="12"/>
        <v>0</v>
      </c>
      <c r="L174" s="5" t="str">
        <f t="shared" si="13"/>
        <v>FoundationScripture171</v>
      </c>
    </row>
    <row r="175" spans="1:12" hidden="1" x14ac:dyDescent="0.25">
      <c r="A175" s="217" t="str">
        <f t="shared" si="11"/>
        <v>ƒ __/__</v>
      </c>
      <c r="B175" s="217" t="str">
        <f>IFERROR(IF(VLOOKUP(L175,ActivityList[#Data],13,0)="Yes"," "&amp;Map,"")&amp;IF(VLOOKUP(L175,ActivityList[#Data],14,0)="Yes"," "&amp;Timeline,IF(VLOOKUP(L175,ActivityList[#Data],14,0)="Figure"," "&amp;Timeline&amp;Figure,"")),"")</f>
        <v/>
      </c>
      <c r="C175" s="85" t="str">
        <v>Read &amp; discuss Matthew 22</v>
      </c>
      <c r="D175" s="218" t="str">
        <v>Scripture</v>
      </c>
      <c r="E175" s="218" t="str">
        <v>Foundation</v>
      </c>
      <c r="F175" s="219" t="str">
        <v>Bible</v>
      </c>
      <c r="G175" s="5">
        <v>172</v>
      </c>
      <c r="H175" s="5" t="str">
        <v>Ethan‚ Jesse</v>
      </c>
      <c r="I175" s="5" t="str">
        <v>Planned</v>
      </c>
      <c r="J175" s="220">
        <f>_xlfn.XLOOKUP(G175,Calendar!$A$2:$A$300,Calendar!$B$2:$B$300)</f>
        <v>43592</v>
      </c>
      <c r="K175" s="5" t="b">
        <f t="shared" ca="1" si="12"/>
        <v>0</v>
      </c>
      <c r="L175" s="5" t="str">
        <f t="shared" si="13"/>
        <v>FoundationScripture172</v>
      </c>
    </row>
    <row r="176" spans="1:12" hidden="1" x14ac:dyDescent="0.25">
      <c r="A176" s="217" t="str">
        <f t="shared" si="11"/>
        <v>ƒ __/__</v>
      </c>
      <c r="B176" s="217" t="str">
        <f>IFERROR(IF(VLOOKUP(L176,ActivityList[#Data],13,0)="Yes"," "&amp;Map,"")&amp;IF(VLOOKUP(L176,ActivityList[#Data],14,0)="Yes"," "&amp;Timeline,IF(VLOOKUP(L176,ActivityList[#Data],14,0)="Figure"," "&amp;Timeline&amp;Figure,"")),"")</f>
        <v/>
      </c>
      <c r="C176" s="85" t="str">
        <v>Read &amp; discuss Matthew 23</v>
      </c>
      <c r="D176" s="218" t="str">
        <v>Scripture</v>
      </c>
      <c r="E176" s="218" t="str">
        <v>Foundation</v>
      </c>
      <c r="F176" s="219" t="str">
        <v>Bible</v>
      </c>
      <c r="G176" s="5">
        <v>173</v>
      </c>
      <c r="H176" s="5" t="str">
        <v>Ethan‚ Jesse</v>
      </c>
      <c r="I176" s="5" t="str">
        <v>Planned</v>
      </c>
      <c r="J176" s="220">
        <f>_xlfn.XLOOKUP(G176,Calendar!$A$2:$A$300,Calendar!$B$2:$B$300)</f>
        <v>43593</v>
      </c>
      <c r="K176" s="5" t="b">
        <f t="shared" ca="1" si="12"/>
        <v>0</v>
      </c>
      <c r="L176" s="5" t="str">
        <f t="shared" si="13"/>
        <v>FoundationScripture173</v>
      </c>
    </row>
    <row r="177" spans="1:12" hidden="1" x14ac:dyDescent="0.25">
      <c r="A177" s="217" t="str">
        <f t="shared" si="11"/>
        <v>ƒ __/__</v>
      </c>
      <c r="B177" s="217" t="str">
        <f>IFERROR(IF(VLOOKUP(L177,ActivityList[#Data],13,0)="Yes"," "&amp;Map,"")&amp;IF(VLOOKUP(L177,ActivityList[#Data],14,0)="Yes"," "&amp;Timeline,IF(VLOOKUP(L177,ActivityList[#Data],14,0)="Figure"," "&amp;Timeline&amp;Figure,"")),"")</f>
        <v/>
      </c>
      <c r="C177" s="85" t="str">
        <v>Read &amp; discuss Matthew 24</v>
      </c>
      <c r="D177" s="218" t="str">
        <v>Scripture</v>
      </c>
      <c r="E177" s="218" t="str">
        <v>Foundation</v>
      </c>
      <c r="F177" s="219" t="str">
        <v>Bible</v>
      </c>
      <c r="G177" s="5">
        <v>174</v>
      </c>
      <c r="H177" s="5" t="str">
        <v>Ethan‚ Jesse</v>
      </c>
      <c r="I177" s="5" t="str">
        <v>Planned</v>
      </c>
      <c r="J177" s="220">
        <f>_xlfn.XLOOKUP(G177,Calendar!$A$2:$A$300,Calendar!$B$2:$B$300)</f>
        <v>43594</v>
      </c>
      <c r="K177" s="5" t="b">
        <f t="shared" ca="1" si="12"/>
        <v>0</v>
      </c>
      <c r="L177" s="5" t="str">
        <f t="shared" si="13"/>
        <v>FoundationScripture174</v>
      </c>
    </row>
    <row r="178" spans="1:12" hidden="1" x14ac:dyDescent="0.25">
      <c r="A178" s="217" t="str">
        <f t="shared" si="11"/>
        <v>ƒ __/__</v>
      </c>
      <c r="B178" s="217" t="str">
        <f>IFERROR(IF(VLOOKUP(L178,ActivityList[#Data],13,0)="Yes"," "&amp;Map,"")&amp;IF(VLOOKUP(L178,ActivityList[#Data],14,0)="Yes"," "&amp;Timeline,IF(VLOOKUP(L178,ActivityList[#Data],14,0)="Figure"," "&amp;Timeline&amp;Figure,"")),"")</f>
        <v/>
      </c>
      <c r="C178" s="85" t="str">
        <v>Read &amp; discuss Matthew 25</v>
      </c>
      <c r="D178" s="218" t="str">
        <v>Scripture</v>
      </c>
      <c r="E178" s="218" t="str">
        <v>Foundation</v>
      </c>
      <c r="F178" s="219" t="str">
        <v>Bible</v>
      </c>
      <c r="G178" s="5">
        <v>175</v>
      </c>
      <c r="H178" s="5" t="str">
        <v>Ethan‚ Jesse</v>
      </c>
      <c r="I178" s="5" t="str">
        <v>Planned</v>
      </c>
      <c r="J178" s="220">
        <f>_xlfn.XLOOKUP(G178,Calendar!$A$2:$A$300,Calendar!$B$2:$B$300)</f>
        <v>43595</v>
      </c>
      <c r="K178" s="5" t="b">
        <f t="shared" ca="1" si="12"/>
        <v>0</v>
      </c>
      <c r="L178" s="5" t="str">
        <f t="shared" si="13"/>
        <v>FoundationScripture175</v>
      </c>
    </row>
    <row r="179" spans="1:12" hidden="1" x14ac:dyDescent="0.25">
      <c r="A179" s="217" t="str">
        <f t="shared" si="11"/>
        <v>ƒ __/__</v>
      </c>
      <c r="B179" s="217" t="str">
        <f>IFERROR(IF(VLOOKUP(L179,ActivityList[#Data],13,0)="Yes"," "&amp;Map,"")&amp;IF(VLOOKUP(L179,ActivityList[#Data],14,0)="Yes"," "&amp;Timeline,IF(VLOOKUP(L179,ActivityList[#Data],14,0)="Figure"," "&amp;Timeline&amp;Figure,"")),"")</f>
        <v/>
      </c>
      <c r="C179" s="85" t="str">
        <v>Read &amp; discuss Matthew 26:1-35</v>
      </c>
      <c r="D179" s="218" t="str">
        <v>Scripture</v>
      </c>
      <c r="E179" s="218" t="str">
        <v>Foundation</v>
      </c>
      <c r="F179" s="219" t="str">
        <v>Bible</v>
      </c>
      <c r="G179" s="5">
        <v>176</v>
      </c>
      <c r="H179" s="5" t="str">
        <v>Ethan‚ Jesse</v>
      </c>
      <c r="I179" s="5" t="str">
        <v>Planned</v>
      </c>
      <c r="J179" s="220">
        <f>_xlfn.XLOOKUP(G179,Calendar!$A$2:$A$300,Calendar!$B$2:$B$300)</f>
        <v>43598</v>
      </c>
      <c r="K179" s="5" t="b">
        <f t="shared" ca="1" si="12"/>
        <v>0</v>
      </c>
      <c r="L179" s="5" t="str">
        <f t="shared" si="13"/>
        <v>FoundationScripture176</v>
      </c>
    </row>
    <row r="180" spans="1:12" hidden="1" x14ac:dyDescent="0.25">
      <c r="A180" s="217" t="str">
        <f t="shared" si="11"/>
        <v>ƒ __/__</v>
      </c>
      <c r="B180" s="217" t="str">
        <f>IFERROR(IF(VLOOKUP(L180,ActivityList[#Data],13,0)="Yes"," "&amp;Map,"")&amp;IF(VLOOKUP(L180,ActivityList[#Data],14,0)="Yes"," "&amp;Timeline,IF(VLOOKUP(L180,ActivityList[#Data],14,0)="Figure"," "&amp;Timeline&amp;Figure,"")),"")</f>
        <v/>
      </c>
      <c r="C180" s="85" t="str">
        <v>Read &amp; discuss Matthew 26:36-75</v>
      </c>
      <c r="D180" s="218" t="str">
        <v>Scripture</v>
      </c>
      <c r="E180" s="218" t="str">
        <v>Foundation</v>
      </c>
      <c r="F180" s="219" t="str">
        <v>Bible</v>
      </c>
      <c r="G180" s="5">
        <v>177</v>
      </c>
      <c r="H180" s="5" t="str">
        <v>Ethan‚ Jesse</v>
      </c>
      <c r="I180" s="5" t="str">
        <v>Planned</v>
      </c>
      <c r="J180" s="220">
        <f>_xlfn.XLOOKUP(G180,Calendar!$A$2:$A$300,Calendar!$B$2:$B$300)</f>
        <v>43599</v>
      </c>
      <c r="K180" s="5" t="b">
        <f t="shared" ca="1" si="12"/>
        <v>0</v>
      </c>
      <c r="L180" s="5" t="str">
        <f t="shared" si="13"/>
        <v>FoundationScripture177</v>
      </c>
    </row>
    <row r="181" spans="1:12" hidden="1" x14ac:dyDescent="0.25">
      <c r="A181" s="217" t="str">
        <f t="shared" si="11"/>
        <v>ƒ __/__</v>
      </c>
      <c r="B181" s="217" t="str">
        <f>IFERROR(IF(VLOOKUP(L181,ActivityList[#Data],13,0)="Yes"," "&amp;Map,"")&amp;IF(VLOOKUP(L181,ActivityList[#Data],14,0)="Yes"," "&amp;Timeline,IF(VLOOKUP(L181,ActivityList[#Data],14,0)="Figure"," "&amp;Timeline&amp;Figure,"")),"")</f>
        <v/>
      </c>
      <c r="C181" s="85" t="str">
        <v>Read &amp; discuss Matthew 27:1-31</v>
      </c>
      <c r="D181" s="218" t="str">
        <v>Scripture</v>
      </c>
      <c r="E181" s="218" t="str">
        <v>Foundation</v>
      </c>
      <c r="F181" s="219" t="str">
        <v>Bible</v>
      </c>
      <c r="G181" s="5">
        <v>178</v>
      </c>
      <c r="H181" s="5" t="str">
        <v>Ethan‚ Jesse</v>
      </c>
      <c r="I181" s="5" t="str">
        <v>Planned</v>
      </c>
      <c r="J181" s="220">
        <f>_xlfn.XLOOKUP(G181,Calendar!$A$2:$A$300,Calendar!$B$2:$B$300)</f>
        <v>43600</v>
      </c>
      <c r="K181" s="5" t="b">
        <f t="shared" ca="1" si="12"/>
        <v>0</v>
      </c>
      <c r="L181" s="5" t="str">
        <f t="shared" si="13"/>
        <v>FoundationScripture178</v>
      </c>
    </row>
    <row r="182" spans="1:12" hidden="1" x14ac:dyDescent="0.25">
      <c r="A182" s="217" t="str">
        <f t="shared" si="11"/>
        <v>ƒ __/__</v>
      </c>
      <c r="B182" s="217" t="str">
        <f>IFERROR(IF(VLOOKUP(L182,ActivityList[#Data],13,0)="Yes"," "&amp;Map,"")&amp;IF(VLOOKUP(L182,ActivityList[#Data],14,0)="Yes"," "&amp;Timeline,IF(VLOOKUP(L182,ActivityList[#Data],14,0)="Figure"," "&amp;Timeline&amp;Figure,"")),"")</f>
        <v/>
      </c>
      <c r="C182" s="85" t="str">
        <v>Read &amp; discuss Matthew 27:32-66</v>
      </c>
      <c r="D182" s="218" t="str">
        <v>Scripture</v>
      </c>
      <c r="E182" s="218" t="str">
        <v>Foundation</v>
      </c>
      <c r="F182" s="219" t="str">
        <v>Bible</v>
      </c>
      <c r="G182" s="5">
        <v>179</v>
      </c>
      <c r="H182" s="5" t="str">
        <v>Ethan‚ Jesse</v>
      </c>
      <c r="I182" s="5" t="str">
        <v>Planned</v>
      </c>
      <c r="J182" s="220">
        <f>_xlfn.XLOOKUP(G182,Calendar!$A$2:$A$300,Calendar!$B$2:$B$300)</f>
        <v>43601</v>
      </c>
      <c r="K182" s="5" t="b">
        <f t="shared" ca="1" si="12"/>
        <v>0</v>
      </c>
      <c r="L182" s="5" t="str">
        <f t="shared" si="13"/>
        <v>FoundationScripture179</v>
      </c>
    </row>
    <row r="183" spans="1:12" hidden="1" x14ac:dyDescent="0.25">
      <c r="A183" s="217" t="str">
        <f t="shared" si="11"/>
        <v>ƒ __/__</v>
      </c>
      <c r="B183" s="217" t="str">
        <f>IFERROR(IF(VLOOKUP(L183,ActivityList[#Data],13,0)="Yes"," "&amp;Map,"")&amp;IF(VLOOKUP(L183,ActivityList[#Data],14,0)="Yes"," "&amp;Timeline,IF(VLOOKUP(L183,ActivityList[#Data],14,0)="Figure"," "&amp;Timeline&amp;Figure,"")),"")</f>
        <v/>
      </c>
      <c r="C183" s="85" t="str">
        <v>Read &amp; discuss Matthew 28</v>
      </c>
      <c r="D183" s="218" t="str">
        <v>Scripture</v>
      </c>
      <c r="E183" s="218" t="str">
        <v>Foundation</v>
      </c>
      <c r="F183" s="219" t="str">
        <v>Bible</v>
      </c>
      <c r="G183" s="5">
        <v>180</v>
      </c>
      <c r="H183" s="5" t="str">
        <v>Ethan‚ Jesse</v>
      </c>
      <c r="I183" s="5" t="str">
        <v>Planned</v>
      </c>
      <c r="J183" s="220">
        <f>_xlfn.XLOOKUP(G183,Calendar!$A$2:$A$300,Calendar!$B$2:$B$300)</f>
        <v>43602</v>
      </c>
      <c r="K183" s="5" t="b">
        <f t="shared" ca="1" si="12"/>
        <v>0</v>
      </c>
      <c r="L183" s="5" t="str">
        <f t="shared" si="13"/>
        <v>FoundationScripture180</v>
      </c>
    </row>
    <row r="184" spans="1:12" ht="30" hidden="1" x14ac:dyDescent="0.25">
      <c r="A184" s="217" t="str">
        <f t="shared" si="11"/>
        <v>ƒ __/__</v>
      </c>
      <c r="B184" s="217" t="str">
        <f>IFERROR(IF(VLOOKUP(L184,ActivityList[#Data],13,0)="Yes"," "&amp;Map,"")&amp;IF(VLOOKUP(L184,ActivityList[#Data],14,0)="Yes"," "&amp;Timeline,IF(VLOOKUP(L184,ActivityList[#Data],14,0)="Figure"," "&amp;Timeline&amp;Figure,"")),"")</f>
        <v/>
      </c>
      <c r="C184" s="85" t="str">
        <v>Read &amp; discuss "Case for a Creator for Kids" introduction</v>
      </c>
      <c r="D184" s="218" t="str">
        <v>Case for a Creator</v>
      </c>
      <c r="E184" s="218" t="str">
        <v>Foundation</v>
      </c>
      <c r="F184" s="219" t="str">
        <v>Bible</v>
      </c>
      <c r="G184" s="5">
        <v>3</v>
      </c>
      <c r="H184" s="5" t="str">
        <v>Ethan‚ Jesse</v>
      </c>
      <c r="I184" s="5" t="str">
        <v>Completed</v>
      </c>
      <c r="J184" s="220">
        <f>_xlfn.XLOOKUP(G184,Calendar!$A$2:$A$300,Calendar!$B$2:$B$300)</f>
        <v>43348</v>
      </c>
      <c r="K184" s="5" t="b">
        <f t="shared" ca="1" si="12"/>
        <v>1</v>
      </c>
      <c r="L184" s="5" t="str">
        <f t="shared" si="13"/>
        <v>FoundationCase for a Creator3</v>
      </c>
    </row>
    <row r="185" spans="1:12" hidden="1" x14ac:dyDescent="0.25">
      <c r="A185" s="217" t="str">
        <f t="shared" si="11"/>
        <v>ƒ __/__</v>
      </c>
      <c r="B185" s="217" t="str">
        <f>IFERROR(IF(VLOOKUP(L185,ActivityList[#Data],13,0)="Yes"," "&amp;Map,"")&amp;IF(VLOOKUP(L185,ActivityList[#Data],14,0)="Yes"," "&amp;Timeline,IF(VLOOKUP(L185,ActivityList[#Data],14,0)="Figure"," "&amp;Timeline&amp;Figure,"")),"")</f>
        <v/>
      </c>
      <c r="C185" s="85" t="str">
        <v>Read &amp; discuss "Case for a Creator for Kids" chapter 1</v>
      </c>
      <c r="D185" s="218" t="str">
        <v>Case for a Creator</v>
      </c>
      <c r="E185" s="218" t="str">
        <v>Foundation</v>
      </c>
      <c r="F185" s="219" t="str">
        <v>Bible</v>
      </c>
      <c r="G185" s="5">
        <v>8</v>
      </c>
      <c r="H185" s="5" t="str">
        <v>Ethan‚ Jesse</v>
      </c>
      <c r="I185" s="5" t="str">
        <v>Completed</v>
      </c>
      <c r="J185" s="220">
        <f>_xlfn.XLOOKUP(G185,Calendar!$A$2:$A$300,Calendar!$B$2:$B$300)</f>
        <v>43355</v>
      </c>
      <c r="K185" s="5" t="b">
        <f t="shared" ca="1" si="12"/>
        <v>1</v>
      </c>
      <c r="L185" s="5" t="str">
        <f t="shared" si="13"/>
        <v>FoundationCase for a Creator8</v>
      </c>
    </row>
    <row r="186" spans="1:12" hidden="1" x14ac:dyDescent="0.25">
      <c r="A186" s="217" t="str">
        <f t="shared" si="11"/>
        <v>ƒ __/__</v>
      </c>
      <c r="B186" s="217" t="str">
        <f>IFERROR(IF(VLOOKUP(L186,ActivityList[#Data],13,0)="Yes"," "&amp;Map,"")&amp;IF(VLOOKUP(L186,ActivityList[#Data],14,0)="Yes"," "&amp;Timeline,IF(VLOOKUP(L186,ActivityList[#Data],14,0)="Figure"," "&amp;Timeline&amp;Figure,"")),"")</f>
        <v/>
      </c>
      <c r="C186" s="85" t="str">
        <v>Read &amp; discuss "Case for a Creator for Kids" chapter 2</v>
      </c>
      <c r="D186" s="218" t="str">
        <v>Case for a Creator</v>
      </c>
      <c r="E186" s="218" t="str">
        <v>Foundation</v>
      </c>
      <c r="F186" s="219" t="str">
        <v>Bible</v>
      </c>
      <c r="G186" s="5">
        <v>13</v>
      </c>
      <c r="H186" s="5" t="str">
        <v>Ethan‚ Jesse</v>
      </c>
      <c r="I186" s="5" t="str">
        <v>Completed</v>
      </c>
      <c r="J186" s="220">
        <f>_xlfn.XLOOKUP(G186,Calendar!$A$2:$A$300,Calendar!$B$2:$B$300)</f>
        <v>43362</v>
      </c>
      <c r="K186" s="5" t="b">
        <f t="shared" ca="1" si="12"/>
        <v>1</v>
      </c>
      <c r="L186" s="5" t="str">
        <f t="shared" si="13"/>
        <v>FoundationCase for a Creator13</v>
      </c>
    </row>
    <row r="187" spans="1:12" hidden="1" x14ac:dyDescent="0.25">
      <c r="A187" s="217" t="str">
        <f t="shared" si="11"/>
        <v>ƒ __/__</v>
      </c>
      <c r="B187" s="217" t="str">
        <f>IFERROR(IF(VLOOKUP(L187,ActivityList[#Data],13,0)="Yes"," "&amp;Map,"")&amp;IF(VLOOKUP(L187,ActivityList[#Data],14,0)="Yes"," "&amp;Timeline,IF(VLOOKUP(L187,ActivityList[#Data],14,0)="Figure"," "&amp;Timeline&amp;Figure,"")),"")</f>
        <v/>
      </c>
      <c r="C187" s="85" t="str">
        <v>Read &amp; discuss "Case for a Creator for Kids" chapter 3</v>
      </c>
      <c r="D187" s="218" t="str">
        <v>Case for a Creator</v>
      </c>
      <c r="E187" s="218" t="str">
        <v>Foundation</v>
      </c>
      <c r="F187" s="219" t="str">
        <v>Bible</v>
      </c>
      <c r="G187" s="5">
        <v>18</v>
      </c>
      <c r="H187" s="5" t="str">
        <v>Ethan‚ Jesse</v>
      </c>
      <c r="I187" s="5" t="str">
        <v>Completed</v>
      </c>
      <c r="J187" s="220">
        <f>_xlfn.XLOOKUP(G187,Calendar!$A$2:$A$300,Calendar!$B$2:$B$300)</f>
        <v>43369</v>
      </c>
      <c r="K187" s="5" t="b">
        <f t="shared" ca="1" si="12"/>
        <v>1</v>
      </c>
      <c r="L187" s="5" t="str">
        <f t="shared" si="13"/>
        <v>FoundationCase for a Creator18</v>
      </c>
    </row>
    <row r="188" spans="1:12" hidden="1" x14ac:dyDescent="0.25">
      <c r="A188" s="217" t="str">
        <f t="shared" si="11"/>
        <v>ƒ __/__</v>
      </c>
      <c r="B188" s="217" t="str">
        <f>IFERROR(IF(VLOOKUP(L188,ActivityList[#Data],13,0)="Yes"," "&amp;Map,"")&amp;IF(VLOOKUP(L188,ActivityList[#Data],14,0)="Yes"," "&amp;Timeline,IF(VLOOKUP(L188,ActivityList[#Data],14,0)="Figure"," "&amp;Timeline&amp;Figure,"")),"")</f>
        <v/>
      </c>
      <c r="C188" s="85" t="str">
        <v>Read &amp; discuss "Case for a Creator for Kids" chapter 4</v>
      </c>
      <c r="D188" s="218" t="str">
        <v>Case for a Creator</v>
      </c>
      <c r="E188" s="218" t="str">
        <v>Foundation</v>
      </c>
      <c r="F188" s="219" t="str">
        <v>Bible</v>
      </c>
      <c r="G188" s="5">
        <v>23</v>
      </c>
      <c r="H188" s="5" t="str">
        <v>Ethan‚ Jesse</v>
      </c>
      <c r="I188" s="5" t="str">
        <v>Completed</v>
      </c>
      <c r="J188" s="220">
        <f>_xlfn.XLOOKUP(G188,Calendar!$A$2:$A$300,Calendar!$B$2:$B$300)</f>
        <v>43376</v>
      </c>
      <c r="K188" s="5" t="b">
        <f t="shared" ca="1" si="12"/>
        <v>1</v>
      </c>
      <c r="L188" s="5" t="str">
        <f t="shared" si="13"/>
        <v>FoundationCase for a Creator23</v>
      </c>
    </row>
    <row r="189" spans="1:12" hidden="1" x14ac:dyDescent="0.25">
      <c r="A189" s="217" t="str">
        <f t="shared" si="11"/>
        <v>ƒ __/__</v>
      </c>
      <c r="B189" s="217" t="str">
        <f>IFERROR(IF(VLOOKUP(L189,ActivityList[#Data],13,0)="Yes"," "&amp;Map,"")&amp;IF(VLOOKUP(L189,ActivityList[#Data],14,0)="Yes"," "&amp;Timeline,IF(VLOOKUP(L189,ActivityList[#Data],14,0)="Figure"," "&amp;Timeline&amp;Figure,"")),"")</f>
        <v/>
      </c>
      <c r="C189" s="85" t="str">
        <v>Read &amp; discuss "Case for a Creator for Kids" chapter 5</v>
      </c>
      <c r="D189" s="218" t="str">
        <v>Case for a Creator</v>
      </c>
      <c r="E189" s="218" t="str">
        <v>Foundation</v>
      </c>
      <c r="F189" s="219" t="str">
        <v>Bible</v>
      </c>
      <c r="G189" s="5">
        <v>28</v>
      </c>
      <c r="H189" s="5" t="str">
        <v>Ethan‚ Jesse</v>
      </c>
      <c r="I189" s="5" t="str">
        <v>Planned</v>
      </c>
      <c r="J189" s="220">
        <f>_xlfn.XLOOKUP(G189,Calendar!$A$2:$A$300,Calendar!$B$2:$B$300)</f>
        <v>43383</v>
      </c>
      <c r="K189" s="5" t="b">
        <f t="shared" ca="1" si="12"/>
        <v>0</v>
      </c>
      <c r="L189" s="5" t="str">
        <f t="shared" si="13"/>
        <v>FoundationCase for a Creator28</v>
      </c>
    </row>
    <row r="190" spans="1:12" hidden="1" x14ac:dyDescent="0.25">
      <c r="A190" s="217" t="str">
        <f t="shared" si="11"/>
        <v>ƒ __/__</v>
      </c>
      <c r="B190" s="217" t="str">
        <f>IFERROR(IF(VLOOKUP(L190,ActivityList[#Data],13,0)="Yes"," "&amp;Map,"")&amp;IF(VLOOKUP(L190,ActivityList[#Data],14,0)="Yes"," "&amp;Timeline,IF(VLOOKUP(L190,ActivityList[#Data],14,0)="Figure"," "&amp;Timeline&amp;Figure,"")),"")</f>
        <v/>
      </c>
      <c r="C190" s="85" t="str">
        <v>Read &amp; discuss "Case for a Creator for Kids" chapter 6</v>
      </c>
      <c r="D190" s="218" t="str">
        <v>Case for a Creator</v>
      </c>
      <c r="E190" s="218" t="str">
        <v>Foundation</v>
      </c>
      <c r="F190" s="219" t="str">
        <v>Bible</v>
      </c>
      <c r="G190" s="5">
        <v>33</v>
      </c>
      <c r="H190" s="5" t="str">
        <v>Ethan‚ Jesse</v>
      </c>
      <c r="I190" s="5" t="str">
        <v>Planned</v>
      </c>
      <c r="J190" s="220">
        <f>_xlfn.XLOOKUP(G190,Calendar!$A$2:$A$300,Calendar!$B$2:$B$300)</f>
        <v>43390</v>
      </c>
      <c r="K190" s="5" t="b">
        <f t="shared" ca="1" si="12"/>
        <v>0</v>
      </c>
      <c r="L190" s="5" t="str">
        <f t="shared" si="13"/>
        <v>FoundationCase for a Creator33</v>
      </c>
    </row>
    <row r="191" spans="1:12" hidden="1" x14ac:dyDescent="0.25">
      <c r="A191" s="217" t="str">
        <f t="shared" si="11"/>
        <v>ƒ __/__</v>
      </c>
      <c r="B191" s="217" t="str">
        <f>IFERROR(IF(VLOOKUP(L191,ActivityList[#Data],13,0)="Yes"," "&amp;Map,"")&amp;IF(VLOOKUP(L191,ActivityList[#Data],14,0)="Yes"," "&amp;Timeline,IF(VLOOKUP(L191,ActivityList[#Data],14,0)="Figure"," "&amp;Timeline&amp;Figure,"")),"")</f>
        <v/>
      </c>
      <c r="C191" s="85" t="str">
        <v>Read &amp; discuss "Case for a Creator for Kids" chapter 7</v>
      </c>
      <c r="D191" s="218" t="str">
        <v>Case for a Creator</v>
      </c>
      <c r="E191" s="218" t="str">
        <v>Foundation</v>
      </c>
      <c r="F191" s="219" t="str">
        <v>Bible</v>
      </c>
      <c r="G191" s="5">
        <v>38</v>
      </c>
      <c r="H191" s="5" t="str">
        <v>Ethan‚ Jesse</v>
      </c>
      <c r="I191" s="5" t="str">
        <v>Planned</v>
      </c>
      <c r="J191" s="220">
        <f>_xlfn.XLOOKUP(G191,Calendar!$A$2:$A$300,Calendar!$B$2:$B$300)</f>
        <v>43397</v>
      </c>
      <c r="K191" s="5" t="b">
        <f t="shared" ca="1" si="12"/>
        <v>0</v>
      </c>
      <c r="L191" s="5" t="str">
        <f t="shared" si="13"/>
        <v>FoundationCase for a Creator38</v>
      </c>
    </row>
    <row r="192" spans="1:12" hidden="1" x14ac:dyDescent="0.25">
      <c r="A192" s="217" t="str">
        <f t="shared" si="11"/>
        <v>ƒ __/__</v>
      </c>
      <c r="B192" s="217" t="str">
        <f>IFERROR(IF(VLOOKUP(L192,ActivityList[#Data],13,0)="Yes"," "&amp;Map,"")&amp;IF(VLOOKUP(L192,ActivityList[#Data],14,0)="Yes"," "&amp;Timeline,IF(VLOOKUP(L192,ActivityList[#Data],14,0)="Figure"," "&amp;Timeline&amp;Figure,"")),"")</f>
        <v/>
      </c>
      <c r="C192" s="85" t="str">
        <v>Read &amp; discuss "Case for a Creator for Kids" chapter 8</v>
      </c>
      <c r="D192" s="218" t="str">
        <v>Case for a Creator</v>
      </c>
      <c r="E192" s="218" t="str">
        <v>Foundation</v>
      </c>
      <c r="F192" s="219" t="str">
        <v>Bible</v>
      </c>
      <c r="G192" s="5">
        <v>43</v>
      </c>
      <c r="H192" s="5" t="str">
        <v>Ethan‚ Jesse</v>
      </c>
      <c r="I192" s="5" t="str">
        <v>Planned</v>
      </c>
      <c r="J192" s="220">
        <f>_xlfn.XLOOKUP(G192,Calendar!$A$2:$A$300,Calendar!$B$2:$B$300)</f>
        <v>43404</v>
      </c>
      <c r="K192" s="5" t="b">
        <f t="shared" ca="1" si="12"/>
        <v>0</v>
      </c>
      <c r="L192" s="5" t="str">
        <f t="shared" si="13"/>
        <v>FoundationCase for a Creator43</v>
      </c>
    </row>
    <row r="193" spans="1:12" hidden="1" x14ac:dyDescent="0.25">
      <c r="A193" s="217" t="str">
        <f t="shared" si="11"/>
        <v>ƒ __/__</v>
      </c>
      <c r="B193" s="217" t="str">
        <f>IFERROR(IF(VLOOKUP(L193,ActivityList[#Data],13,0)="Yes"," "&amp;Map,"")&amp;IF(VLOOKUP(L193,ActivityList[#Data],14,0)="Yes"," "&amp;Timeline,IF(VLOOKUP(L193,ActivityList[#Data],14,0)="Figure"," "&amp;Timeline&amp;Figure,"")),"")</f>
        <v/>
      </c>
      <c r="C193" s="85" t="str">
        <v>Read &amp; discuss "Case for a Creator for Kids" chapter 9</v>
      </c>
      <c r="D193" s="218" t="str">
        <v>Case for a Creator</v>
      </c>
      <c r="E193" s="218" t="str">
        <v>Foundation</v>
      </c>
      <c r="F193" s="219" t="str">
        <v>Bible</v>
      </c>
      <c r="G193" s="5">
        <v>48</v>
      </c>
      <c r="H193" s="5" t="str">
        <v>Ethan‚ Jesse</v>
      </c>
      <c r="I193" s="5" t="str">
        <v>Planned</v>
      </c>
      <c r="J193" s="220">
        <f>_xlfn.XLOOKUP(G193,Calendar!$A$2:$A$300,Calendar!$B$2:$B$300)</f>
        <v>43411</v>
      </c>
      <c r="K193" s="5" t="b">
        <f t="shared" ca="1" si="12"/>
        <v>0</v>
      </c>
      <c r="L193" s="5" t="str">
        <f t="shared" si="13"/>
        <v>FoundationCase for a Creator48</v>
      </c>
    </row>
    <row r="194" spans="1:12" hidden="1" x14ac:dyDescent="0.25">
      <c r="A194" s="217" t="str">
        <f t="shared" si="11"/>
        <v>ƒ __/__</v>
      </c>
      <c r="B194" s="217" t="str">
        <f>IFERROR(IF(VLOOKUP(L194,ActivityList[#Data],13,0)="Yes"," "&amp;Map,"")&amp;IF(VLOOKUP(L194,ActivityList[#Data],14,0)="Yes"," "&amp;Timeline,IF(VLOOKUP(L194,ActivityList[#Data],14,0)="Figure"," "&amp;Timeline&amp;Figure,"")),"")</f>
        <v/>
      </c>
      <c r="C194" s="85" t="str">
        <v>Read &amp; discuss "Case for a Creator for Kids" chapter 10</v>
      </c>
      <c r="D194" s="218" t="str">
        <v>Case for a Creator</v>
      </c>
      <c r="E194" s="218" t="str">
        <v>Foundation</v>
      </c>
      <c r="F194" s="219" t="str">
        <v>Bible</v>
      </c>
      <c r="G194" s="5">
        <v>53</v>
      </c>
      <c r="H194" s="5" t="str">
        <v>Ethan‚ Jesse</v>
      </c>
      <c r="I194" s="5" t="str">
        <v>Planned</v>
      </c>
      <c r="J194" s="220">
        <f>_xlfn.XLOOKUP(G194,Calendar!$A$2:$A$300,Calendar!$B$2:$B$300)</f>
        <v>43418</v>
      </c>
      <c r="K194" s="5" t="b">
        <f t="shared" ca="1" si="12"/>
        <v>0</v>
      </c>
      <c r="L194" s="5" t="str">
        <f t="shared" si="13"/>
        <v>FoundationCase for a Creator53</v>
      </c>
    </row>
    <row r="195" spans="1:12" hidden="1" x14ac:dyDescent="0.25">
      <c r="A195" s="217" t="str">
        <f t="shared" si="11"/>
        <v>ƒ __/__</v>
      </c>
      <c r="B195" s="217" t="str">
        <f>IFERROR(IF(VLOOKUP(L195,ActivityList[#Data],13,0)="Yes"," "&amp;Map,"")&amp;IF(VLOOKUP(L195,ActivityList[#Data],14,0)="Yes"," "&amp;Timeline,IF(VLOOKUP(L195,ActivityList[#Data],14,0)="Figure"," "&amp;Timeline&amp;Figure,"")),"")</f>
        <v/>
      </c>
      <c r="C195" s="85" t="str">
        <v>Read &amp; discuss "Case for a Christ for Kids" introduction</v>
      </c>
      <c r="D195" s="218" t="str">
        <v>Case for Christ</v>
      </c>
      <c r="E195" s="218" t="str">
        <v>Foundation</v>
      </c>
      <c r="F195" s="219" t="str">
        <v>Bible</v>
      </c>
      <c r="G195" s="5">
        <v>63</v>
      </c>
      <c r="H195" s="5" t="str">
        <v>Ethan‚ Jesse</v>
      </c>
      <c r="I195" s="5" t="str">
        <v>Planned</v>
      </c>
      <c r="J195" s="220">
        <f>_xlfn.XLOOKUP(G195,Calendar!$A$2:$A$300,Calendar!$B$2:$B$300)</f>
        <v>43432</v>
      </c>
      <c r="K195" s="5" t="b">
        <f t="shared" ca="1" si="12"/>
        <v>0</v>
      </c>
      <c r="L195" s="5" t="str">
        <f t="shared" si="13"/>
        <v>FoundationCase for Christ63</v>
      </c>
    </row>
    <row r="196" spans="1:12" hidden="1" x14ac:dyDescent="0.25">
      <c r="A196" s="217" t="str">
        <f t="shared" si="11"/>
        <v>ƒ __/__</v>
      </c>
      <c r="B196" s="217" t="str">
        <f>IFERROR(IF(VLOOKUP(L196,ActivityList[#Data],13,0)="Yes"," "&amp;Map,"")&amp;IF(VLOOKUP(L196,ActivityList[#Data],14,0)="Yes"," "&amp;Timeline,IF(VLOOKUP(L196,ActivityList[#Data],14,0)="Figure"," "&amp;Timeline&amp;Figure,"")),"")</f>
        <v/>
      </c>
      <c r="C196" s="85" t="str">
        <v>Read &amp; discuss "Case for a Christ for Kids" chapter 1</v>
      </c>
      <c r="D196" s="218" t="str">
        <v>Case for Christ</v>
      </c>
      <c r="E196" s="218" t="str">
        <v>Foundation</v>
      </c>
      <c r="F196" s="219" t="str">
        <v>Bible</v>
      </c>
      <c r="G196" s="5">
        <v>68</v>
      </c>
      <c r="H196" s="5" t="str">
        <v>Ethan‚ Jesse</v>
      </c>
      <c r="I196" s="5" t="str">
        <v>Planned</v>
      </c>
      <c r="J196" s="220">
        <f>_xlfn.XLOOKUP(G196,Calendar!$A$2:$A$300,Calendar!$B$2:$B$300)</f>
        <v>43439</v>
      </c>
      <c r="K196" s="5" t="b">
        <f t="shared" ca="1" si="12"/>
        <v>0</v>
      </c>
      <c r="L196" s="5" t="str">
        <f t="shared" si="13"/>
        <v>FoundationCase for Christ68</v>
      </c>
    </row>
    <row r="197" spans="1:12" hidden="1" x14ac:dyDescent="0.25">
      <c r="A197" s="217" t="str">
        <f t="shared" ref="A197:A260" si="14">Planned&amp;" __/__"</f>
        <v>ƒ __/__</v>
      </c>
      <c r="B197" s="217" t="str">
        <f>IFERROR(IF(VLOOKUP(L197,ActivityList[#Data],13,0)="Yes"," "&amp;Map,"")&amp;IF(VLOOKUP(L197,ActivityList[#Data],14,0)="Yes"," "&amp;Timeline,IF(VLOOKUP(L197,ActivityList[#Data],14,0)="Figure"," "&amp;Timeline&amp;Figure,"")),"")</f>
        <v/>
      </c>
      <c r="C197" s="85" t="str">
        <v>Read &amp; discuss "Case for a Christ for Kids" chapter 2</v>
      </c>
      <c r="D197" s="218" t="str">
        <v>Case for Christ</v>
      </c>
      <c r="E197" s="218" t="str">
        <v>Foundation</v>
      </c>
      <c r="F197" s="219" t="str">
        <v>Bible</v>
      </c>
      <c r="G197" s="5">
        <v>73</v>
      </c>
      <c r="H197" s="5" t="str">
        <v>Ethan‚ Jesse</v>
      </c>
      <c r="I197" s="5" t="str">
        <v>Planned</v>
      </c>
      <c r="J197" s="220">
        <f>_xlfn.XLOOKUP(G197,Calendar!$A$2:$A$300,Calendar!$B$2:$B$300)</f>
        <v>43446</v>
      </c>
      <c r="K197" s="5" t="b">
        <f t="shared" ca="1" si="12"/>
        <v>0</v>
      </c>
      <c r="L197" s="5" t="str">
        <f t="shared" si="13"/>
        <v>FoundationCase for Christ73</v>
      </c>
    </row>
    <row r="198" spans="1:12" hidden="1" x14ac:dyDescent="0.25">
      <c r="A198" s="217" t="str">
        <f t="shared" si="14"/>
        <v>ƒ __/__</v>
      </c>
      <c r="B198" s="217" t="str">
        <f>IFERROR(IF(VLOOKUP(L198,ActivityList[#Data],13,0)="Yes"," "&amp;Map,"")&amp;IF(VLOOKUP(L198,ActivityList[#Data],14,0)="Yes"," "&amp;Timeline,IF(VLOOKUP(L198,ActivityList[#Data],14,0)="Figure"," "&amp;Timeline&amp;Figure,"")),"")</f>
        <v/>
      </c>
      <c r="C198" s="85" t="str">
        <v>Read &amp; discuss "Case for a Christ for Kids" chapter 3</v>
      </c>
      <c r="D198" s="218" t="str">
        <v>Case for Christ</v>
      </c>
      <c r="E198" s="218" t="str">
        <v>Foundation</v>
      </c>
      <c r="F198" s="219" t="str">
        <v>Bible</v>
      </c>
      <c r="G198" s="5">
        <v>78</v>
      </c>
      <c r="H198" s="5" t="str">
        <v>Ethan‚ Jesse</v>
      </c>
      <c r="I198" s="5" t="str">
        <v>Planned</v>
      </c>
      <c r="J198" s="220">
        <f>_xlfn.XLOOKUP(G198,Calendar!$A$2:$A$300,Calendar!$B$2:$B$300)</f>
        <v>43453</v>
      </c>
      <c r="K198" s="5" t="b">
        <f t="shared" ca="1" si="12"/>
        <v>0</v>
      </c>
      <c r="L198" s="5" t="str">
        <f t="shared" si="13"/>
        <v>FoundationCase for Christ78</v>
      </c>
    </row>
    <row r="199" spans="1:12" hidden="1" x14ac:dyDescent="0.25">
      <c r="A199" s="217" t="str">
        <f t="shared" si="14"/>
        <v>ƒ __/__</v>
      </c>
      <c r="B199" s="217" t="str">
        <f>IFERROR(IF(VLOOKUP(L199,ActivityList[#Data],13,0)="Yes"," "&amp;Map,"")&amp;IF(VLOOKUP(L199,ActivityList[#Data],14,0)="Yes"," "&amp;Timeline,IF(VLOOKUP(L199,ActivityList[#Data],14,0)="Figure"," "&amp;Timeline&amp;Figure,"")),"")</f>
        <v/>
      </c>
      <c r="C199" s="85" t="str">
        <v>Read &amp; discuss "Case for a Christ for Kids" chapter 4</v>
      </c>
      <c r="D199" s="218" t="str">
        <v>Case for Christ</v>
      </c>
      <c r="E199" s="218" t="str">
        <v>Foundation</v>
      </c>
      <c r="F199" s="219" t="str">
        <v>Bible</v>
      </c>
      <c r="G199" s="5">
        <v>83</v>
      </c>
      <c r="H199" s="5" t="str">
        <v>Ethan‚ Jesse</v>
      </c>
      <c r="I199" s="5" t="str">
        <v>Planned</v>
      </c>
      <c r="J199" s="220">
        <f>_xlfn.XLOOKUP(G199,Calendar!$A$2:$A$300,Calendar!$B$2:$B$300)</f>
        <v>43467</v>
      </c>
      <c r="K199" s="5" t="b">
        <f t="shared" ca="1" si="12"/>
        <v>0</v>
      </c>
      <c r="L199" s="5" t="str">
        <f t="shared" si="13"/>
        <v>FoundationCase for Christ83</v>
      </c>
    </row>
    <row r="200" spans="1:12" hidden="1" x14ac:dyDescent="0.25">
      <c r="A200" s="217" t="str">
        <f t="shared" si="14"/>
        <v>ƒ __/__</v>
      </c>
      <c r="B200" s="217" t="str">
        <f>IFERROR(IF(VLOOKUP(L200,ActivityList[#Data],13,0)="Yes"," "&amp;Map,"")&amp;IF(VLOOKUP(L200,ActivityList[#Data],14,0)="Yes"," "&amp;Timeline,IF(VLOOKUP(L200,ActivityList[#Data],14,0)="Figure"," "&amp;Timeline&amp;Figure,"")),"")</f>
        <v/>
      </c>
      <c r="C200" s="85" t="str">
        <v>Read &amp; discuss "Case for a Christ for Kids" chapter 5</v>
      </c>
      <c r="D200" s="218" t="str">
        <v>Case for Christ</v>
      </c>
      <c r="E200" s="218" t="str">
        <v>Foundation</v>
      </c>
      <c r="F200" s="219" t="str">
        <v>Bible</v>
      </c>
      <c r="G200" s="5">
        <v>88</v>
      </c>
      <c r="H200" s="5" t="str">
        <v>Ethan‚ Jesse</v>
      </c>
      <c r="I200" s="5" t="str">
        <v>Planned</v>
      </c>
      <c r="J200" s="220">
        <f>_xlfn.XLOOKUP(G200,Calendar!$A$2:$A$300,Calendar!$B$2:$B$300)</f>
        <v>43474</v>
      </c>
      <c r="K200" s="5" t="b">
        <f t="shared" ca="1" si="12"/>
        <v>0</v>
      </c>
      <c r="L200" s="5" t="str">
        <f t="shared" si="13"/>
        <v>FoundationCase for Christ88</v>
      </c>
    </row>
    <row r="201" spans="1:12" hidden="1" x14ac:dyDescent="0.25">
      <c r="A201" s="217" t="str">
        <f t="shared" si="14"/>
        <v>ƒ __/__</v>
      </c>
      <c r="B201" s="217" t="str">
        <f>IFERROR(IF(VLOOKUP(L201,ActivityList[#Data],13,0)="Yes"," "&amp;Map,"")&amp;IF(VLOOKUP(L201,ActivityList[#Data],14,0)="Yes"," "&amp;Timeline,IF(VLOOKUP(L201,ActivityList[#Data],14,0)="Figure"," "&amp;Timeline&amp;Figure,"")),"")</f>
        <v/>
      </c>
      <c r="C201" s="85" t="str">
        <v>Read &amp; discuss "Case for a Christ for Kids" chapter 6</v>
      </c>
      <c r="D201" s="218" t="str">
        <v>Case for Christ</v>
      </c>
      <c r="E201" s="218" t="str">
        <v>Foundation</v>
      </c>
      <c r="F201" s="219" t="str">
        <v>Bible</v>
      </c>
      <c r="G201" s="5">
        <v>93</v>
      </c>
      <c r="H201" s="5" t="str">
        <v>Ethan‚ Jesse</v>
      </c>
      <c r="I201" s="5" t="str">
        <v>Planned</v>
      </c>
      <c r="J201" s="220">
        <f>_xlfn.XLOOKUP(G201,Calendar!$A$2:$A$300,Calendar!$B$2:$B$300)</f>
        <v>43481</v>
      </c>
      <c r="K201" s="5" t="b">
        <f t="shared" ca="1" si="12"/>
        <v>0</v>
      </c>
      <c r="L201" s="5" t="str">
        <f t="shared" si="13"/>
        <v>FoundationCase for Christ93</v>
      </c>
    </row>
    <row r="202" spans="1:12" hidden="1" x14ac:dyDescent="0.25">
      <c r="A202" s="217" t="str">
        <f t="shared" si="14"/>
        <v>ƒ __/__</v>
      </c>
      <c r="B202" s="217" t="str">
        <f>IFERROR(IF(VLOOKUP(L202,ActivityList[#Data],13,0)="Yes"," "&amp;Map,"")&amp;IF(VLOOKUP(L202,ActivityList[#Data],14,0)="Yes"," "&amp;Timeline,IF(VLOOKUP(L202,ActivityList[#Data],14,0)="Figure"," "&amp;Timeline&amp;Figure,"")),"")</f>
        <v/>
      </c>
      <c r="C202" s="85" t="str">
        <v>Read &amp; discuss "Case for a Christ for Kids" chapter 7</v>
      </c>
      <c r="D202" s="218" t="str">
        <v>Case for Christ</v>
      </c>
      <c r="E202" s="218" t="str">
        <v>Foundation</v>
      </c>
      <c r="F202" s="219" t="str">
        <v>Bible</v>
      </c>
      <c r="G202" s="5">
        <v>98</v>
      </c>
      <c r="H202" s="5" t="str">
        <v>Ethan‚ Jesse</v>
      </c>
      <c r="I202" s="5" t="str">
        <v>Planned</v>
      </c>
      <c r="J202" s="220">
        <f>_xlfn.XLOOKUP(G202,Calendar!$A$2:$A$300,Calendar!$B$2:$B$300)</f>
        <v>43488</v>
      </c>
      <c r="K202" s="5" t="b">
        <f t="shared" ca="1" si="12"/>
        <v>0</v>
      </c>
      <c r="L202" s="5" t="str">
        <f t="shared" si="13"/>
        <v>FoundationCase for Christ98</v>
      </c>
    </row>
    <row r="203" spans="1:12" hidden="1" x14ac:dyDescent="0.25">
      <c r="A203" s="217" t="str">
        <f t="shared" si="14"/>
        <v>ƒ __/__</v>
      </c>
      <c r="B203" s="217" t="str">
        <f>IFERROR(IF(VLOOKUP(L203,ActivityList[#Data],13,0)="Yes"," "&amp;Map,"")&amp;IF(VLOOKUP(L203,ActivityList[#Data],14,0)="Yes"," "&amp;Timeline,IF(VLOOKUP(L203,ActivityList[#Data],14,0)="Figure"," "&amp;Timeline&amp;Figure,"")),"")</f>
        <v/>
      </c>
      <c r="C203" s="85" t="str">
        <v>Read &amp; discuss "Case for a Christ for Kids" chapter 8</v>
      </c>
      <c r="D203" s="218" t="str">
        <v>Case for Christ</v>
      </c>
      <c r="E203" s="218" t="str">
        <v>Foundation</v>
      </c>
      <c r="F203" s="219" t="str">
        <v>Bible</v>
      </c>
      <c r="G203" s="5">
        <v>103</v>
      </c>
      <c r="H203" s="5" t="str">
        <v>Ethan‚ Jesse</v>
      </c>
      <c r="I203" s="5" t="str">
        <v>Planned</v>
      </c>
      <c r="J203" s="220">
        <f>_xlfn.XLOOKUP(G203,Calendar!$A$2:$A$300,Calendar!$B$2:$B$300)</f>
        <v>43495</v>
      </c>
      <c r="K203" s="5" t="b">
        <f t="shared" ca="1" si="12"/>
        <v>0</v>
      </c>
      <c r="L203" s="5" t="str">
        <f t="shared" si="13"/>
        <v>FoundationCase for Christ103</v>
      </c>
    </row>
    <row r="204" spans="1:12" hidden="1" x14ac:dyDescent="0.25">
      <c r="A204" s="217" t="str">
        <f t="shared" si="14"/>
        <v>ƒ __/__</v>
      </c>
      <c r="B204" s="217" t="str">
        <f>IFERROR(IF(VLOOKUP(L204,ActivityList[#Data],13,0)="Yes"," "&amp;Map,"")&amp;IF(VLOOKUP(L204,ActivityList[#Data],14,0)="Yes"," "&amp;Timeline,IF(VLOOKUP(L204,ActivityList[#Data],14,0)="Figure"," "&amp;Timeline&amp;Figure,"")),"")</f>
        <v/>
      </c>
      <c r="C204" s="85" t="str">
        <v>Read &amp; discuss "Case for a Christ for Kids" chapter 9</v>
      </c>
      <c r="D204" s="218" t="str">
        <v>Case for Christ</v>
      </c>
      <c r="E204" s="218" t="str">
        <v>Foundation</v>
      </c>
      <c r="F204" s="219" t="str">
        <v>Bible</v>
      </c>
      <c r="G204" s="5">
        <v>108</v>
      </c>
      <c r="H204" s="5" t="str">
        <v>Ethan‚ Jesse</v>
      </c>
      <c r="I204" s="5" t="str">
        <v>Planned</v>
      </c>
      <c r="J204" s="220">
        <f>_xlfn.XLOOKUP(G204,Calendar!$A$2:$A$300,Calendar!$B$2:$B$300)</f>
        <v>43502</v>
      </c>
      <c r="K204" s="5" t="b">
        <f t="shared" ca="1" si="12"/>
        <v>0</v>
      </c>
      <c r="L204" s="5" t="str">
        <f t="shared" si="13"/>
        <v>FoundationCase for Christ108</v>
      </c>
    </row>
    <row r="205" spans="1:12" hidden="1" x14ac:dyDescent="0.25">
      <c r="A205" s="217" t="str">
        <f t="shared" si="14"/>
        <v>ƒ __/__</v>
      </c>
      <c r="B205" s="217" t="str">
        <f>IFERROR(IF(VLOOKUP(L205,ActivityList[#Data],13,0)="Yes"," "&amp;Map,"")&amp;IF(VLOOKUP(L205,ActivityList[#Data],14,0)="Yes"," "&amp;Timeline,IF(VLOOKUP(L205,ActivityList[#Data],14,0)="Figure"," "&amp;Timeline&amp;Figure,"")),"")</f>
        <v/>
      </c>
      <c r="C205" s="85" t="str">
        <v>Read &amp; discuss "Case for a Christ for Kids" chapter 10</v>
      </c>
      <c r="D205" s="218" t="str">
        <v>Case for Christ</v>
      </c>
      <c r="E205" s="218" t="str">
        <v>Foundation</v>
      </c>
      <c r="F205" s="219" t="str">
        <v>Bible</v>
      </c>
      <c r="G205" s="5">
        <v>113</v>
      </c>
      <c r="H205" s="5" t="str">
        <v>Ethan‚ Jesse</v>
      </c>
      <c r="I205" s="5" t="str">
        <v>Planned</v>
      </c>
      <c r="J205" s="220">
        <f>_xlfn.XLOOKUP(G205,Calendar!$A$2:$A$300,Calendar!$B$2:$B$300)</f>
        <v>43509</v>
      </c>
      <c r="K205" s="5" t="b">
        <f t="shared" ca="1" si="12"/>
        <v>0</v>
      </c>
      <c r="L205" s="5" t="str">
        <f t="shared" si="13"/>
        <v>FoundationCase for Christ113</v>
      </c>
    </row>
    <row r="206" spans="1:12" hidden="1" x14ac:dyDescent="0.25">
      <c r="A206" s="217" t="str">
        <f t="shared" si="14"/>
        <v>ƒ __/__</v>
      </c>
      <c r="B206" s="217" t="str">
        <f>IFERROR(IF(VLOOKUP(L206,ActivityList[#Data],13,0)="Yes"," "&amp;Map,"")&amp;IF(VLOOKUP(L206,ActivityList[#Data],14,0)="Yes"," "&amp;Timeline,IF(VLOOKUP(L206,ActivityList[#Data],14,0)="Figure"," "&amp;Timeline&amp;Figure,"")),"")</f>
        <v/>
      </c>
      <c r="C206" s="85" t="str">
        <v>Read &amp; discuss "Case for a Christ for Kids" chapter 11</v>
      </c>
      <c r="D206" s="218" t="str">
        <v>Case for Christ</v>
      </c>
      <c r="E206" s="218" t="str">
        <v>Foundation</v>
      </c>
      <c r="F206" s="219" t="str">
        <v>Bible</v>
      </c>
      <c r="G206" s="5">
        <v>118</v>
      </c>
      <c r="H206" s="5" t="str">
        <v>Ethan‚ Jesse</v>
      </c>
      <c r="I206" s="5" t="str">
        <v>Planned</v>
      </c>
      <c r="J206" s="220">
        <f>_xlfn.XLOOKUP(G206,Calendar!$A$2:$A$300,Calendar!$B$2:$B$300)</f>
        <v>43516</v>
      </c>
      <c r="K206" s="5" t="b">
        <f t="shared" ca="1" si="12"/>
        <v>0</v>
      </c>
      <c r="L206" s="5" t="str">
        <f t="shared" si="13"/>
        <v>FoundationCase for Christ118</v>
      </c>
    </row>
    <row r="207" spans="1:12" hidden="1" x14ac:dyDescent="0.25">
      <c r="A207" s="217" t="str">
        <f t="shared" si="14"/>
        <v>ƒ __/__</v>
      </c>
      <c r="B207" s="217" t="str">
        <f>IFERROR(IF(VLOOKUP(L207,ActivityList[#Data],13,0)="Yes"," "&amp;Map,"")&amp;IF(VLOOKUP(L207,ActivityList[#Data],14,0)="Yes"," "&amp;Timeline,IF(VLOOKUP(L207,ActivityList[#Data],14,0)="Figure"," "&amp;Timeline&amp;Figure,"")),"")</f>
        <v/>
      </c>
      <c r="C207" s="85" t="str">
        <v>Read &amp; discuss "Case for a Christ for Kids" chapter 12</v>
      </c>
      <c r="D207" s="218" t="str">
        <v>Case for Christ</v>
      </c>
      <c r="E207" s="218" t="str">
        <v>Foundation</v>
      </c>
      <c r="F207" s="219" t="str">
        <v>Bible</v>
      </c>
      <c r="G207" s="5">
        <v>123</v>
      </c>
      <c r="H207" s="5" t="str">
        <v>Ethan‚ Jesse</v>
      </c>
      <c r="I207" s="5" t="str">
        <v>Planned</v>
      </c>
      <c r="J207" s="220">
        <f>_xlfn.XLOOKUP(G207,Calendar!$A$2:$A$300,Calendar!$B$2:$B$300)</f>
        <v>43523</v>
      </c>
      <c r="K207" s="5" t="b">
        <f t="shared" ca="1" si="12"/>
        <v>0</v>
      </c>
      <c r="L207" s="5" t="str">
        <f t="shared" si="13"/>
        <v>FoundationCase for Christ123</v>
      </c>
    </row>
    <row r="208" spans="1:12" hidden="1" x14ac:dyDescent="0.25">
      <c r="A208" s="217" t="str">
        <f t="shared" si="14"/>
        <v>ƒ __/__</v>
      </c>
      <c r="B208" s="217" t="str">
        <f>IFERROR(IF(VLOOKUP(L208,ActivityList[#Data],13,0)="Yes"," "&amp;Map,"")&amp;IF(VLOOKUP(L208,ActivityList[#Data],14,0)="Yes"," "&amp;Timeline,IF(VLOOKUP(L208,ActivityList[#Data],14,0)="Figure"," "&amp;Timeline&amp;Figure,"")),"")</f>
        <v/>
      </c>
      <c r="C208" s="85" t="str">
        <v>Read &amp; discuss "Case for a Faith for Kids" introduction</v>
      </c>
      <c r="D208" s="218" t="str">
        <v>Case for Faith</v>
      </c>
      <c r="E208" s="218" t="str">
        <v>Foundation</v>
      </c>
      <c r="F208" s="219" t="str">
        <v>Bible</v>
      </c>
      <c r="G208" s="5">
        <v>128</v>
      </c>
      <c r="H208" s="5" t="str">
        <v>Ethan‚ Jesse</v>
      </c>
      <c r="I208" s="5" t="str">
        <v>Planned</v>
      </c>
      <c r="J208" s="220">
        <f>_xlfn.XLOOKUP(G208,Calendar!$A$2:$A$300,Calendar!$B$2:$B$300)</f>
        <v>43530</v>
      </c>
      <c r="K208" s="5" t="b">
        <f t="shared" ca="1" si="12"/>
        <v>0</v>
      </c>
      <c r="L208" s="5" t="str">
        <f t="shared" si="13"/>
        <v>FoundationCase for Faith128</v>
      </c>
    </row>
    <row r="209" spans="1:12" hidden="1" x14ac:dyDescent="0.25">
      <c r="A209" s="217" t="str">
        <f t="shared" si="14"/>
        <v>ƒ __/__</v>
      </c>
      <c r="B209" s="217" t="str">
        <f>IFERROR(IF(VLOOKUP(L209,ActivityList[#Data],13,0)="Yes"," "&amp;Map,"")&amp;IF(VLOOKUP(L209,ActivityList[#Data],14,0)="Yes"," "&amp;Timeline,IF(VLOOKUP(L209,ActivityList[#Data],14,0)="Figure"," "&amp;Timeline&amp;Figure,"")),"")</f>
        <v/>
      </c>
      <c r="C209" s="85" t="str">
        <v>Read &amp; discuss "Case for a Faith for Kids" chapter 1</v>
      </c>
      <c r="D209" s="218" t="str">
        <v>Case for Faith</v>
      </c>
      <c r="E209" s="218" t="str">
        <v>Foundation</v>
      </c>
      <c r="F209" s="219" t="str">
        <v>Bible</v>
      </c>
      <c r="G209" s="5">
        <v>133</v>
      </c>
      <c r="H209" s="5" t="str">
        <v>Ethan‚ Jesse</v>
      </c>
      <c r="I209" s="5" t="str">
        <v>Planned</v>
      </c>
      <c r="J209" s="220">
        <f>_xlfn.XLOOKUP(G209,Calendar!$A$2:$A$300,Calendar!$B$2:$B$300)</f>
        <v>43537</v>
      </c>
      <c r="K209" s="5" t="b">
        <f t="shared" ca="1" si="12"/>
        <v>0</v>
      </c>
      <c r="L209" s="5" t="str">
        <f t="shared" si="13"/>
        <v>FoundationCase for Faith133</v>
      </c>
    </row>
    <row r="210" spans="1:12" hidden="1" x14ac:dyDescent="0.25">
      <c r="A210" s="217" t="str">
        <f t="shared" si="14"/>
        <v>ƒ __/__</v>
      </c>
      <c r="B210" s="217" t="str">
        <f>IFERROR(IF(VLOOKUP(L210,ActivityList[#Data],13,0)="Yes"," "&amp;Map,"")&amp;IF(VLOOKUP(L210,ActivityList[#Data],14,0)="Yes"," "&amp;Timeline,IF(VLOOKUP(L210,ActivityList[#Data],14,0)="Figure"," "&amp;Timeline&amp;Figure,"")),"")</f>
        <v/>
      </c>
      <c r="C210" s="85" t="str">
        <v>Read &amp; discuss "Case for a Faith for Kids" chapter 2</v>
      </c>
      <c r="D210" s="218" t="str">
        <v>Case for Faith</v>
      </c>
      <c r="E210" s="218" t="str">
        <v>Foundation</v>
      </c>
      <c r="F210" s="219" t="str">
        <v>Bible</v>
      </c>
      <c r="G210" s="5">
        <v>138</v>
      </c>
      <c r="H210" s="5" t="str">
        <v>Ethan‚ Jesse</v>
      </c>
      <c r="I210" s="5" t="str">
        <v>Planned</v>
      </c>
      <c r="J210" s="220">
        <f>_xlfn.XLOOKUP(G210,Calendar!$A$2:$A$300,Calendar!$B$2:$B$300)</f>
        <v>43544</v>
      </c>
      <c r="K210" s="5" t="b">
        <f t="shared" ca="1" si="12"/>
        <v>0</v>
      </c>
      <c r="L210" s="5" t="str">
        <f t="shared" si="13"/>
        <v>FoundationCase for Faith138</v>
      </c>
    </row>
    <row r="211" spans="1:12" hidden="1" x14ac:dyDescent="0.25">
      <c r="A211" s="217" t="str">
        <f t="shared" si="14"/>
        <v>ƒ __/__</v>
      </c>
      <c r="B211" s="217" t="str">
        <f>IFERROR(IF(VLOOKUP(L211,ActivityList[#Data],13,0)="Yes"," "&amp;Map,"")&amp;IF(VLOOKUP(L211,ActivityList[#Data],14,0)="Yes"," "&amp;Timeline,IF(VLOOKUP(L211,ActivityList[#Data],14,0)="Figure"," "&amp;Timeline&amp;Figure,"")),"")</f>
        <v/>
      </c>
      <c r="C211" s="85" t="str">
        <v>Read &amp; discuss "Case for a Faith for Kids" chapter 3</v>
      </c>
      <c r="D211" s="218" t="str">
        <v>Case for Faith</v>
      </c>
      <c r="E211" s="218" t="str">
        <v>Foundation</v>
      </c>
      <c r="F211" s="219" t="str">
        <v>Bible</v>
      </c>
      <c r="G211" s="5">
        <v>143</v>
      </c>
      <c r="H211" s="5" t="str">
        <v>Ethan‚ Jesse</v>
      </c>
      <c r="I211" s="5" t="str">
        <v>Planned</v>
      </c>
      <c r="J211" s="220">
        <f>_xlfn.XLOOKUP(G211,Calendar!$A$2:$A$300,Calendar!$B$2:$B$300)</f>
        <v>43551</v>
      </c>
      <c r="K211" s="5" t="b">
        <f t="shared" ref="K211:K274" ca="1" si="15">J211&lt;=$D$1</f>
        <v>0</v>
      </c>
      <c r="L211" s="5" t="str">
        <f t="shared" ref="L211:L274" si="16">E211&amp;D211&amp;G211</f>
        <v>FoundationCase for Faith143</v>
      </c>
    </row>
    <row r="212" spans="1:12" hidden="1" x14ac:dyDescent="0.25">
      <c r="A212" s="217" t="str">
        <f t="shared" si="14"/>
        <v>ƒ __/__</v>
      </c>
      <c r="B212" s="217" t="str">
        <f>IFERROR(IF(VLOOKUP(L212,ActivityList[#Data],13,0)="Yes"," "&amp;Map,"")&amp;IF(VLOOKUP(L212,ActivityList[#Data],14,0)="Yes"," "&amp;Timeline,IF(VLOOKUP(L212,ActivityList[#Data],14,0)="Figure"," "&amp;Timeline&amp;Figure,"")),"")</f>
        <v/>
      </c>
      <c r="C212" s="85" t="str">
        <v>Read &amp; discuss "Case for a Faith for Kids" chapter 4</v>
      </c>
      <c r="D212" s="218" t="str">
        <v>Case for Faith</v>
      </c>
      <c r="E212" s="218" t="str">
        <v>Foundation</v>
      </c>
      <c r="F212" s="219" t="str">
        <v>Bible</v>
      </c>
      <c r="G212" s="5">
        <v>148</v>
      </c>
      <c r="H212" s="5" t="str">
        <v>Ethan‚ Jesse</v>
      </c>
      <c r="I212" s="5" t="str">
        <v>Planned</v>
      </c>
      <c r="J212" s="220">
        <f>_xlfn.XLOOKUP(G212,Calendar!$A$2:$A$300,Calendar!$B$2:$B$300)</f>
        <v>43558</v>
      </c>
      <c r="K212" s="5" t="b">
        <f t="shared" ca="1" si="15"/>
        <v>0</v>
      </c>
      <c r="L212" s="5" t="str">
        <f t="shared" si="16"/>
        <v>FoundationCase for Faith148</v>
      </c>
    </row>
    <row r="213" spans="1:12" hidden="1" x14ac:dyDescent="0.25">
      <c r="A213" s="217" t="str">
        <f t="shared" si="14"/>
        <v>ƒ __/__</v>
      </c>
      <c r="B213" s="217" t="str">
        <f>IFERROR(IF(VLOOKUP(L213,ActivityList[#Data],13,0)="Yes"," "&amp;Map,"")&amp;IF(VLOOKUP(L213,ActivityList[#Data],14,0)="Yes"," "&amp;Timeline,IF(VLOOKUP(L213,ActivityList[#Data],14,0)="Figure"," "&amp;Timeline&amp;Figure,"")),"")</f>
        <v/>
      </c>
      <c r="C213" s="85" t="str">
        <v>Read &amp; discuss "Case for a Faith for Kids" chapter 5</v>
      </c>
      <c r="D213" s="218" t="str">
        <v>Case for Faith</v>
      </c>
      <c r="E213" s="218" t="str">
        <v>Foundation</v>
      </c>
      <c r="F213" s="219" t="str">
        <v>Bible</v>
      </c>
      <c r="G213" s="5">
        <v>153</v>
      </c>
      <c r="H213" s="5" t="str">
        <v>Ethan‚ Jesse</v>
      </c>
      <c r="I213" s="5" t="str">
        <v>Planned</v>
      </c>
      <c r="J213" s="220">
        <f>_xlfn.XLOOKUP(G213,Calendar!$A$2:$A$300,Calendar!$B$2:$B$300)</f>
        <v>43565</v>
      </c>
      <c r="K213" s="5" t="b">
        <f t="shared" ca="1" si="15"/>
        <v>0</v>
      </c>
      <c r="L213" s="5" t="str">
        <f t="shared" si="16"/>
        <v>FoundationCase for Faith153</v>
      </c>
    </row>
    <row r="214" spans="1:12" hidden="1" x14ac:dyDescent="0.25">
      <c r="A214" s="217" t="str">
        <f t="shared" si="14"/>
        <v>ƒ __/__</v>
      </c>
      <c r="B214" s="217" t="str">
        <f>IFERROR(IF(VLOOKUP(L214,ActivityList[#Data],13,0)="Yes"," "&amp;Map,"")&amp;IF(VLOOKUP(L214,ActivityList[#Data],14,0)="Yes"," "&amp;Timeline,IF(VLOOKUP(L214,ActivityList[#Data],14,0)="Figure"," "&amp;Timeline&amp;Figure,"")),"")</f>
        <v/>
      </c>
      <c r="C214" s="85" t="str">
        <v>Read &amp; discuss "Case for a Faith for Kids" chapter 6</v>
      </c>
      <c r="D214" s="218" t="str">
        <v>Case for Faith</v>
      </c>
      <c r="E214" s="218" t="str">
        <v>Foundation</v>
      </c>
      <c r="F214" s="219" t="str">
        <v>Bible</v>
      </c>
      <c r="G214" s="5">
        <v>158</v>
      </c>
      <c r="H214" s="5" t="str">
        <v>Ethan‚ Jesse</v>
      </c>
      <c r="I214" s="5" t="str">
        <v>Planned</v>
      </c>
      <c r="J214" s="220">
        <f>_xlfn.XLOOKUP(G214,Calendar!$A$2:$A$300,Calendar!$B$2:$B$300)</f>
        <v>43572</v>
      </c>
      <c r="K214" s="5" t="b">
        <f t="shared" ca="1" si="15"/>
        <v>0</v>
      </c>
      <c r="L214" s="5" t="str">
        <f t="shared" si="16"/>
        <v>FoundationCase for Faith158</v>
      </c>
    </row>
    <row r="215" spans="1:12" hidden="1" x14ac:dyDescent="0.25">
      <c r="A215" s="217" t="str">
        <f t="shared" si="14"/>
        <v>ƒ __/__</v>
      </c>
      <c r="B215" s="217" t="str">
        <f>IFERROR(IF(VLOOKUP(L215,ActivityList[#Data],13,0)="Yes"," "&amp;Map,"")&amp;IF(VLOOKUP(L215,ActivityList[#Data],14,0)="Yes"," "&amp;Timeline,IF(VLOOKUP(L215,ActivityList[#Data],14,0)="Figure"," "&amp;Timeline&amp;Figure,"")),"")</f>
        <v/>
      </c>
      <c r="C215" s="85" t="str">
        <v>Read &amp; discuss "Case for a Faith for Kids" chapter 7</v>
      </c>
      <c r="D215" s="218" t="str">
        <v>Case for Faith</v>
      </c>
      <c r="E215" s="218" t="str">
        <v>Foundation</v>
      </c>
      <c r="F215" s="219" t="str">
        <v>Bible</v>
      </c>
      <c r="G215" s="5">
        <v>163</v>
      </c>
      <c r="H215" s="5" t="str">
        <v>Ethan‚ Jesse</v>
      </c>
      <c r="I215" s="5" t="str">
        <v>Planned</v>
      </c>
      <c r="J215" s="220">
        <f>_xlfn.XLOOKUP(G215,Calendar!$A$2:$A$300,Calendar!$B$2:$B$300)</f>
        <v>43579</v>
      </c>
      <c r="K215" s="5" t="b">
        <f t="shared" ca="1" si="15"/>
        <v>0</v>
      </c>
      <c r="L215" s="5" t="str">
        <f t="shared" si="16"/>
        <v>FoundationCase for Faith163</v>
      </c>
    </row>
    <row r="216" spans="1:12" hidden="1" x14ac:dyDescent="0.25">
      <c r="A216" s="217" t="str">
        <f t="shared" si="14"/>
        <v>ƒ __/__</v>
      </c>
      <c r="B216" s="217" t="str">
        <f>IFERROR(IF(VLOOKUP(L216,ActivityList[#Data],13,0)="Yes"," "&amp;Map,"")&amp;IF(VLOOKUP(L216,ActivityList[#Data],14,0)="Yes"," "&amp;Timeline,IF(VLOOKUP(L216,ActivityList[#Data],14,0)="Figure"," "&amp;Timeline&amp;Figure,"")),"")</f>
        <v/>
      </c>
      <c r="C216" s="85" t="str">
        <v>Read &amp; discuss "Case for a Faith for Kids" chapter 8</v>
      </c>
      <c r="D216" s="218" t="str">
        <v>Case for Faith</v>
      </c>
      <c r="E216" s="218" t="str">
        <v>Foundation</v>
      </c>
      <c r="F216" s="219" t="str">
        <v>Bible</v>
      </c>
      <c r="G216" s="5">
        <v>168</v>
      </c>
      <c r="H216" s="5" t="str">
        <v>Ethan‚ Jesse</v>
      </c>
      <c r="I216" s="5" t="str">
        <v>Planned</v>
      </c>
      <c r="J216" s="220">
        <f>_xlfn.XLOOKUP(G216,Calendar!$A$2:$A$300,Calendar!$B$2:$B$300)</f>
        <v>43586</v>
      </c>
      <c r="K216" s="5" t="b">
        <f t="shared" ca="1" si="15"/>
        <v>0</v>
      </c>
      <c r="L216" s="5" t="str">
        <f t="shared" si="16"/>
        <v>FoundationCase for Faith168</v>
      </c>
    </row>
    <row r="217" spans="1:12" hidden="1" x14ac:dyDescent="0.25">
      <c r="A217" s="217" t="str">
        <f t="shared" si="14"/>
        <v>ƒ __/__</v>
      </c>
      <c r="B217" s="217" t="str">
        <f>IFERROR(IF(VLOOKUP(L217,ActivityList[#Data],13,0)="Yes"," "&amp;Map,"")&amp;IF(VLOOKUP(L217,ActivityList[#Data],14,0)="Yes"," "&amp;Timeline,IF(VLOOKUP(L217,ActivityList[#Data],14,0)="Figure"," "&amp;Timeline&amp;Figure,"")),"")</f>
        <v/>
      </c>
      <c r="C217" s="85" t="str">
        <v>Read &amp; discuss "Case for a Faith for Kids" chapter 9</v>
      </c>
      <c r="D217" s="218" t="str">
        <v>Case for Faith</v>
      </c>
      <c r="E217" s="218" t="str">
        <v>Foundation</v>
      </c>
      <c r="F217" s="219" t="str">
        <v>Bible</v>
      </c>
      <c r="G217" s="5">
        <v>173</v>
      </c>
      <c r="H217" s="5" t="str">
        <v>Ethan‚ Jesse</v>
      </c>
      <c r="I217" s="5" t="str">
        <v>Planned</v>
      </c>
      <c r="J217" s="220">
        <f>_xlfn.XLOOKUP(G217,Calendar!$A$2:$A$300,Calendar!$B$2:$B$300)</f>
        <v>43593</v>
      </c>
      <c r="K217" s="5" t="b">
        <f t="shared" ca="1" si="15"/>
        <v>0</v>
      </c>
      <c r="L217" s="5" t="str">
        <f t="shared" si="16"/>
        <v>FoundationCase for Faith173</v>
      </c>
    </row>
    <row r="218" spans="1:12" hidden="1" x14ac:dyDescent="0.25">
      <c r="A218" s="217" t="str">
        <f t="shared" si="14"/>
        <v>ƒ __/__</v>
      </c>
      <c r="B218" s="217" t="str">
        <f>IFERROR(IF(VLOOKUP(L218,ActivityList[#Data],13,0)="Yes"," "&amp;Map,"")&amp;IF(VLOOKUP(L218,ActivityList[#Data],14,0)="Yes"," "&amp;Timeline,IF(VLOOKUP(L218,ActivityList[#Data],14,0)="Figure"," "&amp;Timeline&amp;Figure,"")),"")</f>
        <v/>
      </c>
      <c r="C218" s="85" t="str">
        <v>Read &amp; discuss "Case for a Faith for Kids" epilogue</v>
      </c>
      <c r="D218" s="218" t="str">
        <v>Case for Faith</v>
      </c>
      <c r="E218" s="218" t="str">
        <v>Foundation</v>
      </c>
      <c r="F218" s="219" t="str">
        <v>Bible</v>
      </c>
      <c r="G218" s="5">
        <v>178</v>
      </c>
      <c r="H218" s="5" t="str">
        <v>Ethan‚ Jesse</v>
      </c>
      <c r="I218" s="5" t="str">
        <v>Planned</v>
      </c>
      <c r="J218" s="220">
        <f>_xlfn.XLOOKUP(G218,Calendar!$A$2:$A$300,Calendar!$B$2:$B$300)</f>
        <v>43600</v>
      </c>
      <c r="K218" s="5" t="b">
        <f t="shared" ca="1" si="15"/>
        <v>0</v>
      </c>
      <c r="L218" s="5" t="str">
        <f t="shared" si="16"/>
        <v>FoundationCase for Faith178</v>
      </c>
    </row>
    <row r="219" spans="1:12" hidden="1" x14ac:dyDescent="0.25">
      <c r="A219" s="217" t="str">
        <f t="shared" si="14"/>
        <v>ƒ __/__</v>
      </c>
      <c r="B219" s="217" t="str">
        <f>IFERROR(IF(VLOOKUP(L219,ActivityList[#Data],13,0)="Yes"," "&amp;Map,"")&amp;IF(VLOOKUP(L219,ActivityList[#Data],14,0)="Yes"," "&amp;Timeline,IF(VLOOKUP(L219,ActivityList[#Data],14,0)="Figure"," "&amp;Timeline&amp;Figure,"")),"")</f>
        <v/>
      </c>
      <c r="C219" s="85" t="str">
        <v>Read John 1</v>
      </c>
      <c r="D219" s="218" t="str">
        <v>Reading</v>
      </c>
      <c r="E219" s="218" t="str">
        <v>Foundation</v>
      </c>
      <c r="F219" s="219" t="str">
        <v>Bible</v>
      </c>
      <c r="G219" s="5">
        <v>1</v>
      </c>
      <c r="H219" s="5" t="str">
        <v>Ethan‚ Jesse</v>
      </c>
      <c r="I219" s="5" t="str">
        <v>Completed</v>
      </c>
      <c r="J219" s="220">
        <f>_xlfn.XLOOKUP(G219,Calendar!$A$2:$A$300,Calendar!$B$2:$B$300)</f>
        <v>43346</v>
      </c>
      <c r="K219" s="5" t="b">
        <f t="shared" ca="1" si="15"/>
        <v>1</v>
      </c>
      <c r="L219" s="5" t="str">
        <f t="shared" si="16"/>
        <v>FoundationReading1</v>
      </c>
    </row>
    <row r="220" spans="1:12" hidden="1" x14ac:dyDescent="0.25">
      <c r="A220" s="217" t="str">
        <f t="shared" si="14"/>
        <v>ƒ __/__</v>
      </c>
      <c r="B220" s="217" t="str">
        <f>IFERROR(IF(VLOOKUP(L220,ActivityList[#Data],13,0)="Yes"," "&amp;Map,"")&amp;IF(VLOOKUP(L220,ActivityList[#Data],14,0)="Yes"," "&amp;Timeline,IF(VLOOKUP(L220,ActivityList[#Data],14,0)="Figure"," "&amp;Timeline&amp;Figure,"")),"")</f>
        <v/>
      </c>
      <c r="C220" s="85" t="str">
        <v>Read John 2</v>
      </c>
      <c r="D220" s="218" t="str">
        <v>Reading</v>
      </c>
      <c r="E220" s="218" t="str">
        <v>Foundation</v>
      </c>
      <c r="F220" s="219" t="str">
        <v>Bible</v>
      </c>
      <c r="G220" s="5">
        <v>2</v>
      </c>
      <c r="H220" s="5" t="str">
        <v>Ethan‚ Jesse</v>
      </c>
      <c r="I220" s="5" t="str">
        <v>Completed</v>
      </c>
      <c r="J220" s="220">
        <f>_xlfn.XLOOKUP(G220,Calendar!$A$2:$A$300,Calendar!$B$2:$B$300)</f>
        <v>43347</v>
      </c>
      <c r="K220" s="5" t="b">
        <f t="shared" ca="1" si="15"/>
        <v>1</v>
      </c>
      <c r="L220" s="5" t="str">
        <f t="shared" si="16"/>
        <v>FoundationReading2</v>
      </c>
    </row>
    <row r="221" spans="1:12" hidden="1" x14ac:dyDescent="0.25">
      <c r="A221" s="217" t="str">
        <f t="shared" si="14"/>
        <v>ƒ __/__</v>
      </c>
      <c r="B221" s="217" t="str">
        <f>IFERROR(IF(VLOOKUP(L221,ActivityList[#Data],13,0)="Yes"," "&amp;Map,"")&amp;IF(VLOOKUP(L221,ActivityList[#Data],14,0)="Yes"," "&amp;Timeline,IF(VLOOKUP(L221,ActivityList[#Data],14,0)="Figure"," "&amp;Timeline&amp;Figure,"")),"")</f>
        <v/>
      </c>
      <c r="C221" s="85" t="str">
        <v>Read John 3</v>
      </c>
      <c r="D221" s="218" t="str">
        <v>Reading</v>
      </c>
      <c r="E221" s="218" t="str">
        <v>Foundation</v>
      </c>
      <c r="F221" s="219" t="str">
        <v>Bible</v>
      </c>
      <c r="G221" s="5">
        <v>3</v>
      </c>
      <c r="H221" s="5" t="str">
        <v>Ethan‚ Jesse</v>
      </c>
      <c r="I221" s="5" t="str">
        <v>Completed</v>
      </c>
      <c r="J221" s="220">
        <f>_xlfn.XLOOKUP(G221,Calendar!$A$2:$A$300,Calendar!$B$2:$B$300)</f>
        <v>43348</v>
      </c>
      <c r="K221" s="5" t="b">
        <f t="shared" ca="1" si="15"/>
        <v>1</v>
      </c>
      <c r="L221" s="5" t="str">
        <f t="shared" si="16"/>
        <v>FoundationReading3</v>
      </c>
    </row>
    <row r="222" spans="1:12" hidden="1" x14ac:dyDescent="0.25">
      <c r="A222" s="217" t="str">
        <f t="shared" si="14"/>
        <v>ƒ __/__</v>
      </c>
      <c r="B222" s="217" t="str">
        <f>IFERROR(IF(VLOOKUP(L222,ActivityList[#Data],13,0)="Yes"," "&amp;Map,"")&amp;IF(VLOOKUP(L222,ActivityList[#Data],14,0)="Yes"," "&amp;Timeline,IF(VLOOKUP(L222,ActivityList[#Data],14,0)="Figure"," "&amp;Timeline&amp;Figure,"")),"")</f>
        <v/>
      </c>
      <c r="C222" s="85" t="str">
        <v>Read Proverbs 1</v>
      </c>
      <c r="D222" s="218" t="str">
        <v>Reading</v>
      </c>
      <c r="E222" s="218" t="str">
        <v>Foundation</v>
      </c>
      <c r="F222" s="219" t="str">
        <v>Bible</v>
      </c>
      <c r="G222" s="5">
        <v>4</v>
      </c>
      <c r="H222" s="5" t="str">
        <v>Ethan‚ Jesse</v>
      </c>
      <c r="I222" s="5" t="str">
        <v>Completed</v>
      </c>
      <c r="J222" s="220">
        <f>_xlfn.XLOOKUP(G222,Calendar!$A$2:$A$300,Calendar!$B$2:$B$300)</f>
        <v>43349</v>
      </c>
      <c r="K222" s="5" t="b">
        <f t="shared" ca="1" si="15"/>
        <v>1</v>
      </c>
      <c r="L222" s="5" t="str">
        <f t="shared" si="16"/>
        <v>FoundationReading4</v>
      </c>
    </row>
    <row r="223" spans="1:12" hidden="1" x14ac:dyDescent="0.25">
      <c r="A223" s="217" t="str">
        <f t="shared" si="14"/>
        <v>ƒ __/__</v>
      </c>
      <c r="B223" s="217" t="str">
        <f>IFERROR(IF(VLOOKUP(L223,ActivityList[#Data],13,0)="Yes"," "&amp;Map,"")&amp;IF(VLOOKUP(L223,ActivityList[#Data],14,0)="Yes"," "&amp;Timeline,IF(VLOOKUP(L223,ActivityList[#Data],14,0)="Figure"," "&amp;Timeline&amp;Figure,"")),"")</f>
        <v/>
      </c>
      <c r="C223" s="85" t="str">
        <v>Read Proverbs 2</v>
      </c>
      <c r="D223" s="218" t="str">
        <v>Reading</v>
      </c>
      <c r="E223" s="218" t="str">
        <v>Foundation</v>
      </c>
      <c r="F223" s="219" t="str">
        <v>Bible</v>
      </c>
      <c r="G223" s="5">
        <v>5</v>
      </c>
      <c r="H223" s="5" t="str">
        <v>Ethan‚ Jesse</v>
      </c>
      <c r="I223" s="5" t="str">
        <v>Completed</v>
      </c>
      <c r="J223" s="220">
        <f>_xlfn.XLOOKUP(G223,Calendar!$A$2:$A$300,Calendar!$B$2:$B$300)</f>
        <v>43350</v>
      </c>
      <c r="K223" s="5" t="b">
        <f t="shared" ca="1" si="15"/>
        <v>1</v>
      </c>
      <c r="L223" s="5" t="str">
        <f t="shared" si="16"/>
        <v>FoundationReading5</v>
      </c>
    </row>
    <row r="224" spans="1:12" hidden="1" x14ac:dyDescent="0.25">
      <c r="A224" s="217" t="str">
        <f t="shared" si="14"/>
        <v>ƒ __/__</v>
      </c>
      <c r="B224" s="217" t="str">
        <f>IFERROR(IF(VLOOKUP(L224,ActivityList[#Data],13,0)="Yes"," "&amp;Map,"")&amp;IF(VLOOKUP(L224,ActivityList[#Data],14,0)="Yes"," "&amp;Timeline,IF(VLOOKUP(L224,ActivityList[#Data],14,0)="Figure"," "&amp;Timeline&amp;Figure,"")),"")</f>
        <v/>
      </c>
      <c r="C224" s="85" t="str">
        <v>Read John 4</v>
      </c>
      <c r="D224" s="218" t="str">
        <v>Reading</v>
      </c>
      <c r="E224" s="218" t="str">
        <v>Foundation</v>
      </c>
      <c r="F224" s="219" t="str">
        <v>Bible</v>
      </c>
      <c r="G224" s="5">
        <v>6</v>
      </c>
      <c r="H224" s="5" t="str">
        <v>Ethan‚ Jesse</v>
      </c>
      <c r="I224" s="5" t="str">
        <v>Completed</v>
      </c>
      <c r="J224" s="220">
        <f>_xlfn.XLOOKUP(G224,Calendar!$A$2:$A$300,Calendar!$B$2:$B$300)</f>
        <v>43353</v>
      </c>
      <c r="K224" s="5" t="b">
        <f t="shared" ca="1" si="15"/>
        <v>1</v>
      </c>
      <c r="L224" s="5" t="str">
        <f t="shared" si="16"/>
        <v>FoundationReading6</v>
      </c>
    </row>
    <row r="225" spans="1:12" hidden="1" x14ac:dyDescent="0.25">
      <c r="A225" s="217" t="str">
        <f t="shared" si="14"/>
        <v>ƒ __/__</v>
      </c>
      <c r="B225" s="217" t="str">
        <f>IFERROR(IF(VLOOKUP(L225,ActivityList[#Data],13,0)="Yes"," "&amp;Map,"")&amp;IF(VLOOKUP(L225,ActivityList[#Data],14,0)="Yes"," "&amp;Timeline,IF(VLOOKUP(L225,ActivityList[#Data],14,0)="Figure"," "&amp;Timeline&amp;Figure,"")),"")</f>
        <v/>
      </c>
      <c r="C225" s="85" t="str">
        <v>Read John 5</v>
      </c>
      <c r="D225" s="218" t="str">
        <v>Reading</v>
      </c>
      <c r="E225" s="218" t="str">
        <v>Foundation</v>
      </c>
      <c r="F225" s="219" t="str">
        <v>Bible</v>
      </c>
      <c r="G225" s="5">
        <v>7</v>
      </c>
      <c r="H225" s="5" t="str">
        <v>Ethan‚ Jesse</v>
      </c>
      <c r="I225" s="5" t="str">
        <v>Completed</v>
      </c>
      <c r="J225" s="220">
        <f>_xlfn.XLOOKUP(G225,Calendar!$A$2:$A$300,Calendar!$B$2:$B$300)</f>
        <v>43354</v>
      </c>
      <c r="K225" s="5" t="b">
        <f t="shared" ca="1" si="15"/>
        <v>1</v>
      </c>
      <c r="L225" s="5" t="str">
        <f t="shared" si="16"/>
        <v>FoundationReading7</v>
      </c>
    </row>
    <row r="226" spans="1:12" hidden="1" x14ac:dyDescent="0.25">
      <c r="A226" s="217" t="str">
        <f t="shared" si="14"/>
        <v>ƒ __/__</v>
      </c>
      <c r="B226" s="217" t="str">
        <f>IFERROR(IF(VLOOKUP(L226,ActivityList[#Data],13,0)="Yes"," "&amp;Map,"")&amp;IF(VLOOKUP(L226,ActivityList[#Data],14,0)="Yes"," "&amp;Timeline,IF(VLOOKUP(L226,ActivityList[#Data],14,0)="Figure"," "&amp;Timeline&amp;Figure,"")),"")</f>
        <v/>
      </c>
      <c r="C226" s="85" t="str">
        <v>Read John 6</v>
      </c>
      <c r="D226" s="218" t="str">
        <v>Reading</v>
      </c>
      <c r="E226" s="218" t="str">
        <v>Foundation</v>
      </c>
      <c r="F226" s="219" t="str">
        <v>Bible</v>
      </c>
      <c r="G226" s="5">
        <v>8</v>
      </c>
      <c r="H226" s="5" t="str">
        <v>Ethan‚ Jesse</v>
      </c>
      <c r="I226" s="5" t="str">
        <v>Completed</v>
      </c>
      <c r="J226" s="220">
        <f>_xlfn.XLOOKUP(G226,Calendar!$A$2:$A$300,Calendar!$B$2:$B$300)</f>
        <v>43355</v>
      </c>
      <c r="K226" s="5" t="b">
        <f t="shared" ca="1" si="15"/>
        <v>1</v>
      </c>
      <c r="L226" s="5" t="str">
        <f t="shared" si="16"/>
        <v>FoundationReading8</v>
      </c>
    </row>
    <row r="227" spans="1:12" hidden="1" x14ac:dyDescent="0.25">
      <c r="A227" s="217" t="str">
        <f t="shared" si="14"/>
        <v>ƒ __/__</v>
      </c>
      <c r="B227" s="217" t="str">
        <f>IFERROR(IF(VLOOKUP(L227,ActivityList[#Data],13,0)="Yes"," "&amp;Map,"")&amp;IF(VLOOKUP(L227,ActivityList[#Data],14,0)="Yes"," "&amp;Timeline,IF(VLOOKUP(L227,ActivityList[#Data],14,0)="Figure"," "&amp;Timeline&amp;Figure,"")),"")</f>
        <v/>
      </c>
      <c r="C227" s="85" t="str">
        <v>Read Proverbs 3</v>
      </c>
      <c r="D227" s="218" t="str">
        <v>Reading</v>
      </c>
      <c r="E227" s="218" t="str">
        <v>Foundation</v>
      </c>
      <c r="F227" s="219" t="str">
        <v>Bible</v>
      </c>
      <c r="G227" s="5">
        <v>9</v>
      </c>
      <c r="H227" s="5" t="str">
        <v>Ethan‚ Jesse</v>
      </c>
      <c r="I227" s="5" t="str">
        <v>Completed</v>
      </c>
      <c r="J227" s="220">
        <f>_xlfn.XLOOKUP(G227,Calendar!$A$2:$A$300,Calendar!$B$2:$B$300)</f>
        <v>43356</v>
      </c>
      <c r="K227" s="5" t="b">
        <f t="shared" ca="1" si="15"/>
        <v>1</v>
      </c>
      <c r="L227" s="5" t="str">
        <f t="shared" si="16"/>
        <v>FoundationReading9</v>
      </c>
    </row>
    <row r="228" spans="1:12" hidden="1" x14ac:dyDescent="0.25">
      <c r="A228" s="217" t="str">
        <f t="shared" si="14"/>
        <v>ƒ __/__</v>
      </c>
      <c r="B228" s="217" t="str">
        <f>IFERROR(IF(VLOOKUP(L228,ActivityList[#Data],13,0)="Yes"," "&amp;Map,"")&amp;IF(VLOOKUP(L228,ActivityList[#Data],14,0)="Yes"," "&amp;Timeline,IF(VLOOKUP(L228,ActivityList[#Data],14,0)="Figure"," "&amp;Timeline&amp;Figure,"")),"")</f>
        <v/>
      </c>
      <c r="C228" s="85" t="str">
        <v>Read Proverbs 4</v>
      </c>
      <c r="D228" s="218" t="str">
        <v>Reading</v>
      </c>
      <c r="E228" s="218" t="str">
        <v>Foundation</v>
      </c>
      <c r="F228" s="219" t="str">
        <v>Bible</v>
      </c>
      <c r="G228" s="5">
        <v>10</v>
      </c>
      <c r="H228" s="5" t="str">
        <v>Ethan‚ Jesse</v>
      </c>
      <c r="I228" s="5" t="str">
        <v>Completed</v>
      </c>
      <c r="J228" s="220">
        <f>_xlfn.XLOOKUP(G228,Calendar!$A$2:$A$300,Calendar!$B$2:$B$300)</f>
        <v>43357</v>
      </c>
      <c r="K228" s="5" t="b">
        <f t="shared" ca="1" si="15"/>
        <v>1</v>
      </c>
      <c r="L228" s="5" t="str">
        <f t="shared" si="16"/>
        <v>FoundationReading10</v>
      </c>
    </row>
    <row r="229" spans="1:12" hidden="1" x14ac:dyDescent="0.25">
      <c r="A229" s="217" t="str">
        <f t="shared" si="14"/>
        <v>ƒ __/__</v>
      </c>
      <c r="B229" s="217" t="str">
        <f>IFERROR(IF(VLOOKUP(L229,ActivityList[#Data],13,0)="Yes"," "&amp;Map,"")&amp;IF(VLOOKUP(L229,ActivityList[#Data],14,0)="Yes"," "&amp;Timeline,IF(VLOOKUP(L229,ActivityList[#Data],14,0)="Figure"," "&amp;Timeline&amp;Figure,"")),"")</f>
        <v/>
      </c>
      <c r="C229" s="85" t="str">
        <v>Read John 7</v>
      </c>
      <c r="D229" s="218" t="str">
        <v>Reading</v>
      </c>
      <c r="E229" s="218" t="str">
        <v>Foundation</v>
      </c>
      <c r="F229" s="219" t="str">
        <v>Bible</v>
      </c>
      <c r="G229" s="5">
        <v>11</v>
      </c>
      <c r="H229" s="5" t="str">
        <v>Ethan‚ Jesse</v>
      </c>
      <c r="I229" s="5" t="str">
        <v>Completed</v>
      </c>
      <c r="J229" s="220">
        <f>_xlfn.XLOOKUP(G229,Calendar!$A$2:$A$300,Calendar!$B$2:$B$300)</f>
        <v>43360</v>
      </c>
      <c r="K229" s="5" t="b">
        <f t="shared" ca="1" si="15"/>
        <v>1</v>
      </c>
      <c r="L229" s="5" t="str">
        <f t="shared" si="16"/>
        <v>FoundationReading11</v>
      </c>
    </row>
    <row r="230" spans="1:12" hidden="1" x14ac:dyDescent="0.25">
      <c r="A230" s="217" t="str">
        <f t="shared" si="14"/>
        <v>ƒ __/__</v>
      </c>
      <c r="B230" s="217" t="str">
        <f>IFERROR(IF(VLOOKUP(L230,ActivityList[#Data],13,0)="Yes"," "&amp;Map,"")&amp;IF(VLOOKUP(L230,ActivityList[#Data],14,0)="Yes"," "&amp;Timeline,IF(VLOOKUP(L230,ActivityList[#Data],14,0)="Figure"," "&amp;Timeline&amp;Figure,"")),"")</f>
        <v/>
      </c>
      <c r="C230" s="85" t="str">
        <v>Read John 8</v>
      </c>
      <c r="D230" s="218" t="str">
        <v>Reading</v>
      </c>
      <c r="E230" s="218" t="str">
        <v>Foundation</v>
      </c>
      <c r="F230" s="219" t="str">
        <v>Bible</v>
      </c>
      <c r="G230" s="5">
        <v>12</v>
      </c>
      <c r="H230" s="5" t="str">
        <v>Ethan‚ Jesse</v>
      </c>
      <c r="I230" s="5" t="str">
        <v>Completed</v>
      </c>
      <c r="J230" s="220">
        <f>_xlfn.XLOOKUP(G230,Calendar!$A$2:$A$300,Calendar!$B$2:$B$300)</f>
        <v>43361</v>
      </c>
      <c r="K230" s="5" t="b">
        <f t="shared" ca="1" si="15"/>
        <v>1</v>
      </c>
      <c r="L230" s="5" t="str">
        <f t="shared" si="16"/>
        <v>FoundationReading12</v>
      </c>
    </row>
    <row r="231" spans="1:12" hidden="1" x14ac:dyDescent="0.25">
      <c r="A231" s="217" t="str">
        <f t="shared" si="14"/>
        <v>ƒ __/__</v>
      </c>
      <c r="B231" s="217" t="str">
        <f>IFERROR(IF(VLOOKUP(L231,ActivityList[#Data],13,0)="Yes"," "&amp;Map,"")&amp;IF(VLOOKUP(L231,ActivityList[#Data],14,0)="Yes"," "&amp;Timeline,IF(VLOOKUP(L231,ActivityList[#Data],14,0)="Figure"," "&amp;Timeline&amp;Figure,"")),"")</f>
        <v/>
      </c>
      <c r="C231" s="85" t="str">
        <v>Read Proverbs 5</v>
      </c>
      <c r="D231" s="218" t="str">
        <v>Reading</v>
      </c>
      <c r="E231" s="218" t="str">
        <v>Foundation</v>
      </c>
      <c r="F231" s="219" t="str">
        <v>Bible</v>
      </c>
      <c r="G231" s="5">
        <v>13</v>
      </c>
      <c r="H231" s="5" t="str">
        <v>Ethan‚ Jesse</v>
      </c>
      <c r="I231" s="5" t="str">
        <v>Revoked</v>
      </c>
      <c r="J231" s="220">
        <f>_xlfn.XLOOKUP(G231,Calendar!$A$2:$A$300,Calendar!$B$2:$B$300)</f>
        <v>43362</v>
      </c>
      <c r="K231" s="5" t="b">
        <f t="shared" ca="1" si="15"/>
        <v>1</v>
      </c>
      <c r="L231" s="5" t="str">
        <f t="shared" si="16"/>
        <v>FoundationReading13</v>
      </c>
    </row>
    <row r="232" spans="1:12" hidden="1" x14ac:dyDescent="0.25">
      <c r="A232" s="217" t="str">
        <f t="shared" si="14"/>
        <v>ƒ __/__</v>
      </c>
      <c r="B232" s="217" t="str">
        <f>IFERROR(IF(VLOOKUP(L232,ActivityList[#Data],13,0)="Yes"," "&amp;Map,"")&amp;IF(VLOOKUP(L232,ActivityList[#Data],14,0)="Yes"," "&amp;Timeline,IF(VLOOKUP(L232,ActivityList[#Data],14,0)="Figure"," "&amp;Timeline&amp;Figure,"")),"")</f>
        <v/>
      </c>
      <c r="C232" s="85" t="str">
        <v>Read Proverbs 6</v>
      </c>
      <c r="D232" s="218" t="str">
        <v>Reading</v>
      </c>
      <c r="E232" s="218" t="str">
        <v>Foundation</v>
      </c>
      <c r="F232" s="219" t="str">
        <v>Bible</v>
      </c>
      <c r="G232" s="5">
        <v>14</v>
      </c>
      <c r="H232" s="5" t="str">
        <v>Ethan‚ Jesse</v>
      </c>
      <c r="I232" s="5" t="str">
        <v>Completed</v>
      </c>
      <c r="J232" s="220">
        <f>_xlfn.XLOOKUP(G232,Calendar!$A$2:$A$300,Calendar!$B$2:$B$300)</f>
        <v>43363</v>
      </c>
      <c r="K232" s="5" t="b">
        <f t="shared" ca="1" si="15"/>
        <v>1</v>
      </c>
      <c r="L232" s="5" t="str">
        <f t="shared" si="16"/>
        <v>FoundationReading14</v>
      </c>
    </row>
    <row r="233" spans="1:12" hidden="1" x14ac:dyDescent="0.25">
      <c r="A233" s="217" t="str">
        <f t="shared" si="14"/>
        <v>ƒ __/__</v>
      </c>
      <c r="B233" s="217" t="str">
        <f>IFERROR(IF(VLOOKUP(L233,ActivityList[#Data],13,0)="Yes"," "&amp;Map,"")&amp;IF(VLOOKUP(L233,ActivityList[#Data],14,0)="Yes"," "&amp;Timeline,IF(VLOOKUP(L233,ActivityList[#Data],14,0)="Figure"," "&amp;Timeline&amp;Figure,"")),"")</f>
        <v/>
      </c>
      <c r="C233" s="85" t="str">
        <v>Read Proverbs 7</v>
      </c>
      <c r="D233" s="218" t="str">
        <v>Reading</v>
      </c>
      <c r="E233" s="218" t="str">
        <v>Foundation</v>
      </c>
      <c r="F233" s="219" t="str">
        <v>Bible</v>
      </c>
      <c r="G233" s="5">
        <v>15</v>
      </c>
      <c r="H233" s="5" t="str">
        <v>Ethan‚ Jesse</v>
      </c>
      <c r="I233" s="5" t="str">
        <v>Completed</v>
      </c>
      <c r="J233" s="220">
        <f>_xlfn.XLOOKUP(G233,Calendar!$A$2:$A$300,Calendar!$B$2:$B$300)</f>
        <v>43364</v>
      </c>
      <c r="K233" s="5" t="b">
        <f t="shared" ca="1" si="15"/>
        <v>1</v>
      </c>
      <c r="L233" s="5" t="str">
        <f t="shared" si="16"/>
        <v>FoundationReading15</v>
      </c>
    </row>
    <row r="234" spans="1:12" hidden="1" x14ac:dyDescent="0.25">
      <c r="A234" s="217" t="str">
        <f t="shared" si="14"/>
        <v>ƒ __/__</v>
      </c>
      <c r="B234" s="217" t="str">
        <f>IFERROR(IF(VLOOKUP(L234,ActivityList[#Data],13,0)="Yes"," "&amp;Map,"")&amp;IF(VLOOKUP(L234,ActivityList[#Data],14,0)="Yes"," "&amp;Timeline,IF(VLOOKUP(L234,ActivityList[#Data],14,0)="Figure"," "&amp;Timeline&amp;Figure,"")),"")</f>
        <v/>
      </c>
      <c r="C234" s="85" t="str">
        <v>Read John 9</v>
      </c>
      <c r="D234" s="218" t="str">
        <v>Reading</v>
      </c>
      <c r="E234" s="218" t="str">
        <v>Foundation</v>
      </c>
      <c r="F234" s="219" t="str">
        <v>Bible</v>
      </c>
      <c r="G234" s="5">
        <v>16</v>
      </c>
      <c r="H234" s="5" t="str">
        <v>Ethan‚ Jesse</v>
      </c>
      <c r="I234" s="5" t="str">
        <v>Completed</v>
      </c>
      <c r="J234" s="220">
        <f>_xlfn.XLOOKUP(G234,Calendar!$A$2:$A$300,Calendar!$B$2:$B$300)</f>
        <v>43367</v>
      </c>
      <c r="K234" s="5" t="b">
        <f t="shared" ca="1" si="15"/>
        <v>1</v>
      </c>
      <c r="L234" s="5" t="str">
        <f t="shared" si="16"/>
        <v>FoundationReading16</v>
      </c>
    </row>
    <row r="235" spans="1:12" hidden="1" x14ac:dyDescent="0.25">
      <c r="A235" s="217" t="str">
        <f t="shared" si="14"/>
        <v>ƒ __/__</v>
      </c>
      <c r="B235" s="217" t="str">
        <f>IFERROR(IF(VLOOKUP(L235,ActivityList[#Data],13,0)="Yes"," "&amp;Map,"")&amp;IF(VLOOKUP(L235,ActivityList[#Data],14,0)="Yes"," "&amp;Timeline,IF(VLOOKUP(L235,ActivityList[#Data],14,0)="Figure"," "&amp;Timeline&amp;Figure,"")),"")</f>
        <v/>
      </c>
      <c r="C235" s="85" t="str">
        <v>Read John 10</v>
      </c>
      <c r="D235" s="218" t="str">
        <v>Reading</v>
      </c>
      <c r="E235" s="218" t="str">
        <v>Foundation</v>
      </c>
      <c r="F235" s="219" t="str">
        <v>Bible</v>
      </c>
      <c r="G235" s="5">
        <v>17</v>
      </c>
      <c r="H235" s="5" t="str">
        <v>Ethan‚ Jesse</v>
      </c>
      <c r="I235" s="5" t="str">
        <v>Completed</v>
      </c>
      <c r="J235" s="220">
        <f>_xlfn.XLOOKUP(G235,Calendar!$A$2:$A$300,Calendar!$B$2:$B$300)</f>
        <v>43368</v>
      </c>
      <c r="K235" s="5" t="b">
        <f t="shared" ca="1" si="15"/>
        <v>1</v>
      </c>
      <c r="L235" s="5" t="str">
        <f t="shared" si="16"/>
        <v>FoundationReading17</v>
      </c>
    </row>
    <row r="236" spans="1:12" hidden="1" x14ac:dyDescent="0.25">
      <c r="A236" s="217" t="str">
        <f t="shared" si="14"/>
        <v>ƒ __/__</v>
      </c>
      <c r="B236" s="217" t="str">
        <f>IFERROR(IF(VLOOKUP(L236,ActivityList[#Data],13,0)="Yes"," "&amp;Map,"")&amp;IF(VLOOKUP(L236,ActivityList[#Data],14,0)="Yes"," "&amp;Timeline,IF(VLOOKUP(L236,ActivityList[#Data],14,0)="Figure"," "&amp;Timeline&amp;Figure,"")),"")</f>
        <v/>
      </c>
      <c r="C236" s="85" t="str">
        <v>Read John 11</v>
      </c>
      <c r="D236" s="218" t="str">
        <v>Reading</v>
      </c>
      <c r="E236" s="218" t="str">
        <v>Foundation</v>
      </c>
      <c r="F236" s="219" t="str">
        <v>Bible</v>
      </c>
      <c r="G236" s="5">
        <v>18</v>
      </c>
      <c r="H236" s="5" t="str">
        <v>Ethan‚ Jesse</v>
      </c>
      <c r="I236" s="5" t="str">
        <v>Completed</v>
      </c>
      <c r="J236" s="220">
        <f>_xlfn.XLOOKUP(G236,Calendar!$A$2:$A$300,Calendar!$B$2:$B$300)</f>
        <v>43369</v>
      </c>
      <c r="K236" s="5" t="b">
        <f t="shared" ca="1" si="15"/>
        <v>1</v>
      </c>
      <c r="L236" s="5" t="str">
        <f t="shared" si="16"/>
        <v>FoundationReading18</v>
      </c>
    </row>
    <row r="237" spans="1:12" hidden="1" x14ac:dyDescent="0.25">
      <c r="A237" s="217" t="str">
        <f t="shared" si="14"/>
        <v>ƒ __/__</v>
      </c>
      <c r="B237" s="217" t="str">
        <f>IFERROR(IF(VLOOKUP(L237,ActivityList[#Data],13,0)="Yes"," "&amp;Map,"")&amp;IF(VLOOKUP(L237,ActivityList[#Data],14,0)="Yes"," "&amp;Timeline,IF(VLOOKUP(L237,ActivityList[#Data],14,0)="Figure"," "&amp;Timeline&amp;Figure,"")),"")</f>
        <v/>
      </c>
      <c r="C237" s="85" t="str">
        <v>Read Proverbs 8</v>
      </c>
      <c r="D237" s="218" t="str">
        <v>Reading</v>
      </c>
      <c r="E237" s="218" t="str">
        <v>Foundation</v>
      </c>
      <c r="F237" s="219" t="str">
        <v>Bible</v>
      </c>
      <c r="G237" s="5">
        <v>19</v>
      </c>
      <c r="H237" s="5" t="str">
        <v>Ethan‚ Jesse</v>
      </c>
      <c r="I237" s="5" t="str">
        <v>Completed</v>
      </c>
      <c r="J237" s="220">
        <f>_xlfn.XLOOKUP(G237,Calendar!$A$2:$A$300,Calendar!$B$2:$B$300)</f>
        <v>43370</v>
      </c>
      <c r="K237" s="5" t="b">
        <f t="shared" ca="1" si="15"/>
        <v>1</v>
      </c>
      <c r="L237" s="5" t="str">
        <f t="shared" si="16"/>
        <v>FoundationReading19</v>
      </c>
    </row>
    <row r="238" spans="1:12" hidden="1" x14ac:dyDescent="0.25">
      <c r="A238" s="217" t="str">
        <f t="shared" si="14"/>
        <v>ƒ __/__</v>
      </c>
      <c r="B238" s="217" t="str">
        <f>IFERROR(IF(VLOOKUP(L238,ActivityList[#Data],13,0)="Yes"," "&amp;Map,"")&amp;IF(VLOOKUP(L238,ActivityList[#Data],14,0)="Yes"," "&amp;Timeline,IF(VLOOKUP(L238,ActivityList[#Data],14,0)="Figure"," "&amp;Timeline&amp;Figure,"")),"")</f>
        <v/>
      </c>
      <c r="C238" s="85" t="str">
        <v>Read Proverbs 9</v>
      </c>
      <c r="D238" s="218" t="str">
        <v>Reading</v>
      </c>
      <c r="E238" s="218" t="str">
        <v>Foundation</v>
      </c>
      <c r="F238" s="219" t="str">
        <v>Bible</v>
      </c>
      <c r="G238" s="5">
        <v>20</v>
      </c>
      <c r="H238" s="5" t="str">
        <v>Ethan‚ Jesse</v>
      </c>
      <c r="I238" s="5" t="str">
        <v>Completed</v>
      </c>
      <c r="J238" s="220">
        <f>_xlfn.XLOOKUP(G238,Calendar!$A$2:$A$300,Calendar!$B$2:$B$300)</f>
        <v>43371</v>
      </c>
      <c r="K238" s="5" t="b">
        <f t="shared" ca="1" si="15"/>
        <v>1</v>
      </c>
      <c r="L238" s="5" t="str">
        <f t="shared" si="16"/>
        <v>FoundationReading20</v>
      </c>
    </row>
    <row r="239" spans="1:12" hidden="1" x14ac:dyDescent="0.25">
      <c r="A239" s="217" t="str">
        <f t="shared" si="14"/>
        <v>ƒ __/__</v>
      </c>
      <c r="B239" s="217" t="str">
        <f>IFERROR(IF(VLOOKUP(L239,ActivityList[#Data],13,0)="Yes"," "&amp;Map,"")&amp;IF(VLOOKUP(L239,ActivityList[#Data],14,0)="Yes"," "&amp;Timeline,IF(VLOOKUP(L239,ActivityList[#Data],14,0)="Figure"," "&amp;Timeline&amp;Figure,"")),"")</f>
        <v/>
      </c>
      <c r="C239" s="85" t="str">
        <v>Read John 12</v>
      </c>
      <c r="D239" s="218" t="str">
        <v>Reading</v>
      </c>
      <c r="E239" s="218" t="str">
        <v>Foundation</v>
      </c>
      <c r="F239" s="219" t="str">
        <v>Bible</v>
      </c>
      <c r="G239" s="5">
        <v>21</v>
      </c>
      <c r="H239" s="5" t="str">
        <v>Ethan‚ Jesse</v>
      </c>
      <c r="I239" s="5" t="str">
        <v>Completed</v>
      </c>
      <c r="J239" s="220">
        <f>_xlfn.XLOOKUP(G239,Calendar!$A$2:$A$300,Calendar!$B$2:$B$300)</f>
        <v>43374</v>
      </c>
      <c r="K239" s="5" t="b">
        <f t="shared" ca="1" si="15"/>
        <v>1</v>
      </c>
      <c r="L239" s="5" t="str">
        <f t="shared" si="16"/>
        <v>FoundationReading21</v>
      </c>
    </row>
    <row r="240" spans="1:12" hidden="1" x14ac:dyDescent="0.25">
      <c r="A240" s="217" t="str">
        <f t="shared" si="14"/>
        <v>ƒ __/__</v>
      </c>
      <c r="B240" s="217" t="str">
        <f>IFERROR(IF(VLOOKUP(L240,ActivityList[#Data],13,0)="Yes"," "&amp;Map,"")&amp;IF(VLOOKUP(L240,ActivityList[#Data],14,0)="Yes"," "&amp;Timeline,IF(VLOOKUP(L240,ActivityList[#Data],14,0)="Figure"," "&amp;Timeline&amp;Figure,"")),"")</f>
        <v/>
      </c>
      <c r="C240" s="85" t="str">
        <v>Read John 13</v>
      </c>
      <c r="D240" s="218" t="str">
        <v>Reading</v>
      </c>
      <c r="E240" s="218" t="str">
        <v>Foundation</v>
      </c>
      <c r="F240" s="219" t="str">
        <v>Bible</v>
      </c>
      <c r="G240" s="5">
        <v>22</v>
      </c>
      <c r="H240" s="5" t="str">
        <v>Ethan‚ Jesse</v>
      </c>
      <c r="I240" s="5" t="str">
        <v>Completed</v>
      </c>
      <c r="J240" s="220">
        <f>_xlfn.XLOOKUP(G240,Calendar!$A$2:$A$300,Calendar!$B$2:$B$300)</f>
        <v>43375</v>
      </c>
      <c r="K240" s="5" t="b">
        <f t="shared" ca="1" si="15"/>
        <v>1</v>
      </c>
      <c r="L240" s="5" t="str">
        <f t="shared" si="16"/>
        <v>FoundationReading22</v>
      </c>
    </row>
    <row r="241" spans="1:12" x14ac:dyDescent="0.25">
      <c r="A241" s="217" t="str">
        <f t="shared" si="14"/>
        <v>ƒ __/__</v>
      </c>
      <c r="B241" s="217" t="str">
        <f>IFERROR(IF(VLOOKUP(L241,ActivityList[#Data],13,0)="Yes"," "&amp;Map,"")&amp;IF(VLOOKUP(L241,ActivityList[#Data],14,0)="Yes"," "&amp;Timeline,IF(VLOOKUP(L241,ActivityList[#Data],14,0)="Figure"," "&amp;Timeline&amp;Figure,"")),"")</f>
        <v/>
      </c>
      <c r="C241" s="85" t="str">
        <v>Read Proverbs 10</v>
      </c>
      <c r="D241" s="218" t="str">
        <v>Reading</v>
      </c>
      <c r="E241" s="218" t="str">
        <v>Foundation</v>
      </c>
      <c r="F241" s="219" t="str">
        <v>Bible</v>
      </c>
      <c r="G241" s="5">
        <v>23</v>
      </c>
      <c r="H241" s="5" t="str">
        <v>Ethan‚ Jesse</v>
      </c>
      <c r="I241" s="5" t="str">
        <v>Planned</v>
      </c>
      <c r="J241" s="220">
        <f>_xlfn.XLOOKUP(G241,Calendar!$A$2:$A$300,Calendar!$B$2:$B$300)</f>
        <v>43376</v>
      </c>
      <c r="K241" s="5" t="b">
        <f t="shared" ca="1" si="15"/>
        <v>1</v>
      </c>
      <c r="L241" s="5" t="str">
        <f t="shared" si="16"/>
        <v>FoundationReading23</v>
      </c>
    </row>
    <row r="242" spans="1:12" x14ac:dyDescent="0.25">
      <c r="A242" s="217" t="str">
        <f t="shared" si="14"/>
        <v>ƒ __/__</v>
      </c>
      <c r="B242" s="217" t="str">
        <f>IFERROR(IF(VLOOKUP(L242,ActivityList[#Data],13,0)="Yes"," "&amp;Map,"")&amp;IF(VLOOKUP(L242,ActivityList[#Data],14,0)="Yes"," "&amp;Timeline,IF(VLOOKUP(L242,ActivityList[#Data],14,0)="Figure"," "&amp;Timeline&amp;Figure,"")),"")</f>
        <v/>
      </c>
      <c r="C242" s="85" t="str">
        <v>Read Proverbs 11</v>
      </c>
      <c r="D242" s="218" t="str">
        <v>Reading</v>
      </c>
      <c r="E242" s="218" t="str">
        <v>Foundation</v>
      </c>
      <c r="F242" s="219" t="str">
        <v>Bible</v>
      </c>
      <c r="G242" s="5">
        <v>24</v>
      </c>
      <c r="H242" s="5" t="str">
        <v>Ethan‚ Jesse</v>
      </c>
      <c r="I242" s="5" t="str">
        <v>Planned</v>
      </c>
      <c r="J242" s="220">
        <f>_xlfn.XLOOKUP(G242,Calendar!$A$2:$A$300,Calendar!$B$2:$B$300)</f>
        <v>43377</v>
      </c>
      <c r="K242" s="5" t="b">
        <f t="shared" ca="1" si="15"/>
        <v>1</v>
      </c>
      <c r="L242" s="5" t="str">
        <f t="shared" si="16"/>
        <v>FoundationReading24</v>
      </c>
    </row>
    <row r="243" spans="1:12" x14ac:dyDescent="0.25">
      <c r="A243" s="217" t="str">
        <f t="shared" si="14"/>
        <v>ƒ __/__</v>
      </c>
      <c r="B243" s="217" t="str">
        <f>IFERROR(IF(VLOOKUP(L243,ActivityList[#Data],13,0)="Yes"," "&amp;Map,"")&amp;IF(VLOOKUP(L243,ActivityList[#Data],14,0)="Yes"," "&amp;Timeline,IF(VLOOKUP(L243,ActivityList[#Data],14,0)="Figure"," "&amp;Timeline&amp;Figure,"")),"")</f>
        <v/>
      </c>
      <c r="C243" s="85" t="str">
        <v>Read Proverbs 12</v>
      </c>
      <c r="D243" s="218" t="str">
        <v>Reading</v>
      </c>
      <c r="E243" s="218" t="str">
        <v>Foundation</v>
      </c>
      <c r="F243" s="219" t="str">
        <v>Bible</v>
      </c>
      <c r="G243" s="5">
        <v>25</v>
      </c>
      <c r="H243" s="5" t="str">
        <v>Ethan‚ Jesse</v>
      </c>
      <c r="I243" s="5" t="str">
        <v>Planned</v>
      </c>
      <c r="J243" s="220">
        <f>_xlfn.XLOOKUP(G243,Calendar!$A$2:$A$300,Calendar!$B$2:$B$300)</f>
        <v>43378</v>
      </c>
      <c r="K243" s="5" t="b">
        <f t="shared" ca="1" si="15"/>
        <v>1</v>
      </c>
      <c r="L243" s="5" t="str">
        <f t="shared" si="16"/>
        <v>FoundationReading25</v>
      </c>
    </row>
    <row r="244" spans="1:12" hidden="1" x14ac:dyDescent="0.25">
      <c r="A244" s="217" t="str">
        <f t="shared" si="14"/>
        <v>ƒ __/__</v>
      </c>
      <c r="B244" s="217" t="str">
        <f>IFERROR(IF(VLOOKUP(L244,ActivityList[#Data],13,0)="Yes"," "&amp;Map,"")&amp;IF(VLOOKUP(L244,ActivityList[#Data],14,0)="Yes"," "&amp;Timeline,IF(VLOOKUP(L244,ActivityList[#Data],14,0)="Figure"," "&amp;Timeline&amp;Figure,"")),"")</f>
        <v/>
      </c>
      <c r="C244" s="85" t="str">
        <v>Read John 14</v>
      </c>
      <c r="D244" s="218" t="str">
        <v>Reading</v>
      </c>
      <c r="E244" s="218" t="str">
        <v>Foundation</v>
      </c>
      <c r="F244" s="219" t="str">
        <v>Bible</v>
      </c>
      <c r="G244" s="5">
        <v>26</v>
      </c>
      <c r="H244" s="5" t="str">
        <v>Ethan‚ Jesse</v>
      </c>
      <c r="I244" s="5" t="str">
        <v>Planned</v>
      </c>
      <c r="J244" s="220">
        <f>_xlfn.XLOOKUP(G244,Calendar!$A$2:$A$300,Calendar!$B$2:$B$300)</f>
        <v>43381</v>
      </c>
      <c r="K244" s="5" t="b">
        <f t="shared" ca="1" si="15"/>
        <v>0</v>
      </c>
      <c r="L244" s="5" t="str">
        <f t="shared" si="16"/>
        <v>FoundationReading26</v>
      </c>
    </row>
    <row r="245" spans="1:12" hidden="1" x14ac:dyDescent="0.25">
      <c r="A245" s="217" t="str">
        <f t="shared" si="14"/>
        <v>ƒ __/__</v>
      </c>
      <c r="B245" s="217" t="str">
        <f>IFERROR(IF(VLOOKUP(L245,ActivityList[#Data],13,0)="Yes"," "&amp;Map,"")&amp;IF(VLOOKUP(L245,ActivityList[#Data],14,0)="Yes"," "&amp;Timeline,IF(VLOOKUP(L245,ActivityList[#Data],14,0)="Figure"," "&amp;Timeline&amp;Figure,"")),"")</f>
        <v/>
      </c>
      <c r="C245" s="85" t="str">
        <v>Read John 15</v>
      </c>
      <c r="D245" s="218" t="str">
        <v>Reading</v>
      </c>
      <c r="E245" s="218" t="str">
        <v>Foundation</v>
      </c>
      <c r="F245" s="219" t="str">
        <v>Bible</v>
      </c>
      <c r="G245" s="5">
        <v>27</v>
      </c>
      <c r="H245" s="5" t="str">
        <v>Ethan‚ Jesse</v>
      </c>
      <c r="I245" s="5" t="str">
        <v>Planned</v>
      </c>
      <c r="J245" s="220">
        <f>_xlfn.XLOOKUP(G245,Calendar!$A$2:$A$300,Calendar!$B$2:$B$300)</f>
        <v>43382</v>
      </c>
      <c r="K245" s="5" t="b">
        <f t="shared" ca="1" si="15"/>
        <v>0</v>
      </c>
      <c r="L245" s="5" t="str">
        <f t="shared" si="16"/>
        <v>FoundationReading27</v>
      </c>
    </row>
    <row r="246" spans="1:12" hidden="1" x14ac:dyDescent="0.25">
      <c r="A246" s="217" t="str">
        <f t="shared" si="14"/>
        <v>ƒ __/__</v>
      </c>
      <c r="B246" s="217" t="str">
        <f>IFERROR(IF(VLOOKUP(L246,ActivityList[#Data],13,0)="Yes"," "&amp;Map,"")&amp;IF(VLOOKUP(L246,ActivityList[#Data],14,0)="Yes"," "&amp;Timeline,IF(VLOOKUP(L246,ActivityList[#Data],14,0)="Figure"," "&amp;Timeline&amp;Figure,"")),"")</f>
        <v/>
      </c>
      <c r="C246" s="85" t="str">
        <v>Read John 16</v>
      </c>
      <c r="D246" s="218" t="str">
        <v>Reading</v>
      </c>
      <c r="E246" s="218" t="str">
        <v>Foundation</v>
      </c>
      <c r="F246" s="219" t="str">
        <v>Bible</v>
      </c>
      <c r="G246" s="5">
        <v>28</v>
      </c>
      <c r="H246" s="5" t="str">
        <v>Ethan‚ Jesse</v>
      </c>
      <c r="I246" s="5" t="str">
        <v>Planned</v>
      </c>
      <c r="J246" s="220">
        <f>_xlfn.XLOOKUP(G246,Calendar!$A$2:$A$300,Calendar!$B$2:$B$300)</f>
        <v>43383</v>
      </c>
      <c r="K246" s="5" t="b">
        <f t="shared" ca="1" si="15"/>
        <v>0</v>
      </c>
      <c r="L246" s="5" t="str">
        <f t="shared" si="16"/>
        <v>FoundationReading28</v>
      </c>
    </row>
    <row r="247" spans="1:12" hidden="1" x14ac:dyDescent="0.25">
      <c r="A247" s="217" t="str">
        <f t="shared" si="14"/>
        <v>ƒ __/__</v>
      </c>
      <c r="B247" s="217" t="str">
        <f>IFERROR(IF(VLOOKUP(L247,ActivityList[#Data],13,0)="Yes"," "&amp;Map,"")&amp;IF(VLOOKUP(L247,ActivityList[#Data],14,0)="Yes"," "&amp;Timeline,IF(VLOOKUP(L247,ActivityList[#Data],14,0)="Figure"," "&amp;Timeline&amp;Figure,"")),"")</f>
        <v/>
      </c>
      <c r="C247" s="85" t="str">
        <v>Read John 17</v>
      </c>
      <c r="D247" s="218" t="str">
        <v>Reading</v>
      </c>
      <c r="E247" s="218" t="str">
        <v>Foundation</v>
      </c>
      <c r="F247" s="219" t="str">
        <v>Bible</v>
      </c>
      <c r="G247" s="5">
        <v>29</v>
      </c>
      <c r="H247" s="5" t="str">
        <v>Ethan‚ Jesse</v>
      </c>
      <c r="I247" s="5" t="str">
        <v>Planned</v>
      </c>
      <c r="J247" s="220">
        <f>_xlfn.XLOOKUP(G247,Calendar!$A$2:$A$300,Calendar!$B$2:$B$300)</f>
        <v>43384</v>
      </c>
      <c r="K247" s="5" t="b">
        <f t="shared" ca="1" si="15"/>
        <v>0</v>
      </c>
      <c r="L247" s="5" t="str">
        <f t="shared" si="16"/>
        <v>FoundationReading29</v>
      </c>
    </row>
    <row r="248" spans="1:12" hidden="1" x14ac:dyDescent="0.25">
      <c r="A248" s="217" t="str">
        <f t="shared" si="14"/>
        <v>ƒ __/__</v>
      </c>
      <c r="B248" s="217" t="str">
        <f>IFERROR(IF(VLOOKUP(L248,ActivityList[#Data],13,0)="Yes"," "&amp;Map,"")&amp;IF(VLOOKUP(L248,ActivityList[#Data],14,0)="Yes"," "&amp;Timeline,IF(VLOOKUP(L248,ActivityList[#Data],14,0)="Figure"," "&amp;Timeline&amp;Figure,"")),"")</f>
        <v/>
      </c>
      <c r="C248" s="85" t="str">
        <v>Read John 18</v>
      </c>
      <c r="D248" s="218" t="str">
        <v>Reading</v>
      </c>
      <c r="E248" s="218" t="str">
        <v>Foundation</v>
      </c>
      <c r="F248" s="219" t="str">
        <v>Bible</v>
      </c>
      <c r="G248" s="5">
        <v>30</v>
      </c>
      <c r="H248" s="5" t="str">
        <v>Ethan‚ Jesse</v>
      </c>
      <c r="I248" s="5" t="str">
        <v>Planned</v>
      </c>
      <c r="J248" s="220">
        <f>_xlfn.XLOOKUP(G248,Calendar!$A$2:$A$300,Calendar!$B$2:$B$300)</f>
        <v>43385</v>
      </c>
      <c r="K248" s="5" t="b">
        <f t="shared" ca="1" si="15"/>
        <v>0</v>
      </c>
      <c r="L248" s="5" t="str">
        <f t="shared" si="16"/>
        <v>FoundationReading30</v>
      </c>
    </row>
    <row r="249" spans="1:12" hidden="1" x14ac:dyDescent="0.25">
      <c r="A249" s="217" t="str">
        <f t="shared" si="14"/>
        <v>ƒ __/__</v>
      </c>
      <c r="B249" s="217" t="str">
        <f>IFERROR(IF(VLOOKUP(L249,ActivityList[#Data],13,0)="Yes"," "&amp;Map,"")&amp;IF(VLOOKUP(L249,ActivityList[#Data],14,0)="Yes"," "&amp;Timeline,IF(VLOOKUP(L249,ActivityList[#Data],14,0)="Figure"," "&amp;Timeline&amp;Figure,"")),"")</f>
        <v/>
      </c>
      <c r="C249" s="85" t="str">
        <v>Read John 19</v>
      </c>
      <c r="D249" s="218" t="str">
        <v>Reading</v>
      </c>
      <c r="E249" s="218" t="str">
        <v>Foundation</v>
      </c>
      <c r="F249" s="219" t="str">
        <v>Bible</v>
      </c>
      <c r="G249" s="5">
        <v>31</v>
      </c>
      <c r="H249" s="5" t="str">
        <v>Ethan‚ Jesse</v>
      </c>
      <c r="I249" s="5" t="str">
        <v>Planned</v>
      </c>
      <c r="J249" s="220">
        <f>_xlfn.XLOOKUP(G249,Calendar!$A$2:$A$300,Calendar!$B$2:$B$300)</f>
        <v>43388</v>
      </c>
      <c r="K249" s="5" t="b">
        <f t="shared" ca="1" si="15"/>
        <v>0</v>
      </c>
      <c r="L249" s="5" t="str">
        <f t="shared" si="16"/>
        <v>FoundationReading31</v>
      </c>
    </row>
    <row r="250" spans="1:12" hidden="1" x14ac:dyDescent="0.25">
      <c r="A250" s="217" t="str">
        <f t="shared" si="14"/>
        <v>ƒ __/__</v>
      </c>
      <c r="B250" s="217" t="str">
        <f>IFERROR(IF(VLOOKUP(L250,ActivityList[#Data],13,0)="Yes"," "&amp;Map,"")&amp;IF(VLOOKUP(L250,ActivityList[#Data],14,0)="Yes"," "&amp;Timeline,IF(VLOOKUP(L250,ActivityList[#Data],14,0)="Figure"," "&amp;Timeline&amp;Figure,"")),"")</f>
        <v/>
      </c>
      <c r="C250" s="85" t="str">
        <v>Read John 20</v>
      </c>
      <c r="D250" s="218" t="str">
        <v>Reading</v>
      </c>
      <c r="E250" s="218" t="str">
        <v>Foundation</v>
      </c>
      <c r="F250" s="219" t="str">
        <v>Bible</v>
      </c>
      <c r="G250" s="5">
        <v>32</v>
      </c>
      <c r="H250" s="5" t="str">
        <v>Ethan‚ Jesse</v>
      </c>
      <c r="I250" s="5" t="str">
        <v>Planned</v>
      </c>
      <c r="J250" s="220">
        <f>_xlfn.XLOOKUP(G250,Calendar!$A$2:$A$300,Calendar!$B$2:$B$300)</f>
        <v>43389</v>
      </c>
      <c r="K250" s="5" t="b">
        <f t="shared" ca="1" si="15"/>
        <v>0</v>
      </c>
      <c r="L250" s="5" t="str">
        <f t="shared" si="16"/>
        <v>FoundationReading32</v>
      </c>
    </row>
    <row r="251" spans="1:12" hidden="1" x14ac:dyDescent="0.25">
      <c r="A251" s="217" t="str">
        <f t="shared" si="14"/>
        <v>ƒ __/__</v>
      </c>
      <c r="B251" s="217" t="str">
        <f>IFERROR(IF(VLOOKUP(L251,ActivityList[#Data],13,0)="Yes"," "&amp;Map,"")&amp;IF(VLOOKUP(L251,ActivityList[#Data],14,0)="Yes"," "&amp;Timeline,IF(VLOOKUP(L251,ActivityList[#Data],14,0)="Figure"," "&amp;Timeline&amp;Figure,"")),"")</f>
        <v/>
      </c>
      <c r="C251" s="85" t="str">
        <v>Read John 21</v>
      </c>
      <c r="D251" s="218" t="str">
        <v>Reading</v>
      </c>
      <c r="E251" s="218" t="str">
        <v>Foundation</v>
      </c>
      <c r="F251" s="219" t="str">
        <v>Bible</v>
      </c>
      <c r="G251" s="5">
        <v>33</v>
      </c>
      <c r="H251" s="5" t="str">
        <v>Ethan‚ Jesse</v>
      </c>
      <c r="I251" s="5" t="str">
        <v>Planned</v>
      </c>
      <c r="J251" s="220">
        <f>_xlfn.XLOOKUP(G251,Calendar!$A$2:$A$300,Calendar!$B$2:$B$300)</f>
        <v>43390</v>
      </c>
      <c r="K251" s="5" t="b">
        <f t="shared" ca="1" si="15"/>
        <v>0</v>
      </c>
      <c r="L251" s="5" t="str">
        <f t="shared" si="16"/>
        <v>FoundationReading33</v>
      </c>
    </row>
    <row r="252" spans="1:12" hidden="1" x14ac:dyDescent="0.25">
      <c r="A252" s="217" t="str">
        <f t="shared" si="14"/>
        <v>ƒ __/__</v>
      </c>
      <c r="B252" s="217" t="str">
        <f>IFERROR(IF(VLOOKUP(L252,ActivityList[#Data],13,0)="Yes"," "&amp;Map,"")&amp;IF(VLOOKUP(L252,ActivityList[#Data],14,0)="Yes"," "&amp;Timeline,IF(VLOOKUP(L252,ActivityList[#Data],14,0)="Figure"," "&amp;Timeline&amp;Figure,"")),"")</f>
        <v/>
      </c>
      <c r="C252" s="85" t="str">
        <v>Read Proverbs 13</v>
      </c>
      <c r="D252" s="218" t="str">
        <v>Reading</v>
      </c>
      <c r="E252" s="218" t="str">
        <v>Foundation</v>
      </c>
      <c r="F252" s="219" t="str">
        <v>Bible</v>
      </c>
      <c r="G252" s="5">
        <v>34</v>
      </c>
      <c r="H252" s="5" t="str">
        <v>Ethan‚ Jesse</v>
      </c>
      <c r="I252" s="5" t="str">
        <v>Planned</v>
      </c>
      <c r="J252" s="220">
        <f>_xlfn.XLOOKUP(G252,Calendar!$A$2:$A$300,Calendar!$B$2:$B$300)</f>
        <v>43391</v>
      </c>
      <c r="K252" s="5" t="b">
        <f t="shared" ca="1" si="15"/>
        <v>0</v>
      </c>
      <c r="L252" s="5" t="str">
        <f t="shared" si="16"/>
        <v>FoundationReading34</v>
      </c>
    </row>
    <row r="253" spans="1:12" hidden="1" x14ac:dyDescent="0.25">
      <c r="A253" s="217" t="str">
        <f t="shared" si="14"/>
        <v>ƒ __/__</v>
      </c>
      <c r="B253" s="217" t="str">
        <f>IFERROR(IF(VLOOKUP(L253,ActivityList[#Data],13,0)="Yes"," "&amp;Map,"")&amp;IF(VLOOKUP(L253,ActivityList[#Data],14,0)="Yes"," "&amp;Timeline,IF(VLOOKUP(L253,ActivityList[#Data],14,0)="Figure"," "&amp;Timeline&amp;Figure,"")),"")</f>
        <v/>
      </c>
      <c r="C253" s="85" t="str">
        <v>Read Proverbs 14</v>
      </c>
      <c r="D253" s="218" t="str">
        <v>Reading</v>
      </c>
      <c r="E253" s="218" t="str">
        <v>Foundation</v>
      </c>
      <c r="F253" s="219" t="str">
        <v>Bible</v>
      </c>
      <c r="G253" s="5">
        <v>35</v>
      </c>
      <c r="H253" s="5" t="str">
        <v>Ethan‚ Jesse</v>
      </c>
      <c r="I253" s="5" t="str">
        <v>Planned</v>
      </c>
      <c r="J253" s="220">
        <f>_xlfn.XLOOKUP(G253,Calendar!$A$2:$A$300,Calendar!$B$2:$B$300)</f>
        <v>43392</v>
      </c>
      <c r="K253" s="5" t="b">
        <f t="shared" ca="1" si="15"/>
        <v>0</v>
      </c>
      <c r="L253" s="5" t="str">
        <f t="shared" si="16"/>
        <v>FoundationReading35</v>
      </c>
    </row>
    <row r="254" spans="1:12" hidden="1" x14ac:dyDescent="0.25">
      <c r="A254" s="217" t="str">
        <f t="shared" si="14"/>
        <v>ƒ __/__</v>
      </c>
      <c r="B254" s="217" t="str">
        <f>IFERROR(IF(VLOOKUP(L254,ActivityList[#Data],13,0)="Yes"," "&amp;Map,"")&amp;IF(VLOOKUP(L254,ActivityList[#Data],14,0)="Yes"," "&amp;Timeline,IF(VLOOKUP(L254,ActivityList[#Data],14,0)="Figure"," "&amp;Timeline&amp;Figure,"")),"")</f>
        <v/>
      </c>
      <c r="C254" s="85" t="str">
        <v>Read Philippians 1</v>
      </c>
      <c r="D254" s="218" t="str">
        <v>Reading</v>
      </c>
      <c r="E254" s="218" t="str">
        <v>Foundation</v>
      </c>
      <c r="F254" s="219" t="str">
        <v>Bible</v>
      </c>
      <c r="G254" s="5">
        <v>36</v>
      </c>
      <c r="H254" s="5" t="str">
        <v>Ethan‚ Jesse</v>
      </c>
      <c r="I254" s="5" t="str">
        <v>Planned</v>
      </c>
      <c r="J254" s="220">
        <f>_xlfn.XLOOKUP(G254,Calendar!$A$2:$A$300,Calendar!$B$2:$B$300)</f>
        <v>43395</v>
      </c>
      <c r="K254" s="5" t="b">
        <f t="shared" ca="1" si="15"/>
        <v>0</v>
      </c>
      <c r="L254" s="5" t="str">
        <f t="shared" si="16"/>
        <v>FoundationReading36</v>
      </c>
    </row>
    <row r="255" spans="1:12" hidden="1" x14ac:dyDescent="0.25">
      <c r="A255" s="217" t="str">
        <f t="shared" si="14"/>
        <v>ƒ __/__</v>
      </c>
      <c r="B255" s="217" t="str">
        <f>IFERROR(IF(VLOOKUP(L255,ActivityList[#Data],13,0)="Yes"," "&amp;Map,"")&amp;IF(VLOOKUP(L255,ActivityList[#Data],14,0)="Yes"," "&amp;Timeline,IF(VLOOKUP(L255,ActivityList[#Data],14,0)="Figure"," "&amp;Timeline&amp;Figure,"")),"")</f>
        <v/>
      </c>
      <c r="C255" s="85" t="str">
        <v>Read Philippians 2</v>
      </c>
      <c r="D255" s="218" t="str">
        <v>Reading</v>
      </c>
      <c r="E255" s="218" t="str">
        <v>Foundation</v>
      </c>
      <c r="F255" s="219" t="str">
        <v>Bible</v>
      </c>
      <c r="G255" s="5">
        <v>37</v>
      </c>
      <c r="H255" s="5" t="str">
        <v>Ethan‚ Jesse</v>
      </c>
      <c r="I255" s="5" t="str">
        <v>Planned</v>
      </c>
      <c r="J255" s="220">
        <f>_xlfn.XLOOKUP(G255,Calendar!$A$2:$A$300,Calendar!$B$2:$B$300)</f>
        <v>43396</v>
      </c>
      <c r="K255" s="5" t="b">
        <f t="shared" ca="1" si="15"/>
        <v>0</v>
      </c>
      <c r="L255" s="5" t="str">
        <f t="shared" si="16"/>
        <v>FoundationReading37</v>
      </c>
    </row>
    <row r="256" spans="1:12" hidden="1" x14ac:dyDescent="0.25">
      <c r="A256" s="217" t="str">
        <f t="shared" si="14"/>
        <v>ƒ __/__</v>
      </c>
      <c r="B256" s="217" t="str">
        <f>IFERROR(IF(VLOOKUP(L256,ActivityList[#Data],13,0)="Yes"," "&amp;Map,"")&amp;IF(VLOOKUP(L256,ActivityList[#Data],14,0)="Yes"," "&amp;Timeline,IF(VLOOKUP(L256,ActivityList[#Data],14,0)="Figure"," "&amp;Timeline&amp;Figure,"")),"")</f>
        <v/>
      </c>
      <c r="C256" s="85" t="str">
        <v>Read Philippians 3</v>
      </c>
      <c r="D256" s="218" t="str">
        <v>Reading</v>
      </c>
      <c r="E256" s="218" t="str">
        <v>Foundation</v>
      </c>
      <c r="F256" s="219" t="str">
        <v>Bible</v>
      </c>
      <c r="G256" s="5">
        <v>38</v>
      </c>
      <c r="H256" s="5" t="str">
        <v>Ethan‚ Jesse</v>
      </c>
      <c r="I256" s="5" t="str">
        <v>Planned</v>
      </c>
      <c r="J256" s="220">
        <f>_xlfn.XLOOKUP(G256,Calendar!$A$2:$A$300,Calendar!$B$2:$B$300)</f>
        <v>43397</v>
      </c>
      <c r="K256" s="5" t="b">
        <f t="shared" ca="1" si="15"/>
        <v>0</v>
      </c>
      <c r="L256" s="5" t="str">
        <f t="shared" si="16"/>
        <v>FoundationReading38</v>
      </c>
    </row>
    <row r="257" spans="1:12" hidden="1" x14ac:dyDescent="0.25">
      <c r="A257" s="217" t="str">
        <f t="shared" si="14"/>
        <v>ƒ __/__</v>
      </c>
      <c r="B257" s="217" t="str">
        <f>IFERROR(IF(VLOOKUP(L257,ActivityList[#Data],13,0)="Yes"," "&amp;Map,"")&amp;IF(VLOOKUP(L257,ActivityList[#Data],14,0)="Yes"," "&amp;Timeline,IF(VLOOKUP(L257,ActivityList[#Data],14,0)="Figure"," "&amp;Timeline&amp;Figure,"")),"")</f>
        <v/>
      </c>
      <c r="C257" s="85" t="str">
        <v>Read Philippians 4</v>
      </c>
      <c r="D257" s="218" t="str">
        <v>Reading</v>
      </c>
      <c r="E257" s="218" t="str">
        <v>Foundation</v>
      </c>
      <c r="F257" s="219" t="str">
        <v>Bible</v>
      </c>
      <c r="G257" s="5">
        <v>39</v>
      </c>
      <c r="H257" s="5" t="str">
        <v>Ethan‚ Jesse</v>
      </c>
      <c r="I257" s="5" t="str">
        <v>Planned</v>
      </c>
      <c r="J257" s="220">
        <f>_xlfn.XLOOKUP(G257,Calendar!$A$2:$A$300,Calendar!$B$2:$B$300)</f>
        <v>43398</v>
      </c>
      <c r="K257" s="5" t="b">
        <f t="shared" ca="1" si="15"/>
        <v>0</v>
      </c>
      <c r="L257" s="5" t="str">
        <f t="shared" si="16"/>
        <v>FoundationReading39</v>
      </c>
    </row>
    <row r="258" spans="1:12" hidden="1" x14ac:dyDescent="0.25">
      <c r="A258" s="217" t="str">
        <f t="shared" si="14"/>
        <v>ƒ __/__</v>
      </c>
      <c r="B258" s="217" t="str">
        <f>IFERROR(IF(VLOOKUP(L258,ActivityList[#Data],13,0)="Yes"," "&amp;Map,"")&amp;IF(VLOOKUP(L258,ActivityList[#Data],14,0)="Yes"," "&amp;Timeline,IF(VLOOKUP(L258,ActivityList[#Data],14,0)="Figure"," "&amp;Timeline&amp;Figure,"")),"")</f>
        <v/>
      </c>
      <c r="C258" s="85" t="str">
        <v>Read Philemon</v>
      </c>
      <c r="D258" s="218" t="str">
        <v>Reading</v>
      </c>
      <c r="E258" s="218" t="str">
        <v>Foundation</v>
      </c>
      <c r="F258" s="219" t="str">
        <v>Bible</v>
      </c>
      <c r="G258" s="5">
        <v>40</v>
      </c>
      <c r="H258" s="5" t="str">
        <v>Ethan‚ Jesse</v>
      </c>
      <c r="I258" s="5" t="str">
        <v>Planned</v>
      </c>
      <c r="J258" s="220">
        <f>_xlfn.XLOOKUP(G258,Calendar!$A$2:$A$300,Calendar!$B$2:$B$300)</f>
        <v>43399</v>
      </c>
      <c r="K258" s="5" t="b">
        <f t="shared" ca="1" si="15"/>
        <v>0</v>
      </c>
      <c r="L258" s="5" t="str">
        <f t="shared" si="16"/>
        <v>FoundationReading40</v>
      </c>
    </row>
    <row r="259" spans="1:12" hidden="1" x14ac:dyDescent="0.25">
      <c r="A259" s="217" t="str">
        <f t="shared" si="14"/>
        <v>ƒ __/__</v>
      </c>
      <c r="B259" s="217" t="str">
        <f>IFERROR(IF(VLOOKUP(L259,ActivityList[#Data],13,0)="Yes"," "&amp;Map,"")&amp;IF(VLOOKUP(L259,ActivityList[#Data],14,0)="Yes"," "&amp;Timeline,IF(VLOOKUP(L259,ActivityList[#Data],14,0)="Figure"," "&amp;Timeline&amp;Figure,"")),"")</f>
        <v/>
      </c>
      <c r="C259" s="85" t="str">
        <v>Read Colossians 1</v>
      </c>
      <c r="D259" s="218" t="str">
        <v>Reading</v>
      </c>
      <c r="E259" s="218" t="str">
        <v>Foundation</v>
      </c>
      <c r="F259" s="219" t="str">
        <v>Bible</v>
      </c>
      <c r="G259" s="5">
        <v>41</v>
      </c>
      <c r="H259" s="5" t="str">
        <v>Ethan‚ Jesse</v>
      </c>
      <c r="I259" s="5" t="str">
        <v>Planned</v>
      </c>
      <c r="J259" s="220">
        <f>_xlfn.XLOOKUP(G259,Calendar!$A$2:$A$300,Calendar!$B$2:$B$300)</f>
        <v>43402</v>
      </c>
      <c r="K259" s="5" t="b">
        <f t="shared" ca="1" si="15"/>
        <v>0</v>
      </c>
      <c r="L259" s="5" t="str">
        <f t="shared" si="16"/>
        <v>FoundationReading41</v>
      </c>
    </row>
    <row r="260" spans="1:12" hidden="1" x14ac:dyDescent="0.25">
      <c r="A260" s="217" t="str">
        <f t="shared" si="14"/>
        <v>ƒ __/__</v>
      </c>
      <c r="B260" s="217" t="str">
        <f>IFERROR(IF(VLOOKUP(L260,ActivityList[#Data],13,0)="Yes"," "&amp;Map,"")&amp;IF(VLOOKUP(L260,ActivityList[#Data],14,0)="Yes"," "&amp;Timeline,IF(VLOOKUP(L260,ActivityList[#Data],14,0)="Figure"," "&amp;Timeline&amp;Figure,"")),"")</f>
        <v/>
      </c>
      <c r="C260" s="85" t="str">
        <v>Read Colossians 2</v>
      </c>
      <c r="D260" s="218" t="str">
        <v>Reading</v>
      </c>
      <c r="E260" s="218" t="str">
        <v>Foundation</v>
      </c>
      <c r="F260" s="219" t="str">
        <v>Bible</v>
      </c>
      <c r="G260" s="5">
        <v>42</v>
      </c>
      <c r="H260" s="5" t="str">
        <v>Ethan‚ Jesse</v>
      </c>
      <c r="I260" s="5" t="str">
        <v>Planned</v>
      </c>
      <c r="J260" s="220">
        <f>_xlfn.XLOOKUP(G260,Calendar!$A$2:$A$300,Calendar!$B$2:$B$300)</f>
        <v>43403</v>
      </c>
      <c r="K260" s="5" t="b">
        <f t="shared" ca="1" si="15"/>
        <v>0</v>
      </c>
      <c r="L260" s="5" t="str">
        <f t="shared" si="16"/>
        <v>FoundationReading42</v>
      </c>
    </row>
    <row r="261" spans="1:12" hidden="1" x14ac:dyDescent="0.25">
      <c r="A261" s="217" t="str">
        <f t="shared" ref="A261:A324" si="17">Planned&amp;" __/__"</f>
        <v>ƒ __/__</v>
      </c>
      <c r="B261" s="217" t="str">
        <f>IFERROR(IF(VLOOKUP(L261,ActivityList[#Data],13,0)="Yes"," "&amp;Map,"")&amp;IF(VLOOKUP(L261,ActivityList[#Data],14,0)="Yes"," "&amp;Timeline,IF(VLOOKUP(L261,ActivityList[#Data],14,0)="Figure"," "&amp;Timeline&amp;Figure,"")),"")</f>
        <v/>
      </c>
      <c r="C261" s="85" t="str">
        <v>Read Colossians 3</v>
      </c>
      <c r="D261" s="218" t="str">
        <v>Reading</v>
      </c>
      <c r="E261" s="218" t="str">
        <v>Foundation</v>
      </c>
      <c r="F261" s="219" t="str">
        <v>Bible</v>
      </c>
      <c r="G261" s="5">
        <v>43</v>
      </c>
      <c r="H261" s="5" t="str">
        <v>Ethan‚ Jesse</v>
      </c>
      <c r="I261" s="5" t="str">
        <v>Planned</v>
      </c>
      <c r="J261" s="220">
        <f>_xlfn.XLOOKUP(G261,Calendar!$A$2:$A$300,Calendar!$B$2:$B$300)</f>
        <v>43404</v>
      </c>
      <c r="K261" s="5" t="b">
        <f t="shared" ca="1" si="15"/>
        <v>0</v>
      </c>
      <c r="L261" s="5" t="str">
        <f t="shared" si="16"/>
        <v>FoundationReading43</v>
      </c>
    </row>
    <row r="262" spans="1:12" hidden="1" x14ac:dyDescent="0.25">
      <c r="A262" s="217" t="str">
        <f t="shared" si="17"/>
        <v>ƒ __/__</v>
      </c>
      <c r="B262" s="217" t="str">
        <f>IFERROR(IF(VLOOKUP(L262,ActivityList[#Data],13,0)="Yes"," "&amp;Map,"")&amp;IF(VLOOKUP(L262,ActivityList[#Data],14,0)="Yes"," "&amp;Timeline,IF(VLOOKUP(L262,ActivityList[#Data],14,0)="Figure"," "&amp;Timeline&amp;Figure,"")),"")</f>
        <v/>
      </c>
      <c r="C262" s="85" t="str">
        <v>Read Colossians 4</v>
      </c>
      <c r="D262" s="218" t="str">
        <v>Reading</v>
      </c>
      <c r="E262" s="218" t="str">
        <v>Foundation</v>
      </c>
      <c r="F262" s="219" t="str">
        <v>Bible</v>
      </c>
      <c r="G262" s="5">
        <v>44</v>
      </c>
      <c r="H262" s="5" t="str">
        <v>Ethan‚ Jesse</v>
      </c>
      <c r="I262" s="5" t="str">
        <v>Planned</v>
      </c>
      <c r="J262" s="220">
        <f>_xlfn.XLOOKUP(G262,Calendar!$A$2:$A$300,Calendar!$B$2:$B$300)</f>
        <v>43405</v>
      </c>
      <c r="K262" s="5" t="b">
        <f t="shared" ca="1" si="15"/>
        <v>0</v>
      </c>
      <c r="L262" s="5" t="str">
        <f t="shared" si="16"/>
        <v>FoundationReading44</v>
      </c>
    </row>
    <row r="263" spans="1:12" hidden="1" x14ac:dyDescent="0.25">
      <c r="A263" s="217" t="str">
        <f t="shared" si="17"/>
        <v>ƒ __/__</v>
      </c>
      <c r="B263" s="217" t="str">
        <f>IFERROR(IF(VLOOKUP(L263,ActivityList[#Data],13,0)="Yes"," "&amp;Map,"")&amp;IF(VLOOKUP(L263,ActivityList[#Data],14,0)="Yes"," "&amp;Timeline,IF(VLOOKUP(L263,ActivityList[#Data],14,0)="Figure"," "&amp;Timeline&amp;Figure,"")),"")</f>
        <v/>
      </c>
      <c r="C263" s="85" t="str">
        <v>Read Jude</v>
      </c>
      <c r="D263" s="218" t="str">
        <v>Reading</v>
      </c>
      <c r="E263" s="218" t="str">
        <v>Foundation</v>
      </c>
      <c r="F263" s="219" t="str">
        <v>Bible</v>
      </c>
      <c r="G263" s="5">
        <v>45</v>
      </c>
      <c r="H263" s="5" t="str">
        <v>Ethan‚ Jesse</v>
      </c>
      <c r="I263" s="5" t="str">
        <v>Planned</v>
      </c>
      <c r="J263" s="220">
        <f>_xlfn.XLOOKUP(G263,Calendar!$A$2:$A$300,Calendar!$B$2:$B$300)</f>
        <v>43406</v>
      </c>
      <c r="K263" s="5" t="b">
        <f t="shared" ca="1" si="15"/>
        <v>0</v>
      </c>
      <c r="L263" s="5" t="str">
        <f t="shared" si="16"/>
        <v>FoundationReading45</v>
      </c>
    </row>
    <row r="264" spans="1:12" hidden="1" x14ac:dyDescent="0.25">
      <c r="A264" s="217" t="str">
        <f t="shared" si="17"/>
        <v>ƒ __/__</v>
      </c>
      <c r="B264" s="217" t="str">
        <f>IFERROR(IF(VLOOKUP(L264,ActivityList[#Data],13,0)="Yes"," "&amp;Map,"")&amp;IF(VLOOKUP(L264,ActivityList[#Data],14,0)="Yes"," "&amp;Timeline,IF(VLOOKUP(L264,ActivityList[#Data],14,0)="Figure"," "&amp;Timeline&amp;Figure,"")),"")</f>
        <v/>
      </c>
      <c r="C264" s="85" t="str">
        <v>Read Ecclesiastes 1</v>
      </c>
      <c r="D264" s="218" t="str">
        <v>Reading</v>
      </c>
      <c r="E264" s="218" t="str">
        <v>Foundation</v>
      </c>
      <c r="F264" s="219" t="str">
        <v>Bible</v>
      </c>
      <c r="G264" s="5">
        <v>46</v>
      </c>
      <c r="H264" s="5" t="str">
        <v>Ethan‚ Jesse</v>
      </c>
      <c r="I264" s="5" t="str">
        <v>Planned</v>
      </c>
      <c r="J264" s="220">
        <f>_xlfn.XLOOKUP(G264,Calendar!$A$2:$A$300,Calendar!$B$2:$B$300)</f>
        <v>43409</v>
      </c>
      <c r="K264" s="5" t="b">
        <f t="shared" ca="1" si="15"/>
        <v>0</v>
      </c>
      <c r="L264" s="5" t="str">
        <f t="shared" si="16"/>
        <v>FoundationReading46</v>
      </c>
    </row>
    <row r="265" spans="1:12" hidden="1" x14ac:dyDescent="0.25">
      <c r="A265" s="217" t="str">
        <f t="shared" si="17"/>
        <v>ƒ __/__</v>
      </c>
      <c r="B265" s="217" t="str">
        <f>IFERROR(IF(VLOOKUP(L265,ActivityList[#Data],13,0)="Yes"," "&amp;Map,"")&amp;IF(VLOOKUP(L265,ActivityList[#Data],14,0)="Yes"," "&amp;Timeline,IF(VLOOKUP(L265,ActivityList[#Data],14,0)="Figure"," "&amp;Timeline&amp;Figure,"")),"")</f>
        <v/>
      </c>
      <c r="C265" s="85" t="str">
        <v>Read Ecclesiastes 2</v>
      </c>
      <c r="D265" s="218" t="str">
        <v>Reading</v>
      </c>
      <c r="E265" s="218" t="str">
        <v>Foundation</v>
      </c>
      <c r="F265" s="219" t="str">
        <v>Bible</v>
      </c>
      <c r="G265" s="5">
        <v>47</v>
      </c>
      <c r="H265" s="5" t="str">
        <v>Ethan‚ Jesse</v>
      </c>
      <c r="I265" s="5" t="str">
        <v>Planned</v>
      </c>
      <c r="J265" s="220">
        <f>_xlfn.XLOOKUP(G265,Calendar!$A$2:$A$300,Calendar!$B$2:$B$300)</f>
        <v>43410</v>
      </c>
      <c r="K265" s="5" t="b">
        <f t="shared" ca="1" si="15"/>
        <v>0</v>
      </c>
      <c r="L265" s="5" t="str">
        <f t="shared" si="16"/>
        <v>FoundationReading47</v>
      </c>
    </row>
    <row r="266" spans="1:12" hidden="1" x14ac:dyDescent="0.25">
      <c r="A266" s="217" t="str">
        <f t="shared" si="17"/>
        <v>ƒ __/__</v>
      </c>
      <c r="B266" s="217" t="str">
        <f>IFERROR(IF(VLOOKUP(L266,ActivityList[#Data],13,0)="Yes"," "&amp;Map,"")&amp;IF(VLOOKUP(L266,ActivityList[#Data],14,0)="Yes"," "&amp;Timeline,IF(VLOOKUP(L266,ActivityList[#Data],14,0)="Figure"," "&amp;Timeline&amp;Figure,"")),"")</f>
        <v/>
      </c>
      <c r="C266" s="85" t="str">
        <v>Read Ecclesiastes 3</v>
      </c>
      <c r="D266" s="218" t="str">
        <v>Reading</v>
      </c>
      <c r="E266" s="218" t="str">
        <v>Foundation</v>
      </c>
      <c r="F266" s="219" t="str">
        <v>Bible</v>
      </c>
      <c r="G266" s="5">
        <v>48</v>
      </c>
      <c r="H266" s="5" t="str">
        <v>Ethan‚ Jesse</v>
      </c>
      <c r="I266" s="5" t="str">
        <v>Planned</v>
      </c>
      <c r="J266" s="220">
        <f>_xlfn.XLOOKUP(G266,Calendar!$A$2:$A$300,Calendar!$B$2:$B$300)</f>
        <v>43411</v>
      </c>
      <c r="K266" s="5" t="b">
        <f t="shared" ca="1" si="15"/>
        <v>0</v>
      </c>
      <c r="L266" s="5" t="str">
        <f t="shared" si="16"/>
        <v>FoundationReading48</v>
      </c>
    </row>
    <row r="267" spans="1:12" hidden="1" x14ac:dyDescent="0.25">
      <c r="A267" s="217" t="str">
        <f t="shared" si="17"/>
        <v>ƒ __/__</v>
      </c>
      <c r="B267" s="217" t="str">
        <f>IFERROR(IF(VLOOKUP(L267,ActivityList[#Data],13,0)="Yes"," "&amp;Map,"")&amp;IF(VLOOKUP(L267,ActivityList[#Data],14,0)="Yes"," "&amp;Timeline,IF(VLOOKUP(L267,ActivityList[#Data],14,0)="Figure"," "&amp;Timeline&amp;Figure,"")),"")</f>
        <v/>
      </c>
      <c r="C267" s="85" t="str">
        <v>Read Ecclesiastes 4</v>
      </c>
      <c r="D267" s="218" t="str">
        <v>Reading</v>
      </c>
      <c r="E267" s="218" t="str">
        <v>Foundation</v>
      </c>
      <c r="F267" s="219" t="str">
        <v>Bible</v>
      </c>
      <c r="G267" s="5">
        <v>49</v>
      </c>
      <c r="H267" s="5" t="str">
        <v>Ethan‚ Jesse</v>
      </c>
      <c r="I267" s="5" t="str">
        <v>Planned</v>
      </c>
      <c r="J267" s="220">
        <f>_xlfn.XLOOKUP(G267,Calendar!$A$2:$A$300,Calendar!$B$2:$B$300)</f>
        <v>43412</v>
      </c>
      <c r="K267" s="5" t="b">
        <f t="shared" ca="1" si="15"/>
        <v>0</v>
      </c>
      <c r="L267" s="5" t="str">
        <f t="shared" si="16"/>
        <v>FoundationReading49</v>
      </c>
    </row>
    <row r="268" spans="1:12" hidden="1" x14ac:dyDescent="0.25">
      <c r="A268" s="217" t="str">
        <f t="shared" si="17"/>
        <v>ƒ __/__</v>
      </c>
      <c r="B268" s="217" t="str">
        <f>IFERROR(IF(VLOOKUP(L268,ActivityList[#Data],13,0)="Yes"," "&amp;Map,"")&amp;IF(VLOOKUP(L268,ActivityList[#Data],14,0)="Yes"," "&amp;Timeline,IF(VLOOKUP(L268,ActivityList[#Data],14,0)="Figure"," "&amp;Timeline&amp;Figure,"")),"")</f>
        <v/>
      </c>
      <c r="C268" s="85" t="str">
        <v>Read Ecclesiastes 5-6</v>
      </c>
      <c r="D268" s="218" t="str">
        <v>Reading</v>
      </c>
      <c r="E268" s="218" t="str">
        <v>Foundation</v>
      </c>
      <c r="F268" s="219" t="str">
        <v>Bible</v>
      </c>
      <c r="G268" s="5">
        <v>50</v>
      </c>
      <c r="H268" s="5" t="str">
        <v>Ethan‚ Jesse</v>
      </c>
      <c r="I268" s="5" t="str">
        <v>Planned</v>
      </c>
      <c r="J268" s="220">
        <f>_xlfn.XLOOKUP(G268,Calendar!$A$2:$A$300,Calendar!$B$2:$B$300)</f>
        <v>43413</v>
      </c>
      <c r="K268" s="5" t="b">
        <f t="shared" ca="1" si="15"/>
        <v>0</v>
      </c>
      <c r="L268" s="5" t="str">
        <f t="shared" si="16"/>
        <v>FoundationReading50</v>
      </c>
    </row>
    <row r="269" spans="1:12" hidden="1" x14ac:dyDescent="0.25">
      <c r="A269" s="217" t="str">
        <f t="shared" si="17"/>
        <v>ƒ __/__</v>
      </c>
      <c r="B269" s="217" t="str">
        <f>IFERROR(IF(VLOOKUP(L269,ActivityList[#Data],13,0)="Yes"," "&amp;Map,"")&amp;IF(VLOOKUP(L269,ActivityList[#Data],14,0)="Yes"," "&amp;Timeline,IF(VLOOKUP(L269,ActivityList[#Data],14,0)="Figure"," "&amp;Timeline&amp;Figure,"")),"")</f>
        <v/>
      </c>
      <c r="C269" s="85" t="str">
        <v>Read Ecclesiastes 7</v>
      </c>
      <c r="D269" s="218" t="str">
        <v>Reading</v>
      </c>
      <c r="E269" s="218" t="str">
        <v>Foundation</v>
      </c>
      <c r="F269" s="219" t="str">
        <v>Bible</v>
      </c>
      <c r="G269" s="5">
        <v>51</v>
      </c>
      <c r="H269" s="5" t="str">
        <v>Ethan‚ Jesse</v>
      </c>
      <c r="I269" s="5" t="str">
        <v>Planned</v>
      </c>
      <c r="J269" s="220">
        <f>_xlfn.XLOOKUP(G269,Calendar!$A$2:$A$300,Calendar!$B$2:$B$300)</f>
        <v>43416</v>
      </c>
      <c r="K269" s="5" t="b">
        <f t="shared" ca="1" si="15"/>
        <v>0</v>
      </c>
      <c r="L269" s="5" t="str">
        <f t="shared" si="16"/>
        <v>FoundationReading51</v>
      </c>
    </row>
    <row r="270" spans="1:12" hidden="1" x14ac:dyDescent="0.25">
      <c r="A270" s="217" t="str">
        <f t="shared" si="17"/>
        <v>ƒ __/__</v>
      </c>
      <c r="B270" s="217" t="str">
        <f>IFERROR(IF(VLOOKUP(L270,ActivityList[#Data],13,0)="Yes"," "&amp;Map,"")&amp;IF(VLOOKUP(L270,ActivityList[#Data],14,0)="Yes"," "&amp;Timeline,IF(VLOOKUP(L270,ActivityList[#Data],14,0)="Figure"," "&amp;Timeline&amp;Figure,"")),"")</f>
        <v/>
      </c>
      <c r="C270" s="85" t="str">
        <v>Read Ecclesiastes 8</v>
      </c>
      <c r="D270" s="218" t="str">
        <v>Reading</v>
      </c>
      <c r="E270" s="218" t="str">
        <v>Foundation</v>
      </c>
      <c r="F270" s="219" t="str">
        <v>Bible</v>
      </c>
      <c r="G270" s="5">
        <v>52</v>
      </c>
      <c r="H270" s="5" t="str">
        <v>Ethan‚ Jesse</v>
      </c>
      <c r="I270" s="5" t="str">
        <v>Planned</v>
      </c>
      <c r="J270" s="220">
        <f>_xlfn.XLOOKUP(G270,Calendar!$A$2:$A$300,Calendar!$B$2:$B$300)</f>
        <v>43417</v>
      </c>
      <c r="K270" s="5" t="b">
        <f t="shared" ca="1" si="15"/>
        <v>0</v>
      </c>
      <c r="L270" s="5" t="str">
        <f t="shared" si="16"/>
        <v>FoundationReading52</v>
      </c>
    </row>
    <row r="271" spans="1:12" hidden="1" x14ac:dyDescent="0.25">
      <c r="A271" s="217" t="str">
        <f t="shared" si="17"/>
        <v>ƒ __/__</v>
      </c>
      <c r="B271" s="217" t="str">
        <f>IFERROR(IF(VLOOKUP(L271,ActivityList[#Data],13,0)="Yes"," "&amp;Map,"")&amp;IF(VLOOKUP(L271,ActivityList[#Data],14,0)="Yes"," "&amp;Timeline,IF(VLOOKUP(L271,ActivityList[#Data],14,0)="Figure"," "&amp;Timeline&amp;Figure,"")),"")</f>
        <v/>
      </c>
      <c r="C271" s="85" t="str">
        <v>Read Ecclesiastes 9</v>
      </c>
      <c r="D271" s="218" t="str">
        <v>Reading</v>
      </c>
      <c r="E271" s="218" t="str">
        <v>Foundation</v>
      </c>
      <c r="F271" s="219" t="str">
        <v>Bible</v>
      </c>
      <c r="G271" s="5">
        <v>53</v>
      </c>
      <c r="H271" s="5" t="str">
        <v>Ethan‚ Jesse</v>
      </c>
      <c r="I271" s="5" t="str">
        <v>Planned</v>
      </c>
      <c r="J271" s="220">
        <f>_xlfn.XLOOKUP(G271,Calendar!$A$2:$A$300,Calendar!$B$2:$B$300)</f>
        <v>43418</v>
      </c>
      <c r="K271" s="5" t="b">
        <f t="shared" ca="1" si="15"/>
        <v>0</v>
      </c>
      <c r="L271" s="5" t="str">
        <f t="shared" si="16"/>
        <v>FoundationReading53</v>
      </c>
    </row>
    <row r="272" spans="1:12" hidden="1" x14ac:dyDescent="0.25">
      <c r="A272" s="217" t="str">
        <f t="shared" si="17"/>
        <v>ƒ __/__</v>
      </c>
      <c r="B272" s="217" t="str">
        <f>IFERROR(IF(VLOOKUP(L272,ActivityList[#Data],13,0)="Yes"," "&amp;Map,"")&amp;IF(VLOOKUP(L272,ActivityList[#Data],14,0)="Yes"," "&amp;Timeline,IF(VLOOKUP(L272,ActivityList[#Data],14,0)="Figure"," "&amp;Timeline&amp;Figure,"")),"")</f>
        <v/>
      </c>
      <c r="C272" s="85" t="str">
        <v>Read Ecclesiastes 10-11</v>
      </c>
      <c r="D272" s="218" t="str">
        <v>Reading</v>
      </c>
      <c r="E272" s="218" t="str">
        <v>Foundation</v>
      </c>
      <c r="F272" s="219" t="str">
        <v>Bible</v>
      </c>
      <c r="G272" s="5">
        <v>54</v>
      </c>
      <c r="H272" s="5" t="str">
        <v>Ethan‚ Jesse</v>
      </c>
      <c r="I272" s="5" t="str">
        <v>Planned</v>
      </c>
      <c r="J272" s="220">
        <f>_xlfn.XLOOKUP(G272,Calendar!$A$2:$A$300,Calendar!$B$2:$B$300)</f>
        <v>43419</v>
      </c>
      <c r="K272" s="5" t="b">
        <f t="shared" ca="1" si="15"/>
        <v>0</v>
      </c>
      <c r="L272" s="5" t="str">
        <f t="shared" si="16"/>
        <v>FoundationReading54</v>
      </c>
    </row>
    <row r="273" spans="1:12" hidden="1" x14ac:dyDescent="0.25">
      <c r="A273" s="217" t="str">
        <f t="shared" si="17"/>
        <v>ƒ __/__</v>
      </c>
      <c r="B273" s="217" t="str">
        <f>IFERROR(IF(VLOOKUP(L273,ActivityList[#Data],13,0)="Yes"," "&amp;Map,"")&amp;IF(VLOOKUP(L273,ActivityList[#Data],14,0)="Yes"," "&amp;Timeline,IF(VLOOKUP(L273,ActivityList[#Data],14,0)="Figure"," "&amp;Timeline&amp;Figure,"")),"")</f>
        <v/>
      </c>
      <c r="C273" s="85" t="str">
        <v>Read Ecclesiastes 12</v>
      </c>
      <c r="D273" s="218" t="str">
        <v>Reading</v>
      </c>
      <c r="E273" s="218" t="str">
        <v>Foundation</v>
      </c>
      <c r="F273" s="219" t="str">
        <v>Bible</v>
      </c>
      <c r="G273" s="5">
        <v>55</v>
      </c>
      <c r="H273" s="5" t="str">
        <v>Ethan‚ Jesse</v>
      </c>
      <c r="I273" s="5" t="str">
        <v>Planned</v>
      </c>
      <c r="J273" s="220">
        <f>_xlfn.XLOOKUP(G273,Calendar!$A$2:$A$300,Calendar!$B$2:$B$300)</f>
        <v>43420</v>
      </c>
      <c r="K273" s="5" t="b">
        <f t="shared" ca="1" si="15"/>
        <v>0</v>
      </c>
      <c r="L273" s="5" t="str">
        <f t="shared" si="16"/>
        <v>FoundationReading55</v>
      </c>
    </row>
    <row r="274" spans="1:12" hidden="1" x14ac:dyDescent="0.25">
      <c r="A274" s="217" t="str">
        <f t="shared" si="17"/>
        <v>ƒ __/__</v>
      </c>
      <c r="B274" s="217" t="str">
        <f>IFERROR(IF(VLOOKUP(L274,ActivityList[#Data],13,0)="Yes"," "&amp;Map,"")&amp;IF(VLOOKUP(L274,ActivityList[#Data],14,0)="Yes"," "&amp;Timeline,IF(VLOOKUP(L274,ActivityList[#Data],14,0)="Figure"," "&amp;Timeline&amp;Figure,"")),"")</f>
        <v/>
      </c>
      <c r="C274" s="85" t="str">
        <v>Read Job 1</v>
      </c>
      <c r="D274" s="218" t="str">
        <v>Reading</v>
      </c>
      <c r="E274" s="218" t="str">
        <v>Foundation</v>
      </c>
      <c r="F274" s="219" t="str">
        <v>Bible</v>
      </c>
      <c r="G274" s="5">
        <v>56</v>
      </c>
      <c r="H274" s="5" t="str">
        <v>Ethan‚ Jesse</v>
      </c>
      <c r="I274" s="5" t="str">
        <v>Planned</v>
      </c>
      <c r="J274" s="220">
        <f>_xlfn.XLOOKUP(G274,Calendar!$A$2:$A$300,Calendar!$B$2:$B$300)</f>
        <v>43423</v>
      </c>
      <c r="K274" s="5" t="b">
        <f t="shared" ca="1" si="15"/>
        <v>0</v>
      </c>
      <c r="L274" s="5" t="str">
        <f t="shared" si="16"/>
        <v>FoundationReading56</v>
      </c>
    </row>
    <row r="275" spans="1:12" hidden="1" x14ac:dyDescent="0.25">
      <c r="A275" s="217" t="str">
        <f t="shared" si="17"/>
        <v>ƒ __/__</v>
      </c>
      <c r="B275" s="217" t="str">
        <f>IFERROR(IF(VLOOKUP(L275,ActivityList[#Data],13,0)="Yes"," "&amp;Map,"")&amp;IF(VLOOKUP(L275,ActivityList[#Data],14,0)="Yes"," "&amp;Timeline,IF(VLOOKUP(L275,ActivityList[#Data],14,0)="Figure"," "&amp;Timeline&amp;Figure,"")),"")</f>
        <v/>
      </c>
      <c r="C275" s="85" t="str">
        <v>Read Job 2</v>
      </c>
      <c r="D275" s="218" t="str">
        <v>Reading</v>
      </c>
      <c r="E275" s="218" t="str">
        <v>Foundation</v>
      </c>
      <c r="F275" s="219" t="str">
        <v>Bible</v>
      </c>
      <c r="G275" s="5">
        <v>57</v>
      </c>
      <c r="H275" s="5" t="str">
        <v>Ethan‚ Jesse</v>
      </c>
      <c r="I275" s="5" t="str">
        <v>Planned</v>
      </c>
      <c r="J275" s="220">
        <f>_xlfn.XLOOKUP(G275,Calendar!$A$2:$A$300,Calendar!$B$2:$B$300)</f>
        <v>43424</v>
      </c>
      <c r="K275" s="5" t="b">
        <f t="shared" ref="K275:K338" ca="1" si="18">J275&lt;=$D$1</f>
        <v>0</v>
      </c>
      <c r="L275" s="5" t="str">
        <f t="shared" ref="L275:L338" si="19">E275&amp;D275&amp;G275</f>
        <v>FoundationReading57</v>
      </c>
    </row>
    <row r="276" spans="1:12" hidden="1" x14ac:dyDescent="0.25">
      <c r="A276" s="217" t="str">
        <f t="shared" si="17"/>
        <v>ƒ __/__</v>
      </c>
      <c r="B276" s="217" t="str">
        <f>IFERROR(IF(VLOOKUP(L276,ActivityList[#Data],13,0)="Yes"," "&amp;Map,"")&amp;IF(VLOOKUP(L276,ActivityList[#Data],14,0)="Yes"," "&amp;Timeline,IF(VLOOKUP(L276,ActivityList[#Data],14,0)="Figure"," "&amp;Timeline&amp;Figure,"")),"")</f>
        <v/>
      </c>
      <c r="C276" s="85" t="str">
        <v>Read Job 3</v>
      </c>
      <c r="D276" s="218" t="str">
        <v>Reading</v>
      </c>
      <c r="E276" s="218" t="str">
        <v>Foundation</v>
      </c>
      <c r="F276" s="219" t="str">
        <v>Bible</v>
      </c>
      <c r="G276" s="5">
        <v>58</v>
      </c>
      <c r="H276" s="5" t="str">
        <v>Ethan‚ Jesse</v>
      </c>
      <c r="I276" s="5" t="str">
        <v>Planned</v>
      </c>
      <c r="J276" s="220">
        <f>_xlfn.XLOOKUP(G276,Calendar!$A$2:$A$300,Calendar!$B$2:$B$300)</f>
        <v>43425</v>
      </c>
      <c r="K276" s="5" t="b">
        <f t="shared" ca="1" si="18"/>
        <v>0</v>
      </c>
      <c r="L276" s="5" t="str">
        <f t="shared" si="19"/>
        <v>FoundationReading58</v>
      </c>
    </row>
    <row r="277" spans="1:12" hidden="1" x14ac:dyDescent="0.25">
      <c r="A277" s="217" t="str">
        <f t="shared" si="17"/>
        <v>ƒ __/__</v>
      </c>
      <c r="B277" s="217" t="str">
        <f>IFERROR(IF(VLOOKUP(L277,ActivityList[#Data],13,0)="Yes"," "&amp;Map,"")&amp;IF(VLOOKUP(L277,ActivityList[#Data],14,0)="Yes"," "&amp;Timeline,IF(VLOOKUP(L277,ActivityList[#Data],14,0)="Figure"," "&amp;Timeline&amp;Figure,"")),"")</f>
        <v/>
      </c>
      <c r="C277" s="85" t="str">
        <v>Read Job 4</v>
      </c>
      <c r="D277" s="218" t="str">
        <v>Reading</v>
      </c>
      <c r="E277" s="218" t="str">
        <v>Foundation</v>
      </c>
      <c r="F277" s="219" t="str">
        <v>Bible</v>
      </c>
      <c r="G277" s="5">
        <v>59</v>
      </c>
      <c r="H277" s="5" t="str">
        <v>Ethan‚ Jesse</v>
      </c>
      <c r="I277" s="5" t="str">
        <v>Planned</v>
      </c>
      <c r="J277" s="220">
        <f>_xlfn.XLOOKUP(G277,Calendar!$A$2:$A$300,Calendar!$B$2:$B$300)</f>
        <v>43426</v>
      </c>
      <c r="K277" s="5" t="b">
        <f t="shared" ca="1" si="18"/>
        <v>0</v>
      </c>
      <c r="L277" s="5" t="str">
        <f t="shared" si="19"/>
        <v>FoundationReading59</v>
      </c>
    </row>
    <row r="278" spans="1:12" hidden="1" x14ac:dyDescent="0.25">
      <c r="A278" s="217" t="str">
        <f t="shared" si="17"/>
        <v>ƒ __/__</v>
      </c>
      <c r="B278" s="217" t="str">
        <f>IFERROR(IF(VLOOKUP(L278,ActivityList[#Data],13,0)="Yes"," "&amp;Map,"")&amp;IF(VLOOKUP(L278,ActivityList[#Data],14,0)="Yes"," "&amp;Timeline,IF(VLOOKUP(L278,ActivityList[#Data],14,0)="Figure"," "&amp;Timeline&amp;Figure,"")),"")</f>
        <v/>
      </c>
      <c r="C278" s="85" t="str">
        <v>Read Job 5</v>
      </c>
      <c r="D278" s="218" t="str">
        <v>Reading</v>
      </c>
      <c r="E278" s="218" t="str">
        <v>Foundation</v>
      </c>
      <c r="F278" s="219" t="str">
        <v>Bible</v>
      </c>
      <c r="G278" s="5">
        <v>60</v>
      </c>
      <c r="H278" s="5" t="str">
        <v>Ethan‚ Jesse</v>
      </c>
      <c r="I278" s="5" t="str">
        <v>Planned</v>
      </c>
      <c r="J278" s="220">
        <f>_xlfn.XLOOKUP(G278,Calendar!$A$2:$A$300,Calendar!$B$2:$B$300)</f>
        <v>43427</v>
      </c>
      <c r="K278" s="5" t="b">
        <f t="shared" ca="1" si="18"/>
        <v>0</v>
      </c>
      <c r="L278" s="5" t="str">
        <f t="shared" si="19"/>
        <v>FoundationReading60</v>
      </c>
    </row>
    <row r="279" spans="1:12" hidden="1" x14ac:dyDescent="0.25">
      <c r="A279" s="217" t="str">
        <f t="shared" si="17"/>
        <v>ƒ __/__</v>
      </c>
      <c r="B279" s="217" t="str">
        <f>IFERROR(IF(VLOOKUP(L279,ActivityList[#Data],13,0)="Yes"," "&amp;Map,"")&amp;IF(VLOOKUP(L279,ActivityList[#Data],14,0)="Yes"," "&amp;Timeline,IF(VLOOKUP(L279,ActivityList[#Data],14,0)="Figure"," "&amp;Timeline&amp;Figure,"")),"")</f>
        <v/>
      </c>
      <c r="C279" s="85" t="str">
        <v>Read Job 6</v>
      </c>
      <c r="D279" s="218" t="str">
        <v>Reading</v>
      </c>
      <c r="E279" s="218" t="str">
        <v>Foundation</v>
      </c>
      <c r="F279" s="219" t="str">
        <v>Bible</v>
      </c>
      <c r="G279" s="5">
        <v>61</v>
      </c>
      <c r="H279" s="5" t="str">
        <v>Ethan‚ Jesse</v>
      </c>
      <c r="I279" s="5" t="str">
        <v>Planned</v>
      </c>
      <c r="J279" s="220">
        <f>_xlfn.XLOOKUP(G279,Calendar!$A$2:$A$300,Calendar!$B$2:$B$300)</f>
        <v>43430</v>
      </c>
      <c r="K279" s="5" t="b">
        <f t="shared" ca="1" si="18"/>
        <v>0</v>
      </c>
      <c r="L279" s="5" t="str">
        <f t="shared" si="19"/>
        <v>FoundationReading61</v>
      </c>
    </row>
    <row r="280" spans="1:12" hidden="1" x14ac:dyDescent="0.25">
      <c r="A280" s="217" t="str">
        <f t="shared" si="17"/>
        <v>ƒ __/__</v>
      </c>
      <c r="B280" s="217" t="str">
        <f>IFERROR(IF(VLOOKUP(L280,ActivityList[#Data],13,0)="Yes"," "&amp;Map,"")&amp;IF(VLOOKUP(L280,ActivityList[#Data],14,0)="Yes"," "&amp;Timeline,IF(VLOOKUP(L280,ActivityList[#Data],14,0)="Figure"," "&amp;Timeline&amp;Figure,"")),"")</f>
        <v/>
      </c>
      <c r="C280" s="85" t="str">
        <v>Read Job 7</v>
      </c>
      <c r="D280" s="218" t="str">
        <v>Reading</v>
      </c>
      <c r="E280" s="218" t="str">
        <v>Foundation</v>
      </c>
      <c r="F280" s="219" t="str">
        <v>Bible</v>
      </c>
      <c r="G280" s="5">
        <v>62</v>
      </c>
      <c r="H280" s="5" t="str">
        <v>Ethan‚ Jesse</v>
      </c>
      <c r="I280" s="5" t="str">
        <v>Planned</v>
      </c>
      <c r="J280" s="220">
        <f>_xlfn.XLOOKUP(G280,Calendar!$A$2:$A$300,Calendar!$B$2:$B$300)</f>
        <v>43431</v>
      </c>
      <c r="K280" s="5" t="b">
        <f t="shared" ca="1" si="18"/>
        <v>0</v>
      </c>
      <c r="L280" s="5" t="str">
        <f t="shared" si="19"/>
        <v>FoundationReading62</v>
      </c>
    </row>
    <row r="281" spans="1:12" hidden="1" x14ac:dyDescent="0.25">
      <c r="A281" s="217" t="str">
        <f t="shared" si="17"/>
        <v>ƒ __/__</v>
      </c>
      <c r="B281" s="217" t="str">
        <f>IFERROR(IF(VLOOKUP(L281,ActivityList[#Data],13,0)="Yes"," "&amp;Map,"")&amp;IF(VLOOKUP(L281,ActivityList[#Data],14,0)="Yes"," "&amp;Timeline,IF(VLOOKUP(L281,ActivityList[#Data],14,0)="Figure"," "&amp;Timeline&amp;Figure,"")),"")</f>
        <v/>
      </c>
      <c r="C281" s="85" t="str">
        <v>Read Job 8</v>
      </c>
      <c r="D281" s="218" t="str">
        <v>Reading</v>
      </c>
      <c r="E281" s="218" t="str">
        <v>Foundation</v>
      </c>
      <c r="F281" s="219" t="str">
        <v>Bible</v>
      </c>
      <c r="G281" s="5">
        <v>63</v>
      </c>
      <c r="H281" s="5" t="str">
        <v>Ethan‚ Jesse</v>
      </c>
      <c r="I281" s="5" t="str">
        <v>Planned</v>
      </c>
      <c r="J281" s="220">
        <f>_xlfn.XLOOKUP(G281,Calendar!$A$2:$A$300,Calendar!$B$2:$B$300)</f>
        <v>43432</v>
      </c>
      <c r="K281" s="5" t="b">
        <f t="shared" ca="1" si="18"/>
        <v>0</v>
      </c>
      <c r="L281" s="5" t="str">
        <f t="shared" si="19"/>
        <v>FoundationReading63</v>
      </c>
    </row>
    <row r="282" spans="1:12" hidden="1" x14ac:dyDescent="0.25">
      <c r="A282" s="217" t="str">
        <f t="shared" si="17"/>
        <v>ƒ __/__</v>
      </c>
      <c r="B282" s="217" t="str">
        <f>IFERROR(IF(VLOOKUP(L282,ActivityList[#Data],13,0)="Yes"," "&amp;Map,"")&amp;IF(VLOOKUP(L282,ActivityList[#Data],14,0)="Yes"," "&amp;Timeline,IF(VLOOKUP(L282,ActivityList[#Data],14,0)="Figure"," "&amp;Timeline&amp;Figure,"")),"")</f>
        <v/>
      </c>
      <c r="C282" s="85" t="str">
        <v>Read Job 9</v>
      </c>
      <c r="D282" s="218" t="str">
        <v>Reading</v>
      </c>
      <c r="E282" s="218" t="str">
        <v>Foundation</v>
      </c>
      <c r="F282" s="219" t="str">
        <v>Bible</v>
      </c>
      <c r="G282" s="5">
        <v>64</v>
      </c>
      <c r="H282" s="5" t="str">
        <v>Ethan‚ Jesse</v>
      </c>
      <c r="I282" s="5" t="str">
        <v>Planned</v>
      </c>
      <c r="J282" s="220">
        <f>_xlfn.XLOOKUP(G282,Calendar!$A$2:$A$300,Calendar!$B$2:$B$300)</f>
        <v>43433</v>
      </c>
      <c r="K282" s="5" t="b">
        <f t="shared" ca="1" si="18"/>
        <v>0</v>
      </c>
      <c r="L282" s="5" t="str">
        <f t="shared" si="19"/>
        <v>FoundationReading64</v>
      </c>
    </row>
    <row r="283" spans="1:12" hidden="1" x14ac:dyDescent="0.25">
      <c r="A283" s="217" t="str">
        <f t="shared" si="17"/>
        <v>ƒ __/__</v>
      </c>
      <c r="B283" s="217" t="str">
        <f>IFERROR(IF(VLOOKUP(L283,ActivityList[#Data],13,0)="Yes"," "&amp;Map,"")&amp;IF(VLOOKUP(L283,ActivityList[#Data],14,0)="Yes"," "&amp;Timeline,IF(VLOOKUP(L283,ActivityList[#Data],14,0)="Figure"," "&amp;Timeline&amp;Figure,"")),"")</f>
        <v/>
      </c>
      <c r="C283" s="85" t="str">
        <v>Read Job 10</v>
      </c>
      <c r="D283" s="218" t="str">
        <v>Reading</v>
      </c>
      <c r="E283" s="218" t="str">
        <v>Foundation</v>
      </c>
      <c r="F283" s="219" t="str">
        <v>Bible</v>
      </c>
      <c r="G283" s="5">
        <v>65</v>
      </c>
      <c r="H283" s="5" t="str">
        <v>Ethan‚ Jesse</v>
      </c>
      <c r="I283" s="5" t="str">
        <v>Planned</v>
      </c>
      <c r="J283" s="220">
        <f>_xlfn.XLOOKUP(G283,Calendar!$A$2:$A$300,Calendar!$B$2:$B$300)</f>
        <v>43434</v>
      </c>
      <c r="K283" s="5" t="b">
        <f t="shared" ca="1" si="18"/>
        <v>0</v>
      </c>
      <c r="L283" s="5" t="str">
        <f t="shared" si="19"/>
        <v>FoundationReading65</v>
      </c>
    </row>
    <row r="284" spans="1:12" hidden="1" x14ac:dyDescent="0.25">
      <c r="A284" s="217" t="str">
        <f t="shared" si="17"/>
        <v>ƒ __/__</v>
      </c>
      <c r="B284" s="217" t="str">
        <f>IFERROR(IF(VLOOKUP(L284,ActivityList[#Data],13,0)="Yes"," "&amp;Map,"")&amp;IF(VLOOKUP(L284,ActivityList[#Data],14,0)="Yes"," "&amp;Timeline,IF(VLOOKUP(L284,ActivityList[#Data],14,0)="Figure"," "&amp;Timeline&amp;Figure,"")),"")</f>
        <v/>
      </c>
      <c r="C284" s="85" t="str">
        <v>Read Job 11</v>
      </c>
      <c r="D284" s="218" t="str">
        <v>Reading</v>
      </c>
      <c r="E284" s="218" t="str">
        <v>Foundation</v>
      </c>
      <c r="F284" s="219" t="str">
        <v>Bible</v>
      </c>
      <c r="G284" s="5">
        <v>66</v>
      </c>
      <c r="H284" s="5" t="str">
        <v>Ethan‚ Jesse</v>
      </c>
      <c r="I284" s="5" t="str">
        <v>Planned</v>
      </c>
      <c r="J284" s="220">
        <f>_xlfn.XLOOKUP(G284,Calendar!$A$2:$A$300,Calendar!$B$2:$B$300)</f>
        <v>43437</v>
      </c>
      <c r="K284" s="5" t="b">
        <f t="shared" ca="1" si="18"/>
        <v>0</v>
      </c>
      <c r="L284" s="5" t="str">
        <f t="shared" si="19"/>
        <v>FoundationReading66</v>
      </c>
    </row>
    <row r="285" spans="1:12" hidden="1" x14ac:dyDescent="0.25">
      <c r="A285" s="217" t="str">
        <f t="shared" si="17"/>
        <v>ƒ __/__</v>
      </c>
      <c r="B285" s="217" t="str">
        <f>IFERROR(IF(VLOOKUP(L285,ActivityList[#Data],13,0)="Yes"," "&amp;Map,"")&amp;IF(VLOOKUP(L285,ActivityList[#Data],14,0)="Yes"," "&amp;Timeline,IF(VLOOKUP(L285,ActivityList[#Data],14,0)="Figure"," "&amp;Timeline&amp;Figure,"")),"")</f>
        <v/>
      </c>
      <c r="C285" s="85" t="str">
        <v>Read Job 12</v>
      </c>
      <c r="D285" s="218" t="str">
        <v>Reading</v>
      </c>
      <c r="E285" s="218" t="str">
        <v>Foundation</v>
      </c>
      <c r="F285" s="219" t="str">
        <v>Bible</v>
      </c>
      <c r="G285" s="5">
        <v>67</v>
      </c>
      <c r="H285" s="5" t="str">
        <v>Ethan‚ Jesse</v>
      </c>
      <c r="I285" s="5" t="str">
        <v>Planned</v>
      </c>
      <c r="J285" s="220">
        <f>_xlfn.XLOOKUP(G285,Calendar!$A$2:$A$300,Calendar!$B$2:$B$300)</f>
        <v>43438</v>
      </c>
      <c r="K285" s="5" t="b">
        <f t="shared" ca="1" si="18"/>
        <v>0</v>
      </c>
      <c r="L285" s="5" t="str">
        <f t="shared" si="19"/>
        <v>FoundationReading67</v>
      </c>
    </row>
    <row r="286" spans="1:12" hidden="1" x14ac:dyDescent="0.25">
      <c r="A286" s="217" t="str">
        <f t="shared" si="17"/>
        <v>ƒ __/__</v>
      </c>
      <c r="B286" s="217" t="str">
        <f>IFERROR(IF(VLOOKUP(L286,ActivityList[#Data],13,0)="Yes"," "&amp;Map,"")&amp;IF(VLOOKUP(L286,ActivityList[#Data],14,0)="Yes"," "&amp;Timeline,IF(VLOOKUP(L286,ActivityList[#Data],14,0)="Figure"," "&amp;Timeline&amp;Figure,"")),"")</f>
        <v/>
      </c>
      <c r="C286" s="85" t="str">
        <v>Read Job 13</v>
      </c>
      <c r="D286" s="218" t="str">
        <v>Reading</v>
      </c>
      <c r="E286" s="218" t="str">
        <v>Foundation</v>
      </c>
      <c r="F286" s="219" t="str">
        <v>Bible</v>
      </c>
      <c r="G286" s="5">
        <v>68</v>
      </c>
      <c r="H286" s="5" t="str">
        <v>Ethan‚ Jesse</v>
      </c>
      <c r="I286" s="5" t="str">
        <v>Planned</v>
      </c>
      <c r="J286" s="220">
        <f>_xlfn.XLOOKUP(G286,Calendar!$A$2:$A$300,Calendar!$B$2:$B$300)</f>
        <v>43439</v>
      </c>
      <c r="K286" s="5" t="b">
        <f t="shared" ca="1" si="18"/>
        <v>0</v>
      </c>
      <c r="L286" s="5" t="str">
        <f t="shared" si="19"/>
        <v>FoundationReading68</v>
      </c>
    </row>
    <row r="287" spans="1:12" hidden="1" x14ac:dyDescent="0.25">
      <c r="A287" s="217" t="str">
        <f t="shared" si="17"/>
        <v>ƒ __/__</v>
      </c>
      <c r="B287" s="217" t="str">
        <f>IFERROR(IF(VLOOKUP(L287,ActivityList[#Data],13,0)="Yes"," "&amp;Map,"")&amp;IF(VLOOKUP(L287,ActivityList[#Data],14,0)="Yes"," "&amp;Timeline,IF(VLOOKUP(L287,ActivityList[#Data],14,0)="Figure"," "&amp;Timeline&amp;Figure,"")),"")</f>
        <v/>
      </c>
      <c r="C287" s="85" t="str">
        <v>Read Job 14</v>
      </c>
      <c r="D287" s="218" t="str">
        <v>Reading</v>
      </c>
      <c r="E287" s="218" t="str">
        <v>Foundation</v>
      </c>
      <c r="F287" s="219" t="str">
        <v>Bible</v>
      </c>
      <c r="G287" s="5">
        <v>69</v>
      </c>
      <c r="H287" s="5" t="str">
        <v>Ethan‚ Jesse</v>
      </c>
      <c r="I287" s="5" t="str">
        <v>Planned</v>
      </c>
      <c r="J287" s="220">
        <f>_xlfn.XLOOKUP(G287,Calendar!$A$2:$A$300,Calendar!$B$2:$B$300)</f>
        <v>43440</v>
      </c>
      <c r="K287" s="5" t="b">
        <f t="shared" ca="1" si="18"/>
        <v>0</v>
      </c>
      <c r="L287" s="5" t="str">
        <f t="shared" si="19"/>
        <v>FoundationReading69</v>
      </c>
    </row>
    <row r="288" spans="1:12" hidden="1" x14ac:dyDescent="0.25">
      <c r="A288" s="217" t="str">
        <f t="shared" si="17"/>
        <v>ƒ __/__</v>
      </c>
      <c r="B288" s="217" t="str">
        <f>IFERROR(IF(VLOOKUP(L288,ActivityList[#Data],13,0)="Yes"," "&amp;Map,"")&amp;IF(VLOOKUP(L288,ActivityList[#Data],14,0)="Yes"," "&amp;Timeline,IF(VLOOKUP(L288,ActivityList[#Data],14,0)="Figure"," "&amp;Timeline&amp;Figure,"")),"")</f>
        <v/>
      </c>
      <c r="C288" s="85" t="str">
        <v>Read Job 15</v>
      </c>
      <c r="D288" s="218" t="str">
        <v>Reading</v>
      </c>
      <c r="E288" s="218" t="str">
        <v>Foundation</v>
      </c>
      <c r="F288" s="219" t="str">
        <v>Bible</v>
      </c>
      <c r="G288" s="5">
        <v>70</v>
      </c>
      <c r="H288" s="5" t="str">
        <v>Ethan‚ Jesse</v>
      </c>
      <c r="I288" s="5" t="str">
        <v>Planned</v>
      </c>
      <c r="J288" s="220">
        <f>_xlfn.XLOOKUP(G288,Calendar!$A$2:$A$300,Calendar!$B$2:$B$300)</f>
        <v>43441</v>
      </c>
      <c r="K288" s="5" t="b">
        <f t="shared" ca="1" si="18"/>
        <v>0</v>
      </c>
      <c r="L288" s="5" t="str">
        <f t="shared" si="19"/>
        <v>FoundationReading70</v>
      </c>
    </row>
    <row r="289" spans="1:12" hidden="1" x14ac:dyDescent="0.25">
      <c r="A289" s="217" t="str">
        <f t="shared" si="17"/>
        <v>ƒ __/__</v>
      </c>
      <c r="B289" s="217" t="str">
        <f>IFERROR(IF(VLOOKUP(L289,ActivityList[#Data],13,0)="Yes"," "&amp;Map,"")&amp;IF(VLOOKUP(L289,ActivityList[#Data],14,0)="Yes"," "&amp;Timeline,IF(VLOOKUP(L289,ActivityList[#Data],14,0)="Figure"," "&amp;Timeline&amp;Figure,"")),"")</f>
        <v/>
      </c>
      <c r="C289" s="85" t="str">
        <v>Read Job 16</v>
      </c>
      <c r="D289" s="218" t="str">
        <v>Reading</v>
      </c>
      <c r="E289" s="218" t="str">
        <v>Foundation</v>
      </c>
      <c r="F289" s="219" t="str">
        <v>Bible</v>
      </c>
      <c r="G289" s="5">
        <v>71</v>
      </c>
      <c r="H289" s="5" t="str">
        <v>Ethan‚ Jesse</v>
      </c>
      <c r="I289" s="5" t="str">
        <v>Planned</v>
      </c>
      <c r="J289" s="220">
        <f>_xlfn.XLOOKUP(G289,Calendar!$A$2:$A$300,Calendar!$B$2:$B$300)</f>
        <v>43444</v>
      </c>
      <c r="K289" s="5" t="b">
        <f t="shared" ca="1" si="18"/>
        <v>0</v>
      </c>
      <c r="L289" s="5" t="str">
        <f t="shared" si="19"/>
        <v>FoundationReading71</v>
      </c>
    </row>
    <row r="290" spans="1:12" hidden="1" x14ac:dyDescent="0.25">
      <c r="A290" s="217" t="str">
        <f t="shared" si="17"/>
        <v>ƒ __/__</v>
      </c>
      <c r="B290" s="217" t="str">
        <f>IFERROR(IF(VLOOKUP(L290,ActivityList[#Data],13,0)="Yes"," "&amp;Map,"")&amp;IF(VLOOKUP(L290,ActivityList[#Data],14,0)="Yes"," "&amp;Timeline,IF(VLOOKUP(L290,ActivityList[#Data],14,0)="Figure"," "&amp;Timeline&amp;Figure,"")),"")</f>
        <v/>
      </c>
      <c r="C290" s="85" t="str">
        <v>Read Job 17</v>
      </c>
      <c r="D290" s="218" t="str">
        <v>Reading</v>
      </c>
      <c r="E290" s="218" t="str">
        <v>Foundation</v>
      </c>
      <c r="F290" s="219" t="str">
        <v>Bible</v>
      </c>
      <c r="G290" s="5">
        <v>72</v>
      </c>
      <c r="H290" s="5" t="str">
        <v>Ethan‚ Jesse</v>
      </c>
      <c r="I290" s="5" t="str">
        <v>Planned</v>
      </c>
      <c r="J290" s="220">
        <f>_xlfn.XLOOKUP(G290,Calendar!$A$2:$A$300,Calendar!$B$2:$B$300)</f>
        <v>43445</v>
      </c>
      <c r="K290" s="5" t="b">
        <f t="shared" ca="1" si="18"/>
        <v>0</v>
      </c>
      <c r="L290" s="5" t="str">
        <f t="shared" si="19"/>
        <v>FoundationReading72</v>
      </c>
    </row>
    <row r="291" spans="1:12" hidden="1" x14ac:dyDescent="0.25">
      <c r="A291" s="217" t="str">
        <f t="shared" si="17"/>
        <v>ƒ __/__</v>
      </c>
      <c r="B291" s="217" t="str">
        <f>IFERROR(IF(VLOOKUP(L291,ActivityList[#Data],13,0)="Yes"," "&amp;Map,"")&amp;IF(VLOOKUP(L291,ActivityList[#Data],14,0)="Yes"," "&amp;Timeline,IF(VLOOKUP(L291,ActivityList[#Data],14,0)="Figure"," "&amp;Timeline&amp;Figure,"")),"")</f>
        <v/>
      </c>
      <c r="C291" s="85" t="str">
        <v>Read Job 18</v>
      </c>
      <c r="D291" s="218" t="str">
        <v>Reading</v>
      </c>
      <c r="E291" s="218" t="str">
        <v>Foundation</v>
      </c>
      <c r="F291" s="219" t="str">
        <v>Bible</v>
      </c>
      <c r="G291" s="5">
        <v>73</v>
      </c>
      <c r="H291" s="5" t="str">
        <v>Ethan‚ Jesse</v>
      </c>
      <c r="I291" s="5" t="str">
        <v>Planned</v>
      </c>
      <c r="J291" s="220">
        <f>_xlfn.XLOOKUP(G291,Calendar!$A$2:$A$300,Calendar!$B$2:$B$300)</f>
        <v>43446</v>
      </c>
      <c r="K291" s="5" t="b">
        <f t="shared" ca="1" si="18"/>
        <v>0</v>
      </c>
      <c r="L291" s="5" t="str">
        <f t="shared" si="19"/>
        <v>FoundationReading73</v>
      </c>
    </row>
    <row r="292" spans="1:12" hidden="1" x14ac:dyDescent="0.25">
      <c r="A292" s="217" t="str">
        <f t="shared" si="17"/>
        <v>ƒ __/__</v>
      </c>
      <c r="B292" s="217" t="str">
        <f>IFERROR(IF(VLOOKUP(L292,ActivityList[#Data],13,0)="Yes"," "&amp;Map,"")&amp;IF(VLOOKUP(L292,ActivityList[#Data],14,0)="Yes"," "&amp;Timeline,IF(VLOOKUP(L292,ActivityList[#Data],14,0)="Figure"," "&amp;Timeline&amp;Figure,"")),"")</f>
        <v/>
      </c>
      <c r="C292" s="85" t="str">
        <v>Read Job 19</v>
      </c>
      <c r="D292" s="218" t="str">
        <v>Reading</v>
      </c>
      <c r="E292" s="218" t="str">
        <v>Foundation</v>
      </c>
      <c r="F292" s="219" t="str">
        <v>Bible</v>
      </c>
      <c r="G292" s="5">
        <v>74</v>
      </c>
      <c r="H292" s="5" t="str">
        <v>Ethan‚ Jesse</v>
      </c>
      <c r="I292" s="5" t="str">
        <v>Planned</v>
      </c>
      <c r="J292" s="220">
        <f>_xlfn.XLOOKUP(G292,Calendar!$A$2:$A$300,Calendar!$B$2:$B$300)</f>
        <v>43447</v>
      </c>
      <c r="K292" s="5" t="b">
        <f t="shared" ca="1" si="18"/>
        <v>0</v>
      </c>
      <c r="L292" s="5" t="str">
        <f t="shared" si="19"/>
        <v>FoundationReading74</v>
      </c>
    </row>
    <row r="293" spans="1:12" hidden="1" x14ac:dyDescent="0.25">
      <c r="A293" s="217" t="str">
        <f t="shared" si="17"/>
        <v>ƒ __/__</v>
      </c>
      <c r="B293" s="217" t="str">
        <f>IFERROR(IF(VLOOKUP(L293,ActivityList[#Data],13,0)="Yes"," "&amp;Map,"")&amp;IF(VLOOKUP(L293,ActivityList[#Data],14,0)="Yes"," "&amp;Timeline,IF(VLOOKUP(L293,ActivityList[#Data],14,0)="Figure"," "&amp;Timeline&amp;Figure,"")),"")</f>
        <v/>
      </c>
      <c r="C293" s="85" t="str">
        <v>Read Job 20</v>
      </c>
      <c r="D293" s="218" t="str">
        <v>Reading</v>
      </c>
      <c r="E293" s="218" t="str">
        <v>Foundation</v>
      </c>
      <c r="F293" s="219" t="str">
        <v>Bible</v>
      </c>
      <c r="G293" s="5">
        <v>75</v>
      </c>
      <c r="H293" s="5" t="str">
        <v>Ethan‚ Jesse</v>
      </c>
      <c r="I293" s="5" t="str">
        <v>Planned</v>
      </c>
      <c r="J293" s="220">
        <f>_xlfn.XLOOKUP(G293,Calendar!$A$2:$A$300,Calendar!$B$2:$B$300)</f>
        <v>43448</v>
      </c>
      <c r="K293" s="5" t="b">
        <f t="shared" ca="1" si="18"/>
        <v>0</v>
      </c>
      <c r="L293" s="5" t="str">
        <f t="shared" si="19"/>
        <v>FoundationReading75</v>
      </c>
    </row>
    <row r="294" spans="1:12" hidden="1" x14ac:dyDescent="0.25">
      <c r="A294" s="217" t="str">
        <f t="shared" si="17"/>
        <v>ƒ __/__</v>
      </c>
      <c r="B294" s="217" t="str">
        <f>IFERROR(IF(VLOOKUP(L294,ActivityList[#Data],13,0)="Yes"," "&amp;Map,"")&amp;IF(VLOOKUP(L294,ActivityList[#Data],14,0)="Yes"," "&amp;Timeline,IF(VLOOKUP(L294,ActivityList[#Data],14,0)="Figure"," "&amp;Timeline&amp;Figure,"")),"")</f>
        <v/>
      </c>
      <c r="C294" s="85" t="str">
        <v>Read Job 21</v>
      </c>
      <c r="D294" s="218" t="str">
        <v>Reading</v>
      </c>
      <c r="E294" s="218" t="str">
        <v>Foundation</v>
      </c>
      <c r="F294" s="219" t="str">
        <v>Bible</v>
      </c>
      <c r="G294" s="5">
        <v>76</v>
      </c>
      <c r="H294" s="5" t="str">
        <v>Ethan‚ Jesse</v>
      </c>
      <c r="I294" s="5" t="str">
        <v>Planned</v>
      </c>
      <c r="J294" s="220">
        <f>_xlfn.XLOOKUP(G294,Calendar!$A$2:$A$300,Calendar!$B$2:$B$300)</f>
        <v>43451</v>
      </c>
      <c r="K294" s="5" t="b">
        <f t="shared" ca="1" si="18"/>
        <v>0</v>
      </c>
      <c r="L294" s="5" t="str">
        <f t="shared" si="19"/>
        <v>FoundationReading76</v>
      </c>
    </row>
    <row r="295" spans="1:12" hidden="1" x14ac:dyDescent="0.25">
      <c r="A295" s="217" t="str">
        <f t="shared" si="17"/>
        <v>ƒ __/__</v>
      </c>
      <c r="B295" s="217" t="str">
        <f>IFERROR(IF(VLOOKUP(L295,ActivityList[#Data],13,0)="Yes"," "&amp;Map,"")&amp;IF(VLOOKUP(L295,ActivityList[#Data],14,0)="Yes"," "&amp;Timeline,IF(VLOOKUP(L295,ActivityList[#Data],14,0)="Figure"," "&amp;Timeline&amp;Figure,"")),"")</f>
        <v/>
      </c>
      <c r="C295" s="85" t="str">
        <v>Read Job 22</v>
      </c>
      <c r="D295" s="218" t="str">
        <v>Reading</v>
      </c>
      <c r="E295" s="218" t="str">
        <v>Foundation</v>
      </c>
      <c r="F295" s="219" t="str">
        <v>Bible</v>
      </c>
      <c r="G295" s="5">
        <v>77</v>
      </c>
      <c r="H295" s="5" t="str">
        <v>Ethan‚ Jesse</v>
      </c>
      <c r="I295" s="5" t="str">
        <v>Planned</v>
      </c>
      <c r="J295" s="220">
        <f>_xlfn.XLOOKUP(G295,Calendar!$A$2:$A$300,Calendar!$B$2:$B$300)</f>
        <v>43452</v>
      </c>
      <c r="K295" s="5" t="b">
        <f t="shared" ca="1" si="18"/>
        <v>0</v>
      </c>
      <c r="L295" s="5" t="str">
        <f t="shared" si="19"/>
        <v>FoundationReading77</v>
      </c>
    </row>
    <row r="296" spans="1:12" hidden="1" x14ac:dyDescent="0.25">
      <c r="A296" s="217" t="str">
        <f t="shared" si="17"/>
        <v>ƒ __/__</v>
      </c>
      <c r="B296" s="217" t="str">
        <f>IFERROR(IF(VLOOKUP(L296,ActivityList[#Data],13,0)="Yes"," "&amp;Map,"")&amp;IF(VLOOKUP(L296,ActivityList[#Data],14,0)="Yes"," "&amp;Timeline,IF(VLOOKUP(L296,ActivityList[#Data],14,0)="Figure"," "&amp;Timeline&amp;Figure,"")),"")</f>
        <v/>
      </c>
      <c r="C296" s="85" t="str">
        <v>Read Job 23</v>
      </c>
      <c r="D296" s="218" t="str">
        <v>Reading</v>
      </c>
      <c r="E296" s="218" t="str">
        <v>Foundation</v>
      </c>
      <c r="F296" s="219" t="str">
        <v>Bible</v>
      </c>
      <c r="G296" s="5">
        <v>78</v>
      </c>
      <c r="H296" s="5" t="str">
        <v>Ethan‚ Jesse</v>
      </c>
      <c r="I296" s="5" t="str">
        <v>Planned</v>
      </c>
      <c r="J296" s="220">
        <f>_xlfn.XLOOKUP(G296,Calendar!$A$2:$A$300,Calendar!$B$2:$B$300)</f>
        <v>43453</v>
      </c>
      <c r="K296" s="5" t="b">
        <f t="shared" ca="1" si="18"/>
        <v>0</v>
      </c>
      <c r="L296" s="5" t="str">
        <f t="shared" si="19"/>
        <v>FoundationReading78</v>
      </c>
    </row>
    <row r="297" spans="1:12" hidden="1" x14ac:dyDescent="0.25">
      <c r="A297" s="217" t="str">
        <f t="shared" si="17"/>
        <v>ƒ __/__</v>
      </c>
      <c r="B297" s="217" t="str">
        <f>IFERROR(IF(VLOOKUP(L297,ActivityList[#Data],13,0)="Yes"," "&amp;Map,"")&amp;IF(VLOOKUP(L297,ActivityList[#Data],14,0)="Yes"," "&amp;Timeline,IF(VLOOKUP(L297,ActivityList[#Data],14,0)="Figure"," "&amp;Timeline&amp;Figure,"")),"")</f>
        <v/>
      </c>
      <c r="C297" s="85" t="str">
        <v>Read Job 24</v>
      </c>
      <c r="D297" s="218" t="str">
        <v>Reading</v>
      </c>
      <c r="E297" s="218" t="str">
        <v>Foundation</v>
      </c>
      <c r="F297" s="219" t="str">
        <v>Bible</v>
      </c>
      <c r="G297" s="5">
        <v>79</v>
      </c>
      <c r="H297" s="5" t="str">
        <v>Ethan‚ Jesse</v>
      </c>
      <c r="I297" s="5" t="str">
        <v>Planned</v>
      </c>
      <c r="J297" s="220">
        <f>_xlfn.XLOOKUP(G297,Calendar!$A$2:$A$300,Calendar!$B$2:$B$300)</f>
        <v>43454</v>
      </c>
      <c r="K297" s="5" t="b">
        <f t="shared" ca="1" si="18"/>
        <v>0</v>
      </c>
      <c r="L297" s="5" t="str">
        <f t="shared" si="19"/>
        <v>FoundationReading79</v>
      </c>
    </row>
    <row r="298" spans="1:12" hidden="1" x14ac:dyDescent="0.25">
      <c r="A298" s="217" t="str">
        <f t="shared" si="17"/>
        <v>ƒ __/__</v>
      </c>
      <c r="B298" s="217" t="str">
        <f>IFERROR(IF(VLOOKUP(L298,ActivityList[#Data],13,0)="Yes"," "&amp;Map,"")&amp;IF(VLOOKUP(L298,ActivityList[#Data],14,0)="Yes"," "&amp;Timeline,IF(VLOOKUP(L298,ActivityList[#Data],14,0)="Figure"," "&amp;Timeline&amp;Figure,"")),"")</f>
        <v/>
      </c>
      <c r="C298" s="85" t="str">
        <v>Read Job 25-26</v>
      </c>
      <c r="D298" s="218" t="str">
        <v>Reading</v>
      </c>
      <c r="E298" s="218" t="str">
        <v>Foundation</v>
      </c>
      <c r="F298" s="219" t="str">
        <v>Bible</v>
      </c>
      <c r="G298" s="5">
        <v>80</v>
      </c>
      <c r="H298" s="5" t="str">
        <v>Ethan‚ Jesse</v>
      </c>
      <c r="I298" s="5" t="str">
        <v>Planned</v>
      </c>
      <c r="J298" s="220">
        <f>_xlfn.XLOOKUP(G298,Calendar!$A$2:$A$300,Calendar!$B$2:$B$300)</f>
        <v>43455</v>
      </c>
      <c r="K298" s="5" t="b">
        <f t="shared" ca="1" si="18"/>
        <v>0</v>
      </c>
      <c r="L298" s="5" t="str">
        <f t="shared" si="19"/>
        <v>FoundationReading80</v>
      </c>
    </row>
    <row r="299" spans="1:12" hidden="1" x14ac:dyDescent="0.25">
      <c r="A299" s="217" t="str">
        <f t="shared" si="17"/>
        <v>ƒ __/__</v>
      </c>
      <c r="B299" s="217" t="str">
        <f>IFERROR(IF(VLOOKUP(L299,ActivityList[#Data],13,0)="Yes"," "&amp;Map,"")&amp;IF(VLOOKUP(L299,ActivityList[#Data],14,0)="Yes"," "&amp;Timeline,IF(VLOOKUP(L299,ActivityList[#Data],14,0)="Figure"," "&amp;Timeline&amp;Figure,"")),"")</f>
        <v/>
      </c>
      <c r="C299" s="85" t="str">
        <v>Read Job 27</v>
      </c>
      <c r="D299" s="218" t="str">
        <v>Reading</v>
      </c>
      <c r="E299" s="218" t="str">
        <v>Foundation</v>
      </c>
      <c r="F299" s="219" t="str">
        <v>Bible</v>
      </c>
      <c r="G299" s="5">
        <v>81</v>
      </c>
      <c r="H299" s="5" t="str">
        <v>Ethan‚ Jesse</v>
      </c>
      <c r="I299" s="5" t="str">
        <v>Planned</v>
      </c>
      <c r="J299" s="220">
        <f>_xlfn.XLOOKUP(G299,Calendar!$A$2:$A$300,Calendar!$B$2:$B$300)</f>
        <v>43461</v>
      </c>
      <c r="K299" s="5" t="b">
        <f t="shared" ca="1" si="18"/>
        <v>0</v>
      </c>
      <c r="L299" s="5" t="str">
        <f t="shared" si="19"/>
        <v>FoundationReading81</v>
      </c>
    </row>
    <row r="300" spans="1:12" hidden="1" x14ac:dyDescent="0.25">
      <c r="A300" s="217" t="str">
        <f t="shared" si="17"/>
        <v>ƒ __/__</v>
      </c>
      <c r="B300" s="217" t="str">
        <f>IFERROR(IF(VLOOKUP(L300,ActivityList[#Data],13,0)="Yes"," "&amp;Map,"")&amp;IF(VLOOKUP(L300,ActivityList[#Data],14,0)="Yes"," "&amp;Timeline,IF(VLOOKUP(L300,ActivityList[#Data],14,0)="Figure"," "&amp;Timeline&amp;Figure,"")),"")</f>
        <v/>
      </c>
      <c r="C300" s="85" t="str">
        <v>Read Job 28</v>
      </c>
      <c r="D300" s="218" t="str">
        <v>Reading</v>
      </c>
      <c r="E300" s="218" t="str">
        <v>Foundation</v>
      </c>
      <c r="F300" s="219" t="str">
        <v>Bible</v>
      </c>
      <c r="G300" s="5">
        <v>82</v>
      </c>
      <c r="H300" s="5" t="str">
        <v>Ethan‚ Jesse</v>
      </c>
      <c r="I300" s="5" t="str">
        <v>Planned</v>
      </c>
      <c r="J300" s="220">
        <f>_xlfn.XLOOKUP(G300,Calendar!$A$2:$A$300,Calendar!$B$2:$B$300)</f>
        <v>43462</v>
      </c>
      <c r="K300" s="5" t="b">
        <f t="shared" ca="1" si="18"/>
        <v>0</v>
      </c>
      <c r="L300" s="5" t="str">
        <f t="shared" si="19"/>
        <v>FoundationReading82</v>
      </c>
    </row>
    <row r="301" spans="1:12" hidden="1" x14ac:dyDescent="0.25">
      <c r="A301" s="217" t="str">
        <f t="shared" si="17"/>
        <v>ƒ __/__</v>
      </c>
      <c r="B301" s="217" t="str">
        <f>IFERROR(IF(VLOOKUP(L301,ActivityList[#Data],13,0)="Yes"," "&amp;Map,"")&amp;IF(VLOOKUP(L301,ActivityList[#Data],14,0)="Yes"," "&amp;Timeline,IF(VLOOKUP(L301,ActivityList[#Data],14,0)="Figure"," "&amp;Timeline&amp;Figure,"")),"")</f>
        <v/>
      </c>
      <c r="C301" s="85" t="str">
        <v>Read Job 29</v>
      </c>
      <c r="D301" s="218" t="str">
        <v>Reading</v>
      </c>
      <c r="E301" s="218" t="str">
        <v>Foundation</v>
      </c>
      <c r="F301" s="219" t="str">
        <v>Bible</v>
      </c>
      <c r="G301" s="5">
        <v>83</v>
      </c>
      <c r="H301" s="5" t="str">
        <v>Ethan‚ Jesse</v>
      </c>
      <c r="I301" s="5" t="str">
        <v>Planned</v>
      </c>
      <c r="J301" s="220">
        <f>_xlfn.XLOOKUP(G301,Calendar!$A$2:$A$300,Calendar!$B$2:$B$300)</f>
        <v>43467</v>
      </c>
      <c r="K301" s="5" t="b">
        <f t="shared" ca="1" si="18"/>
        <v>0</v>
      </c>
      <c r="L301" s="5" t="str">
        <f t="shared" si="19"/>
        <v>FoundationReading83</v>
      </c>
    </row>
    <row r="302" spans="1:12" hidden="1" x14ac:dyDescent="0.25">
      <c r="A302" s="217" t="str">
        <f t="shared" si="17"/>
        <v>ƒ __/__</v>
      </c>
      <c r="B302" s="217" t="str">
        <f>IFERROR(IF(VLOOKUP(L302,ActivityList[#Data],13,0)="Yes"," "&amp;Map,"")&amp;IF(VLOOKUP(L302,ActivityList[#Data],14,0)="Yes"," "&amp;Timeline,IF(VLOOKUP(L302,ActivityList[#Data],14,0)="Figure"," "&amp;Timeline&amp;Figure,"")),"")</f>
        <v/>
      </c>
      <c r="C302" s="85" t="str">
        <v>Read Job 30</v>
      </c>
      <c r="D302" s="218" t="str">
        <v>Reading</v>
      </c>
      <c r="E302" s="218" t="str">
        <v>Foundation</v>
      </c>
      <c r="F302" s="219" t="str">
        <v>Bible</v>
      </c>
      <c r="G302" s="5">
        <v>84</v>
      </c>
      <c r="H302" s="5" t="str">
        <v>Ethan‚ Jesse</v>
      </c>
      <c r="I302" s="5" t="str">
        <v>Planned</v>
      </c>
      <c r="J302" s="220">
        <f>_xlfn.XLOOKUP(G302,Calendar!$A$2:$A$300,Calendar!$B$2:$B$300)</f>
        <v>43468</v>
      </c>
      <c r="K302" s="5" t="b">
        <f t="shared" ca="1" si="18"/>
        <v>0</v>
      </c>
      <c r="L302" s="5" t="str">
        <f t="shared" si="19"/>
        <v>FoundationReading84</v>
      </c>
    </row>
    <row r="303" spans="1:12" hidden="1" x14ac:dyDescent="0.25">
      <c r="A303" s="217" t="str">
        <f t="shared" si="17"/>
        <v>ƒ __/__</v>
      </c>
      <c r="B303" s="217" t="str">
        <f>IFERROR(IF(VLOOKUP(L303,ActivityList[#Data],13,0)="Yes"," "&amp;Map,"")&amp;IF(VLOOKUP(L303,ActivityList[#Data],14,0)="Yes"," "&amp;Timeline,IF(VLOOKUP(L303,ActivityList[#Data],14,0)="Figure"," "&amp;Timeline&amp;Figure,"")),"")</f>
        <v/>
      </c>
      <c r="C303" s="85" t="str">
        <v>Read Job 31</v>
      </c>
      <c r="D303" s="218" t="str">
        <v>Reading</v>
      </c>
      <c r="E303" s="218" t="str">
        <v>Foundation</v>
      </c>
      <c r="F303" s="219" t="str">
        <v>Bible</v>
      </c>
      <c r="G303" s="5">
        <v>85</v>
      </c>
      <c r="H303" s="5" t="str">
        <v>Ethan‚ Jesse</v>
      </c>
      <c r="I303" s="5" t="str">
        <v>Planned</v>
      </c>
      <c r="J303" s="220">
        <f>_xlfn.XLOOKUP(G303,Calendar!$A$2:$A$300,Calendar!$B$2:$B$300)</f>
        <v>43469</v>
      </c>
      <c r="K303" s="5" t="b">
        <f t="shared" ca="1" si="18"/>
        <v>0</v>
      </c>
      <c r="L303" s="5" t="str">
        <f t="shared" si="19"/>
        <v>FoundationReading85</v>
      </c>
    </row>
    <row r="304" spans="1:12" hidden="1" x14ac:dyDescent="0.25">
      <c r="A304" s="217" t="str">
        <f t="shared" si="17"/>
        <v>ƒ __/__</v>
      </c>
      <c r="B304" s="217" t="str">
        <f>IFERROR(IF(VLOOKUP(L304,ActivityList[#Data],13,0)="Yes"," "&amp;Map,"")&amp;IF(VLOOKUP(L304,ActivityList[#Data],14,0)="Yes"," "&amp;Timeline,IF(VLOOKUP(L304,ActivityList[#Data],14,0)="Figure"," "&amp;Timeline&amp;Figure,"")),"")</f>
        <v/>
      </c>
      <c r="C304" s="85" t="str">
        <v>Read Job 32</v>
      </c>
      <c r="D304" s="218" t="str">
        <v>Reading</v>
      </c>
      <c r="E304" s="218" t="str">
        <v>Foundation</v>
      </c>
      <c r="F304" s="219" t="str">
        <v>Bible</v>
      </c>
      <c r="G304" s="5">
        <v>86</v>
      </c>
      <c r="H304" s="5" t="str">
        <v>Ethan‚ Jesse</v>
      </c>
      <c r="I304" s="5" t="str">
        <v>Planned</v>
      </c>
      <c r="J304" s="220">
        <f>_xlfn.XLOOKUP(G304,Calendar!$A$2:$A$300,Calendar!$B$2:$B$300)</f>
        <v>43472</v>
      </c>
      <c r="K304" s="5" t="b">
        <f t="shared" ca="1" si="18"/>
        <v>0</v>
      </c>
      <c r="L304" s="5" t="str">
        <f t="shared" si="19"/>
        <v>FoundationReading86</v>
      </c>
    </row>
    <row r="305" spans="1:12" hidden="1" x14ac:dyDescent="0.25">
      <c r="A305" s="217" t="str">
        <f t="shared" si="17"/>
        <v>ƒ __/__</v>
      </c>
      <c r="B305" s="217" t="str">
        <f>IFERROR(IF(VLOOKUP(L305,ActivityList[#Data],13,0)="Yes"," "&amp;Map,"")&amp;IF(VLOOKUP(L305,ActivityList[#Data],14,0)="Yes"," "&amp;Timeline,IF(VLOOKUP(L305,ActivityList[#Data],14,0)="Figure"," "&amp;Timeline&amp;Figure,"")),"")</f>
        <v/>
      </c>
      <c r="C305" s="85" t="str">
        <v>Read Job 33</v>
      </c>
      <c r="D305" s="218" t="str">
        <v>Reading</v>
      </c>
      <c r="E305" s="218" t="str">
        <v>Foundation</v>
      </c>
      <c r="F305" s="219" t="str">
        <v>Bible</v>
      </c>
      <c r="G305" s="5">
        <v>87</v>
      </c>
      <c r="H305" s="5" t="str">
        <v>Ethan‚ Jesse</v>
      </c>
      <c r="I305" s="5" t="str">
        <v>Planned</v>
      </c>
      <c r="J305" s="220">
        <f>_xlfn.XLOOKUP(G305,Calendar!$A$2:$A$300,Calendar!$B$2:$B$300)</f>
        <v>43473</v>
      </c>
      <c r="K305" s="5" t="b">
        <f t="shared" ca="1" si="18"/>
        <v>0</v>
      </c>
      <c r="L305" s="5" t="str">
        <f t="shared" si="19"/>
        <v>FoundationReading87</v>
      </c>
    </row>
    <row r="306" spans="1:12" hidden="1" x14ac:dyDescent="0.25">
      <c r="A306" s="217" t="str">
        <f t="shared" si="17"/>
        <v>ƒ __/__</v>
      </c>
      <c r="B306" s="217" t="str">
        <f>IFERROR(IF(VLOOKUP(L306,ActivityList[#Data],13,0)="Yes"," "&amp;Map,"")&amp;IF(VLOOKUP(L306,ActivityList[#Data],14,0)="Yes"," "&amp;Timeline,IF(VLOOKUP(L306,ActivityList[#Data],14,0)="Figure"," "&amp;Timeline&amp;Figure,"")),"")</f>
        <v/>
      </c>
      <c r="C306" s="85" t="str">
        <v>Read Job 34</v>
      </c>
      <c r="D306" s="218" t="str">
        <v>Reading</v>
      </c>
      <c r="E306" s="218" t="str">
        <v>Foundation</v>
      </c>
      <c r="F306" s="219" t="str">
        <v>Bible</v>
      </c>
      <c r="G306" s="5">
        <v>88</v>
      </c>
      <c r="H306" s="5" t="str">
        <v>Ethan‚ Jesse</v>
      </c>
      <c r="I306" s="5" t="str">
        <v>Planned</v>
      </c>
      <c r="J306" s="220">
        <f>_xlfn.XLOOKUP(G306,Calendar!$A$2:$A$300,Calendar!$B$2:$B$300)</f>
        <v>43474</v>
      </c>
      <c r="K306" s="5" t="b">
        <f t="shared" ca="1" si="18"/>
        <v>0</v>
      </c>
      <c r="L306" s="5" t="str">
        <f t="shared" si="19"/>
        <v>FoundationReading88</v>
      </c>
    </row>
    <row r="307" spans="1:12" hidden="1" x14ac:dyDescent="0.25">
      <c r="A307" s="217" t="str">
        <f t="shared" si="17"/>
        <v>ƒ __/__</v>
      </c>
      <c r="B307" s="217" t="str">
        <f>IFERROR(IF(VLOOKUP(L307,ActivityList[#Data],13,0)="Yes"," "&amp;Map,"")&amp;IF(VLOOKUP(L307,ActivityList[#Data],14,0)="Yes"," "&amp;Timeline,IF(VLOOKUP(L307,ActivityList[#Data],14,0)="Figure"," "&amp;Timeline&amp;Figure,"")),"")</f>
        <v/>
      </c>
      <c r="C307" s="85" t="str">
        <v>Read Job 35</v>
      </c>
      <c r="D307" s="218" t="str">
        <v>Reading</v>
      </c>
      <c r="E307" s="218" t="str">
        <v>Foundation</v>
      </c>
      <c r="F307" s="219" t="str">
        <v>Bible</v>
      </c>
      <c r="G307" s="5">
        <v>89</v>
      </c>
      <c r="H307" s="5" t="str">
        <v>Ethan‚ Jesse</v>
      </c>
      <c r="I307" s="5" t="str">
        <v>Planned</v>
      </c>
      <c r="J307" s="220">
        <f>_xlfn.XLOOKUP(G307,Calendar!$A$2:$A$300,Calendar!$B$2:$B$300)</f>
        <v>43475</v>
      </c>
      <c r="K307" s="5" t="b">
        <f t="shared" ca="1" si="18"/>
        <v>0</v>
      </c>
      <c r="L307" s="5" t="str">
        <f t="shared" si="19"/>
        <v>FoundationReading89</v>
      </c>
    </row>
    <row r="308" spans="1:12" hidden="1" x14ac:dyDescent="0.25">
      <c r="A308" s="217" t="str">
        <f t="shared" si="17"/>
        <v>ƒ __/__</v>
      </c>
      <c r="B308" s="217" t="str">
        <f>IFERROR(IF(VLOOKUP(L308,ActivityList[#Data],13,0)="Yes"," "&amp;Map,"")&amp;IF(VLOOKUP(L308,ActivityList[#Data],14,0)="Yes"," "&amp;Timeline,IF(VLOOKUP(L308,ActivityList[#Data],14,0)="Figure"," "&amp;Timeline&amp;Figure,"")),"")</f>
        <v/>
      </c>
      <c r="C308" s="85" t="str">
        <v>Read Job 36</v>
      </c>
      <c r="D308" s="218" t="str">
        <v>Reading</v>
      </c>
      <c r="E308" s="218" t="str">
        <v>Foundation</v>
      </c>
      <c r="F308" s="219" t="str">
        <v>Bible</v>
      </c>
      <c r="G308" s="5">
        <v>90</v>
      </c>
      <c r="H308" s="5" t="str">
        <v>Ethan‚ Jesse</v>
      </c>
      <c r="I308" s="5" t="str">
        <v>Planned</v>
      </c>
      <c r="J308" s="220">
        <f>_xlfn.XLOOKUP(G308,Calendar!$A$2:$A$300,Calendar!$B$2:$B$300)</f>
        <v>43476</v>
      </c>
      <c r="K308" s="5" t="b">
        <f t="shared" ca="1" si="18"/>
        <v>0</v>
      </c>
      <c r="L308" s="5" t="str">
        <f t="shared" si="19"/>
        <v>FoundationReading90</v>
      </c>
    </row>
    <row r="309" spans="1:12" hidden="1" x14ac:dyDescent="0.25">
      <c r="A309" s="217" t="str">
        <f t="shared" si="17"/>
        <v>ƒ __/__</v>
      </c>
      <c r="B309" s="217" t="str">
        <f>IFERROR(IF(VLOOKUP(L309,ActivityList[#Data],13,0)="Yes"," "&amp;Map,"")&amp;IF(VLOOKUP(L309,ActivityList[#Data],14,0)="Yes"," "&amp;Timeline,IF(VLOOKUP(L309,ActivityList[#Data],14,0)="Figure"," "&amp;Timeline&amp;Figure,"")),"")</f>
        <v/>
      </c>
      <c r="C309" s="85" t="str">
        <v>Read Job 37</v>
      </c>
      <c r="D309" s="218" t="str">
        <v>Reading</v>
      </c>
      <c r="E309" s="218" t="str">
        <v>Foundation</v>
      </c>
      <c r="F309" s="219" t="str">
        <v>Bible</v>
      </c>
      <c r="G309" s="5">
        <v>91</v>
      </c>
      <c r="H309" s="5" t="str">
        <v>Ethan‚ Jesse</v>
      </c>
      <c r="I309" s="5" t="str">
        <v>Planned</v>
      </c>
      <c r="J309" s="220">
        <f>_xlfn.XLOOKUP(G309,Calendar!$A$2:$A$300,Calendar!$B$2:$B$300)</f>
        <v>43479</v>
      </c>
      <c r="K309" s="5" t="b">
        <f t="shared" ca="1" si="18"/>
        <v>0</v>
      </c>
      <c r="L309" s="5" t="str">
        <f t="shared" si="19"/>
        <v>FoundationReading91</v>
      </c>
    </row>
    <row r="310" spans="1:12" hidden="1" x14ac:dyDescent="0.25">
      <c r="A310" s="217" t="str">
        <f t="shared" si="17"/>
        <v>ƒ __/__</v>
      </c>
      <c r="B310" s="217" t="str">
        <f>IFERROR(IF(VLOOKUP(L310,ActivityList[#Data],13,0)="Yes"," "&amp;Map,"")&amp;IF(VLOOKUP(L310,ActivityList[#Data],14,0)="Yes"," "&amp;Timeline,IF(VLOOKUP(L310,ActivityList[#Data],14,0)="Figure"," "&amp;Timeline&amp;Figure,"")),"")</f>
        <v/>
      </c>
      <c r="C310" s="85" t="str">
        <v>Read Job 38</v>
      </c>
      <c r="D310" s="218" t="str">
        <v>Reading</v>
      </c>
      <c r="E310" s="218" t="str">
        <v>Foundation</v>
      </c>
      <c r="F310" s="219" t="str">
        <v>Bible</v>
      </c>
      <c r="G310" s="5">
        <v>92</v>
      </c>
      <c r="H310" s="5" t="str">
        <v>Ethan‚ Jesse</v>
      </c>
      <c r="I310" s="5" t="str">
        <v>Planned</v>
      </c>
      <c r="J310" s="220">
        <f>_xlfn.XLOOKUP(G310,Calendar!$A$2:$A$300,Calendar!$B$2:$B$300)</f>
        <v>43480</v>
      </c>
      <c r="K310" s="5" t="b">
        <f t="shared" ca="1" si="18"/>
        <v>0</v>
      </c>
      <c r="L310" s="5" t="str">
        <f t="shared" si="19"/>
        <v>FoundationReading92</v>
      </c>
    </row>
    <row r="311" spans="1:12" hidden="1" x14ac:dyDescent="0.25">
      <c r="A311" s="217" t="str">
        <f t="shared" si="17"/>
        <v>ƒ __/__</v>
      </c>
      <c r="B311" s="217" t="str">
        <f>IFERROR(IF(VLOOKUP(L311,ActivityList[#Data],13,0)="Yes"," "&amp;Map,"")&amp;IF(VLOOKUP(L311,ActivityList[#Data],14,0)="Yes"," "&amp;Timeline,IF(VLOOKUP(L311,ActivityList[#Data],14,0)="Figure"," "&amp;Timeline&amp;Figure,"")),"")</f>
        <v/>
      </c>
      <c r="C311" s="85" t="str">
        <v>Read Job 39</v>
      </c>
      <c r="D311" s="218" t="str">
        <v>Reading</v>
      </c>
      <c r="E311" s="218" t="str">
        <v>Foundation</v>
      </c>
      <c r="F311" s="219" t="str">
        <v>Bible</v>
      </c>
      <c r="G311" s="5">
        <v>93</v>
      </c>
      <c r="H311" s="5" t="str">
        <v>Ethan‚ Jesse</v>
      </c>
      <c r="I311" s="5" t="str">
        <v>Planned</v>
      </c>
      <c r="J311" s="220">
        <f>_xlfn.XLOOKUP(G311,Calendar!$A$2:$A$300,Calendar!$B$2:$B$300)</f>
        <v>43481</v>
      </c>
      <c r="K311" s="5" t="b">
        <f t="shared" ca="1" si="18"/>
        <v>0</v>
      </c>
      <c r="L311" s="5" t="str">
        <f t="shared" si="19"/>
        <v>FoundationReading93</v>
      </c>
    </row>
    <row r="312" spans="1:12" hidden="1" x14ac:dyDescent="0.25">
      <c r="A312" s="217" t="str">
        <f t="shared" si="17"/>
        <v>ƒ __/__</v>
      </c>
      <c r="B312" s="217" t="str">
        <f>IFERROR(IF(VLOOKUP(L312,ActivityList[#Data],13,0)="Yes"," "&amp;Map,"")&amp;IF(VLOOKUP(L312,ActivityList[#Data],14,0)="Yes"," "&amp;Timeline,IF(VLOOKUP(L312,ActivityList[#Data],14,0)="Figure"," "&amp;Timeline&amp;Figure,"")),"")</f>
        <v/>
      </c>
      <c r="C312" s="85" t="str">
        <v>Read Job 40</v>
      </c>
      <c r="D312" s="218" t="str">
        <v>Reading</v>
      </c>
      <c r="E312" s="218" t="str">
        <v>Foundation</v>
      </c>
      <c r="F312" s="219" t="str">
        <v>Bible</v>
      </c>
      <c r="G312" s="5">
        <v>94</v>
      </c>
      <c r="H312" s="5" t="str">
        <v>Ethan‚ Jesse</v>
      </c>
      <c r="I312" s="5" t="str">
        <v>Planned</v>
      </c>
      <c r="J312" s="220">
        <f>_xlfn.XLOOKUP(G312,Calendar!$A$2:$A$300,Calendar!$B$2:$B$300)</f>
        <v>43482</v>
      </c>
      <c r="K312" s="5" t="b">
        <f t="shared" ca="1" si="18"/>
        <v>0</v>
      </c>
      <c r="L312" s="5" t="str">
        <f t="shared" si="19"/>
        <v>FoundationReading94</v>
      </c>
    </row>
    <row r="313" spans="1:12" hidden="1" x14ac:dyDescent="0.25">
      <c r="A313" s="217" t="str">
        <f t="shared" si="17"/>
        <v>ƒ __/__</v>
      </c>
      <c r="B313" s="217" t="str">
        <f>IFERROR(IF(VLOOKUP(L313,ActivityList[#Data],13,0)="Yes"," "&amp;Map,"")&amp;IF(VLOOKUP(L313,ActivityList[#Data],14,0)="Yes"," "&amp;Timeline,IF(VLOOKUP(L313,ActivityList[#Data],14,0)="Figure"," "&amp;Timeline&amp;Figure,"")),"")</f>
        <v/>
      </c>
      <c r="C313" s="85" t="str">
        <v>Read Job 41-42</v>
      </c>
      <c r="D313" s="218" t="str">
        <v>Reading</v>
      </c>
      <c r="E313" s="218" t="str">
        <v>Foundation</v>
      </c>
      <c r="F313" s="219" t="str">
        <v>Bible</v>
      </c>
      <c r="G313" s="5">
        <v>95</v>
      </c>
      <c r="H313" s="5" t="str">
        <v>Ethan‚ Jesse</v>
      </c>
      <c r="I313" s="5" t="str">
        <v>Planned</v>
      </c>
      <c r="J313" s="220">
        <f>_xlfn.XLOOKUP(G313,Calendar!$A$2:$A$300,Calendar!$B$2:$B$300)</f>
        <v>43483</v>
      </c>
      <c r="K313" s="5" t="b">
        <f t="shared" ca="1" si="18"/>
        <v>0</v>
      </c>
      <c r="L313" s="5" t="str">
        <f t="shared" si="19"/>
        <v>FoundationReading95</v>
      </c>
    </row>
    <row r="314" spans="1:12" hidden="1" x14ac:dyDescent="0.25">
      <c r="A314" s="217" t="str">
        <f t="shared" si="17"/>
        <v>ƒ __/__</v>
      </c>
      <c r="B314" s="217" t="str">
        <f>IFERROR(IF(VLOOKUP(L314,ActivityList[#Data],13,0)="Yes"," "&amp;Map,"")&amp;IF(VLOOKUP(L314,ActivityList[#Data],14,0)="Yes"," "&amp;Timeline,IF(VLOOKUP(L314,ActivityList[#Data],14,0)="Figure"," "&amp;Timeline&amp;Figure,"")),"")</f>
        <v/>
      </c>
      <c r="C314" s="85" t="str">
        <v>Read 1 Timothy 1</v>
      </c>
      <c r="D314" s="218" t="str">
        <v>Reading</v>
      </c>
      <c r="E314" s="218" t="str">
        <v>Foundation</v>
      </c>
      <c r="F314" s="219" t="str">
        <v>Bible</v>
      </c>
      <c r="G314" s="5">
        <v>96</v>
      </c>
      <c r="H314" s="5" t="str">
        <v>Ethan‚ Jesse</v>
      </c>
      <c r="I314" s="5" t="str">
        <v>Planned</v>
      </c>
      <c r="J314" s="220">
        <f>_xlfn.XLOOKUP(G314,Calendar!$A$2:$A$300,Calendar!$B$2:$B$300)</f>
        <v>43486</v>
      </c>
      <c r="K314" s="5" t="b">
        <f t="shared" ca="1" si="18"/>
        <v>0</v>
      </c>
      <c r="L314" s="5" t="str">
        <f t="shared" si="19"/>
        <v>FoundationReading96</v>
      </c>
    </row>
    <row r="315" spans="1:12" hidden="1" x14ac:dyDescent="0.25">
      <c r="A315" s="217" t="str">
        <f t="shared" si="17"/>
        <v>ƒ __/__</v>
      </c>
      <c r="B315" s="217" t="str">
        <f>IFERROR(IF(VLOOKUP(L315,ActivityList[#Data],13,0)="Yes"," "&amp;Map,"")&amp;IF(VLOOKUP(L315,ActivityList[#Data],14,0)="Yes"," "&amp;Timeline,IF(VLOOKUP(L315,ActivityList[#Data],14,0)="Figure"," "&amp;Timeline&amp;Figure,"")),"")</f>
        <v/>
      </c>
      <c r="C315" s="85" t="str">
        <v>Read 1 Timothy 2</v>
      </c>
      <c r="D315" s="218" t="str">
        <v>Reading</v>
      </c>
      <c r="E315" s="218" t="str">
        <v>Foundation</v>
      </c>
      <c r="F315" s="219" t="str">
        <v>Bible</v>
      </c>
      <c r="G315" s="5">
        <v>97</v>
      </c>
      <c r="H315" s="5" t="str">
        <v>Ethan‚ Jesse</v>
      </c>
      <c r="I315" s="5" t="str">
        <v>Planned</v>
      </c>
      <c r="J315" s="220">
        <f>_xlfn.XLOOKUP(G315,Calendar!$A$2:$A$300,Calendar!$B$2:$B$300)</f>
        <v>43487</v>
      </c>
      <c r="K315" s="5" t="b">
        <f t="shared" ca="1" si="18"/>
        <v>0</v>
      </c>
      <c r="L315" s="5" t="str">
        <f t="shared" si="19"/>
        <v>FoundationReading97</v>
      </c>
    </row>
    <row r="316" spans="1:12" hidden="1" x14ac:dyDescent="0.25">
      <c r="A316" s="217" t="str">
        <f t="shared" si="17"/>
        <v>ƒ __/__</v>
      </c>
      <c r="B316" s="217" t="str">
        <f>IFERROR(IF(VLOOKUP(L316,ActivityList[#Data],13,0)="Yes"," "&amp;Map,"")&amp;IF(VLOOKUP(L316,ActivityList[#Data],14,0)="Yes"," "&amp;Timeline,IF(VLOOKUP(L316,ActivityList[#Data],14,0)="Figure"," "&amp;Timeline&amp;Figure,"")),"")</f>
        <v/>
      </c>
      <c r="C316" s="85" t="str">
        <v>Read 1 Timothy 3</v>
      </c>
      <c r="D316" s="218" t="str">
        <v>Reading</v>
      </c>
      <c r="E316" s="218" t="str">
        <v>Foundation</v>
      </c>
      <c r="F316" s="219" t="str">
        <v>Bible</v>
      </c>
      <c r="G316" s="5">
        <v>98</v>
      </c>
      <c r="H316" s="5" t="str">
        <v>Ethan‚ Jesse</v>
      </c>
      <c r="I316" s="5" t="str">
        <v>Planned</v>
      </c>
      <c r="J316" s="220">
        <f>_xlfn.XLOOKUP(G316,Calendar!$A$2:$A$300,Calendar!$B$2:$B$300)</f>
        <v>43488</v>
      </c>
      <c r="K316" s="5" t="b">
        <f t="shared" ca="1" si="18"/>
        <v>0</v>
      </c>
      <c r="L316" s="5" t="str">
        <f t="shared" si="19"/>
        <v>FoundationReading98</v>
      </c>
    </row>
    <row r="317" spans="1:12" hidden="1" x14ac:dyDescent="0.25">
      <c r="A317" s="217" t="str">
        <f t="shared" si="17"/>
        <v>ƒ __/__</v>
      </c>
      <c r="B317" s="217" t="str">
        <f>IFERROR(IF(VLOOKUP(L317,ActivityList[#Data],13,0)="Yes"," "&amp;Map,"")&amp;IF(VLOOKUP(L317,ActivityList[#Data],14,0)="Yes"," "&amp;Timeline,IF(VLOOKUP(L317,ActivityList[#Data],14,0)="Figure"," "&amp;Timeline&amp;Figure,"")),"")</f>
        <v/>
      </c>
      <c r="C317" s="85" t="str">
        <v>Read 1 Timothy 4</v>
      </c>
      <c r="D317" s="218" t="str">
        <v>Reading</v>
      </c>
      <c r="E317" s="218" t="str">
        <v>Foundation</v>
      </c>
      <c r="F317" s="219" t="str">
        <v>Bible</v>
      </c>
      <c r="G317" s="5">
        <v>99</v>
      </c>
      <c r="H317" s="5" t="str">
        <v>Ethan‚ Jesse</v>
      </c>
      <c r="I317" s="5" t="str">
        <v>Planned</v>
      </c>
      <c r="J317" s="220">
        <f>_xlfn.XLOOKUP(G317,Calendar!$A$2:$A$300,Calendar!$B$2:$B$300)</f>
        <v>43489</v>
      </c>
      <c r="K317" s="5" t="b">
        <f t="shared" ca="1" si="18"/>
        <v>0</v>
      </c>
      <c r="L317" s="5" t="str">
        <f t="shared" si="19"/>
        <v>FoundationReading99</v>
      </c>
    </row>
    <row r="318" spans="1:12" hidden="1" x14ac:dyDescent="0.25">
      <c r="A318" s="217" t="str">
        <f t="shared" si="17"/>
        <v>ƒ __/__</v>
      </c>
      <c r="B318" s="217" t="str">
        <f>IFERROR(IF(VLOOKUP(L318,ActivityList[#Data],13,0)="Yes"," "&amp;Map,"")&amp;IF(VLOOKUP(L318,ActivityList[#Data],14,0)="Yes"," "&amp;Timeline,IF(VLOOKUP(L318,ActivityList[#Data],14,0)="Figure"," "&amp;Timeline&amp;Figure,"")),"")</f>
        <v/>
      </c>
      <c r="C318" s="85" t="str">
        <v>Read 1 Timothy 5</v>
      </c>
      <c r="D318" s="218" t="str">
        <v>Reading</v>
      </c>
      <c r="E318" s="218" t="str">
        <v>Foundation</v>
      </c>
      <c r="F318" s="219" t="str">
        <v>Bible</v>
      </c>
      <c r="G318" s="5">
        <v>100</v>
      </c>
      <c r="H318" s="5" t="str">
        <v>Ethan‚ Jesse</v>
      </c>
      <c r="I318" s="5" t="str">
        <v>Planned</v>
      </c>
      <c r="J318" s="220">
        <f>_xlfn.XLOOKUP(G318,Calendar!$A$2:$A$300,Calendar!$B$2:$B$300)</f>
        <v>43490</v>
      </c>
      <c r="K318" s="5" t="b">
        <f t="shared" ca="1" si="18"/>
        <v>0</v>
      </c>
      <c r="L318" s="5" t="str">
        <f t="shared" si="19"/>
        <v>FoundationReading100</v>
      </c>
    </row>
    <row r="319" spans="1:12" hidden="1" x14ac:dyDescent="0.25">
      <c r="A319" s="217" t="str">
        <f t="shared" si="17"/>
        <v>ƒ __/__</v>
      </c>
      <c r="B319" s="217" t="str">
        <f>IFERROR(IF(VLOOKUP(L319,ActivityList[#Data],13,0)="Yes"," "&amp;Map,"")&amp;IF(VLOOKUP(L319,ActivityList[#Data],14,0)="Yes"," "&amp;Timeline,IF(VLOOKUP(L319,ActivityList[#Data],14,0)="Figure"," "&amp;Timeline&amp;Figure,"")),"")</f>
        <v/>
      </c>
      <c r="C319" s="85" t="str">
        <v>Read 1 Timothy 6</v>
      </c>
      <c r="D319" s="218" t="str">
        <v>Reading</v>
      </c>
      <c r="E319" s="218" t="str">
        <v>Foundation</v>
      </c>
      <c r="F319" s="219" t="str">
        <v>Bible</v>
      </c>
      <c r="G319" s="5">
        <v>101</v>
      </c>
      <c r="H319" s="5" t="str">
        <v>Ethan‚ Jesse</v>
      </c>
      <c r="I319" s="5" t="str">
        <v>Planned</v>
      </c>
      <c r="J319" s="220">
        <f>_xlfn.XLOOKUP(G319,Calendar!$A$2:$A$300,Calendar!$B$2:$B$300)</f>
        <v>43493</v>
      </c>
      <c r="K319" s="5" t="b">
        <f t="shared" ca="1" si="18"/>
        <v>0</v>
      </c>
      <c r="L319" s="5" t="str">
        <f t="shared" si="19"/>
        <v>FoundationReading101</v>
      </c>
    </row>
    <row r="320" spans="1:12" hidden="1" x14ac:dyDescent="0.25">
      <c r="A320" s="217" t="str">
        <f t="shared" si="17"/>
        <v>ƒ __/__</v>
      </c>
      <c r="B320" s="217" t="str">
        <f>IFERROR(IF(VLOOKUP(L320,ActivityList[#Data],13,0)="Yes"," "&amp;Map,"")&amp;IF(VLOOKUP(L320,ActivityList[#Data],14,0)="Yes"," "&amp;Timeline,IF(VLOOKUP(L320,ActivityList[#Data],14,0)="Figure"," "&amp;Timeline&amp;Figure,"")),"")</f>
        <v/>
      </c>
      <c r="C320" s="85" t="str">
        <v>Read 2 Timothy 1</v>
      </c>
      <c r="D320" s="218" t="str">
        <v>Reading</v>
      </c>
      <c r="E320" s="218" t="str">
        <v>Foundation</v>
      </c>
      <c r="F320" s="219" t="str">
        <v>Bible</v>
      </c>
      <c r="G320" s="5">
        <v>102</v>
      </c>
      <c r="H320" s="5" t="str">
        <v>Ethan‚ Jesse</v>
      </c>
      <c r="I320" s="5" t="str">
        <v>Planned</v>
      </c>
      <c r="J320" s="220">
        <f>_xlfn.XLOOKUP(G320,Calendar!$A$2:$A$300,Calendar!$B$2:$B$300)</f>
        <v>43494</v>
      </c>
      <c r="K320" s="5" t="b">
        <f t="shared" ca="1" si="18"/>
        <v>0</v>
      </c>
      <c r="L320" s="5" t="str">
        <f t="shared" si="19"/>
        <v>FoundationReading102</v>
      </c>
    </row>
    <row r="321" spans="1:12" hidden="1" x14ac:dyDescent="0.25">
      <c r="A321" s="217" t="str">
        <f t="shared" si="17"/>
        <v>ƒ __/__</v>
      </c>
      <c r="B321" s="217" t="str">
        <f>IFERROR(IF(VLOOKUP(L321,ActivityList[#Data],13,0)="Yes"," "&amp;Map,"")&amp;IF(VLOOKUP(L321,ActivityList[#Data],14,0)="Yes"," "&amp;Timeline,IF(VLOOKUP(L321,ActivityList[#Data],14,0)="Figure"," "&amp;Timeline&amp;Figure,"")),"")</f>
        <v/>
      </c>
      <c r="C321" s="85" t="str">
        <v>Read 2 Timothy 2</v>
      </c>
      <c r="D321" s="218" t="str">
        <v>Reading</v>
      </c>
      <c r="E321" s="218" t="str">
        <v>Foundation</v>
      </c>
      <c r="F321" s="219" t="str">
        <v>Bible</v>
      </c>
      <c r="G321" s="5">
        <v>103</v>
      </c>
      <c r="H321" s="5" t="str">
        <v>Ethan‚ Jesse</v>
      </c>
      <c r="I321" s="5" t="str">
        <v>Planned</v>
      </c>
      <c r="J321" s="220">
        <f>_xlfn.XLOOKUP(G321,Calendar!$A$2:$A$300,Calendar!$B$2:$B$300)</f>
        <v>43495</v>
      </c>
      <c r="K321" s="5" t="b">
        <f t="shared" ca="1" si="18"/>
        <v>0</v>
      </c>
      <c r="L321" s="5" t="str">
        <f t="shared" si="19"/>
        <v>FoundationReading103</v>
      </c>
    </row>
    <row r="322" spans="1:12" hidden="1" x14ac:dyDescent="0.25">
      <c r="A322" s="217" t="str">
        <f t="shared" si="17"/>
        <v>ƒ __/__</v>
      </c>
      <c r="B322" s="217" t="str">
        <f>IFERROR(IF(VLOOKUP(L322,ActivityList[#Data],13,0)="Yes"," "&amp;Map,"")&amp;IF(VLOOKUP(L322,ActivityList[#Data],14,0)="Yes"," "&amp;Timeline,IF(VLOOKUP(L322,ActivityList[#Data],14,0)="Figure"," "&amp;Timeline&amp;Figure,"")),"")</f>
        <v/>
      </c>
      <c r="C322" s="85" t="str">
        <v>Read 2 Timothy 3</v>
      </c>
      <c r="D322" s="218" t="str">
        <v>Reading</v>
      </c>
      <c r="E322" s="218" t="str">
        <v>Foundation</v>
      </c>
      <c r="F322" s="219" t="str">
        <v>Bible</v>
      </c>
      <c r="G322" s="5">
        <v>104</v>
      </c>
      <c r="H322" s="5" t="str">
        <v>Ethan‚ Jesse</v>
      </c>
      <c r="I322" s="5" t="str">
        <v>Planned</v>
      </c>
      <c r="J322" s="220">
        <f>_xlfn.XLOOKUP(G322,Calendar!$A$2:$A$300,Calendar!$B$2:$B$300)</f>
        <v>43496</v>
      </c>
      <c r="K322" s="5" t="b">
        <f t="shared" ca="1" si="18"/>
        <v>0</v>
      </c>
      <c r="L322" s="5" t="str">
        <f t="shared" si="19"/>
        <v>FoundationReading104</v>
      </c>
    </row>
    <row r="323" spans="1:12" hidden="1" x14ac:dyDescent="0.25">
      <c r="A323" s="217" t="str">
        <f t="shared" si="17"/>
        <v>ƒ __/__</v>
      </c>
      <c r="B323" s="217" t="str">
        <f>IFERROR(IF(VLOOKUP(L323,ActivityList[#Data],13,0)="Yes"," "&amp;Map,"")&amp;IF(VLOOKUP(L323,ActivityList[#Data],14,0)="Yes"," "&amp;Timeline,IF(VLOOKUP(L323,ActivityList[#Data],14,0)="Figure"," "&amp;Timeline&amp;Figure,"")),"")</f>
        <v/>
      </c>
      <c r="C323" s="85" t="str">
        <v>Read 2 Timothy 4</v>
      </c>
      <c r="D323" s="218" t="str">
        <v>Reading</v>
      </c>
      <c r="E323" s="218" t="str">
        <v>Foundation</v>
      </c>
      <c r="F323" s="219" t="str">
        <v>Bible</v>
      </c>
      <c r="G323" s="5">
        <v>105</v>
      </c>
      <c r="H323" s="5" t="str">
        <v>Ethan‚ Jesse</v>
      </c>
      <c r="I323" s="5" t="str">
        <v>Planned</v>
      </c>
      <c r="J323" s="220">
        <f>_xlfn.XLOOKUP(G323,Calendar!$A$2:$A$300,Calendar!$B$2:$B$300)</f>
        <v>43497</v>
      </c>
      <c r="K323" s="5" t="b">
        <f t="shared" ca="1" si="18"/>
        <v>0</v>
      </c>
      <c r="L323" s="5" t="str">
        <f t="shared" si="19"/>
        <v>FoundationReading105</v>
      </c>
    </row>
    <row r="324" spans="1:12" hidden="1" x14ac:dyDescent="0.25">
      <c r="A324" s="217" t="str">
        <f t="shared" si="17"/>
        <v>ƒ __/__</v>
      </c>
      <c r="B324" s="217" t="str">
        <f>IFERROR(IF(VLOOKUP(L324,ActivityList[#Data],13,0)="Yes"," "&amp;Map,"")&amp;IF(VLOOKUP(L324,ActivityList[#Data],14,0)="Yes"," "&amp;Timeline,IF(VLOOKUP(L324,ActivityList[#Data],14,0)="Figure"," "&amp;Timeline&amp;Figure,"")),"")</f>
        <v/>
      </c>
      <c r="C324" s="85" t="str">
        <v>Read Hebrews 1</v>
      </c>
      <c r="D324" s="218" t="str">
        <v>Reading</v>
      </c>
      <c r="E324" s="218" t="str">
        <v>Foundation</v>
      </c>
      <c r="F324" s="219" t="str">
        <v>Bible</v>
      </c>
      <c r="G324" s="5">
        <v>106</v>
      </c>
      <c r="H324" s="5" t="str">
        <v>Ethan‚ Jesse</v>
      </c>
      <c r="I324" s="5" t="str">
        <v>Planned</v>
      </c>
      <c r="J324" s="220">
        <f>_xlfn.XLOOKUP(G324,Calendar!$A$2:$A$300,Calendar!$B$2:$B$300)</f>
        <v>43500</v>
      </c>
      <c r="K324" s="5" t="b">
        <f t="shared" ca="1" si="18"/>
        <v>0</v>
      </c>
      <c r="L324" s="5" t="str">
        <f t="shared" si="19"/>
        <v>FoundationReading106</v>
      </c>
    </row>
    <row r="325" spans="1:12" hidden="1" x14ac:dyDescent="0.25">
      <c r="A325" s="217" t="str">
        <f t="shared" ref="A325:A388" si="20">Planned&amp;" __/__"</f>
        <v>ƒ __/__</v>
      </c>
      <c r="B325" s="217" t="str">
        <f>IFERROR(IF(VLOOKUP(L325,ActivityList[#Data],13,0)="Yes"," "&amp;Map,"")&amp;IF(VLOOKUP(L325,ActivityList[#Data],14,0)="Yes"," "&amp;Timeline,IF(VLOOKUP(L325,ActivityList[#Data],14,0)="Figure"," "&amp;Timeline&amp;Figure,"")),"")</f>
        <v/>
      </c>
      <c r="C325" s="85" t="str">
        <v>Read Hebrews 2</v>
      </c>
      <c r="D325" s="218" t="str">
        <v>Reading</v>
      </c>
      <c r="E325" s="218" t="str">
        <v>Foundation</v>
      </c>
      <c r="F325" s="219" t="str">
        <v>Bible</v>
      </c>
      <c r="G325" s="5">
        <v>107</v>
      </c>
      <c r="H325" s="5" t="str">
        <v>Ethan‚ Jesse</v>
      </c>
      <c r="I325" s="5" t="str">
        <v>Planned</v>
      </c>
      <c r="J325" s="220">
        <f>_xlfn.XLOOKUP(G325,Calendar!$A$2:$A$300,Calendar!$B$2:$B$300)</f>
        <v>43501</v>
      </c>
      <c r="K325" s="5" t="b">
        <f t="shared" ca="1" si="18"/>
        <v>0</v>
      </c>
      <c r="L325" s="5" t="str">
        <f t="shared" si="19"/>
        <v>FoundationReading107</v>
      </c>
    </row>
    <row r="326" spans="1:12" hidden="1" x14ac:dyDescent="0.25">
      <c r="A326" s="217" t="str">
        <f t="shared" si="20"/>
        <v>ƒ __/__</v>
      </c>
      <c r="B326" s="217" t="str">
        <f>IFERROR(IF(VLOOKUP(L326,ActivityList[#Data],13,0)="Yes"," "&amp;Map,"")&amp;IF(VLOOKUP(L326,ActivityList[#Data],14,0)="Yes"," "&amp;Timeline,IF(VLOOKUP(L326,ActivityList[#Data],14,0)="Figure"," "&amp;Timeline&amp;Figure,"")),"")</f>
        <v/>
      </c>
      <c r="C326" s="85" t="str">
        <v>Read Hebrews 3</v>
      </c>
      <c r="D326" s="218" t="str">
        <v>Reading</v>
      </c>
      <c r="E326" s="218" t="str">
        <v>Foundation</v>
      </c>
      <c r="F326" s="219" t="str">
        <v>Bible</v>
      </c>
      <c r="G326" s="5">
        <v>108</v>
      </c>
      <c r="H326" s="5" t="str">
        <v>Ethan‚ Jesse</v>
      </c>
      <c r="I326" s="5" t="str">
        <v>Planned</v>
      </c>
      <c r="J326" s="220">
        <f>_xlfn.XLOOKUP(G326,Calendar!$A$2:$A$300,Calendar!$B$2:$B$300)</f>
        <v>43502</v>
      </c>
      <c r="K326" s="5" t="b">
        <f t="shared" ca="1" si="18"/>
        <v>0</v>
      </c>
      <c r="L326" s="5" t="str">
        <f t="shared" si="19"/>
        <v>FoundationReading108</v>
      </c>
    </row>
    <row r="327" spans="1:12" hidden="1" x14ac:dyDescent="0.25">
      <c r="A327" s="217" t="str">
        <f t="shared" si="20"/>
        <v>ƒ __/__</v>
      </c>
      <c r="B327" s="217" t="str">
        <f>IFERROR(IF(VLOOKUP(L327,ActivityList[#Data],13,0)="Yes"," "&amp;Map,"")&amp;IF(VLOOKUP(L327,ActivityList[#Data],14,0)="Yes"," "&amp;Timeline,IF(VLOOKUP(L327,ActivityList[#Data],14,0)="Figure"," "&amp;Timeline&amp;Figure,"")),"")</f>
        <v/>
      </c>
      <c r="C327" s="85" t="str">
        <v>Read Hebrews 4</v>
      </c>
      <c r="D327" s="218" t="str">
        <v>Reading</v>
      </c>
      <c r="E327" s="218" t="str">
        <v>Foundation</v>
      </c>
      <c r="F327" s="219" t="str">
        <v>Bible</v>
      </c>
      <c r="G327" s="5">
        <v>109</v>
      </c>
      <c r="H327" s="5" t="str">
        <v>Ethan‚ Jesse</v>
      </c>
      <c r="I327" s="5" t="str">
        <v>Planned</v>
      </c>
      <c r="J327" s="220">
        <f>_xlfn.XLOOKUP(G327,Calendar!$A$2:$A$300,Calendar!$B$2:$B$300)</f>
        <v>43503</v>
      </c>
      <c r="K327" s="5" t="b">
        <f t="shared" ca="1" si="18"/>
        <v>0</v>
      </c>
      <c r="L327" s="5" t="str">
        <f t="shared" si="19"/>
        <v>FoundationReading109</v>
      </c>
    </row>
    <row r="328" spans="1:12" hidden="1" x14ac:dyDescent="0.25">
      <c r="A328" s="217" t="str">
        <f t="shared" si="20"/>
        <v>ƒ __/__</v>
      </c>
      <c r="B328" s="217" t="str">
        <f>IFERROR(IF(VLOOKUP(L328,ActivityList[#Data],13,0)="Yes"," "&amp;Map,"")&amp;IF(VLOOKUP(L328,ActivityList[#Data],14,0)="Yes"," "&amp;Timeline,IF(VLOOKUP(L328,ActivityList[#Data],14,0)="Figure"," "&amp;Timeline&amp;Figure,"")),"")</f>
        <v/>
      </c>
      <c r="C328" s="85" t="str">
        <v>Read Hebrews 5</v>
      </c>
      <c r="D328" s="218" t="str">
        <v>Reading</v>
      </c>
      <c r="E328" s="218" t="str">
        <v>Foundation</v>
      </c>
      <c r="F328" s="219" t="str">
        <v>Bible</v>
      </c>
      <c r="G328" s="5">
        <v>110</v>
      </c>
      <c r="H328" s="5" t="str">
        <v>Ethan‚ Jesse</v>
      </c>
      <c r="I328" s="5" t="str">
        <v>Planned</v>
      </c>
      <c r="J328" s="220">
        <f>_xlfn.XLOOKUP(G328,Calendar!$A$2:$A$300,Calendar!$B$2:$B$300)</f>
        <v>43504</v>
      </c>
      <c r="K328" s="5" t="b">
        <f t="shared" ca="1" si="18"/>
        <v>0</v>
      </c>
      <c r="L328" s="5" t="str">
        <f t="shared" si="19"/>
        <v>FoundationReading110</v>
      </c>
    </row>
    <row r="329" spans="1:12" hidden="1" x14ac:dyDescent="0.25">
      <c r="A329" s="217" t="str">
        <f t="shared" si="20"/>
        <v>ƒ __/__</v>
      </c>
      <c r="B329" s="217" t="str">
        <f>IFERROR(IF(VLOOKUP(L329,ActivityList[#Data],13,0)="Yes"," "&amp;Map,"")&amp;IF(VLOOKUP(L329,ActivityList[#Data],14,0)="Yes"," "&amp;Timeline,IF(VLOOKUP(L329,ActivityList[#Data],14,0)="Figure"," "&amp;Timeline&amp;Figure,"")),"")</f>
        <v/>
      </c>
      <c r="C329" s="85" t="str">
        <v>Read Hebrews 6</v>
      </c>
      <c r="D329" s="218" t="str">
        <v>Reading</v>
      </c>
      <c r="E329" s="218" t="str">
        <v>Foundation</v>
      </c>
      <c r="F329" s="219" t="str">
        <v>Bible</v>
      </c>
      <c r="G329" s="5">
        <v>111</v>
      </c>
      <c r="H329" s="5" t="str">
        <v>Ethan‚ Jesse</v>
      </c>
      <c r="I329" s="5" t="str">
        <v>Planned</v>
      </c>
      <c r="J329" s="220">
        <f>_xlfn.XLOOKUP(G329,Calendar!$A$2:$A$300,Calendar!$B$2:$B$300)</f>
        <v>43507</v>
      </c>
      <c r="K329" s="5" t="b">
        <f t="shared" ca="1" si="18"/>
        <v>0</v>
      </c>
      <c r="L329" s="5" t="str">
        <f t="shared" si="19"/>
        <v>FoundationReading111</v>
      </c>
    </row>
    <row r="330" spans="1:12" hidden="1" x14ac:dyDescent="0.25">
      <c r="A330" s="217" t="str">
        <f t="shared" si="20"/>
        <v>ƒ __/__</v>
      </c>
      <c r="B330" s="217" t="str">
        <f>IFERROR(IF(VLOOKUP(L330,ActivityList[#Data],13,0)="Yes"," "&amp;Map,"")&amp;IF(VLOOKUP(L330,ActivityList[#Data],14,0)="Yes"," "&amp;Timeline,IF(VLOOKUP(L330,ActivityList[#Data],14,0)="Figure"," "&amp;Timeline&amp;Figure,"")),"")</f>
        <v/>
      </c>
      <c r="C330" s="85" t="str">
        <v>Read Hebrews 7</v>
      </c>
      <c r="D330" s="218" t="str">
        <v>Reading</v>
      </c>
      <c r="E330" s="218" t="str">
        <v>Foundation</v>
      </c>
      <c r="F330" s="219" t="str">
        <v>Bible</v>
      </c>
      <c r="G330" s="5">
        <v>112</v>
      </c>
      <c r="H330" s="5" t="str">
        <v>Ethan‚ Jesse</v>
      </c>
      <c r="I330" s="5" t="str">
        <v>Planned</v>
      </c>
      <c r="J330" s="220">
        <f>_xlfn.XLOOKUP(G330,Calendar!$A$2:$A$300,Calendar!$B$2:$B$300)</f>
        <v>43508</v>
      </c>
      <c r="K330" s="5" t="b">
        <f t="shared" ca="1" si="18"/>
        <v>0</v>
      </c>
      <c r="L330" s="5" t="str">
        <f t="shared" si="19"/>
        <v>FoundationReading112</v>
      </c>
    </row>
    <row r="331" spans="1:12" hidden="1" x14ac:dyDescent="0.25">
      <c r="A331" s="217" t="str">
        <f t="shared" si="20"/>
        <v>ƒ __/__</v>
      </c>
      <c r="B331" s="217" t="str">
        <f>IFERROR(IF(VLOOKUP(L331,ActivityList[#Data],13,0)="Yes"," "&amp;Map,"")&amp;IF(VLOOKUP(L331,ActivityList[#Data],14,0)="Yes"," "&amp;Timeline,IF(VLOOKUP(L331,ActivityList[#Data],14,0)="Figure"," "&amp;Timeline&amp;Figure,"")),"")</f>
        <v/>
      </c>
      <c r="C331" s="85" t="str">
        <v>Read Hebrews 8</v>
      </c>
      <c r="D331" s="218" t="str">
        <v>Reading</v>
      </c>
      <c r="E331" s="218" t="str">
        <v>Foundation</v>
      </c>
      <c r="F331" s="219" t="str">
        <v>Bible</v>
      </c>
      <c r="G331" s="5">
        <v>113</v>
      </c>
      <c r="H331" s="5" t="str">
        <v>Ethan‚ Jesse</v>
      </c>
      <c r="I331" s="5" t="str">
        <v>Planned</v>
      </c>
      <c r="J331" s="220">
        <f>_xlfn.XLOOKUP(G331,Calendar!$A$2:$A$300,Calendar!$B$2:$B$300)</f>
        <v>43509</v>
      </c>
      <c r="K331" s="5" t="b">
        <f t="shared" ca="1" si="18"/>
        <v>0</v>
      </c>
      <c r="L331" s="5" t="str">
        <f t="shared" si="19"/>
        <v>FoundationReading113</v>
      </c>
    </row>
    <row r="332" spans="1:12" hidden="1" x14ac:dyDescent="0.25">
      <c r="A332" s="217" t="str">
        <f t="shared" si="20"/>
        <v>ƒ __/__</v>
      </c>
      <c r="B332" s="217" t="str">
        <f>IFERROR(IF(VLOOKUP(L332,ActivityList[#Data],13,0)="Yes"," "&amp;Map,"")&amp;IF(VLOOKUP(L332,ActivityList[#Data],14,0)="Yes"," "&amp;Timeline,IF(VLOOKUP(L332,ActivityList[#Data],14,0)="Figure"," "&amp;Timeline&amp;Figure,"")),"")</f>
        <v/>
      </c>
      <c r="C332" s="85" t="str">
        <v>Read Hebrews 9</v>
      </c>
      <c r="D332" s="218" t="str">
        <v>Reading</v>
      </c>
      <c r="E332" s="218" t="str">
        <v>Foundation</v>
      </c>
      <c r="F332" s="219" t="str">
        <v>Bible</v>
      </c>
      <c r="G332" s="5">
        <v>114</v>
      </c>
      <c r="H332" s="5" t="str">
        <v>Ethan‚ Jesse</v>
      </c>
      <c r="I332" s="5" t="str">
        <v>Planned</v>
      </c>
      <c r="J332" s="220">
        <f>_xlfn.XLOOKUP(G332,Calendar!$A$2:$A$300,Calendar!$B$2:$B$300)</f>
        <v>43510</v>
      </c>
      <c r="K332" s="5" t="b">
        <f t="shared" ca="1" si="18"/>
        <v>0</v>
      </c>
      <c r="L332" s="5" t="str">
        <f t="shared" si="19"/>
        <v>FoundationReading114</v>
      </c>
    </row>
    <row r="333" spans="1:12" hidden="1" x14ac:dyDescent="0.25">
      <c r="A333" s="217" t="str">
        <f t="shared" si="20"/>
        <v>ƒ __/__</v>
      </c>
      <c r="B333" s="217" t="str">
        <f>IFERROR(IF(VLOOKUP(L333,ActivityList[#Data],13,0)="Yes"," "&amp;Map,"")&amp;IF(VLOOKUP(L333,ActivityList[#Data],14,0)="Yes"," "&amp;Timeline,IF(VLOOKUP(L333,ActivityList[#Data],14,0)="Figure"," "&amp;Timeline&amp;Figure,"")),"")</f>
        <v/>
      </c>
      <c r="C333" s="85" t="str">
        <v>Read Hebrews 10</v>
      </c>
      <c r="D333" s="218" t="str">
        <v>Reading</v>
      </c>
      <c r="E333" s="218" t="str">
        <v>Foundation</v>
      </c>
      <c r="F333" s="219" t="str">
        <v>Bible</v>
      </c>
      <c r="G333" s="5">
        <v>115</v>
      </c>
      <c r="H333" s="5" t="str">
        <v>Ethan‚ Jesse</v>
      </c>
      <c r="I333" s="5" t="str">
        <v>Planned</v>
      </c>
      <c r="J333" s="220">
        <f>_xlfn.XLOOKUP(G333,Calendar!$A$2:$A$300,Calendar!$B$2:$B$300)</f>
        <v>43511</v>
      </c>
      <c r="K333" s="5" t="b">
        <f t="shared" ca="1" si="18"/>
        <v>0</v>
      </c>
      <c r="L333" s="5" t="str">
        <f t="shared" si="19"/>
        <v>FoundationReading115</v>
      </c>
    </row>
    <row r="334" spans="1:12" hidden="1" x14ac:dyDescent="0.25">
      <c r="A334" s="217" t="str">
        <f t="shared" si="20"/>
        <v>ƒ __/__</v>
      </c>
      <c r="B334" s="217" t="str">
        <f>IFERROR(IF(VLOOKUP(L334,ActivityList[#Data],13,0)="Yes"," "&amp;Map,"")&amp;IF(VLOOKUP(L334,ActivityList[#Data],14,0)="Yes"," "&amp;Timeline,IF(VLOOKUP(L334,ActivityList[#Data],14,0)="Figure"," "&amp;Timeline&amp;Figure,"")),"")</f>
        <v/>
      </c>
      <c r="C334" s="85" t="str">
        <v>Read Hebrews 11</v>
      </c>
      <c r="D334" s="218" t="str">
        <v>Reading</v>
      </c>
      <c r="E334" s="218" t="str">
        <v>Foundation</v>
      </c>
      <c r="F334" s="219" t="str">
        <v>Bible</v>
      </c>
      <c r="G334" s="5">
        <v>116</v>
      </c>
      <c r="H334" s="5" t="str">
        <v>Ethan‚ Jesse</v>
      </c>
      <c r="I334" s="5" t="str">
        <v>Planned</v>
      </c>
      <c r="J334" s="220">
        <f>_xlfn.XLOOKUP(G334,Calendar!$A$2:$A$300,Calendar!$B$2:$B$300)</f>
        <v>43514</v>
      </c>
      <c r="K334" s="5" t="b">
        <f t="shared" ca="1" si="18"/>
        <v>0</v>
      </c>
      <c r="L334" s="5" t="str">
        <f t="shared" si="19"/>
        <v>FoundationReading116</v>
      </c>
    </row>
    <row r="335" spans="1:12" hidden="1" x14ac:dyDescent="0.25">
      <c r="A335" s="217" t="str">
        <f t="shared" si="20"/>
        <v>ƒ __/__</v>
      </c>
      <c r="B335" s="217" t="str">
        <f>IFERROR(IF(VLOOKUP(L335,ActivityList[#Data],13,0)="Yes"," "&amp;Map,"")&amp;IF(VLOOKUP(L335,ActivityList[#Data],14,0)="Yes"," "&amp;Timeline,IF(VLOOKUP(L335,ActivityList[#Data],14,0)="Figure"," "&amp;Timeline&amp;Figure,"")),"")</f>
        <v/>
      </c>
      <c r="C335" s="85" t="str">
        <v>Read Hebrews 12</v>
      </c>
      <c r="D335" s="218" t="str">
        <v>Reading</v>
      </c>
      <c r="E335" s="218" t="str">
        <v>Foundation</v>
      </c>
      <c r="F335" s="219" t="str">
        <v>Bible</v>
      </c>
      <c r="G335" s="5">
        <v>117</v>
      </c>
      <c r="H335" s="5" t="str">
        <v>Ethan‚ Jesse</v>
      </c>
      <c r="I335" s="5" t="str">
        <v>Planned</v>
      </c>
      <c r="J335" s="220">
        <f>_xlfn.XLOOKUP(G335,Calendar!$A$2:$A$300,Calendar!$B$2:$B$300)</f>
        <v>43515</v>
      </c>
      <c r="K335" s="5" t="b">
        <f t="shared" ca="1" si="18"/>
        <v>0</v>
      </c>
      <c r="L335" s="5" t="str">
        <f t="shared" si="19"/>
        <v>FoundationReading117</v>
      </c>
    </row>
    <row r="336" spans="1:12" hidden="1" x14ac:dyDescent="0.25">
      <c r="A336" s="217" t="str">
        <f t="shared" si="20"/>
        <v>ƒ __/__</v>
      </c>
      <c r="B336" s="217" t="str">
        <f>IFERROR(IF(VLOOKUP(L336,ActivityList[#Data],13,0)="Yes"," "&amp;Map,"")&amp;IF(VLOOKUP(L336,ActivityList[#Data],14,0)="Yes"," "&amp;Timeline,IF(VLOOKUP(L336,ActivityList[#Data],14,0)="Figure"," "&amp;Timeline&amp;Figure,"")),"")</f>
        <v/>
      </c>
      <c r="C336" s="85" t="str">
        <v>Read Hebrews 13</v>
      </c>
      <c r="D336" s="218" t="str">
        <v>Reading</v>
      </c>
      <c r="E336" s="218" t="str">
        <v>Foundation</v>
      </c>
      <c r="F336" s="219" t="str">
        <v>Bible</v>
      </c>
      <c r="G336" s="5">
        <v>118</v>
      </c>
      <c r="H336" s="5" t="str">
        <v>Ethan‚ Jesse</v>
      </c>
      <c r="I336" s="5" t="str">
        <v>Planned</v>
      </c>
      <c r="J336" s="220">
        <f>_xlfn.XLOOKUP(G336,Calendar!$A$2:$A$300,Calendar!$B$2:$B$300)</f>
        <v>43516</v>
      </c>
      <c r="K336" s="5" t="b">
        <f t="shared" ca="1" si="18"/>
        <v>0</v>
      </c>
      <c r="L336" s="5" t="str">
        <f t="shared" si="19"/>
        <v>FoundationReading118</v>
      </c>
    </row>
    <row r="337" spans="1:12" hidden="1" x14ac:dyDescent="0.25">
      <c r="A337" s="217" t="str">
        <f t="shared" si="20"/>
        <v>ƒ __/__</v>
      </c>
      <c r="B337" s="217" t="str">
        <f>IFERROR(IF(VLOOKUP(L337,ActivityList[#Data],13,0)="Yes"," "&amp;Map,"")&amp;IF(VLOOKUP(L337,ActivityList[#Data],14,0)="Yes"," "&amp;Timeline,IF(VLOOKUP(L337,ActivityList[#Data],14,0)="Figure"," "&amp;Timeline&amp;Figure,"")),"")</f>
        <v/>
      </c>
      <c r="C337" s="85" t="str">
        <v>Read Proverbs 15</v>
      </c>
      <c r="D337" s="218" t="str">
        <v>Reading</v>
      </c>
      <c r="E337" s="218" t="str">
        <v>Foundation</v>
      </c>
      <c r="F337" s="219" t="str">
        <v>Bible</v>
      </c>
      <c r="G337" s="5">
        <v>119</v>
      </c>
      <c r="H337" s="5" t="str">
        <v>Ethan‚ Jesse</v>
      </c>
      <c r="I337" s="5" t="str">
        <v>Planned</v>
      </c>
      <c r="J337" s="220">
        <f>_xlfn.XLOOKUP(G337,Calendar!$A$2:$A$300,Calendar!$B$2:$B$300)</f>
        <v>43517</v>
      </c>
      <c r="K337" s="5" t="b">
        <f t="shared" ca="1" si="18"/>
        <v>0</v>
      </c>
      <c r="L337" s="5" t="str">
        <f t="shared" si="19"/>
        <v>FoundationReading119</v>
      </c>
    </row>
    <row r="338" spans="1:12" hidden="1" x14ac:dyDescent="0.25">
      <c r="A338" s="217" t="str">
        <f t="shared" si="20"/>
        <v>ƒ __/__</v>
      </c>
      <c r="B338" s="217" t="str">
        <f>IFERROR(IF(VLOOKUP(L338,ActivityList[#Data],13,0)="Yes"," "&amp;Map,"")&amp;IF(VLOOKUP(L338,ActivityList[#Data],14,0)="Yes"," "&amp;Timeline,IF(VLOOKUP(L338,ActivityList[#Data],14,0)="Figure"," "&amp;Timeline&amp;Figure,"")),"")</f>
        <v/>
      </c>
      <c r="C338" s="85" t="str">
        <v>Read Proverbs 16</v>
      </c>
      <c r="D338" s="218" t="str">
        <v>Reading</v>
      </c>
      <c r="E338" s="218" t="str">
        <v>Foundation</v>
      </c>
      <c r="F338" s="219" t="str">
        <v>Bible</v>
      </c>
      <c r="G338" s="5">
        <v>120</v>
      </c>
      <c r="H338" s="5" t="str">
        <v>Ethan‚ Jesse</v>
      </c>
      <c r="I338" s="5" t="str">
        <v>Planned</v>
      </c>
      <c r="J338" s="220">
        <f>_xlfn.XLOOKUP(G338,Calendar!$A$2:$A$300,Calendar!$B$2:$B$300)</f>
        <v>43518</v>
      </c>
      <c r="K338" s="5" t="b">
        <f t="shared" ca="1" si="18"/>
        <v>0</v>
      </c>
      <c r="L338" s="5" t="str">
        <f t="shared" si="19"/>
        <v>FoundationReading120</v>
      </c>
    </row>
    <row r="339" spans="1:12" hidden="1" x14ac:dyDescent="0.25">
      <c r="A339" s="217" t="str">
        <f t="shared" si="20"/>
        <v>ƒ __/__</v>
      </c>
      <c r="B339" s="217" t="str">
        <f>IFERROR(IF(VLOOKUP(L339,ActivityList[#Data],13,0)="Yes"," "&amp;Map,"")&amp;IF(VLOOKUP(L339,ActivityList[#Data],14,0)="Yes"," "&amp;Timeline,IF(VLOOKUP(L339,ActivityList[#Data],14,0)="Figure"," "&amp;Timeline&amp;Figure,"")),"")</f>
        <v/>
      </c>
      <c r="C339" s="85" t="str">
        <v>Read Obadiah</v>
      </c>
      <c r="D339" s="218" t="str">
        <v>Reading</v>
      </c>
      <c r="E339" s="218" t="str">
        <v>Foundation</v>
      </c>
      <c r="F339" s="219" t="str">
        <v>Bible</v>
      </c>
      <c r="G339" s="5">
        <v>121</v>
      </c>
      <c r="H339" s="5" t="str">
        <v>Ethan‚ Jesse</v>
      </c>
      <c r="I339" s="5" t="str">
        <v>Planned</v>
      </c>
      <c r="J339" s="220">
        <f>_xlfn.XLOOKUP(G339,Calendar!$A$2:$A$300,Calendar!$B$2:$B$300)</f>
        <v>43521</v>
      </c>
      <c r="K339" s="5" t="b">
        <f t="shared" ref="K339:K402" ca="1" si="21">J339&lt;=$D$1</f>
        <v>0</v>
      </c>
      <c r="L339" s="5" t="str">
        <f t="shared" ref="L339:L402" si="22">E339&amp;D339&amp;G339</f>
        <v>FoundationReading121</v>
      </c>
    </row>
    <row r="340" spans="1:12" hidden="1" x14ac:dyDescent="0.25">
      <c r="A340" s="217" t="str">
        <f t="shared" si="20"/>
        <v>ƒ __/__</v>
      </c>
      <c r="B340" s="217" t="str">
        <f>IFERROR(IF(VLOOKUP(L340,ActivityList[#Data],13,0)="Yes"," "&amp;Map,"")&amp;IF(VLOOKUP(L340,ActivityList[#Data],14,0)="Yes"," "&amp;Timeline,IF(VLOOKUP(L340,ActivityList[#Data],14,0)="Figure"," "&amp;Timeline&amp;Figure,"")),"")</f>
        <v/>
      </c>
      <c r="C340" s="85" t="str">
        <v>Read Nahum 1</v>
      </c>
      <c r="D340" s="218" t="str">
        <v>Reading</v>
      </c>
      <c r="E340" s="218" t="str">
        <v>Foundation</v>
      </c>
      <c r="F340" s="219" t="str">
        <v>Bible</v>
      </c>
      <c r="G340" s="5">
        <v>122</v>
      </c>
      <c r="H340" s="5" t="str">
        <v>Ethan‚ Jesse</v>
      </c>
      <c r="I340" s="5" t="str">
        <v>Planned</v>
      </c>
      <c r="J340" s="220">
        <f>_xlfn.XLOOKUP(G340,Calendar!$A$2:$A$300,Calendar!$B$2:$B$300)</f>
        <v>43522</v>
      </c>
      <c r="K340" s="5" t="b">
        <f t="shared" ca="1" si="21"/>
        <v>0</v>
      </c>
      <c r="L340" s="5" t="str">
        <f t="shared" si="22"/>
        <v>FoundationReading122</v>
      </c>
    </row>
    <row r="341" spans="1:12" hidden="1" x14ac:dyDescent="0.25">
      <c r="A341" s="217" t="str">
        <f t="shared" si="20"/>
        <v>ƒ __/__</v>
      </c>
      <c r="B341" s="217" t="str">
        <f>IFERROR(IF(VLOOKUP(L341,ActivityList[#Data],13,0)="Yes"," "&amp;Map,"")&amp;IF(VLOOKUP(L341,ActivityList[#Data],14,0)="Yes"," "&amp;Timeline,IF(VLOOKUP(L341,ActivityList[#Data],14,0)="Figure"," "&amp;Timeline&amp;Figure,"")),"")</f>
        <v/>
      </c>
      <c r="C341" s="85" t="str">
        <v>Read Nahum 2</v>
      </c>
      <c r="D341" s="218" t="str">
        <v>Reading</v>
      </c>
      <c r="E341" s="218" t="str">
        <v>Foundation</v>
      </c>
      <c r="F341" s="219" t="str">
        <v>Bible</v>
      </c>
      <c r="G341" s="5">
        <v>123</v>
      </c>
      <c r="H341" s="5" t="str">
        <v>Ethan‚ Jesse</v>
      </c>
      <c r="I341" s="5" t="str">
        <v>Planned</v>
      </c>
      <c r="J341" s="220">
        <f>_xlfn.XLOOKUP(G341,Calendar!$A$2:$A$300,Calendar!$B$2:$B$300)</f>
        <v>43523</v>
      </c>
      <c r="K341" s="5" t="b">
        <f t="shared" ca="1" si="21"/>
        <v>0</v>
      </c>
      <c r="L341" s="5" t="str">
        <f t="shared" si="22"/>
        <v>FoundationReading123</v>
      </c>
    </row>
    <row r="342" spans="1:12" hidden="1" x14ac:dyDescent="0.25">
      <c r="A342" s="217" t="str">
        <f t="shared" si="20"/>
        <v>ƒ __/__</v>
      </c>
      <c r="B342" s="217" t="str">
        <f>IFERROR(IF(VLOOKUP(L342,ActivityList[#Data],13,0)="Yes"," "&amp;Map,"")&amp;IF(VLOOKUP(L342,ActivityList[#Data],14,0)="Yes"," "&amp;Timeline,IF(VLOOKUP(L342,ActivityList[#Data],14,0)="Figure"," "&amp;Timeline&amp;Figure,"")),"")</f>
        <v/>
      </c>
      <c r="C342" s="85" t="str">
        <v>Read Nahum 3</v>
      </c>
      <c r="D342" s="218" t="str">
        <v>Reading</v>
      </c>
      <c r="E342" s="218" t="str">
        <v>Foundation</v>
      </c>
      <c r="F342" s="219" t="str">
        <v>Bible</v>
      </c>
      <c r="G342" s="5">
        <v>124</v>
      </c>
      <c r="H342" s="5" t="str">
        <v>Ethan‚ Jesse</v>
      </c>
      <c r="I342" s="5" t="str">
        <v>Planned</v>
      </c>
      <c r="J342" s="220">
        <f>_xlfn.XLOOKUP(G342,Calendar!$A$2:$A$300,Calendar!$B$2:$B$300)</f>
        <v>43524</v>
      </c>
      <c r="K342" s="5" t="b">
        <f t="shared" ca="1" si="21"/>
        <v>0</v>
      </c>
      <c r="L342" s="5" t="str">
        <f t="shared" si="22"/>
        <v>FoundationReading124</v>
      </c>
    </row>
    <row r="343" spans="1:12" hidden="1" x14ac:dyDescent="0.25">
      <c r="A343" s="217" t="str">
        <f t="shared" si="20"/>
        <v>ƒ __/__</v>
      </c>
      <c r="B343" s="217" t="str">
        <f>IFERROR(IF(VLOOKUP(L343,ActivityList[#Data],13,0)="Yes"," "&amp;Map,"")&amp;IF(VLOOKUP(L343,ActivityList[#Data],14,0)="Yes"," "&amp;Timeline,IF(VLOOKUP(L343,ActivityList[#Data],14,0)="Figure"," "&amp;Timeline&amp;Figure,"")),"")</f>
        <v/>
      </c>
      <c r="C343" s="85" t="str">
        <v>Read Habakkuk 1</v>
      </c>
      <c r="D343" s="218" t="str">
        <v>Reading</v>
      </c>
      <c r="E343" s="218" t="str">
        <v>Foundation</v>
      </c>
      <c r="F343" s="219" t="str">
        <v>Bible</v>
      </c>
      <c r="G343" s="5">
        <v>125</v>
      </c>
      <c r="H343" s="5" t="str">
        <v>Ethan‚ Jesse</v>
      </c>
      <c r="I343" s="5" t="str">
        <v>Planned</v>
      </c>
      <c r="J343" s="220">
        <f>_xlfn.XLOOKUP(G343,Calendar!$A$2:$A$300,Calendar!$B$2:$B$300)</f>
        <v>43525</v>
      </c>
      <c r="K343" s="5" t="b">
        <f t="shared" ca="1" si="21"/>
        <v>0</v>
      </c>
      <c r="L343" s="5" t="str">
        <f t="shared" si="22"/>
        <v>FoundationReading125</v>
      </c>
    </row>
    <row r="344" spans="1:12" hidden="1" x14ac:dyDescent="0.25">
      <c r="A344" s="217" t="str">
        <f t="shared" si="20"/>
        <v>ƒ __/__</v>
      </c>
      <c r="B344" s="217" t="str">
        <f>IFERROR(IF(VLOOKUP(L344,ActivityList[#Data],13,0)="Yes"," "&amp;Map,"")&amp;IF(VLOOKUP(L344,ActivityList[#Data],14,0)="Yes"," "&amp;Timeline,IF(VLOOKUP(L344,ActivityList[#Data],14,0)="Figure"," "&amp;Timeline&amp;Figure,"")),"")</f>
        <v/>
      </c>
      <c r="C344" s="85" t="str">
        <v>Read Habakkuk 2</v>
      </c>
      <c r="D344" s="218" t="str">
        <v>Reading</v>
      </c>
      <c r="E344" s="218" t="str">
        <v>Foundation</v>
      </c>
      <c r="F344" s="219" t="str">
        <v>Bible</v>
      </c>
      <c r="G344" s="5">
        <v>126</v>
      </c>
      <c r="H344" s="5" t="str">
        <v>Ethan‚ Jesse</v>
      </c>
      <c r="I344" s="5" t="str">
        <v>Planned</v>
      </c>
      <c r="J344" s="220">
        <f>_xlfn.XLOOKUP(G344,Calendar!$A$2:$A$300,Calendar!$B$2:$B$300)</f>
        <v>43528</v>
      </c>
      <c r="K344" s="5" t="b">
        <f t="shared" ca="1" si="21"/>
        <v>0</v>
      </c>
      <c r="L344" s="5" t="str">
        <f t="shared" si="22"/>
        <v>FoundationReading126</v>
      </c>
    </row>
    <row r="345" spans="1:12" hidden="1" x14ac:dyDescent="0.25">
      <c r="A345" s="217" t="str">
        <f t="shared" si="20"/>
        <v>ƒ __/__</v>
      </c>
      <c r="B345" s="217" t="str">
        <f>IFERROR(IF(VLOOKUP(L345,ActivityList[#Data],13,0)="Yes"," "&amp;Map,"")&amp;IF(VLOOKUP(L345,ActivityList[#Data],14,0)="Yes"," "&amp;Timeline,IF(VLOOKUP(L345,ActivityList[#Data],14,0)="Figure"," "&amp;Timeline&amp;Figure,"")),"")</f>
        <v/>
      </c>
      <c r="C345" s="85" t="str">
        <v>Read Habakkuk 3</v>
      </c>
      <c r="D345" s="218" t="str">
        <v>Reading</v>
      </c>
      <c r="E345" s="218" t="str">
        <v>Foundation</v>
      </c>
      <c r="F345" s="219" t="str">
        <v>Bible</v>
      </c>
      <c r="G345" s="5">
        <v>127</v>
      </c>
      <c r="H345" s="5" t="str">
        <v>Ethan‚ Jesse</v>
      </c>
      <c r="I345" s="5" t="str">
        <v>Planned</v>
      </c>
      <c r="J345" s="220">
        <f>_xlfn.XLOOKUP(G345,Calendar!$A$2:$A$300,Calendar!$B$2:$B$300)</f>
        <v>43529</v>
      </c>
      <c r="K345" s="5" t="b">
        <f t="shared" ca="1" si="21"/>
        <v>0</v>
      </c>
      <c r="L345" s="5" t="str">
        <f t="shared" si="22"/>
        <v>FoundationReading127</v>
      </c>
    </row>
    <row r="346" spans="1:12" hidden="1" x14ac:dyDescent="0.25">
      <c r="A346" s="217" t="str">
        <f t="shared" si="20"/>
        <v>ƒ __/__</v>
      </c>
      <c r="B346" s="217" t="str">
        <f>IFERROR(IF(VLOOKUP(L346,ActivityList[#Data],13,0)="Yes"," "&amp;Map,"")&amp;IF(VLOOKUP(L346,ActivityList[#Data],14,0)="Yes"," "&amp;Timeline,IF(VLOOKUP(L346,ActivityList[#Data],14,0)="Figure"," "&amp;Timeline&amp;Figure,"")),"")</f>
        <v/>
      </c>
      <c r="C346" s="85" t="str">
        <v>Read Zephaniah 1</v>
      </c>
      <c r="D346" s="218" t="str">
        <v>Reading</v>
      </c>
      <c r="E346" s="218" t="str">
        <v>Foundation</v>
      </c>
      <c r="F346" s="219" t="str">
        <v>Bible</v>
      </c>
      <c r="G346" s="5">
        <v>128</v>
      </c>
      <c r="H346" s="5" t="str">
        <v>Ethan‚ Jesse</v>
      </c>
      <c r="I346" s="5" t="str">
        <v>Planned</v>
      </c>
      <c r="J346" s="220">
        <f>_xlfn.XLOOKUP(G346,Calendar!$A$2:$A$300,Calendar!$B$2:$B$300)</f>
        <v>43530</v>
      </c>
      <c r="K346" s="5" t="b">
        <f t="shared" ca="1" si="21"/>
        <v>0</v>
      </c>
      <c r="L346" s="5" t="str">
        <f t="shared" si="22"/>
        <v>FoundationReading128</v>
      </c>
    </row>
    <row r="347" spans="1:12" hidden="1" x14ac:dyDescent="0.25">
      <c r="A347" s="217" t="str">
        <f t="shared" si="20"/>
        <v>ƒ __/__</v>
      </c>
      <c r="B347" s="217" t="str">
        <f>IFERROR(IF(VLOOKUP(L347,ActivityList[#Data],13,0)="Yes"," "&amp;Map,"")&amp;IF(VLOOKUP(L347,ActivityList[#Data],14,0)="Yes"," "&amp;Timeline,IF(VLOOKUP(L347,ActivityList[#Data],14,0)="Figure"," "&amp;Timeline&amp;Figure,"")),"")</f>
        <v/>
      </c>
      <c r="C347" s="85" t="str">
        <v>Read Zephaniah 2</v>
      </c>
      <c r="D347" s="218" t="str">
        <v>Reading</v>
      </c>
      <c r="E347" s="218" t="str">
        <v>Foundation</v>
      </c>
      <c r="F347" s="219" t="str">
        <v>Bible</v>
      </c>
      <c r="G347" s="5">
        <v>129</v>
      </c>
      <c r="H347" s="5" t="str">
        <v>Ethan‚ Jesse</v>
      </c>
      <c r="I347" s="5" t="str">
        <v>Planned</v>
      </c>
      <c r="J347" s="220">
        <f>_xlfn.XLOOKUP(G347,Calendar!$A$2:$A$300,Calendar!$B$2:$B$300)</f>
        <v>43531</v>
      </c>
      <c r="K347" s="5" t="b">
        <f t="shared" ca="1" si="21"/>
        <v>0</v>
      </c>
      <c r="L347" s="5" t="str">
        <f t="shared" si="22"/>
        <v>FoundationReading129</v>
      </c>
    </row>
    <row r="348" spans="1:12" hidden="1" x14ac:dyDescent="0.25">
      <c r="A348" s="217" t="str">
        <f t="shared" si="20"/>
        <v>ƒ __/__</v>
      </c>
      <c r="B348" s="217" t="str">
        <f>IFERROR(IF(VLOOKUP(L348,ActivityList[#Data],13,0)="Yes"," "&amp;Map,"")&amp;IF(VLOOKUP(L348,ActivityList[#Data],14,0)="Yes"," "&amp;Timeline,IF(VLOOKUP(L348,ActivityList[#Data],14,0)="Figure"," "&amp;Timeline&amp;Figure,"")),"")</f>
        <v/>
      </c>
      <c r="C348" s="85" t="str">
        <v>Read Zephaniah 3</v>
      </c>
      <c r="D348" s="218" t="str">
        <v>Reading</v>
      </c>
      <c r="E348" s="218" t="str">
        <v>Foundation</v>
      </c>
      <c r="F348" s="219" t="str">
        <v>Bible</v>
      </c>
      <c r="G348" s="5">
        <v>130</v>
      </c>
      <c r="H348" s="5" t="str">
        <v>Ethan‚ Jesse</v>
      </c>
      <c r="I348" s="5" t="str">
        <v>Planned</v>
      </c>
      <c r="J348" s="220">
        <f>_xlfn.XLOOKUP(G348,Calendar!$A$2:$A$300,Calendar!$B$2:$B$300)</f>
        <v>43532</v>
      </c>
      <c r="K348" s="5" t="b">
        <f t="shared" ca="1" si="21"/>
        <v>0</v>
      </c>
      <c r="L348" s="5" t="str">
        <f t="shared" si="22"/>
        <v>FoundationReading130</v>
      </c>
    </row>
    <row r="349" spans="1:12" hidden="1" x14ac:dyDescent="0.25">
      <c r="A349" s="217" t="str">
        <f t="shared" si="20"/>
        <v>ƒ __/__</v>
      </c>
      <c r="B349" s="217" t="str">
        <f>IFERROR(IF(VLOOKUP(L349,ActivityList[#Data],13,0)="Yes"," "&amp;Map,"")&amp;IF(VLOOKUP(L349,ActivityList[#Data],14,0)="Yes"," "&amp;Timeline,IF(VLOOKUP(L349,ActivityList[#Data],14,0)="Figure"," "&amp;Timeline&amp;Figure,"")),"")</f>
        <v/>
      </c>
      <c r="C349" s="85" t="str">
        <v>Read Haggai 1</v>
      </c>
      <c r="D349" s="218" t="str">
        <v>Reading</v>
      </c>
      <c r="E349" s="218" t="str">
        <v>Foundation</v>
      </c>
      <c r="F349" s="219" t="str">
        <v>Bible</v>
      </c>
      <c r="G349" s="5">
        <v>131</v>
      </c>
      <c r="H349" s="5" t="str">
        <v>Ethan‚ Jesse</v>
      </c>
      <c r="I349" s="5" t="str">
        <v>Planned</v>
      </c>
      <c r="J349" s="220">
        <f>_xlfn.XLOOKUP(G349,Calendar!$A$2:$A$300,Calendar!$B$2:$B$300)</f>
        <v>43535</v>
      </c>
      <c r="K349" s="5" t="b">
        <f t="shared" ca="1" si="21"/>
        <v>0</v>
      </c>
      <c r="L349" s="5" t="str">
        <f t="shared" si="22"/>
        <v>FoundationReading131</v>
      </c>
    </row>
    <row r="350" spans="1:12" hidden="1" x14ac:dyDescent="0.25">
      <c r="A350" s="217" t="str">
        <f t="shared" si="20"/>
        <v>ƒ __/__</v>
      </c>
      <c r="B350" s="217" t="str">
        <f>IFERROR(IF(VLOOKUP(L350,ActivityList[#Data],13,0)="Yes"," "&amp;Map,"")&amp;IF(VLOOKUP(L350,ActivityList[#Data],14,0)="Yes"," "&amp;Timeline,IF(VLOOKUP(L350,ActivityList[#Data],14,0)="Figure"," "&amp;Timeline&amp;Figure,"")),"")</f>
        <v/>
      </c>
      <c r="C350" s="85" t="str">
        <v>Read Haggai 2</v>
      </c>
      <c r="D350" s="218" t="str">
        <v>Reading</v>
      </c>
      <c r="E350" s="218" t="str">
        <v>Foundation</v>
      </c>
      <c r="F350" s="219" t="str">
        <v>Bible</v>
      </c>
      <c r="G350" s="5">
        <v>132</v>
      </c>
      <c r="H350" s="5" t="str">
        <v>Ethan‚ Jesse</v>
      </c>
      <c r="I350" s="5" t="str">
        <v>Planned</v>
      </c>
      <c r="J350" s="220">
        <f>_xlfn.XLOOKUP(G350,Calendar!$A$2:$A$300,Calendar!$B$2:$B$300)</f>
        <v>43536</v>
      </c>
      <c r="K350" s="5" t="b">
        <f t="shared" ca="1" si="21"/>
        <v>0</v>
      </c>
      <c r="L350" s="5" t="str">
        <f t="shared" si="22"/>
        <v>FoundationReading132</v>
      </c>
    </row>
    <row r="351" spans="1:12" hidden="1" x14ac:dyDescent="0.25">
      <c r="A351" s="217" t="str">
        <f t="shared" si="20"/>
        <v>ƒ __/__</v>
      </c>
      <c r="B351" s="217" t="str">
        <f>IFERROR(IF(VLOOKUP(L351,ActivityList[#Data],13,0)="Yes"," "&amp;Map,"")&amp;IF(VLOOKUP(L351,ActivityList[#Data],14,0)="Yes"," "&amp;Timeline,IF(VLOOKUP(L351,ActivityList[#Data],14,0)="Figure"," "&amp;Timeline&amp;Figure,"")),"")</f>
        <v/>
      </c>
      <c r="C351" s="85" t="str">
        <v>Read Zechariah 1</v>
      </c>
      <c r="D351" s="218" t="str">
        <v>Reading</v>
      </c>
      <c r="E351" s="218" t="str">
        <v>Foundation</v>
      </c>
      <c r="F351" s="219" t="str">
        <v>Bible</v>
      </c>
      <c r="G351" s="5">
        <v>133</v>
      </c>
      <c r="H351" s="5" t="str">
        <v>Ethan‚ Jesse</v>
      </c>
      <c r="I351" s="5" t="str">
        <v>Planned</v>
      </c>
      <c r="J351" s="220">
        <f>_xlfn.XLOOKUP(G351,Calendar!$A$2:$A$300,Calendar!$B$2:$B$300)</f>
        <v>43537</v>
      </c>
      <c r="K351" s="5" t="b">
        <f t="shared" ca="1" si="21"/>
        <v>0</v>
      </c>
      <c r="L351" s="5" t="str">
        <f t="shared" si="22"/>
        <v>FoundationReading133</v>
      </c>
    </row>
    <row r="352" spans="1:12" hidden="1" x14ac:dyDescent="0.25">
      <c r="A352" s="217" t="str">
        <f t="shared" si="20"/>
        <v>ƒ __/__</v>
      </c>
      <c r="B352" s="217" t="str">
        <f>IFERROR(IF(VLOOKUP(L352,ActivityList[#Data],13,0)="Yes"," "&amp;Map,"")&amp;IF(VLOOKUP(L352,ActivityList[#Data],14,0)="Yes"," "&amp;Timeline,IF(VLOOKUP(L352,ActivityList[#Data],14,0)="Figure"," "&amp;Timeline&amp;Figure,"")),"")</f>
        <v/>
      </c>
      <c r="C352" s="85" t="str">
        <v>Read Zechariah 2</v>
      </c>
      <c r="D352" s="218" t="str">
        <v>Reading</v>
      </c>
      <c r="E352" s="218" t="str">
        <v>Foundation</v>
      </c>
      <c r="F352" s="219" t="str">
        <v>Bible</v>
      </c>
      <c r="G352" s="5">
        <v>134</v>
      </c>
      <c r="H352" s="5" t="str">
        <v>Ethan‚ Jesse</v>
      </c>
      <c r="I352" s="5" t="str">
        <v>Planned</v>
      </c>
      <c r="J352" s="220">
        <f>_xlfn.XLOOKUP(G352,Calendar!$A$2:$A$300,Calendar!$B$2:$B$300)</f>
        <v>43538</v>
      </c>
      <c r="K352" s="5" t="b">
        <f t="shared" ca="1" si="21"/>
        <v>0</v>
      </c>
      <c r="L352" s="5" t="str">
        <f t="shared" si="22"/>
        <v>FoundationReading134</v>
      </c>
    </row>
    <row r="353" spans="1:12" hidden="1" x14ac:dyDescent="0.25">
      <c r="A353" s="217" t="str">
        <f t="shared" si="20"/>
        <v>ƒ __/__</v>
      </c>
      <c r="B353" s="217" t="str">
        <f>IFERROR(IF(VLOOKUP(L353,ActivityList[#Data],13,0)="Yes"," "&amp;Map,"")&amp;IF(VLOOKUP(L353,ActivityList[#Data],14,0)="Yes"," "&amp;Timeline,IF(VLOOKUP(L353,ActivityList[#Data],14,0)="Figure"," "&amp;Timeline&amp;Figure,"")),"")</f>
        <v/>
      </c>
      <c r="C353" s="85" t="str">
        <v>Read Zechariah 3</v>
      </c>
      <c r="D353" s="218" t="str">
        <v>Reading</v>
      </c>
      <c r="E353" s="218" t="str">
        <v>Foundation</v>
      </c>
      <c r="F353" s="219" t="str">
        <v>Bible</v>
      </c>
      <c r="G353" s="5">
        <v>135</v>
      </c>
      <c r="H353" s="5" t="str">
        <v>Ethan‚ Jesse</v>
      </c>
      <c r="I353" s="5" t="str">
        <v>Planned</v>
      </c>
      <c r="J353" s="220">
        <f>_xlfn.XLOOKUP(G353,Calendar!$A$2:$A$300,Calendar!$B$2:$B$300)</f>
        <v>43539</v>
      </c>
      <c r="K353" s="5" t="b">
        <f t="shared" ca="1" si="21"/>
        <v>0</v>
      </c>
      <c r="L353" s="5" t="str">
        <f t="shared" si="22"/>
        <v>FoundationReading135</v>
      </c>
    </row>
    <row r="354" spans="1:12" hidden="1" x14ac:dyDescent="0.25">
      <c r="A354" s="217" t="str">
        <f t="shared" si="20"/>
        <v>ƒ __/__</v>
      </c>
      <c r="B354" s="217" t="str">
        <f>IFERROR(IF(VLOOKUP(L354,ActivityList[#Data],13,0)="Yes"," "&amp;Map,"")&amp;IF(VLOOKUP(L354,ActivityList[#Data],14,0)="Yes"," "&amp;Timeline,IF(VLOOKUP(L354,ActivityList[#Data],14,0)="Figure"," "&amp;Timeline&amp;Figure,"")),"")</f>
        <v/>
      </c>
      <c r="C354" s="85" t="str">
        <v>Read Zechariah 4</v>
      </c>
      <c r="D354" s="218" t="str">
        <v>Reading</v>
      </c>
      <c r="E354" s="218" t="str">
        <v>Foundation</v>
      </c>
      <c r="F354" s="219" t="str">
        <v>Bible</v>
      </c>
      <c r="G354" s="5">
        <v>136</v>
      </c>
      <c r="H354" s="5" t="str">
        <v>Ethan‚ Jesse</v>
      </c>
      <c r="I354" s="5" t="str">
        <v>Planned</v>
      </c>
      <c r="J354" s="220">
        <f>_xlfn.XLOOKUP(G354,Calendar!$A$2:$A$300,Calendar!$B$2:$B$300)</f>
        <v>43542</v>
      </c>
      <c r="K354" s="5" t="b">
        <f t="shared" ca="1" si="21"/>
        <v>0</v>
      </c>
      <c r="L354" s="5" t="str">
        <f t="shared" si="22"/>
        <v>FoundationReading136</v>
      </c>
    </row>
    <row r="355" spans="1:12" hidden="1" x14ac:dyDescent="0.25">
      <c r="A355" s="217" t="str">
        <f t="shared" si="20"/>
        <v>ƒ __/__</v>
      </c>
      <c r="B355" s="217" t="str">
        <f>IFERROR(IF(VLOOKUP(L355,ActivityList[#Data],13,0)="Yes"," "&amp;Map,"")&amp;IF(VLOOKUP(L355,ActivityList[#Data],14,0)="Yes"," "&amp;Timeline,IF(VLOOKUP(L355,ActivityList[#Data],14,0)="Figure"," "&amp;Timeline&amp;Figure,"")),"")</f>
        <v/>
      </c>
      <c r="C355" s="85" t="str">
        <v>Read Zechariah 5</v>
      </c>
      <c r="D355" s="218" t="str">
        <v>Reading</v>
      </c>
      <c r="E355" s="218" t="str">
        <v>Foundation</v>
      </c>
      <c r="F355" s="219" t="str">
        <v>Bible</v>
      </c>
      <c r="G355" s="5">
        <v>137</v>
      </c>
      <c r="H355" s="5" t="str">
        <v>Ethan‚ Jesse</v>
      </c>
      <c r="I355" s="5" t="str">
        <v>Planned</v>
      </c>
      <c r="J355" s="220">
        <f>_xlfn.XLOOKUP(G355,Calendar!$A$2:$A$300,Calendar!$B$2:$B$300)</f>
        <v>43543</v>
      </c>
      <c r="K355" s="5" t="b">
        <f t="shared" ca="1" si="21"/>
        <v>0</v>
      </c>
      <c r="L355" s="5" t="str">
        <f t="shared" si="22"/>
        <v>FoundationReading137</v>
      </c>
    </row>
    <row r="356" spans="1:12" hidden="1" x14ac:dyDescent="0.25">
      <c r="A356" s="217" t="str">
        <f t="shared" si="20"/>
        <v>ƒ __/__</v>
      </c>
      <c r="B356" s="217" t="str">
        <f>IFERROR(IF(VLOOKUP(L356,ActivityList[#Data],13,0)="Yes"," "&amp;Map,"")&amp;IF(VLOOKUP(L356,ActivityList[#Data],14,0)="Yes"," "&amp;Timeline,IF(VLOOKUP(L356,ActivityList[#Data],14,0)="Figure"," "&amp;Timeline&amp;Figure,"")),"")</f>
        <v/>
      </c>
      <c r="C356" s="85" t="str">
        <v>Read Zechariah 6</v>
      </c>
      <c r="D356" s="218" t="str">
        <v>Reading</v>
      </c>
      <c r="E356" s="218" t="str">
        <v>Foundation</v>
      </c>
      <c r="F356" s="219" t="str">
        <v>Bible</v>
      </c>
      <c r="G356" s="5">
        <v>138</v>
      </c>
      <c r="H356" s="5" t="str">
        <v>Ethan‚ Jesse</v>
      </c>
      <c r="I356" s="5" t="str">
        <v>Planned</v>
      </c>
      <c r="J356" s="220">
        <f>_xlfn.XLOOKUP(G356,Calendar!$A$2:$A$300,Calendar!$B$2:$B$300)</f>
        <v>43544</v>
      </c>
      <c r="K356" s="5" t="b">
        <f t="shared" ca="1" si="21"/>
        <v>0</v>
      </c>
      <c r="L356" s="5" t="str">
        <f t="shared" si="22"/>
        <v>FoundationReading138</v>
      </c>
    </row>
    <row r="357" spans="1:12" hidden="1" x14ac:dyDescent="0.25">
      <c r="A357" s="217" t="str">
        <f t="shared" si="20"/>
        <v>ƒ __/__</v>
      </c>
      <c r="B357" s="217" t="str">
        <f>IFERROR(IF(VLOOKUP(L357,ActivityList[#Data],13,0)="Yes"," "&amp;Map,"")&amp;IF(VLOOKUP(L357,ActivityList[#Data],14,0)="Yes"," "&amp;Timeline,IF(VLOOKUP(L357,ActivityList[#Data],14,0)="Figure"," "&amp;Timeline&amp;Figure,"")),"")</f>
        <v/>
      </c>
      <c r="C357" s="85" t="str">
        <v>Read Zechariah 7</v>
      </c>
      <c r="D357" s="218" t="str">
        <v>Reading</v>
      </c>
      <c r="E357" s="218" t="str">
        <v>Foundation</v>
      </c>
      <c r="F357" s="219" t="str">
        <v>Bible</v>
      </c>
      <c r="G357" s="5">
        <v>139</v>
      </c>
      <c r="H357" s="5" t="str">
        <v>Ethan‚ Jesse</v>
      </c>
      <c r="I357" s="5" t="str">
        <v>Planned</v>
      </c>
      <c r="J357" s="220">
        <f>_xlfn.XLOOKUP(G357,Calendar!$A$2:$A$300,Calendar!$B$2:$B$300)</f>
        <v>43545</v>
      </c>
      <c r="K357" s="5" t="b">
        <f t="shared" ca="1" si="21"/>
        <v>0</v>
      </c>
      <c r="L357" s="5" t="str">
        <f t="shared" si="22"/>
        <v>FoundationReading139</v>
      </c>
    </row>
    <row r="358" spans="1:12" hidden="1" x14ac:dyDescent="0.25">
      <c r="A358" s="217" t="str">
        <f t="shared" si="20"/>
        <v>ƒ __/__</v>
      </c>
      <c r="B358" s="217" t="str">
        <f>IFERROR(IF(VLOOKUP(L358,ActivityList[#Data],13,0)="Yes"," "&amp;Map,"")&amp;IF(VLOOKUP(L358,ActivityList[#Data],14,0)="Yes"," "&amp;Timeline,IF(VLOOKUP(L358,ActivityList[#Data],14,0)="Figure"," "&amp;Timeline&amp;Figure,"")),"")</f>
        <v/>
      </c>
      <c r="C358" s="85" t="str">
        <v>Read Zechariah 8</v>
      </c>
      <c r="D358" s="218" t="str">
        <v>Reading</v>
      </c>
      <c r="E358" s="218" t="str">
        <v>Foundation</v>
      </c>
      <c r="F358" s="219" t="str">
        <v>Bible</v>
      </c>
      <c r="G358" s="5">
        <v>140</v>
      </c>
      <c r="H358" s="5" t="str">
        <v>Ethan‚ Jesse</v>
      </c>
      <c r="I358" s="5" t="str">
        <v>Planned</v>
      </c>
      <c r="J358" s="220">
        <f>_xlfn.XLOOKUP(G358,Calendar!$A$2:$A$300,Calendar!$B$2:$B$300)</f>
        <v>43546</v>
      </c>
      <c r="K358" s="5" t="b">
        <f t="shared" ca="1" si="21"/>
        <v>0</v>
      </c>
      <c r="L358" s="5" t="str">
        <f t="shared" si="22"/>
        <v>FoundationReading140</v>
      </c>
    </row>
    <row r="359" spans="1:12" hidden="1" x14ac:dyDescent="0.25">
      <c r="A359" s="217" t="str">
        <f t="shared" si="20"/>
        <v>ƒ __/__</v>
      </c>
      <c r="B359" s="217" t="str">
        <f>IFERROR(IF(VLOOKUP(L359,ActivityList[#Data],13,0)="Yes"," "&amp;Map,"")&amp;IF(VLOOKUP(L359,ActivityList[#Data],14,0)="Yes"," "&amp;Timeline,IF(VLOOKUP(L359,ActivityList[#Data],14,0)="Figure"," "&amp;Timeline&amp;Figure,"")),"")</f>
        <v/>
      </c>
      <c r="C359" s="85" t="str">
        <v>Read Zechariah 9</v>
      </c>
      <c r="D359" s="218" t="str">
        <v>Reading</v>
      </c>
      <c r="E359" s="218" t="str">
        <v>Foundation</v>
      </c>
      <c r="F359" s="219" t="str">
        <v>Bible</v>
      </c>
      <c r="G359" s="5">
        <v>141</v>
      </c>
      <c r="H359" s="5" t="str">
        <v>Ethan‚ Jesse</v>
      </c>
      <c r="I359" s="5" t="str">
        <v>Planned</v>
      </c>
      <c r="J359" s="220">
        <f>_xlfn.XLOOKUP(G359,Calendar!$A$2:$A$300,Calendar!$B$2:$B$300)</f>
        <v>43549</v>
      </c>
      <c r="K359" s="5" t="b">
        <f t="shared" ca="1" si="21"/>
        <v>0</v>
      </c>
      <c r="L359" s="5" t="str">
        <f t="shared" si="22"/>
        <v>FoundationReading141</v>
      </c>
    </row>
    <row r="360" spans="1:12" hidden="1" x14ac:dyDescent="0.25">
      <c r="A360" s="217" t="str">
        <f t="shared" si="20"/>
        <v>ƒ __/__</v>
      </c>
      <c r="B360" s="217" t="str">
        <f>IFERROR(IF(VLOOKUP(L360,ActivityList[#Data],13,0)="Yes"," "&amp;Map,"")&amp;IF(VLOOKUP(L360,ActivityList[#Data],14,0)="Yes"," "&amp;Timeline,IF(VLOOKUP(L360,ActivityList[#Data],14,0)="Figure"," "&amp;Timeline&amp;Figure,"")),"")</f>
        <v/>
      </c>
      <c r="C360" s="85" t="str">
        <v>Read Zechariah 10</v>
      </c>
      <c r="D360" s="218" t="str">
        <v>Reading</v>
      </c>
      <c r="E360" s="218" t="str">
        <v>Foundation</v>
      </c>
      <c r="F360" s="219" t="str">
        <v>Bible</v>
      </c>
      <c r="G360" s="5">
        <v>142</v>
      </c>
      <c r="H360" s="5" t="str">
        <v>Ethan‚ Jesse</v>
      </c>
      <c r="I360" s="5" t="str">
        <v>Planned</v>
      </c>
      <c r="J360" s="220">
        <f>_xlfn.XLOOKUP(G360,Calendar!$A$2:$A$300,Calendar!$B$2:$B$300)</f>
        <v>43550</v>
      </c>
      <c r="K360" s="5" t="b">
        <f t="shared" ca="1" si="21"/>
        <v>0</v>
      </c>
      <c r="L360" s="5" t="str">
        <f t="shared" si="22"/>
        <v>FoundationReading142</v>
      </c>
    </row>
    <row r="361" spans="1:12" hidden="1" x14ac:dyDescent="0.25">
      <c r="A361" s="217" t="str">
        <f t="shared" si="20"/>
        <v>ƒ __/__</v>
      </c>
      <c r="B361" s="217" t="str">
        <f>IFERROR(IF(VLOOKUP(L361,ActivityList[#Data],13,0)="Yes"," "&amp;Map,"")&amp;IF(VLOOKUP(L361,ActivityList[#Data],14,0)="Yes"," "&amp;Timeline,IF(VLOOKUP(L361,ActivityList[#Data],14,0)="Figure"," "&amp;Timeline&amp;Figure,"")),"")</f>
        <v/>
      </c>
      <c r="C361" s="85" t="str">
        <v>Read Zechariah 11</v>
      </c>
      <c r="D361" s="218" t="str">
        <v>Reading</v>
      </c>
      <c r="E361" s="218" t="str">
        <v>Foundation</v>
      </c>
      <c r="F361" s="219" t="str">
        <v>Bible</v>
      </c>
      <c r="G361" s="5">
        <v>143</v>
      </c>
      <c r="H361" s="5" t="str">
        <v>Ethan‚ Jesse</v>
      </c>
      <c r="I361" s="5" t="str">
        <v>Planned</v>
      </c>
      <c r="J361" s="220">
        <f>_xlfn.XLOOKUP(G361,Calendar!$A$2:$A$300,Calendar!$B$2:$B$300)</f>
        <v>43551</v>
      </c>
      <c r="K361" s="5" t="b">
        <f t="shared" ca="1" si="21"/>
        <v>0</v>
      </c>
      <c r="L361" s="5" t="str">
        <f t="shared" si="22"/>
        <v>FoundationReading143</v>
      </c>
    </row>
    <row r="362" spans="1:12" hidden="1" x14ac:dyDescent="0.25">
      <c r="A362" s="217" t="str">
        <f t="shared" si="20"/>
        <v>ƒ __/__</v>
      </c>
      <c r="B362" s="217" t="str">
        <f>IFERROR(IF(VLOOKUP(L362,ActivityList[#Data],13,0)="Yes"," "&amp;Map,"")&amp;IF(VLOOKUP(L362,ActivityList[#Data],14,0)="Yes"," "&amp;Timeline,IF(VLOOKUP(L362,ActivityList[#Data],14,0)="Figure"," "&amp;Timeline&amp;Figure,"")),"")</f>
        <v/>
      </c>
      <c r="C362" s="85" t="str">
        <v>Read Zechariah 12</v>
      </c>
      <c r="D362" s="218" t="str">
        <v>Reading</v>
      </c>
      <c r="E362" s="218" t="str">
        <v>Foundation</v>
      </c>
      <c r="F362" s="219" t="str">
        <v>Bible</v>
      </c>
      <c r="G362" s="5">
        <v>144</v>
      </c>
      <c r="H362" s="5" t="str">
        <v>Ethan‚ Jesse</v>
      </c>
      <c r="I362" s="5" t="str">
        <v>Planned</v>
      </c>
      <c r="J362" s="220">
        <f>_xlfn.XLOOKUP(G362,Calendar!$A$2:$A$300,Calendar!$B$2:$B$300)</f>
        <v>43552</v>
      </c>
      <c r="K362" s="5" t="b">
        <f t="shared" ca="1" si="21"/>
        <v>0</v>
      </c>
      <c r="L362" s="5" t="str">
        <f t="shared" si="22"/>
        <v>FoundationReading144</v>
      </c>
    </row>
    <row r="363" spans="1:12" hidden="1" x14ac:dyDescent="0.25">
      <c r="A363" s="217" t="str">
        <f t="shared" si="20"/>
        <v>ƒ __/__</v>
      </c>
      <c r="B363" s="217" t="str">
        <f>IFERROR(IF(VLOOKUP(L363,ActivityList[#Data],13,0)="Yes"," "&amp;Map,"")&amp;IF(VLOOKUP(L363,ActivityList[#Data],14,0)="Yes"," "&amp;Timeline,IF(VLOOKUP(L363,ActivityList[#Data],14,0)="Figure"," "&amp;Timeline&amp;Figure,"")),"")</f>
        <v/>
      </c>
      <c r="C363" s="85" t="str">
        <v>Read Zechariah 13</v>
      </c>
      <c r="D363" s="218" t="str">
        <v>Reading</v>
      </c>
      <c r="E363" s="218" t="str">
        <v>Foundation</v>
      </c>
      <c r="F363" s="219" t="str">
        <v>Bible</v>
      </c>
      <c r="G363" s="5">
        <v>145</v>
      </c>
      <c r="H363" s="5" t="str">
        <v>Ethan‚ Jesse</v>
      </c>
      <c r="I363" s="5" t="str">
        <v>Planned</v>
      </c>
      <c r="J363" s="220">
        <f>_xlfn.XLOOKUP(G363,Calendar!$A$2:$A$300,Calendar!$B$2:$B$300)</f>
        <v>43553</v>
      </c>
      <c r="K363" s="5" t="b">
        <f t="shared" ca="1" si="21"/>
        <v>0</v>
      </c>
      <c r="L363" s="5" t="str">
        <f t="shared" si="22"/>
        <v>FoundationReading145</v>
      </c>
    </row>
    <row r="364" spans="1:12" hidden="1" x14ac:dyDescent="0.25">
      <c r="A364" s="217" t="str">
        <f t="shared" si="20"/>
        <v>ƒ __/__</v>
      </c>
      <c r="B364" s="217" t="str">
        <f>IFERROR(IF(VLOOKUP(L364,ActivityList[#Data],13,0)="Yes"," "&amp;Map,"")&amp;IF(VLOOKUP(L364,ActivityList[#Data],14,0)="Yes"," "&amp;Timeline,IF(VLOOKUP(L364,ActivityList[#Data],14,0)="Figure"," "&amp;Timeline&amp;Figure,"")),"")</f>
        <v/>
      </c>
      <c r="C364" s="85" t="str">
        <v>Read Zechariah 14</v>
      </c>
      <c r="D364" s="218" t="str">
        <v>Reading</v>
      </c>
      <c r="E364" s="218" t="str">
        <v>Foundation</v>
      </c>
      <c r="F364" s="219" t="str">
        <v>Bible</v>
      </c>
      <c r="G364" s="5">
        <v>146</v>
      </c>
      <c r="H364" s="5" t="str">
        <v>Ethan‚ Jesse</v>
      </c>
      <c r="I364" s="5" t="str">
        <v>Planned</v>
      </c>
      <c r="J364" s="220">
        <f>_xlfn.XLOOKUP(G364,Calendar!$A$2:$A$300,Calendar!$B$2:$B$300)</f>
        <v>43556</v>
      </c>
      <c r="K364" s="5" t="b">
        <f t="shared" ca="1" si="21"/>
        <v>0</v>
      </c>
      <c r="L364" s="5" t="str">
        <f t="shared" si="22"/>
        <v>FoundationReading146</v>
      </c>
    </row>
    <row r="365" spans="1:12" hidden="1" x14ac:dyDescent="0.25">
      <c r="A365" s="217" t="str">
        <f t="shared" si="20"/>
        <v>ƒ __/__</v>
      </c>
      <c r="B365" s="217" t="str">
        <f>IFERROR(IF(VLOOKUP(L365,ActivityList[#Data],13,0)="Yes"," "&amp;Map,"")&amp;IF(VLOOKUP(L365,ActivityList[#Data],14,0)="Yes"," "&amp;Timeline,IF(VLOOKUP(L365,ActivityList[#Data],14,0)="Figure"," "&amp;Timeline&amp;Figure,"")),"")</f>
        <v/>
      </c>
      <c r="C365" s="85" t="str">
        <v>Read Malachi 1</v>
      </c>
      <c r="D365" s="218" t="str">
        <v>Reading</v>
      </c>
      <c r="E365" s="218" t="str">
        <v>Foundation</v>
      </c>
      <c r="F365" s="219" t="str">
        <v>Bible</v>
      </c>
      <c r="G365" s="5">
        <v>147</v>
      </c>
      <c r="H365" s="5" t="str">
        <v>Ethan‚ Jesse</v>
      </c>
      <c r="I365" s="5" t="str">
        <v>Planned</v>
      </c>
      <c r="J365" s="220">
        <f>_xlfn.XLOOKUP(G365,Calendar!$A$2:$A$300,Calendar!$B$2:$B$300)</f>
        <v>43557</v>
      </c>
      <c r="K365" s="5" t="b">
        <f t="shared" ca="1" si="21"/>
        <v>0</v>
      </c>
      <c r="L365" s="5" t="str">
        <f t="shared" si="22"/>
        <v>FoundationReading147</v>
      </c>
    </row>
    <row r="366" spans="1:12" hidden="1" x14ac:dyDescent="0.25">
      <c r="A366" s="217" t="str">
        <f t="shared" si="20"/>
        <v>ƒ __/__</v>
      </c>
      <c r="B366" s="217" t="str">
        <f>IFERROR(IF(VLOOKUP(L366,ActivityList[#Data],13,0)="Yes"," "&amp;Map,"")&amp;IF(VLOOKUP(L366,ActivityList[#Data],14,0)="Yes"," "&amp;Timeline,IF(VLOOKUP(L366,ActivityList[#Data],14,0)="Figure"," "&amp;Timeline&amp;Figure,"")),"")</f>
        <v/>
      </c>
      <c r="C366" s="85" t="str">
        <v>Read Malachi 2</v>
      </c>
      <c r="D366" s="218" t="str">
        <v>Reading</v>
      </c>
      <c r="E366" s="218" t="str">
        <v>Foundation</v>
      </c>
      <c r="F366" s="219" t="str">
        <v>Bible</v>
      </c>
      <c r="G366" s="5">
        <v>148</v>
      </c>
      <c r="H366" s="5" t="str">
        <v>Ethan‚ Jesse</v>
      </c>
      <c r="I366" s="5" t="str">
        <v>Planned</v>
      </c>
      <c r="J366" s="220">
        <f>_xlfn.XLOOKUP(G366,Calendar!$A$2:$A$300,Calendar!$B$2:$B$300)</f>
        <v>43558</v>
      </c>
      <c r="K366" s="5" t="b">
        <f t="shared" ca="1" si="21"/>
        <v>0</v>
      </c>
      <c r="L366" s="5" t="str">
        <f t="shared" si="22"/>
        <v>FoundationReading148</v>
      </c>
    </row>
    <row r="367" spans="1:12" hidden="1" x14ac:dyDescent="0.25">
      <c r="A367" s="217" t="str">
        <f t="shared" si="20"/>
        <v>ƒ __/__</v>
      </c>
      <c r="B367" s="217" t="str">
        <f>IFERROR(IF(VLOOKUP(L367,ActivityList[#Data],13,0)="Yes"," "&amp;Map,"")&amp;IF(VLOOKUP(L367,ActivityList[#Data],14,0)="Yes"," "&amp;Timeline,IF(VLOOKUP(L367,ActivityList[#Data],14,0)="Figure"," "&amp;Timeline&amp;Figure,"")),"")</f>
        <v/>
      </c>
      <c r="C367" s="85" t="str">
        <v>Read Malachi 3</v>
      </c>
      <c r="D367" s="218" t="str">
        <v>Reading</v>
      </c>
      <c r="E367" s="218" t="str">
        <v>Foundation</v>
      </c>
      <c r="F367" s="219" t="str">
        <v>Bible</v>
      </c>
      <c r="G367" s="5">
        <v>149</v>
      </c>
      <c r="H367" s="5" t="str">
        <v>Ethan‚ Jesse</v>
      </c>
      <c r="I367" s="5" t="str">
        <v>Planned</v>
      </c>
      <c r="J367" s="220">
        <f>_xlfn.XLOOKUP(G367,Calendar!$A$2:$A$300,Calendar!$B$2:$B$300)</f>
        <v>43559</v>
      </c>
      <c r="K367" s="5" t="b">
        <f t="shared" ca="1" si="21"/>
        <v>0</v>
      </c>
      <c r="L367" s="5" t="str">
        <f t="shared" si="22"/>
        <v>FoundationReading149</v>
      </c>
    </row>
    <row r="368" spans="1:12" hidden="1" x14ac:dyDescent="0.25">
      <c r="A368" s="217" t="str">
        <f t="shared" si="20"/>
        <v>ƒ __/__</v>
      </c>
      <c r="B368" s="217" t="str">
        <f>IFERROR(IF(VLOOKUP(L368,ActivityList[#Data],13,0)="Yes"," "&amp;Map,"")&amp;IF(VLOOKUP(L368,ActivityList[#Data],14,0)="Yes"," "&amp;Timeline,IF(VLOOKUP(L368,ActivityList[#Data],14,0)="Figure"," "&amp;Timeline&amp;Figure,"")),"")</f>
        <v/>
      </c>
      <c r="C368" s="85" t="str">
        <v>Read Malachi 4</v>
      </c>
      <c r="D368" s="218" t="str">
        <v>Reading</v>
      </c>
      <c r="E368" s="218" t="str">
        <v>Foundation</v>
      </c>
      <c r="F368" s="219" t="str">
        <v>Bible</v>
      </c>
      <c r="G368" s="5">
        <v>150</v>
      </c>
      <c r="H368" s="5" t="str">
        <v>Ethan‚ Jesse</v>
      </c>
      <c r="I368" s="5" t="str">
        <v>Planned</v>
      </c>
      <c r="J368" s="220">
        <f>_xlfn.XLOOKUP(G368,Calendar!$A$2:$A$300,Calendar!$B$2:$B$300)</f>
        <v>43560</v>
      </c>
      <c r="K368" s="5" t="b">
        <f t="shared" ca="1" si="21"/>
        <v>0</v>
      </c>
      <c r="L368" s="5" t="str">
        <f t="shared" si="22"/>
        <v>FoundationReading150</v>
      </c>
    </row>
    <row r="369" spans="1:12" hidden="1" x14ac:dyDescent="0.25">
      <c r="A369" s="217" t="str">
        <f t="shared" si="20"/>
        <v>ƒ __/__</v>
      </c>
      <c r="B369" s="217" t="str">
        <f>IFERROR(IF(VLOOKUP(L369,ActivityList[#Data],13,0)="Yes"," "&amp;Map,"")&amp;IF(VLOOKUP(L369,ActivityList[#Data],14,0)="Yes"," "&amp;Timeline,IF(VLOOKUP(L369,ActivityList[#Data],14,0)="Figure"," "&amp;Timeline&amp;Figure,"")),"")</f>
        <v/>
      </c>
      <c r="C369" s="85" t="str">
        <v>Read 1 John 1</v>
      </c>
      <c r="D369" s="218" t="str">
        <v>Reading</v>
      </c>
      <c r="E369" s="218" t="str">
        <v>Foundation</v>
      </c>
      <c r="F369" s="219" t="str">
        <v>Bible</v>
      </c>
      <c r="G369" s="5">
        <v>151</v>
      </c>
      <c r="H369" s="5" t="str">
        <v>Ethan‚ Jesse</v>
      </c>
      <c r="I369" s="5" t="str">
        <v>Planned</v>
      </c>
      <c r="J369" s="220">
        <f>_xlfn.XLOOKUP(G369,Calendar!$A$2:$A$300,Calendar!$B$2:$B$300)</f>
        <v>43563</v>
      </c>
      <c r="K369" s="5" t="b">
        <f t="shared" ca="1" si="21"/>
        <v>0</v>
      </c>
      <c r="L369" s="5" t="str">
        <f t="shared" si="22"/>
        <v>FoundationReading151</v>
      </c>
    </row>
    <row r="370" spans="1:12" hidden="1" x14ac:dyDescent="0.25">
      <c r="A370" s="217" t="str">
        <f t="shared" si="20"/>
        <v>ƒ __/__</v>
      </c>
      <c r="B370" s="217" t="str">
        <f>IFERROR(IF(VLOOKUP(L370,ActivityList[#Data],13,0)="Yes"," "&amp;Map,"")&amp;IF(VLOOKUP(L370,ActivityList[#Data],14,0)="Yes"," "&amp;Timeline,IF(VLOOKUP(L370,ActivityList[#Data],14,0)="Figure"," "&amp;Timeline&amp;Figure,"")),"")</f>
        <v/>
      </c>
      <c r="C370" s="85" t="str">
        <v>Read 1 John 2</v>
      </c>
      <c r="D370" s="218" t="str">
        <v>Reading</v>
      </c>
      <c r="E370" s="218" t="str">
        <v>Foundation</v>
      </c>
      <c r="F370" s="219" t="str">
        <v>Bible</v>
      </c>
      <c r="G370" s="5">
        <v>152</v>
      </c>
      <c r="H370" s="5" t="str">
        <v>Ethan‚ Jesse</v>
      </c>
      <c r="I370" s="5" t="str">
        <v>Planned</v>
      </c>
      <c r="J370" s="220">
        <f>_xlfn.XLOOKUP(G370,Calendar!$A$2:$A$300,Calendar!$B$2:$B$300)</f>
        <v>43564</v>
      </c>
      <c r="K370" s="5" t="b">
        <f t="shared" ca="1" si="21"/>
        <v>0</v>
      </c>
      <c r="L370" s="5" t="str">
        <f t="shared" si="22"/>
        <v>FoundationReading152</v>
      </c>
    </row>
    <row r="371" spans="1:12" hidden="1" x14ac:dyDescent="0.25">
      <c r="A371" s="217" t="str">
        <f t="shared" si="20"/>
        <v>ƒ __/__</v>
      </c>
      <c r="B371" s="217" t="str">
        <f>IFERROR(IF(VLOOKUP(L371,ActivityList[#Data],13,0)="Yes"," "&amp;Map,"")&amp;IF(VLOOKUP(L371,ActivityList[#Data],14,0)="Yes"," "&amp;Timeline,IF(VLOOKUP(L371,ActivityList[#Data],14,0)="Figure"," "&amp;Timeline&amp;Figure,"")),"")</f>
        <v/>
      </c>
      <c r="C371" s="85" t="str">
        <v>Read 1 John 3</v>
      </c>
      <c r="D371" s="218" t="str">
        <v>Reading</v>
      </c>
      <c r="E371" s="218" t="str">
        <v>Foundation</v>
      </c>
      <c r="F371" s="219" t="str">
        <v>Bible</v>
      </c>
      <c r="G371" s="5">
        <v>153</v>
      </c>
      <c r="H371" s="5" t="str">
        <v>Ethan‚ Jesse</v>
      </c>
      <c r="I371" s="5" t="str">
        <v>Planned</v>
      </c>
      <c r="J371" s="220">
        <f>_xlfn.XLOOKUP(G371,Calendar!$A$2:$A$300,Calendar!$B$2:$B$300)</f>
        <v>43565</v>
      </c>
      <c r="K371" s="5" t="b">
        <f t="shared" ca="1" si="21"/>
        <v>0</v>
      </c>
      <c r="L371" s="5" t="str">
        <f t="shared" si="22"/>
        <v>FoundationReading153</v>
      </c>
    </row>
    <row r="372" spans="1:12" hidden="1" x14ac:dyDescent="0.25">
      <c r="A372" s="217" t="str">
        <f t="shared" si="20"/>
        <v>ƒ __/__</v>
      </c>
      <c r="B372" s="217" t="str">
        <f>IFERROR(IF(VLOOKUP(L372,ActivityList[#Data],13,0)="Yes"," "&amp;Map,"")&amp;IF(VLOOKUP(L372,ActivityList[#Data],14,0)="Yes"," "&amp;Timeline,IF(VLOOKUP(L372,ActivityList[#Data],14,0)="Figure"," "&amp;Timeline&amp;Figure,"")),"")</f>
        <v/>
      </c>
      <c r="C372" s="85" t="str">
        <v>Read 1 John 4</v>
      </c>
      <c r="D372" s="218" t="str">
        <v>Reading</v>
      </c>
      <c r="E372" s="218" t="str">
        <v>Foundation</v>
      </c>
      <c r="F372" s="219" t="str">
        <v>Bible</v>
      </c>
      <c r="G372" s="5">
        <v>154</v>
      </c>
      <c r="H372" s="5" t="str">
        <v>Ethan‚ Jesse</v>
      </c>
      <c r="I372" s="5" t="str">
        <v>Planned</v>
      </c>
      <c r="J372" s="220">
        <f>_xlfn.XLOOKUP(G372,Calendar!$A$2:$A$300,Calendar!$B$2:$B$300)</f>
        <v>43566</v>
      </c>
      <c r="K372" s="5" t="b">
        <f t="shared" ca="1" si="21"/>
        <v>0</v>
      </c>
      <c r="L372" s="5" t="str">
        <f t="shared" si="22"/>
        <v>FoundationReading154</v>
      </c>
    </row>
    <row r="373" spans="1:12" hidden="1" x14ac:dyDescent="0.25">
      <c r="A373" s="217" t="str">
        <f t="shared" si="20"/>
        <v>ƒ __/__</v>
      </c>
      <c r="B373" s="217" t="str">
        <f>IFERROR(IF(VLOOKUP(L373,ActivityList[#Data],13,0)="Yes"," "&amp;Map,"")&amp;IF(VLOOKUP(L373,ActivityList[#Data],14,0)="Yes"," "&amp;Timeline,IF(VLOOKUP(L373,ActivityList[#Data],14,0)="Figure"," "&amp;Timeline&amp;Figure,"")),"")</f>
        <v/>
      </c>
      <c r="C373" s="85" t="str">
        <v>Read 1 John 5</v>
      </c>
      <c r="D373" s="218" t="str">
        <v>Reading</v>
      </c>
      <c r="E373" s="218" t="str">
        <v>Foundation</v>
      </c>
      <c r="F373" s="219" t="str">
        <v>Bible</v>
      </c>
      <c r="G373" s="5">
        <v>155</v>
      </c>
      <c r="H373" s="5" t="str">
        <v>Ethan‚ Jesse</v>
      </c>
      <c r="I373" s="5" t="str">
        <v>Planned</v>
      </c>
      <c r="J373" s="220">
        <f>_xlfn.XLOOKUP(G373,Calendar!$A$2:$A$300,Calendar!$B$2:$B$300)</f>
        <v>43567</v>
      </c>
      <c r="K373" s="5" t="b">
        <f t="shared" ca="1" si="21"/>
        <v>0</v>
      </c>
      <c r="L373" s="5" t="str">
        <f t="shared" si="22"/>
        <v>FoundationReading155</v>
      </c>
    </row>
    <row r="374" spans="1:12" hidden="1" x14ac:dyDescent="0.25">
      <c r="A374" s="217" t="str">
        <f t="shared" si="20"/>
        <v>ƒ __/__</v>
      </c>
      <c r="B374" s="217" t="str">
        <f>IFERROR(IF(VLOOKUP(L374,ActivityList[#Data],13,0)="Yes"," "&amp;Map,"")&amp;IF(VLOOKUP(L374,ActivityList[#Data],14,0)="Yes"," "&amp;Timeline,IF(VLOOKUP(L374,ActivityList[#Data],14,0)="Figure"," "&amp;Timeline&amp;Figure,"")),"")</f>
        <v/>
      </c>
      <c r="C374" s="85" t="str">
        <v>Read 2 John</v>
      </c>
      <c r="D374" s="218" t="str">
        <v>Reading</v>
      </c>
      <c r="E374" s="218" t="str">
        <v>Foundation</v>
      </c>
      <c r="F374" s="219" t="str">
        <v>Bible</v>
      </c>
      <c r="G374" s="5">
        <v>156</v>
      </c>
      <c r="H374" s="5" t="str">
        <v>Ethan‚ Jesse</v>
      </c>
      <c r="I374" s="5" t="str">
        <v>Planned</v>
      </c>
      <c r="J374" s="220">
        <f>_xlfn.XLOOKUP(G374,Calendar!$A$2:$A$300,Calendar!$B$2:$B$300)</f>
        <v>43570</v>
      </c>
      <c r="K374" s="5" t="b">
        <f t="shared" ca="1" si="21"/>
        <v>0</v>
      </c>
      <c r="L374" s="5" t="str">
        <f t="shared" si="22"/>
        <v>FoundationReading156</v>
      </c>
    </row>
    <row r="375" spans="1:12" hidden="1" x14ac:dyDescent="0.25">
      <c r="A375" s="217" t="str">
        <f t="shared" si="20"/>
        <v>ƒ __/__</v>
      </c>
      <c r="B375" s="217" t="str">
        <f>IFERROR(IF(VLOOKUP(L375,ActivityList[#Data],13,0)="Yes"," "&amp;Map,"")&amp;IF(VLOOKUP(L375,ActivityList[#Data],14,0)="Yes"," "&amp;Timeline,IF(VLOOKUP(L375,ActivityList[#Data],14,0)="Figure"," "&amp;Timeline&amp;Figure,"")),"")</f>
        <v/>
      </c>
      <c r="C375" s="85" t="str">
        <v>Read 3 John</v>
      </c>
      <c r="D375" s="218" t="str">
        <v>Reading</v>
      </c>
      <c r="E375" s="218" t="str">
        <v>Foundation</v>
      </c>
      <c r="F375" s="219" t="str">
        <v>Bible</v>
      </c>
      <c r="G375" s="5">
        <v>157</v>
      </c>
      <c r="H375" s="5" t="str">
        <v>Ethan‚ Jesse</v>
      </c>
      <c r="I375" s="5" t="str">
        <v>Planned</v>
      </c>
      <c r="J375" s="220">
        <f>_xlfn.XLOOKUP(G375,Calendar!$A$2:$A$300,Calendar!$B$2:$B$300)</f>
        <v>43571</v>
      </c>
      <c r="K375" s="5" t="b">
        <f t="shared" ca="1" si="21"/>
        <v>0</v>
      </c>
      <c r="L375" s="5" t="str">
        <f t="shared" si="22"/>
        <v>FoundationReading157</v>
      </c>
    </row>
    <row r="376" spans="1:12" hidden="1" x14ac:dyDescent="0.25">
      <c r="A376" s="217" t="str">
        <f t="shared" si="20"/>
        <v>ƒ __/__</v>
      </c>
      <c r="B376" s="217" t="str">
        <f>IFERROR(IF(VLOOKUP(L376,ActivityList[#Data],13,0)="Yes"," "&amp;Map,"")&amp;IF(VLOOKUP(L376,ActivityList[#Data],14,0)="Yes"," "&amp;Timeline,IF(VLOOKUP(L376,ActivityList[#Data],14,0)="Figure"," "&amp;Timeline&amp;Figure,"")),"")</f>
        <v/>
      </c>
      <c r="C376" s="85" t="str">
        <v>Read Jude</v>
      </c>
      <c r="D376" s="218" t="str">
        <v>Reading</v>
      </c>
      <c r="E376" s="218" t="str">
        <v>Foundation</v>
      </c>
      <c r="F376" s="219" t="str">
        <v>Bible</v>
      </c>
      <c r="G376" s="5">
        <v>158</v>
      </c>
      <c r="H376" s="5" t="str">
        <v>Ethan‚ Jesse</v>
      </c>
      <c r="I376" s="5" t="str">
        <v>Planned</v>
      </c>
      <c r="J376" s="220">
        <f>_xlfn.XLOOKUP(G376,Calendar!$A$2:$A$300,Calendar!$B$2:$B$300)</f>
        <v>43572</v>
      </c>
      <c r="K376" s="5" t="b">
        <f t="shared" ca="1" si="21"/>
        <v>0</v>
      </c>
      <c r="L376" s="5" t="str">
        <f t="shared" si="22"/>
        <v>FoundationReading158</v>
      </c>
    </row>
    <row r="377" spans="1:12" hidden="1" x14ac:dyDescent="0.25">
      <c r="A377" s="217" t="str">
        <f t="shared" si="20"/>
        <v>ƒ __/__</v>
      </c>
      <c r="B377" s="217" t="str">
        <f>IFERROR(IF(VLOOKUP(L377,ActivityList[#Data],13,0)="Yes"," "&amp;Map,"")&amp;IF(VLOOKUP(L377,ActivityList[#Data],14,0)="Yes"," "&amp;Timeline,IF(VLOOKUP(L377,ActivityList[#Data],14,0)="Figure"," "&amp;Timeline&amp;Figure,"")),"")</f>
        <v/>
      </c>
      <c r="C377" s="85" t="str">
        <v>Read Revelation 1</v>
      </c>
      <c r="D377" s="218" t="str">
        <v>Reading</v>
      </c>
      <c r="E377" s="218" t="str">
        <v>Foundation</v>
      </c>
      <c r="F377" s="219" t="str">
        <v>Bible</v>
      </c>
      <c r="G377" s="5">
        <v>159</v>
      </c>
      <c r="H377" s="5" t="str">
        <v>Ethan‚ Jesse</v>
      </c>
      <c r="I377" s="5" t="str">
        <v>Planned</v>
      </c>
      <c r="J377" s="220">
        <f>_xlfn.XLOOKUP(G377,Calendar!$A$2:$A$300,Calendar!$B$2:$B$300)</f>
        <v>43573</v>
      </c>
      <c r="K377" s="5" t="b">
        <f t="shared" ca="1" si="21"/>
        <v>0</v>
      </c>
      <c r="L377" s="5" t="str">
        <f t="shared" si="22"/>
        <v>FoundationReading159</v>
      </c>
    </row>
    <row r="378" spans="1:12" hidden="1" x14ac:dyDescent="0.25">
      <c r="A378" s="217" t="str">
        <f t="shared" si="20"/>
        <v>ƒ __/__</v>
      </c>
      <c r="B378" s="217" t="str">
        <f>IFERROR(IF(VLOOKUP(L378,ActivityList[#Data],13,0)="Yes"," "&amp;Map,"")&amp;IF(VLOOKUP(L378,ActivityList[#Data],14,0)="Yes"," "&amp;Timeline,IF(VLOOKUP(L378,ActivityList[#Data],14,0)="Figure"," "&amp;Timeline&amp;Figure,"")),"")</f>
        <v/>
      </c>
      <c r="C378" s="85" t="str">
        <v>Read Revelation 2</v>
      </c>
      <c r="D378" s="218" t="str">
        <v>Reading</v>
      </c>
      <c r="E378" s="218" t="str">
        <v>Foundation</v>
      </c>
      <c r="F378" s="219" t="str">
        <v>Bible</v>
      </c>
      <c r="G378" s="5">
        <v>160</v>
      </c>
      <c r="H378" s="5" t="str">
        <v>Ethan‚ Jesse</v>
      </c>
      <c r="I378" s="5" t="str">
        <v>Planned</v>
      </c>
      <c r="J378" s="220">
        <f>_xlfn.XLOOKUP(G378,Calendar!$A$2:$A$300,Calendar!$B$2:$B$300)</f>
        <v>43574</v>
      </c>
      <c r="K378" s="5" t="b">
        <f t="shared" ca="1" si="21"/>
        <v>0</v>
      </c>
      <c r="L378" s="5" t="str">
        <f t="shared" si="22"/>
        <v>FoundationReading160</v>
      </c>
    </row>
    <row r="379" spans="1:12" hidden="1" x14ac:dyDescent="0.25">
      <c r="A379" s="217" t="str">
        <f t="shared" si="20"/>
        <v>ƒ __/__</v>
      </c>
      <c r="B379" s="217" t="str">
        <f>IFERROR(IF(VLOOKUP(L379,ActivityList[#Data],13,0)="Yes"," "&amp;Map,"")&amp;IF(VLOOKUP(L379,ActivityList[#Data],14,0)="Yes"," "&amp;Timeline,IF(VLOOKUP(L379,ActivityList[#Data],14,0)="Figure"," "&amp;Timeline&amp;Figure,"")),"")</f>
        <v/>
      </c>
      <c r="C379" s="85" t="str">
        <v>Read Revelation 3</v>
      </c>
      <c r="D379" s="218" t="str">
        <v>Reading</v>
      </c>
      <c r="E379" s="218" t="str">
        <v>Foundation</v>
      </c>
      <c r="F379" s="219" t="str">
        <v>Bible</v>
      </c>
      <c r="G379" s="5">
        <v>161</v>
      </c>
      <c r="H379" s="5" t="str">
        <v>Ethan‚ Jesse</v>
      </c>
      <c r="I379" s="5" t="str">
        <v>Planned</v>
      </c>
      <c r="J379" s="220">
        <f>_xlfn.XLOOKUP(G379,Calendar!$A$2:$A$300,Calendar!$B$2:$B$300)</f>
        <v>43577</v>
      </c>
      <c r="K379" s="5" t="b">
        <f t="shared" ca="1" si="21"/>
        <v>0</v>
      </c>
      <c r="L379" s="5" t="str">
        <f t="shared" si="22"/>
        <v>FoundationReading161</v>
      </c>
    </row>
    <row r="380" spans="1:12" hidden="1" x14ac:dyDescent="0.25">
      <c r="A380" s="217" t="str">
        <f t="shared" si="20"/>
        <v>ƒ __/__</v>
      </c>
      <c r="B380" s="217" t="str">
        <f>IFERROR(IF(VLOOKUP(L380,ActivityList[#Data],13,0)="Yes"," "&amp;Map,"")&amp;IF(VLOOKUP(L380,ActivityList[#Data],14,0)="Yes"," "&amp;Timeline,IF(VLOOKUP(L380,ActivityList[#Data],14,0)="Figure"," "&amp;Timeline&amp;Figure,"")),"")</f>
        <v/>
      </c>
      <c r="C380" s="85" t="str">
        <v>Read Revelation 4</v>
      </c>
      <c r="D380" s="218" t="str">
        <v>Reading</v>
      </c>
      <c r="E380" s="218" t="str">
        <v>Foundation</v>
      </c>
      <c r="F380" s="219" t="str">
        <v>Bible</v>
      </c>
      <c r="G380" s="5">
        <v>162</v>
      </c>
      <c r="H380" s="5" t="str">
        <v>Ethan‚ Jesse</v>
      </c>
      <c r="I380" s="5" t="str">
        <v>Planned</v>
      </c>
      <c r="J380" s="220">
        <f>_xlfn.XLOOKUP(G380,Calendar!$A$2:$A$300,Calendar!$B$2:$B$300)</f>
        <v>43578</v>
      </c>
      <c r="K380" s="5" t="b">
        <f t="shared" ca="1" si="21"/>
        <v>0</v>
      </c>
      <c r="L380" s="5" t="str">
        <f t="shared" si="22"/>
        <v>FoundationReading162</v>
      </c>
    </row>
    <row r="381" spans="1:12" hidden="1" x14ac:dyDescent="0.25">
      <c r="A381" s="217" t="str">
        <f t="shared" si="20"/>
        <v>ƒ __/__</v>
      </c>
      <c r="B381" s="217" t="str">
        <f>IFERROR(IF(VLOOKUP(L381,ActivityList[#Data],13,0)="Yes"," "&amp;Map,"")&amp;IF(VLOOKUP(L381,ActivityList[#Data],14,0)="Yes"," "&amp;Timeline,IF(VLOOKUP(L381,ActivityList[#Data],14,0)="Figure"," "&amp;Timeline&amp;Figure,"")),"")</f>
        <v/>
      </c>
      <c r="C381" s="85" t="str">
        <v>Read Revelation 5</v>
      </c>
      <c r="D381" s="218" t="str">
        <v>Reading</v>
      </c>
      <c r="E381" s="218" t="str">
        <v>Foundation</v>
      </c>
      <c r="F381" s="219" t="str">
        <v>Bible</v>
      </c>
      <c r="G381" s="5">
        <v>163</v>
      </c>
      <c r="H381" s="5" t="str">
        <v>Ethan‚ Jesse</v>
      </c>
      <c r="I381" s="5" t="str">
        <v>Planned</v>
      </c>
      <c r="J381" s="220">
        <f>_xlfn.XLOOKUP(G381,Calendar!$A$2:$A$300,Calendar!$B$2:$B$300)</f>
        <v>43579</v>
      </c>
      <c r="K381" s="5" t="b">
        <f t="shared" ca="1" si="21"/>
        <v>0</v>
      </c>
      <c r="L381" s="5" t="str">
        <f t="shared" si="22"/>
        <v>FoundationReading163</v>
      </c>
    </row>
    <row r="382" spans="1:12" hidden="1" x14ac:dyDescent="0.25">
      <c r="A382" s="217" t="str">
        <f t="shared" si="20"/>
        <v>ƒ __/__</v>
      </c>
      <c r="B382" s="217" t="str">
        <f>IFERROR(IF(VLOOKUP(L382,ActivityList[#Data],13,0)="Yes"," "&amp;Map,"")&amp;IF(VLOOKUP(L382,ActivityList[#Data],14,0)="Yes"," "&amp;Timeline,IF(VLOOKUP(L382,ActivityList[#Data],14,0)="Figure"," "&amp;Timeline&amp;Figure,"")),"")</f>
        <v/>
      </c>
      <c r="C382" s="85" t="str">
        <v>Read Revelation 6</v>
      </c>
      <c r="D382" s="218" t="str">
        <v>Reading</v>
      </c>
      <c r="E382" s="218" t="str">
        <v>Foundation</v>
      </c>
      <c r="F382" s="219" t="str">
        <v>Bible</v>
      </c>
      <c r="G382" s="5">
        <v>164</v>
      </c>
      <c r="H382" s="5" t="str">
        <v>Ethan‚ Jesse</v>
      </c>
      <c r="I382" s="5" t="str">
        <v>Planned</v>
      </c>
      <c r="J382" s="220">
        <f>_xlfn.XLOOKUP(G382,Calendar!$A$2:$A$300,Calendar!$B$2:$B$300)</f>
        <v>43580</v>
      </c>
      <c r="K382" s="5" t="b">
        <f t="shared" ca="1" si="21"/>
        <v>0</v>
      </c>
      <c r="L382" s="5" t="str">
        <f t="shared" si="22"/>
        <v>FoundationReading164</v>
      </c>
    </row>
    <row r="383" spans="1:12" hidden="1" x14ac:dyDescent="0.25">
      <c r="A383" s="217" t="str">
        <f t="shared" si="20"/>
        <v>ƒ __/__</v>
      </c>
      <c r="B383" s="217" t="str">
        <f>IFERROR(IF(VLOOKUP(L383,ActivityList[#Data],13,0)="Yes"," "&amp;Map,"")&amp;IF(VLOOKUP(L383,ActivityList[#Data],14,0)="Yes"," "&amp;Timeline,IF(VLOOKUP(L383,ActivityList[#Data],14,0)="Figure"," "&amp;Timeline&amp;Figure,"")),"")</f>
        <v/>
      </c>
      <c r="C383" s="85" t="str">
        <v>Read Revelation 7</v>
      </c>
      <c r="D383" s="218" t="str">
        <v>Reading</v>
      </c>
      <c r="E383" s="218" t="str">
        <v>Foundation</v>
      </c>
      <c r="F383" s="219" t="str">
        <v>Bible</v>
      </c>
      <c r="G383" s="5">
        <v>165</v>
      </c>
      <c r="H383" s="5" t="str">
        <v>Ethan‚ Jesse</v>
      </c>
      <c r="I383" s="5" t="str">
        <v>Planned</v>
      </c>
      <c r="J383" s="220">
        <f>_xlfn.XLOOKUP(G383,Calendar!$A$2:$A$300,Calendar!$B$2:$B$300)</f>
        <v>43581</v>
      </c>
      <c r="K383" s="5" t="b">
        <f t="shared" ca="1" si="21"/>
        <v>0</v>
      </c>
      <c r="L383" s="5" t="str">
        <f t="shared" si="22"/>
        <v>FoundationReading165</v>
      </c>
    </row>
    <row r="384" spans="1:12" hidden="1" x14ac:dyDescent="0.25">
      <c r="A384" s="217" t="str">
        <f t="shared" si="20"/>
        <v>ƒ __/__</v>
      </c>
      <c r="B384" s="217" t="str">
        <f>IFERROR(IF(VLOOKUP(L384,ActivityList[#Data],13,0)="Yes"," "&amp;Map,"")&amp;IF(VLOOKUP(L384,ActivityList[#Data],14,0)="Yes"," "&amp;Timeline,IF(VLOOKUP(L384,ActivityList[#Data],14,0)="Figure"," "&amp;Timeline&amp;Figure,"")),"")</f>
        <v/>
      </c>
      <c r="C384" s="85" t="str">
        <v>Read Revelation 8</v>
      </c>
      <c r="D384" s="218" t="str">
        <v>Reading</v>
      </c>
      <c r="E384" s="218" t="str">
        <v>Foundation</v>
      </c>
      <c r="F384" s="219" t="str">
        <v>Bible</v>
      </c>
      <c r="G384" s="5">
        <v>166</v>
      </c>
      <c r="H384" s="5" t="str">
        <v>Ethan‚ Jesse</v>
      </c>
      <c r="I384" s="5" t="str">
        <v>Planned</v>
      </c>
      <c r="J384" s="220">
        <f>_xlfn.XLOOKUP(G384,Calendar!$A$2:$A$300,Calendar!$B$2:$B$300)</f>
        <v>43584</v>
      </c>
      <c r="K384" s="5" t="b">
        <f t="shared" ca="1" si="21"/>
        <v>0</v>
      </c>
      <c r="L384" s="5" t="str">
        <f t="shared" si="22"/>
        <v>FoundationReading166</v>
      </c>
    </row>
    <row r="385" spans="1:12" hidden="1" x14ac:dyDescent="0.25">
      <c r="A385" s="217" t="str">
        <f t="shared" si="20"/>
        <v>ƒ __/__</v>
      </c>
      <c r="B385" s="217" t="str">
        <f>IFERROR(IF(VLOOKUP(L385,ActivityList[#Data],13,0)="Yes"," "&amp;Map,"")&amp;IF(VLOOKUP(L385,ActivityList[#Data],14,0)="Yes"," "&amp;Timeline,IF(VLOOKUP(L385,ActivityList[#Data],14,0)="Figure"," "&amp;Timeline&amp;Figure,"")),"")</f>
        <v/>
      </c>
      <c r="C385" s="85" t="str">
        <v>Read Revelation 9</v>
      </c>
      <c r="D385" s="218" t="str">
        <v>Reading</v>
      </c>
      <c r="E385" s="218" t="str">
        <v>Foundation</v>
      </c>
      <c r="F385" s="219" t="str">
        <v>Bible</v>
      </c>
      <c r="G385" s="5">
        <v>167</v>
      </c>
      <c r="H385" s="5" t="str">
        <v>Ethan‚ Jesse</v>
      </c>
      <c r="I385" s="5" t="str">
        <v>Planned</v>
      </c>
      <c r="J385" s="220">
        <f>_xlfn.XLOOKUP(G385,Calendar!$A$2:$A$300,Calendar!$B$2:$B$300)</f>
        <v>43585</v>
      </c>
      <c r="K385" s="5" t="b">
        <f t="shared" ca="1" si="21"/>
        <v>0</v>
      </c>
      <c r="L385" s="5" t="str">
        <f t="shared" si="22"/>
        <v>FoundationReading167</v>
      </c>
    </row>
    <row r="386" spans="1:12" hidden="1" x14ac:dyDescent="0.25">
      <c r="A386" s="217" t="str">
        <f t="shared" si="20"/>
        <v>ƒ __/__</v>
      </c>
      <c r="B386" s="217" t="str">
        <f>IFERROR(IF(VLOOKUP(L386,ActivityList[#Data],13,0)="Yes"," "&amp;Map,"")&amp;IF(VLOOKUP(L386,ActivityList[#Data],14,0)="Yes"," "&amp;Timeline,IF(VLOOKUP(L386,ActivityList[#Data],14,0)="Figure"," "&amp;Timeline&amp;Figure,"")),"")</f>
        <v/>
      </c>
      <c r="C386" s="85" t="str">
        <v>Read Revelation 10</v>
      </c>
      <c r="D386" s="218" t="str">
        <v>Reading</v>
      </c>
      <c r="E386" s="218" t="str">
        <v>Foundation</v>
      </c>
      <c r="F386" s="219" t="str">
        <v>Bible</v>
      </c>
      <c r="G386" s="5">
        <v>168</v>
      </c>
      <c r="H386" s="5" t="str">
        <v>Ethan‚ Jesse</v>
      </c>
      <c r="I386" s="5" t="str">
        <v>Planned</v>
      </c>
      <c r="J386" s="220">
        <f>_xlfn.XLOOKUP(G386,Calendar!$A$2:$A$300,Calendar!$B$2:$B$300)</f>
        <v>43586</v>
      </c>
      <c r="K386" s="5" t="b">
        <f t="shared" ca="1" si="21"/>
        <v>0</v>
      </c>
      <c r="L386" s="5" t="str">
        <f t="shared" si="22"/>
        <v>FoundationReading168</v>
      </c>
    </row>
    <row r="387" spans="1:12" hidden="1" x14ac:dyDescent="0.25">
      <c r="A387" s="217" t="str">
        <f t="shared" si="20"/>
        <v>ƒ __/__</v>
      </c>
      <c r="B387" s="217" t="str">
        <f>IFERROR(IF(VLOOKUP(L387,ActivityList[#Data],13,0)="Yes"," "&amp;Map,"")&amp;IF(VLOOKUP(L387,ActivityList[#Data],14,0)="Yes"," "&amp;Timeline,IF(VLOOKUP(L387,ActivityList[#Data],14,0)="Figure"," "&amp;Timeline&amp;Figure,"")),"")</f>
        <v/>
      </c>
      <c r="C387" s="85" t="str">
        <v>Read Revelation 11</v>
      </c>
      <c r="D387" s="218" t="str">
        <v>Reading</v>
      </c>
      <c r="E387" s="218" t="str">
        <v>Foundation</v>
      </c>
      <c r="F387" s="219" t="str">
        <v>Bible</v>
      </c>
      <c r="G387" s="5">
        <v>169</v>
      </c>
      <c r="H387" s="5" t="str">
        <v>Ethan‚ Jesse</v>
      </c>
      <c r="I387" s="5" t="str">
        <v>Planned</v>
      </c>
      <c r="J387" s="220">
        <f>_xlfn.XLOOKUP(G387,Calendar!$A$2:$A$300,Calendar!$B$2:$B$300)</f>
        <v>43587</v>
      </c>
      <c r="K387" s="5" t="b">
        <f t="shared" ca="1" si="21"/>
        <v>0</v>
      </c>
      <c r="L387" s="5" t="str">
        <f t="shared" si="22"/>
        <v>FoundationReading169</v>
      </c>
    </row>
    <row r="388" spans="1:12" hidden="1" x14ac:dyDescent="0.25">
      <c r="A388" s="217" t="str">
        <f t="shared" si="20"/>
        <v>ƒ __/__</v>
      </c>
      <c r="B388" s="217" t="str">
        <f>IFERROR(IF(VLOOKUP(L388,ActivityList[#Data],13,0)="Yes"," "&amp;Map,"")&amp;IF(VLOOKUP(L388,ActivityList[#Data],14,0)="Yes"," "&amp;Timeline,IF(VLOOKUP(L388,ActivityList[#Data],14,0)="Figure"," "&amp;Timeline&amp;Figure,"")),"")</f>
        <v/>
      </c>
      <c r="C388" s="85" t="str">
        <v>Read Revelation 12</v>
      </c>
      <c r="D388" s="218" t="str">
        <v>Reading</v>
      </c>
      <c r="E388" s="218" t="str">
        <v>Foundation</v>
      </c>
      <c r="F388" s="219" t="str">
        <v>Bible</v>
      </c>
      <c r="G388" s="5">
        <v>170</v>
      </c>
      <c r="H388" s="5" t="str">
        <v>Ethan‚ Jesse</v>
      </c>
      <c r="I388" s="5" t="str">
        <v>Planned</v>
      </c>
      <c r="J388" s="220">
        <f>_xlfn.XLOOKUP(G388,Calendar!$A$2:$A$300,Calendar!$B$2:$B$300)</f>
        <v>43588</v>
      </c>
      <c r="K388" s="5" t="b">
        <f t="shared" ca="1" si="21"/>
        <v>0</v>
      </c>
      <c r="L388" s="5" t="str">
        <f t="shared" si="22"/>
        <v>FoundationReading170</v>
      </c>
    </row>
    <row r="389" spans="1:12" hidden="1" x14ac:dyDescent="0.25">
      <c r="A389" s="217" t="str">
        <f t="shared" ref="A389:A452" si="23">Planned&amp;" __/__"</f>
        <v>ƒ __/__</v>
      </c>
      <c r="B389" s="217" t="str">
        <f>IFERROR(IF(VLOOKUP(L389,ActivityList[#Data],13,0)="Yes"," "&amp;Map,"")&amp;IF(VLOOKUP(L389,ActivityList[#Data],14,0)="Yes"," "&amp;Timeline,IF(VLOOKUP(L389,ActivityList[#Data],14,0)="Figure"," "&amp;Timeline&amp;Figure,"")),"")</f>
        <v/>
      </c>
      <c r="C389" s="85" t="str">
        <v>Read Revelation 13</v>
      </c>
      <c r="D389" s="218" t="str">
        <v>Reading</v>
      </c>
      <c r="E389" s="218" t="str">
        <v>Foundation</v>
      </c>
      <c r="F389" s="219" t="str">
        <v>Bible</v>
      </c>
      <c r="G389" s="5">
        <v>171</v>
      </c>
      <c r="H389" s="5" t="str">
        <v>Ethan‚ Jesse</v>
      </c>
      <c r="I389" s="5" t="str">
        <v>Planned</v>
      </c>
      <c r="J389" s="220">
        <f>_xlfn.XLOOKUP(G389,Calendar!$A$2:$A$300,Calendar!$B$2:$B$300)</f>
        <v>43591</v>
      </c>
      <c r="K389" s="5" t="b">
        <f t="shared" ca="1" si="21"/>
        <v>0</v>
      </c>
      <c r="L389" s="5" t="str">
        <f t="shared" si="22"/>
        <v>FoundationReading171</v>
      </c>
    </row>
    <row r="390" spans="1:12" hidden="1" x14ac:dyDescent="0.25">
      <c r="A390" s="217" t="str">
        <f t="shared" si="23"/>
        <v>ƒ __/__</v>
      </c>
      <c r="B390" s="217" t="str">
        <f>IFERROR(IF(VLOOKUP(L390,ActivityList[#Data],13,0)="Yes"," "&amp;Map,"")&amp;IF(VLOOKUP(L390,ActivityList[#Data],14,0)="Yes"," "&amp;Timeline,IF(VLOOKUP(L390,ActivityList[#Data],14,0)="Figure"," "&amp;Timeline&amp;Figure,"")),"")</f>
        <v/>
      </c>
      <c r="C390" s="85" t="str">
        <v>Read Revelation 14</v>
      </c>
      <c r="D390" s="218" t="str">
        <v>Reading</v>
      </c>
      <c r="E390" s="218" t="str">
        <v>Foundation</v>
      </c>
      <c r="F390" s="219" t="str">
        <v>Bible</v>
      </c>
      <c r="G390" s="5">
        <v>172</v>
      </c>
      <c r="H390" s="5" t="str">
        <v>Ethan‚ Jesse</v>
      </c>
      <c r="I390" s="5" t="str">
        <v>Planned</v>
      </c>
      <c r="J390" s="220">
        <f>_xlfn.XLOOKUP(G390,Calendar!$A$2:$A$300,Calendar!$B$2:$B$300)</f>
        <v>43592</v>
      </c>
      <c r="K390" s="5" t="b">
        <f t="shared" ca="1" si="21"/>
        <v>0</v>
      </c>
      <c r="L390" s="5" t="str">
        <f t="shared" si="22"/>
        <v>FoundationReading172</v>
      </c>
    </row>
    <row r="391" spans="1:12" hidden="1" x14ac:dyDescent="0.25">
      <c r="A391" s="217" t="str">
        <f t="shared" si="23"/>
        <v>ƒ __/__</v>
      </c>
      <c r="B391" s="217" t="str">
        <f>IFERROR(IF(VLOOKUP(L391,ActivityList[#Data],13,0)="Yes"," "&amp;Map,"")&amp;IF(VLOOKUP(L391,ActivityList[#Data],14,0)="Yes"," "&amp;Timeline,IF(VLOOKUP(L391,ActivityList[#Data],14,0)="Figure"," "&amp;Timeline&amp;Figure,"")),"")</f>
        <v/>
      </c>
      <c r="C391" s="85" t="str">
        <v>Read Revelation 15</v>
      </c>
      <c r="D391" s="218" t="str">
        <v>Reading</v>
      </c>
      <c r="E391" s="218" t="str">
        <v>Foundation</v>
      </c>
      <c r="F391" s="219" t="str">
        <v>Bible</v>
      </c>
      <c r="G391" s="5">
        <v>173</v>
      </c>
      <c r="H391" s="5" t="str">
        <v>Ethan‚ Jesse</v>
      </c>
      <c r="I391" s="5" t="str">
        <v>Planned</v>
      </c>
      <c r="J391" s="220">
        <f>_xlfn.XLOOKUP(G391,Calendar!$A$2:$A$300,Calendar!$B$2:$B$300)</f>
        <v>43593</v>
      </c>
      <c r="K391" s="5" t="b">
        <f t="shared" ca="1" si="21"/>
        <v>0</v>
      </c>
      <c r="L391" s="5" t="str">
        <f t="shared" si="22"/>
        <v>FoundationReading173</v>
      </c>
    </row>
    <row r="392" spans="1:12" hidden="1" x14ac:dyDescent="0.25">
      <c r="A392" s="217" t="str">
        <f t="shared" si="23"/>
        <v>ƒ __/__</v>
      </c>
      <c r="B392" s="217" t="str">
        <f>IFERROR(IF(VLOOKUP(L392,ActivityList[#Data],13,0)="Yes"," "&amp;Map,"")&amp;IF(VLOOKUP(L392,ActivityList[#Data],14,0)="Yes"," "&amp;Timeline,IF(VLOOKUP(L392,ActivityList[#Data],14,0)="Figure"," "&amp;Timeline&amp;Figure,"")),"")</f>
        <v/>
      </c>
      <c r="C392" s="85" t="str">
        <v>Read Revelation 16</v>
      </c>
      <c r="D392" s="218" t="str">
        <v>Reading</v>
      </c>
      <c r="E392" s="218" t="str">
        <v>Foundation</v>
      </c>
      <c r="F392" s="219" t="str">
        <v>Bible</v>
      </c>
      <c r="G392" s="5">
        <v>174</v>
      </c>
      <c r="H392" s="5" t="str">
        <v>Ethan‚ Jesse</v>
      </c>
      <c r="I392" s="5" t="str">
        <v>Planned</v>
      </c>
      <c r="J392" s="220">
        <f>_xlfn.XLOOKUP(G392,Calendar!$A$2:$A$300,Calendar!$B$2:$B$300)</f>
        <v>43594</v>
      </c>
      <c r="K392" s="5" t="b">
        <f t="shared" ca="1" si="21"/>
        <v>0</v>
      </c>
      <c r="L392" s="5" t="str">
        <f t="shared" si="22"/>
        <v>FoundationReading174</v>
      </c>
    </row>
    <row r="393" spans="1:12" hidden="1" x14ac:dyDescent="0.25">
      <c r="A393" s="217" t="str">
        <f t="shared" si="23"/>
        <v>ƒ __/__</v>
      </c>
      <c r="B393" s="217" t="str">
        <f>IFERROR(IF(VLOOKUP(L393,ActivityList[#Data],13,0)="Yes"," "&amp;Map,"")&amp;IF(VLOOKUP(L393,ActivityList[#Data],14,0)="Yes"," "&amp;Timeline,IF(VLOOKUP(L393,ActivityList[#Data],14,0)="Figure"," "&amp;Timeline&amp;Figure,"")),"")</f>
        <v/>
      </c>
      <c r="C393" s="85" t="str">
        <v>Read Revelation 17</v>
      </c>
      <c r="D393" s="218" t="str">
        <v>Reading</v>
      </c>
      <c r="E393" s="218" t="str">
        <v>Foundation</v>
      </c>
      <c r="F393" s="219" t="str">
        <v>Bible</v>
      </c>
      <c r="G393" s="5">
        <v>175</v>
      </c>
      <c r="H393" s="5" t="str">
        <v>Ethan‚ Jesse</v>
      </c>
      <c r="I393" s="5" t="str">
        <v>Planned</v>
      </c>
      <c r="J393" s="220">
        <f>_xlfn.XLOOKUP(G393,Calendar!$A$2:$A$300,Calendar!$B$2:$B$300)</f>
        <v>43595</v>
      </c>
      <c r="K393" s="5" t="b">
        <f t="shared" ca="1" si="21"/>
        <v>0</v>
      </c>
      <c r="L393" s="5" t="str">
        <f t="shared" si="22"/>
        <v>FoundationReading175</v>
      </c>
    </row>
    <row r="394" spans="1:12" hidden="1" x14ac:dyDescent="0.25">
      <c r="A394" s="217" t="str">
        <f t="shared" si="23"/>
        <v>ƒ __/__</v>
      </c>
      <c r="B394" s="217" t="str">
        <f>IFERROR(IF(VLOOKUP(L394,ActivityList[#Data],13,0)="Yes"," "&amp;Map,"")&amp;IF(VLOOKUP(L394,ActivityList[#Data],14,0)="Yes"," "&amp;Timeline,IF(VLOOKUP(L394,ActivityList[#Data],14,0)="Figure"," "&amp;Timeline&amp;Figure,"")),"")</f>
        <v/>
      </c>
      <c r="C394" s="85" t="str">
        <v>Read Revelation 18</v>
      </c>
      <c r="D394" s="218" t="str">
        <v>Reading</v>
      </c>
      <c r="E394" s="218" t="str">
        <v>Foundation</v>
      </c>
      <c r="F394" s="219" t="str">
        <v>Bible</v>
      </c>
      <c r="G394" s="5">
        <v>176</v>
      </c>
      <c r="H394" s="5" t="str">
        <v>Ethan‚ Jesse</v>
      </c>
      <c r="I394" s="5" t="str">
        <v>Planned</v>
      </c>
      <c r="J394" s="220">
        <f>_xlfn.XLOOKUP(G394,Calendar!$A$2:$A$300,Calendar!$B$2:$B$300)</f>
        <v>43598</v>
      </c>
      <c r="K394" s="5" t="b">
        <f t="shared" ca="1" si="21"/>
        <v>0</v>
      </c>
      <c r="L394" s="5" t="str">
        <f t="shared" si="22"/>
        <v>FoundationReading176</v>
      </c>
    </row>
    <row r="395" spans="1:12" hidden="1" x14ac:dyDescent="0.25">
      <c r="A395" s="217" t="str">
        <f t="shared" si="23"/>
        <v>ƒ __/__</v>
      </c>
      <c r="B395" s="217" t="str">
        <f>IFERROR(IF(VLOOKUP(L395,ActivityList[#Data],13,0)="Yes"," "&amp;Map,"")&amp;IF(VLOOKUP(L395,ActivityList[#Data],14,0)="Yes"," "&amp;Timeline,IF(VLOOKUP(L395,ActivityList[#Data],14,0)="Figure"," "&amp;Timeline&amp;Figure,"")),"")</f>
        <v/>
      </c>
      <c r="C395" s="85" t="str">
        <v>Read Revelation 19</v>
      </c>
      <c r="D395" s="218" t="str">
        <v>Reading</v>
      </c>
      <c r="E395" s="218" t="str">
        <v>Foundation</v>
      </c>
      <c r="F395" s="219" t="str">
        <v>Bible</v>
      </c>
      <c r="G395" s="5">
        <v>177</v>
      </c>
      <c r="H395" s="5" t="str">
        <v>Ethan‚ Jesse</v>
      </c>
      <c r="I395" s="5" t="str">
        <v>Planned</v>
      </c>
      <c r="J395" s="220">
        <f>_xlfn.XLOOKUP(G395,Calendar!$A$2:$A$300,Calendar!$B$2:$B$300)</f>
        <v>43599</v>
      </c>
      <c r="K395" s="5" t="b">
        <f t="shared" ca="1" si="21"/>
        <v>0</v>
      </c>
      <c r="L395" s="5" t="str">
        <f t="shared" si="22"/>
        <v>FoundationReading177</v>
      </c>
    </row>
    <row r="396" spans="1:12" hidden="1" x14ac:dyDescent="0.25">
      <c r="A396" s="217" t="str">
        <f t="shared" si="23"/>
        <v>ƒ __/__</v>
      </c>
      <c r="B396" s="217" t="str">
        <f>IFERROR(IF(VLOOKUP(L396,ActivityList[#Data],13,0)="Yes"," "&amp;Map,"")&amp;IF(VLOOKUP(L396,ActivityList[#Data],14,0)="Yes"," "&amp;Timeline,IF(VLOOKUP(L396,ActivityList[#Data],14,0)="Figure"," "&amp;Timeline&amp;Figure,"")),"")</f>
        <v/>
      </c>
      <c r="C396" s="85" t="str">
        <v>Read Revelation 20</v>
      </c>
      <c r="D396" s="218" t="str">
        <v>Reading</v>
      </c>
      <c r="E396" s="218" t="str">
        <v>Foundation</v>
      </c>
      <c r="F396" s="219" t="str">
        <v>Bible</v>
      </c>
      <c r="G396" s="5">
        <v>178</v>
      </c>
      <c r="H396" s="5" t="str">
        <v>Ethan‚ Jesse</v>
      </c>
      <c r="I396" s="5" t="str">
        <v>Planned</v>
      </c>
      <c r="J396" s="220">
        <f>_xlfn.XLOOKUP(G396,Calendar!$A$2:$A$300,Calendar!$B$2:$B$300)</f>
        <v>43600</v>
      </c>
      <c r="K396" s="5" t="b">
        <f t="shared" ca="1" si="21"/>
        <v>0</v>
      </c>
      <c r="L396" s="5" t="str">
        <f t="shared" si="22"/>
        <v>FoundationReading178</v>
      </c>
    </row>
    <row r="397" spans="1:12" hidden="1" x14ac:dyDescent="0.25">
      <c r="A397" s="217" t="str">
        <f t="shared" si="23"/>
        <v>ƒ __/__</v>
      </c>
      <c r="B397" s="217" t="str">
        <f>IFERROR(IF(VLOOKUP(L397,ActivityList[#Data],13,0)="Yes"," "&amp;Map,"")&amp;IF(VLOOKUP(L397,ActivityList[#Data],14,0)="Yes"," "&amp;Timeline,IF(VLOOKUP(L397,ActivityList[#Data],14,0)="Figure"," "&amp;Timeline&amp;Figure,"")),"")</f>
        <v/>
      </c>
      <c r="C397" s="85" t="str">
        <v>Read Revelation 21</v>
      </c>
      <c r="D397" s="218" t="str">
        <v>Reading</v>
      </c>
      <c r="E397" s="218" t="str">
        <v>Foundation</v>
      </c>
      <c r="F397" s="219" t="str">
        <v>Bible</v>
      </c>
      <c r="G397" s="5">
        <v>179</v>
      </c>
      <c r="H397" s="5" t="str">
        <v>Ethan‚ Jesse</v>
      </c>
      <c r="I397" s="5" t="str">
        <v>Planned</v>
      </c>
      <c r="J397" s="220">
        <f>_xlfn.XLOOKUP(G397,Calendar!$A$2:$A$300,Calendar!$B$2:$B$300)</f>
        <v>43601</v>
      </c>
      <c r="K397" s="5" t="b">
        <f t="shared" ca="1" si="21"/>
        <v>0</v>
      </c>
      <c r="L397" s="5" t="str">
        <f t="shared" si="22"/>
        <v>FoundationReading179</v>
      </c>
    </row>
    <row r="398" spans="1:12" hidden="1" x14ac:dyDescent="0.25">
      <c r="A398" s="217" t="str">
        <f t="shared" si="23"/>
        <v>ƒ __/__</v>
      </c>
      <c r="B398" s="217" t="str">
        <f>IFERROR(IF(VLOOKUP(L398,ActivityList[#Data],13,0)="Yes"," "&amp;Map,"")&amp;IF(VLOOKUP(L398,ActivityList[#Data],14,0)="Yes"," "&amp;Timeline,IF(VLOOKUP(L398,ActivityList[#Data],14,0)="Figure"," "&amp;Timeline&amp;Figure,"")),"")</f>
        <v/>
      </c>
      <c r="C398" s="85" t="str">
        <v>Read Revelation 22</v>
      </c>
      <c r="D398" s="218" t="str">
        <v>Reading</v>
      </c>
      <c r="E398" s="218" t="str">
        <v>Foundation</v>
      </c>
      <c r="F398" s="219" t="str">
        <v>Bible</v>
      </c>
      <c r="G398" s="5">
        <v>180</v>
      </c>
      <c r="H398" s="5" t="str">
        <v>Ethan‚ Jesse</v>
      </c>
      <c r="I398" s="5" t="str">
        <v>Planned</v>
      </c>
      <c r="J398" s="220">
        <f>_xlfn.XLOOKUP(G398,Calendar!$A$2:$A$300,Calendar!$B$2:$B$300)</f>
        <v>43602</v>
      </c>
      <c r="K398" s="5" t="b">
        <f t="shared" ca="1" si="21"/>
        <v>0</v>
      </c>
      <c r="L398" s="5" t="str">
        <f t="shared" si="22"/>
        <v>FoundationReading180</v>
      </c>
    </row>
    <row r="399" spans="1:12" hidden="1" x14ac:dyDescent="0.25">
      <c r="A399" s="217" t="str">
        <f t="shared" si="23"/>
        <v>ƒ __/__</v>
      </c>
      <c r="B399" s="217" t="str">
        <f>IFERROR(IF(VLOOKUP(L399,ActivityList[#Data],13,0)="Yes"," "&amp;Map,"")&amp;IF(VLOOKUP(L399,ActivityList[#Data],14,0)="Yes"," "&amp;Timeline,IF(VLOOKUP(L399,ActivityList[#Data],14,0)="Figure"," "&amp;Timeline&amp;Figure,"")),"")</f>
        <v xml:space="preserve"> Ǽ</v>
      </c>
      <c r="C399" s="85" t="str">
        <v>Read pp.2-5</v>
      </c>
      <c r="D399" s="218" t="str">
        <v>Journey, Eastern Hemisphere</v>
      </c>
      <c r="E399" s="218" t="str">
        <v>Foundation</v>
      </c>
      <c r="F399" s="219" t="str">
        <v>History/Geog.</v>
      </c>
      <c r="G399" s="5">
        <v>1</v>
      </c>
      <c r="H399" s="5" t="str">
        <v>Ethan‚ Jesse</v>
      </c>
      <c r="I399" s="5" t="str">
        <v>Completed</v>
      </c>
      <c r="J399" s="220">
        <f>_xlfn.XLOOKUP(G399,Calendar!$A$2:$A$300,Calendar!$B$2:$B$300)</f>
        <v>43346</v>
      </c>
      <c r="K399" s="5" t="b">
        <f t="shared" ca="1" si="21"/>
        <v>1</v>
      </c>
      <c r="L399" s="5" t="str">
        <f t="shared" si="22"/>
        <v>FoundationJourney, Eastern Hemisphere1</v>
      </c>
    </row>
    <row r="400" spans="1:12" hidden="1" x14ac:dyDescent="0.25">
      <c r="A400" s="217" t="str">
        <f t="shared" si="23"/>
        <v>ƒ __/__</v>
      </c>
      <c r="B400" s="217" t="str">
        <f>IFERROR(IF(VLOOKUP(L400,ActivityList[#Data],13,0)="Yes"," "&amp;Map,"")&amp;IF(VLOOKUP(L400,ActivityList[#Data],14,0)="Yes"," "&amp;Timeline,IF(VLOOKUP(L400,ActivityList[#Data],14,0)="Figure"," "&amp;Timeline&amp;Figure,"")),"")</f>
        <v/>
      </c>
      <c r="C400" s="85" t="str">
        <v>Read pp.6-11</v>
      </c>
      <c r="D400" s="218" t="str">
        <v>Journey, Eastern Hemisphere</v>
      </c>
      <c r="E400" s="218" t="str">
        <v>Foundation</v>
      </c>
      <c r="F400" s="219" t="str">
        <v>History/Geog.</v>
      </c>
      <c r="G400" s="5">
        <v>2</v>
      </c>
      <c r="H400" s="5" t="str">
        <v>Ethan‚ Jesse</v>
      </c>
      <c r="I400" s="5" t="str">
        <v>Completed</v>
      </c>
      <c r="J400" s="220">
        <f>_xlfn.XLOOKUP(G400,Calendar!$A$2:$A$300,Calendar!$B$2:$B$300)</f>
        <v>43347</v>
      </c>
      <c r="K400" s="5" t="b">
        <f t="shared" ca="1" si="21"/>
        <v>1</v>
      </c>
      <c r="L400" s="5" t="str">
        <f t="shared" si="22"/>
        <v>FoundationJourney, Eastern Hemisphere2</v>
      </c>
    </row>
    <row r="401" spans="1:12" hidden="1" x14ac:dyDescent="0.25">
      <c r="A401" s="217" t="str">
        <f t="shared" si="23"/>
        <v>ƒ __/__</v>
      </c>
      <c r="B401" s="217" t="str">
        <f>IFERROR(IF(VLOOKUP(L401,ActivityList[#Data],13,0)="Yes"," "&amp;Map,"")&amp;IF(VLOOKUP(L401,ActivityList[#Data],14,0)="Yes"," "&amp;Timeline,IF(VLOOKUP(L401,ActivityList[#Data],14,0)="Figure"," "&amp;Timeline&amp;Figure,"")),"")</f>
        <v/>
      </c>
      <c r="C401" s="85" t="str">
        <v>Read pp.12-15</v>
      </c>
      <c r="D401" s="218" t="str">
        <v>Journey, Eastern Hemisphere</v>
      </c>
      <c r="E401" s="218" t="str">
        <v>Foundation</v>
      </c>
      <c r="F401" s="219" t="str">
        <v>History/Geog.</v>
      </c>
      <c r="G401" s="5">
        <v>3</v>
      </c>
      <c r="H401" s="5" t="str">
        <v>Ethan‚ Jesse</v>
      </c>
      <c r="I401" s="5" t="str">
        <v>Completed</v>
      </c>
      <c r="J401" s="220">
        <f>_xlfn.XLOOKUP(G401,Calendar!$A$2:$A$300,Calendar!$B$2:$B$300)</f>
        <v>43348</v>
      </c>
      <c r="K401" s="5" t="b">
        <f t="shared" ca="1" si="21"/>
        <v>1</v>
      </c>
      <c r="L401" s="5" t="str">
        <f t="shared" si="22"/>
        <v>FoundationJourney, Eastern Hemisphere3</v>
      </c>
    </row>
    <row r="402" spans="1:12" hidden="1" x14ac:dyDescent="0.25">
      <c r="A402" s="217" t="str">
        <f t="shared" si="23"/>
        <v>ƒ __/__</v>
      </c>
      <c r="B402" s="217" t="str">
        <f>IFERROR(IF(VLOOKUP(L402,ActivityList[#Data],13,0)="Yes"," "&amp;Map,"")&amp;IF(VLOOKUP(L402,ActivityList[#Data],14,0)="Yes"," "&amp;Timeline,IF(VLOOKUP(L402,ActivityList[#Data],14,0)="Figure"," "&amp;Timeline&amp;Figure,"")),"")</f>
        <v xml:space="preserve"> ǽǾ</v>
      </c>
      <c r="C402" s="85" t="str">
        <v>Read pp.16-19</v>
      </c>
      <c r="D402" s="218" t="str">
        <v>Journey, Eastern Hemisphere</v>
      </c>
      <c r="E402" s="218" t="str">
        <v>Foundation</v>
      </c>
      <c r="F402" s="219" t="str">
        <v>History/Geog.</v>
      </c>
      <c r="G402" s="5">
        <v>4</v>
      </c>
      <c r="H402" s="5" t="str">
        <v>Ethan‚ Jesse</v>
      </c>
      <c r="I402" s="5" t="str">
        <v>Completed</v>
      </c>
      <c r="J402" s="220">
        <f>_xlfn.XLOOKUP(G402,Calendar!$A$2:$A$300,Calendar!$B$2:$B$300)</f>
        <v>43349</v>
      </c>
      <c r="K402" s="5" t="b">
        <f t="shared" ca="1" si="21"/>
        <v>1</v>
      </c>
      <c r="L402" s="5" t="str">
        <f t="shared" si="22"/>
        <v>FoundationJourney, Eastern Hemisphere4</v>
      </c>
    </row>
    <row r="403" spans="1:12" hidden="1" x14ac:dyDescent="0.25">
      <c r="A403" s="217" t="str">
        <f t="shared" si="23"/>
        <v>ƒ __/__</v>
      </c>
      <c r="B403" s="217" t="str">
        <f>IFERROR(IF(VLOOKUP(L403,ActivityList[#Data],13,0)="Yes"," "&amp;Map,"")&amp;IF(VLOOKUP(L403,ActivityList[#Data],14,0)="Yes"," "&amp;Timeline,IF(VLOOKUP(L403,ActivityList[#Data],14,0)="Figure"," "&amp;Timeline&amp;Figure,"")),"")</f>
        <v/>
      </c>
      <c r="C403" s="85" t="str">
        <v>Read pp.20-21</v>
      </c>
      <c r="D403" s="218" t="str">
        <v>Journey, Eastern Hemisphere</v>
      </c>
      <c r="E403" s="218" t="str">
        <v>Foundation</v>
      </c>
      <c r="F403" s="219" t="str">
        <v>History/Geog.</v>
      </c>
      <c r="G403" s="5">
        <v>6</v>
      </c>
      <c r="H403" s="5" t="str">
        <v>Ethan‚ Jesse</v>
      </c>
      <c r="I403" s="5" t="str">
        <v>Completed</v>
      </c>
      <c r="J403" s="220">
        <f>_xlfn.XLOOKUP(G403,Calendar!$A$2:$A$300,Calendar!$B$2:$B$300)</f>
        <v>43353</v>
      </c>
      <c r="K403" s="5" t="b">
        <f t="shared" ref="K403:K466" ca="1" si="24">J403&lt;=$D$1</f>
        <v>1</v>
      </c>
      <c r="L403" s="5" t="str">
        <f t="shared" ref="L403:L466" si="25">E403&amp;D403&amp;G403</f>
        <v>FoundationJourney, Eastern Hemisphere6</v>
      </c>
    </row>
    <row r="404" spans="1:12" hidden="1" x14ac:dyDescent="0.25">
      <c r="A404" s="217" t="str">
        <f t="shared" si="23"/>
        <v>ƒ __/__</v>
      </c>
      <c r="B404" s="217" t="str">
        <f>IFERROR(IF(VLOOKUP(L404,ActivityList[#Data],13,0)="Yes"," "&amp;Map,"")&amp;IF(VLOOKUP(L404,ActivityList[#Data],14,0)="Yes"," "&amp;Timeline,IF(VLOOKUP(L404,ActivityList[#Data],14,0)="Figure"," "&amp;Timeline&amp;Figure,"")),"")</f>
        <v/>
      </c>
      <c r="C404" s="85" t="str">
        <v>Read pp.22-26</v>
      </c>
      <c r="D404" s="218" t="str">
        <v>Journey, Eastern Hemisphere</v>
      </c>
      <c r="E404" s="218" t="str">
        <v>Foundation</v>
      </c>
      <c r="F404" s="219" t="str">
        <v>History/Geog.</v>
      </c>
      <c r="G404" s="5">
        <v>7</v>
      </c>
      <c r="H404" s="5" t="str">
        <v>Ethan‚ Jesse</v>
      </c>
      <c r="I404" s="5" t="str">
        <v>Completed</v>
      </c>
      <c r="J404" s="220">
        <f>_xlfn.XLOOKUP(G404,Calendar!$A$2:$A$300,Calendar!$B$2:$B$300)</f>
        <v>43354</v>
      </c>
      <c r="K404" s="5" t="b">
        <f t="shared" ca="1" si="24"/>
        <v>1</v>
      </c>
      <c r="L404" s="5" t="str">
        <f t="shared" si="25"/>
        <v>FoundationJourney, Eastern Hemisphere7</v>
      </c>
    </row>
    <row r="405" spans="1:12" hidden="1" x14ac:dyDescent="0.25">
      <c r="A405" s="217" t="str">
        <f t="shared" si="23"/>
        <v>ƒ __/__</v>
      </c>
      <c r="B405" s="217" t="str">
        <f>IFERROR(IF(VLOOKUP(L405,ActivityList[#Data],13,0)="Yes"," "&amp;Map,"")&amp;IF(VLOOKUP(L405,ActivityList[#Data],14,0)="Yes"," "&amp;Timeline,IF(VLOOKUP(L405,ActivityList[#Data],14,0)="Figure"," "&amp;Timeline&amp;Figure,"")),"")</f>
        <v/>
      </c>
      <c r="C405" s="85" t="str">
        <v>Read pp.27-30</v>
      </c>
      <c r="D405" s="218" t="str">
        <v>Journey, Eastern Hemisphere</v>
      </c>
      <c r="E405" s="218" t="str">
        <v>Foundation</v>
      </c>
      <c r="F405" s="219" t="str">
        <v>History/Geog.</v>
      </c>
      <c r="G405" s="5">
        <v>8</v>
      </c>
      <c r="H405" s="5" t="str">
        <v>Ethan‚ Jesse</v>
      </c>
      <c r="I405" s="5" t="str">
        <v>Completed</v>
      </c>
      <c r="J405" s="220">
        <f>_xlfn.XLOOKUP(G405,Calendar!$A$2:$A$300,Calendar!$B$2:$B$300)</f>
        <v>43355</v>
      </c>
      <c r="K405" s="5" t="b">
        <f t="shared" ca="1" si="24"/>
        <v>1</v>
      </c>
      <c r="L405" s="5" t="str">
        <f t="shared" si="25"/>
        <v>FoundationJourney, Eastern Hemisphere8</v>
      </c>
    </row>
    <row r="406" spans="1:12" hidden="1" x14ac:dyDescent="0.25">
      <c r="A406" s="217" t="str">
        <f t="shared" si="23"/>
        <v>ƒ __/__</v>
      </c>
      <c r="B406" s="217" t="str">
        <f>IFERROR(IF(VLOOKUP(L406,ActivityList[#Data],13,0)="Yes"," "&amp;Map,"")&amp;IF(VLOOKUP(L406,ActivityList[#Data],14,0)="Yes"," "&amp;Timeline,IF(VLOOKUP(L406,ActivityList[#Data],14,0)="Figure"," "&amp;Timeline&amp;Figure,"")),"")</f>
        <v/>
      </c>
      <c r="C406" s="85" t="str">
        <v>Read pp.31-33</v>
      </c>
      <c r="D406" s="218" t="str">
        <v>Journey, Eastern Hemisphere</v>
      </c>
      <c r="E406" s="218" t="str">
        <v>Foundation</v>
      </c>
      <c r="F406" s="219" t="str">
        <v>History/Geog.</v>
      </c>
      <c r="G406" s="5">
        <v>10</v>
      </c>
      <c r="H406" s="5" t="str">
        <v>Ethan‚ Jesse</v>
      </c>
      <c r="I406" s="5" t="str">
        <v>Completed</v>
      </c>
      <c r="J406" s="220">
        <f>_xlfn.XLOOKUP(G406,Calendar!$A$2:$A$300,Calendar!$B$2:$B$300)</f>
        <v>43357</v>
      </c>
      <c r="K406" s="5" t="b">
        <f t="shared" ca="1" si="24"/>
        <v>1</v>
      </c>
      <c r="L406" s="5" t="str">
        <f t="shared" si="25"/>
        <v>FoundationJourney, Eastern Hemisphere10</v>
      </c>
    </row>
    <row r="407" spans="1:12" hidden="1" x14ac:dyDescent="0.25">
      <c r="A407" s="217" t="str">
        <f t="shared" si="23"/>
        <v>ƒ __/__</v>
      </c>
      <c r="B407" s="217" t="str">
        <f>IFERROR(IF(VLOOKUP(L407,ActivityList[#Data],13,0)="Yes"," "&amp;Map,"")&amp;IF(VLOOKUP(L407,ActivityList[#Data],14,0)="Yes"," "&amp;Timeline,IF(VLOOKUP(L407,ActivityList[#Data],14,0)="Figure"," "&amp;Timeline&amp;Figure,"")),"")</f>
        <v/>
      </c>
      <c r="C407" s="85" t="str">
        <v>Read pp.34-37</v>
      </c>
      <c r="D407" s="218" t="str">
        <v>Journey, Eastern Hemisphere</v>
      </c>
      <c r="E407" s="218" t="str">
        <v>Foundation</v>
      </c>
      <c r="F407" s="219" t="str">
        <v>History/Geog.</v>
      </c>
      <c r="G407" s="5">
        <v>11</v>
      </c>
      <c r="H407" s="5" t="str">
        <v>Ethan‚ Jesse</v>
      </c>
      <c r="I407" s="5" t="str">
        <v>Completed</v>
      </c>
      <c r="J407" s="220">
        <f>_xlfn.XLOOKUP(G407,Calendar!$A$2:$A$300,Calendar!$B$2:$B$300)</f>
        <v>43360</v>
      </c>
      <c r="K407" s="5" t="b">
        <f t="shared" ca="1" si="24"/>
        <v>1</v>
      </c>
      <c r="L407" s="5" t="str">
        <f t="shared" si="25"/>
        <v>FoundationJourney, Eastern Hemisphere11</v>
      </c>
    </row>
    <row r="408" spans="1:12" hidden="1" x14ac:dyDescent="0.25">
      <c r="A408" s="217" t="str">
        <f t="shared" si="23"/>
        <v>ƒ __/__</v>
      </c>
      <c r="B408" s="217" t="str">
        <f>IFERROR(IF(VLOOKUP(L408,ActivityList[#Data],13,0)="Yes"," "&amp;Map,"")&amp;IF(VLOOKUP(L408,ActivityList[#Data],14,0)="Yes"," "&amp;Timeline,IF(VLOOKUP(L408,ActivityList[#Data],14,0)="Figure"," "&amp;Timeline&amp;Figure,"")),"")</f>
        <v/>
      </c>
      <c r="C408" s="85" t="str">
        <v>Read pp.38-42</v>
      </c>
      <c r="D408" s="218" t="str">
        <v>Journey, Eastern Hemisphere</v>
      </c>
      <c r="E408" s="218" t="str">
        <v>Foundation</v>
      </c>
      <c r="F408" s="219" t="str">
        <v>History/Geog.</v>
      </c>
      <c r="G408" s="5">
        <v>12</v>
      </c>
      <c r="H408" s="5" t="str">
        <v>Ethan‚ Jesse</v>
      </c>
      <c r="I408" s="5" t="str">
        <v>Completed</v>
      </c>
      <c r="J408" s="220">
        <f>_xlfn.XLOOKUP(G408,Calendar!$A$2:$A$300,Calendar!$B$2:$B$300)</f>
        <v>43361</v>
      </c>
      <c r="K408" s="5" t="b">
        <f t="shared" ca="1" si="24"/>
        <v>1</v>
      </c>
      <c r="L408" s="5" t="str">
        <f t="shared" si="25"/>
        <v>FoundationJourney, Eastern Hemisphere12</v>
      </c>
    </row>
    <row r="409" spans="1:12" hidden="1" x14ac:dyDescent="0.25">
      <c r="A409" s="217" t="str">
        <f t="shared" si="23"/>
        <v>ƒ __/__</v>
      </c>
      <c r="B409" s="217" t="str">
        <f>IFERROR(IF(VLOOKUP(L409,ActivityList[#Data],13,0)="Yes"," "&amp;Map,"")&amp;IF(VLOOKUP(L409,ActivityList[#Data],14,0)="Yes"," "&amp;Timeline,IF(VLOOKUP(L409,ActivityList[#Data],14,0)="Figure"," "&amp;Timeline&amp;Figure,"")),"")</f>
        <v/>
      </c>
      <c r="C409" s="85" t="str">
        <v>Read pp.43-44</v>
      </c>
      <c r="D409" s="218" t="str">
        <v>Journey, Eastern Hemisphere</v>
      </c>
      <c r="E409" s="218" t="str">
        <v>Foundation</v>
      </c>
      <c r="F409" s="219" t="str">
        <v>History/Geog.</v>
      </c>
      <c r="G409" s="5">
        <v>13</v>
      </c>
      <c r="H409" s="5" t="str">
        <v>Ethan‚ Jesse</v>
      </c>
      <c r="I409" s="5" t="str">
        <v>Completed</v>
      </c>
      <c r="J409" s="220">
        <f>_xlfn.XLOOKUP(G409,Calendar!$A$2:$A$300,Calendar!$B$2:$B$300)</f>
        <v>43362</v>
      </c>
      <c r="K409" s="5" t="b">
        <f t="shared" ca="1" si="24"/>
        <v>1</v>
      </c>
      <c r="L409" s="5" t="str">
        <f t="shared" si="25"/>
        <v>FoundationJourney, Eastern Hemisphere13</v>
      </c>
    </row>
    <row r="410" spans="1:12" hidden="1" x14ac:dyDescent="0.25">
      <c r="A410" s="217" t="str">
        <f t="shared" si="23"/>
        <v>ƒ __/__</v>
      </c>
      <c r="B410" s="217" t="str">
        <f>IFERROR(IF(VLOOKUP(L410,ActivityList[#Data],13,0)="Yes"," "&amp;Map,"")&amp;IF(VLOOKUP(L410,ActivityList[#Data],14,0)="Yes"," "&amp;Timeline,IF(VLOOKUP(L410,ActivityList[#Data],14,0)="Figure"," "&amp;Timeline&amp;Figure,"")),"")</f>
        <v/>
      </c>
      <c r="C410" s="85" t="str">
        <v>Read pp.45-49</v>
      </c>
      <c r="D410" s="218" t="str">
        <v>Journey, Eastern Hemisphere</v>
      </c>
      <c r="E410" s="218" t="str">
        <v>Foundation</v>
      </c>
      <c r="F410" s="219" t="str">
        <v>History/Geog.</v>
      </c>
      <c r="G410" s="5">
        <v>14</v>
      </c>
      <c r="H410" s="5" t="str">
        <v>Ethan‚ Jesse</v>
      </c>
      <c r="I410" s="5" t="str">
        <v>Completed</v>
      </c>
      <c r="J410" s="220">
        <f>_xlfn.XLOOKUP(G410,Calendar!$A$2:$A$300,Calendar!$B$2:$B$300)</f>
        <v>43363</v>
      </c>
      <c r="K410" s="5" t="b">
        <f t="shared" ca="1" si="24"/>
        <v>1</v>
      </c>
      <c r="L410" s="5" t="str">
        <f t="shared" si="25"/>
        <v>FoundationJourney, Eastern Hemisphere14</v>
      </c>
    </row>
    <row r="411" spans="1:12" hidden="1" x14ac:dyDescent="0.25">
      <c r="A411" s="217" t="str">
        <f t="shared" si="23"/>
        <v>ƒ __/__</v>
      </c>
      <c r="B411" s="217" t="str">
        <f>IFERROR(IF(VLOOKUP(L411,ActivityList[#Data],13,0)="Yes"," "&amp;Map,"")&amp;IF(VLOOKUP(L411,ActivityList[#Data],14,0)="Yes"," "&amp;Timeline,IF(VLOOKUP(L411,ActivityList[#Data],14,0)="Figure"," "&amp;Timeline&amp;Figure,"")),"")</f>
        <v xml:space="preserve"> Ǽ</v>
      </c>
      <c r="C411" s="85" t="str">
        <v>Read p.50</v>
      </c>
      <c r="D411" s="218" t="str">
        <v>Journey, Eastern Hemisphere</v>
      </c>
      <c r="E411" s="218" t="str">
        <v>Foundation</v>
      </c>
      <c r="F411" s="219" t="str">
        <v>History/Geog.</v>
      </c>
      <c r="G411" s="5">
        <v>26</v>
      </c>
      <c r="H411" s="5" t="str">
        <v>Ethan‚ Jesse</v>
      </c>
      <c r="I411" s="5" t="str">
        <v>Planned</v>
      </c>
      <c r="J411" s="220">
        <f>_xlfn.XLOOKUP(G411,Calendar!$A$2:$A$300,Calendar!$B$2:$B$300)</f>
        <v>43381</v>
      </c>
      <c r="K411" s="5" t="b">
        <f t="shared" ca="1" si="24"/>
        <v>0</v>
      </c>
      <c r="L411" s="5" t="str">
        <f t="shared" si="25"/>
        <v>FoundationJourney, Eastern Hemisphere26</v>
      </c>
    </row>
    <row r="412" spans="1:12" hidden="1" x14ac:dyDescent="0.25">
      <c r="A412" s="217" t="str">
        <f t="shared" si="23"/>
        <v>ƒ __/__</v>
      </c>
      <c r="B412" s="217" t="str">
        <f>IFERROR(IF(VLOOKUP(L412,ActivityList[#Data],13,0)="Yes"," "&amp;Map,"")&amp;IF(VLOOKUP(L412,ActivityList[#Data],14,0)="Yes"," "&amp;Timeline,IF(VLOOKUP(L412,ActivityList[#Data],14,0)="Figure"," "&amp;Timeline&amp;Figure,"")),"")</f>
        <v/>
      </c>
      <c r="C412" s="85" t="str">
        <v>Read pp.51-56</v>
      </c>
      <c r="D412" s="218" t="str">
        <v>Journey, Eastern Hemisphere</v>
      </c>
      <c r="E412" s="218" t="str">
        <v>Foundation</v>
      </c>
      <c r="F412" s="219" t="str">
        <v>History/Geog.</v>
      </c>
      <c r="G412" s="5">
        <v>27</v>
      </c>
      <c r="H412" s="5" t="str">
        <v>Ethan‚ Jesse</v>
      </c>
      <c r="I412" s="5" t="str">
        <v>Planned</v>
      </c>
      <c r="J412" s="220">
        <f>_xlfn.XLOOKUP(G412,Calendar!$A$2:$A$300,Calendar!$B$2:$B$300)</f>
        <v>43382</v>
      </c>
      <c r="K412" s="5" t="b">
        <f t="shared" ca="1" si="24"/>
        <v>0</v>
      </c>
      <c r="L412" s="5" t="str">
        <f t="shared" si="25"/>
        <v>FoundationJourney, Eastern Hemisphere27</v>
      </c>
    </row>
    <row r="413" spans="1:12" hidden="1" x14ac:dyDescent="0.25">
      <c r="A413" s="217" t="str">
        <f t="shared" si="23"/>
        <v>ƒ __/__</v>
      </c>
      <c r="B413" s="217" t="str">
        <f>IFERROR(IF(VLOOKUP(L413,ActivityList[#Data],13,0)="Yes"," "&amp;Map,"")&amp;IF(VLOOKUP(L413,ActivityList[#Data],14,0)="Yes"," "&amp;Timeline,IF(VLOOKUP(L413,ActivityList[#Data],14,0)="Figure"," "&amp;Timeline&amp;Figure,"")),"")</f>
        <v/>
      </c>
      <c r="C413" s="85" t="str">
        <v>Read pp.57-60</v>
      </c>
      <c r="D413" s="218" t="str">
        <v>Journey, Eastern Hemisphere</v>
      </c>
      <c r="E413" s="218" t="str">
        <v>Foundation</v>
      </c>
      <c r="F413" s="219" t="str">
        <v>History/Geog.</v>
      </c>
      <c r="G413" s="5">
        <v>28</v>
      </c>
      <c r="H413" s="5" t="str">
        <v>Ethan‚ Jesse</v>
      </c>
      <c r="I413" s="5" t="str">
        <v>Planned</v>
      </c>
      <c r="J413" s="220">
        <f>_xlfn.XLOOKUP(G413,Calendar!$A$2:$A$300,Calendar!$B$2:$B$300)</f>
        <v>43383</v>
      </c>
      <c r="K413" s="5" t="b">
        <f t="shared" ca="1" si="24"/>
        <v>0</v>
      </c>
      <c r="L413" s="5" t="str">
        <f t="shared" si="25"/>
        <v>FoundationJourney, Eastern Hemisphere28</v>
      </c>
    </row>
    <row r="414" spans="1:12" hidden="1" x14ac:dyDescent="0.25">
      <c r="A414" s="217" t="str">
        <f t="shared" si="23"/>
        <v>ƒ __/__</v>
      </c>
      <c r="B414" s="217" t="str">
        <f>IFERROR(IF(VLOOKUP(L414,ActivityList[#Data],13,0)="Yes"," "&amp;Map,"")&amp;IF(VLOOKUP(L414,ActivityList[#Data],14,0)="Yes"," "&amp;Timeline,IF(VLOOKUP(L414,ActivityList[#Data],14,0)="Figure"," "&amp;Timeline&amp;Figure,"")),"")</f>
        <v/>
      </c>
      <c r="C414" s="85" t="str">
        <v>Read pp.61-62</v>
      </c>
      <c r="D414" s="218" t="str">
        <v>Journey, Eastern Hemisphere</v>
      </c>
      <c r="E414" s="218" t="str">
        <v>Foundation</v>
      </c>
      <c r="F414" s="219" t="str">
        <v>History/Geog.</v>
      </c>
      <c r="G414" s="5">
        <v>29</v>
      </c>
      <c r="H414" s="5" t="str">
        <v>Ethan‚ Jesse</v>
      </c>
      <c r="I414" s="5" t="str">
        <v>Planned</v>
      </c>
      <c r="J414" s="220">
        <f>_xlfn.XLOOKUP(G414,Calendar!$A$2:$A$300,Calendar!$B$2:$B$300)</f>
        <v>43384</v>
      </c>
      <c r="K414" s="5" t="b">
        <f t="shared" ca="1" si="24"/>
        <v>0</v>
      </c>
      <c r="L414" s="5" t="str">
        <f t="shared" si="25"/>
        <v>FoundationJourney, Eastern Hemisphere29</v>
      </c>
    </row>
    <row r="415" spans="1:12" hidden="1" x14ac:dyDescent="0.25">
      <c r="A415" s="217" t="str">
        <f t="shared" si="23"/>
        <v>ƒ __/__</v>
      </c>
      <c r="B415" s="217" t="str">
        <f>IFERROR(IF(VLOOKUP(L415,ActivityList[#Data],13,0)="Yes"," "&amp;Map,"")&amp;IF(VLOOKUP(L415,ActivityList[#Data],14,0)="Yes"," "&amp;Timeline,IF(VLOOKUP(L415,ActivityList[#Data],14,0)="Figure"," "&amp;Timeline&amp;Figure,"")),"")</f>
        <v xml:space="preserve"> ǽǾ</v>
      </c>
      <c r="C415" s="85" t="str">
        <v>Read pp.63-65</v>
      </c>
      <c r="D415" s="218" t="str">
        <v>Journey, Eastern Hemisphere</v>
      </c>
      <c r="E415" s="218" t="str">
        <v>Foundation</v>
      </c>
      <c r="F415" s="219" t="str">
        <v>History/Geog.</v>
      </c>
      <c r="G415" s="5">
        <v>30</v>
      </c>
      <c r="H415" s="5" t="str">
        <v>Ethan‚ Jesse</v>
      </c>
      <c r="I415" s="5" t="str">
        <v>Planned</v>
      </c>
      <c r="J415" s="220">
        <f>_xlfn.XLOOKUP(G415,Calendar!$A$2:$A$300,Calendar!$B$2:$B$300)</f>
        <v>43385</v>
      </c>
      <c r="K415" s="5" t="b">
        <f t="shared" ca="1" si="24"/>
        <v>0</v>
      </c>
      <c r="L415" s="5" t="str">
        <f t="shared" si="25"/>
        <v>FoundationJourney, Eastern Hemisphere30</v>
      </c>
    </row>
    <row r="416" spans="1:12" hidden="1" x14ac:dyDescent="0.25">
      <c r="A416" s="217" t="str">
        <f t="shared" si="23"/>
        <v>ƒ __/__</v>
      </c>
      <c r="B416" s="217" t="str">
        <f>IFERROR(IF(VLOOKUP(L416,ActivityList[#Data],13,0)="Yes"," "&amp;Map,"")&amp;IF(VLOOKUP(L416,ActivityList[#Data],14,0)="Yes"," "&amp;Timeline,IF(VLOOKUP(L416,ActivityList[#Data],14,0)="Figure"," "&amp;Timeline&amp;Figure,"")),"")</f>
        <v/>
      </c>
      <c r="C416" s="85" t="str">
        <v>Read pp.66-69</v>
      </c>
      <c r="D416" s="218" t="str">
        <v>Journey, Eastern Hemisphere</v>
      </c>
      <c r="E416" s="218" t="str">
        <v>Foundation</v>
      </c>
      <c r="F416" s="219" t="str">
        <v>History/Geog.</v>
      </c>
      <c r="G416" s="5">
        <v>31</v>
      </c>
      <c r="H416" s="5" t="str">
        <v>Ethan‚ Jesse</v>
      </c>
      <c r="I416" s="5" t="str">
        <v>Planned</v>
      </c>
      <c r="J416" s="220">
        <f>_xlfn.XLOOKUP(G416,Calendar!$A$2:$A$300,Calendar!$B$2:$B$300)</f>
        <v>43388</v>
      </c>
      <c r="K416" s="5" t="b">
        <f t="shared" ca="1" si="24"/>
        <v>0</v>
      </c>
      <c r="L416" s="5" t="str">
        <f t="shared" si="25"/>
        <v>FoundationJourney, Eastern Hemisphere31</v>
      </c>
    </row>
    <row r="417" spans="1:12" hidden="1" x14ac:dyDescent="0.25">
      <c r="A417" s="217" t="str">
        <f t="shared" si="23"/>
        <v>ƒ __/__</v>
      </c>
      <c r="B417" s="217" t="str">
        <f>IFERROR(IF(VLOOKUP(L417,ActivityList[#Data],13,0)="Yes"," "&amp;Map,"")&amp;IF(VLOOKUP(L417,ActivityList[#Data],14,0)="Yes"," "&amp;Timeline,IF(VLOOKUP(L417,ActivityList[#Data],14,0)="Figure"," "&amp;Timeline&amp;Figure,"")),"")</f>
        <v xml:space="preserve"> Ǽ</v>
      </c>
      <c r="C417" s="85" t="str">
        <v>Read pp.70-74</v>
      </c>
      <c r="D417" s="218" t="str">
        <v>Journey, Eastern Hemisphere</v>
      </c>
      <c r="E417" s="218" t="str">
        <v>Foundation</v>
      </c>
      <c r="F417" s="219" t="str">
        <v>History/Geog.</v>
      </c>
      <c r="G417" s="5">
        <v>32</v>
      </c>
      <c r="H417" s="5" t="str">
        <v>Ethan‚ Jesse</v>
      </c>
      <c r="I417" s="5" t="str">
        <v>Planned</v>
      </c>
      <c r="J417" s="220">
        <f>_xlfn.XLOOKUP(G417,Calendar!$A$2:$A$300,Calendar!$B$2:$B$300)</f>
        <v>43389</v>
      </c>
      <c r="K417" s="5" t="b">
        <f t="shared" ca="1" si="24"/>
        <v>0</v>
      </c>
      <c r="L417" s="5" t="str">
        <f t="shared" si="25"/>
        <v>FoundationJourney, Eastern Hemisphere32</v>
      </c>
    </row>
    <row r="418" spans="1:12" hidden="1" x14ac:dyDescent="0.25">
      <c r="A418" s="217" t="str">
        <f t="shared" si="23"/>
        <v>ƒ __/__</v>
      </c>
      <c r="B418" s="217" t="str">
        <f>IFERROR(IF(VLOOKUP(L418,ActivityList[#Data],13,0)="Yes"," "&amp;Map,"")&amp;IF(VLOOKUP(L418,ActivityList[#Data],14,0)="Yes"," "&amp;Timeline,IF(VLOOKUP(L418,ActivityList[#Data],14,0)="Figure"," "&amp;Timeline&amp;Figure,"")),"")</f>
        <v/>
      </c>
      <c r="C418" s="85" t="str">
        <v>Read pp.75-79</v>
      </c>
      <c r="D418" s="218" t="str">
        <v>Journey, Eastern Hemisphere</v>
      </c>
      <c r="E418" s="218" t="str">
        <v>Foundation</v>
      </c>
      <c r="F418" s="219" t="str">
        <v>History/Geog.</v>
      </c>
      <c r="G418" s="5">
        <v>33</v>
      </c>
      <c r="H418" s="5" t="str">
        <v>Ethan‚ Jesse</v>
      </c>
      <c r="I418" s="5" t="str">
        <v>Planned</v>
      </c>
      <c r="J418" s="220">
        <f>_xlfn.XLOOKUP(G418,Calendar!$A$2:$A$300,Calendar!$B$2:$B$300)</f>
        <v>43390</v>
      </c>
      <c r="K418" s="5" t="b">
        <f t="shared" ca="1" si="24"/>
        <v>0</v>
      </c>
      <c r="L418" s="5" t="str">
        <f t="shared" si="25"/>
        <v>FoundationJourney, Eastern Hemisphere33</v>
      </c>
    </row>
    <row r="419" spans="1:12" hidden="1" x14ac:dyDescent="0.25">
      <c r="A419" s="217" t="str">
        <f t="shared" si="23"/>
        <v>ƒ __/__</v>
      </c>
      <c r="B419" s="217" t="str">
        <f>IFERROR(IF(VLOOKUP(L419,ActivityList[#Data],13,0)="Yes"," "&amp;Map,"")&amp;IF(VLOOKUP(L419,ActivityList[#Data],14,0)="Yes"," "&amp;Timeline,IF(VLOOKUP(L419,ActivityList[#Data],14,0)="Figure"," "&amp;Timeline&amp;Figure,"")),"")</f>
        <v/>
      </c>
      <c r="C419" s="85" t="str">
        <v>Read pp.80-83</v>
      </c>
      <c r="D419" s="218" t="str">
        <v>Journey, Eastern Hemisphere</v>
      </c>
      <c r="E419" s="218" t="str">
        <v>Foundation</v>
      </c>
      <c r="F419" s="219" t="str">
        <v>History/Geog.</v>
      </c>
      <c r="G419" s="5">
        <v>34</v>
      </c>
      <c r="H419" s="5" t="str">
        <v>Ethan‚ Jesse</v>
      </c>
      <c r="I419" s="5" t="str">
        <v>Planned</v>
      </c>
      <c r="J419" s="220">
        <f>_xlfn.XLOOKUP(G419,Calendar!$A$2:$A$300,Calendar!$B$2:$B$300)</f>
        <v>43391</v>
      </c>
      <c r="K419" s="5" t="b">
        <f t="shared" ca="1" si="24"/>
        <v>0</v>
      </c>
      <c r="L419" s="5" t="str">
        <f t="shared" si="25"/>
        <v>FoundationJourney, Eastern Hemisphere34</v>
      </c>
    </row>
    <row r="420" spans="1:12" hidden="1" x14ac:dyDescent="0.25">
      <c r="A420" s="217" t="str">
        <f t="shared" si="23"/>
        <v>ƒ __/__</v>
      </c>
      <c r="B420" s="217" t="str">
        <f>IFERROR(IF(VLOOKUP(L420,ActivityList[#Data],13,0)="Yes"," "&amp;Map,"")&amp;IF(VLOOKUP(L420,ActivityList[#Data],14,0)="Yes"," "&amp;Timeline,IF(VLOOKUP(L420,ActivityList[#Data],14,0)="Figure"," "&amp;Timeline&amp;Figure,"")),"")</f>
        <v xml:space="preserve"> Ǽ</v>
      </c>
      <c r="C420" s="85" t="str">
        <v>Read pp.84-85</v>
      </c>
      <c r="D420" s="218" t="str">
        <v>Journey, Eastern Hemisphere</v>
      </c>
      <c r="E420" s="218" t="str">
        <v>Foundation</v>
      </c>
      <c r="F420" s="219" t="str">
        <v>History/Geog.</v>
      </c>
      <c r="G420" s="5">
        <v>36</v>
      </c>
      <c r="H420" s="5" t="str">
        <v>Ethan‚ Jesse</v>
      </c>
      <c r="I420" s="5" t="str">
        <v>Planned</v>
      </c>
      <c r="J420" s="220">
        <f>_xlfn.XLOOKUP(G420,Calendar!$A$2:$A$300,Calendar!$B$2:$B$300)</f>
        <v>43395</v>
      </c>
      <c r="K420" s="5" t="b">
        <f t="shared" ca="1" si="24"/>
        <v>0</v>
      </c>
      <c r="L420" s="5" t="str">
        <f t="shared" si="25"/>
        <v>FoundationJourney, Eastern Hemisphere36</v>
      </c>
    </row>
    <row r="421" spans="1:12" hidden="1" x14ac:dyDescent="0.25">
      <c r="A421" s="217" t="str">
        <f t="shared" si="23"/>
        <v>ƒ __/__</v>
      </c>
      <c r="B421" s="217" t="str">
        <f>IFERROR(IF(VLOOKUP(L421,ActivityList[#Data],13,0)="Yes"," "&amp;Map,"")&amp;IF(VLOOKUP(L421,ActivityList[#Data],14,0)="Yes"," "&amp;Timeline,IF(VLOOKUP(L421,ActivityList[#Data],14,0)="Figure"," "&amp;Timeline&amp;Figure,"")),"")</f>
        <v/>
      </c>
      <c r="C421" s="85" t="str">
        <v>Read pp.86-90</v>
      </c>
      <c r="D421" s="218" t="str">
        <v>Journey, Eastern Hemisphere</v>
      </c>
      <c r="E421" s="218" t="str">
        <v>Foundation</v>
      </c>
      <c r="F421" s="219" t="str">
        <v>History/Geog.</v>
      </c>
      <c r="G421" s="5">
        <v>37</v>
      </c>
      <c r="H421" s="5" t="str">
        <v>Ethan‚ Jesse</v>
      </c>
      <c r="I421" s="5" t="str">
        <v>Planned</v>
      </c>
      <c r="J421" s="220">
        <f>_xlfn.XLOOKUP(G421,Calendar!$A$2:$A$300,Calendar!$B$2:$B$300)</f>
        <v>43396</v>
      </c>
      <c r="K421" s="5" t="b">
        <f t="shared" ca="1" si="24"/>
        <v>0</v>
      </c>
      <c r="L421" s="5" t="str">
        <f t="shared" si="25"/>
        <v>FoundationJourney, Eastern Hemisphere37</v>
      </c>
    </row>
    <row r="422" spans="1:12" hidden="1" x14ac:dyDescent="0.25">
      <c r="A422" s="217" t="str">
        <f t="shared" si="23"/>
        <v>ƒ __/__</v>
      </c>
      <c r="B422" s="217" t="str">
        <f>IFERROR(IF(VLOOKUP(L422,ActivityList[#Data],13,0)="Yes"," "&amp;Map,"")&amp;IF(VLOOKUP(L422,ActivityList[#Data],14,0)="Yes"," "&amp;Timeline,IF(VLOOKUP(L422,ActivityList[#Data],14,0)="Figure"," "&amp;Timeline&amp;Figure,"")),"")</f>
        <v/>
      </c>
      <c r="C422" s="85" t="str">
        <v>Read pp.91-97</v>
      </c>
      <c r="D422" s="218" t="str">
        <v>Journey, Eastern Hemisphere</v>
      </c>
      <c r="E422" s="218" t="str">
        <v>Foundation</v>
      </c>
      <c r="F422" s="219" t="str">
        <v>History/Geog.</v>
      </c>
      <c r="G422" s="5">
        <v>38</v>
      </c>
      <c r="H422" s="5" t="str">
        <v>Ethan‚ Jesse</v>
      </c>
      <c r="I422" s="5" t="str">
        <v>Planned</v>
      </c>
      <c r="J422" s="220">
        <f>_xlfn.XLOOKUP(G422,Calendar!$A$2:$A$300,Calendar!$B$2:$B$300)</f>
        <v>43397</v>
      </c>
      <c r="K422" s="5" t="b">
        <f t="shared" ca="1" si="24"/>
        <v>0</v>
      </c>
      <c r="L422" s="5" t="str">
        <f t="shared" si="25"/>
        <v>FoundationJourney, Eastern Hemisphere38</v>
      </c>
    </row>
    <row r="423" spans="1:12" hidden="1" x14ac:dyDescent="0.25">
      <c r="A423" s="217" t="str">
        <f t="shared" si="23"/>
        <v>ƒ __/__</v>
      </c>
      <c r="B423" s="217" t="str">
        <f>IFERROR(IF(VLOOKUP(L423,ActivityList[#Data],13,0)="Yes"," "&amp;Map,"")&amp;IF(VLOOKUP(L423,ActivityList[#Data],14,0)="Yes"," "&amp;Timeline,IF(VLOOKUP(L423,ActivityList[#Data],14,0)="Figure"," "&amp;Timeline&amp;Figure,"")),"")</f>
        <v/>
      </c>
      <c r="C423" s="85" t="str">
        <v>Read pp.98-102</v>
      </c>
      <c r="D423" s="218" t="str">
        <v>Journey, Eastern Hemisphere</v>
      </c>
      <c r="E423" s="218" t="str">
        <v>Foundation</v>
      </c>
      <c r="F423" s="219" t="str">
        <v>History/Geog.</v>
      </c>
      <c r="G423" s="5">
        <v>39</v>
      </c>
      <c r="H423" s="5" t="str">
        <v>Ethan‚ Jesse</v>
      </c>
      <c r="I423" s="5" t="str">
        <v>Planned</v>
      </c>
      <c r="J423" s="220">
        <f>_xlfn.XLOOKUP(G423,Calendar!$A$2:$A$300,Calendar!$B$2:$B$300)</f>
        <v>43398</v>
      </c>
      <c r="K423" s="5" t="b">
        <f t="shared" ca="1" si="24"/>
        <v>0</v>
      </c>
      <c r="L423" s="5" t="str">
        <f t="shared" si="25"/>
        <v>FoundationJourney, Eastern Hemisphere39</v>
      </c>
    </row>
    <row r="424" spans="1:12" hidden="1" x14ac:dyDescent="0.25">
      <c r="A424" s="217" t="str">
        <f t="shared" si="23"/>
        <v>ƒ __/__</v>
      </c>
      <c r="B424" s="217" t="str">
        <f>IFERROR(IF(VLOOKUP(L424,ActivityList[#Data],13,0)="Yes"," "&amp;Map,"")&amp;IF(VLOOKUP(L424,ActivityList[#Data],14,0)="Yes"," "&amp;Timeline,IF(VLOOKUP(L424,ActivityList[#Data],14,0)="Figure"," "&amp;Timeline&amp;Figure,"")),"")</f>
        <v/>
      </c>
      <c r="C424" s="85" t="str">
        <v>Read pp.103-106</v>
      </c>
      <c r="D424" s="218" t="str">
        <v>Journey, Eastern Hemisphere</v>
      </c>
      <c r="E424" s="218" t="str">
        <v>Foundation</v>
      </c>
      <c r="F424" s="219" t="str">
        <v>History/Geog.</v>
      </c>
      <c r="G424" s="5">
        <v>40</v>
      </c>
      <c r="H424" s="5" t="str">
        <v>Ethan‚ Jesse</v>
      </c>
      <c r="I424" s="5" t="str">
        <v>Planned</v>
      </c>
      <c r="J424" s="220">
        <f>_xlfn.XLOOKUP(G424,Calendar!$A$2:$A$300,Calendar!$B$2:$B$300)</f>
        <v>43399</v>
      </c>
      <c r="K424" s="5" t="b">
        <f t="shared" ca="1" si="24"/>
        <v>0</v>
      </c>
      <c r="L424" s="5" t="str">
        <f t="shared" si="25"/>
        <v>FoundationJourney, Eastern Hemisphere40</v>
      </c>
    </row>
    <row r="425" spans="1:12" hidden="1" x14ac:dyDescent="0.25">
      <c r="A425" s="217" t="str">
        <f t="shared" si="23"/>
        <v>ƒ __/__</v>
      </c>
      <c r="B425" s="217" t="str">
        <f>IFERROR(IF(VLOOKUP(L425,ActivityList[#Data],13,0)="Yes"," "&amp;Map,"")&amp;IF(VLOOKUP(L425,ActivityList[#Data],14,0)="Yes"," "&amp;Timeline,IF(VLOOKUP(L425,ActivityList[#Data],14,0)="Figure"," "&amp;Timeline&amp;Figure,"")),"")</f>
        <v/>
      </c>
      <c r="C425" s="85" t="str">
        <v>Read pp.107-113</v>
      </c>
      <c r="D425" s="218" t="str">
        <v>Journey, Eastern Hemisphere</v>
      </c>
      <c r="E425" s="218" t="str">
        <v>Foundation</v>
      </c>
      <c r="F425" s="219" t="str">
        <v>History/Geog.</v>
      </c>
      <c r="G425" s="5">
        <v>41</v>
      </c>
      <c r="H425" s="5" t="str">
        <v>Ethan‚ Jesse</v>
      </c>
      <c r="I425" s="5" t="str">
        <v>Planned</v>
      </c>
      <c r="J425" s="220">
        <f>_xlfn.XLOOKUP(G425,Calendar!$A$2:$A$300,Calendar!$B$2:$B$300)</f>
        <v>43402</v>
      </c>
      <c r="K425" s="5" t="b">
        <f t="shared" ca="1" si="24"/>
        <v>0</v>
      </c>
      <c r="L425" s="5" t="str">
        <f t="shared" si="25"/>
        <v>FoundationJourney, Eastern Hemisphere41</v>
      </c>
    </row>
    <row r="426" spans="1:12" hidden="1" x14ac:dyDescent="0.25">
      <c r="A426" s="217" t="str">
        <f t="shared" si="23"/>
        <v>ƒ __/__</v>
      </c>
      <c r="B426" s="217" t="str">
        <f>IFERROR(IF(VLOOKUP(L426,ActivityList[#Data],13,0)="Yes"," "&amp;Map,"")&amp;IF(VLOOKUP(L426,ActivityList[#Data],14,0)="Yes"," "&amp;Timeline,IF(VLOOKUP(L426,ActivityList[#Data],14,0)="Figure"," "&amp;Timeline&amp;Figure,"")),"")</f>
        <v xml:space="preserve"> ǽǾ</v>
      </c>
      <c r="C426" s="85" t="str">
        <v>Read pp.114-121</v>
      </c>
      <c r="D426" s="218" t="str">
        <v>Journey, Eastern Hemisphere</v>
      </c>
      <c r="E426" s="218" t="str">
        <v>Foundation</v>
      </c>
      <c r="F426" s="219" t="str">
        <v>History/Geog.</v>
      </c>
      <c r="G426" s="5">
        <v>42</v>
      </c>
      <c r="H426" s="5" t="str">
        <v>Ethan‚ Jesse</v>
      </c>
      <c r="I426" s="5" t="str">
        <v>Planned</v>
      </c>
      <c r="J426" s="220">
        <f>_xlfn.XLOOKUP(G426,Calendar!$A$2:$A$300,Calendar!$B$2:$B$300)</f>
        <v>43403</v>
      </c>
      <c r="K426" s="5" t="b">
        <f t="shared" ca="1" si="24"/>
        <v>0</v>
      </c>
      <c r="L426" s="5" t="str">
        <f t="shared" si="25"/>
        <v>FoundationJourney, Eastern Hemisphere42</v>
      </c>
    </row>
    <row r="427" spans="1:12" hidden="1" x14ac:dyDescent="0.25">
      <c r="A427" s="217" t="str">
        <f t="shared" si="23"/>
        <v>ƒ __/__</v>
      </c>
      <c r="B427" s="217" t="str">
        <f>IFERROR(IF(VLOOKUP(L427,ActivityList[#Data],13,0)="Yes"," "&amp;Map,"")&amp;IF(VLOOKUP(L427,ActivityList[#Data],14,0)="Yes"," "&amp;Timeline,IF(VLOOKUP(L427,ActivityList[#Data],14,0)="Figure"," "&amp;Timeline&amp;Figure,"")),"")</f>
        <v xml:space="preserve"> Ǽ</v>
      </c>
      <c r="C427" s="85" t="str">
        <v>Read pp.122-123</v>
      </c>
      <c r="D427" s="218" t="str">
        <v>Journey, Eastern Hemisphere</v>
      </c>
      <c r="E427" s="218" t="str">
        <v>Foundation</v>
      </c>
      <c r="F427" s="219" t="str">
        <v>History/Geog.</v>
      </c>
      <c r="G427" s="5">
        <v>46</v>
      </c>
      <c r="H427" s="5" t="str">
        <v>Ethan‚ Jesse</v>
      </c>
      <c r="I427" s="5" t="str">
        <v>Planned</v>
      </c>
      <c r="J427" s="220">
        <f>_xlfn.XLOOKUP(G427,Calendar!$A$2:$A$300,Calendar!$B$2:$B$300)</f>
        <v>43409</v>
      </c>
      <c r="K427" s="5" t="b">
        <f t="shared" ca="1" si="24"/>
        <v>0</v>
      </c>
      <c r="L427" s="5" t="str">
        <f t="shared" si="25"/>
        <v>FoundationJourney, Eastern Hemisphere46</v>
      </c>
    </row>
    <row r="428" spans="1:12" hidden="1" x14ac:dyDescent="0.25">
      <c r="A428" s="217" t="str">
        <f t="shared" si="23"/>
        <v>ƒ __/__</v>
      </c>
      <c r="B428" s="217" t="str">
        <f>IFERROR(IF(VLOOKUP(L428,ActivityList[#Data],13,0)="Yes"," "&amp;Map,"")&amp;IF(VLOOKUP(L428,ActivityList[#Data],14,0)="Yes"," "&amp;Timeline,IF(VLOOKUP(L428,ActivityList[#Data],14,0)="Figure"," "&amp;Timeline&amp;Figure,"")),"")</f>
        <v/>
      </c>
      <c r="C428" s="85" t="str">
        <v>Read pp.134-138</v>
      </c>
      <c r="D428" s="218" t="str">
        <v>Journey, Eastern Hemisphere</v>
      </c>
      <c r="E428" s="218" t="str">
        <v>Foundation</v>
      </c>
      <c r="F428" s="219" t="str">
        <v>History/Geog.</v>
      </c>
      <c r="G428" s="5">
        <v>48</v>
      </c>
      <c r="H428" s="5" t="str">
        <v>Ethan‚ Jesse</v>
      </c>
      <c r="I428" s="5" t="str">
        <v>Planned</v>
      </c>
      <c r="J428" s="220">
        <f>_xlfn.XLOOKUP(G428,Calendar!$A$2:$A$300,Calendar!$B$2:$B$300)</f>
        <v>43411</v>
      </c>
      <c r="K428" s="5" t="b">
        <f t="shared" ca="1" si="24"/>
        <v>0</v>
      </c>
      <c r="L428" s="5" t="str">
        <f t="shared" si="25"/>
        <v>FoundationJourney, Eastern Hemisphere48</v>
      </c>
    </row>
    <row r="429" spans="1:12" hidden="1" x14ac:dyDescent="0.25">
      <c r="A429" s="217" t="str">
        <f t="shared" si="23"/>
        <v>ƒ __/__</v>
      </c>
      <c r="B429" s="217" t="str">
        <f>IFERROR(IF(VLOOKUP(L429,ActivityList[#Data],13,0)="Yes"," "&amp;Map,"")&amp;IF(VLOOKUP(L429,ActivityList[#Data],14,0)="Yes"," "&amp;Timeline,IF(VLOOKUP(L429,ActivityList[#Data],14,0)="Figure"," "&amp;Timeline&amp;Figure,"")),"")</f>
        <v/>
      </c>
      <c r="C429" s="85" t="str">
        <v>Read pp.123-127</v>
      </c>
      <c r="D429" s="218" t="str">
        <v>Journey, Eastern Hemisphere</v>
      </c>
      <c r="E429" s="218" t="str">
        <v>Foundation</v>
      </c>
      <c r="F429" s="219" t="str">
        <v>History/Geog.</v>
      </c>
      <c r="G429" s="5">
        <v>49</v>
      </c>
      <c r="H429" s="5" t="str">
        <v>Ethan‚ Jesse</v>
      </c>
      <c r="I429" s="5" t="str">
        <v>Planned</v>
      </c>
      <c r="J429" s="220">
        <f>_xlfn.XLOOKUP(G429,Calendar!$A$2:$A$300,Calendar!$B$2:$B$300)</f>
        <v>43412</v>
      </c>
      <c r="K429" s="5" t="b">
        <f t="shared" ca="1" si="24"/>
        <v>0</v>
      </c>
      <c r="L429" s="5" t="str">
        <f t="shared" si="25"/>
        <v>FoundationJourney, Eastern Hemisphere49</v>
      </c>
    </row>
    <row r="430" spans="1:12" hidden="1" x14ac:dyDescent="0.25">
      <c r="A430" s="217" t="str">
        <f t="shared" si="23"/>
        <v>ƒ __/__</v>
      </c>
      <c r="B430" s="217" t="str">
        <f>IFERROR(IF(VLOOKUP(L430,ActivityList[#Data],13,0)="Yes"," "&amp;Map,"")&amp;IF(VLOOKUP(L430,ActivityList[#Data],14,0)="Yes"," "&amp;Timeline,IF(VLOOKUP(L430,ActivityList[#Data],14,0)="Figure"," "&amp;Timeline&amp;Figure,"")),"")</f>
        <v/>
      </c>
      <c r="C430" s="85" t="str">
        <v>Read pp.128-134</v>
      </c>
      <c r="D430" s="218" t="str">
        <v>Journey, Eastern Hemisphere</v>
      </c>
      <c r="E430" s="218" t="str">
        <v>Foundation</v>
      </c>
      <c r="F430" s="219" t="str">
        <v>History/Geog.</v>
      </c>
      <c r="G430" s="5">
        <v>50</v>
      </c>
      <c r="H430" s="5" t="str">
        <v>Ethan‚ Jesse</v>
      </c>
      <c r="I430" s="5" t="str">
        <v>Planned</v>
      </c>
      <c r="J430" s="220">
        <f>_xlfn.XLOOKUP(G430,Calendar!$A$2:$A$300,Calendar!$B$2:$B$300)</f>
        <v>43413</v>
      </c>
      <c r="K430" s="5" t="b">
        <f t="shared" ca="1" si="24"/>
        <v>0</v>
      </c>
      <c r="L430" s="5" t="str">
        <f t="shared" si="25"/>
        <v>FoundationJourney, Eastern Hemisphere50</v>
      </c>
    </row>
    <row r="431" spans="1:12" hidden="1" x14ac:dyDescent="0.25">
      <c r="A431" s="217" t="str">
        <f t="shared" si="23"/>
        <v>ƒ __/__</v>
      </c>
      <c r="B431" s="217" t="str">
        <f>IFERROR(IF(VLOOKUP(L431,ActivityList[#Data],13,0)="Yes"," "&amp;Map,"")&amp;IF(VLOOKUP(L431,ActivityList[#Data],14,0)="Yes"," "&amp;Timeline,IF(VLOOKUP(L431,ActivityList[#Data],14,0)="Figure"," "&amp;Timeline&amp;Figure,"")),"")</f>
        <v/>
      </c>
      <c r="C431" s="85" t="str">
        <v>Read pp.138-142</v>
      </c>
      <c r="D431" s="218" t="str">
        <v>Journey, Eastern Hemisphere</v>
      </c>
      <c r="E431" s="218" t="str">
        <v>Foundation</v>
      </c>
      <c r="F431" s="219" t="str">
        <v>History/Geog.</v>
      </c>
      <c r="G431" s="5">
        <v>51</v>
      </c>
      <c r="H431" s="5" t="str">
        <v>Ethan‚ Jesse</v>
      </c>
      <c r="I431" s="5" t="str">
        <v>Planned</v>
      </c>
      <c r="J431" s="220">
        <f>_xlfn.XLOOKUP(G431,Calendar!$A$2:$A$300,Calendar!$B$2:$B$300)</f>
        <v>43416</v>
      </c>
      <c r="K431" s="5" t="b">
        <f t="shared" ca="1" si="24"/>
        <v>0</v>
      </c>
      <c r="L431" s="5" t="str">
        <f t="shared" si="25"/>
        <v>FoundationJourney, Eastern Hemisphere51</v>
      </c>
    </row>
    <row r="432" spans="1:12" hidden="1" x14ac:dyDescent="0.25">
      <c r="A432" s="217" t="str">
        <f t="shared" si="23"/>
        <v>ƒ __/__</v>
      </c>
      <c r="B432" s="217" t="str">
        <f>IFERROR(IF(VLOOKUP(L432,ActivityList[#Data],13,0)="Yes"," "&amp;Map,"")&amp;IF(VLOOKUP(L432,ActivityList[#Data],14,0)="Yes"," "&amp;Timeline,IF(VLOOKUP(L432,ActivityList[#Data],14,0)="Figure"," "&amp;Timeline&amp;Figure,"")),"")</f>
        <v/>
      </c>
      <c r="C432" s="85" t="str">
        <v>Read pp.143-147</v>
      </c>
      <c r="D432" s="218" t="str">
        <v>Journey, Eastern Hemisphere</v>
      </c>
      <c r="E432" s="218" t="str">
        <v>Foundation</v>
      </c>
      <c r="F432" s="219" t="str">
        <v>History/Geog.</v>
      </c>
      <c r="G432" s="5">
        <v>52</v>
      </c>
      <c r="H432" s="5" t="str">
        <v>Ethan‚ Jesse</v>
      </c>
      <c r="I432" s="5" t="str">
        <v>Planned</v>
      </c>
      <c r="J432" s="220">
        <f>_xlfn.XLOOKUP(G432,Calendar!$A$2:$A$300,Calendar!$B$2:$B$300)</f>
        <v>43417</v>
      </c>
      <c r="K432" s="5" t="b">
        <f t="shared" ca="1" si="24"/>
        <v>0</v>
      </c>
      <c r="L432" s="5" t="str">
        <f t="shared" si="25"/>
        <v>FoundationJourney, Eastern Hemisphere52</v>
      </c>
    </row>
    <row r="433" spans="1:12" hidden="1" x14ac:dyDescent="0.25">
      <c r="A433" s="217" t="str">
        <f t="shared" si="23"/>
        <v>ƒ __/__</v>
      </c>
      <c r="B433" s="217" t="str">
        <f>IFERROR(IF(VLOOKUP(L433,ActivityList[#Data],13,0)="Yes"," "&amp;Map,"")&amp;IF(VLOOKUP(L433,ActivityList[#Data],14,0)="Yes"," "&amp;Timeline,IF(VLOOKUP(L433,ActivityList[#Data],14,0)="Figure"," "&amp;Timeline&amp;Figure,"")),"")</f>
        <v/>
      </c>
      <c r="C433" s="85" t="str">
        <v>Read pp.148-152</v>
      </c>
      <c r="D433" s="218" t="str">
        <v>Journey, Eastern Hemisphere</v>
      </c>
      <c r="E433" s="218" t="str">
        <v>Foundation</v>
      </c>
      <c r="F433" s="219" t="str">
        <v>History/Geog.</v>
      </c>
      <c r="G433" s="5">
        <v>53</v>
      </c>
      <c r="H433" s="5" t="str">
        <v>Ethan‚ Jesse</v>
      </c>
      <c r="I433" s="5" t="str">
        <v>Planned</v>
      </c>
      <c r="J433" s="220">
        <f>_xlfn.XLOOKUP(G433,Calendar!$A$2:$A$300,Calendar!$B$2:$B$300)</f>
        <v>43418</v>
      </c>
      <c r="K433" s="5" t="b">
        <f t="shared" ca="1" si="24"/>
        <v>0</v>
      </c>
      <c r="L433" s="5" t="str">
        <f t="shared" si="25"/>
        <v>FoundationJourney, Eastern Hemisphere53</v>
      </c>
    </row>
    <row r="434" spans="1:12" hidden="1" x14ac:dyDescent="0.25">
      <c r="A434" s="217" t="str">
        <f t="shared" si="23"/>
        <v>ƒ __/__</v>
      </c>
      <c r="B434" s="217" t="str">
        <f>IFERROR(IF(VLOOKUP(L434,ActivityList[#Data],13,0)="Yes"," "&amp;Map,"")&amp;IF(VLOOKUP(L434,ActivityList[#Data],14,0)="Yes"," "&amp;Timeline,IF(VLOOKUP(L434,ActivityList[#Data],14,0)="Figure"," "&amp;Timeline&amp;Figure,"")),"")</f>
        <v xml:space="preserve"> ǽǾ</v>
      </c>
      <c r="C434" s="85" t="str">
        <v>Read pp.153-159</v>
      </c>
      <c r="D434" s="218" t="str">
        <v>Journey, Eastern Hemisphere</v>
      </c>
      <c r="E434" s="218" t="str">
        <v>Foundation</v>
      </c>
      <c r="F434" s="219" t="str">
        <v>History/Geog.</v>
      </c>
      <c r="G434" s="5">
        <v>54</v>
      </c>
      <c r="H434" s="5" t="str">
        <v>Ethan‚ Jesse</v>
      </c>
      <c r="I434" s="5" t="str">
        <v>Planned</v>
      </c>
      <c r="J434" s="220">
        <f>_xlfn.XLOOKUP(G434,Calendar!$A$2:$A$300,Calendar!$B$2:$B$300)</f>
        <v>43419</v>
      </c>
      <c r="K434" s="5" t="b">
        <f t="shared" ca="1" si="24"/>
        <v>0</v>
      </c>
      <c r="L434" s="5" t="str">
        <f t="shared" si="25"/>
        <v>FoundationJourney, Eastern Hemisphere54</v>
      </c>
    </row>
    <row r="435" spans="1:12" hidden="1" x14ac:dyDescent="0.25">
      <c r="A435" s="217" t="str">
        <f t="shared" si="23"/>
        <v>ƒ __/__</v>
      </c>
      <c r="B435" s="217" t="str">
        <f>IFERROR(IF(VLOOKUP(L435,ActivityList[#Data],13,0)="Yes"," "&amp;Map,"")&amp;IF(VLOOKUP(L435,ActivityList[#Data],14,0)="Yes"," "&amp;Timeline,IF(VLOOKUP(L435,ActivityList[#Data],14,0)="Figure"," "&amp;Timeline&amp;Figure,"")),"")</f>
        <v/>
      </c>
      <c r="C435" s="85" t="str">
        <v>Read pp.160-163</v>
      </c>
      <c r="D435" s="218" t="str">
        <v>Journey, Eastern Hemisphere</v>
      </c>
      <c r="E435" s="218" t="str">
        <v>Foundation</v>
      </c>
      <c r="F435" s="219" t="str">
        <v>History/Geog.</v>
      </c>
      <c r="G435" s="5">
        <v>66</v>
      </c>
      <c r="H435" s="5" t="str">
        <v>Ethan‚ Jesse</v>
      </c>
      <c r="I435" s="5" t="str">
        <v>Planned</v>
      </c>
      <c r="J435" s="220">
        <f>_xlfn.XLOOKUP(G435,Calendar!$A$2:$A$300,Calendar!$B$2:$B$300)</f>
        <v>43437</v>
      </c>
      <c r="K435" s="5" t="b">
        <f t="shared" ca="1" si="24"/>
        <v>0</v>
      </c>
      <c r="L435" s="5" t="str">
        <f t="shared" si="25"/>
        <v>FoundationJourney, Eastern Hemisphere66</v>
      </c>
    </row>
    <row r="436" spans="1:12" hidden="1" x14ac:dyDescent="0.25">
      <c r="A436" s="217" t="str">
        <f t="shared" si="23"/>
        <v>ƒ __/__</v>
      </c>
      <c r="B436" s="217" t="str">
        <f>IFERROR(IF(VLOOKUP(L436,ActivityList[#Data],13,0)="Yes"," "&amp;Map,"")&amp;IF(VLOOKUP(L436,ActivityList[#Data],14,0)="Yes"," "&amp;Timeline,IF(VLOOKUP(L436,ActivityList[#Data],14,0)="Figure"," "&amp;Timeline&amp;Figure,"")),"")</f>
        <v xml:space="preserve"> Ǽ</v>
      </c>
      <c r="C436" s="85" t="str">
        <v>Read pp.164-170</v>
      </c>
      <c r="D436" s="218" t="str">
        <v>Journey, Eastern Hemisphere</v>
      </c>
      <c r="E436" s="218" t="str">
        <v>Foundation</v>
      </c>
      <c r="F436" s="219" t="str">
        <v>History/Geog.</v>
      </c>
      <c r="G436" s="5">
        <v>69</v>
      </c>
      <c r="H436" s="5" t="str">
        <v>Ethan‚ Jesse</v>
      </c>
      <c r="I436" s="5" t="str">
        <v>Planned</v>
      </c>
      <c r="J436" s="220">
        <f>_xlfn.XLOOKUP(G436,Calendar!$A$2:$A$300,Calendar!$B$2:$B$300)</f>
        <v>43440</v>
      </c>
      <c r="K436" s="5" t="b">
        <f t="shared" ca="1" si="24"/>
        <v>0</v>
      </c>
      <c r="L436" s="5" t="str">
        <f t="shared" si="25"/>
        <v>FoundationJourney, Eastern Hemisphere69</v>
      </c>
    </row>
    <row r="437" spans="1:12" hidden="1" x14ac:dyDescent="0.25">
      <c r="A437" s="217" t="str">
        <f t="shared" si="23"/>
        <v>ƒ __/__</v>
      </c>
      <c r="B437" s="217" t="str">
        <f>IFERROR(IF(VLOOKUP(L437,ActivityList[#Data],13,0)="Yes"," "&amp;Map,"")&amp;IF(VLOOKUP(L437,ActivityList[#Data],14,0)="Yes"," "&amp;Timeline,IF(VLOOKUP(L437,ActivityList[#Data],14,0)="Figure"," "&amp;Timeline&amp;Figure,"")),"")</f>
        <v/>
      </c>
      <c r="C437" s="85" t="str">
        <v>Read pp.171-173</v>
      </c>
      <c r="D437" s="218" t="str">
        <v>Journey, Eastern Hemisphere</v>
      </c>
      <c r="E437" s="218" t="str">
        <v>Foundation</v>
      </c>
      <c r="F437" s="219" t="str">
        <v>History/Geog.</v>
      </c>
      <c r="G437" s="5">
        <v>70</v>
      </c>
      <c r="H437" s="5" t="str">
        <v>Ethan‚ Jesse</v>
      </c>
      <c r="I437" s="5" t="str">
        <v>Planned</v>
      </c>
      <c r="J437" s="220">
        <f>_xlfn.XLOOKUP(G437,Calendar!$A$2:$A$300,Calendar!$B$2:$B$300)</f>
        <v>43441</v>
      </c>
      <c r="K437" s="5" t="b">
        <f t="shared" ca="1" si="24"/>
        <v>0</v>
      </c>
      <c r="L437" s="5" t="str">
        <f t="shared" si="25"/>
        <v>FoundationJourney, Eastern Hemisphere70</v>
      </c>
    </row>
    <row r="438" spans="1:12" hidden="1" x14ac:dyDescent="0.25">
      <c r="A438" s="217" t="str">
        <f t="shared" si="23"/>
        <v>ƒ __/__</v>
      </c>
      <c r="B438" s="217" t="str">
        <f>IFERROR(IF(VLOOKUP(L438,ActivityList[#Data],13,0)="Yes"," "&amp;Map,"")&amp;IF(VLOOKUP(L438,ActivityList[#Data],14,0)="Yes"," "&amp;Timeline,IF(VLOOKUP(L438,ActivityList[#Data],14,0)="Figure"," "&amp;Timeline&amp;Figure,"")),"")</f>
        <v/>
      </c>
      <c r="C438" s="85" t="str">
        <v>Read pp.174-176</v>
      </c>
      <c r="D438" s="218" t="str">
        <v>Journey, Eastern Hemisphere</v>
      </c>
      <c r="E438" s="218" t="str">
        <v>Foundation</v>
      </c>
      <c r="F438" s="219" t="str">
        <v>History/Geog.</v>
      </c>
      <c r="G438" s="5">
        <v>71</v>
      </c>
      <c r="H438" s="5" t="str">
        <v>Ethan‚ Jesse</v>
      </c>
      <c r="I438" s="5" t="str">
        <v>Planned</v>
      </c>
      <c r="J438" s="220">
        <f>_xlfn.XLOOKUP(G438,Calendar!$A$2:$A$300,Calendar!$B$2:$B$300)</f>
        <v>43444</v>
      </c>
      <c r="K438" s="5" t="b">
        <f t="shared" ca="1" si="24"/>
        <v>0</v>
      </c>
      <c r="L438" s="5" t="str">
        <f t="shared" si="25"/>
        <v>FoundationJourney, Eastern Hemisphere71</v>
      </c>
    </row>
    <row r="439" spans="1:12" hidden="1" x14ac:dyDescent="0.25">
      <c r="A439" s="217" t="str">
        <f t="shared" si="23"/>
        <v>ƒ __/__</v>
      </c>
      <c r="B439" s="217" t="str">
        <f>IFERROR(IF(VLOOKUP(L439,ActivityList[#Data],13,0)="Yes"," "&amp;Map,"")&amp;IF(VLOOKUP(L439,ActivityList[#Data],14,0)="Yes"," "&amp;Timeline,IF(VLOOKUP(L439,ActivityList[#Data],14,0)="Figure"," "&amp;Timeline&amp;Figure,"")),"")</f>
        <v/>
      </c>
      <c r="C439" s="85" t="str">
        <v>Read pp.177-179</v>
      </c>
      <c r="D439" s="218" t="str">
        <v>Journey, Eastern Hemisphere</v>
      </c>
      <c r="E439" s="218" t="str">
        <v>Foundation</v>
      </c>
      <c r="F439" s="219" t="str">
        <v>History/Geog.</v>
      </c>
      <c r="G439" s="5">
        <v>72</v>
      </c>
      <c r="H439" s="5" t="str">
        <v>Ethan‚ Jesse</v>
      </c>
      <c r="I439" s="5" t="str">
        <v>Planned</v>
      </c>
      <c r="J439" s="220">
        <f>_xlfn.XLOOKUP(G439,Calendar!$A$2:$A$300,Calendar!$B$2:$B$300)</f>
        <v>43445</v>
      </c>
      <c r="K439" s="5" t="b">
        <f t="shared" ca="1" si="24"/>
        <v>0</v>
      </c>
      <c r="L439" s="5" t="str">
        <f t="shared" si="25"/>
        <v>FoundationJourney, Eastern Hemisphere72</v>
      </c>
    </row>
    <row r="440" spans="1:12" hidden="1" x14ac:dyDescent="0.25">
      <c r="A440" s="217" t="str">
        <f t="shared" si="23"/>
        <v>ƒ __/__</v>
      </c>
      <c r="B440" s="217" t="str">
        <f>IFERROR(IF(VLOOKUP(L440,ActivityList[#Data],13,0)="Yes"," "&amp;Map,"")&amp;IF(VLOOKUP(L440,ActivityList[#Data],14,0)="Yes"," "&amp;Timeline,IF(VLOOKUP(L440,ActivityList[#Data],14,0)="Figure"," "&amp;Timeline&amp;Figure,"")),"")</f>
        <v/>
      </c>
      <c r="C440" s="85" t="str">
        <v>Read pp.180-185</v>
      </c>
      <c r="D440" s="218" t="str">
        <v>Journey, Eastern Hemisphere</v>
      </c>
      <c r="E440" s="218" t="str">
        <v>Foundation</v>
      </c>
      <c r="F440" s="219" t="str">
        <v>History/Geog.</v>
      </c>
      <c r="G440" s="5">
        <v>73</v>
      </c>
      <c r="H440" s="5" t="str">
        <v>Ethan‚ Jesse</v>
      </c>
      <c r="I440" s="5" t="str">
        <v>Planned</v>
      </c>
      <c r="J440" s="220">
        <f>_xlfn.XLOOKUP(G440,Calendar!$A$2:$A$300,Calendar!$B$2:$B$300)</f>
        <v>43446</v>
      </c>
      <c r="K440" s="5" t="b">
        <f t="shared" ca="1" si="24"/>
        <v>0</v>
      </c>
      <c r="L440" s="5" t="str">
        <f t="shared" si="25"/>
        <v>FoundationJourney, Eastern Hemisphere73</v>
      </c>
    </row>
    <row r="441" spans="1:12" hidden="1" x14ac:dyDescent="0.25">
      <c r="A441" s="217" t="str">
        <f t="shared" si="23"/>
        <v>ƒ __/__</v>
      </c>
      <c r="B441" s="217" t="str">
        <f>IFERROR(IF(VLOOKUP(L441,ActivityList[#Data],13,0)="Yes"," "&amp;Map,"")&amp;IF(VLOOKUP(L441,ActivityList[#Data],14,0)="Yes"," "&amp;Timeline,IF(VLOOKUP(L441,ActivityList[#Data],14,0)="Figure"," "&amp;Timeline&amp;Figure,"")),"")</f>
        <v xml:space="preserve"> Ǽ</v>
      </c>
      <c r="C441" s="85" t="str">
        <v>Read p.186</v>
      </c>
      <c r="D441" s="218" t="str">
        <v>Journey, Eastern Hemisphere</v>
      </c>
      <c r="E441" s="218" t="str">
        <v>Foundation</v>
      </c>
      <c r="F441" s="219" t="str">
        <v>History/Geog.</v>
      </c>
      <c r="G441" s="5">
        <v>76</v>
      </c>
      <c r="H441" s="5" t="str">
        <v>Ethan‚ Jesse</v>
      </c>
      <c r="I441" s="5" t="str">
        <v>Planned</v>
      </c>
      <c r="J441" s="220">
        <f>_xlfn.XLOOKUP(G441,Calendar!$A$2:$A$300,Calendar!$B$2:$B$300)</f>
        <v>43451</v>
      </c>
      <c r="K441" s="5" t="b">
        <f t="shared" ca="1" si="24"/>
        <v>0</v>
      </c>
      <c r="L441" s="5" t="str">
        <f t="shared" si="25"/>
        <v>FoundationJourney, Eastern Hemisphere76</v>
      </c>
    </row>
    <row r="442" spans="1:12" hidden="1" x14ac:dyDescent="0.25">
      <c r="A442" s="217" t="str">
        <f t="shared" si="23"/>
        <v>ƒ __/__</v>
      </c>
      <c r="B442" s="217" t="str">
        <f>IFERROR(IF(VLOOKUP(L442,ActivityList[#Data],13,0)="Yes"," "&amp;Map,"")&amp;IF(VLOOKUP(L442,ActivityList[#Data],14,0)="Yes"," "&amp;Timeline,IF(VLOOKUP(L442,ActivityList[#Data],14,0)="Figure"," "&amp;Timeline&amp;Figure,"")),"")</f>
        <v/>
      </c>
      <c r="C442" s="85" t="str">
        <v>Read pp.187-190</v>
      </c>
      <c r="D442" s="218" t="str">
        <v>Journey, Eastern Hemisphere</v>
      </c>
      <c r="E442" s="218" t="str">
        <v>Foundation</v>
      </c>
      <c r="F442" s="219" t="str">
        <v>History/Geog.</v>
      </c>
      <c r="G442" s="5">
        <v>77</v>
      </c>
      <c r="H442" s="5" t="str">
        <v>Ethan‚ Jesse</v>
      </c>
      <c r="I442" s="5" t="str">
        <v>Planned</v>
      </c>
      <c r="J442" s="220">
        <f>_xlfn.XLOOKUP(G442,Calendar!$A$2:$A$300,Calendar!$B$2:$B$300)</f>
        <v>43452</v>
      </c>
      <c r="K442" s="5" t="b">
        <f t="shared" ca="1" si="24"/>
        <v>0</v>
      </c>
      <c r="L442" s="5" t="str">
        <f t="shared" si="25"/>
        <v>FoundationJourney, Eastern Hemisphere77</v>
      </c>
    </row>
    <row r="443" spans="1:12" hidden="1" x14ac:dyDescent="0.25">
      <c r="A443" s="217" t="str">
        <f t="shared" si="23"/>
        <v>ƒ __/__</v>
      </c>
      <c r="B443" s="217" t="str">
        <f>IFERROR(IF(VLOOKUP(L443,ActivityList[#Data],13,0)="Yes"," "&amp;Map,"")&amp;IF(VLOOKUP(L443,ActivityList[#Data],14,0)="Yes"," "&amp;Timeline,IF(VLOOKUP(L443,ActivityList[#Data],14,0)="Figure"," "&amp;Timeline&amp;Figure,"")),"")</f>
        <v/>
      </c>
      <c r="C443" s="85" t="str">
        <v>Read pp.191-195</v>
      </c>
      <c r="D443" s="218" t="str">
        <v>Journey, Eastern Hemisphere</v>
      </c>
      <c r="E443" s="218" t="str">
        <v>Foundation</v>
      </c>
      <c r="F443" s="219" t="str">
        <v>History/Geog.</v>
      </c>
      <c r="G443" s="5">
        <v>78</v>
      </c>
      <c r="H443" s="5" t="str">
        <v>Ethan‚ Jesse</v>
      </c>
      <c r="I443" s="5" t="str">
        <v>Planned</v>
      </c>
      <c r="J443" s="220">
        <f>_xlfn.XLOOKUP(G443,Calendar!$A$2:$A$300,Calendar!$B$2:$B$300)</f>
        <v>43453</v>
      </c>
      <c r="K443" s="5" t="b">
        <f t="shared" ca="1" si="24"/>
        <v>0</v>
      </c>
      <c r="L443" s="5" t="str">
        <f t="shared" si="25"/>
        <v>FoundationJourney, Eastern Hemisphere78</v>
      </c>
    </row>
    <row r="444" spans="1:12" hidden="1" x14ac:dyDescent="0.25">
      <c r="A444" s="217" t="str">
        <f t="shared" si="23"/>
        <v>ƒ __/__</v>
      </c>
      <c r="B444" s="217" t="str">
        <f>IFERROR(IF(VLOOKUP(L444,ActivityList[#Data],13,0)="Yes"," "&amp;Map,"")&amp;IF(VLOOKUP(L444,ActivityList[#Data],14,0)="Yes"," "&amp;Timeline,IF(VLOOKUP(L444,ActivityList[#Data],14,0)="Figure"," "&amp;Timeline&amp;Figure,"")),"")</f>
        <v/>
      </c>
      <c r="C444" s="85" t="str">
        <v>Read pp.196-198</v>
      </c>
      <c r="D444" s="218" t="str">
        <v>Journey, Eastern Hemisphere</v>
      </c>
      <c r="E444" s="218" t="str">
        <v>Foundation</v>
      </c>
      <c r="F444" s="219" t="str">
        <v>History/Geog.</v>
      </c>
      <c r="G444" s="5">
        <v>79</v>
      </c>
      <c r="H444" s="5" t="str">
        <v>Ethan‚ Jesse</v>
      </c>
      <c r="I444" s="5" t="str">
        <v>Planned</v>
      </c>
      <c r="J444" s="220">
        <f>_xlfn.XLOOKUP(G444,Calendar!$A$2:$A$300,Calendar!$B$2:$B$300)</f>
        <v>43454</v>
      </c>
      <c r="K444" s="5" t="b">
        <f t="shared" ca="1" si="24"/>
        <v>0</v>
      </c>
      <c r="L444" s="5" t="str">
        <f t="shared" si="25"/>
        <v>FoundationJourney, Eastern Hemisphere79</v>
      </c>
    </row>
    <row r="445" spans="1:12" hidden="1" x14ac:dyDescent="0.25">
      <c r="A445" s="217" t="str">
        <f t="shared" si="23"/>
        <v>ƒ __/__</v>
      </c>
      <c r="B445" s="217" t="str">
        <f>IFERROR(IF(VLOOKUP(L445,ActivityList[#Data],13,0)="Yes"," "&amp;Map,"")&amp;IF(VLOOKUP(L445,ActivityList[#Data],14,0)="Yes"," "&amp;Timeline,IF(VLOOKUP(L445,ActivityList[#Data],14,0)="Figure"," "&amp;Timeline&amp;Figure,"")),"")</f>
        <v/>
      </c>
      <c r="C445" s="85" t="str">
        <v>Read pp.198-199</v>
      </c>
      <c r="D445" s="218" t="str">
        <v>Journey, Eastern Hemisphere</v>
      </c>
      <c r="E445" s="218" t="str">
        <v>Foundation</v>
      </c>
      <c r="F445" s="219" t="str">
        <v>History/Geog.</v>
      </c>
      <c r="G445" s="5">
        <v>82</v>
      </c>
      <c r="H445" s="5" t="str">
        <v>Ethan‚ Jesse</v>
      </c>
      <c r="I445" s="5" t="str">
        <v>Planned</v>
      </c>
      <c r="J445" s="220">
        <f>_xlfn.XLOOKUP(G445,Calendar!$A$2:$A$300,Calendar!$B$2:$B$300)</f>
        <v>43462</v>
      </c>
      <c r="K445" s="5" t="b">
        <f t="shared" ca="1" si="24"/>
        <v>0</v>
      </c>
      <c r="L445" s="5" t="str">
        <f t="shared" si="25"/>
        <v>FoundationJourney, Eastern Hemisphere82</v>
      </c>
    </row>
    <row r="446" spans="1:12" hidden="1" x14ac:dyDescent="0.25">
      <c r="A446" s="217" t="str">
        <f t="shared" si="23"/>
        <v>ƒ __/__</v>
      </c>
      <c r="B446" s="217" t="str">
        <f>IFERROR(IF(VLOOKUP(L446,ActivityList[#Data],13,0)="Yes"," "&amp;Map,"")&amp;IF(VLOOKUP(L446,ActivityList[#Data],14,0)="Yes"," "&amp;Timeline,IF(VLOOKUP(L446,ActivityList[#Data],14,0)="Figure"," "&amp;Timeline&amp;Figure,"")),"")</f>
        <v/>
      </c>
      <c r="C446" s="85" t="str">
        <v>Read pp.199-205</v>
      </c>
      <c r="D446" s="218" t="str">
        <v>Journey, Eastern Hemisphere</v>
      </c>
      <c r="E446" s="218" t="str">
        <v>Foundation</v>
      </c>
      <c r="F446" s="219" t="str">
        <v>History/Geog.</v>
      </c>
      <c r="G446" s="5">
        <v>85</v>
      </c>
      <c r="H446" s="5" t="str">
        <v>Ethan‚ Jesse</v>
      </c>
      <c r="I446" s="5" t="str">
        <v>Planned</v>
      </c>
      <c r="J446" s="220">
        <f>_xlfn.XLOOKUP(G446,Calendar!$A$2:$A$300,Calendar!$B$2:$B$300)</f>
        <v>43469</v>
      </c>
      <c r="K446" s="5" t="b">
        <f t="shared" ca="1" si="24"/>
        <v>0</v>
      </c>
      <c r="L446" s="5" t="str">
        <f t="shared" si="25"/>
        <v>FoundationJourney, Eastern Hemisphere85</v>
      </c>
    </row>
    <row r="447" spans="1:12" hidden="1" x14ac:dyDescent="0.25">
      <c r="A447" s="217" t="str">
        <f t="shared" si="23"/>
        <v>ƒ __/__</v>
      </c>
      <c r="B447" s="217" t="str">
        <f>IFERROR(IF(VLOOKUP(L447,ActivityList[#Data],13,0)="Yes"," "&amp;Map,"")&amp;IF(VLOOKUP(L447,ActivityList[#Data],14,0)="Yes"," "&amp;Timeline,IF(VLOOKUP(L447,ActivityList[#Data],14,0)="Figure"," "&amp;Timeline&amp;Figure,"")),"")</f>
        <v/>
      </c>
      <c r="C447" s="85" t="str">
        <v>Read pp.205-210</v>
      </c>
      <c r="D447" s="218" t="str">
        <v>Journey, Eastern Hemisphere</v>
      </c>
      <c r="E447" s="218" t="str">
        <v>Foundation</v>
      </c>
      <c r="F447" s="219" t="str">
        <v>History/Geog.</v>
      </c>
      <c r="G447" s="5">
        <v>86</v>
      </c>
      <c r="H447" s="5" t="str">
        <v>Ethan‚ Jesse</v>
      </c>
      <c r="I447" s="5" t="str">
        <v>Planned</v>
      </c>
      <c r="J447" s="220">
        <f>_xlfn.XLOOKUP(G447,Calendar!$A$2:$A$300,Calendar!$B$2:$B$300)</f>
        <v>43472</v>
      </c>
      <c r="K447" s="5" t="b">
        <f t="shared" ca="1" si="24"/>
        <v>0</v>
      </c>
      <c r="L447" s="5" t="str">
        <f t="shared" si="25"/>
        <v>FoundationJourney, Eastern Hemisphere86</v>
      </c>
    </row>
    <row r="448" spans="1:12" hidden="1" x14ac:dyDescent="0.25">
      <c r="A448" s="217" t="str">
        <f t="shared" si="23"/>
        <v>ƒ __/__</v>
      </c>
      <c r="B448" s="217" t="str">
        <f>IFERROR(IF(VLOOKUP(L448,ActivityList[#Data],13,0)="Yes"," "&amp;Map,"")&amp;IF(VLOOKUP(L448,ActivityList[#Data],14,0)="Yes"," "&amp;Timeline,IF(VLOOKUP(L448,ActivityList[#Data],14,0)="Figure"," "&amp;Timeline&amp;Figure,"")),"")</f>
        <v/>
      </c>
      <c r="C448" s="85" t="str">
        <v>Read pp.211-213</v>
      </c>
      <c r="D448" s="218" t="str">
        <v>Journey, Eastern Hemisphere</v>
      </c>
      <c r="E448" s="218" t="str">
        <v>Foundation</v>
      </c>
      <c r="F448" s="219" t="str">
        <v>History/Geog.</v>
      </c>
      <c r="G448" s="5">
        <v>87</v>
      </c>
      <c r="H448" s="5" t="str">
        <v>Ethan‚ Jesse</v>
      </c>
      <c r="I448" s="5" t="str">
        <v>Planned</v>
      </c>
      <c r="J448" s="220">
        <f>_xlfn.XLOOKUP(G448,Calendar!$A$2:$A$300,Calendar!$B$2:$B$300)</f>
        <v>43473</v>
      </c>
      <c r="K448" s="5" t="b">
        <f t="shared" ca="1" si="24"/>
        <v>0</v>
      </c>
      <c r="L448" s="5" t="str">
        <f t="shared" si="25"/>
        <v>FoundationJourney, Eastern Hemisphere87</v>
      </c>
    </row>
    <row r="449" spans="1:12" hidden="1" x14ac:dyDescent="0.25">
      <c r="A449" s="217" t="str">
        <f t="shared" si="23"/>
        <v>ƒ __/__</v>
      </c>
      <c r="B449" s="217" t="str">
        <f>IFERROR(IF(VLOOKUP(L449,ActivityList[#Data],13,0)="Yes"," "&amp;Map,"")&amp;IF(VLOOKUP(L449,ActivityList[#Data],14,0)="Yes"," "&amp;Timeline,IF(VLOOKUP(L449,ActivityList[#Data],14,0)="Figure"," "&amp;Timeline&amp;Figure,"")),"")</f>
        <v/>
      </c>
      <c r="C449" s="85" t="str">
        <v>Read pp.214-217</v>
      </c>
      <c r="D449" s="218" t="str">
        <v>Journey, Eastern Hemisphere</v>
      </c>
      <c r="E449" s="218" t="str">
        <v>Foundation</v>
      </c>
      <c r="F449" s="219" t="str">
        <v>History/Geog.</v>
      </c>
      <c r="G449" s="5">
        <v>88</v>
      </c>
      <c r="H449" s="5" t="str">
        <v>Ethan‚ Jesse</v>
      </c>
      <c r="I449" s="5" t="str">
        <v>Planned</v>
      </c>
      <c r="J449" s="220">
        <f>_xlfn.XLOOKUP(G449,Calendar!$A$2:$A$300,Calendar!$B$2:$B$300)</f>
        <v>43474</v>
      </c>
      <c r="K449" s="5" t="b">
        <f t="shared" ca="1" si="24"/>
        <v>0</v>
      </c>
      <c r="L449" s="5" t="str">
        <f t="shared" si="25"/>
        <v>FoundationJourney, Eastern Hemisphere88</v>
      </c>
    </row>
    <row r="450" spans="1:12" hidden="1" x14ac:dyDescent="0.25">
      <c r="A450" s="217" t="str">
        <f t="shared" si="23"/>
        <v>ƒ __/__</v>
      </c>
      <c r="B450" s="217" t="str">
        <f>IFERROR(IF(VLOOKUP(L450,ActivityList[#Data],13,0)="Yes"," "&amp;Map,"")&amp;IF(VLOOKUP(L450,ActivityList[#Data],14,0)="Yes"," "&amp;Timeline,IF(VLOOKUP(L450,ActivityList[#Data],14,0)="Figure"," "&amp;Timeline&amp;Figure,"")),"")</f>
        <v xml:space="preserve"> ǽǾ</v>
      </c>
      <c r="C450" s="85" t="str">
        <v>Read pp.218-221</v>
      </c>
      <c r="D450" s="218" t="str">
        <v>Journey, Eastern Hemisphere</v>
      </c>
      <c r="E450" s="218" t="str">
        <v>Foundation</v>
      </c>
      <c r="F450" s="219" t="str">
        <v>History/Geog.</v>
      </c>
      <c r="G450" s="5">
        <v>89</v>
      </c>
      <c r="H450" s="5" t="str">
        <v>Ethan‚ Jesse</v>
      </c>
      <c r="I450" s="5" t="str">
        <v>Planned</v>
      </c>
      <c r="J450" s="220">
        <f>_xlfn.XLOOKUP(G450,Calendar!$A$2:$A$300,Calendar!$B$2:$B$300)</f>
        <v>43475</v>
      </c>
      <c r="K450" s="5" t="b">
        <f t="shared" ca="1" si="24"/>
        <v>0</v>
      </c>
      <c r="L450" s="5" t="str">
        <f t="shared" si="25"/>
        <v>FoundationJourney, Eastern Hemisphere89</v>
      </c>
    </row>
    <row r="451" spans="1:12" hidden="1" x14ac:dyDescent="0.25">
      <c r="A451" s="217" t="str">
        <f t="shared" si="23"/>
        <v>ƒ __/__</v>
      </c>
      <c r="B451" s="217" t="str">
        <f>IFERROR(IF(VLOOKUP(L451,ActivityList[#Data],13,0)="Yes"," "&amp;Map,"")&amp;IF(VLOOKUP(L451,ActivityList[#Data],14,0)="Yes"," "&amp;Timeline,IF(VLOOKUP(L451,ActivityList[#Data],14,0)="Figure"," "&amp;Timeline&amp;Figure,"")),"")</f>
        <v/>
      </c>
      <c r="C451" s="85" t="str">
        <v>Read pp.222</v>
      </c>
      <c r="D451" s="218" t="str">
        <v>Journey, Eastern Hemisphere</v>
      </c>
      <c r="E451" s="218" t="str">
        <v>Foundation</v>
      </c>
      <c r="F451" s="219" t="str">
        <v>History/Geog.</v>
      </c>
      <c r="G451" s="5">
        <v>106</v>
      </c>
      <c r="H451" s="5" t="str">
        <v>Ethan‚ Jesse</v>
      </c>
      <c r="I451" s="5" t="str">
        <v>Planned</v>
      </c>
      <c r="J451" s="220">
        <f>_xlfn.XLOOKUP(G451,Calendar!$A$2:$A$300,Calendar!$B$2:$B$300)</f>
        <v>43500</v>
      </c>
      <c r="K451" s="5" t="b">
        <f t="shared" ca="1" si="24"/>
        <v>0</v>
      </c>
      <c r="L451" s="5" t="str">
        <f t="shared" si="25"/>
        <v>FoundationJourney, Eastern Hemisphere106</v>
      </c>
    </row>
    <row r="452" spans="1:12" hidden="1" x14ac:dyDescent="0.25">
      <c r="A452" s="217" t="str">
        <f t="shared" si="23"/>
        <v>ƒ __/__</v>
      </c>
      <c r="B452" s="217" t="str">
        <f>IFERROR(IF(VLOOKUP(L452,ActivityList[#Data],13,0)="Yes"," "&amp;Map,"")&amp;IF(VLOOKUP(L452,ActivityList[#Data],14,0)="Yes"," "&amp;Timeline,IF(VLOOKUP(L452,ActivityList[#Data],14,0)="Figure"," "&amp;Timeline&amp;Figure,"")),"")</f>
        <v/>
      </c>
      <c r="C452" s="85" t="str">
        <v>Read pp.223-228</v>
      </c>
      <c r="D452" s="218" t="str">
        <v>Journey, Eastern Hemisphere</v>
      </c>
      <c r="E452" s="218" t="str">
        <v>Foundation</v>
      </c>
      <c r="F452" s="219" t="str">
        <v>History/Geog.</v>
      </c>
      <c r="G452" s="5">
        <v>107</v>
      </c>
      <c r="H452" s="5" t="str">
        <v>Ethan‚ Jesse</v>
      </c>
      <c r="I452" s="5" t="str">
        <v>Planned</v>
      </c>
      <c r="J452" s="220">
        <f>_xlfn.XLOOKUP(G452,Calendar!$A$2:$A$300,Calendar!$B$2:$B$300)</f>
        <v>43501</v>
      </c>
      <c r="K452" s="5" t="b">
        <f t="shared" ca="1" si="24"/>
        <v>0</v>
      </c>
      <c r="L452" s="5" t="str">
        <f t="shared" si="25"/>
        <v>FoundationJourney, Eastern Hemisphere107</v>
      </c>
    </row>
    <row r="453" spans="1:12" hidden="1" x14ac:dyDescent="0.25">
      <c r="A453" s="217" t="str">
        <f t="shared" ref="A453:A516" si="26">Planned&amp;" __/__"</f>
        <v>ƒ __/__</v>
      </c>
      <c r="B453" s="217" t="str">
        <f>IFERROR(IF(VLOOKUP(L453,ActivityList[#Data],13,0)="Yes"," "&amp;Map,"")&amp;IF(VLOOKUP(L453,ActivityList[#Data],14,0)="Yes"," "&amp;Timeline,IF(VLOOKUP(L453,ActivityList[#Data],14,0)="Figure"," "&amp;Timeline&amp;Figure,"")),"")</f>
        <v/>
      </c>
      <c r="C453" s="85" t="str">
        <v>Read pp.229-231</v>
      </c>
      <c r="D453" s="218" t="str">
        <v>Journey, Eastern Hemisphere</v>
      </c>
      <c r="E453" s="218" t="str">
        <v>Foundation</v>
      </c>
      <c r="F453" s="219" t="str">
        <v>History/Geog.</v>
      </c>
      <c r="G453" s="5">
        <v>108</v>
      </c>
      <c r="H453" s="5" t="str">
        <v>Ethan‚ Jesse</v>
      </c>
      <c r="I453" s="5" t="str">
        <v>Planned</v>
      </c>
      <c r="J453" s="220">
        <f>_xlfn.XLOOKUP(G453,Calendar!$A$2:$A$300,Calendar!$B$2:$B$300)</f>
        <v>43502</v>
      </c>
      <c r="K453" s="5" t="b">
        <f t="shared" ca="1" si="24"/>
        <v>0</v>
      </c>
      <c r="L453" s="5" t="str">
        <f t="shared" si="25"/>
        <v>FoundationJourney, Eastern Hemisphere108</v>
      </c>
    </row>
    <row r="454" spans="1:12" hidden="1" x14ac:dyDescent="0.25">
      <c r="A454" s="217" t="str">
        <f t="shared" si="26"/>
        <v>ƒ __/__</v>
      </c>
      <c r="B454" s="217" t="str">
        <f>IFERROR(IF(VLOOKUP(L454,ActivityList[#Data],13,0)="Yes"," "&amp;Map,"")&amp;IF(VLOOKUP(L454,ActivityList[#Data],14,0)="Yes"," "&amp;Timeline,IF(VLOOKUP(L454,ActivityList[#Data],14,0)="Figure"," "&amp;Timeline&amp;Figure,"")),"")</f>
        <v xml:space="preserve"> ǽǾ</v>
      </c>
      <c r="C454" s="85" t="str">
        <v>Read pp.232-237</v>
      </c>
      <c r="D454" s="218" t="str">
        <v>Journey, Eastern Hemisphere</v>
      </c>
      <c r="E454" s="218" t="str">
        <v>Foundation</v>
      </c>
      <c r="F454" s="219" t="str">
        <v>History/Geog.</v>
      </c>
      <c r="G454" s="5">
        <v>109</v>
      </c>
      <c r="H454" s="5" t="str">
        <v>Ethan‚ Jesse</v>
      </c>
      <c r="I454" s="5" t="str">
        <v>Planned</v>
      </c>
      <c r="J454" s="220">
        <f>_xlfn.XLOOKUP(G454,Calendar!$A$2:$A$300,Calendar!$B$2:$B$300)</f>
        <v>43503</v>
      </c>
      <c r="K454" s="5" t="b">
        <f t="shared" ca="1" si="24"/>
        <v>0</v>
      </c>
      <c r="L454" s="5" t="str">
        <f t="shared" si="25"/>
        <v>FoundationJourney, Eastern Hemisphere109</v>
      </c>
    </row>
    <row r="455" spans="1:12" hidden="1" x14ac:dyDescent="0.25">
      <c r="A455" s="217" t="str">
        <f t="shared" si="26"/>
        <v>ƒ __/__</v>
      </c>
      <c r="B455" s="217" t="str">
        <f>IFERROR(IF(VLOOKUP(L455,ActivityList[#Data],13,0)="Yes"," "&amp;Map,"")&amp;IF(VLOOKUP(L455,ActivityList[#Data],14,0)="Yes"," "&amp;Timeline,IF(VLOOKUP(L455,ActivityList[#Data],14,0)="Figure"," "&amp;Timeline&amp;Figure,"")),"")</f>
        <v xml:space="preserve"> Ǽ</v>
      </c>
      <c r="C455" s="85" t="str">
        <v>Read pp.238-243</v>
      </c>
      <c r="D455" s="218" t="str">
        <v>Journey, Eastern Hemisphere</v>
      </c>
      <c r="E455" s="218" t="str">
        <v>Foundation</v>
      </c>
      <c r="F455" s="219" t="str">
        <v>History/Geog.</v>
      </c>
      <c r="G455" s="5">
        <v>110</v>
      </c>
      <c r="H455" s="5" t="str">
        <v>Ethan‚ Jesse</v>
      </c>
      <c r="I455" s="5" t="str">
        <v>Planned</v>
      </c>
      <c r="J455" s="220">
        <f>_xlfn.XLOOKUP(G455,Calendar!$A$2:$A$300,Calendar!$B$2:$B$300)</f>
        <v>43504</v>
      </c>
      <c r="K455" s="5" t="b">
        <f t="shared" ca="1" si="24"/>
        <v>0</v>
      </c>
      <c r="L455" s="5" t="str">
        <f t="shared" si="25"/>
        <v>FoundationJourney, Eastern Hemisphere110</v>
      </c>
    </row>
    <row r="456" spans="1:12" hidden="1" x14ac:dyDescent="0.25">
      <c r="A456" s="217" t="str">
        <f t="shared" si="26"/>
        <v>ƒ __/__</v>
      </c>
      <c r="B456" s="217" t="str">
        <f>IFERROR(IF(VLOOKUP(L456,ActivityList[#Data],13,0)="Yes"," "&amp;Map,"")&amp;IF(VLOOKUP(L456,ActivityList[#Data],14,0)="Yes"," "&amp;Timeline,IF(VLOOKUP(L456,ActivityList[#Data],14,0)="Figure"," "&amp;Timeline&amp;Figure,"")),"")</f>
        <v xml:space="preserve"> ǽ</v>
      </c>
      <c r="C456" s="85" t="str">
        <v>Read pp.244-249</v>
      </c>
      <c r="D456" s="218" t="str">
        <v>Journey, Eastern Hemisphere</v>
      </c>
      <c r="E456" s="218" t="str">
        <v>Foundation</v>
      </c>
      <c r="F456" s="219" t="str">
        <v>History/Geog.</v>
      </c>
      <c r="G456" s="5">
        <v>112</v>
      </c>
      <c r="H456" s="5" t="str">
        <v>Ethan‚ Jesse</v>
      </c>
      <c r="I456" s="5" t="str">
        <v>Planned</v>
      </c>
      <c r="J456" s="220">
        <f>_xlfn.XLOOKUP(G456,Calendar!$A$2:$A$300,Calendar!$B$2:$B$300)</f>
        <v>43508</v>
      </c>
      <c r="K456" s="5" t="b">
        <f t="shared" ca="1" si="24"/>
        <v>0</v>
      </c>
      <c r="L456" s="5" t="str">
        <f t="shared" si="25"/>
        <v>FoundationJourney, Eastern Hemisphere112</v>
      </c>
    </row>
    <row r="457" spans="1:12" hidden="1" x14ac:dyDescent="0.25">
      <c r="A457" s="217" t="str">
        <f t="shared" si="26"/>
        <v>ƒ __/__</v>
      </c>
      <c r="B457" s="217" t="str">
        <f>IFERROR(IF(VLOOKUP(L457,ActivityList[#Data],13,0)="Yes"," "&amp;Map,"")&amp;IF(VLOOKUP(L457,ActivityList[#Data],14,0)="Yes"," "&amp;Timeline,IF(VLOOKUP(L457,ActivityList[#Data],14,0)="Figure"," "&amp;Timeline&amp;Figure,"")),"")</f>
        <v/>
      </c>
      <c r="C457" s="85" t="str">
        <v>Read pp.250-252</v>
      </c>
      <c r="D457" s="218" t="str">
        <v>Journey, Eastern Hemisphere</v>
      </c>
      <c r="E457" s="218" t="str">
        <v>Foundation</v>
      </c>
      <c r="F457" s="219" t="str">
        <v>History/Geog.</v>
      </c>
      <c r="G457" s="5">
        <v>113</v>
      </c>
      <c r="H457" s="5" t="str">
        <v>Ethan‚ Jesse</v>
      </c>
      <c r="I457" s="5" t="str">
        <v>Planned</v>
      </c>
      <c r="J457" s="220">
        <f>_xlfn.XLOOKUP(G457,Calendar!$A$2:$A$300,Calendar!$B$2:$B$300)</f>
        <v>43509</v>
      </c>
      <c r="K457" s="5" t="b">
        <f t="shared" ca="1" si="24"/>
        <v>0</v>
      </c>
      <c r="L457" s="5" t="str">
        <f t="shared" si="25"/>
        <v>FoundationJourney, Eastern Hemisphere113</v>
      </c>
    </row>
    <row r="458" spans="1:12" hidden="1" x14ac:dyDescent="0.25">
      <c r="A458" s="217" t="str">
        <f t="shared" si="26"/>
        <v>ƒ __/__</v>
      </c>
      <c r="B458" s="217" t="str">
        <f>IFERROR(IF(VLOOKUP(L458,ActivityList[#Data],13,0)="Yes"," "&amp;Map,"")&amp;IF(VLOOKUP(L458,ActivityList[#Data],14,0)="Yes"," "&amp;Timeline,IF(VLOOKUP(L458,ActivityList[#Data],14,0)="Figure"," "&amp;Timeline&amp;Figure,"")),"")</f>
        <v/>
      </c>
      <c r="C458" s="85" t="str">
        <v>Read pp.253-259</v>
      </c>
      <c r="D458" s="218" t="str">
        <v>Journey, Eastern Hemisphere</v>
      </c>
      <c r="E458" s="218" t="str">
        <v>Foundation</v>
      </c>
      <c r="F458" s="219" t="str">
        <v>History/Geog.</v>
      </c>
      <c r="G458" s="5">
        <v>114</v>
      </c>
      <c r="H458" s="5" t="str">
        <v>Ethan‚ Jesse</v>
      </c>
      <c r="I458" s="5" t="str">
        <v>Planned</v>
      </c>
      <c r="J458" s="220">
        <f>_xlfn.XLOOKUP(G458,Calendar!$A$2:$A$300,Calendar!$B$2:$B$300)</f>
        <v>43510</v>
      </c>
      <c r="K458" s="5" t="b">
        <f t="shared" ca="1" si="24"/>
        <v>0</v>
      </c>
      <c r="L458" s="5" t="str">
        <f t="shared" si="25"/>
        <v>FoundationJourney, Eastern Hemisphere114</v>
      </c>
    </row>
    <row r="459" spans="1:12" hidden="1" x14ac:dyDescent="0.25">
      <c r="A459" s="217" t="str">
        <f t="shared" si="26"/>
        <v>ƒ __/__</v>
      </c>
      <c r="B459" s="217" t="str">
        <f>IFERROR(IF(VLOOKUP(L459,ActivityList[#Data],13,0)="Yes"," "&amp;Map,"")&amp;IF(VLOOKUP(L459,ActivityList[#Data],14,0)="Yes"," "&amp;Timeline,IF(VLOOKUP(L459,ActivityList[#Data],14,0)="Figure"," "&amp;Timeline&amp;Figure,"")),"")</f>
        <v xml:space="preserve"> Ǽ</v>
      </c>
      <c r="C459" s="85" t="str">
        <v>Read pp.260-262</v>
      </c>
      <c r="D459" s="218" t="str">
        <v>Journey, Eastern Hemisphere</v>
      </c>
      <c r="E459" s="218" t="str">
        <v>Foundation</v>
      </c>
      <c r="F459" s="219" t="str">
        <v>History/Geog.</v>
      </c>
      <c r="G459" s="5">
        <v>115</v>
      </c>
      <c r="H459" s="5" t="str">
        <v>Ethan‚ Jesse</v>
      </c>
      <c r="I459" s="5" t="str">
        <v>Planned</v>
      </c>
      <c r="J459" s="220">
        <f>_xlfn.XLOOKUP(G459,Calendar!$A$2:$A$300,Calendar!$B$2:$B$300)</f>
        <v>43511</v>
      </c>
      <c r="K459" s="5" t="b">
        <f t="shared" ca="1" si="24"/>
        <v>0</v>
      </c>
      <c r="L459" s="5" t="str">
        <f t="shared" si="25"/>
        <v>FoundationJourney, Eastern Hemisphere115</v>
      </c>
    </row>
    <row r="460" spans="1:12" hidden="1" x14ac:dyDescent="0.25">
      <c r="A460" s="217" t="str">
        <f t="shared" si="26"/>
        <v>ƒ __/__</v>
      </c>
      <c r="B460" s="217" t="str">
        <f>IFERROR(IF(VLOOKUP(L460,ActivityList[#Data],13,0)="Yes"," "&amp;Map,"")&amp;IF(VLOOKUP(L460,ActivityList[#Data],14,0)="Yes"," "&amp;Timeline,IF(VLOOKUP(L460,ActivityList[#Data],14,0)="Figure"," "&amp;Timeline&amp;Figure,"")),"")</f>
        <v/>
      </c>
      <c r="C460" s="85" t="str">
        <v>Read pp.263-273</v>
      </c>
      <c r="D460" s="218" t="str">
        <v>Journey, Eastern Hemisphere</v>
      </c>
      <c r="E460" s="218" t="str">
        <v>Foundation</v>
      </c>
      <c r="F460" s="219" t="str">
        <v>History/Geog.</v>
      </c>
      <c r="G460" s="5">
        <v>116</v>
      </c>
      <c r="H460" s="5" t="str">
        <v>Ethan‚ Jesse</v>
      </c>
      <c r="I460" s="5" t="str">
        <v>Planned</v>
      </c>
      <c r="J460" s="220">
        <f>_xlfn.XLOOKUP(G460,Calendar!$A$2:$A$300,Calendar!$B$2:$B$300)</f>
        <v>43514</v>
      </c>
      <c r="K460" s="5" t="b">
        <f t="shared" ca="1" si="24"/>
        <v>0</v>
      </c>
      <c r="L460" s="5" t="str">
        <f t="shared" si="25"/>
        <v>FoundationJourney, Eastern Hemisphere116</v>
      </c>
    </row>
    <row r="461" spans="1:12" hidden="1" x14ac:dyDescent="0.25">
      <c r="A461" s="217" t="str">
        <f t="shared" si="26"/>
        <v>ƒ __/__</v>
      </c>
      <c r="B461" s="217" t="str">
        <f>IFERROR(IF(VLOOKUP(L461,ActivityList[#Data],13,0)="Yes"," "&amp;Map,"")&amp;IF(VLOOKUP(L461,ActivityList[#Data],14,0)="Yes"," "&amp;Timeline,IF(VLOOKUP(L461,ActivityList[#Data],14,0)="Figure"," "&amp;Timeline&amp;Figure,"")),"")</f>
        <v/>
      </c>
      <c r="C461" s="85" t="str">
        <v>Read pp.274-279</v>
      </c>
      <c r="D461" s="218" t="str">
        <v>Journey, Eastern Hemisphere</v>
      </c>
      <c r="E461" s="218" t="str">
        <v>Foundation</v>
      </c>
      <c r="F461" s="219" t="str">
        <v>History/Geog.</v>
      </c>
      <c r="G461" s="5">
        <v>117</v>
      </c>
      <c r="H461" s="5" t="str">
        <v>Ethan‚ Jesse</v>
      </c>
      <c r="I461" s="5" t="str">
        <v>Planned</v>
      </c>
      <c r="J461" s="220">
        <f>_xlfn.XLOOKUP(G461,Calendar!$A$2:$A$300,Calendar!$B$2:$B$300)</f>
        <v>43515</v>
      </c>
      <c r="K461" s="5" t="b">
        <f t="shared" ca="1" si="24"/>
        <v>0</v>
      </c>
      <c r="L461" s="5" t="str">
        <f t="shared" si="25"/>
        <v>FoundationJourney, Eastern Hemisphere117</v>
      </c>
    </row>
    <row r="462" spans="1:12" hidden="1" x14ac:dyDescent="0.25">
      <c r="A462" s="217" t="str">
        <f t="shared" si="26"/>
        <v>ƒ __/__</v>
      </c>
      <c r="B462" s="217" t="str">
        <f>IFERROR(IF(VLOOKUP(L462,ActivityList[#Data],13,0)="Yes"," "&amp;Map,"")&amp;IF(VLOOKUP(L462,ActivityList[#Data],14,0)="Yes"," "&amp;Timeline,IF(VLOOKUP(L462,ActivityList[#Data],14,0)="Figure"," "&amp;Timeline&amp;Figure,"")),"")</f>
        <v xml:space="preserve"> Ǽ</v>
      </c>
      <c r="C462" s="85" t="str">
        <v>Read p.280</v>
      </c>
      <c r="D462" s="218" t="str">
        <v>Journey, Eastern Hemisphere</v>
      </c>
      <c r="E462" s="218" t="str">
        <v>Foundation</v>
      </c>
      <c r="F462" s="219" t="str">
        <v>History/Geog.</v>
      </c>
      <c r="G462" s="5">
        <v>131</v>
      </c>
      <c r="H462" s="5" t="str">
        <v>Ethan‚ Jesse</v>
      </c>
      <c r="I462" s="5" t="str">
        <v>Planned</v>
      </c>
      <c r="J462" s="220">
        <f>_xlfn.XLOOKUP(G462,Calendar!$A$2:$A$300,Calendar!$B$2:$B$300)</f>
        <v>43535</v>
      </c>
      <c r="K462" s="5" t="b">
        <f t="shared" ca="1" si="24"/>
        <v>0</v>
      </c>
      <c r="L462" s="5" t="str">
        <f t="shared" si="25"/>
        <v>FoundationJourney, Eastern Hemisphere131</v>
      </c>
    </row>
    <row r="463" spans="1:12" hidden="1" x14ac:dyDescent="0.25">
      <c r="A463" s="217" t="str">
        <f t="shared" si="26"/>
        <v>ƒ __/__</v>
      </c>
      <c r="B463" s="217" t="str">
        <f>IFERROR(IF(VLOOKUP(L463,ActivityList[#Data],13,0)="Yes"," "&amp;Map,"")&amp;IF(VLOOKUP(L463,ActivityList[#Data],14,0)="Yes"," "&amp;Timeline,IF(VLOOKUP(L463,ActivityList[#Data],14,0)="Figure"," "&amp;Timeline&amp;Figure,"")),"")</f>
        <v/>
      </c>
      <c r="C463" s="85" t="str">
        <v>Read pp.281-285</v>
      </c>
      <c r="D463" s="218" t="str">
        <v>Journey, Eastern Hemisphere</v>
      </c>
      <c r="E463" s="218" t="str">
        <v>Foundation</v>
      </c>
      <c r="F463" s="219" t="str">
        <v>History/Geog.</v>
      </c>
      <c r="G463" s="5">
        <v>132</v>
      </c>
      <c r="H463" s="5" t="str">
        <v>Ethan‚ Jesse</v>
      </c>
      <c r="I463" s="5" t="str">
        <v>Planned</v>
      </c>
      <c r="J463" s="220">
        <f>_xlfn.XLOOKUP(G463,Calendar!$A$2:$A$300,Calendar!$B$2:$B$300)</f>
        <v>43536</v>
      </c>
      <c r="K463" s="5" t="b">
        <f t="shared" ca="1" si="24"/>
        <v>0</v>
      </c>
      <c r="L463" s="5" t="str">
        <f t="shared" si="25"/>
        <v>FoundationJourney, Eastern Hemisphere132</v>
      </c>
    </row>
    <row r="464" spans="1:12" hidden="1" x14ac:dyDescent="0.25">
      <c r="A464" s="217" t="str">
        <f t="shared" si="26"/>
        <v>ƒ __/__</v>
      </c>
      <c r="B464" s="217" t="str">
        <f>IFERROR(IF(VLOOKUP(L464,ActivityList[#Data],13,0)="Yes"," "&amp;Map,"")&amp;IF(VLOOKUP(L464,ActivityList[#Data],14,0)="Yes"," "&amp;Timeline,IF(VLOOKUP(L464,ActivityList[#Data],14,0)="Figure"," "&amp;Timeline&amp;Figure,"")),"")</f>
        <v/>
      </c>
      <c r="C464" s="85" t="str">
        <v>Read p.286</v>
      </c>
      <c r="D464" s="218" t="str">
        <v>Journey, Eastern Hemisphere</v>
      </c>
      <c r="E464" s="218" t="str">
        <v>Foundation</v>
      </c>
      <c r="F464" s="219" t="str">
        <v>History/Geog.</v>
      </c>
      <c r="G464" s="5">
        <v>133</v>
      </c>
      <c r="H464" s="5" t="str">
        <v>Ethan‚ Jesse</v>
      </c>
      <c r="I464" s="5" t="str">
        <v>Planned</v>
      </c>
      <c r="J464" s="220">
        <f>_xlfn.XLOOKUP(G464,Calendar!$A$2:$A$300,Calendar!$B$2:$B$300)</f>
        <v>43537</v>
      </c>
      <c r="K464" s="5" t="b">
        <f t="shared" ca="1" si="24"/>
        <v>0</v>
      </c>
      <c r="L464" s="5" t="str">
        <f t="shared" si="25"/>
        <v>FoundationJourney, Eastern Hemisphere133</v>
      </c>
    </row>
    <row r="465" spans="1:12" hidden="1" x14ac:dyDescent="0.25">
      <c r="A465" s="217" t="str">
        <f t="shared" si="26"/>
        <v>ƒ __/__</v>
      </c>
      <c r="B465" s="217" t="str">
        <f>IFERROR(IF(VLOOKUP(L465,ActivityList[#Data],13,0)="Yes"," "&amp;Map,"")&amp;IF(VLOOKUP(L465,ActivityList[#Data],14,0)="Yes"," "&amp;Timeline,IF(VLOOKUP(L465,ActivityList[#Data],14,0)="Figure"," "&amp;Timeline&amp;Figure,"")),"")</f>
        <v/>
      </c>
      <c r="C465" s="85" t="str">
        <v>Read pp.287-292</v>
      </c>
      <c r="D465" s="218" t="str">
        <v>Journey, Eastern Hemisphere</v>
      </c>
      <c r="E465" s="218" t="str">
        <v>Foundation</v>
      </c>
      <c r="F465" s="219" t="str">
        <v>History/Geog.</v>
      </c>
      <c r="G465" s="5">
        <v>134</v>
      </c>
      <c r="H465" s="5" t="str">
        <v>Ethan‚ Jesse</v>
      </c>
      <c r="I465" s="5" t="str">
        <v>Planned</v>
      </c>
      <c r="J465" s="220">
        <f>_xlfn.XLOOKUP(G465,Calendar!$A$2:$A$300,Calendar!$B$2:$B$300)</f>
        <v>43538</v>
      </c>
      <c r="K465" s="5" t="b">
        <f t="shared" ca="1" si="24"/>
        <v>0</v>
      </c>
      <c r="L465" s="5" t="str">
        <f t="shared" si="25"/>
        <v>FoundationJourney, Eastern Hemisphere134</v>
      </c>
    </row>
    <row r="466" spans="1:12" hidden="1" x14ac:dyDescent="0.25">
      <c r="A466" s="217" t="str">
        <f t="shared" si="26"/>
        <v>ƒ __/__</v>
      </c>
      <c r="B466" s="217" t="str">
        <f>IFERROR(IF(VLOOKUP(L466,ActivityList[#Data],13,0)="Yes"," "&amp;Map,"")&amp;IF(VLOOKUP(L466,ActivityList[#Data],14,0)="Yes"," "&amp;Timeline,IF(VLOOKUP(L466,ActivityList[#Data],14,0)="Figure"," "&amp;Timeline&amp;Figure,"")),"")</f>
        <v/>
      </c>
      <c r="C466" s="85" t="str">
        <v>Read pp.293-294</v>
      </c>
      <c r="D466" s="218" t="str">
        <v>Journey, Eastern Hemisphere</v>
      </c>
      <c r="E466" s="218" t="str">
        <v>Foundation</v>
      </c>
      <c r="F466" s="219" t="str">
        <v>History/Geog.</v>
      </c>
      <c r="G466" s="5">
        <v>135</v>
      </c>
      <c r="H466" s="5" t="str">
        <v>Ethan‚ Jesse</v>
      </c>
      <c r="I466" s="5" t="str">
        <v>Planned</v>
      </c>
      <c r="J466" s="220">
        <f>_xlfn.XLOOKUP(G466,Calendar!$A$2:$A$300,Calendar!$B$2:$B$300)</f>
        <v>43539</v>
      </c>
      <c r="K466" s="5" t="b">
        <f t="shared" ca="1" si="24"/>
        <v>0</v>
      </c>
      <c r="L466" s="5" t="str">
        <f t="shared" si="25"/>
        <v>FoundationJourney, Eastern Hemisphere135</v>
      </c>
    </row>
    <row r="467" spans="1:12" hidden="1" x14ac:dyDescent="0.25">
      <c r="A467" s="217" t="str">
        <f t="shared" si="26"/>
        <v>ƒ __/__</v>
      </c>
      <c r="B467" s="217" t="str">
        <f>IFERROR(IF(VLOOKUP(L467,ActivityList[#Data],13,0)="Yes"," "&amp;Map,"")&amp;IF(VLOOKUP(L467,ActivityList[#Data],14,0)="Yes"," "&amp;Timeline,IF(VLOOKUP(L467,ActivityList[#Data],14,0)="Figure"," "&amp;Timeline&amp;Figure,"")),"")</f>
        <v/>
      </c>
      <c r="C467" s="85" t="str">
        <v>Read pp.295-297</v>
      </c>
      <c r="D467" s="218" t="str">
        <v>Journey, Eastern Hemisphere</v>
      </c>
      <c r="E467" s="218" t="str">
        <v>Foundation</v>
      </c>
      <c r="F467" s="219" t="str">
        <v>History/Geog.</v>
      </c>
      <c r="G467" s="5">
        <v>136</v>
      </c>
      <c r="H467" s="5" t="str">
        <v>Ethan‚ Jesse</v>
      </c>
      <c r="I467" s="5" t="str">
        <v>Planned</v>
      </c>
      <c r="J467" s="220">
        <f>_xlfn.XLOOKUP(G467,Calendar!$A$2:$A$300,Calendar!$B$2:$B$300)</f>
        <v>43542</v>
      </c>
      <c r="K467" s="5" t="b">
        <f t="shared" ref="K467:K530" ca="1" si="27">J467&lt;=$D$1</f>
        <v>0</v>
      </c>
      <c r="L467" s="5" t="str">
        <f t="shared" ref="L467:L530" si="28">E467&amp;D467&amp;G467</f>
        <v>FoundationJourney, Eastern Hemisphere136</v>
      </c>
    </row>
    <row r="468" spans="1:12" hidden="1" x14ac:dyDescent="0.25">
      <c r="A468" s="217" t="str">
        <f t="shared" si="26"/>
        <v>ƒ __/__</v>
      </c>
      <c r="B468" s="217" t="str">
        <f>IFERROR(IF(VLOOKUP(L468,ActivityList[#Data],13,0)="Yes"," "&amp;Map,"")&amp;IF(VLOOKUP(L468,ActivityList[#Data],14,0)="Yes"," "&amp;Timeline,IF(VLOOKUP(L468,ActivityList[#Data],14,0)="Figure"," "&amp;Timeline&amp;Figure,"")),"")</f>
        <v/>
      </c>
      <c r="C468" s="85" t="str">
        <v>Read pp.298-302</v>
      </c>
      <c r="D468" s="218" t="str">
        <v>Journey, Eastern Hemisphere</v>
      </c>
      <c r="E468" s="218" t="str">
        <v>Foundation</v>
      </c>
      <c r="F468" s="219" t="str">
        <v>History/Geog.</v>
      </c>
      <c r="G468" s="5">
        <v>137</v>
      </c>
      <c r="H468" s="5" t="str">
        <v>Ethan‚ Jesse</v>
      </c>
      <c r="I468" s="5" t="str">
        <v>Planned</v>
      </c>
      <c r="J468" s="220">
        <f>_xlfn.XLOOKUP(G468,Calendar!$A$2:$A$300,Calendar!$B$2:$B$300)</f>
        <v>43543</v>
      </c>
      <c r="K468" s="5" t="b">
        <f t="shared" ca="1" si="27"/>
        <v>0</v>
      </c>
      <c r="L468" s="5" t="str">
        <f t="shared" si="28"/>
        <v>FoundationJourney, Eastern Hemisphere137</v>
      </c>
    </row>
    <row r="469" spans="1:12" hidden="1" x14ac:dyDescent="0.25">
      <c r="A469" s="217" t="str">
        <f t="shared" si="26"/>
        <v>ƒ __/__</v>
      </c>
      <c r="B469" s="217" t="str">
        <f>IFERROR(IF(VLOOKUP(L469,ActivityList[#Data],13,0)="Yes"," "&amp;Map,"")&amp;IF(VLOOKUP(L469,ActivityList[#Data],14,0)="Yes"," "&amp;Timeline,IF(VLOOKUP(L469,ActivityList[#Data],14,0)="Figure"," "&amp;Timeline&amp;Figure,"")),"")</f>
        <v/>
      </c>
      <c r="C469" s="85" t="str">
        <v>Read pp.303-305</v>
      </c>
      <c r="D469" s="218" t="str">
        <v>Journey, Eastern Hemisphere</v>
      </c>
      <c r="E469" s="218" t="str">
        <v>Foundation</v>
      </c>
      <c r="F469" s="219" t="str">
        <v>History/Geog.</v>
      </c>
      <c r="G469" s="5">
        <v>138</v>
      </c>
      <c r="H469" s="5" t="str">
        <v>Ethan‚ Jesse</v>
      </c>
      <c r="I469" s="5" t="str">
        <v>Planned</v>
      </c>
      <c r="J469" s="220">
        <f>_xlfn.XLOOKUP(G469,Calendar!$A$2:$A$300,Calendar!$B$2:$B$300)</f>
        <v>43544</v>
      </c>
      <c r="K469" s="5" t="b">
        <f t="shared" ca="1" si="27"/>
        <v>0</v>
      </c>
      <c r="L469" s="5" t="str">
        <f t="shared" si="28"/>
        <v>FoundationJourney, Eastern Hemisphere138</v>
      </c>
    </row>
    <row r="470" spans="1:12" hidden="1" x14ac:dyDescent="0.25">
      <c r="A470" s="217" t="str">
        <f t="shared" si="26"/>
        <v>ƒ __/__</v>
      </c>
      <c r="B470" s="217" t="str">
        <f>IFERROR(IF(VLOOKUP(L470,ActivityList[#Data],13,0)="Yes"," "&amp;Map,"")&amp;IF(VLOOKUP(L470,ActivityList[#Data],14,0)="Yes"," "&amp;Timeline,IF(VLOOKUP(L470,ActivityList[#Data],14,0)="Figure"," "&amp;Timeline&amp;Figure,"")),"")</f>
        <v/>
      </c>
      <c r="C470" s="85" t="str">
        <v>Read pp.306-307</v>
      </c>
      <c r="D470" s="218" t="str">
        <v>Journey, Eastern Hemisphere</v>
      </c>
      <c r="E470" s="218" t="str">
        <v>Foundation</v>
      </c>
      <c r="F470" s="219" t="str">
        <v>History/Geog.</v>
      </c>
      <c r="G470" s="5">
        <v>139</v>
      </c>
      <c r="H470" s="5" t="str">
        <v>Ethan‚ Jesse</v>
      </c>
      <c r="I470" s="5" t="str">
        <v>Planned</v>
      </c>
      <c r="J470" s="220">
        <f>_xlfn.XLOOKUP(G470,Calendar!$A$2:$A$300,Calendar!$B$2:$B$300)</f>
        <v>43545</v>
      </c>
      <c r="K470" s="5" t="b">
        <f t="shared" ca="1" si="27"/>
        <v>0</v>
      </c>
      <c r="L470" s="5" t="str">
        <f t="shared" si="28"/>
        <v>FoundationJourney, Eastern Hemisphere139</v>
      </c>
    </row>
    <row r="471" spans="1:12" hidden="1" x14ac:dyDescent="0.25">
      <c r="A471" s="217" t="str">
        <f t="shared" si="26"/>
        <v>ƒ __/__</v>
      </c>
      <c r="B471" s="217" t="str">
        <f>IFERROR(IF(VLOOKUP(L471,ActivityList[#Data],13,0)="Yes"," "&amp;Map,"")&amp;IF(VLOOKUP(L471,ActivityList[#Data],14,0)="Yes"," "&amp;Timeline,IF(VLOOKUP(L471,ActivityList[#Data],14,0)="Figure"," "&amp;Timeline&amp;Figure,"")),"")</f>
        <v/>
      </c>
      <c r="C471" s="85" t="str">
        <v>Read pp.308-311</v>
      </c>
      <c r="D471" s="218" t="str">
        <v>Journey, Eastern Hemisphere</v>
      </c>
      <c r="E471" s="218" t="str">
        <v>Foundation</v>
      </c>
      <c r="F471" s="219" t="str">
        <v>History/Geog.</v>
      </c>
      <c r="G471" s="5">
        <v>140</v>
      </c>
      <c r="H471" s="5" t="str">
        <v>Ethan‚ Jesse</v>
      </c>
      <c r="I471" s="5" t="str">
        <v>Planned</v>
      </c>
      <c r="J471" s="220">
        <f>_xlfn.XLOOKUP(G471,Calendar!$A$2:$A$300,Calendar!$B$2:$B$300)</f>
        <v>43546</v>
      </c>
      <c r="K471" s="5" t="b">
        <f t="shared" ca="1" si="27"/>
        <v>0</v>
      </c>
      <c r="L471" s="5" t="str">
        <f t="shared" si="28"/>
        <v>FoundationJourney, Eastern Hemisphere140</v>
      </c>
    </row>
    <row r="472" spans="1:12" hidden="1" x14ac:dyDescent="0.25">
      <c r="A472" s="217" t="str">
        <f t="shared" si="26"/>
        <v>ƒ __/__</v>
      </c>
      <c r="B472" s="217" t="str">
        <f>IFERROR(IF(VLOOKUP(L472,ActivityList[#Data],13,0)="Yes"," "&amp;Map,"")&amp;IF(VLOOKUP(L472,ActivityList[#Data],14,0)="Yes"," "&amp;Timeline,IF(VLOOKUP(L472,ActivityList[#Data],14,0)="Figure"," "&amp;Timeline&amp;Figure,"")),"")</f>
        <v xml:space="preserve"> Ǽ</v>
      </c>
      <c r="C472" s="85" t="str">
        <v>Read pp.312-317</v>
      </c>
      <c r="D472" s="218" t="str">
        <v>Journey, Eastern Hemisphere</v>
      </c>
      <c r="E472" s="218" t="str">
        <v>Foundation</v>
      </c>
      <c r="F472" s="219" t="str">
        <v>History/Geog.</v>
      </c>
      <c r="G472" s="5">
        <v>141</v>
      </c>
      <c r="H472" s="5" t="str">
        <v>Ethan‚ Jesse</v>
      </c>
      <c r="I472" s="5" t="str">
        <v>Planned</v>
      </c>
      <c r="J472" s="220">
        <f>_xlfn.XLOOKUP(G472,Calendar!$A$2:$A$300,Calendar!$B$2:$B$300)</f>
        <v>43549</v>
      </c>
      <c r="K472" s="5" t="b">
        <f t="shared" ca="1" si="27"/>
        <v>0</v>
      </c>
      <c r="L472" s="5" t="str">
        <f t="shared" si="28"/>
        <v>FoundationJourney, Eastern Hemisphere141</v>
      </c>
    </row>
    <row r="473" spans="1:12" hidden="1" x14ac:dyDescent="0.25">
      <c r="A473" s="217" t="str">
        <f t="shared" si="26"/>
        <v>ƒ __/__</v>
      </c>
      <c r="B473" s="217" t="str">
        <f>IFERROR(IF(VLOOKUP(L473,ActivityList[#Data],13,0)="Yes"," "&amp;Map,"")&amp;IF(VLOOKUP(L473,ActivityList[#Data],14,0)="Yes"," "&amp;Timeline,IF(VLOOKUP(L473,ActivityList[#Data],14,0)="Figure"," "&amp;Timeline&amp;Figure,"")),"")</f>
        <v xml:space="preserve"> Ǽ</v>
      </c>
      <c r="C473" s="85" t="str">
        <v>Read pp.318-320</v>
      </c>
      <c r="D473" s="218" t="str">
        <v>Journey, Eastern Hemisphere</v>
      </c>
      <c r="E473" s="218" t="str">
        <v>Foundation</v>
      </c>
      <c r="F473" s="219" t="str">
        <v>History/Geog.</v>
      </c>
      <c r="G473" s="5">
        <v>143</v>
      </c>
      <c r="H473" s="5" t="str">
        <v>Ethan‚ Jesse</v>
      </c>
      <c r="I473" s="5" t="str">
        <v>Planned</v>
      </c>
      <c r="J473" s="220">
        <f>_xlfn.XLOOKUP(G473,Calendar!$A$2:$A$300,Calendar!$B$2:$B$300)</f>
        <v>43551</v>
      </c>
      <c r="K473" s="5" t="b">
        <f t="shared" ca="1" si="27"/>
        <v>0</v>
      </c>
      <c r="L473" s="5" t="str">
        <f t="shared" si="28"/>
        <v>FoundationJourney, Eastern Hemisphere143</v>
      </c>
    </row>
    <row r="474" spans="1:12" hidden="1" x14ac:dyDescent="0.25">
      <c r="A474" s="217" t="str">
        <f t="shared" si="26"/>
        <v>ƒ __/__</v>
      </c>
      <c r="B474" s="217" t="str">
        <f>IFERROR(IF(VLOOKUP(L474,ActivityList[#Data],13,0)="Yes"," "&amp;Map,"")&amp;IF(VLOOKUP(L474,ActivityList[#Data],14,0)="Yes"," "&amp;Timeline,IF(VLOOKUP(L474,ActivityList[#Data],14,0)="Figure"," "&amp;Timeline&amp;Figure,"")),"")</f>
        <v xml:space="preserve"> Ǽ</v>
      </c>
      <c r="C474" s="85" t="str">
        <v>Read pp.321-325</v>
      </c>
      <c r="D474" s="218" t="str">
        <v>Journey, Eastern Hemisphere</v>
      </c>
      <c r="E474" s="218" t="str">
        <v>Foundation</v>
      </c>
      <c r="F474" s="219" t="str">
        <v>History/Geog.</v>
      </c>
      <c r="G474" s="5">
        <v>144</v>
      </c>
      <c r="H474" s="5" t="str">
        <v>Ethan‚ Jesse</v>
      </c>
      <c r="I474" s="5" t="str">
        <v>Planned</v>
      </c>
      <c r="J474" s="220">
        <f>_xlfn.XLOOKUP(G474,Calendar!$A$2:$A$300,Calendar!$B$2:$B$300)</f>
        <v>43552</v>
      </c>
      <c r="K474" s="5" t="b">
        <f t="shared" ca="1" si="27"/>
        <v>0</v>
      </c>
      <c r="L474" s="5" t="str">
        <f t="shared" si="28"/>
        <v>FoundationJourney, Eastern Hemisphere144</v>
      </c>
    </row>
    <row r="475" spans="1:12" hidden="1" x14ac:dyDescent="0.25">
      <c r="A475" s="217" t="str">
        <f t="shared" si="26"/>
        <v>ƒ __/__</v>
      </c>
      <c r="B475" s="217" t="str">
        <f>IFERROR(IF(VLOOKUP(L475,ActivityList[#Data],13,0)="Yes"," "&amp;Map,"")&amp;IF(VLOOKUP(L475,ActivityList[#Data],14,0)="Yes"," "&amp;Timeline,IF(VLOOKUP(L475,ActivityList[#Data],14,0)="Figure"," "&amp;Timeline&amp;Figure,"")),"")</f>
        <v xml:space="preserve"> Ǽ</v>
      </c>
      <c r="C475" s="85" t="str">
        <v>Read pp.326-327</v>
      </c>
      <c r="D475" s="218" t="str">
        <v>Journey, Eastern Hemisphere</v>
      </c>
      <c r="E475" s="218" t="str">
        <v>Foundation</v>
      </c>
      <c r="F475" s="219" t="str">
        <v>History/Geog.</v>
      </c>
      <c r="G475" s="5">
        <v>161</v>
      </c>
      <c r="H475" s="5" t="str">
        <v>Ethan‚ Jesse</v>
      </c>
      <c r="I475" s="5" t="str">
        <v>Planned</v>
      </c>
      <c r="J475" s="220">
        <f>_xlfn.XLOOKUP(G475,Calendar!$A$2:$A$300,Calendar!$B$2:$B$300)</f>
        <v>43577</v>
      </c>
      <c r="K475" s="5" t="b">
        <f t="shared" ca="1" si="27"/>
        <v>0</v>
      </c>
      <c r="L475" s="5" t="str">
        <f t="shared" si="28"/>
        <v>FoundationJourney, Eastern Hemisphere161</v>
      </c>
    </row>
    <row r="476" spans="1:12" hidden="1" x14ac:dyDescent="0.25">
      <c r="A476" s="217" t="str">
        <f t="shared" si="26"/>
        <v>ƒ __/__</v>
      </c>
      <c r="B476" s="217" t="str">
        <f>IFERROR(IF(VLOOKUP(L476,ActivityList[#Data],13,0)="Yes"," "&amp;Map,"")&amp;IF(VLOOKUP(L476,ActivityList[#Data],14,0)="Yes"," "&amp;Timeline,IF(VLOOKUP(L476,ActivityList[#Data],14,0)="Figure"," "&amp;Timeline&amp;Figure,"")),"")</f>
        <v/>
      </c>
      <c r="C476" s="85" t="str">
        <v>Read pp.328-332</v>
      </c>
      <c r="D476" s="218" t="str">
        <v>Journey, Eastern Hemisphere</v>
      </c>
      <c r="E476" s="218" t="str">
        <v>Foundation</v>
      </c>
      <c r="F476" s="219" t="str">
        <v>History/Geog.</v>
      </c>
      <c r="G476" s="5">
        <v>162</v>
      </c>
      <c r="H476" s="5" t="str">
        <v>Ethan‚ Jesse</v>
      </c>
      <c r="I476" s="5" t="str">
        <v>Planned</v>
      </c>
      <c r="J476" s="220">
        <f>_xlfn.XLOOKUP(G476,Calendar!$A$2:$A$300,Calendar!$B$2:$B$300)</f>
        <v>43578</v>
      </c>
      <c r="K476" s="5" t="b">
        <f t="shared" ca="1" si="27"/>
        <v>0</v>
      </c>
      <c r="L476" s="5" t="str">
        <f t="shared" si="28"/>
        <v>FoundationJourney, Eastern Hemisphere162</v>
      </c>
    </row>
    <row r="477" spans="1:12" hidden="1" x14ac:dyDescent="0.25">
      <c r="A477" s="217" t="str">
        <f t="shared" si="26"/>
        <v>ƒ __/__</v>
      </c>
      <c r="B477" s="217" t="str">
        <f>IFERROR(IF(VLOOKUP(L477,ActivityList[#Data],13,0)="Yes"," "&amp;Map,"")&amp;IF(VLOOKUP(L477,ActivityList[#Data],14,0)="Yes"," "&amp;Timeline,IF(VLOOKUP(L477,ActivityList[#Data],14,0)="Figure"," "&amp;Timeline&amp;Figure,"")),"")</f>
        <v/>
      </c>
      <c r="C477" s="85" t="str">
        <v>Read pp.333-338</v>
      </c>
      <c r="D477" s="218" t="str">
        <v>Journey, Eastern Hemisphere</v>
      </c>
      <c r="E477" s="218" t="str">
        <v>Foundation</v>
      </c>
      <c r="F477" s="219" t="str">
        <v>History/Geog.</v>
      </c>
      <c r="G477" s="5">
        <v>163</v>
      </c>
      <c r="H477" s="5" t="str">
        <v>Ethan‚ Jesse</v>
      </c>
      <c r="I477" s="5" t="str">
        <v>Planned</v>
      </c>
      <c r="J477" s="220">
        <f>_xlfn.XLOOKUP(G477,Calendar!$A$2:$A$300,Calendar!$B$2:$B$300)</f>
        <v>43579</v>
      </c>
      <c r="K477" s="5" t="b">
        <f t="shared" ca="1" si="27"/>
        <v>0</v>
      </c>
      <c r="L477" s="5" t="str">
        <f t="shared" si="28"/>
        <v>FoundationJourney, Eastern Hemisphere163</v>
      </c>
    </row>
    <row r="478" spans="1:12" hidden="1" x14ac:dyDescent="0.25">
      <c r="A478" s="217" t="str">
        <f t="shared" si="26"/>
        <v>ƒ __/__</v>
      </c>
      <c r="B478" s="217" t="str">
        <f>IFERROR(IF(VLOOKUP(L478,ActivityList[#Data],13,0)="Yes"," "&amp;Map,"")&amp;IF(VLOOKUP(L478,ActivityList[#Data],14,0)="Yes"," "&amp;Timeline,IF(VLOOKUP(L478,ActivityList[#Data],14,0)="Figure"," "&amp;Timeline&amp;Figure,"")),"")</f>
        <v xml:space="preserve"> ǽǾ</v>
      </c>
      <c r="C478" s="85" t="str">
        <v>Read pp.339-343</v>
      </c>
      <c r="D478" s="218" t="str">
        <v>Journey, Eastern Hemisphere</v>
      </c>
      <c r="E478" s="218" t="str">
        <v>Foundation</v>
      </c>
      <c r="F478" s="219" t="str">
        <v>History/Geog.</v>
      </c>
      <c r="G478" s="5">
        <v>164</v>
      </c>
      <c r="H478" s="5" t="str">
        <v>Ethan‚ Jesse</v>
      </c>
      <c r="I478" s="5" t="str">
        <v>Planned</v>
      </c>
      <c r="J478" s="220">
        <f>_xlfn.XLOOKUP(G478,Calendar!$A$2:$A$300,Calendar!$B$2:$B$300)</f>
        <v>43580</v>
      </c>
      <c r="K478" s="5" t="b">
        <f t="shared" ca="1" si="27"/>
        <v>0</v>
      </c>
      <c r="L478" s="5" t="str">
        <f t="shared" si="28"/>
        <v>FoundationJourney, Eastern Hemisphere164</v>
      </c>
    </row>
    <row r="479" spans="1:12" hidden="1" x14ac:dyDescent="0.25">
      <c r="A479" s="217" t="str">
        <f t="shared" si="26"/>
        <v>ƒ __/__</v>
      </c>
      <c r="B479" s="217" t="str">
        <f>IFERROR(IF(VLOOKUP(L479,ActivityList[#Data],13,0)="Yes"," "&amp;Map,"")&amp;IF(VLOOKUP(L479,ActivityList[#Data],14,0)="Yes"," "&amp;Timeline,IF(VLOOKUP(L479,ActivityList[#Data],14,0)="Figure"," "&amp;Timeline&amp;Figure,"")),"")</f>
        <v xml:space="preserve"> Ǽ</v>
      </c>
      <c r="C479" s="85" t="str">
        <v>Read pp.344-345</v>
      </c>
      <c r="D479" s="218" t="str">
        <v>Journey, Eastern Hemisphere</v>
      </c>
      <c r="E479" s="218" t="str">
        <v>Foundation</v>
      </c>
      <c r="F479" s="219" t="str">
        <v>History/Geog.</v>
      </c>
      <c r="G479" s="5">
        <v>166</v>
      </c>
      <c r="H479" s="5" t="str">
        <v>Ethan‚ Jesse</v>
      </c>
      <c r="I479" s="5" t="str">
        <v>Planned</v>
      </c>
      <c r="J479" s="220">
        <f>_xlfn.XLOOKUP(G479,Calendar!$A$2:$A$300,Calendar!$B$2:$B$300)</f>
        <v>43584</v>
      </c>
      <c r="K479" s="5" t="b">
        <f t="shared" ca="1" si="27"/>
        <v>0</v>
      </c>
      <c r="L479" s="5" t="str">
        <f t="shared" si="28"/>
        <v>FoundationJourney, Eastern Hemisphere166</v>
      </c>
    </row>
    <row r="480" spans="1:12" hidden="1" x14ac:dyDescent="0.25">
      <c r="A480" s="217" t="str">
        <f t="shared" si="26"/>
        <v>ƒ __/__</v>
      </c>
      <c r="B480" s="217" t="str">
        <f>IFERROR(IF(VLOOKUP(L480,ActivityList[#Data],13,0)="Yes"," "&amp;Map,"")&amp;IF(VLOOKUP(L480,ActivityList[#Data],14,0)="Yes"," "&amp;Timeline,IF(VLOOKUP(L480,ActivityList[#Data],14,0)="Figure"," "&amp;Timeline&amp;Figure,"")),"")</f>
        <v/>
      </c>
      <c r="C480" s="85" t="str">
        <v>Read pp.346-352</v>
      </c>
      <c r="D480" s="218" t="str">
        <v>Journey, Eastern Hemisphere</v>
      </c>
      <c r="E480" s="218" t="str">
        <v>Foundation</v>
      </c>
      <c r="F480" s="219" t="str">
        <v>History/Geog.</v>
      </c>
      <c r="G480" s="5">
        <v>167</v>
      </c>
      <c r="H480" s="5" t="str">
        <v>Ethan‚ Jesse</v>
      </c>
      <c r="I480" s="5" t="str">
        <v>Planned</v>
      </c>
      <c r="J480" s="220">
        <f>_xlfn.XLOOKUP(G480,Calendar!$A$2:$A$300,Calendar!$B$2:$B$300)</f>
        <v>43585</v>
      </c>
      <c r="K480" s="5" t="b">
        <f t="shared" ca="1" si="27"/>
        <v>0</v>
      </c>
      <c r="L480" s="5" t="str">
        <f t="shared" si="28"/>
        <v>FoundationJourney, Eastern Hemisphere167</v>
      </c>
    </row>
    <row r="481" spans="1:12" hidden="1" x14ac:dyDescent="0.25">
      <c r="A481" s="217" t="str">
        <f t="shared" si="26"/>
        <v>ƒ __/__</v>
      </c>
      <c r="B481" s="217" t="str">
        <f>IFERROR(IF(VLOOKUP(L481,ActivityList[#Data],13,0)="Yes"," "&amp;Map,"")&amp;IF(VLOOKUP(L481,ActivityList[#Data],14,0)="Yes"," "&amp;Timeline,IF(VLOOKUP(L481,ActivityList[#Data],14,0)="Figure"," "&amp;Timeline&amp;Figure,"")),"")</f>
        <v/>
      </c>
      <c r="C481" s="85" t="str">
        <v>Read pp.353-356</v>
      </c>
      <c r="D481" s="218" t="str">
        <v>Journey, Eastern Hemisphere</v>
      </c>
      <c r="E481" s="218" t="str">
        <v>Foundation</v>
      </c>
      <c r="F481" s="219" t="str">
        <v>History/Geog.</v>
      </c>
      <c r="G481" s="5">
        <v>168</v>
      </c>
      <c r="H481" s="5" t="str">
        <v>Ethan‚ Jesse</v>
      </c>
      <c r="I481" s="5" t="str">
        <v>Planned</v>
      </c>
      <c r="J481" s="220">
        <f>_xlfn.XLOOKUP(G481,Calendar!$A$2:$A$300,Calendar!$B$2:$B$300)</f>
        <v>43586</v>
      </c>
      <c r="K481" s="5" t="b">
        <f t="shared" ca="1" si="27"/>
        <v>0</v>
      </c>
      <c r="L481" s="5" t="str">
        <f t="shared" si="28"/>
        <v>FoundationJourney, Eastern Hemisphere168</v>
      </c>
    </row>
    <row r="482" spans="1:12" hidden="1" x14ac:dyDescent="0.25">
      <c r="A482" s="217" t="str">
        <f t="shared" si="26"/>
        <v>ƒ __/__</v>
      </c>
      <c r="B482" s="217" t="str">
        <f>IFERROR(IF(VLOOKUP(L482,ActivityList[#Data],13,0)="Yes"," "&amp;Map,"")&amp;IF(VLOOKUP(L482,ActivityList[#Data],14,0)="Yes"," "&amp;Timeline,IF(VLOOKUP(L482,ActivityList[#Data],14,0)="Figure"," "&amp;Timeline&amp;Figure,"")),"")</f>
        <v/>
      </c>
      <c r="C482" s="85" t="str">
        <v>Read pp.357-361</v>
      </c>
      <c r="D482" s="218" t="str">
        <v>Journey, Eastern Hemisphere</v>
      </c>
      <c r="E482" s="218" t="str">
        <v>Foundation</v>
      </c>
      <c r="F482" s="219" t="str">
        <v>History/Geog.</v>
      </c>
      <c r="G482" s="5">
        <v>169</v>
      </c>
      <c r="H482" s="5" t="str">
        <v>Ethan‚ Jesse</v>
      </c>
      <c r="I482" s="5" t="str">
        <v>Planned</v>
      </c>
      <c r="J482" s="220">
        <f>_xlfn.XLOOKUP(G482,Calendar!$A$2:$A$300,Calendar!$B$2:$B$300)</f>
        <v>43587</v>
      </c>
      <c r="K482" s="5" t="b">
        <f t="shared" ca="1" si="27"/>
        <v>0</v>
      </c>
      <c r="L482" s="5" t="str">
        <f t="shared" si="28"/>
        <v>FoundationJourney, Eastern Hemisphere169</v>
      </c>
    </row>
    <row r="483" spans="1:12" hidden="1" x14ac:dyDescent="0.25">
      <c r="A483" s="217" t="str">
        <f t="shared" si="26"/>
        <v>ƒ __/__</v>
      </c>
      <c r="B483" s="217" t="str">
        <f>IFERROR(IF(VLOOKUP(L483,ActivityList[#Data],13,0)="Yes"," "&amp;Map,"")&amp;IF(VLOOKUP(L483,ActivityList[#Data],14,0)="Yes"," "&amp;Timeline,IF(VLOOKUP(L483,ActivityList[#Data],14,0)="Figure"," "&amp;Timeline&amp;Figure,"")),"")</f>
        <v xml:space="preserve"> ǽǾ</v>
      </c>
      <c r="C483" s="85" t="str">
        <v>Read pp.362-367</v>
      </c>
      <c r="D483" s="218" t="str">
        <v>Journey, Eastern Hemisphere</v>
      </c>
      <c r="E483" s="218" t="str">
        <v>Foundation</v>
      </c>
      <c r="F483" s="219" t="str">
        <v>History/Geog.</v>
      </c>
      <c r="G483" s="5">
        <v>170</v>
      </c>
      <c r="H483" s="5" t="str">
        <v>Ethan‚ Jesse</v>
      </c>
      <c r="I483" s="5" t="str">
        <v>Planned</v>
      </c>
      <c r="J483" s="220">
        <f>_xlfn.XLOOKUP(G483,Calendar!$A$2:$A$300,Calendar!$B$2:$B$300)</f>
        <v>43588</v>
      </c>
      <c r="K483" s="5" t="b">
        <f t="shared" ca="1" si="27"/>
        <v>0</v>
      </c>
      <c r="L483" s="5" t="str">
        <f t="shared" si="28"/>
        <v>FoundationJourney, Eastern Hemisphere170</v>
      </c>
    </row>
    <row r="484" spans="1:12" hidden="1" x14ac:dyDescent="0.25">
      <c r="A484" s="217" t="str">
        <f t="shared" si="26"/>
        <v>ƒ __/__</v>
      </c>
      <c r="B484" s="217" t="str">
        <f>IFERROR(IF(VLOOKUP(L484,ActivityList[#Data],13,0)="Yes"," "&amp;Map,"")&amp;IF(VLOOKUP(L484,ActivityList[#Data],14,0)="Yes"," "&amp;Timeline,IF(VLOOKUP(L484,ActivityList[#Data],14,0)="Figure"," "&amp;Timeline&amp;Figure,"")),"")</f>
        <v xml:space="preserve"> Ǽ</v>
      </c>
      <c r="C484" s="85" t="str">
        <v>Read pp.368-375</v>
      </c>
      <c r="D484" s="218" t="str">
        <v>Journey, Eastern Hemisphere</v>
      </c>
      <c r="E484" s="218" t="str">
        <v>Foundation</v>
      </c>
      <c r="F484" s="219" t="str">
        <v>History/Geog.</v>
      </c>
      <c r="G484" s="5">
        <v>171</v>
      </c>
      <c r="H484" s="5" t="str">
        <v>Ethan‚ Jesse</v>
      </c>
      <c r="I484" s="5" t="str">
        <v>Planned</v>
      </c>
      <c r="J484" s="220">
        <f>_xlfn.XLOOKUP(G484,Calendar!$A$2:$A$300,Calendar!$B$2:$B$300)</f>
        <v>43591</v>
      </c>
      <c r="K484" s="5" t="b">
        <f t="shared" ca="1" si="27"/>
        <v>0</v>
      </c>
      <c r="L484" s="5" t="str">
        <f t="shared" si="28"/>
        <v>FoundationJourney, Eastern Hemisphere171</v>
      </c>
    </row>
    <row r="485" spans="1:12" hidden="1" x14ac:dyDescent="0.25">
      <c r="A485" s="217" t="str">
        <f t="shared" si="26"/>
        <v>ƒ __/__</v>
      </c>
      <c r="B485" s="217" t="str">
        <f>IFERROR(IF(VLOOKUP(L485,ActivityList[#Data],13,0)="Yes"," "&amp;Map,"")&amp;IF(VLOOKUP(L485,ActivityList[#Data],14,0)="Yes"," "&amp;Timeline,IF(VLOOKUP(L485,ActivityList[#Data],14,0)="Figure"," "&amp;Timeline&amp;Figure,"")),"")</f>
        <v/>
      </c>
      <c r="C485" s="85" t="str">
        <v>Read pp.376-380</v>
      </c>
      <c r="D485" s="218" t="str">
        <v>Journey, Eastern Hemisphere</v>
      </c>
      <c r="E485" s="218" t="str">
        <v>Foundation</v>
      </c>
      <c r="F485" s="219" t="str">
        <v>History/Geog.</v>
      </c>
      <c r="G485" s="5">
        <v>172</v>
      </c>
      <c r="H485" s="5" t="str">
        <v>Ethan‚ Jesse</v>
      </c>
      <c r="I485" s="5" t="str">
        <v>Planned</v>
      </c>
      <c r="J485" s="220">
        <f>_xlfn.XLOOKUP(G485,Calendar!$A$2:$A$300,Calendar!$B$2:$B$300)</f>
        <v>43592</v>
      </c>
      <c r="K485" s="5" t="b">
        <f t="shared" ca="1" si="27"/>
        <v>0</v>
      </c>
      <c r="L485" s="5" t="str">
        <f t="shared" si="28"/>
        <v>FoundationJourney, Eastern Hemisphere172</v>
      </c>
    </row>
    <row r="486" spans="1:12" hidden="1" x14ac:dyDescent="0.25">
      <c r="A486" s="217" t="str">
        <f t="shared" si="26"/>
        <v>ƒ __/__</v>
      </c>
      <c r="B486" s="217" t="str">
        <f>IFERROR(IF(VLOOKUP(L486,ActivityList[#Data],13,0)="Yes"," "&amp;Map,"")&amp;IF(VLOOKUP(L486,ActivityList[#Data],14,0)="Yes"," "&amp;Timeline,IF(VLOOKUP(L486,ActivityList[#Data],14,0)="Figure"," "&amp;Timeline&amp;Figure,"")),"")</f>
        <v/>
      </c>
      <c r="C486" s="85" t="str">
        <v>Read pp.381-389</v>
      </c>
      <c r="D486" s="218" t="str">
        <v>Journey, Eastern Hemisphere</v>
      </c>
      <c r="E486" s="218" t="str">
        <v>Foundation</v>
      </c>
      <c r="F486" s="219" t="str">
        <v>History/Geog.</v>
      </c>
      <c r="G486" s="5">
        <v>173</v>
      </c>
      <c r="H486" s="5" t="str">
        <v>Ethan‚ Jesse</v>
      </c>
      <c r="I486" s="5" t="str">
        <v>Planned</v>
      </c>
      <c r="J486" s="220">
        <f>_xlfn.XLOOKUP(G486,Calendar!$A$2:$A$300,Calendar!$B$2:$B$300)</f>
        <v>43593</v>
      </c>
      <c r="K486" s="5" t="b">
        <f t="shared" ca="1" si="27"/>
        <v>0</v>
      </c>
      <c r="L486" s="5" t="str">
        <f t="shared" si="28"/>
        <v>FoundationJourney, Eastern Hemisphere173</v>
      </c>
    </row>
    <row r="487" spans="1:12" hidden="1" x14ac:dyDescent="0.25">
      <c r="A487" s="217" t="str">
        <f t="shared" si="26"/>
        <v>ƒ __/__</v>
      </c>
      <c r="B487" s="217" t="str">
        <f>IFERROR(IF(VLOOKUP(L487,ActivityList[#Data],13,0)="Yes"," "&amp;Map,"")&amp;IF(VLOOKUP(L487,ActivityList[#Data],14,0)="Yes"," "&amp;Timeline,IF(VLOOKUP(L487,ActivityList[#Data],14,0)="Figure"," "&amp;Timeline&amp;Figure,"")),"")</f>
        <v/>
      </c>
      <c r="C487" s="85" t="str">
        <v>Read pp.390-395</v>
      </c>
      <c r="D487" s="218" t="str">
        <v>Journey, Eastern Hemisphere</v>
      </c>
      <c r="E487" s="218" t="str">
        <v>Foundation</v>
      </c>
      <c r="F487" s="219" t="str">
        <v>History/Geog.</v>
      </c>
      <c r="G487" s="5">
        <v>174</v>
      </c>
      <c r="H487" s="5" t="str">
        <v>Ethan‚ Jesse</v>
      </c>
      <c r="I487" s="5" t="str">
        <v>Planned</v>
      </c>
      <c r="J487" s="220">
        <f>_xlfn.XLOOKUP(G487,Calendar!$A$2:$A$300,Calendar!$B$2:$B$300)</f>
        <v>43594</v>
      </c>
      <c r="K487" s="5" t="b">
        <f t="shared" ca="1" si="27"/>
        <v>0</v>
      </c>
      <c r="L487" s="5" t="str">
        <f t="shared" si="28"/>
        <v>FoundationJourney, Eastern Hemisphere174</v>
      </c>
    </row>
    <row r="488" spans="1:12" hidden="1" x14ac:dyDescent="0.25">
      <c r="A488" s="217" t="str">
        <f t="shared" si="26"/>
        <v>ƒ __/__</v>
      </c>
      <c r="B488" s="217" t="str">
        <f>IFERROR(IF(VLOOKUP(L488,ActivityList[#Data],13,0)="Yes"," "&amp;Map,"")&amp;IF(VLOOKUP(L488,ActivityList[#Data],14,0)="Yes"," "&amp;Timeline,IF(VLOOKUP(L488,ActivityList[#Data],14,0)="Figure"," "&amp;Timeline&amp;Figure,"")),"")</f>
        <v/>
      </c>
      <c r="C488" s="85" t="str">
        <v>Read pp.396-402</v>
      </c>
      <c r="D488" s="218" t="str">
        <v>Journey, Eastern Hemisphere</v>
      </c>
      <c r="E488" s="218" t="str">
        <v>Foundation</v>
      </c>
      <c r="F488" s="219" t="str">
        <v>History/Geog.</v>
      </c>
      <c r="G488" s="5">
        <v>176</v>
      </c>
      <c r="H488" s="5" t="str">
        <v>Ethan‚ Jesse</v>
      </c>
      <c r="I488" s="5" t="str">
        <v>Planned</v>
      </c>
      <c r="J488" s="220">
        <f>_xlfn.XLOOKUP(G488,Calendar!$A$2:$A$300,Calendar!$B$2:$B$300)</f>
        <v>43598</v>
      </c>
      <c r="K488" s="5" t="b">
        <f t="shared" ca="1" si="27"/>
        <v>0</v>
      </c>
      <c r="L488" s="5" t="str">
        <f t="shared" si="28"/>
        <v>FoundationJourney, Eastern Hemisphere176</v>
      </c>
    </row>
    <row r="489" spans="1:12" hidden="1" x14ac:dyDescent="0.25">
      <c r="A489" s="217" t="str">
        <f t="shared" si="26"/>
        <v>ƒ __/__</v>
      </c>
      <c r="B489" s="217" t="str">
        <f>IFERROR(IF(VLOOKUP(L489,ActivityList[#Data],13,0)="Yes"," "&amp;Map,"")&amp;IF(VLOOKUP(L489,ActivityList[#Data],14,0)="Yes"," "&amp;Timeline,IF(VLOOKUP(L489,ActivityList[#Data],14,0)="Figure"," "&amp;Timeline&amp;Figure,"")),"")</f>
        <v/>
      </c>
      <c r="C489" s="85" t="str">
        <v>Read pp.403-407</v>
      </c>
      <c r="D489" s="218" t="str">
        <v>Journey, Eastern Hemisphere</v>
      </c>
      <c r="E489" s="218" t="str">
        <v>Foundation</v>
      </c>
      <c r="F489" s="219" t="str">
        <v>History/Geog.</v>
      </c>
      <c r="G489" s="5">
        <v>177</v>
      </c>
      <c r="H489" s="5" t="str">
        <v>Ethan‚ Jesse</v>
      </c>
      <c r="I489" s="5" t="str">
        <v>Planned</v>
      </c>
      <c r="J489" s="220">
        <f>_xlfn.XLOOKUP(G489,Calendar!$A$2:$A$300,Calendar!$B$2:$B$300)</f>
        <v>43599</v>
      </c>
      <c r="K489" s="5" t="b">
        <f t="shared" ca="1" si="27"/>
        <v>0</v>
      </c>
      <c r="L489" s="5" t="str">
        <f t="shared" si="28"/>
        <v>FoundationJourney, Eastern Hemisphere177</v>
      </c>
    </row>
    <row r="490" spans="1:12" hidden="1" x14ac:dyDescent="0.25">
      <c r="A490" s="217" t="str">
        <f t="shared" si="26"/>
        <v>ƒ __/__</v>
      </c>
      <c r="B490" s="217" t="str">
        <f>IFERROR(IF(VLOOKUP(L490,ActivityList[#Data],13,0)="Yes"," "&amp;Map,"")&amp;IF(VLOOKUP(L490,ActivityList[#Data],14,0)="Yes"," "&amp;Timeline,IF(VLOOKUP(L490,ActivityList[#Data],14,0)="Figure"," "&amp;Timeline&amp;Figure,"")),"")</f>
        <v xml:space="preserve"> Ǽ</v>
      </c>
      <c r="C490" s="85" t="str">
        <v>Read pp.408-413</v>
      </c>
      <c r="D490" s="218" t="str">
        <v>Journey, Eastern Hemisphere</v>
      </c>
      <c r="E490" s="218" t="str">
        <v>Foundation</v>
      </c>
      <c r="F490" s="219" t="str">
        <v>History/Geog.</v>
      </c>
      <c r="G490" s="5">
        <v>178</v>
      </c>
      <c r="H490" s="5" t="str">
        <v>Ethan‚ Jesse</v>
      </c>
      <c r="I490" s="5" t="str">
        <v>Planned</v>
      </c>
      <c r="J490" s="220">
        <f>_xlfn.XLOOKUP(G490,Calendar!$A$2:$A$300,Calendar!$B$2:$B$300)</f>
        <v>43600</v>
      </c>
      <c r="K490" s="5" t="b">
        <f t="shared" ca="1" si="27"/>
        <v>0</v>
      </c>
      <c r="L490" s="5" t="str">
        <f t="shared" si="28"/>
        <v>FoundationJourney, Eastern Hemisphere178</v>
      </c>
    </row>
    <row r="491" spans="1:12" hidden="1" x14ac:dyDescent="0.25">
      <c r="A491" s="217" t="str">
        <f t="shared" si="26"/>
        <v>ƒ __/__</v>
      </c>
      <c r="B491" s="217" t="str">
        <f>IFERROR(IF(VLOOKUP(L491,ActivityList[#Data],13,0)="Yes"," "&amp;Map,"")&amp;IF(VLOOKUP(L491,ActivityList[#Data],14,0)="Yes"," "&amp;Timeline,IF(VLOOKUP(L491,ActivityList[#Data],14,0)="Figure"," "&amp;Timeline&amp;Figure,"")),"")</f>
        <v/>
      </c>
      <c r="C491" s="85" t="str">
        <v>Read pp.414-421</v>
      </c>
      <c r="D491" s="218" t="str">
        <v>Journey, Eastern Hemisphere</v>
      </c>
      <c r="E491" s="218" t="str">
        <v>Foundation</v>
      </c>
      <c r="F491" s="219" t="str">
        <v>History/Geog.</v>
      </c>
      <c r="G491" s="5">
        <v>179</v>
      </c>
      <c r="H491" s="5" t="str">
        <v>Ethan‚ Jesse</v>
      </c>
      <c r="I491" s="5" t="str">
        <v>Planned</v>
      </c>
      <c r="J491" s="220">
        <f>_xlfn.XLOOKUP(G491,Calendar!$A$2:$A$300,Calendar!$B$2:$B$300)</f>
        <v>43601</v>
      </c>
      <c r="K491" s="5" t="b">
        <f t="shared" ca="1" si="27"/>
        <v>0</v>
      </c>
      <c r="L491" s="5" t="str">
        <f t="shared" si="28"/>
        <v>FoundationJourney, Eastern Hemisphere179</v>
      </c>
    </row>
    <row r="492" spans="1:12" hidden="1" x14ac:dyDescent="0.25">
      <c r="A492" s="217" t="str">
        <f t="shared" si="26"/>
        <v>ƒ __/__</v>
      </c>
      <c r="B492" s="217" t="str">
        <f>IFERROR(IF(VLOOKUP(L492,ActivityList[#Data],13,0)="Yes"," "&amp;Map,"")&amp;IF(VLOOKUP(L492,ActivityList[#Data],14,0)="Yes"," "&amp;Timeline,IF(VLOOKUP(L492,ActivityList[#Data],14,0)="Figure"," "&amp;Timeline&amp;Figure,"")),"")</f>
        <v xml:space="preserve"> ǽǾ</v>
      </c>
      <c r="C492" s="85" t="str">
        <v>Read Chapter 1</v>
      </c>
      <c r="D492" s="218" t="str">
        <v>God's Adventurer</v>
      </c>
      <c r="E492" s="218" t="str">
        <v>Foundation</v>
      </c>
      <c r="F492" s="219" t="str">
        <v>History/Geog.</v>
      </c>
      <c r="G492" s="5">
        <v>16</v>
      </c>
      <c r="H492" s="5" t="str">
        <v>Ethan‚ Jesse</v>
      </c>
      <c r="I492" s="5" t="str">
        <v>Completed</v>
      </c>
      <c r="J492" s="220">
        <f>_xlfn.XLOOKUP(G492,Calendar!$A$2:$A$300,Calendar!$B$2:$B$300)</f>
        <v>43367</v>
      </c>
      <c r="K492" s="5" t="b">
        <f t="shared" ca="1" si="27"/>
        <v>1</v>
      </c>
      <c r="L492" s="5" t="str">
        <f t="shared" si="28"/>
        <v>FoundationGod's Adventurer16</v>
      </c>
    </row>
    <row r="493" spans="1:12" hidden="1" x14ac:dyDescent="0.25">
      <c r="A493" s="217" t="str">
        <f t="shared" si="26"/>
        <v>ƒ __/__</v>
      </c>
      <c r="B493" s="217" t="str">
        <f>IFERROR(IF(VLOOKUP(L493,ActivityList[#Data],13,0)="Yes"," "&amp;Map,"")&amp;IF(VLOOKUP(L493,ActivityList[#Data],14,0)="Yes"," "&amp;Timeline,IF(VLOOKUP(L493,ActivityList[#Data],14,0)="Figure"," "&amp;Timeline&amp;Figure,"")),"")</f>
        <v xml:space="preserve"> Ǽ</v>
      </c>
      <c r="C493" s="85" t="str">
        <v>Read Chapters 2-3</v>
      </c>
      <c r="D493" s="218" t="str">
        <v>God's Adventurer</v>
      </c>
      <c r="E493" s="218" t="str">
        <v>Foundation</v>
      </c>
      <c r="F493" s="219" t="str">
        <v>History/Geog.</v>
      </c>
      <c r="G493" s="5">
        <v>17</v>
      </c>
      <c r="H493" s="5" t="str">
        <v>Ethan‚ Jesse</v>
      </c>
      <c r="I493" s="5" t="str">
        <v>Completed</v>
      </c>
      <c r="J493" s="220">
        <f>_xlfn.XLOOKUP(G493,Calendar!$A$2:$A$300,Calendar!$B$2:$B$300)</f>
        <v>43368</v>
      </c>
      <c r="K493" s="5" t="b">
        <f t="shared" ca="1" si="27"/>
        <v>1</v>
      </c>
      <c r="L493" s="5" t="str">
        <f t="shared" si="28"/>
        <v>FoundationGod's Adventurer17</v>
      </c>
    </row>
    <row r="494" spans="1:12" hidden="1" x14ac:dyDescent="0.25">
      <c r="A494" s="217" t="str">
        <f t="shared" si="26"/>
        <v>ƒ __/__</v>
      </c>
      <c r="B494" s="217" t="str">
        <f>IFERROR(IF(VLOOKUP(L494,ActivityList[#Data],13,0)="Yes"," "&amp;Map,"")&amp;IF(VLOOKUP(L494,ActivityList[#Data],14,0)="Yes"," "&amp;Timeline,IF(VLOOKUP(L494,ActivityList[#Data],14,0)="Figure"," "&amp;Timeline&amp;Figure,"")),"")</f>
        <v/>
      </c>
      <c r="C494" s="85" t="str">
        <v>Read Chapter 4</v>
      </c>
      <c r="D494" s="218" t="str">
        <v>God's Adventurer</v>
      </c>
      <c r="E494" s="218" t="str">
        <v>Foundation</v>
      </c>
      <c r="F494" s="219" t="str">
        <v>History/Geog.</v>
      </c>
      <c r="G494" s="5">
        <v>18</v>
      </c>
      <c r="H494" s="5" t="str">
        <v>Ethan‚ Jesse</v>
      </c>
      <c r="I494" s="5" t="str">
        <v>Completed</v>
      </c>
      <c r="J494" s="220">
        <f>_xlfn.XLOOKUP(G494,Calendar!$A$2:$A$300,Calendar!$B$2:$B$300)</f>
        <v>43369</v>
      </c>
      <c r="K494" s="5" t="b">
        <f t="shared" ca="1" si="27"/>
        <v>1</v>
      </c>
      <c r="L494" s="5" t="str">
        <f t="shared" si="28"/>
        <v>FoundationGod's Adventurer18</v>
      </c>
    </row>
    <row r="495" spans="1:12" hidden="1" x14ac:dyDescent="0.25">
      <c r="A495" s="217" t="str">
        <f t="shared" si="26"/>
        <v>ƒ __/__</v>
      </c>
      <c r="B495" s="217" t="str">
        <f>IFERROR(IF(VLOOKUP(L495,ActivityList[#Data],13,0)="Yes"," "&amp;Map,"")&amp;IF(VLOOKUP(L495,ActivityList[#Data],14,0)="Yes"," "&amp;Timeline,IF(VLOOKUP(L495,ActivityList[#Data],14,0)="Figure"," "&amp;Timeline&amp;Figure,"")),"")</f>
        <v/>
      </c>
      <c r="C495" s="85" t="str">
        <v>Read Chapter 5</v>
      </c>
      <c r="D495" s="218" t="str">
        <v>God's Adventurer</v>
      </c>
      <c r="E495" s="218" t="str">
        <v>Foundation</v>
      </c>
      <c r="F495" s="219" t="str">
        <v>History/Geog.</v>
      </c>
      <c r="G495" s="5">
        <v>19</v>
      </c>
      <c r="H495" s="5" t="str">
        <v>Ethan‚ Jesse</v>
      </c>
      <c r="I495" s="5" t="str">
        <v>Completed</v>
      </c>
      <c r="J495" s="220">
        <f>_xlfn.XLOOKUP(G495,Calendar!$A$2:$A$300,Calendar!$B$2:$B$300)</f>
        <v>43370</v>
      </c>
      <c r="K495" s="5" t="b">
        <f t="shared" ca="1" si="27"/>
        <v>1</v>
      </c>
      <c r="L495" s="5" t="str">
        <f t="shared" si="28"/>
        <v>FoundationGod's Adventurer19</v>
      </c>
    </row>
    <row r="496" spans="1:12" hidden="1" x14ac:dyDescent="0.25">
      <c r="A496" s="217" t="str">
        <f t="shared" si="26"/>
        <v>ƒ __/__</v>
      </c>
      <c r="B496" s="217" t="str">
        <f>IFERROR(IF(VLOOKUP(L496,ActivityList[#Data],13,0)="Yes"," "&amp;Map,"")&amp;IF(VLOOKUP(L496,ActivityList[#Data],14,0)="Yes"," "&amp;Timeline,IF(VLOOKUP(L496,ActivityList[#Data],14,0)="Figure"," "&amp;Timeline&amp;Figure,"")),"")</f>
        <v xml:space="preserve"> Ǽ</v>
      </c>
      <c r="C496" s="85" t="str">
        <v>Read Chapters 6-7</v>
      </c>
      <c r="D496" s="218" t="str">
        <v>God's Adventurer</v>
      </c>
      <c r="E496" s="218" t="str">
        <v>Foundation</v>
      </c>
      <c r="F496" s="219" t="str">
        <v>History/Geog.</v>
      </c>
      <c r="G496" s="5">
        <v>20</v>
      </c>
      <c r="H496" s="5" t="str">
        <v>Ethan‚ Jesse</v>
      </c>
      <c r="I496" s="5" t="str">
        <v>Completed</v>
      </c>
      <c r="J496" s="220">
        <f>_xlfn.XLOOKUP(G496,Calendar!$A$2:$A$300,Calendar!$B$2:$B$300)</f>
        <v>43371</v>
      </c>
      <c r="K496" s="5" t="b">
        <f t="shared" ca="1" si="27"/>
        <v>1</v>
      </c>
      <c r="L496" s="5" t="str">
        <f t="shared" si="28"/>
        <v>FoundationGod's Adventurer20</v>
      </c>
    </row>
    <row r="497" spans="1:12" hidden="1" x14ac:dyDescent="0.25">
      <c r="A497" s="217" t="str">
        <f t="shared" si="26"/>
        <v>ƒ __/__</v>
      </c>
      <c r="B497" s="217" t="str">
        <f>IFERROR(IF(VLOOKUP(L497,ActivityList[#Data],13,0)="Yes"," "&amp;Map,"")&amp;IF(VLOOKUP(L497,ActivityList[#Data],14,0)="Yes"," "&amp;Timeline,IF(VLOOKUP(L497,ActivityList[#Data],14,0)="Figure"," "&amp;Timeline&amp;Figure,"")),"")</f>
        <v/>
      </c>
      <c r="C497" s="85" t="str">
        <v>Read Chapters 8-9</v>
      </c>
      <c r="D497" s="218" t="str">
        <v>God's Adventurer</v>
      </c>
      <c r="E497" s="218" t="str">
        <v>Foundation</v>
      </c>
      <c r="F497" s="219" t="str">
        <v>History/Geog.</v>
      </c>
      <c r="G497" s="5">
        <v>21</v>
      </c>
      <c r="H497" s="5" t="str">
        <v>Ethan‚ Jesse</v>
      </c>
      <c r="I497" s="5" t="str">
        <v>Completed</v>
      </c>
      <c r="J497" s="220">
        <f>_xlfn.XLOOKUP(G497,Calendar!$A$2:$A$300,Calendar!$B$2:$B$300)</f>
        <v>43374</v>
      </c>
      <c r="K497" s="5" t="b">
        <f t="shared" ca="1" si="27"/>
        <v>1</v>
      </c>
      <c r="L497" s="5" t="str">
        <f t="shared" si="28"/>
        <v>FoundationGod's Adventurer21</v>
      </c>
    </row>
    <row r="498" spans="1:12" hidden="1" x14ac:dyDescent="0.25">
      <c r="A498" s="217" t="str">
        <f t="shared" si="26"/>
        <v>ƒ __/__</v>
      </c>
      <c r="B498" s="217" t="str">
        <f>IFERROR(IF(VLOOKUP(L498,ActivityList[#Data],13,0)="Yes"," "&amp;Map,"")&amp;IF(VLOOKUP(L498,ActivityList[#Data],14,0)="Yes"," "&amp;Timeline,IF(VLOOKUP(L498,ActivityList[#Data],14,0)="Figure"," "&amp;Timeline&amp;Figure,"")),"")</f>
        <v xml:space="preserve"> Ǽ</v>
      </c>
      <c r="C498" s="85" t="str">
        <v>Read Chapters 10-11</v>
      </c>
      <c r="D498" s="218" t="str">
        <v>God's Adventurer</v>
      </c>
      <c r="E498" s="218" t="str">
        <v>Foundation</v>
      </c>
      <c r="F498" s="219" t="str">
        <v>History/Geog.</v>
      </c>
      <c r="G498" s="5">
        <v>22</v>
      </c>
      <c r="H498" s="5" t="str">
        <v>Ethan‚ Jesse</v>
      </c>
      <c r="I498" s="5" t="str">
        <v>Completed</v>
      </c>
      <c r="J498" s="220">
        <f>_xlfn.XLOOKUP(G498,Calendar!$A$2:$A$300,Calendar!$B$2:$B$300)</f>
        <v>43375</v>
      </c>
      <c r="K498" s="5" t="b">
        <f t="shared" ca="1" si="27"/>
        <v>1</v>
      </c>
      <c r="L498" s="5" t="str">
        <f t="shared" si="28"/>
        <v>FoundationGod's Adventurer22</v>
      </c>
    </row>
    <row r="499" spans="1:12" hidden="1" x14ac:dyDescent="0.25">
      <c r="A499" s="217" t="str">
        <f t="shared" si="26"/>
        <v>ƒ __/__</v>
      </c>
      <c r="B499" s="217" t="str">
        <f>IFERROR(IF(VLOOKUP(L499,ActivityList[#Data],13,0)="Yes"," "&amp;Map,"")&amp;IF(VLOOKUP(L499,ActivityList[#Data],14,0)="Yes"," "&amp;Timeline,IF(VLOOKUP(L499,ActivityList[#Data],14,0)="Figure"," "&amp;Timeline&amp;Figure,"")),"")</f>
        <v/>
      </c>
      <c r="C499" s="85" t="str">
        <v>Read Chapter 12</v>
      </c>
      <c r="D499" s="218" t="str">
        <v>God's Adventurer</v>
      </c>
      <c r="E499" s="218" t="str">
        <v>Foundation</v>
      </c>
      <c r="F499" s="219" t="str">
        <v>History/Geog.</v>
      </c>
      <c r="G499" s="5">
        <v>23</v>
      </c>
      <c r="H499" s="5" t="str">
        <v>Ethan‚ Jesse</v>
      </c>
      <c r="I499" s="5" t="str">
        <v>Completed</v>
      </c>
      <c r="J499" s="220">
        <f>_xlfn.XLOOKUP(G499,Calendar!$A$2:$A$300,Calendar!$B$2:$B$300)</f>
        <v>43376</v>
      </c>
      <c r="K499" s="5" t="b">
        <f t="shared" ca="1" si="27"/>
        <v>1</v>
      </c>
      <c r="L499" s="5" t="str">
        <f t="shared" si="28"/>
        <v>FoundationGod's Adventurer23</v>
      </c>
    </row>
    <row r="500" spans="1:12" x14ac:dyDescent="0.25">
      <c r="A500" s="217" t="str">
        <f t="shared" si="26"/>
        <v>ƒ __/__</v>
      </c>
      <c r="B500" s="217" t="str">
        <f>IFERROR(IF(VLOOKUP(L500,ActivityList[#Data],13,0)="Yes"," "&amp;Map,"")&amp;IF(VLOOKUP(L500,ActivityList[#Data],14,0)="Yes"," "&amp;Timeline,IF(VLOOKUP(L500,ActivityList[#Data],14,0)="Figure"," "&amp;Timeline&amp;Figure,"")),"")</f>
        <v/>
      </c>
      <c r="C500" s="85" t="str">
        <v>Read Chapter 13</v>
      </c>
      <c r="D500" s="218" t="str">
        <v>God's Adventurer</v>
      </c>
      <c r="E500" s="218" t="str">
        <v>Foundation</v>
      </c>
      <c r="F500" s="219" t="str">
        <v>History/Geog.</v>
      </c>
      <c r="G500" s="5">
        <v>24</v>
      </c>
      <c r="H500" s="5" t="str">
        <v>Ethan‚ Jesse</v>
      </c>
      <c r="I500" s="5" t="str">
        <v>Planned</v>
      </c>
      <c r="J500" s="220">
        <f>_xlfn.XLOOKUP(G500,Calendar!$A$2:$A$300,Calendar!$B$2:$B$300)</f>
        <v>43377</v>
      </c>
      <c r="K500" s="5" t="b">
        <f t="shared" ca="1" si="27"/>
        <v>1</v>
      </c>
      <c r="L500" s="5" t="str">
        <f t="shared" si="28"/>
        <v>FoundationGod's Adventurer24</v>
      </c>
    </row>
    <row r="501" spans="1:12" x14ac:dyDescent="0.25">
      <c r="A501" s="217" t="str">
        <f t="shared" si="26"/>
        <v>ƒ __/__</v>
      </c>
      <c r="B501" s="217" t="str">
        <f>IFERROR(IF(VLOOKUP(L501,ActivityList[#Data],13,0)="Yes"," "&amp;Map,"")&amp;IF(VLOOKUP(L501,ActivityList[#Data],14,0)="Yes"," "&amp;Timeline,IF(VLOOKUP(L501,ActivityList[#Data],14,0)="Figure"," "&amp;Timeline&amp;Figure,"")),"")</f>
        <v/>
      </c>
      <c r="C501" s="85" t="str">
        <v>Read Chapters 14-15</v>
      </c>
      <c r="D501" s="218" t="str">
        <v>God's Adventurer</v>
      </c>
      <c r="E501" s="218" t="str">
        <v>Foundation</v>
      </c>
      <c r="F501" s="219" t="str">
        <v>History/Geog.</v>
      </c>
      <c r="G501" s="5">
        <v>25</v>
      </c>
      <c r="H501" s="5" t="str">
        <v>Ethan‚ Jesse</v>
      </c>
      <c r="I501" s="5" t="str">
        <v>Planned</v>
      </c>
      <c r="J501" s="220">
        <f>_xlfn.XLOOKUP(G501,Calendar!$A$2:$A$300,Calendar!$B$2:$B$300)</f>
        <v>43378</v>
      </c>
      <c r="K501" s="5" t="b">
        <f t="shared" ca="1" si="27"/>
        <v>1</v>
      </c>
      <c r="L501" s="5" t="str">
        <f t="shared" si="28"/>
        <v>FoundationGod's Adventurer25</v>
      </c>
    </row>
    <row r="502" spans="1:12" hidden="1" x14ac:dyDescent="0.25">
      <c r="A502" s="217" t="str">
        <f t="shared" si="26"/>
        <v>ƒ __/__</v>
      </c>
      <c r="B502" s="217" t="str">
        <f>IFERROR(IF(VLOOKUP(L502,ActivityList[#Data],13,0)="Yes"," "&amp;Map,"")&amp;IF(VLOOKUP(L502,ActivityList[#Data],14,0)="Yes"," "&amp;Timeline,IF(VLOOKUP(L502,ActivityList[#Data],14,0)="Figure"," "&amp;Timeline&amp;Figure,"")),"")</f>
        <v xml:space="preserve"> Ǽ ǽǾ</v>
      </c>
      <c r="C502" s="85" t="str">
        <v>Read pp.1-39</v>
      </c>
      <c r="D502" s="218" t="str">
        <v>Sadako &amp; the Thousand Paper Cranes</v>
      </c>
      <c r="E502" s="218" t="str">
        <v>Foundation</v>
      </c>
      <c r="F502" s="219" t="str">
        <v>History/Geog.</v>
      </c>
      <c r="G502" s="5">
        <v>43</v>
      </c>
      <c r="H502" s="5" t="str">
        <v>Ethan‚ Jesse</v>
      </c>
      <c r="I502" s="5" t="str">
        <v>Planned</v>
      </c>
      <c r="J502" s="220">
        <f>_xlfn.XLOOKUP(G502,Calendar!$A$2:$A$300,Calendar!$B$2:$B$300)</f>
        <v>43404</v>
      </c>
      <c r="K502" s="5" t="b">
        <f t="shared" ca="1" si="27"/>
        <v>0</v>
      </c>
      <c r="L502" s="5" t="str">
        <f t="shared" si="28"/>
        <v>FoundationSadako &amp; the Thousand Paper Cranes43</v>
      </c>
    </row>
    <row r="503" spans="1:12" hidden="1" x14ac:dyDescent="0.25">
      <c r="A503" s="217" t="str">
        <f t="shared" si="26"/>
        <v>ƒ __/__</v>
      </c>
      <c r="B503" s="217" t="str">
        <f>IFERROR(IF(VLOOKUP(L503,ActivityList[#Data],13,0)="Yes"," "&amp;Map,"")&amp;IF(VLOOKUP(L503,ActivityList[#Data],14,0)="Yes"," "&amp;Timeline,IF(VLOOKUP(L503,ActivityList[#Data],14,0)="Figure"," "&amp;Timeline&amp;Figure,"")),"")</f>
        <v/>
      </c>
      <c r="C503" s="85" t="str">
        <v>Read pp.40-80</v>
      </c>
      <c r="D503" s="218" t="str">
        <v>Sadako &amp; the Thousand Paper Cranes</v>
      </c>
      <c r="E503" s="218" t="str">
        <v>Foundation</v>
      </c>
      <c r="F503" s="219" t="str">
        <v>History/Geog.</v>
      </c>
      <c r="G503" s="5">
        <v>44</v>
      </c>
      <c r="H503" s="5" t="str">
        <v>Ethan‚ Jesse</v>
      </c>
      <c r="I503" s="5" t="str">
        <v>Planned</v>
      </c>
      <c r="J503" s="220">
        <f>_xlfn.XLOOKUP(G503,Calendar!$A$2:$A$300,Calendar!$B$2:$B$300)</f>
        <v>43405</v>
      </c>
      <c r="K503" s="5" t="b">
        <f t="shared" ca="1" si="27"/>
        <v>0</v>
      </c>
      <c r="L503" s="5" t="str">
        <f t="shared" si="28"/>
        <v>FoundationSadako &amp; the Thousand Paper Cranes44</v>
      </c>
    </row>
    <row r="504" spans="1:12" hidden="1" x14ac:dyDescent="0.25">
      <c r="A504" s="217" t="str">
        <f t="shared" si="26"/>
        <v>ƒ __/__</v>
      </c>
      <c r="B504" s="217" t="str">
        <f>IFERROR(IF(VLOOKUP(L504,ActivityList[#Data],13,0)="Yes"," "&amp;Map,"")&amp;IF(VLOOKUP(L504,ActivityList[#Data],14,0)="Yes"," "&amp;Timeline,IF(VLOOKUP(L504,ActivityList[#Data],14,0)="Figure"," "&amp;Timeline&amp;Figure,"")),"")</f>
        <v xml:space="preserve"> ǽǾ</v>
      </c>
      <c r="C504" s="85" t="str">
        <v>Read Chapters 1-2</v>
      </c>
      <c r="D504" s="218" t="str">
        <v>William Carey</v>
      </c>
      <c r="E504" s="218" t="str">
        <v>Foundation</v>
      </c>
      <c r="F504" s="219" t="str">
        <v>History/Geog.</v>
      </c>
      <c r="G504" s="5">
        <v>91</v>
      </c>
      <c r="H504" s="5" t="str">
        <v>Ethan‚ Jesse</v>
      </c>
      <c r="I504" s="5" t="str">
        <v>Planned</v>
      </c>
      <c r="J504" s="220">
        <f>_xlfn.XLOOKUP(G504,Calendar!$A$2:$A$300,Calendar!$B$2:$B$300)</f>
        <v>43479</v>
      </c>
      <c r="K504" s="5" t="b">
        <f t="shared" ca="1" si="27"/>
        <v>0</v>
      </c>
      <c r="L504" s="5" t="str">
        <f t="shared" si="28"/>
        <v>FoundationWilliam Carey91</v>
      </c>
    </row>
    <row r="505" spans="1:12" hidden="1" x14ac:dyDescent="0.25">
      <c r="A505" s="217" t="str">
        <f t="shared" si="26"/>
        <v>ƒ __/__</v>
      </c>
      <c r="B505" s="217" t="str">
        <f>IFERROR(IF(VLOOKUP(L505,ActivityList[#Data],13,0)="Yes"," "&amp;Map,"")&amp;IF(VLOOKUP(L505,ActivityList[#Data],14,0)="Yes"," "&amp;Timeline,IF(VLOOKUP(L505,ActivityList[#Data],14,0)="Figure"," "&amp;Timeline&amp;Figure,"")),"")</f>
        <v/>
      </c>
      <c r="C505" s="85" t="str">
        <v>Read Chapter 3</v>
      </c>
      <c r="D505" s="218" t="str">
        <v>William Carey</v>
      </c>
      <c r="E505" s="218" t="str">
        <v>Foundation</v>
      </c>
      <c r="F505" s="219" t="str">
        <v>History/Geog.</v>
      </c>
      <c r="G505" s="5">
        <v>92</v>
      </c>
      <c r="H505" s="5" t="str">
        <v>Ethan‚ Jesse</v>
      </c>
      <c r="I505" s="5" t="str">
        <v>Planned</v>
      </c>
      <c r="J505" s="220">
        <f>_xlfn.XLOOKUP(G505,Calendar!$A$2:$A$300,Calendar!$B$2:$B$300)</f>
        <v>43480</v>
      </c>
      <c r="K505" s="5" t="b">
        <f t="shared" ca="1" si="27"/>
        <v>0</v>
      </c>
      <c r="L505" s="5" t="str">
        <f t="shared" si="28"/>
        <v>FoundationWilliam Carey92</v>
      </c>
    </row>
    <row r="506" spans="1:12" hidden="1" x14ac:dyDescent="0.25">
      <c r="A506" s="217" t="str">
        <f t="shared" si="26"/>
        <v>ƒ __/__</v>
      </c>
      <c r="B506" s="217" t="str">
        <f>IFERROR(IF(VLOOKUP(L506,ActivityList[#Data],13,0)="Yes"," "&amp;Map,"")&amp;IF(VLOOKUP(L506,ActivityList[#Data],14,0)="Yes"," "&amp;Timeline,IF(VLOOKUP(L506,ActivityList[#Data],14,0)="Figure"," "&amp;Timeline&amp;Figure,"")),"")</f>
        <v/>
      </c>
      <c r="C506" s="85" t="str">
        <v>Read Chapter 4</v>
      </c>
      <c r="D506" s="218" t="str">
        <v>William Carey</v>
      </c>
      <c r="E506" s="218" t="str">
        <v>Foundation</v>
      </c>
      <c r="F506" s="219" t="str">
        <v>History/Geog.</v>
      </c>
      <c r="G506" s="5">
        <v>93</v>
      </c>
      <c r="H506" s="5" t="str">
        <v>Ethan‚ Jesse</v>
      </c>
      <c r="I506" s="5" t="str">
        <v>Planned</v>
      </c>
      <c r="J506" s="220">
        <f>_xlfn.XLOOKUP(G506,Calendar!$A$2:$A$300,Calendar!$B$2:$B$300)</f>
        <v>43481</v>
      </c>
      <c r="K506" s="5" t="b">
        <f t="shared" ca="1" si="27"/>
        <v>0</v>
      </c>
      <c r="L506" s="5" t="str">
        <f t="shared" si="28"/>
        <v>FoundationWilliam Carey93</v>
      </c>
    </row>
    <row r="507" spans="1:12" hidden="1" x14ac:dyDescent="0.25">
      <c r="A507" s="217" t="str">
        <f t="shared" si="26"/>
        <v>ƒ __/__</v>
      </c>
      <c r="B507" s="217" t="str">
        <f>IFERROR(IF(VLOOKUP(L507,ActivityList[#Data],13,0)="Yes"," "&amp;Map,"")&amp;IF(VLOOKUP(L507,ActivityList[#Data],14,0)="Yes"," "&amp;Timeline,IF(VLOOKUP(L507,ActivityList[#Data],14,0)="Figure"," "&amp;Timeline&amp;Figure,"")),"")</f>
        <v/>
      </c>
      <c r="C507" s="85" t="str">
        <v>Read Chapter 5</v>
      </c>
      <c r="D507" s="218" t="str">
        <v>William Carey</v>
      </c>
      <c r="E507" s="218" t="str">
        <v>Foundation</v>
      </c>
      <c r="F507" s="219" t="str">
        <v>History/Geog.</v>
      </c>
      <c r="G507" s="5">
        <v>94</v>
      </c>
      <c r="H507" s="5" t="str">
        <v>Ethan‚ Jesse</v>
      </c>
      <c r="I507" s="5" t="str">
        <v>Planned</v>
      </c>
      <c r="J507" s="220">
        <f>_xlfn.XLOOKUP(G507,Calendar!$A$2:$A$300,Calendar!$B$2:$B$300)</f>
        <v>43482</v>
      </c>
      <c r="K507" s="5" t="b">
        <f t="shared" ca="1" si="27"/>
        <v>0</v>
      </c>
      <c r="L507" s="5" t="str">
        <f t="shared" si="28"/>
        <v>FoundationWilliam Carey94</v>
      </c>
    </row>
    <row r="508" spans="1:12" hidden="1" x14ac:dyDescent="0.25">
      <c r="A508" s="217" t="str">
        <f t="shared" si="26"/>
        <v>ƒ __/__</v>
      </c>
      <c r="B508" s="217" t="str">
        <f>IFERROR(IF(VLOOKUP(L508,ActivityList[#Data],13,0)="Yes"," "&amp;Map,"")&amp;IF(VLOOKUP(L508,ActivityList[#Data],14,0)="Yes"," "&amp;Timeline,IF(VLOOKUP(L508,ActivityList[#Data],14,0)="Figure"," "&amp;Timeline&amp;Figure,"")),"")</f>
        <v/>
      </c>
      <c r="C508" s="85" t="str">
        <v>Read Chapter 6</v>
      </c>
      <c r="D508" s="218" t="str">
        <v>William Carey</v>
      </c>
      <c r="E508" s="218" t="str">
        <v>Foundation</v>
      </c>
      <c r="F508" s="219" t="str">
        <v>History/Geog.</v>
      </c>
      <c r="G508" s="5">
        <v>95</v>
      </c>
      <c r="H508" s="5" t="str">
        <v>Ethan‚ Jesse</v>
      </c>
      <c r="I508" s="5" t="str">
        <v>Planned</v>
      </c>
      <c r="J508" s="220">
        <f>_xlfn.XLOOKUP(G508,Calendar!$A$2:$A$300,Calendar!$B$2:$B$300)</f>
        <v>43483</v>
      </c>
      <c r="K508" s="5" t="b">
        <f t="shared" ca="1" si="27"/>
        <v>0</v>
      </c>
      <c r="L508" s="5" t="str">
        <f t="shared" si="28"/>
        <v>FoundationWilliam Carey95</v>
      </c>
    </row>
    <row r="509" spans="1:12" hidden="1" x14ac:dyDescent="0.25">
      <c r="A509" s="217" t="str">
        <f t="shared" si="26"/>
        <v>ƒ __/__</v>
      </c>
      <c r="B509" s="217" t="str">
        <f>IFERROR(IF(VLOOKUP(L509,ActivityList[#Data],13,0)="Yes"," "&amp;Map,"")&amp;IF(VLOOKUP(L509,ActivityList[#Data],14,0)="Yes"," "&amp;Timeline,IF(VLOOKUP(L509,ActivityList[#Data],14,0)="Figure"," "&amp;Timeline&amp;Figure,"")),"")</f>
        <v xml:space="preserve"> Ǽ</v>
      </c>
      <c r="C509" s="85" t="str">
        <v>Read Chapter 7</v>
      </c>
      <c r="D509" s="218" t="str">
        <v>William Carey</v>
      </c>
      <c r="E509" s="218" t="str">
        <v>Foundation</v>
      </c>
      <c r="F509" s="219" t="str">
        <v>History/Geog.</v>
      </c>
      <c r="G509" s="5">
        <v>96</v>
      </c>
      <c r="H509" s="5" t="str">
        <v>Ethan‚ Jesse</v>
      </c>
      <c r="I509" s="5" t="str">
        <v>Planned</v>
      </c>
      <c r="J509" s="220">
        <f>_xlfn.XLOOKUP(G509,Calendar!$A$2:$A$300,Calendar!$B$2:$B$300)</f>
        <v>43486</v>
      </c>
      <c r="K509" s="5" t="b">
        <f t="shared" ca="1" si="27"/>
        <v>0</v>
      </c>
      <c r="L509" s="5" t="str">
        <f t="shared" si="28"/>
        <v>FoundationWilliam Carey96</v>
      </c>
    </row>
    <row r="510" spans="1:12" hidden="1" x14ac:dyDescent="0.25">
      <c r="A510" s="217" t="str">
        <f t="shared" si="26"/>
        <v>ƒ __/__</v>
      </c>
      <c r="B510" s="217" t="str">
        <f>IFERROR(IF(VLOOKUP(L510,ActivityList[#Data],13,0)="Yes"," "&amp;Map,"")&amp;IF(VLOOKUP(L510,ActivityList[#Data],14,0)="Yes"," "&amp;Timeline,IF(VLOOKUP(L510,ActivityList[#Data],14,0)="Figure"," "&amp;Timeline&amp;Figure,"")),"")</f>
        <v xml:space="preserve"> Ǽ</v>
      </c>
      <c r="C510" s="85" t="str">
        <v>Read Chapter 8</v>
      </c>
      <c r="D510" s="218" t="str">
        <v>William Carey</v>
      </c>
      <c r="E510" s="218" t="str">
        <v>Foundation</v>
      </c>
      <c r="F510" s="219" t="str">
        <v>History/Geog.</v>
      </c>
      <c r="G510" s="5">
        <v>97</v>
      </c>
      <c r="H510" s="5" t="str">
        <v>Ethan‚ Jesse</v>
      </c>
      <c r="I510" s="5" t="str">
        <v>Planned</v>
      </c>
      <c r="J510" s="220">
        <f>_xlfn.XLOOKUP(G510,Calendar!$A$2:$A$300,Calendar!$B$2:$B$300)</f>
        <v>43487</v>
      </c>
      <c r="K510" s="5" t="b">
        <f t="shared" ca="1" si="27"/>
        <v>0</v>
      </c>
      <c r="L510" s="5" t="str">
        <f t="shared" si="28"/>
        <v>FoundationWilliam Carey97</v>
      </c>
    </row>
    <row r="511" spans="1:12" hidden="1" x14ac:dyDescent="0.25">
      <c r="A511" s="217" t="str">
        <f t="shared" si="26"/>
        <v>ƒ __/__</v>
      </c>
      <c r="B511" s="217" t="str">
        <f>IFERROR(IF(VLOOKUP(L511,ActivityList[#Data],13,0)="Yes"," "&amp;Map,"")&amp;IF(VLOOKUP(L511,ActivityList[#Data],14,0)="Yes"," "&amp;Timeline,IF(VLOOKUP(L511,ActivityList[#Data],14,0)="Figure"," "&amp;Timeline&amp;Figure,"")),"")</f>
        <v/>
      </c>
      <c r="C511" s="85" t="str">
        <v>Read Chapter 9</v>
      </c>
      <c r="D511" s="218" t="str">
        <v>William Carey</v>
      </c>
      <c r="E511" s="218" t="str">
        <v>Foundation</v>
      </c>
      <c r="F511" s="219" t="str">
        <v>History/Geog.</v>
      </c>
      <c r="G511" s="5">
        <v>98</v>
      </c>
      <c r="H511" s="5" t="str">
        <v>Ethan‚ Jesse</v>
      </c>
      <c r="I511" s="5" t="str">
        <v>Planned</v>
      </c>
      <c r="J511" s="220">
        <f>_xlfn.XLOOKUP(G511,Calendar!$A$2:$A$300,Calendar!$B$2:$B$300)</f>
        <v>43488</v>
      </c>
      <c r="K511" s="5" t="b">
        <f t="shared" ca="1" si="27"/>
        <v>0</v>
      </c>
      <c r="L511" s="5" t="str">
        <f t="shared" si="28"/>
        <v>FoundationWilliam Carey98</v>
      </c>
    </row>
    <row r="512" spans="1:12" hidden="1" x14ac:dyDescent="0.25">
      <c r="A512" s="217" t="str">
        <f t="shared" si="26"/>
        <v>ƒ __/__</v>
      </c>
      <c r="B512" s="217" t="str">
        <f>IFERROR(IF(VLOOKUP(L512,ActivityList[#Data],13,0)="Yes"," "&amp;Map,"")&amp;IF(VLOOKUP(L512,ActivityList[#Data],14,0)="Yes"," "&amp;Timeline,IF(VLOOKUP(L512,ActivityList[#Data],14,0)="Figure"," "&amp;Timeline&amp;Figure,"")),"")</f>
        <v xml:space="preserve"> Ǽ</v>
      </c>
      <c r="C512" s="85" t="str">
        <v>Read Chapter 10</v>
      </c>
      <c r="D512" s="218" t="str">
        <v>William Carey</v>
      </c>
      <c r="E512" s="218" t="str">
        <v>Foundation</v>
      </c>
      <c r="F512" s="219" t="str">
        <v>History/Geog.</v>
      </c>
      <c r="G512" s="5">
        <v>99</v>
      </c>
      <c r="H512" s="5" t="str">
        <v>Ethan‚ Jesse</v>
      </c>
      <c r="I512" s="5" t="str">
        <v>Planned</v>
      </c>
      <c r="J512" s="220">
        <f>_xlfn.XLOOKUP(G512,Calendar!$A$2:$A$300,Calendar!$B$2:$B$300)</f>
        <v>43489</v>
      </c>
      <c r="K512" s="5" t="b">
        <f t="shared" ca="1" si="27"/>
        <v>0</v>
      </c>
      <c r="L512" s="5" t="str">
        <f t="shared" si="28"/>
        <v>FoundationWilliam Carey99</v>
      </c>
    </row>
    <row r="513" spans="1:12" hidden="1" x14ac:dyDescent="0.25">
      <c r="A513" s="217" t="str">
        <f t="shared" si="26"/>
        <v>ƒ __/__</v>
      </c>
      <c r="B513" s="217" t="str">
        <f>IFERROR(IF(VLOOKUP(L513,ActivityList[#Data],13,0)="Yes"," "&amp;Map,"")&amp;IF(VLOOKUP(L513,ActivityList[#Data],14,0)="Yes"," "&amp;Timeline,IF(VLOOKUP(L513,ActivityList[#Data],14,0)="Figure"," "&amp;Timeline&amp;Figure,"")),"")</f>
        <v/>
      </c>
      <c r="C513" s="85" t="str">
        <v>Read Chapter 11</v>
      </c>
      <c r="D513" s="218" t="str">
        <v>William Carey</v>
      </c>
      <c r="E513" s="218" t="str">
        <v>Foundation</v>
      </c>
      <c r="F513" s="219" t="str">
        <v>History/Geog.</v>
      </c>
      <c r="G513" s="5">
        <v>100</v>
      </c>
      <c r="H513" s="5" t="str">
        <v>Ethan‚ Jesse</v>
      </c>
      <c r="I513" s="5" t="str">
        <v>Planned</v>
      </c>
      <c r="J513" s="220">
        <f>_xlfn.XLOOKUP(G513,Calendar!$A$2:$A$300,Calendar!$B$2:$B$300)</f>
        <v>43490</v>
      </c>
      <c r="K513" s="5" t="b">
        <f t="shared" ca="1" si="27"/>
        <v>0</v>
      </c>
      <c r="L513" s="5" t="str">
        <f t="shared" si="28"/>
        <v>FoundationWilliam Carey100</v>
      </c>
    </row>
    <row r="514" spans="1:12" hidden="1" x14ac:dyDescent="0.25">
      <c r="A514" s="217" t="str">
        <f t="shared" si="26"/>
        <v>ƒ __/__</v>
      </c>
      <c r="B514" s="217" t="str">
        <f>IFERROR(IF(VLOOKUP(L514,ActivityList[#Data],13,0)="Yes"," "&amp;Map,"")&amp;IF(VLOOKUP(L514,ActivityList[#Data],14,0)="Yes"," "&amp;Timeline,IF(VLOOKUP(L514,ActivityList[#Data],14,0)="Figure"," "&amp;Timeline&amp;Figure,"")),"")</f>
        <v/>
      </c>
      <c r="C514" s="85" t="str">
        <v>Read Chapter 12</v>
      </c>
      <c r="D514" s="218" t="str">
        <v>William Carey</v>
      </c>
      <c r="E514" s="218" t="str">
        <v>Foundation</v>
      </c>
      <c r="F514" s="219" t="str">
        <v>History/Geog.</v>
      </c>
      <c r="G514" s="5">
        <v>101</v>
      </c>
      <c r="H514" s="5" t="str">
        <v>Ethan‚ Jesse</v>
      </c>
      <c r="I514" s="5" t="str">
        <v>Planned</v>
      </c>
      <c r="J514" s="220">
        <f>_xlfn.XLOOKUP(G514,Calendar!$A$2:$A$300,Calendar!$B$2:$B$300)</f>
        <v>43493</v>
      </c>
      <c r="K514" s="5" t="b">
        <f t="shared" ca="1" si="27"/>
        <v>0</v>
      </c>
      <c r="L514" s="5" t="str">
        <f t="shared" si="28"/>
        <v>FoundationWilliam Carey101</v>
      </c>
    </row>
    <row r="515" spans="1:12" hidden="1" x14ac:dyDescent="0.25">
      <c r="A515" s="217" t="str">
        <f t="shared" si="26"/>
        <v>ƒ __/__</v>
      </c>
      <c r="B515" s="217" t="str">
        <f>IFERROR(IF(VLOOKUP(L515,ActivityList[#Data],13,0)="Yes"," "&amp;Map,"")&amp;IF(VLOOKUP(L515,ActivityList[#Data],14,0)="Yes"," "&amp;Timeline,IF(VLOOKUP(L515,ActivityList[#Data],14,0)="Figure"," "&amp;Timeline&amp;Figure,"")),"")</f>
        <v/>
      </c>
      <c r="C515" s="85" t="str">
        <v>Read Chapter 13</v>
      </c>
      <c r="D515" s="218" t="str">
        <v>William Carey</v>
      </c>
      <c r="E515" s="218" t="str">
        <v>Foundation</v>
      </c>
      <c r="F515" s="219" t="str">
        <v>History/Geog.</v>
      </c>
      <c r="G515" s="5">
        <v>102</v>
      </c>
      <c r="H515" s="5" t="str">
        <v>Ethan‚ Jesse</v>
      </c>
      <c r="I515" s="5" t="str">
        <v>Planned</v>
      </c>
      <c r="J515" s="220">
        <f>_xlfn.XLOOKUP(G515,Calendar!$A$2:$A$300,Calendar!$B$2:$B$300)</f>
        <v>43494</v>
      </c>
      <c r="K515" s="5" t="b">
        <f t="shared" ca="1" si="27"/>
        <v>0</v>
      </c>
      <c r="L515" s="5" t="str">
        <f t="shared" si="28"/>
        <v>FoundationWilliam Carey102</v>
      </c>
    </row>
    <row r="516" spans="1:12" hidden="1" x14ac:dyDescent="0.25">
      <c r="A516" s="217" t="str">
        <f t="shared" si="26"/>
        <v>ƒ __/__</v>
      </c>
      <c r="B516" s="217" t="str">
        <f>IFERROR(IF(VLOOKUP(L516,ActivityList[#Data],13,0)="Yes"," "&amp;Map,"")&amp;IF(VLOOKUP(L516,ActivityList[#Data],14,0)="Yes"," "&amp;Timeline,IF(VLOOKUP(L516,ActivityList[#Data],14,0)="Figure"," "&amp;Timeline&amp;Figure,"")),"")</f>
        <v xml:space="preserve"> ǽ</v>
      </c>
      <c r="C516" s="85" t="str">
        <v>Read Chapter 14</v>
      </c>
      <c r="D516" s="218" t="str">
        <v>William Carey</v>
      </c>
      <c r="E516" s="218" t="str">
        <v>Foundation</v>
      </c>
      <c r="F516" s="219" t="str">
        <v>History/Geog.</v>
      </c>
      <c r="G516" s="5">
        <v>103</v>
      </c>
      <c r="H516" s="5" t="str">
        <v>Ethan‚ Jesse</v>
      </c>
      <c r="I516" s="5" t="str">
        <v>Planned</v>
      </c>
      <c r="J516" s="220">
        <f>_xlfn.XLOOKUP(G516,Calendar!$A$2:$A$300,Calendar!$B$2:$B$300)</f>
        <v>43495</v>
      </c>
      <c r="K516" s="5" t="b">
        <f t="shared" ca="1" si="27"/>
        <v>0</v>
      </c>
      <c r="L516" s="5" t="str">
        <f t="shared" si="28"/>
        <v>FoundationWilliam Carey103</v>
      </c>
    </row>
    <row r="517" spans="1:12" hidden="1" x14ac:dyDescent="0.25">
      <c r="A517" s="217" t="str">
        <f t="shared" ref="A517:A580" si="29">Planned&amp;" __/__"</f>
        <v>ƒ __/__</v>
      </c>
      <c r="B517" s="217" t="str">
        <f>IFERROR(IF(VLOOKUP(L517,ActivityList[#Data],13,0)="Yes"," "&amp;Map,"")&amp;IF(VLOOKUP(L517,ActivityList[#Data],14,0)="Yes"," "&amp;Timeline,IF(VLOOKUP(L517,ActivityList[#Data],14,0)="Figure"," "&amp;Timeline&amp;Figure,"")),"")</f>
        <v/>
      </c>
      <c r="C517" s="85" t="str">
        <v>Read Chapter 15</v>
      </c>
      <c r="D517" s="218" t="str">
        <v>William Carey</v>
      </c>
      <c r="E517" s="218" t="str">
        <v>Foundation</v>
      </c>
      <c r="F517" s="219" t="str">
        <v>History/Geog.</v>
      </c>
      <c r="G517" s="5">
        <v>104</v>
      </c>
      <c r="H517" s="5" t="str">
        <v>Ethan‚ Jesse</v>
      </c>
      <c r="I517" s="5" t="str">
        <v>Planned</v>
      </c>
      <c r="J517" s="220">
        <f>_xlfn.XLOOKUP(G517,Calendar!$A$2:$A$300,Calendar!$B$2:$B$300)</f>
        <v>43496</v>
      </c>
      <c r="K517" s="5" t="b">
        <f t="shared" ca="1" si="27"/>
        <v>0</v>
      </c>
      <c r="L517" s="5" t="str">
        <f t="shared" si="28"/>
        <v>FoundationWilliam Carey104</v>
      </c>
    </row>
    <row r="518" spans="1:12" hidden="1" x14ac:dyDescent="0.25">
      <c r="A518" s="217" t="str">
        <f t="shared" si="29"/>
        <v>ƒ __/__</v>
      </c>
      <c r="B518" s="217" t="str">
        <f>IFERROR(IF(VLOOKUP(L518,ActivityList[#Data],13,0)="Yes"," "&amp;Map,"")&amp;IF(VLOOKUP(L518,ActivityList[#Data],14,0)="Yes"," "&amp;Timeline,IF(VLOOKUP(L518,ActivityList[#Data],14,0)="Figure"," "&amp;Timeline&amp;Figure,"")),"")</f>
        <v/>
      </c>
      <c r="C518" s="85" t="str">
        <v>Read Chapters 16-17</v>
      </c>
      <c r="D518" s="218" t="str">
        <v>William Carey</v>
      </c>
      <c r="E518" s="218" t="str">
        <v>Foundation</v>
      </c>
      <c r="F518" s="219" t="str">
        <v>History/Geog.</v>
      </c>
      <c r="G518" s="5">
        <v>105</v>
      </c>
      <c r="H518" s="5" t="str">
        <v>Ethan‚ Jesse</v>
      </c>
      <c r="I518" s="5" t="str">
        <v>Planned</v>
      </c>
      <c r="J518" s="220">
        <f>_xlfn.XLOOKUP(G518,Calendar!$A$2:$A$300,Calendar!$B$2:$B$300)</f>
        <v>43497</v>
      </c>
      <c r="K518" s="5" t="b">
        <f t="shared" ca="1" si="27"/>
        <v>0</v>
      </c>
      <c r="L518" s="5" t="str">
        <f t="shared" si="28"/>
        <v>FoundationWilliam Carey105</v>
      </c>
    </row>
    <row r="519" spans="1:12" hidden="1" x14ac:dyDescent="0.25">
      <c r="A519" s="217" t="str">
        <f t="shared" si="29"/>
        <v>ƒ __/__</v>
      </c>
      <c r="B519" s="217" t="str">
        <f>IFERROR(IF(VLOOKUP(L519,ActivityList[#Data],13,0)="Yes"," "&amp;Map,"")&amp;IF(VLOOKUP(L519,ActivityList[#Data],14,0)="Yes"," "&amp;Timeline,IF(VLOOKUP(L519,ActivityList[#Data],14,0)="Figure"," "&amp;Timeline&amp;Figure,"")),"")</f>
        <v xml:space="preserve"> Ǽ ǽ</v>
      </c>
      <c r="C519" s="85" t="str">
        <v>Read Chapters 1-2</v>
      </c>
      <c r="D519" s="218" t="str">
        <v>Living Water in the Desert</v>
      </c>
      <c r="E519" s="218" t="str">
        <v>Foundation</v>
      </c>
      <c r="F519" s="219" t="str">
        <v>History/Geog.</v>
      </c>
      <c r="G519" s="5">
        <v>121</v>
      </c>
      <c r="H519" s="5" t="str">
        <v>Ethan‚ Jesse</v>
      </c>
      <c r="I519" s="5" t="str">
        <v>Planned</v>
      </c>
      <c r="J519" s="220">
        <f>_xlfn.XLOOKUP(G519,Calendar!$A$2:$A$300,Calendar!$B$2:$B$300)</f>
        <v>43521</v>
      </c>
      <c r="K519" s="5" t="b">
        <f t="shared" ca="1" si="27"/>
        <v>0</v>
      </c>
      <c r="L519" s="5" t="str">
        <f t="shared" si="28"/>
        <v>FoundationLiving Water in the Desert121</v>
      </c>
    </row>
    <row r="520" spans="1:12" hidden="1" x14ac:dyDescent="0.25">
      <c r="A520" s="217" t="str">
        <f t="shared" si="29"/>
        <v>ƒ __/__</v>
      </c>
      <c r="B520" s="217" t="str">
        <f>IFERROR(IF(VLOOKUP(L520,ActivityList[#Data],13,0)="Yes"," "&amp;Map,"")&amp;IF(VLOOKUP(L520,ActivityList[#Data],14,0)="Yes"," "&amp;Timeline,IF(VLOOKUP(L520,ActivityList[#Data],14,0)="Figure"," "&amp;Timeline&amp;Figure,"")),"")</f>
        <v xml:space="preserve"> ǽ</v>
      </c>
      <c r="C520" s="85" t="str">
        <v>Read Chapter 3</v>
      </c>
      <c r="D520" s="218" t="str">
        <v>Living Water in the Desert</v>
      </c>
      <c r="E520" s="218" t="str">
        <v>Foundation</v>
      </c>
      <c r="F520" s="219" t="str">
        <v>History/Geog.</v>
      </c>
      <c r="G520" s="5">
        <v>122</v>
      </c>
      <c r="H520" s="5" t="str">
        <v>Ethan‚ Jesse</v>
      </c>
      <c r="I520" s="5" t="str">
        <v>Planned</v>
      </c>
      <c r="J520" s="220">
        <f>_xlfn.XLOOKUP(G520,Calendar!$A$2:$A$300,Calendar!$B$2:$B$300)</f>
        <v>43522</v>
      </c>
      <c r="K520" s="5" t="b">
        <f t="shared" ca="1" si="27"/>
        <v>0</v>
      </c>
      <c r="L520" s="5" t="str">
        <f t="shared" si="28"/>
        <v>FoundationLiving Water in the Desert122</v>
      </c>
    </row>
    <row r="521" spans="1:12" hidden="1" x14ac:dyDescent="0.25">
      <c r="A521" s="217" t="str">
        <f t="shared" si="29"/>
        <v>ƒ __/__</v>
      </c>
      <c r="B521" s="217" t="str">
        <f>IFERROR(IF(VLOOKUP(L521,ActivityList[#Data],13,0)="Yes"," "&amp;Map,"")&amp;IF(VLOOKUP(L521,ActivityList[#Data],14,0)="Yes"," "&amp;Timeline,IF(VLOOKUP(L521,ActivityList[#Data],14,0)="Figure"," "&amp;Timeline&amp;Figure,"")),"")</f>
        <v/>
      </c>
      <c r="C521" s="85" t="str">
        <v>Read Chapter 4</v>
      </c>
      <c r="D521" s="218" t="str">
        <v>Living Water in the Desert</v>
      </c>
      <c r="E521" s="218" t="str">
        <v>Foundation</v>
      </c>
      <c r="F521" s="219" t="str">
        <v>History/Geog.</v>
      </c>
      <c r="G521" s="5">
        <v>123</v>
      </c>
      <c r="H521" s="5" t="str">
        <v>Ethan‚ Jesse</v>
      </c>
      <c r="I521" s="5" t="str">
        <v>Planned</v>
      </c>
      <c r="J521" s="220">
        <f>_xlfn.XLOOKUP(G521,Calendar!$A$2:$A$300,Calendar!$B$2:$B$300)</f>
        <v>43523</v>
      </c>
      <c r="K521" s="5" t="b">
        <f t="shared" ca="1" si="27"/>
        <v>0</v>
      </c>
      <c r="L521" s="5" t="str">
        <f t="shared" si="28"/>
        <v>FoundationLiving Water in the Desert123</v>
      </c>
    </row>
    <row r="522" spans="1:12" hidden="1" x14ac:dyDescent="0.25">
      <c r="A522" s="217" t="str">
        <f t="shared" si="29"/>
        <v>ƒ __/__</v>
      </c>
      <c r="B522" s="217" t="str">
        <f>IFERROR(IF(VLOOKUP(L522,ActivityList[#Data],13,0)="Yes"," "&amp;Map,"")&amp;IF(VLOOKUP(L522,ActivityList[#Data],14,0)="Yes"," "&amp;Timeline,IF(VLOOKUP(L522,ActivityList[#Data],14,0)="Figure"," "&amp;Timeline&amp;Figure,"")),"")</f>
        <v/>
      </c>
      <c r="C522" s="85" t="str">
        <v>Read Chapters 5-6</v>
      </c>
      <c r="D522" s="218" t="str">
        <v>Living Water in the Desert</v>
      </c>
      <c r="E522" s="218" t="str">
        <v>Foundation</v>
      </c>
      <c r="F522" s="219" t="str">
        <v>History/Geog.</v>
      </c>
      <c r="G522" s="5">
        <v>124</v>
      </c>
      <c r="H522" s="5" t="str">
        <v>Ethan‚ Jesse</v>
      </c>
      <c r="I522" s="5" t="str">
        <v>Planned</v>
      </c>
      <c r="J522" s="220">
        <f>_xlfn.XLOOKUP(G522,Calendar!$A$2:$A$300,Calendar!$B$2:$B$300)</f>
        <v>43524</v>
      </c>
      <c r="K522" s="5" t="b">
        <f t="shared" ca="1" si="27"/>
        <v>0</v>
      </c>
      <c r="L522" s="5" t="str">
        <f t="shared" si="28"/>
        <v>FoundationLiving Water in the Desert124</v>
      </c>
    </row>
    <row r="523" spans="1:12" hidden="1" x14ac:dyDescent="0.25">
      <c r="A523" s="217" t="str">
        <f t="shared" si="29"/>
        <v>ƒ __/__</v>
      </c>
      <c r="B523" s="217" t="str">
        <f>IFERROR(IF(VLOOKUP(L523,ActivityList[#Data],13,0)="Yes"," "&amp;Map,"")&amp;IF(VLOOKUP(L523,ActivityList[#Data],14,0)="Yes"," "&amp;Timeline,IF(VLOOKUP(L523,ActivityList[#Data],14,0)="Figure"," "&amp;Timeline&amp;Figure,"")),"")</f>
        <v/>
      </c>
      <c r="C523" s="85" t="str">
        <v>Read Chapters 7-8</v>
      </c>
      <c r="D523" s="218" t="str">
        <v>Living Water in the Desert</v>
      </c>
      <c r="E523" s="218" t="str">
        <v>Foundation</v>
      </c>
      <c r="F523" s="219" t="str">
        <v>History/Geog.</v>
      </c>
      <c r="G523" s="5">
        <v>125</v>
      </c>
      <c r="H523" s="5" t="str">
        <v>Ethan‚ Jesse</v>
      </c>
      <c r="I523" s="5" t="str">
        <v>Planned</v>
      </c>
      <c r="J523" s="220">
        <f>_xlfn.XLOOKUP(G523,Calendar!$A$2:$A$300,Calendar!$B$2:$B$300)</f>
        <v>43525</v>
      </c>
      <c r="K523" s="5" t="b">
        <f t="shared" ca="1" si="27"/>
        <v>0</v>
      </c>
      <c r="L523" s="5" t="str">
        <f t="shared" si="28"/>
        <v>FoundationLiving Water in the Desert125</v>
      </c>
    </row>
    <row r="524" spans="1:12" hidden="1" x14ac:dyDescent="0.25">
      <c r="A524" s="217" t="str">
        <f t="shared" si="29"/>
        <v>ƒ __/__</v>
      </c>
      <c r="B524" s="217" t="str">
        <f>IFERROR(IF(VLOOKUP(L524,ActivityList[#Data],13,0)="Yes"," "&amp;Map,"")&amp;IF(VLOOKUP(L524,ActivityList[#Data],14,0)="Yes"," "&amp;Timeline,IF(VLOOKUP(L524,ActivityList[#Data],14,0)="Figure"," "&amp;Timeline&amp;Figure,"")),"")</f>
        <v xml:space="preserve"> Ǽ</v>
      </c>
      <c r="C524" s="85" t="str">
        <v>Read Chapters 9-10</v>
      </c>
      <c r="D524" s="218" t="str">
        <v>Living Water in the Desert</v>
      </c>
      <c r="E524" s="218" t="str">
        <v>Foundation</v>
      </c>
      <c r="F524" s="219" t="str">
        <v>History/Geog.</v>
      </c>
      <c r="G524" s="5">
        <v>126</v>
      </c>
      <c r="H524" s="5" t="str">
        <v>Ethan‚ Jesse</v>
      </c>
      <c r="I524" s="5" t="str">
        <v>Planned</v>
      </c>
      <c r="J524" s="220">
        <f>_xlfn.XLOOKUP(G524,Calendar!$A$2:$A$300,Calendar!$B$2:$B$300)</f>
        <v>43528</v>
      </c>
      <c r="K524" s="5" t="b">
        <f t="shared" ca="1" si="27"/>
        <v>0</v>
      </c>
      <c r="L524" s="5" t="str">
        <f t="shared" si="28"/>
        <v>FoundationLiving Water in the Desert126</v>
      </c>
    </row>
    <row r="525" spans="1:12" hidden="1" x14ac:dyDescent="0.25">
      <c r="A525" s="217" t="str">
        <f t="shared" si="29"/>
        <v>ƒ __/__</v>
      </c>
      <c r="B525" s="217" t="str">
        <f>IFERROR(IF(VLOOKUP(L525,ActivityList[#Data],13,0)="Yes"," "&amp;Map,"")&amp;IF(VLOOKUP(L525,ActivityList[#Data],14,0)="Yes"," "&amp;Timeline,IF(VLOOKUP(L525,ActivityList[#Data],14,0)="Figure"," "&amp;Timeline&amp;Figure,"")),"")</f>
        <v xml:space="preserve"> Ǽ</v>
      </c>
      <c r="C525" s="85" t="str">
        <v>Read Chapters 11-12</v>
      </c>
      <c r="D525" s="218" t="str">
        <v>Living Water in the Desert</v>
      </c>
      <c r="E525" s="218" t="str">
        <v>Foundation</v>
      </c>
      <c r="F525" s="219" t="str">
        <v>History/Geog.</v>
      </c>
      <c r="G525" s="5">
        <v>127</v>
      </c>
      <c r="H525" s="5" t="str">
        <v>Ethan‚ Jesse</v>
      </c>
      <c r="I525" s="5" t="str">
        <v>Planned</v>
      </c>
      <c r="J525" s="220">
        <f>_xlfn.XLOOKUP(G525,Calendar!$A$2:$A$300,Calendar!$B$2:$B$300)</f>
        <v>43529</v>
      </c>
      <c r="K525" s="5" t="b">
        <f t="shared" ca="1" si="27"/>
        <v>0</v>
      </c>
      <c r="L525" s="5" t="str">
        <f t="shared" si="28"/>
        <v>FoundationLiving Water in the Desert127</v>
      </c>
    </row>
    <row r="526" spans="1:12" hidden="1" x14ac:dyDescent="0.25">
      <c r="A526" s="217" t="str">
        <f t="shared" si="29"/>
        <v>ƒ __/__</v>
      </c>
      <c r="B526" s="217" t="str">
        <f>IFERROR(IF(VLOOKUP(L526,ActivityList[#Data],13,0)="Yes"," "&amp;Map,"")&amp;IF(VLOOKUP(L526,ActivityList[#Data],14,0)="Yes"," "&amp;Timeline,IF(VLOOKUP(L526,ActivityList[#Data],14,0)="Figure"," "&amp;Timeline&amp;Figure,"")),"")</f>
        <v/>
      </c>
      <c r="C526" s="85" t="str">
        <v>Read Chapter 13</v>
      </c>
      <c r="D526" s="218" t="str">
        <v>Living Water in the Desert</v>
      </c>
      <c r="E526" s="218" t="str">
        <v>Foundation</v>
      </c>
      <c r="F526" s="219" t="str">
        <v>History/Geog.</v>
      </c>
      <c r="G526" s="5">
        <v>128</v>
      </c>
      <c r="H526" s="5" t="str">
        <v>Ethan‚ Jesse</v>
      </c>
      <c r="I526" s="5" t="str">
        <v>Planned</v>
      </c>
      <c r="J526" s="220">
        <f>_xlfn.XLOOKUP(G526,Calendar!$A$2:$A$300,Calendar!$B$2:$B$300)</f>
        <v>43530</v>
      </c>
      <c r="K526" s="5" t="b">
        <f t="shared" ca="1" si="27"/>
        <v>0</v>
      </c>
      <c r="L526" s="5" t="str">
        <f t="shared" si="28"/>
        <v>FoundationLiving Water in the Desert128</v>
      </c>
    </row>
    <row r="527" spans="1:12" hidden="1" x14ac:dyDescent="0.25">
      <c r="A527" s="217" t="str">
        <f t="shared" si="29"/>
        <v>ƒ __/__</v>
      </c>
      <c r="B527" s="217" t="str">
        <f>IFERROR(IF(VLOOKUP(L527,ActivityList[#Data],13,0)="Yes"," "&amp;Map,"")&amp;IF(VLOOKUP(L527,ActivityList[#Data],14,0)="Yes"," "&amp;Timeline,IF(VLOOKUP(L527,ActivityList[#Data],14,0)="Figure"," "&amp;Timeline&amp;Figure,"")),"")</f>
        <v/>
      </c>
      <c r="C527" s="85" t="str">
        <v>Read Chapters 14-15</v>
      </c>
      <c r="D527" s="218" t="str">
        <v>Living Water in the Desert</v>
      </c>
      <c r="E527" s="218" t="str">
        <v>Foundation</v>
      </c>
      <c r="F527" s="219" t="str">
        <v>History/Geog.</v>
      </c>
      <c r="G527" s="5">
        <v>129</v>
      </c>
      <c r="H527" s="5" t="str">
        <v>Ethan‚ Jesse</v>
      </c>
      <c r="I527" s="5" t="str">
        <v>Planned</v>
      </c>
      <c r="J527" s="220">
        <f>_xlfn.XLOOKUP(G527,Calendar!$A$2:$A$300,Calendar!$B$2:$B$300)</f>
        <v>43531</v>
      </c>
      <c r="K527" s="5" t="b">
        <f t="shared" ca="1" si="27"/>
        <v>0</v>
      </c>
      <c r="L527" s="5" t="str">
        <f t="shared" si="28"/>
        <v>FoundationLiving Water in the Desert129</v>
      </c>
    </row>
    <row r="528" spans="1:12" hidden="1" x14ac:dyDescent="0.25">
      <c r="A528" s="217" t="str">
        <f t="shared" si="29"/>
        <v>ƒ __/__</v>
      </c>
      <c r="B528" s="217" t="str">
        <f>IFERROR(IF(VLOOKUP(L528,ActivityList[#Data],13,0)="Yes"," "&amp;Map,"")&amp;IF(VLOOKUP(L528,ActivityList[#Data],14,0)="Yes"," "&amp;Timeline,IF(VLOOKUP(L528,ActivityList[#Data],14,0)="Figure"," "&amp;Timeline&amp;Figure,"")),"")</f>
        <v/>
      </c>
      <c r="C528" s="85" t="str">
        <v>Read Chapters 16-17</v>
      </c>
      <c r="D528" s="218" t="str">
        <v>Living Water in the Desert</v>
      </c>
      <c r="E528" s="218" t="str">
        <v>Foundation</v>
      </c>
      <c r="F528" s="219" t="str">
        <v>History/Geog.</v>
      </c>
      <c r="G528" s="5">
        <v>130</v>
      </c>
      <c r="H528" s="5" t="str">
        <v>Ethan‚ Jesse</v>
      </c>
      <c r="I528" s="5" t="str">
        <v>Planned</v>
      </c>
      <c r="J528" s="220">
        <f>_xlfn.XLOOKUP(G528,Calendar!$A$2:$A$300,Calendar!$B$2:$B$300)</f>
        <v>43532</v>
      </c>
      <c r="K528" s="5" t="b">
        <f t="shared" ca="1" si="27"/>
        <v>0</v>
      </c>
      <c r="L528" s="5" t="str">
        <f t="shared" si="28"/>
        <v>FoundationLiving Water in the Desert130</v>
      </c>
    </row>
    <row r="529" spans="1:12" hidden="1" x14ac:dyDescent="0.25">
      <c r="A529" s="217" t="str">
        <f t="shared" si="29"/>
        <v>ƒ __/__</v>
      </c>
      <c r="B529" s="217" t="str">
        <f>IFERROR(IF(VLOOKUP(L529,ActivityList[#Data],13,0)="Yes"," "&amp;Map,"")&amp;IF(VLOOKUP(L529,ActivityList[#Data],14,0)="Yes"," "&amp;Timeline,IF(VLOOKUP(L529,ActivityList[#Data],14,0)="Figure"," "&amp;Timeline&amp;Figure,"")),"")</f>
        <v xml:space="preserve"> Ǽ ǽǾ</v>
      </c>
      <c r="C529" s="85" t="str">
        <v>Read Chapters 1-2</v>
      </c>
      <c r="D529" s="218" t="str">
        <v>Mary Slessor</v>
      </c>
      <c r="E529" s="218" t="str">
        <v>Foundation</v>
      </c>
      <c r="F529" s="219" t="str">
        <v>History/Geog.</v>
      </c>
      <c r="G529" s="5">
        <v>146</v>
      </c>
      <c r="H529" s="5" t="str">
        <v>Ethan‚ Jesse</v>
      </c>
      <c r="I529" s="5" t="str">
        <v>Planned</v>
      </c>
      <c r="J529" s="220">
        <f>_xlfn.XLOOKUP(G529,Calendar!$A$2:$A$300,Calendar!$B$2:$B$300)</f>
        <v>43556</v>
      </c>
      <c r="K529" s="5" t="b">
        <f t="shared" ca="1" si="27"/>
        <v>0</v>
      </c>
      <c r="L529" s="5" t="str">
        <f t="shared" si="28"/>
        <v>FoundationMary Slessor146</v>
      </c>
    </row>
    <row r="530" spans="1:12" hidden="1" x14ac:dyDescent="0.25">
      <c r="A530" s="217" t="str">
        <f t="shared" si="29"/>
        <v>ƒ __/__</v>
      </c>
      <c r="B530" s="217" t="str">
        <f>IFERROR(IF(VLOOKUP(L530,ActivityList[#Data],13,0)="Yes"," "&amp;Map,"")&amp;IF(VLOOKUP(L530,ActivityList[#Data],14,0)="Yes"," "&amp;Timeline,IF(VLOOKUP(L530,ActivityList[#Data],14,0)="Figure"," "&amp;Timeline&amp;Figure,"")),"")</f>
        <v/>
      </c>
      <c r="C530" s="85" t="str">
        <v>Read Chapter 3</v>
      </c>
      <c r="D530" s="218" t="str">
        <v>Mary Slessor</v>
      </c>
      <c r="E530" s="218" t="str">
        <v>Foundation</v>
      </c>
      <c r="F530" s="219" t="str">
        <v>History/Geog.</v>
      </c>
      <c r="G530" s="5">
        <v>147</v>
      </c>
      <c r="H530" s="5" t="str">
        <v>Ethan‚ Jesse</v>
      </c>
      <c r="I530" s="5" t="str">
        <v>Planned</v>
      </c>
      <c r="J530" s="220">
        <f>_xlfn.XLOOKUP(G530,Calendar!$A$2:$A$300,Calendar!$B$2:$B$300)</f>
        <v>43557</v>
      </c>
      <c r="K530" s="5" t="b">
        <f t="shared" ca="1" si="27"/>
        <v>0</v>
      </c>
      <c r="L530" s="5" t="str">
        <f t="shared" si="28"/>
        <v>FoundationMary Slessor147</v>
      </c>
    </row>
    <row r="531" spans="1:12" hidden="1" x14ac:dyDescent="0.25">
      <c r="A531" s="217" t="str">
        <f t="shared" si="29"/>
        <v>ƒ __/__</v>
      </c>
      <c r="B531" s="217" t="str">
        <f>IFERROR(IF(VLOOKUP(L531,ActivityList[#Data],13,0)="Yes"," "&amp;Map,"")&amp;IF(VLOOKUP(L531,ActivityList[#Data],14,0)="Yes"," "&amp;Timeline,IF(VLOOKUP(L531,ActivityList[#Data],14,0)="Figure"," "&amp;Timeline&amp;Figure,"")),"")</f>
        <v xml:space="preserve"> Ǽ ǽǾ</v>
      </c>
      <c r="C531" s="85" t="str">
        <v>Read Chapter 4</v>
      </c>
      <c r="D531" s="218" t="str">
        <v>Mary Slessor</v>
      </c>
      <c r="E531" s="218" t="str">
        <v>Foundation</v>
      </c>
      <c r="F531" s="219" t="str">
        <v>History/Geog.</v>
      </c>
      <c r="G531" s="5">
        <v>148</v>
      </c>
      <c r="H531" s="5" t="str">
        <v>Ethan‚ Jesse</v>
      </c>
      <c r="I531" s="5" t="str">
        <v>Planned</v>
      </c>
      <c r="J531" s="220">
        <f>_xlfn.XLOOKUP(G531,Calendar!$A$2:$A$300,Calendar!$B$2:$B$300)</f>
        <v>43558</v>
      </c>
      <c r="K531" s="5" t="b">
        <f t="shared" ref="K531:K594" ca="1" si="30">J531&lt;=$D$1</f>
        <v>0</v>
      </c>
      <c r="L531" s="5" t="str">
        <f t="shared" ref="L531:L594" si="31">E531&amp;D531&amp;G531</f>
        <v>FoundationMary Slessor148</v>
      </c>
    </row>
    <row r="532" spans="1:12" hidden="1" x14ac:dyDescent="0.25">
      <c r="A532" s="217" t="str">
        <f t="shared" si="29"/>
        <v>ƒ __/__</v>
      </c>
      <c r="B532" s="217" t="str">
        <f>IFERROR(IF(VLOOKUP(L532,ActivityList[#Data],13,0)="Yes"," "&amp;Map,"")&amp;IF(VLOOKUP(L532,ActivityList[#Data],14,0)="Yes"," "&amp;Timeline,IF(VLOOKUP(L532,ActivityList[#Data],14,0)="Figure"," "&amp;Timeline&amp;Figure,"")),"")</f>
        <v/>
      </c>
      <c r="C532" s="85" t="str">
        <v>Read Chapter 5</v>
      </c>
      <c r="D532" s="218" t="str">
        <v>Mary Slessor</v>
      </c>
      <c r="E532" s="218" t="str">
        <v>Foundation</v>
      </c>
      <c r="F532" s="219" t="str">
        <v>History/Geog.</v>
      </c>
      <c r="G532" s="5">
        <v>149</v>
      </c>
      <c r="H532" s="5" t="str">
        <v>Ethan‚ Jesse</v>
      </c>
      <c r="I532" s="5" t="str">
        <v>Planned</v>
      </c>
      <c r="J532" s="220">
        <f>_xlfn.XLOOKUP(G532,Calendar!$A$2:$A$300,Calendar!$B$2:$B$300)</f>
        <v>43559</v>
      </c>
      <c r="K532" s="5" t="b">
        <f t="shared" ca="1" si="30"/>
        <v>0</v>
      </c>
      <c r="L532" s="5" t="str">
        <f t="shared" si="31"/>
        <v>FoundationMary Slessor149</v>
      </c>
    </row>
    <row r="533" spans="1:12" hidden="1" x14ac:dyDescent="0.25">
      <c r="A533" s="217" t="str">
        <f t="shared" si="29"/>
        <v>ƒ __/__</v>
      </c>
      <c r="B533" s="217" t="str">
        <f>IFERROR(IF(VLOOKUP(L533,ActivityList[#Data],13,0)="Yes"," "&amp;Map,"")&amp;IF(VLOOKUP(L533,ActivityList[#Data],14,0)="Yes"," "&amp;Timeline,IF(VLOOKUP(L533,ActivityList[#Data],14,0)="Figure"," "&amp;Timeline&amp;Figure,"")),"")</f>
        <v/>
      </c>
      <c r="C533" s="85" t="str">
        <v>Read Chapter 6</v>
      </c>
      <c r="D533" s="218" t="str">
        <v>Mary Slessor</v>
      </c>
      <c r="E533" s="218" t="str">
        <v>Foundation</v>
      </c>
      <c r="F533" s="219" t="str">
        <v>History/Geog.</v>
      </c>
      <c r="G533" s="5">
        <v>150</v>
      </c>
      <c r="H533" s="5" t="str">
        <v>Ethan‚ Jesse</v>
      </c>
      <c r="I533" s="5" t="str">
        <v>Planned</v>
      </c>
      <c r="J533" s="220">
        <f>_xlfn.XLOOKUP(G533,Calendar!$A$2:$A$300,Calendar!$B$2:$B$300)</f>
        <v>43560</v>
      </c>
      <c r="K533" s="5" t="b">
        <f t="shared" ca="1" si="30"/>
        <v>0</v>
      </c>
      <c r="L533" s="5" t="str">
        <f t="shared" si="31"/>
        <v>FoundationMary Slessor150</v>
      </c>
    </row>
    <row r="534" spans="1:12" hidden="1" x14ac:dyDescent="0.25">
      <c r="A534" s="217" t="str">
        <f t="shared" si="29"/>
        <v>ƒ __/__</v>
      </c>
      <c r="B534" s="217" t="str">
        <f>IFERROR(IF(VLOOKUP(L534,ActivityList[#Data],13,0)="Yes"," "&amp;Map,"")&amp;IF(VLOOKUP(L534,ActivityList[#Data],14,0)="Yes"," "&amp;Timeline,IF(VLOOKUP(L534,ActivityList[#Data],14,0)="Figure"," "&amp;Timeline&amp;Figure,"")),"")</f>
        <v/>
      </c>
      <c r="C534" s="85" t="str">
        <v>Read Chapter 7</v>
      </c>
      <c r="D534" s="218" t="str">
        <v>Mary Slessor</v>
      </c>
      <c r="E534" s="218" t="str">
        <v>Foundation</v>
      </c>
      <c r="F534" s="219" t="str">
        <v>History/Geog.</v>
      </c>
      <c r="G534" s="5">
        <v>151</v>
      </c>
      <c r="H534" s="5" t="str">
        <v>Ethan‚ Jesse</v>
      </c>
      <c r="I534" s="5" t="str">
        <v>Planned</v>
      </c>
      <c r="J534" s="220">
        <f>_xlfn.XLOOKUP(G534,Calendar!$A$2:$A$300,Calendar!$B$2:$B$300)</f>
        <v>43563</v>
      </c>
      <c r="K534" s="5" t="b">
        <f t="shared" ca="1" si="30"/>
        <v>0</v>
      </c>
      <c r="L534" s="5" t="str">
        <f t="shared" si="31"/>
        <v>FoundationMary Slessor151</v>
      </c>
    </row>
    <row r="535" spans="1:12" hidden="1" x14ac:dyDescent="0.25">
      <c r="A535" s="217" t="str">
        <f t="shared" si="29"/>
        <v>ƒ __/__</v>
      </c>
      <c r="B535" s="217" t="str">
        <f>IFERROR(IF(VLOOKUP(L535,ActivityList[#Data],13,0)="Yes"," "&amp;Map,"")&amp;IF(VLOOKUP(L535,ActivityList[#Data],14,0)="Yes"," "&amp;Timeline,IF(VLOOKUP(L535,ActivityList[#Data],14,0)="Figure"," "&amp;Timeline&amp;Figure,"")),"")</f>
        <v/>
      </c>
      <c r="C535" s="85" t="str">
        <v>Read Chapter 8</v>
      </c>
      <c r="D535" s="218" t="str">
        <v>Mary Slessor</v>
      </c>
      <c r="E535" s="218" t="str">
        <v>Foundation</v>
      </c>
      <c r="F535" s="219" t="str">
        <v>History/Geog.</v>
      </c>
      <c r="G535" s="5">
        <v>152</v>
      </c>
      <c r="H535" s="5" t="str">
        <v>Ethan‚ Jesse</v>
      </c>
      <c r="I535" s="5" t="str">
        <v>Planned</v>
      </c>
      <c r="J535" s="220">
        <f>_xlfn.XLOOKUP(G535,Calendar!$A$2:$A$300,Calendar!$B$2:$B$300)</f>
        <v>43564</v>
      </c>
      <c r="K535" s="5" t="b">
        <f t="shared" ca="1" si="30"/>
        <v>0</v>
      </c>
      <c r="L535" s="5" t="str">
        <f t="shared" si="31"/>
        <v>FoundationMary Slessor152</v>
      </c>
    </row>
    <row r="536" spans="1:12" hidden="1" x14ac:dyDescent="0.25">
      <c r="A536" s="217" t="str">
        <f t="shared" si="29"/>
        <v>ƒ __/__</v>
      </c>
      <c r="B536" s="217" t="str">
        <f>IFERROR(IF(VLOOKUP(L536,ActivityList[#Data],13,0)="Yes"," "&amp;Map,"")&amp;IF(VLOOKUP(L536,ActivityList[#Data],14,0)="Yes"," "&amp;Timeline,IF(VLOOKUP(L536,ActivityList[#Data],14,0)="Figure"," "&amp;Timeline&amp;Figure,"")),"")</f>
        <v/>
      </c>
      <c r="C536" s="85" t="str">
        <v>Read Chapter 9</v>
      </c>
      <c r="D536" s="218" t="str">
        <v>Mary Slessor</v>
      </c>
      <c r="E536" s="218" t="str">
        <v>Foundation</v>
      </c>
      <c r="F536" s="219" t="str">
        <v>History/Geog.</v>
      </c>
      <c r="G536" s="5">
        <v>153</v>
      </c>
      <c r="H536" s="5" t="str">
        <v>Ethan‚ Jesse</v>
      </c>
      <c r="I536" s="5" t="str">
        <v>Planned</v>
      </c>
      <c r="J536" s="220">
        <f>_xlfn.XLOOKUP(G536,Calendar!$A$2:$A$300,Calendar!$B$2:$B$300)</f>
        <v>43565</v>
      </c>
      <c r="K536" s="5" t="b">
        <f t="shared" ca="1" si="30"/>
        <v>0</v>
      </c>
      <c r="L536" s="5" t="str">
        <f t="shared" si="31"/>
        <v>FoundationMary Slessor153</v>
      </c>
    </row>
    <row r="537" spans="1:12" hidden="1" x14ac:dyDescent="0.25">
      <c r="A537" s="217" t="str">
        <f t="shared" si="29"/>
        <v>ƒ __/__</v>
      </c>
      <c r="B537" s="217" t="str">
        <f>IFERROR(IF(VLOOKUP(L537,ActivityList[#Data],13,0)="Yes"," "&amp;Map,"")&amp;IF(VLOOKUP(L537,ActivityList[#Data],14,0)="Yes"," "&amp;Timeline,IF(VLOOKUP(L537,ActivityList[#Data],14,0)="Figure"," "&amp;Timeline&amp;Figure,"")),"")</f>
        <v/>
      </c>
      <c r="C537" s="85" t="str">
        <v>Read Chapters 10-11</v>
      </c>
      <c r="D537" s="218" t="str">
        <v>Mary Slessor</v>
      </c>
      <c r="E537" s="218" t="str">
        <v>Foundation</v>
      </c>
      <c r="F537" s="219" t="str">
        <v>History/Geog.</v>
      </c>
      <c r="G537" s="5">
        <v>154</v>
      </c>
      <c r="H537" s="5" t="str">
        <v>Ethan‚ Jesse</v>
      </c>
      <c r="I537" s="5" t="str">
        <v>Planned</v>
      </c>
      <c r="J537" s="220">
        <f>_xlfn.XLOOKUP(G537,Calendar!$A$2:$A$300,Calendar!$B$2:$B$300)</f>
        <v>43566</v>
      </c>
      <c r="K537" s="5" t="b">
        <f t="shared" ca="1" si="30"/>
        <v>0</v>
      </c>
      <c r="L537" s="5" t="str">
        <f t="shared" si="31"/>
        <v>FoundationMary Slessor154</v>
      </c>
    </row>
    <row r="538" spans="1:12" hidden="1" x14ac:dyDescent="0.25">
      <c r="A538" s="217" t="str">
        <f t="shared" si="29"/>
        <v>ƒ __/__</v>
      </c>
      <c r="B538" s="217" t="str">
        <f>IFERROR(IF(VLOOKUP(L538,ActivityList[#Data],13,0)="Yes"," "&amp;Map,"")&amp;IF(VLOOKUP(L538,ActivityList[#Data],14,0)="Yes"," "&amp;Timeline,IF(VLOOKUP(L538,ActivityList[#Data],14,0)="Figure"," "&amp;Timeline&amp;Figure,"")),"")</f>
        <v/>
      </c>
      <c r="C538" s="85" t="str">
        <v>Read Chapter 12</v>
      </c>
      <c r="D538" s="218" t="str">
        <v>Mary Slessor</v>
      </c>
      <c r="E538" s="218" t="str">
        <v>Foundation</v>
      </c>
      <c r="F538" s="219" t="str">
        <v>History/Geog.</v>
      </c>
      <c r="G538" s="5">
        <v>155</v>
      </c>
      <c r="H538" s="5" t="str">
        <v>Ethan‚ Jesse</v>
      </c>
      <c r="I538" s="5" t="str">
        <v>Planned</v>
      </c>
      <c r="J538" s="220">
        <f>_xlfn.XLOOKUP(G538,Calendar!$A$2:$A$300,Calendar!$B$2:$B$300)</f>
        <v>43567</v>
      </c>
      <c r="K538" s="5" t="b">
        <f t="shared" ca="1" si="30"/>
        <v>0</v>
      </c>
      <c r="L538" s="5" t="str">
        <f t="shared" si="31"/>
        <v>FoundationMary Slessor155</v>
      </c>
    </row>
    <row r="539" spans="1:12" hidden="1" x14ac:dyDescent="0.25">
      <c r="A539" s="217" t="str">
        <f t="shared" si="29"/>
        <v>ƒ __/__</v>
      </c>
      <c r="B539" s="217" t="str">
        <f>IFERROR(IF(VLOOKUP(L539,ActivityList[#Data],13,0)="Yes"," "&amp;Map,"")&amp;IF(VLOOKUP(L539,ActivityList[#Data],14,0)="Yes"," "&amp;Timeline,IF(VLOOKUP(L539,ActivityList[#Data],14,0)="Figure"," "&amp;Timeline&amp;Figure,"")),"")</f>
        <v/>
      </c>
      <c r="C539" s="85" t="str">
        <v>Read Chapter 13</v>
      </c>
      <c r="D539" s="218" t="str">
        <v>Mary Slessor</v>
      </c>
      <c r="E539" s="218" t="str">
        <v>Foundation</v>
      </c>
      <c r="F539" s="219" t="str">
        <v>History/Geog.</v>
      </c>
      <c r="G539" s="5">
        <v>156</v>
      </c>
      <c r="H539" s="5" t="str">
        <v>Ethan‚ Jesse</v>
      </c>
      <c r="I539" s="5" t="str">
        <v>Planned</v>
      </c>
      <c r="J539" s="220">
        <f>_xlfn.XLOOKUP(G539,Calendar!$A$2:$A$300,Calendar!$B$2:$B$300)</f>
        <v>43570</v>
      </c>
      <c r="K539" s="5" t="b">
        <f t="shared" ca="1" si="30"/>
        <v>0</v>
      </c>
      <c r="L539" s="5" t="str">
        <f t="shared" si="31"/>
        <v>FoundationMary Slessor156</v>
      </c>
    </row>
    <row r="540" spans="1:12" hidden="1" x14ac:dyDescent="0.25">
      <c r="A540" s="217" t="str">
        <f t="shared" si="29"/>
        <v>ƒ __/__</v>
      </c>
      <c r="B540" s="217" t="str">
        <f>IFERROR(IF(VLOOKUP(L540,ActivityList[#Data],13,0)="Yes"," "&amp;Map,"")&amp;IF(VLOOKUP(L540,ActivityList[#Data],14,0)="Yes"," "&amp;Timeline,IF(VLOOKUP(L540,ActivityList[#Data],14,0)="Figure"," "&amp;Timeline&amp;Figure,"")),"")</f>
        <v/>
      </c>
      <c r="C540" s="85" t="str">
        <v>Read Chapter 14</v>
      </c>
      <c r="D540" s="218" t="str">
        <v>Mary Slessor</v>
      </c>
      <c r="E540" s="218" t="str">
        <v>Foundation</v>
      </c>
      <c r="F540" s="219" t="str">
        <v>History/Geog.</v>
      </c>
      <c r="G540" s="5">
        <v>157</v>
      </c>
      <c r="H540" s="5" t="str">
        <v>Ethan‚ Jesse</v>
      </c>
      <c r="I540" s="5" t="str">
        <v>Planned</v>
      </c>
      <c r="J540" s="220">
        <f>_xlfn.XLOOKUP(G540,Calendar!$A$2:$A$300,Calendar!$B$2:$B$300)</f>
        <v>43571</v>
      </c>
      <c r="K540" s="5" t="b">
        <f t="shared" ca="1" si="30"/>
        <v>0</v>
      </c>
      <c r="L540" s="5" t="str">
        <f t="shared" si="31"/>
        <v>FoundationMary Slessor157</v>
      </c>
    </row>
    <row r="541" spans="1:12" hidden="1" x14ac:dyDescent="0.25">
      <c r="A541" s="217" t="str">
        <f t="shared" si="29"/>
        <v>ƒ __/__</v>
      </c>
      <c r="B541" s="217" t="str">
        <f>IFERROR(IF(VLOOKUP(L541,ActivityList[#Data],13,0)="Yes"," "&amp;Map,"")&amp;IF(VLOOKUP(L541,ActivityList[#Data],14,0)="Yes"," "&amp;Timeline,IF(VLOOKUP(L541,ActivityList[#Data],14,0)="Figure"," "&amp;Timeline&amp;Figure,"")),"")</f>
        <v/>
      </c>
      <c r="C541" s="85" t="str">
        <v>Read Chapter 15</v>
      </c>
      <c r="D541" s="218" t="str">
        <v>Mary Slessor</v>
      </c>
      <c r="E541" s="218" t="str">
        <v>Foundation</v>
      </c>
      <c r="F541" s="219" t="str">
        <v>History/Geog.</v>
      </c>
      <c r="G541" s="5">
        <v>158</v>
      </c>
      <c r="H541" s="5" t="str">
        <v>Ethan‚ Jesse</v>
      </c>
      <c r="I541" s="5" t="str">
        <v>Planned</v>
      </c>
      <c r="J541" s="220">
        <f>_xlfn.XLOOKUP(G541,Calendar!$A$2:$A$300,Calendar!$B$2:$B$300)</f>
        <v>43572</v>
      </c>
      <c r="K541" s="5" t="b">
        <f t="shared" ca="1" si="30"/>
        <v>0</v>
      </c>
      <c r="L541" s="5" t="str">
        <f t="shared" si="31"/>
        <v>FoundationMary Slessor158</v>
      </c>
    </row>
    <row r="542" spans="1:12" hidden="1" x14ac:dyDescent="0.25">
      <c r="A542" s="217" t="str">
        <f t="shared" si="29"/>
        <v>ƒ __/__</v>
      </c>
      <c r="B542" s="217" t="str">
        <f>IFERROR(IF(VLOOKUP(L542,ActivityList[#Data],13,0)="Yes"," "&amp;Map,"")&amp;IF(VLOOKUP(L542,ActivityList[#Data],14,0)="Yes"," "&amp;Timeline,IF(VLOOKUP(L542,ActivityList[#Data],14,0)="Figure"," "&amp;Timeline&amp;Figure,"")),"")</f>
        <v/>
      </c>
      <c r="C542" s="85" t="str">
        <v>Read Chapter 16</v>
      </c>
      <c r="D542" s="218" t="str">
        <v>Mary Slessor</v>
      </c>
      <c r="E542" s="218" t="str">
        <v>Foundation</v>
      </c>
      <c r="F542" s="219" t="str">
        <v>History/Geog.</v>
      </c>
      <c r="G542" s="5">
        <v>159</v>
      </c>
      <c r="H542" s="5" t="str">
        <v>Ethan‚ Jesse</v>
      </c>
      <c r="I542" s="5" t="str">
        <v>Planned</v>
      </c>
      <c r="J542" s="220">
        <f>_xlfn.XLOOKUP(G542,Calendar!$A$2:$A$300,Calendar!$B$2:$B$300)</f>
        <v>43573</v>
      </c>
      <c r="K542" s="5" t="b">
        <f t="shared" ca="1" si="30"/>
        <v>0</v>
      </c>
      <c r="L542" s="5" t="str">
        <f t="shared" si="31"/>
        <v>FoundationMary Slessor159</v>
      </c>
    </row>
    <row r="543" spans="1:12" hidden="1" x14ac:dyDescent="0.25">
      <c r="A543" s="217" t="str">
        <f t="shared" si="29"/>
        <v>ƒ __/__</v>
      </c>
      <c r="B543" s="217" t="str">
        <f>IFERROR(IF(VLOOKUP(L543,ActivityList[#Data],13,0)="Yes"," "&amp;Map,"")&amp;IF(VLOOKUP(L543,ActivityList[#Data],14,0)="Yes"," "&amp;Timeline,IF(VLOOKUP(L543,ActivityList[#Data],14,0)="Figure"," "&amp;Timeline&amp;Figure,"")),"")</f>
        <v/>
      </c>
      <c r="C543" s="85" t="str">
        <v>Read Chapter 17</v>
      </c>
      <c r="D543" s="218" t="str">
        <v>Mary Slessor</v>
      </c>
      <c r="E543" s="218" t="str">
        <v>Foundation</v>
      </c>
      <c r="F543" s="219" t="str">
        <v>History/Geog.</v>
      </c>
      <c r="G543" s="5">
        <v>160</v>
      </c>
      <c r="H543" s="5" t="str">
        <v>Ethan‚ Jesse</v>
      </c>
      <c r="I543" s="5" t="str">
        <v>Planned</v>
      </c>
      <c r="J543" s="220">
        <f>_xlfn.XLOOKUP(G543,Calendar!$A$2:$A$300,Calendar!$B$2:$B$300)</f>
        <v>43574</v>
      </c>
      <c r="K543" s="5" t="b">
        <f t="shared" ca="1" si="30"/>
        <v>0</v>
      </c>
      <c r="L543" s="5" t="str">
        <f t="shared" si="31"/>
        <v>FoundationMary Slessor160</v>
      </c>
    </row>
    <row r="544" spans="1:12" hidden="1" x14ac:dyDescent="0.25">
      <c r="A544" s="217" t="str">
        <f t="shared" si="29"/>
        <v>ƒ __/__</v>
      </c>
      <c r="B544" s="217" t="str">
        <f>IFERROR(IF(VLOOKUP(L544,ActivityList[#Data],13,0)="Yes"," "&amp;Map,"")&amp;IF(VLOOKUP(L544,ActivityList[#Data],14,0)="Yes"," "&amp;Timeline,IF(VLOOKUP(L544,ActivityList[#Data],14,0)="Figure"," "&amp;Timeline&amp;Figure,"")),"")</f>
        <v/>
      </c>
      <c r="C544" s="85" t="str">
        <v>Read pp.1-15</v>
      </c>
      <c r="D544" s="218" t="str">
        <v>The Mongols</v>
      </c>
      <c r="E544" s="218" t="str">
        <v>Foundation</v>
      </c>
      <c r="F544" s="219" t="str">
        <v>History/Geog.</v>
      </c>
      <c r="G544" s="5">
        <v>66</v>
      </c>
      <c r="H544" s="5" t="str">
        <v>Ethan‚ Jesse</v>
      </c>
      <c r="I544" s="5" t="str">
        <v>Planned</v>
      </c>
      <c r="J544" s="220">
        <f>_xlfn.XLOOKUP(G544,Calendar!$A$2:$A$300,Calendar!$B$2:$B$300)</f>
        <v>43437</v>
      </c>
      <c r="K544" s="5" t="b">
        <f t="shared" ca="1" si="30"/>
        <v>0</v>
      </c>
      <c r="L544" s="5" t="str">
        <f t="shared" si="31"/>
        <v>FoundationThe Mongols66</v>
      </c>
    </row>
    <row r="545" spans="1:12" hidden="1" x14ac:dyDescent="0.25">
      <c r="A545" s="217" t="str">
        <f t="shared" si="29"/>
        <v>ƒ __/__</v>
      </c>
      <c r="B545" s="217" t="str">
        <f>IFERROR(IF(VLOOKUP(L545,ActivityList[#Data],13,0)="Yes"," "&amp;Map,"")&amp;IF(VLOOKUP(L545,ActivityList[#Data],14,0)="Yes"," "&amp;Timeline,IF(VLOOKUP(L545,ActivityList[#Data],14,0)="Figure"," "&amp;Timeline&amp;Figure,"")),"")</f>
        <v/>
      </c>
      <c r="C545" s="85" t="str">
        <v>Read pp.16-30</v>
      </c>
      <c r="D545" s="218" t="str">
        <v>The Mongols</v>
      </c>
      <c r="E545" s="218" t="str">
        <v>Foundation</v>
      </c>
      <c r="F545" s="219" t="str">
        <v>History/Geog.</v>
      </c>
      <c r="G545" s="5">
        <v>67</v>
      </c>
      <c r="H545" s="5" t="str">
        <v>Ethan‚ Jesse</v>
      </c>
      <c r="I545" s="5" t="str">
        <v>Planned</v>
      </c>
      <c r="J545" s="220">
        <f>_xlfn.XLOOKUP(G545,Calendar!$A$2:$A$300,Calendar!$B$2:$B$300)</f>
        <v>43438</v>
      </c>
      <c r="K545" s="5" t="b">
        <f t="shared" ca="1" si="30"/>
        <v>0</v>
      </c>
      <c r="L545" s="5" t="str">
        <f t="shared" si="31"/>
        <v>FoundationThe Mongols67</v>
      </c>
    </row>
    <row r="546" spans="1:12" hidden="1" x14ac:dyDescent="0.25">
      <c r="A546" s="217" t="str">
        <f t="shared" si="29"/>
        <v>ƒ __/__</v>
      </c>
      <c r="B546" s="217" t="str">
        <f>IFERROR(IF(VLOOKUP(L546,ActivityList[#Data],13,0)="Yes"," "&amp;Map,"")&amp;IF(VLOOKUP(L546,ActivityList[#Data],14,0)="Yes"," "&amp;Timeline,IF(VLOOKUP(L546,ActivityList[#Data],14,0)="Figure"," "&amp;Timeline&amp;Figure,"")),"")</f>
        <v/>
      </c>
      <c r="C546" s="85" t="str">
        <v>Read pp.1-23</v>
      </c>
      <c r="D546" s="218" t="str">
        <v>Gandhi</v>
      </c>
      <c r="E546" s="218" t="str">
        <v>Foundation</v>
      </c>
      <c r="F546" s="219" t="str">
        <v>History/Geog.</v>
      </c>
      <c r="G546" s="5">
        <v>86</v>
      </c>
      <c r="H546" s="5" t="str">
        <v>Ethan‚ Jesse</v>
      </c>
      <c r="I546" s="5" t="str">
        <v>Planned</v>
      </c>
      <c r="J546" s="220">
        <f>_xlfn.XLOOKUP(G546,Calendar!$A$2:$A$300,Calendar!$B$2:$B$300)</f>
        <v>43472</v>
      </c>
      <c r="K546" s="5" t="b">
        <f t="shared" ca="1" si="30"/>
        <v>0</v>
      </c>
      <c r="L546" s="5" t="str">
        <f t="shared" si="31"/>
        <v>FoundationGandhi86</v>
      </c>
    </row>
    <row r="547" spans="1:12" hidden="1" x14ac:dyDescent="0.25">
      <c r="A547" s="217" t="str">
        <f t="shared" si="29"/>
        <v>ƒ __/__</v>
      </c>
      <c r="B547" s="217" t="str">
        <f>IFERROR(IF(VLOOKUP(L547,ActivityList[#Data],13,0)="Yes"," "&amp;Map,"")&amp;IF(VLOOKUP(L547,ActivityList[#Data],14,0)="Yes"," "&amp;Timeline,IF(VLOOKUP(L547,ActivityList[#Data],14,0)="Figure"," "&amp;Timeline&amp;Figure,"")),"")</f>
        <v/>
      </c>
      <c r="C547" s="85" t="str">
        <v>Read pp.24-46</v>
      </c>
      <c r="D547" s="218" t="str">
        <v>Gandhi</v>
      </c>
      <c r="E547" s="218" t="str">
        <v>Foundation</v>
      </c>
      <c r="F547" s="219" t="str">
        <v>History/Geog.</v>
      </c>
      <c r="G547" s="5">
        <v>87</v>
      </c>
      <c r="H547" s="5" t="str">
        <v>Ethan‚ Jesse</v>
      </c>
      <c r="I547" s="5" t="str">
        <v>Planned</v>
      </c>
      <c r="J547" s="220">
        <f>_xlfn.XLOOKUP(G547,Calendar!$A$2:$A$300,Calendar!$B$2:$B$300)</f>
        <v>43473</v>
      </c>
      <c r="K547" s="5" t="b">
        <f t="shared" ca="1" si="30"/>
        <v>0</v>
      </c>
      <c r="L547" s="5" t="str">
        <f t="shared" si="31"/>
        <v>FoundationGandhi87</v>
      </c>
    </row>
    <row r="548" spans="1:12" hidden="1" x14ac:dyDescent="0.25">
      <c r="A548" s="217" t="str">
        <f t="shared" si="29"/>
        <v>ƒ __/__</v>
      </c>
      <c r="B548" s="217" t="str">
        <f>IFERROR(IF(VLOOKUP(L548,ActivityList[#Data],13,0)="Yes"," "&amp;Map,"")&amp;IF(VLOOKUP(L548,ActivityList[#Data],14,0)="Yes"," "&amp;Timeline,IF(VLOOKUP(L548,ActivityList[#Data],14,0)="Figure"," "&amp;Timeline&amp;Figure,"")),"")</f>
        <v/>
      </c>
      <c r="C548" s="85" t="str">
        <v>Do the activities on pp.1-3</v>
      </c>
      <c r="D548" s="218" t="str">
        <v>Eastern Hemisphere Notebook</v>
      </c>
      <c r="E548" s="218" t="str">
        <v>Foundation</v>
      </c>
      <c r="F548" s="219" t="str">
        <v>History/Geog.</v>
      </c>
      <c r="G548" s="5">
        <v>1</v>
      </c>
      <c r="H548" s="5" t="str">
        <v>Ethan</v>
      </c>
      <c r="I548" s="5" t="str">
        <v>Completed</v>
      </c>
      <c r="J548" s="220">
        <f>_xlfn.XLOOKUP(G548,Calendar!$A$2:$A$300,Calendar!$B$2:$B$300)</f>
        <v>43346</v>
      </c>
      <c r="K548" s="5" t="b">
        <f t="shared" ca="1" si="30"/>
        <v>1</v>
      </c>
      <c r="L548" s="5" t="str">
        <f t="shared" si="31"/>
        <v>FoundationEastern Hemisphere Notebook1</v>
      </c>
    </row>
    <row r="549" spans="1:12" hidden="1" x14ac:dyDescent="0.25">
      <c r="A549" s="217" t="str">
        <f t="shared" si="29"/>
        <v>ƒ __/__</v>
      </c>
      <c r="B549" s="217" t="str">
        <f>IFERROR(IF(VLOOKUP(L549,ActivityList[#Data],13,0)="Yes"," "&amp;Map,"")&amp;IF(VLOOKUP(L549,ActivityList[#Data],14,0)="Yes"," "&amp;Timeline,IF(VLOOKUP(L549,ActivityList[#Data],14,0)="Figure"," "&amp;Timeline&amp;Figure,"")),"")</f>
        <v/>
      </c>
      <c r="C549" s="85" t="str">
        <v>Do the activities on p.4</v>
      </c>
      <c r="D549" s="218" t="str">
        <v>Eastern Hemisphere Notebook</v>
      </c>
      <c r="E549" s="218" t="str">
        <v>Foundation</v>
      </c>
      <c r="F549" s="219" t="str">
        <v>History/Geog.</v>
      </c>
      <c r="G549" s="5">
        <v>2</v>
      </c>
      <c r="H549" s="5" t="str">
        <v>Ethan</v>
      </c>
      <c r="I549" s="5" t="str">
        <v>Completed</v>
      </c>
      <c r="J549" s="220">
        <f>_xlfn.XLOOKUP(G549,Calendar!$A$2:$A$300,Calendar!$B$2:$B$300)</f>
        <v>43347</v>
      </c>
      <c r="K549" s="5" t="b">
        <f t="shared" ca="1" si="30"/>
        <v>1</v>
      </c>
      <c r="L549" s="5" t="str">
        <f t="shared" si="31"/>
        <v>FoundationEastern Hemisphere Notebook2</v>
      </c>
    </row>
    <row r="550" spans="1:12" hidden="1" x14ac:dyDescent="0.25">
      <c r="A550" s="217" t="str">
        <f t="shared" si="29"/>
        <v>ƒ __/__</v>
      </c>
      <c r="B550" s="217" t="str">
        <f>IFERROR(IF(VLOOKUP(L550,ActivityList[#Data],13,0)="Yes"," "&amp;Map,"")&amp;IF(VLOOKUP(L550,ActivityList[#Data],14,0)="Yes"," "&amp;Timeline,IF(VLOOKUP(L550,ActivityList[#Data],14,0)="Figure"," "&amp;Timeline&amp;Figure,"")),"")</f>
        <v/>
      </c>
      <c r="C550" s="85" t="str">
        <v>Do the activities on p.5</v>
      </c>
      <c r="D550" s="218" t="str">
        <v>Eastern Hemisphere Notebook</v>
      </c>
      <c r="E550" s="218" t="str">
        <v>Foundation</v>
      </c>
      <c r="F550" s="219" t="str">
        <v>History/Geog.</v>
      </c>
      <c r="G550" s="5">
        <v>3</v>
      </c>
      <c r="H550" s="5" t="str">
        <v>Ethan</v>
      </c>
      <c r="I550" s="5" t="str">
        <v>Completed</v>
      </c>
      <c r="J550" s="220">
        <f>_xlfn.XLOOKUP(G550,Calendar!$A$2:$A$300,Calendar!$B$2:$B$300)</f>
        <v>43348</v>
      </c>
      <c r="K550" s="5" t="b">
        <f t="shared" ca="1" si="30"/>
        <v>1</v>
      </c>
      <c r="L550" s="5" t="str">
        <f t="shared" si="31"/>
        <v>FoundationEastern Hemisphere Notebook3</v>
      </c>
    </row>
    <row r="551" spans="1:12" hidden="1" x14ac:dyDescent="0.25">
      <c r="A551" s="217" t="str">
        <f t="shared" si="29"/>
        <v>ƒ __/__</v>
      </c>
      <c r="B551" s="217" t="str">
        <f>IFERROR(IF(VLOOKUP(L551,ActivityList[#Data],13,0)="Yes"," "&amp;Map,"")&amp;IF(VLOOKUP(L551,ActivityList[#Data],14,0)="Yes"," "&amp;Timeline,IF(VLOOKUP(L551,ActivityList[#Data],14,0)="Figure"," "&amp;Timeline&amp;Figure,"")),"")</f>
        <v/>
      </c>
      <c r="C551" s="85" t="str">
        <v>Do the activities on p.6</v>
      </c>
      <c r="D551" s="218" t="str">
        <v>Eastern Hemisphere Notebook</v>
      </c>
      <c r="E551" s="218" t="str">
        <v>Foundation</v>
      </c>
      <c r="F551" s="219" t="str">
        <v>History/Geog.</v>
      </c>
      <c r="G551" s="5">
        <v>4</v>
      </c>
      <c r="H551" s="5" t="str">
        <v>Ethan</v>
      </c>
      <c r="I551" s="5" t="str">
        <v>Completed</v>
      </c>
      <c r="J551" s="220">
        <f>_xlfn.XLOOKUP(G551,Calendar!$A$2:$A$300,Calendar!$B$2:$B$300)</f>
        <v>43349</v>
      </c>
      <c r="K551" s="5" t="b">
        <f t="shared" ca="1" si="30"/>
        <v>1</v>
      </c>
      <c r="L551" s="5" t="str">
        <f t="shared" si="31"/>
        <v>FoundationEastern Hemisphere Notebook4</v>
      </c>
    </row>
    <row r="552" spans="1:12" hidden="1" x14ac:dyDescent="0.25">
      <c r="A552" s="217" t="str">
        <f t="shared" si="29"/>
        <v>ƒ __/__</v>
      </c>
      <c r="B552" s="217" t="str">
        <f>IFERROR(IF(VLOOKUP(L552,ActivityList[#Data],13,0)="Yes"," "&amp;Map,"")&amp;IF(VLOOKUP(L552,ActivityList[#Data],14,0)="Yes"," "&amp;Timeline,IF(VLOOKUP(L552,ActivityList[#Data],14,0)="Figure"," "&amp;Timeline&amp;Figure,"")),"")</f>
        <v/>
      </c>
      <c r="C552" s="85" t="str">
        <v>Do the activities on p.7</v>
      </c>
      <c r="D552" s="218" t="str">
        <v>Eastern Hemisphere Notebook</v>
      </c>
      <c r="E552" s="218" t="str">
        <v>Foundation</v>
      </c>
      <c r="F552" s="219" t="str">
        <v>History/Geog.</v>
      </c>
      <c r="G552" s="5">
        <v>8</v>
      </c>
      <c r="H552" s="5" t="str">
        <v>Ethan</v>
      </c>
      <c r="I552" s="5" t="str">
        <v>Completed</v>
      </c>
      <c r="J552" s="220">
        <f>_xlfn.XLOOKUP(G552,Calendar!$A$2:$A$300,Calendar!$B$2:$B$300)</f>
        <v>43355</v>
      </c>
      <c r="K552" s="5" t="b">
        <f t="shared" ca="1" si="30"/>
        <v>1</v>
      </c>
      <c r="L552" s="5" t="str">
        <f t="shared" si="31"/>
        <v>FoundationEastern Hemisphere Notebook8</v>
      </c>
    </row>
    <row r="553" spans="1:12" hidden="1" x14ac:dyDescent="0.25">
      <c r="A553" s="217" t="str">
        <f t="shared" si="29"/>
        <v>ƒ __/__</v>
      </c>
      <c r="B553" s="217" t="str">
        <f>IFERROR(IF(VLOOKUP(L553,ActivityList[#Data],13,0)="Yes"," "&amp;Map,"")&amp;IF(VLOOKUP(L553,ActivityList[#Data],14,0)="Yes"," "&amp;Timeline,IF(VLOOKUP(L553,ActivityList[#Data],14,0)="Figure"," "&amp;Timeline&amp;Figure,"")),"")</f>
        <v/>
      </c>
      <c r="C553" s="85" t="str">
        <v>Do the activities on p.8</v>
      </c>
      <c r="D553" s="218" t="str">
        <v>Eastern Hemisphere Notebook</v>
      </c>
      <c r="E553" s="218" t="str">
        <v>Foundation</v>
      </c>
      <c r="F553" s="219" t="str">
        <v>History/Geog.</v>
      </c>
      <c r="G553" s="5">
        <v>10</v>
      </c>
      <c r="H553" s="5" t="str">
        <v>Ethan</v>
      </c>
      <c r="I553" s="5" t="str">
        <v>Completed</v>
      </c>
      <c r="J553" s="220">
        <f>_xlfn.XLOOKUP(G553,Calendar!$A$2:$A$300,Calendar!$B$2:$B$300)</f>
        <v>43357</v>
      </c>
      <c r="K553" s="5" t="b">
        <f t="shared" ca="1" si="30"/>
        <v>1</v>
      </c>
      <c r="L553" s="5" t="str">
        <f t="shared" si="31"/>
        <v>FoundationEastern Hemisphere Notebook10</v>
      </c>
    </row>
    <row r="554" spans="1:12" hidden="1" x14ac:dyDescent="0.25">
      <c r="A554" s="217" t="str">
        <f t="shared" si="29"/>
        <v>ƒ __/__</v>
      </c>
      <c r="B554" s="217" t="str">
        <f>IFERROR(IF(VLOOKUP(L554,ActivityList[#Data],13,0)="Yes"," "&amp;Map,"")&amp;IF(VLOOKUP(L554,ActivityList[#Data],14,0)="Yes"," "&amp;Timeline,IF(VLOOKUP(L554,ActivityList[#Data],14,0)="Figure"," "&amp;Timeline&amp;Figure,"")),"")</f>
        <v/>
      </c>
      <c r="C554" s="85" t="str">
        <v>Do the activities on p.10</v>
      </c>
      <c r="D554" s="218" t="str">
        <v>Eastern Hemisphere Notebook</v>
      </c>
      <c r="E554" s="218" t="str">
        <v>Foundation</v>
      </c>
      <c r="F554" s="219" t="str">
        <v>History/Geog.</v>
      </c>
      <c r="G554" s="5">
        <v>14</v>
      </c>
      <c r="H554" s="5" t="str">
        <v>Ethan</v>
      </c>
      <c r="I554" s="5" t="str">
        <v>Completed</v>
      </c>
      <c r="J554" s="220">
        <f>_xlfn.XLOOKUP(G554,Calendar!$A$2:$A$300,Calendar!$B$2:$B$300)</f>
        <v>43363</v>
      </c>
      <c r="K554" s="5" t="b">
        <f t="shared" ca="1" si="30"/>
        <v>1</v>
      </c>
      <c r="L554" s="5" t="str">
        <f t="shared" si="31"/>
        <v>FoundationEastern Hemisphere Notebook14</v>
      </c>
    </row>
    <row r="555" spans="1:12" hidden="1" x14ac:dyDescent="0.25">
      <c r="A555" s="217" t="str">
        <f t="shared" si="29"/>
        <v>ƒ __/__</v>
      </c>
      <c r="B555" s="217" t="str">
        <f>IFERROR(IF(VLOOKUP(L555,ActivityList[#Data],13,0)="Yes"," "&amp;Map,"")&amp;IF(VLOOKUP(L555,ActivityList[#Data],14,0)="Yes"," "&amp;Timeline,IF(VLOOKUP(L555,ActivityList[#Data],14,0)="Figure"," "&amp;Timeline&amp;Figure,"")),"")</f>
        <v/>
      </c>
      <c r="C555" s="85" t="str">
        <v>Do the activities on p.11</v>
      </c>
      <c r="D555" s="218" t="str">
        <v>Eastern Hemisphere Notebook</v>
      </c>
      <c r="E555" s="218" t="str">
        <v>Foundation</v>
      </c>
      <c r="F555" s="219" t="str">
        <v>History/Geog.</v>
      </c>
      <c r="G555" s="5">
        <v>15</v>
      </c>
      <c r="H555" s="5" t="str">
        <v>Ethan</v>
      </c>
      <c r="I555" s="5" t="str">
        <v>Completed</v>
      </c>
      <c r="J555" s="220">
        <f>_xlfn.XLOOKUP(G555,Calendar!$A$2:$A$300,Calendar!$B$2:$B$300)</f>
        <v>43364</v>
      </c>
      <c r="K555" s="5" t="b">
        <f t="shared" ca="1" si="30"/>
        <v>1</v>
      </c>
      <c r="L555" s="5" t="str">
        <f t="shared" si="31"/>
        <v>FoundationEastern Hemisphere Notebook15</v>
      </c>
    </row>
    <row r="556" spans="1:12" hidden="1" x14ac:dyDescent="0.25">
      <c r="A556" s="217" t="str">
        <f t="shared" si="29"/>
        <v>ƒ __/__</v>
      </c>
      <c r="B556" s="217" t="str">
        <f>IFERROR(IF(VLOOKUP(L556,ActivityList[#Data],13,0)="Yes"," "&amp;Map,"")&amp;IF(VLOOKUP(L556,ActivityList[#Data],14,0)="Yes"," "&amp;Timeline,IF(VLOOKUP(L556,ActivityList[#Data],14,0)="Figure"," "&amp;Timeline&amp;Figure,"")),"")</f>
        <v/>
      </c>
      <c r="C556" s="85" t="str">
        <v>Do the activities on p.13</v>
      </c>
      <c r="D556" s="218" t="str">
        <v>Eastern Hemisphere Notebook</v>
      </c>
      <c r="E556" s="218" t="str">
        <v>Foundation</v>
      </c>
      <c r="F556" s="219" t="str">
        <v>History/Geog.</v>
      </c>
      <c r="G556" s="5">
        <v>26</v>
      </c>
      <c r="H556" s="5" t="str">
        <v>Ethan</v>
      </c>
      <c r="I556" s="5" t="str">
        <v>Planned</v>
      </c>
      <c r="J556" s="220">
        <f>_xlfn.XLOOKUP(G556,Calendar!$A$2:$A$300,Calendar!$B$2:$B$300)</f>
        <v>43381</v>
      </c>
      <c r="K556" s="5" t="b">
        <f t="shared" ca="1" si="30"/>
        <v>0</v>
      </c>
      <c r="L556" s="5" t="str">
        <f t="shared" si="31"/>
        <v>FoundationEastern Hemisphere Notebook26</v>
      </c>
    </row>
    <row r="557" spans="1:12" hidden="1" x14ac:dyDescent="0.25">
      <c r="A557" s="217" t="str">
        <f t="shared" si="29"/>
        <v>ƒ __/__</v>
      </c>
      <c r="B557" s="217" t="str">
        <f>IFERROR(IF(VLOOKUP(L557,ActivityList[#Data],13,0)="Yes"," "&amp;Map,"")&amp;IF(VLOOKUP(L557,ActivityList[#Data],14,0)="Yes"," "&amp;Timeline,IF(VLOOKUP(L557,ActivityList[#Data],14,0)="Figure"," "&amp;Timeline&amp;Figure,"")),"")</f>
        <v/>
      </c>
      <c r="C557" s="85" t="str">
        <v>Do the activities on pp.14-15</v>
      </c>
      <c r="D557" s="218" t="str">
        <v>Eastern Hemisphere Notebook</v>
      </c>
      <c r="E557" s="218" t="str">
        <v>Foundation</v>
      </c>
      <c r="F557" s="219" t="str">
        <v>History/Geog.</v>
      </c>
      <c r="G557" s="5">
        <v>27</v>
      </c>
      <c r="H557" s="5" t="str">
        <v>Ethan</v>
      </c>
      <c r="I557" s="5" t="str">
        <v>Planned</v>
      </c>
      <c r="J557" s="220">
        <f>_xlfn.XLOOKUP(G557,Calendar!$A$2:$A$300,Calendar!$B$2:$B$300)</f>
        <v>43382</v>
      </c>
      <c r="K557" s="5" t="b">
        <f t="shared" ca="1" si="30"/>
        <v>0</v>
      </c>
      <c r="L557" s="5" t="str">
        <f t="shared" si="31"/>
        <v>FoundationEastern Hemisphere Notebook27</v>
      </c>
    </row>
    <row r="558" spans="1:12" hidden="1" x14ac:dyDescent="0.25">
      <c r="A558" s="217" t="str">
        <f t="shared" si="29"/>
        <v>ƒ __/__</v>
      </c>
      <c r="B558" s="217" t="str">
        <f>IFERROR(IF(VLOOKUP(L558,ActivityList[#Data],13,0)="Yes"," "&amp;Map,"")&amp;IF(VLOOKUP(L558,ActivityList[#Data],14,0)="Yes"," "&amp;Timeline,IF(VLOOKUP(L558,ActivityList[#Data],14,0)="Figure"," "&amp;Timeline&amp;Figure,"")),"")</f>
        <v/>
      </c>
      <c r="C558" s="85" t="str">
        <v>Do the activities on p.16</v>
      </c>
      <c r="D558" s="218" t="str">
        <v>Eastern Hemisphere Notebook</v>
      </c>
      <c r="E558" s="218" t="str">
        <v>Foundation</v>
      </c>
      <c r="F558" s="219" t="str">
        <v>History/Geog.</v>
      </c>
      <c r="G558" s="5">
        <v>28</v>
      </c>
      <c r="H558" s="5" t="str">
        <v>Ethan</v>
      </c>
      <c r="I558" s="5" t="str">
        <v>Planned</v>
      </c>
      <c r="J558" s="220">
        <f>_xlfn.XLOOKUP(G558,Calendar!$A$2:$A$300,Calendar!$B$2:$B$300)</f>
        <v>43383</v>
      </c>
      <c r="K558" s="5" t="b">
        <f t="shared" ca="1" si="30"/>
        <v>0</v>
      </c>
      <c r="L558" s="5" t="str">
        <f t="shared" si="31"/>
        <v>FoundationEastern Hemisphere Notebook28</v>
      </c>
    </row>
    <row r="559" spans="1:12" hidden="1" x14ac:dyDescent="0.25">
      <c r="A559" s="217" t="str">
        <f t="shared" si="29"/>
        <v>ƒ __/__</v>
      </c>
      <c r="B559" s="217" t="str">
        <f>IFERROR(IF(VLOOKUP(L559,ActivityList[#Data],13,0)="Yes"," "&amp;Map,"")&amp;IF(VLOOKUP(L559,ActivityList[#Data],14,0)="Yes"," "&amp;Timeline,IF(VLOOKUP(L559,ActivityList[#Data],14,0)="Figure"," "&amp;Timeline&amp;Figure,"")),"")</f>
        <v/>
      </c>
      <c r="C559" s="85" t="str">
        <v>Do the activities on p.17</v>
      </c>
      <c r="D559" s="218" t="str">
        <v>Eastern Hemisphere Notebook</v>
      </c>
      <c r="E559" s="218" t="str">
        <v>Foundation</v>
      </c>
      <c r="F559" s="219" t="str">
        <v>History/Geog.</v>
      </c>
      <c r="G559" s="5">
        <v>29</v>
      </c>
      <c r="H559" s="5" t="str">
        <v>Ethan</v>
      </c>
      <c r="I559" s="5" t="str">
        <v>Planned</v>
      </c>
      <c r="J559" s="220">
        <f>_xlfn.XLOOKUP(G559,Calendar!$A$2:$A$300,Calendar!$B$2:$B$300)</f>
        <v>43384</v>
      </c>
      <c r="K559" s="5" t="b">
        <f t="shared" ca="1" si="30"/>
        <v>0</v>
      </c>
      <c r="L559" s="5" t="str">
        <f t="shared" si="31"/>
        <v>FoundationEastern Hemisphere Notebook29</v>
      </c>
    </row>
    <row r="560" spans="1:12" hidden="1" x14ac:dyDescent="0.25">
      <c r="A560" s="217" t="str">
        <f t="shared" si="29"/>
        <v>ƒ __/__</v>
      </c>
      <c r="B560" s="217" t="str">
        <f>IFERROR(IF(VLOOKUP(L560,ActivityList[#Data],13,0)="Yes"," "&amp;Map,"")&amp;IF(VLOOKUP(L560,ActivityList[#Data],14,0)="Yes"," "&amp;Timeline,IF(VLOOKUP(L560,ActivityList[#Data],14,0)="Figure"," "&amp;Timeline&amp;Figure,"")),"")</f>
        <v/>
      </c>
      <c r="C560" s="85" t="str">
        <v>Do the activities on p.18</v>
      </c>
      <c r="D560" s="218" t="str">
        <v>Eastern Hemisphere Notebook</v>
      </c>
      <c r="E560" s="218" t="str">
        <v>Foundation</v>
      </c>
      <c r="F560" s="219" t="str">
        <v>History/Geog.</v>
      </c>
      <c r="G560" s="5">
        <v>31</v>
      </c>
      <c r="H560" s="5" t="str">
        <v>Ethan</v>
      </c>
      <c r="I560" s="5" t="str">
        <v>Planned</v>
      </c>
      <c r="J560" s="220">
        <f>_xlfn.XLOOKUP(G560,Calendar!$A$2:$A$300,Calendar!$B$2:$B$300)</f>
        <v>43388</v>
      </c>
      <c r="K560" s="5" t="b">
        <f t="shared" ca="1" si="30"/>
        <v>0</v>
      </c>
      <c r="L560" s="5" t="str">
        <f t="shared" si="31"/>
        <v>FoundationEastern Hemisphere Notebook31</v>
      </c>
    </row>
    <row r="561" spans="1:12" hidden="1" x14ac:dyDescent="0.25">
      <c r="A561" s="217" t="str">
        <f t="shared" si="29"/>
        <v>ƒ __/__</v>
      </c>
      <c r="B561" s="217" t="str">
        <f>IFERROR(IF(VLOOKUP(L561,ActivityList[#Data],13,0)="Yes"," "&amp;Map,"")&amp;IF(VLOOKUP(L561,ActivityList[#Data],14,0)="Yes"," "&amp;Timeline,IF(VLOOKUP(L561,ActivityList[#Data],14,0)="Figure"," "&amp;Timeline&amp;Figure,"")),"")</f>
        <v/>
      </c>
      <c r="C561" s="85" t="str">
        <v>Do the activities on p.19</v>
      </c>
      <c r="D561" s="218" t="str">
        <v>Eastern Hemisphere Notebook</v>
      </c>
      <c r="E561" s="218" t="str">
        <v>Foundation</v>
      </c>
      <c r="F561" s="219" t="str">
        <v>History/Geog.</v>
      </c>
      <c r="G561" s="5">
        <v>36</v>
      </c>
      <c r="H561" s="5" t="str">
        <v>Ethan</v>
      </c>
      <c r="I561" s="5" t="str">
        <v>Planned</v>
      </c>
      <c r="J561" s="220">
        <f>_xlfn.XLOOKUP(G561,Calendar!$A$2:$A$300,Calendar!$B$2:$B$300)</f>
        <v>43395</v>
      </c>
      <c r="K561" s="5" t="b">
        <f t="shared" ca="1" si="30"/>
        <v>0</v>
      </c>
      <c r="L561" s="5" t="str">
        <f t="shared" si="31"/>
        <v>FoundationEastern Hemisphere Notebook36</v>
      </c>
    </row>
    <row r="562" spans="1:12" hidden="1" x14ac:dyDescent="0.25">
      <c r="A562" s="217" t="str">
        <f t="shared" si="29"/>
        <v>ƒ __/__</v>
      </c>
      <c r="B562" s="217" t="str">
        <f>IFERROR(IF(VLOOKUP(L562,ActivityList[#Data],13,0)="Yes"," "&amp;Map,"")&amp;IF(VLOOKUP(L562,ActivityList[#Data],14,0)="Yes"," "&amp;Timeline,IF(VLOOKUP(L562,ActivityList[#Data],14,0)="Figure"," "&amp;Timeline&amp;Figure,"")),"")</f>
        <v/>
      </c>
      <c r="C562" s="85" t="str">
        <v>Do the activities on pp.20-21</v>
      </c>
      <c r="D562" s="218" t="str">
        <v>Eastern Hemisphere Notebook</v>
      </c>
      <c r="E562" s="218" t="str">
        <v>Foundation</v>
      </c>
      <c r="F562" s="219" t="str">
        <v>History/Geog.</v>
      </c>
      <c r="G562" s="5">
        <v>38</v>
      </c>
      <c r="H562" s="5" t="str">
        <v>Ethan</v>
      </c>
      <c r="I562" s="5" t="str">
        <v>Planned</v>
      </c>
      <c r="J562" s="220">
        <f>_xlfn.XLOOKUP(G562,Calendar!$A$2:$A$300,Calendar!$B$2:$B$300)</f>
        <v>43397</v>
      </c>
      <c r="K562" s="5" t="b">
        <f t="shared" ca="1" si="30"/>
        <v>0</v>
      </c>
      <c r="L562" s="5" t="str">
        <f t="shared" si="31"/>
        <v>FoundationEastern Hemisphere Notebook38</v>
      </c>
    </row>
    <row r="563" spans="1:12" hidden="1" x14ac:dyDescent="0.25">
      <c r="A563" s="217" t="str">
        <f t="shared" si="29"/>
        <v>ƒ __/__</v>
      </c>
      <c r="B563" s="217" t="str">
        <f>IFERROR(IF(VLOOKUP(L563,ActivityList[#Data],13,0)="Yes"," "&amp;Map,"")&amp;IF(VLOOKUP(L563,ActivityList[#Data],14,0)="Yes"," "&amp;Timeline,IF(VLOOKUP(L563,ActivityList[#Data],14,0)="Figure"," "&amp;Timeline&amp;Figure,"")),"")</f>
        <v/>
      </c>
      <c r="C563" s="85" t="str">
        <v>Do the activities on p.22</v>
      </c>
      <c r="D563" s="218" t="str">
        <v>Eastern Hemisphere Notebook</v>
      </c>
      <c r="E563" s="218" t="str">
        <v>Foundation</v>
      </c>
      <c r="F563" s="219" t="str">
        <v>History/Geog.</v>
      </c>
      <c r="G563" s="5">
        <v>40</v>
      </c>
      <c r="H563" s="5" t="str">
        <v>Ethan</v>
      </c>
      <c r="I563" s="5" t="str">
        <v>Planned</v>
      </c>
      <c r="J563" s="220">
        <f>_xlfn.XLOOKUP(G563,Calendar!$A$2:$A$300,Calendar!$B$2:$B$300)</f>
        <v>43399</v>
      </c>
      <c r="K563" s="5" t="b">
        <f t="shared" ca="1" si="30"/>
        <v>0</v>
      </c>
      <c r="L563" s="5" t="str">
        <f t="shared" si="31"/>
        <v>FoundationEastern Hemisphere Notebook40</v>
      </c>
    </row>
    <row r="564" spans="1:12" hidden="1" x14ac:dyDescent="0.25">
      <c r="A564" s="217" t="str">
        <f t="shared" si="29"/>
        <v>ƒ __/__</v>
      </c>
      <c r="B564" s="217" t="str">
        <f>IFERROR(IF(VLOOKUP(L564,ActivityList[#Data],13,0)="Yes"," "&amp;Map,"")&amp;IF(VLOOKUP(L564,ActivityList[#Data],14,0)="Yes"," "&amp;Timeline,IF(VLOOKUP(L564,ActivityList[#Data],14,0)="Figure"," "&amp;Timeline&amp;Figure,"")),"")</f>
        <v/>
      </c>
      <c r="C564" s="85" t="str">
        <v>Do the activities on p.23</v>
      </c>
      <c r="D564" s="218" t="str">
        <v>Eastern Hemisphere Notebook</v>
      </c>
      <c r="E564" s="218" t="str">
        <v>Foundation</v>
      </c>
      <c r="F564" s="219" t="str">
        <v>History/Geog.</v>
      </c>
      <c r="G564" s="5">
        <v>41</v>
      </c>
      <c r="H564" s="5" t="str">
        <v>Ethan</v>
      </c>
      <c r="I564" s="5" t="str">
        <v>Planned</v>
      </c>
      <c r="J564" s="220">
        <f>_xlfn.XLOOKUP(G564,Calendar!$A$2:$A$300,Calendar!$B$2:$B$300)</f>
        <v>43402</v>
      </c>
      <c r="K564" s="5" t="b">
        <f t="shared" ca="1" si="30"/>
        <v>0</v>
      </c>
      <c r="L564" s="5" t="str">
        <f t="shared" si="31"/>
        <v>FoundationEastern Hemisphere Notebook41</v>
      </c>
    </row>
    <row r="565" spans="1:12" hidden="1" x14ac:dyDescent="0.25">
      <c r="A565" s="217" t="str">
        <f t="shared" si="29"/>
        <v>ƒ __/__</v>
      </c>
      <c r="B565" s="217" t="str">
        <f>IFERROR(IF(VLOOKUP(L565,ActivityList[#Data],13,0)="Yes"," "&amp;Map,"")&amp;IF(VLOOKUP(L565,ActivityList[#Data],14,0)="Yes"," "&amp;Timeline,IF(VLOOKUP(L565,ActivityList[#Data],14,0)="Figure"," "&amp;Timeline&amp;Figure,"")),"")</f>
        <v/>
      </c>
      <c r="C565" s="85" t="str">
        <v>Do the activities on p.24</v>
      </c>
      <c r="D565" s="218" t="str">
        <v>Eastern Hemisphere Notebook</v>
      </c>
      <c r="E565" s="218" t="str">
        <v>Foundation</v>
      </c>
      <c r="F565" s="219" t="str">
        <v>History/Geog.</v>
      </c>
      <c r="G565" s="5">
        <v>42</v>
      </c>
      <c r="H565" s="5" t="str">
        <v>Ethan</v>
      </c>
      <c r="I565" s="5" t="str">
        <v>Planned</v>
      </c>
      <c r="J565" s="220">
        <f>_xlfn.XLOOKUP(G565,Calendar!$A$2:$A$300,Calendar!$B$2:$B$300)</f>
        <v>43403</v>
      </c>
      <c r="K565" s="5" t="b">
        <f t="shared" ca="1" si="30"/>
        <v>0</v>
      </c>
      <c r="L565" s="5" t="str">
        <f t="shared" si="31"/>
        <v>FoundationEastern Hemisphere Notebook42</v>
      </c>
    </row>
    <row r="566" spans="1:12" hidden="1" x14ac:dyDescent="0.25">
      <c r="A566" s="217" t="str">
        <f t="shared" si="29"/>
        <v>ƒ __/__</v>
      </c>
      <c r="B566" s="217" t="str">
        <f>IFERROR(IF(VLOOKUP(L566,ActivityList[#Data],13,0)="Yes"," "&amp;Map,"")&amp;IF(VLOOKUP(L566,ActivityList[#Data],14,0)="Yes"," "&amp;Timeline,IF(VLOOKUP(L566,ActivityList[#Data],14,0)="Figure"," "&amp;Timeline&amp;Figure,"")),"")</f>
        <v/>
      </c>
      <c r="C566" s="85" t="str">
        <v>Do the activities on p.25-26</v>
      </c>
      <c r="D566" s="218" t="str">
        <v>Eastern Hemisphere Notebook</v>
      </c>
      <c r="E566" s="218" t="str">
        <v>Foundation</v>
      </c>
      <c r="F566" s="219" t="str">
        <v>History/Geog.</v>
      </c>
      <c r="G566" s="5">
        <v>45</v>
      </c>
      <c r="H566" s="5" t="str">
        <v>Ethan</v>
      </c>
      <c r="I566" s="5" t="str">
        <v>Planned</v>
      </c>
      <c r="J566" s="220">
        <f>_xlfn.XLOOKUP(G566,Calendar!$A$2:$A$300,Calendar!$B$2:$B$300)</f>
        <v>43406</v>
      </c>
      <c r="K566" s="5" t="b">
        <f t="shared" ca="1" si="30"/>
        <v>0</v>
      </c>
      <c r="L566" s="5" t="str">
        <f t="shared" si="31"/>
        <v>FoundationEastern Hemisphere Notebook45</v>
      </c>
    </row>
    <row r="567" spans="1:12" hidden="1" x14ac:dyDescent="0.25">
      <c r="A567" s="217" t="str">
        <f t="shared" si="29"/>
        <v>ƒ __/__</v>
      </c>
      <c r="B567" s="217" t="str">
        <f>IFERROR(IF(VLOOKUP(L567,ActivityList[#Data],13,0)="Yes"," "&amp;Map,"")&amp;IF(VLOOKUP(L567,ActivityList[#Data],14,0)="Yes"," "&amp;Timeline,IF(VLOOKUP(L567,ActivityList[#Data],14,0)="Figure"," "&amp;Timeline&amp;Figure,"")),"")</f>
        <v/>
      </c>
      <c r="C567" s="85" t="str">
        <v>Do the activities on p.27-30</v>
      </c>
      <c r="D567" s="218" t="str">
        <v>Eastern Hemisphere Notebook</v>
      </c>
      <c r="E567" s="218" t="str">
        <v>Foundation</v>
      </c>
      <c r="F567" s="219" t="str">
        <v>History/Geog.</v>
      </c>
      <c r="G567" s="5">
        <v>46</v>
      </c>
      <c r="H567" s="5" t="str">
        <v>Ethan</v>
      </c>
      <c r="I567" s="5" t="str">
        <v>Planned</v>
      </c>
      <c r="J567" s="220">
        <f>_xlfn.XLOOKUP(G567,Calendar!$A$2:$A$300,Calendar!$B$2:$B$300)</f>
        <v>43409</v>
      </c>
      <c r="K567" s="5" t="b">
        <f t="shared" ca="1" si="30"/>
        <v>0</v>
      </c>
      <c r="L567" s="5" t="str">
        <f t="shared" si="31"/>
        <v>FoundationEastern Hemisphere Notebook46</v>
      </c>
    </row>
    <row r="568" spans="1:12" hidden="1" x14ac:dyDescent="0.25">
      <c r="A568" s="217" t="str">
        <f t="shared" si="29"/>
        <v>ƒ __/__</v>
      </c>
      <c r="B568" s="217" t="str">
        <f>IFERROR(IF(VLOOKUP(L568,ActivityList[#Data],13,0)="Yes"," "&amp;Map,"")&amp;IF(VLOOKUP(L568,ActivityList[#Data],14,0)="Yes"," "&amp;Timeline,IF(VLOOKUP(L568,ActivityList[#Data],14,0)="Figure"," "&amp;Timeline&amp;Figure,"")),"")</f>
        <v/>
      </c>
      <c r="C568" s="85" t="str">
        <v>Do the activities on p.31</v>
      </c>
      <c r="D568" s="218" t="str">
        <v>Eastern Hemisphere Notebook</v>
      </c>
      <c r="E568" s="218" t="str">
        <v>Foundation</v>
      </c>
      <c r="F568" s="219" t="str">
        <v>History/Geog.</v>
      </c>
      <c r="G568" s="5">
        <v>50</v>
      </c>
      <c r="H568" s="5" t="str">
        <v>Ethan</v>
      </c>
      <c r="I568" s="5" t="str">
        <v>Planned</v>
      </c>
      <c r="J568" s="220">
        <f>_xlfn.XLOOKUP(G568,Calendar!$A$2:$A$300,Calendar!$B$2:$B$300)</f>
        <v>43413</v>
      </c>
      <c r="K568" s="5" t="b">
        <f t="shared" ca="1" si="30"/>
        <v>0</v>
      </c>
      <c r="L568" s="5" t="str">
        <f t="shared" si="31"/>
        <v>FoundationEastern Hemisphere Notebook50</v>
      </c>
    </row>
    <row r="569" spans="1:12" hidden="1" x14ac:dyDescent="0.25">
      <c r="A569" s="217" t="str">
        <f t="shared" si="29"/>
        <v>ƒ __/__</v>
      </c>
      <c r="B569" s="217" t="str">
        <f>IFERROR(IF(VLOOKUP(L569,ActivityList[#Data],13,0)="Yes"," "&amp;Map,"")&amp;IF(VLOOKUP(L569,ActivityList[#Data],14,0)="Yes"," "&amp;Timeline,IF(VLOOKUP(L569,ActivityList[#Data],14,0)="Figure"," "&amp;Timeline&amp;Figure,"")),"")</f>
        <v/>
      </c>
      <c r="C569" s="85" t="str">
        <v>Do the activities on p.32</v>
      </c>
      <c r="D569" s="218" t="str">
        <v>Eastern Hemisphere Notebook</v>
      </c>
      <c r="E569" s="218" t="str">
        <v>Foundation</v>
      </c>
      <c r="F569" s="219" t="str">
        <v>History/Geog.</v>
      </c>
      <c r="G569" s="5">
        <v>52</v>
      </c>
      <c r="H569" s="5" t="str">
        <v>Ethan</v>
      </c>
      <c r="I569" s="5" t="str">
        <v>Planned</v>
      </c>
      <c r="J569" s="220">
        <f>_xlfn.XLOOKUP(G569,Calendar!$A$2:$A$300,Calendar!$B$2:$B$300)</f>
        <v>43417</v>
      </c>
      <c r="K569" s="5" t="b">
        <f t="shared" ca="1" si="30"/>
        <v>0</v>
      </c>
      <c r="L569" s="5" t="str">
        <f t="shared" si="31"/>
        <v>FoundationEastern Hemisphere Notebook52</v>
      </c>
    </row>
    <row r="570" spans="1:12" hidden="1" x14ac:dyDescent="0.25">
      <c r="A570" s="217" t="str">
        <f t="shared" si="29"/>
        <v>ƒ __/__</v>
      </c>
      <c r="B570" s="217" t="str">
        <f>IFERROR(IF(VLOOKUP(L570,ActivityList[#Data],13,0)="Yes"," "&amp;Map,"")&amp;IF(VLOOKUP(L570,ActivityList[#Data],14,0)="Yes"," "&amp;Timeline,IF(VLOOKUP(L570,ActivityList[#Data],14,0)="Figure"," "&amp;Timeline&amp;Figure,"")),"")</f>
        <v/>
      </c>
      <c r="C570" s="85" t="str">
        <v>Do the activities on p.33</v>
      </c>
      <c r="D570" s="218" t="str">
        <v>Eastern Hemisphere Notebook</v>
      </c>
      <c r="E570" s="218" t="str">
        <v>Foundation</v>
      </c>
      <c r="F570" s="219" t="str">
        <v>History/Geog.</v>
      </c>
      <c r="G570" s="5">
        <v>53</v>
      </c>
      <c r="H570" s="5" t="str">
        <v>Ethan</v>
      </c>
      <c r="I570" s="5" t="str">
        <v>Planned</v>
      </c>
      <c r="J570" s="220">
        <f>_xlfn.XLOOKUP(G570,Calendar!$A$2:$A$300,Calendar!$B$2:$B$300)</f>
        <v>43418</v>
      </c>
      <c r="K570" s="5" t="b">
        <f t="shared" ca="1" si="30"/>
        <v>0</v>
      </c>
      <c r="L570" s="5" t="str">
        <f t="shared" si="31"/>
        <v>FoundationEastern Hemisphere Notebook53</v>
      </c>
    </row>
    <row r="571" spans="1:12" hidden="1" x14ac:dyDescent="0.25">
      <c r="A571" s="217" t="str">
        <f t="shared" si="29"/>
        <v>ƒ __/__</v>
      </c>
      <c r="B571" s="217" t="str">
        <f>IFERROR(IF(VLOOKUP(L571,ActivityList[#Data],13,0)="Yes"," "&amp;Map,"")&amp;IF(VLOOKUP(L571,ActivityList[#Data],14,0)="Yes"," "&amp;Timeline,IF(VLOOKUP(L571,ActivityList[#Data],14,0)="Figure"," "&amp;Timeline&amp;Figure,"")),"")</f>
        <v/>
      </c>
      <c r="C571" s="85" t="str">
        <v>Do the activities on p.34</v>
      </c>
      <c r="D571" s="218" t="str">
        <v>Eastern Hemisphere Notebook</v>
      </c>
      <c r="E571" s="218" t="str">
        <v>Foundation</v>
      </c>
      <c r="F571" s="219" t="str">
        <v>History/Geog.</v>
      </c>
      <c r="G571" s="5">
        <v>54</v>
      </c>
      <c r="H571" s="5" t="str">
        <v>Ethan</v>
      </c>
      <c r="I571" s="5" t="str">
        <v>Planned</v>
      </c>
      <c r="J571" s="220">
        <f>_xlfn.XLOOKUP(G571,Calendar!$A$2:$A$300,Calendar!$B$2:$B$300)</f>
        <v>43419</v>
      </c>
      <c r="K571" s="5" t="b">
        <f t="shared" ca="1" si="30"/>
        <v>0</v>
      </c>
      <c r="L571" s="5" t="str">
        <f t="shared" si="31"/>
        <v>FoundationEastern Hemisphere Notebook54</v>
      </c>
    </row>
    <row r="572" spans="1:12" hidden="1" x14ac:dyDescent="0.25">
      <c r="A572" s="217" t="str">
        <f t="shared" si="29"/>
        <v>ƒ __/__</v>
      </c>
      <c r="B572" s="217" t="str">
        <f>IFERROR(IF(VLOOKUP(L572,ActivityList[#Data],13,0)="Yes"," "&amp;Map,"")&amp;IF(VLOOKUP(L572,ActivityList[#Data],14,0)="Yes"," "&amp;Timeline,IF(VLOOKUP(L572,ActivityList[#Data],14,0)="Figure"," "&amp;Timeline&amp;Figure,"")),"")</f>
        <v/>
      </c>
      <c r="C572" s="85" t="str">
        <v>Do the activities on p.35-36</v>
      </c>
      <c r="D572" s="218" t="str">
        <v>Eastern Hemisphere Notebook</v>
      </c>
      <c r="E572" s="218" t="str">
        <v>Foundation</v>
      </c>
      <c r="F572" s="219" t="str">
        <v>History/Geog.</v>
      </c>
      <c r="G572" s="5">
        <v>55</v>
      </c>
      <c r="H572" s="5" t="str">
        <v>Ethan</v>
      </c>
      <c r="I572" s="5" t="str">
        <v>Planned</v>
      </c>
      <c r="J572" s="220">
        <f>_xlfn.XLOOKUP(G572,Calendar!$A$2:$A$300,Calendar!$B$2:$B$300)</f>
        <v>43420</v>
      </c>
      <c r="K572" s="5" t="b">
        <f t="shared" ca="1" si="30"/>
        <v>0</v>
      </c>
      <c r="L572" s="5" t="str">
        <f t="shared" si="31"/>
        <v>FoundationEastern Hemisphere Notebook55</v>
      </c>
    </row>
    <row r="573" spans="1:12" hidden="1" x14ac:dyDescent="0.25">
      <c r="A573" s="217" t="str">
        <f t="shared" si="29"/>
        <v>ƒ __/__</v>
      </c>
      <c r="B573" s="217" t="str">
        <f>IFERROR(IF(VLOOKUP(L573,ActivityList[#Data],13,0)="Yes"," "&amp;Map,"")&amp;IF(VLOOKUP(L573,ActivityList[#Data],14,0)="Yes"," "&amp;Timeline,IF(VLOOKUP(L573,ActivityList[#Data],14,0)="Figure"," "&amp;Timeline&amp;Figure,"")),"")</f>
        <v/>
      </c>
      <c r="C573" s="85" t="str">
        <v>Do the activities on p.37</v>
      </c>
      <c r="D573" s="218" t="str">
        <v>Eastern Hemisphere Notebook</v>
      </c>
      <c r="E573" s="218" t="str">
        <v>Foundation</v>
      </c>
      <c r="F573" s="219" t="str">
        <v>History/Geog.</v>
      </c>
      <c r="G573" s="5">
        <v>66</v>
      </c>
      <c r="H573" s="5" t="str">
        <v>Ethan</v>
      </c>
      <c r="I573" s="5" t="str">
        <v>Planned</v>
      </c>
      <c r="J573" s="220">
        <f>_xlfn.XLOOKUP(G573,Calendar!$A$2:$A$300,Calendar!$B$2:$B$300)</f>
        <v>43437</v>
      </c>
      <c r="K573" s="5" t="b">
        <f t="shared" ca="1" si="30"/>
        <v>0</v>
      </c>
      <c r="L573" s="5" t="str">
        <f t="shared" si="31"/>
        <v>FoundationEastern Hemisphere Notebook66</v>
      </c>
    </row>
    <row r="574" spans="1:12" hidden="1" x14ac:dyDescent="0.25">
      <c r="A574" s="217" t="str">
        <f t="shared" si="29"/>
        <v>ƒ __/__</v>
      </c>
      <c r="B574" s="217" t="str">
        <f>IFERROR(IF(VLOOKUP(L574,ActivityList[#Data],13,0)="Yes"," "&amp;Map,"")&amp;IF(VLOOKUP(L574,ActivityList[#Data],14,0)="Yes"," "&amp;Timeline,IF(VLOOKUP(L574,ActivityList[#Data],14,0)="Figure"," "&amp;Timeline&amp;Figure,"")),"")</f>
        <v/>
      </c>
      <c r="C574" s="85" t="str">
        <v>Do the activities on p.38-39</v>
      </c>
      <c r="D574" s="218" t="str">
        <v>Eastern Hemisphere Notebook</v>
      </c>
      <c r="E574" s="218" t="str">
        <v>Foundation</v>
      </c>
      <c r="F574" s="219" t="str">
        <v>History/Geog.</v>
      </c>
      <c r="G574" s="5">
        <v>67</v>
      </c>
      <c r="H574" s="5" t="str">
        <v>Ethan</v>
      </c>
      <c r="I574" s="5" t="str">
        <v>Planned</v>
      </c>
      <c r="J574" s="220">
        <f>_xlfn.XLOOKUP(G574,Calendar!$A$2:$A$300,Calendar!$B$2:$B$300)</f>
        <v>43438</v>
      </c>
      <c r="K574" s="5" t="b">
        <f t="shared" ca="1" si="30"/>
        <v>0</v>
      </c>
      <c r="L574" s="5" t="str">
        <f t="shared" si="31"/>
        <v>FoundationEastern Hemisphere Notebook67</v>
      </c>
    </row>
    <row r="575" spans="1:12" hidden="1" x14ac:dyDescent="0.25">
      <c r="A575" s="217" t="str">
        <f t="shared" si="29"/>
        <v>ƒ __/__</v>
      </c>
      <c r="B575" s="217" t="str">
        <f>IFERROR(IF(VLOOKUP(L575,ActivityList[#Data],13,0)="Yes"," "&amp;Map,"")&amp;IF(VLOOKUP(L575,ActivityList[#Data],14,0)="Yes"," "&amp;Timeline,IF(VLOOKUP(L575,ActivityList[#Data],14,0)="Figure"," "&amp;Timeline&amp;Figure,"")),"")</f>
        <v/>
      </c>
      <c r="C575" s="85" t="str">
        <v>Do the activities on pp.40-41</v>
      </c>
      <c r="D575" s="218" t="str">
        <v>Eastern Hemisphere Notebook</v>
      </c>
      <c r="E575" s="218" t="str">
        <v>Foundation</v>
      </c>
      <c r="F575" s="219" t="str">
        <v>History/Geog.</v>
      </c>
      <c r="G575" s="5">
        <v>68</v>
      </c>
      <c r="H575" s="5" t="str">
        <v>Ethan</v>
      </c>
      <c r="I575" s="5" t="str">
        <v>Planned</v>
      </c>
      <c r="J575" s="220">
        <f>_xlfn.XLOOKUP(G575,Calendar!$A$2:$A$300,Calendar!$B$2:$B$300)</f>
        <v>43439</v>
      </c>
      <c r="K575" s="5" t="b">
        <f t="shared" ca="1" si="30"/>
        <v>0</v>
      </c>
      <c r="L575" s="5" t="str">
        <f t="shared" si="31"/>
        <v>FoundationEastern Hemisphere Notebook68</v>
      </c>
    </row>
    <row r="576" spans="1:12" hidden="1" x14ac:dyDescent="0.25">
      <c r="A576" s="217" t="str">
        <f t="shared" si="29"/>
        <v>ƒ __/__</v>
      </c>
      <c r="B576" s="217" t="str">
        <f>IFERROR(IF(VLOOKUP(L576,ActivityList[#Data],13,0)="Yes"," "&amp;Map,"")&amp;IF(VLOOKUP(L576,ActivityList[#Data],14,0)="Yes"," "&amp;Timeline,IF(VLOOKUP(L576,ActivityList[#Data],14,0)="Figure"," "&amp;Timeline&amp;Figure,"")),"")</f>
        <v/>
      </c>
      <c r="C576" s="85" t="str">
        <v>Do the activities on p.42</v>
      </c>
      <c r="D576" s="218" t="str">
        <v>Eastern Hemisphere Notebook</v>
      </c>
      <c r="E576" s="218" t="str">
        <v>Foundation</v>
      </c>
      <c r="F576" s="219" t="str">
        <v>History/Geog.</v>
      </c>
      <c r="G576" s="5">
        <v>69</v>
      </c>
      <c r="H576" s="5" t="str">
        <v>Ethan</v>
      </c>
      <c r="I576" s="5" t="str">
        <v>Planned</v>
      </c>
      <c r="J576" s="220">
        <f>_xlfn.XLOOKUP(G576,Calendar!$A$2:$A$300,Calendar!$B$2:$B$300)</f>
        <v>43440</v>
      </c>
      <c r="K576" s="5" t="b">
        <f t="shared" ca="1" si="30"/>
        <v>0</v>
      </c>
      <c r="L576" s="5" t="str">
        <f t="shared" si="31"/>
        <v>FoundationEastern Hemisphere Notebook69</v>
      </c>
    </row>
    <row r="577" spans="1:12" hidden="1" x14ac:dyDescent="0.25">
      <c r="A577" s="217" t="str">
        <f t="shared" si="29"/>
        <v>ƒ __/__</v>
      </c>
      <c r="B577" s="217" t="str">
        <f>IFERROR(IF(VLOOKUP(L577,ActivityList[#Data],13,0)="Yes"," "&amp;Map,"")&amp;IF(VLOOKUP(L577,ActivityList[#Data],14,0)="Yes"," "&amp;Timeline,IF(VLOOKUP(L577,ActivityList[#Data],14,0)="Figure"," "&amp;Timeline&amp;Figure,"")),"")</f>
        <v/>
      </c>
      <c r="C577" s="85" t="str">
        <v>Do the activities on p.43</v>
      </c>
      <c r="D577" s="218" t="str">
        <v>Eastern Hemisphere Notebook</v>
      </c>
      <c r="E577" s="218" t="str">
        <v>Foundation</v>
      </c>
      <c r="F577" s="219" t="str">
        <v>History/Geog.</v>
      </c>
      <c r="G577" s="5">
        <v>71</v>
      </c>
      <c r="H577" s="5" t="str">
        <v>Ethan</v>
      </c>
      <c r="I577" s="5" t="str">
        <v>Planned</v>
      </c>
      <c r="J577" s="220">
        <f>_xlfn.XLOOKUP(G577,Calendar!$A$2:$A$300,Calendar!$B$2:$B$300)</f>
        <v>43444</v>
      </c>
      <c r="K577" s="5" t="b">
        <f t="shared" ca="1" si="30"/>
        <v>0</v>
      </c>
      <c r="L577" s="5" t="str">
        <f t="shared" si="31"/>
        <v>FoundationEastern Hemisphere Notebook71</v>
      </c>
    </row>
    <row r="578" spans="1:12" hidden="1" x14ac:dyDescent="0.25">
      <c r="A578" s="217" t="str">
        <f t="shared" si="29"/>
        <v>ƒ __/__</v>
      </c>
      <c r="B578" s="217" t="str">
        <f>IFERROR(IF(VLOOKUP(L578,ActivityList[#Data],13,0)="Yes"," "&amp;Map,"")&amp;IF(VLOOKUP(L578,ActivityList[#Data],14,0)="Yes"," "&amp;Timeline,IF(VLOOKUP(L578,ActivityList[#Data],14,0)="Figure"," "&amp;Timeline&amp;Figure,"")),"")</f>
        <v/>
      </c>
      <c r="C578" s="85" t="str">
        <v>Do the activities on p.44</v>
      </c>
      <c r="D578" s="218" t="str">
        <v>Eastern Hemisphere Notebook</v>
      </c>
      <c r="E578" s="218" t="str">
        <v>Foundation</v>
      </c>
      <c r="F578" s="219" t="str">
        <v>History/Geog.</v>
      </c>
      <c r="G578" s="5">
        <v>74</v>
      </c>
      <c r="H578" s="5" t="str">
        <v>Ethan</v>
      </c>
      <c r="I578" s="5" t="str">
        <v>Planned</v>
      </c>
      <c r="J578" s="220">
        <f>_xlfn.XLOOKUP(G578,Calendar!$A$2:$A$300,Calendar!$B$2:$B$300)</f>
        <v>43447</v>
      </c>
      <c r="K578" s="5" t="b">
        <f t="shared" ca="1" si="30"/>
        <v>0</v>
      </c>
      <c r="L578" s="5" t="str">
        <f t="shared" si="31"/>
        <v>FoundationEastern Hemisphere Notebook74</v>
      </c>
    </row>
    <row r="579" spans="1:12" hidden="1" x14ac:dyDescent="0.25">
      <c r="A579" s="217" t="str">
        <f t="shared" si="29"/>
        <v>ƒ __/__</v>
      </c>
      <c r="B579" s="217" t="str">
        <f>IFERROR(IF(VLOOKUP(L579,ActivityList[#Data],13,0)="Yes"," "&amp;Map,"")&amp;IF(VLOOKUP(L579,ActivityList[#Data],14,0)="Yes"," "&amp;Timeline,IF(VLOOKUP(L579,ActivityList[#Data],14,0)="Figure"," "&amp;Timeline&amp;Figure,"")),"")</f>
        <v/>
      </c>
      <c r="C579" s="85" t="str">
        <v>Do the activities on p.45</v>
      </c>
      <c r="D579" s="218" t="str">
        <v>Eastern Hemisphere Notebook</v>
      </c>
      <c r="E579" s="218" t="str">
        <v>Foundation</v>
      </c>
      <c r="F579" s="219" t="str">
        <v>History/Geog.</v>
      </c>
      <c r="G579" s="5">
        <v>75</v>
      </c>
      <c r="H579" s="5" t="str">
        <v>Ethan</v>
      </c>
      <c r="I579" s="5" t="str">
        <v>Planned</v>
      </c>
      <c r="J579" s="220">
        <f>_xlfn.XLOOKUP(G579,Calendar!$A$2:$A$300,Calendar!$B$2:$B$300)</f>
        <v>43448</v>
      </c>
      <c r="K579" s="5" t="b">
        <f t="shared" ca="1" si="30"/>
        <v>0</v>
      </c>
      <c r="L579" s="5" t="str">
        <f t="shared" si="31"/>
        <v>FoundationEastern Hemisphere Notebook75</v>
      </c>
    </row>
    <row r="580" spans="1:12" hidden="1" x14ac:dyDescent="0.25">
      <c r="A580" s="217" t="str">
        <f t="shared" si="29"/>
        <v>ƒ __/__</v>
      </c>
      <c r="B580" s="217" t="str">
        <f>IFERROR(IF(VLOOKUP(L580,ActivityList[#Data],13,0)="Yes"," "&amp;Map,"")&amp;IF(VLOOKUP(L580,ActivityList[#Data],14,0)="Yes"," "&amp;Timeline,IF(VLOOKUP(L580,ActivityList[#Data],14,0)="Figure"," "&amp;Timeline&amp;Figure,"")),"")</f>
        <v/>
      </c>
      <c r="C580" s="85" t="str">
        <v>Do the activities on p.47</v>
      </c>
      <c r="D580" s="218" t="str">
        <v>Eastern Hemisphere Notebook</v>
      </c>
      <c r="E580" s="218" t="str">
        <v>Foundation</v>
      </c>
      <c r="F580" s="219" t="str">
        <v>History/Geog.</v>
      </c>
      <c r="G580" s="5">
        <v>77</v>
      </c>
      <c r="H580" s="5" t="str">
        <v>Ethan</v>
      </c>
      <c r="I580" s="5" t="str">
        <v>Planned</v>
      </c>
      <c r="J580" s="220">
        <f>_xlfn.XLOOKUP(G580,Calendar!$A$2:$A$300,Calendar!$B$2:$B$300)</f>
        <v>43452</v>
      </c>
      <c r="K580" s="5" t="b">
        <f t="shared" ca="1" si="30"/>
        <v>0</v>
      </c>
      <c r="L580" s="5" t="str">
        <f t="shared" si="31"/>
        <v>FoundationEastern Hemisphere Notebook77</v>
      </c>
    </row>
    <row r="581" spans="1:12" hidden="1" x14ac:dyDescent="0.25">
      <c r="A581" s="217" t="str">
        <f t="shared" ref="A581:A644" si="32">Planned&amp;" __/__"</f>
        <v>ƒ __/__</v>
      </c>
      <c r="B581" s="217" t="str">
        <f>IFERROR(IF(VLOOKUP(L581,ActivityList[#Data],13,0)="Yes"," "&amp;Map,"")&amp;IF(VLOOKUP(L581,ActivityList[#Data],14,0)="Yes"," "&amp;Timeline,IF(VLOOKUP(L581,ActivityList[#Data],14,0)="Figure"," "&amp;Timeline&amp;Figure,"")),"")</f>
        <v/>
      </c>
      <c r="C581" s="85" t="str">
        <v>Do the activities on pp.48-49</v>
      </c>
      <c r="D581" s="218" t="str">
        <v>Eastern Hemisphere Notebook</v>
      </c>
      <c r="E581" s="218" t="str">
        <v>Foundation</v>
      </c>
      <c r="F581" s="219" t="str">
        <v>History/Geog.</v>
      </c>
      <c r="G581" s="5">
        <v>78</v>
      </c>
      <c r="H581" s="5" t="str">
        <v>Ethan</v>
      </c>
      <c r="I581" s="5" t="str">
        <v>Planned</v>
      </c>
      <c r="J581" s="220">
        <f>_xlfn.XLOOKUP(G581,Calendar!$A$2:$A$300,Calendar!$B$2:$B$300)</f>
        <v>43453</v>
      </c>
      <c r="K581" s="5" t="b">
        <f t="shared" ca="1" si="30"/>
        <v>0</v>
      </c>
      <c r="L581" s="5" t="str">
        <f t="shared" si="31"/>
        <v>FoundationEastern Hemisphere Notebook78</v>
      </c>
    </row>
    <row r="582" spans="1:12" hidden="1" x14ac:dyDescent="0.25">
      <c r="A582" s="217" t="str">
        <f t="shared" si="32"/>
        <v>ƒ __/__</v>
      </c>
      <c r="B582" s="217" t="str">
        <f>IFERROR(IF(VLOOKUP(L582,ActivityList[#Data],13,0)="Yes"," "&amp;Map,"")&amp;IF(VLOOKUP(L582,ActivityList[#Data],14,0)="Yes"," "&amp;Timeline,IF(VLOOKUP(L582,ActivityList[#Data],14,0)="Figure"," "&amp;Timeline&amp;Figure,"")),"")</f>
        <v/>
      </c>
      <c r="C582" s="85" t="str">
        <v>Do the activities on p.50-51</v>
      </c>
      <c r="D582" s="218" t="str">
        <v>Eastern Hemisphere Notebook</v>
      </c>
      <c r="E582" s="218" t="str">
        <v>Foundation</v>
      </c>
      <c r="F582" s="219" t="str">
        <v>History/Geog.</v>
      </c>
      <c r="G582" s="5">
        <v>79</v>
      </c>
      <c r="H582" s="5" t="str">
        <v>Ethan</v>
      </c>
      <c r="I582" s="5" t="str">
        <v>Planned</v>
      </c>
      <c r="J582" s="220">
        <f>_xlfn.XLOOKUP(G582,Calendar!$A$2:$A$300,Calendar!$B$2:$B$300)</f>
        <v>43454</v>
      </c>
      <c r="K582" s="5" t="b">
        <f t="shared" ca="1" si="30"/>
        <v>0</v>
      </c>
      <c r="L582" s="5" t="str">
        <f t="shared" si="31"/>
        <v>FoundationEastern Hemisphere Notebook79</v>
      </c>
    </row>
    <row r="583" spans="1:12" hidden="1" x14ac:dyDescent="0.25">
      <c r="A583" s="217" t="str">
        <f t="shared" si="32"/>
        <v>ƒ __/__</v>
      </c>
      <c r="B583" s="217" t="str">
        <f>IFERROR(IF(VLOOKUP(L583,ActivityList[#Data],13,0)="Yes"," "&amp;Map,"")&amp;IF(VLOOKUP(L583,ActivityList[#Data],14,0)="Yes"," "&amp;Timeline,IF(VLOOKUP(L583,ActivityList[#Data],14,0)="Figure"," "&amp;Timeline&amp;Figure,"")),"")</f>
        <v/>
      </c>
      <c r="C583" s="85" t="str">
        <v>Do the activities on p.52-53</v>
      </c>
      <c r="D583" s="218" t="str">
        <v>Eastern Hemisphere Notebook</v>
      </c>
      <c r="E583" s="218" t="str">
        <v>Foundation</v>
      </c>
      <c r="F583" s="219" t="str">
        <v>History/Geog.</v>
      </c>
      <c r="G583" s="5">
        <v>80</v>
      </c>
      <c r="H583" s="5" t="str">
        <v>Ethan</v>
      </c>
      <c r="I583" s="5" t="str">
        <v>Planned</v>
      </c>
      <c r="J583" s="220">
        <f>_xlfn.XLOOKUP(G583,Calendar!$A$2:$A$300,Calendar!$B$2:$B$300)</f>
        <v>43455</v>
      </c>
      <c r="K583" s="5" t="b">
        <f t="shared" ca="1" si="30"/>
        <v>0</v>
      </c>
      <c r="L583" s="5" t="str">
        <f t="shared" si="31"/>
        <v>FoundationEastern Hemisphere Notebook80</v>
      </c>
    </row>
    <row r="584" spans="1:12" hidden="1" x14ac:dyDescent="0.25">
      <c r="A584" s="217" t="str">
        <f t="shared" si="32"/>
        <v>ƒ __/__</v>
      </c>
      <c r="B584" s="217" t="str">
        <f>IFERROR(IF(VLOOKUP(L584,ActivityList[#Data],13,0)="Yes"," "&amp;Map,"")&amp;IF(VLOOKUP(L584,ActivityList[#Data],14,0)="Yes"," "&amp;Timeline,IF(VLOOKUP(L584,ActivityList[#Data],14,0)="Figure"," "&amp;Timeline&amp;Figure,"")),"")</f>
        <v/>
      </c>
      <c r="C584" s="85" t="str">
        <v>Do the activities on p.54</v>
      </c>
      <c r="D584" s="218" t="str">
        <v>Eastern Hemisphere Notebook</v>
      </c>
      <c r="E584" s="218" t="str">
        <v>Foundation</v>
      </c>
      <c r="F584" s="219" t="str">
        <v>History/Geog.</v>
      </c>
      <c r="G584" s="5">
        <v>81</v>
      </c>
      <c r="H584" s="5" t="str">
        <v>Ethan</v>
      </c>
      <c r="I584" s="5" t="str">
        <v>Planned</v>
      </c>
      <c r="J584" s="220">
        <f>_xlfn.XLOOKUP(G584,Calendar!$A$2:$A$300,Calendar!$B$2:$B$300)</f>
        <v>43461</v>
      </c>
      <c r="K584" s="5" t="b">
        <f t="shared" ca="1" si="30"/>
        <v>0</v>
      </c>
      <c r="L584" s="5" t="str">
        <f t="shared" si="31"/>
        <v>FoundationEastern Hemisphere Notebook81</v>
      </c>
    </row>
    <row r="585" spans="1:12" hidden="1" x14ac:dyDescent="0.25">
      <c r="A585" s="217" t="str">
        <f t="shared" si="32"/>
        <v>ƒ __/__</v>
      </c>
      <c r="B585" s="217" t="str">
        <f>IFERROR(IF(VLOOKUP(L585,ActivityList[#Data],13,0)="Yes"," "&amp;Map,"")&amp;IF(VLOOKUP(L585,ActivityList[#Data],14,0)="Yes"," "&amp;Timeline,IF(VLOOKUP(L585,ActivityList[#Data],14,0)="Figure"," "&amp;Timeline&amp;Figure,"")),"")</f>
        <v/>
      </c>
      <c r="C585" s="85" t="str">
        <v>Do the activities on p.55</v>
      </c>
      <c r="D585" s="218" t="str">
        <v>Eastern Hemisphere Notebook</v>
      </c>
      <c r="E585" s="218" t="str">
        <v>Foundation</v>
      </c>
      <c r="F585" s="219" t="str">
        <v>History/Geog.</v>
      </c>
      <c r="G585" s="5">
        <v>82</v>
      </c>
      <c r="H585" s="5" t="str">
        <v>Ethan</v>
      </c>
      <c r="I585" s="5" t="str">
        <v>Planned</v>
      </c>
      <c r="J585" s="220">
        <f>_xlfn.XLOOKUP(G585,Calendar!$A$2:$A$300,Calendar!$B$2:$B$300)</f>
        <v>43462</v>
      </c>
      <c r="K585" s="5" t="b">
        <f t="shared" ca="1" si="30"/>
        <v>0</v>
      </c>
      <c r="L585" s="5" t="str">
        <f t="shared" si="31"/>
        <v>FoundationEastern Hemisphere Notebook82</v>
      </c>
    </row>
    <row r="586" spans="1:12" hidden="1" x14ac:dyDescent="0.25">
      <c r="A586" s="217" t="str">
        <f t="shared" si="32"/>
        <v>ƒ __/__</v>
      </c>
      <c r="B586" s="217" t="str">
        <f>IFERROR(IF(VLOOKUP(L586,ActivityList[#Data],13,0)="Yes"," "&amp;Map,"")&amp;IF(VLOOKUP(L586,ActivityList[#Data],14,0)="Yes"," "&amp;Timeline,IF(VLOOKUP(L586,ActivityList[#Data],14,0)="Figure"," "&amp;Timeline&amp;Figure,"")),"")</f>
        <v/>
      </c>
      <c r="C586" s="85" t="str">
        <v>Do the activities on p.56</v>
      </c>
      <c r="D586" s="218" t="str">
        <v>Eastern Hemisphere Notebook</v>
      </c>
      <c r="E586" s="218" t="str">
        <v>Foundation</v>
      </c>
      <c r="F586" s="219" t="str">
        <v>History/Geog.</v>
      </c>
      <c r="G586" s="5">
        <v>83</v>
      </c>
      <c r="H586" s="5" t="str">
        <v>Ethan</v>
      </c>
      <c r="I586" s="5" t="str">
        <v>Planned</v>
      </c>
      <c r="J586" s="220">
        <f>_xlfn.XLOOKUP(G586,Calendar!$A$2:$A$300,Calendar!$B$2:$B$300)</f>
        <v>43467</v>
      </c>
      <c r="K586" s="5" t="b">
        <f t="shared" ca="1" si="30"/>
        <v>0</v>
      </c>
      <c r="L586" s="5" t="str">
        <f t="shared" si="31"/>
        <v>FoundationEastern Hemisphere Notebook83</v>
      </c>
    </row>
    <row r="587" spans="1:12" hidden="1" x14ac:dyDescent="0.25">
      <c r="A587" s="217" t="str">
        <f t="shared" si="32"/>
        <v>ƒ __/__</v>
      </c>
      <c r="B587" s="217" t="str">
        <f>IFERROR(IF(VLOOKUP(L587,ActivityList[#Data],13,0)="Yes"," "&amp;Map,"")&amp;IF(VLOOKUP(L587,ActivityList[#Data],14,0)="Yes"," "&amp;Timeline,IF(VLOOKUP(L587,ActivityList[#Data],14,0)="Figure"," "&amp;Timeline&amp;Figure,"")),"")</f>
        <v/>
      </c>
      <c r="C587" s="85" t="str">
        <v>Do the activities on pp.57-60</v>
      </c>
      <c r="D587" s="218" t="str">
        <v>Eastern Hemisphere Notebook</v>
      </c>
      <c r="E587" s="218" t="str">
        <v>Foundation</v>
      </c>
      <c r="F587" s="219" t="str">
        <v>History/Geog.</v>
      </c>
      <c r="G587" s="5">
        <v>84</v>
      </c>
      <c r="H587" s="5" t="str">
        <v>Ethan</v>
      </c>
      <c r="I587" s="5" t="str">
        <v>Planned</v>
      </c>
      <c r="J587" s="220">
        <f>_xlfn.XLOOKUP(G587,Calendar!$A$2:$A$300,Calendar!$B$2:$B$300)</f>
        <v>43468</v>
      </c>
      <c r="K587" s="5" t="b">
        <f t="shared" ca="1" si="30"/>
        <v>0</v>
      </c>
      <c r="L587" s="5" t="str">
        <f t="shared" si="31"/>
        <v>FoundationEastern Hemisphere Notebook84</v>
      </c>
    </row>
    <row r="588" spans="1:12" hidden="1" x14ac:dyDescent="0.25">
      <c r="A588" s="217" t="str">
        <f t="shared" si="32"/>
        <v>ƒ __/__</v>
      </c>
      <c r="B588" s="217" t="str">
        <f>IFERROR(IF(VLOOKUP(L588,ActivityList[#Data],13,0)="Yes"," "&amp;Map,"")&amp;IF(VLOOKUP(L588,ActivityList[#Data],14,0)="Yes"," "&amp;Timeline,IF(VLOOKUP(L588,ActivityList[#Data],14,0)="Figure"," "&amp;Timeline&amp;Figure,"")),"")</f>
        <v/>
      </c>
      <c r="C588" s="85" t="str">
        <v>Do the activities on p.61</v>
      </c>
      <c r="D588" s="218" t="str">
        <v>Eastern Hemisphere Notebook</v>
      </c>
      <c r="E588" s="218" t="str">
        <v>Foundation</v>
      </c>
      <c r="F588" s="219" t="str">
        <v>History/Geog.</v>
      </c>
      <c r="G588" s="5">
        <v>86</v>
      </c>
      <c r="H588" s="5" t="str">
        <v>Ethan</v>
      </c>
      <c r="I588" s="5" t="str">
        <v>Planned</v>
      </c>
      <c r="J588" s="220">
        <f>_xlfn.XLOOKUP(G588,Calendar!$A$2:$A$300,Calendar!$B$2:$B$300)</f>
        <v>43472</v>
      </c>
      <c r="K588" s="5" t="b">
        <f t="shared" ca="1" si="30"/>
        <v>0</v>
      </c>
      <c r="L588" s="5" t="str">
        <f t="shared" si="31"/>
        <v>FoundationEastern Hemisphere Notebook86</v>
      </c>
    </row>
    <row r="589" spans="1:12" hidden="1" x14ac:dyDescent="0.25">
      <c r="A589" s="217" t="str">
        <f t="shared" si="32"/>
        <v>ƒ __/__</v>
      </c>
      <c r="B589" s="217" t="str">
        <f>IFERROR(IF(VLOOKUP(L589,ActivityList[#Data],13,0)="Yes"," "&amp;Map,"")&amp;IF(VLOOKUP(L589,ActivityList[#Data],14,0)="Yes"," "&amp;Timeline,IF(VLOOKUP(L589,ActivityList[#Data],14,0)="Figure"," "&amp;Timeline&amp;Figure,"")),"")</f>
        <v/>
      </c>
      <c r="C589" s="85" t="str">
        <v>Do the activities on p.62</v>
      </c>
      <c r="D589" s="218" t="str">
        <v>Eastern Hemisphere Notebook</v>
      </c>
      <c r="E589" s="218" t="str">
        <v>Foundation</v>
      </c>
      <c r="F589" s="219" t="str">
        <v>History/Geog.</v>
      </c>
      <c r="G589" s="5">
        <v>87</v>
      </c>
      <c r="H589" s="5" t="str">
        <v>Ethan</v>
      </c>
      <c r="I589" s="5" t="str">
        <v>Planned</v>
      </c>
      <c r="J589" s="220">
        <f>_xlfn.XLOOKUP(G589,Calendar!$A$2:$A$300,Calendar!$B$2:$B$300)</f>
        <v>43473</v>
      </c>
      <c r="K589" s="5" t="b">
        <f t="shared" ca="1" si="30"/>
        <v>0</v>
      </c>
      <c r="L589" s="5" t="str">
        <f t="shared" si="31"/>
        <v>FoundationEastern Hemisphere Notebook87</v>
      </c>
    </row>
    <row r="590" spans="1:12" hidden="1" x14ac:dyDescent="0.25">
      <c r="A590" s="217" t="str">
        <f t="shared" si="32"/>
        <v>ƒ __/__</v>
      </c>
      <c r="B590" s="217" t="str">
        <f>IFERROR(IF(VLOOKUP(L590,ActivityList[#Data],13,0)="Yes"," "&amp;Map,"")&amp;IF(VLOOKUP(L590,ActivityList[#Data],14,0)="Yes"," "&amp;Timeline,IF(VLOOKUP(L590,ActivityList[#Data],14,0)="Figure"," "&amp;Timeline&amp;Figure,"")),"")</f>
        <v/>
      </c>
      <c r="C590" s="85" t="str">
        <v>Do the activities on p.63</v>
      </c>
      <c r="D590" s="218" t="str">
        <v>Eastern Hemisphere Notebook</v>
      </c>
      <c r="E590" s="218" t="str">
        <v>Foundation</v>
      </c>
      <c r="F590" s="219" t="str">
        <v>History/Geog.</v>
      </c>
      <c r="G590" s="5">
        <v>88</v>
      </c>
      <c r="H590" s="5" t="str">
        <v>Ethan</v>
      </c>
      <c r="I590" s="5" t="str">
        <v>Planned</v>
      </c>
      <c r="J590" s="220">
        <f>_xlfn.XLOOKUP(G590,Calendar!$A$2:$A$300,Calendar!$B$2:$B$300)</f>
        <v>43474</v>
      </c>
      <c r="K590" s="5" t="b">
        <f t="shared" ca="1" si="30"/>
        <v>0</v>
      </c>
      <c r="L590" s="5" t="str">
        <f t="shared" si="31"/>
        <v>FoundationEastern Hemisphere Notebook88</v>
      </c>
    </row>
    <row r="591" spans="1:12" hidden="1" x14ac:dyDescent="0.25">
      <c r="A591" s="217" t="str">
        <f t="shared" si="32"/>
        <v>ƒ __/__</v>
      </c>
      <c r="B591" s="217" t="str">
        <f>IFERROR(IF(VLOOKUP(L591,ActivityList[#Data],13,0)="Yes"," "&amp;Map,"")&amp;IF(VLOOKUP(L591,ActivityList[#Data],14,0)="Yes"," "&amp;Timeline,IF(VLOOKUP(L591,ActivityList[#Data],14,0)="Figure"," "&amp;Timeline&amp;Figure,"")),"")</f>
        <v/>
      </c>
      <c r="C591" s="85" t="str">
        <v>Do the activities on p.64</v>
      </c>
      <c r="D591" s="218" t="str">
        <v>Eastern Hemisphere Notebook</v>
      </c>
      <c r="E591" s="218" t="str">
        <v>Foundation</v>
      </c>
      <c r="F591" s="219" t="str">
        <v>History/Geog.</v>
      </c>
      <c r="G591" s="5">
        <v>89</v>
      </c>
      <c r="H591" s="5" t="str">
        <v>Ethan</v>
      </c>
      <c r="I591" s="5" t="str">
        <v>Planned</v>
      </c>
      <c r="J591" s="220">
        <f>_xlfn.XLOOKUP(G591,Calendar!$A$2:$A$300,Calendar!$B$2:$B$300)</f>
        <v>43475</v>
      </c>
      <c r="K591" s="5" t="b">
        <f t="shared" ca="1" si="30"/>
        <v>0</v>
      </c>
      <c r="L591" s="5" t="str">
        <f t="shared" si="31"/>
        <v>FoundationEastern Hemisphere Notebook89</v>
      </c>
    </row>
    <row r="592" spans="1:12" hidden="1" x14ac:dyDescent="0.25">
      <c r="A592" s="217" t="str">
        <f t="shared" si="32"/>
        <v>ƒ __/__</v>
      </c>
      <c r="B592" s="217" t="str">
        <f>IFERROR(IF(VLOOKUP(L592,ActivityList[#Data],13,0)="Yes"," "&amp;Map,"")&amp;IF(VLOOKUP(L592,ActivityList[#Data],14,0)="Yes"," "&amp;Timeline,IF(VLOOKUP(L592,ActivityList[#Data],14,0)="Figure"," "&amp;Timeline&amp;Figure,"")),"")</f>
        <v/>
      </c>
      <c r="C592" s="85" t="str">
        <v>Do the activities on p.65-66</v>
      </c>
      <c r="D592" s="218" t="str">
        <v>Eastern Hemisphere Notebook</v>
      </c>
      <c r="E592" s="218" t="str">
        <v>Foundation</v>
      </c>
      <c r="F592" s="219" t="str">
        <v>History/Geog.</v>
      </c>
      <c r="G592" s="5">
        <v>90</v>
      </c>
      <c r="H592" s="5" t="str">
        <v>Ethan</v>
      </c>
      <c r="I592" s="5" t="str">
        <v>Planned</v>
      </c>
      <c r="J592" s="220">
        <f>_xlfn.XLOOKUP(G592,Calendar!$A$2:$A$300,Calendar!$B$2:$B$300)</f>
        <v>43476</v>
      </c>
      <c r="K592" s="5" t="b">
        <f t="shared" ca="1" si="30"/>
        <v>0</v>
      </c>
      <c r="L592" s="5" t="str">
        <f t="shared" si="31"/>
        <v>FoundationEastern Hemisphere Notebook90</v>
      </c>
    </row>
    <row r="593" spans="1:12" hidden="1" x14ac:dyDescent="0.25">
      <c r="A593" s="217" t="str">
        <f t="shared" si="32"/>
        <v>ƒ __/__</v>
      </c>
      <c r="B593" s="217" t="str">
        <f>IFERROR(IF(VLOOKUP(L593,ActivityList[#Data],13,0)="Yes"," "&amp;Map,"")&amp;IF(VLOOKUP(L593,ActivityList[#Data],14,0)="Yes"," "&amp;Timeline,IF(VLOOKUP(L593,ActivityList[#Data],14,0)="Figure"," "&amp;Timeline&amp;Figure,"")),"")</f>
        <v/>
      </c>
      <c r="C593" s="85" t="str">
        <v>Do the activities on p.67</v>
      </c>
      <c r="D593" s="218" t="str">
        <v>Eastern Hemisphere Notebook</v>
      </c>
      <c r="E593" s="218" t="str">
        <v>Foundation</v>
      </c>
      <c r="F593" s="219" t="str">
        <v>History/Geog.</v>
      </c>
      <c r="G593" s="5">
        <v>106</v>
      </c>
      <c r="H593" s="5" t="str">
        <v>Ethan</v>
      </c>
      <c r="I593" s="5" t="str">
        <v>Planned</v>
      </c>
      <c r="J593" s="220">
        <f>_xlfn.XLOOKUP(G593,Calendar!$A$2:$A$300,Calendar!$B$2:$B$300)</f>
        <v>43500</v>
      </c>
      <c r="K593" s="5" t="b">
        <f t="shared" ca="1" si="30"/>
        <v>0</v>
      </c>
      <c r="L593" s="5" t="str">
        <f t="shared" si="31"/>
        <v>FoundationEastern Hemisphere Notebook106</v>
      </c>
    </row>
    <row r="594" spans="1:12" hidden="1" x14ac:dyDescent="0.25">
      <c r="A594" s="217" t="str">
        <f t="shared" si="32"/>
        <v>ƒ __/__</v>
      </c>
      <c r="B594" s="217" t="str">
        <f>IFERROR(IF(VLOOKUP(L594,ActivityList[#Data],13,0)="Yes"," "&amp;Map,"")&amp;IF(VLOOKUP(L594,ActivityList[#Data],14,0)="Yes"," "&amp;Timeline,IF(VLOOKUP(L594,ActivityList[#Data],14,0)="Figure"," "&amp;Timeline&amp;Figure,"")),"")</f>
        <v/>
      </c>
      <c r="C594" s="85" t="str">
        <v>Do the activities on p.68-70</v>
      </c>
      <c r="D594" s="218" t="str">
        <v>Eastern Hemisphere Notebook</v>
      </c>
      <c r="E594" s="218" t="str">
        <v>Foundation</v>
      </c>
      <c r="F594" s="219" t="str">
        <v>History/Geog.</v>
      </c>
      <c r="G594" s="5">
        <v>107</v>
      </c>
      <c r="H594" s="5" t="str">
        <v>Ethan</v>
      </c>
      <c r="I594" s="5" t="str">
        <v>Planned</v>
      </c>
      <c r="J594" s="220">
        <f>_xlfn.XLOOKUP(G594,Calendar!$A$2:$A$300,Calendar!$B$2:$B$300)</f>
        <v>43501</v>
      </c>
      <c r="K594" s="5" t="b">
        <f t="shared" ca="1" si="30"/>
        <v>0</v>
      </c>
      <c r="L594" s="5" t="str">
        <f t="shared" si="31"/>
        <v>FoundationEastern Hemisphere Notebook107</v>
      </c>
    </row>
    <row r="595" spans="1:12" hidden="1" x14ac:dyDescent="0.25">
      <c r="A595" s="217" t="str">
        <f t="shared" si="32"/>
        <v>ƒ __/__</v>
      </c>
      <c r="B595" s="217" t="str">
        <f>IFERROR(IF(VLOOKUP(L595,ActivityList[#Data],13,0)="Yes"," "&amp;Map,"")&amp;IF(VLOOKUP(L595,ActivityList[#Data],14,0)="Yes"," "&amp;Timeline,IF(VLOOKUP(L595,ActivityList[#Data],14,0)="Figure"," "&amp;Timeline&amp;Figure,"")),"")</f>
        <v/>
      </c>
      <c r="C595" s="85" t="str">
        <v>Do the activities on p.71</v>
      </c>
      <c r="D595" s="218" t="str">
        <v>Eastern Hemisphere Notebook</v>
      </c>
      <c r="E595" s="218" t="str">
        <v>Foundation</v>
      </c>
      <c r="F595" s="219" t="str">
        <v>History/Geog.</v>
      </c>
      <c r="G595" s="5">
        <v>108</v>
      </c>
      <c r="H595" s="5" t="str">
        <v>Ethan</v>
      </c>
      <c r="I595" s="5" t="str">
        <v>Planned</v>
      </c>
      <c r="J595" s="220">
        <f>_xlfn.XLOOKUP(G595,Calendar!$A$2:$A$300,Calendar!$B$2:$B$300)</f>
        <v>43502</v>
      </c>
      <c r="K595" s="5" t="b">
        <f t="shared" ref="K595:K658" ca="1" si="33">J595&lt;=$D$1</f>
        <v>0</v>
      </c>
      <c r="L595" s="5" t="str">
        <f t="shared" ref="L595:L658" si="34">E595&amp;D595&amp;G595</f>
        <v>FoundationEastern Hemisphere Notebook108</v>
      </c>
    </row>
    <row r="596" spans="1:12" hidden="1" x14ac:dyDescent="0.25">
      <c r="A596" s="217" t="str">
        <f t="shared" si="32"/>
        <v>ƒ __/__</v>
      </c>
      <c r="B596" s="217" t="str">
        <f>IFERROR(IF(VLOOKUP(L596,ActivityList[#Data],13,0)="Yes"," "&amp;Map,"")&amp;IF(VLOOKUP(L596,ActivityList[#Data],14,0)="Yes"," "&amp;Timeline,IF(VLOOKUP(L596,ActivityList[#Data],14,0)="Figure"," "&amp;Timeline&amp;Figure,"")),"")</f>
        <v/>
      </c>
      <c r="C596" s="85" t="str">
        <v>Do the activities on p.72</v>
      </c>
      <c r="D596" s="218" t="str">
        <v>Eastern Hemisphere Notebook</v>
      </c>
      <c r="E596" s="218" t="str">
        <v>Foundation</v>
      </c>
      <c r="F596" s="219" t="str">
        <v>History/Geog.</v>
      </c>
      <c r="G596" s="5">
        <v>109</v>
      </c>
      <c r="H596" s="5" t="str">
        <v>Ethan</v>
      </c>
      <c r="I596" s="5" t="str">
        <v>Planned</v>
      </c>
      <c r="J596" s="220">
        <f>_xlfn.XLOOKUP(G596,Calendar!$A$2:$A$300,Calendar!$B$2:$B$300)</f>
        <v>43503</v>
      </c>
      <c r="K596" s="5" t="b">
        <f t="shared" ca="1" si="33"/>
        <v>0</v>
      </c>
      <c r="L596" s="5" t="str">
        <f t="shared" si="34"/>
        <v>FoundationEastern Hemisphere Notebook109</v>
      </c>
    </row>
    <row r="597" spans="1:12" hidden="1" x14ac:dyDescent="0.25">
      <c r="A597" s="217" t="str">
        <f t="shared" si="32"/>
        <v>ƒ __/__</v>
      </c>
      <c r="B597" s="217" t="str">
        <f>IFERROR(IF(VLOOKUP(L597,ActivityList[#Data],13,0)="Yes"," "&amp;Map,"")&amp;IF(VLOOKUP(L597,ActivityList[#Data],14,0)="Yes"," "&amp;Timeline,IF(VLOOKUP(L597,ActivityList[#Data],14,0)="Figure"," "&amp;Timeline&amp;Figure,"")),"")</f>
        <v/>
      </c>
      <c r="C597" s="85" t="str">
        <v>Do the activities on p.75</v>
      </c>
      <c r="D597" s="218" t="str">
        <v>Eastern Hemisphere Notebook</v>
      </c>
      <c r="E597" s="218" t="str">
        <v>Foundation</v>
      </c>
      <c r="F597" s="219" t="str">
        <v>History/Geog.</v>
      </c>
      <c r="G597" s="5">
        <v>112</v>
      </c>
      <c r="H597" s="5" t="str">
        <v>Ethan</v>
      </c>
      <c r="I597" s="5" t="str">
        <v>Planned</v>
      </c>
      <c r="J597" s="220">
        <f>_xlfn.XLOOKUP(G597,Calendar!$A$2:$A$300,Calendar!$B$2:$B$300)</f>
        <v>43508</v>
      </c>
      <c r="K597" s="5" t="b">
        <f t="shared" ca="1" si="33"/>
        <v>0</v>
      </c>
      <c r="L597" s="5" t="str">
        <f t="shared" si="34"/>
        <v>FoundationEastern Hemisphere Notebook112</v>
      </c>
    </row>
    <row r="598" spans="1:12" hidden="1" x14ac:dyDescent="0.25">
      <c r="A598" s="217" t="str">
        <f t="shared" si="32"/>
        <v>ƒ __/__</v>
      </c>
      <c r="B598" s="217" t="str">
        <f>IFERROR(IF(VLOOKUP(L598,ActivityList[#Data],13,0)="Yes"," "&amp;Map,"")&amp;IF(VLOOKUP(L598,ActivityList[#Data],14,0)="Yes"," "&amp;Timeline,IF(VLOOKUP(L598,ActivityList[#Data],14,0)="Figure"," "&amp;Timeline&amp;Figure,"")),"")</f>
        <v/>
      </c>
      <c r="C598" s="85" t="str">
        <v>Do the activities on p.73</v>
      </c>
      <c r="D598" s="218" t="str">
        <v>Eastern Hemisphere Notebook</v>
      </c>
      <c r="E598" s="218" t="str">
        <v>Foundation</v>
      </c>
      <c r="F598" s="219" t="str">
        <v>History/Geog.</v>
      </c>
      <c r="G598" s="5">
        <v>115</v>
      </c>
      <c r="H598" s="5" t="str">
        <v>Ethan</v>
      </c>
      <c r="I598" s="5" t="str">
        <v>Planned</v>
      </c>
      <c r="J598" s="220">
        <f>_xlfn.XLOOKUP(G598,Calendar!$A$2:$A$300,Calendar!$B$2:$B$300)</f>
        <v>43511</v>
      </c>
      <c r="K598" s="5" t="b">
        <f t="shared" ca="1" si="33"/>
        <v>0</v>
      </c>
      <c r="L598" s="5" t="str">
        <f t="shared" si="34"/>
        <v>FoundationEastern Hemisphere Notebook115</v>
      </c>
    </row>
    <row r="599" spans="1:12" hidden="1" x14ac:dyDescent="0.25">
      <c r="A599" s="217" t="str">
        <f t="shared" si="32"/>
        <v>ƒ __/__</v>
      </c>
      <c r="B599" s="217" t="str">
        <f>IFERROR(IF(VLOOKUP(L599,ActivityList[#Data],13,0)="Yes"," "&amp;Map,"")&amp;IF(VLOOKUP(L599,ActivityList[#Data],14,0)="Yes"," "&amp;Timeline,IF(VLOOKUP(L599,ActivityList[#Data],14,0)="Figure"," "&amp;Timeline&amp;Figure,"")),"")</f>
        <v/>
      </c>
      <c r="C599" s="85" t="str">
        <v>Do the activities on p.74</v>
      </c>
      <c r="D599" s="218" t="str">
        <v>Eastern Hemisphere Notebook</v>
      </c>
      <c r="E599" s="218" t="str">
        <v>Foundation</v>
      </c>
      <c r="F599" s="219" t="str">
        <v>History/Geog.</v>
      </c>
      <c r="G599" s="5">
        <v>116</v>
      </c>
      <c r="H599" s="5" t="str">
        <v>Ethan</v>
      </c>
      <c r="I599" s="5" t="str">
        <v>Planned</v>
      </c>
      <c r="J599" s="220">
        <f>_xlfn.XLOOKUP(G599,Calendar!$A$2:$A$300,Calendar!$B$2:$B$300)</f>
        <v>43514</v>
      </c>
      <c r="K599" s="5" t="b">
        <f t="shared" ca="1" si="33"/>
        <v>0</v>
      </c>
      <c r="L599" s="5" t="str">
        <f t="shared" si="34"/>
        <v>FoundationEastern Hemisphere Notebook116</v>
      </c>
    </row>
    <row r="600" spans="1:12" hidden="1" x14ac:dyDescent="0.25">
      <c r="A600" s="217" t="str">
        <f t="shared" si="32"/>
        <v>ƒ __/__</v>
      </c>
      <c r="B600" s="217" t="str">
        <f>IFERROR(IF(VLOOKUP(L600,ActivityList[#Data],13,0)="Yes"," "&amp;Map,"")&amp;IF(VLOOKUP(L600,ActivityList[#Data],14,0)="Yes"," "&amp;Timeline,IF(VLOOKUP(L600,ActivityList[#Data],14,0)="Figure"," "&amp;Timeline&amp;Figure,"")),"")</f>
        <v/>
      </c>
      <c r="C600" s="85" t="str">
        <v>Do the activities on p.76</v>
      </c>
      <c r="D600" s="218" t="str">
        <v>Eastern Hemisphere Notebook</v>
      </c>
      <c r="E600" s="218" t="str">
        <v>Foundation</v>
      </c>
      <c r="F600" s="219" t="str">
        <v>History/Geog.</v>
      </c>
      <c r="G600" s="5">
        <v>118</v>
      </c>
      <c r="H600" s="5" t="str">
        <v>Ethan</v>
      </c>
      <c r="I600" s="5" t="str">
        <v>Planned</v>
      </c>
      <c r="J600" s="220">
        <f>_xlfn.XLOOKUP(G600,Calendar!$A$2:$A$300,Calendar!$B$2:$B$300)</f>
        <v>43516</v>
      </c>
      <c r="K600" s="5" t="b">
        <f t="shared" ca="1" si="33"/>
        <v>0</v>
      </c>
      <c r="L600" s="5" t="str">
        <f t="shared" si="34"/>
        <v>FoundationEastern Hemisphere Notebook118</v>
      </c>
    </row>
    <row r="601" spans="1:12" hidden="1" x14ac:dyDescent="0.25">
      <c r="A601" s="217" t="str">
        <f t="shared" si="32"/>
        <v>ƒ __/__</v>
      </c>
      <c r="B601" s="217" t="str">
        <f>IFERROR(IF(VLOOKUP(L601,ActivityList[#Data],13,0)="Yes"," "&amp;Map,"")&amp;IF(VLOOKUP(L601,ActivityList[#Data],14,0)="Yes"," "&amp;Timeline,IF(VLOOKUP(L601,ActivityList[#Data],14,0)="Figure"," "&amp;Timeline&amp;Figure,"")),"")</f>
        <v/>
      </c>
      <c r="C601" s="85" t="str">
        <v>Do the activities on p.77</v>
      </c>
      <c r="D601" s="218" t="str">
        <v>Eastern Hemisphere Notebook</v>
      </c>
      <c r="E601" s="218" t="str">
        <v>Foundation</v>
      </c>
      <c r="F601" s="219" t="str">
        <v>History/Geog.</v>
      </c>
      <c r="G601" s="5">
        <v>120</v>
      </c>
      <c r="H601" s="5" t="str">
        <v>Ethan</v>
      </c>
      <c r="I601" s="5" t="str">
        <v>Planned</v>
      </c>
      <c r="J601" s="220">
        <f>_xlfn.XLOOKUP(G601,Calendar!$A$2:$A$300,Calendar!$B$2:$B$300)</f>
        <v>43518</v>
      </c>
      <c r="K601" s="5" t="b">
        <f t="shared" ca="1" si="33"/>
        <v>0</v>
      </c>
      <c r="L601" s="5" t="str">
        <f t="shared" si="34"/>
        <v>FoundationEastern Hemisphere Notebook120</v>
      </c>
    </row>
    <row r="602" spans="1:12" hidden="1" x14ac:dyDescent="0.25">
      <c r="A602" s="217" t="str">
        <f t="shared" si="32"/>
        <v>ƒ __/__</v>
      </c>
      <c r="B602" s="217" t="str">
        <f>IFERROR(IF(VLOOKUP(L602,ActivityList[#Data],13,0)="Yes"," "&amp;Map,"")&amp;IF(VLOOKUP(L602,ActivityList[#Data],14,0)="Yes"," "&amp;Timeline,IF(VLOOKUP(L602,ActivityList[#Data],14,0)="Figure"," "&amp;Timeline&amp;Figure,"")),"")</f>
        <v/>
      </c>
      <c r="C602" s="85" t="str">
        <v>Do the activities on p.79</v>
      </c>
      <c r="D602" s="218" t="str">
        <v>Eastern Hemisphere Notebook</v>
      </c>
      <c r="E602" s="218" t="str">
        <v>Foundation</v>
      </c>
      <c r="F602" s="219" t="str">
        <v>History/Geog.</v>
      </c>
      <c r="G602" s="5">
        <v>131</v>
      </c>
      <c r="H602" s="5" t="str">
        <v>Ethan</v>
      </c>
      <c r="I602" s="5" t="str">
        <v>Planned</v>
      </c>
      <c r="J602" s="220">
        <f>_xlfn.XLOOKUP(G602,Calendar!$A$2:$A$300,Calendar!$B$2:$B$300)</f>
        <v>43535</v>
      </c>
      <c r="K602" s="5" t="b">
        <f t="shared" ca="1" si="33"/>
        <v>0</v>
      </c>
      <c r="L602" s="5" t="str">
        <f t="shared" si="34"/>
        <v>FoundationEastern Hemisphere Notebook131</v>
      </c>
    </row>
    <row r="603" spans="1:12" hidden="1" x14ac:dyDescent="0.25">
      <c r="A603" s="217" t="str">
        <f t="shared" si="32"/>
        <v>ƒ __/__</v>
      </c>
      <c r="B603" s="217" t="str">
        <f>IFERROR(IF(VLOOKUP(L603,ActivityList[#Data],13,0)="Yes"," "&amp;Map,"")&amp;IF(VLOOKUP(L603,ActivityList[#Data],14,0)="Yes"," "&amp;Timeline,IF(VLOOKUP(L603,ActivityList[#Data],14,0)="Figure"," "&amp;Timeline&amp;Figure,"")),"")</f>
        <v/>
      </c>
      <c r="C603" s="85" t="str">
        <v>Do the activities on p.80-82</v>
      </c>
      <c r="D603" s="218" t="str">
        <v>Eastern Hemisphere Notebook</v>
      </c>
      <c r="E603" s="218" t="str">
        <v>Foundation</v>
      </c>
      <c r="F603" s="219" t="str">
        <v>History/Geog.</v>
      </c>
      <c r="G603" s="5">
        <v>133</v>
      </c>
      <c r="H603" s="5" t="str">
        <v>Ethan</v>
      </c>
      <c r="I603" s="5" t="str">
        <v>Planned</v>
      </c>
      <c r="J603" s="220">
        <f>_xlfn.XLOOKUP(G603,Calendar!$A$2:$A$300,Calendar!$B$2:$B$300)</f>
        <v>43537</v>
      </c>
      <c r="K603" s="5" t="b">
        <f t="shared" ca="1" si="33"/>
        <v>0</v>
      </c>
      <c r="L603" s="5" t="str">
        <f t="shared" si="34"/>
        <v>FoundationEastern Hemisphere Notebook133</v>
      </c>
    </row>
    <row r="604" spans="1:12" hidden="1" x14ac:dyDescent="0.25">
      <c r="A604" s="217" t="str">
        <f t="shared" si="32"/>
        <v>ƒ __/__</v>
      </c>
      <c r="B604" s="217" t="str">
        <f>IFERROR(IF(VLOOKUP(L604,ActivityList[#Data],13,0)="Yes"," "&amp;Map,"")&amp;IF(VLOOKUP(L604,ActivityList[#Data],14,0)="Yes"," "&amp;Timeline,IF(VLOOKUP(L604,ActivityList[#Data],14,0)="Figure"," "&amp;Timeline&amp;Figure,"")),"")</f>
        <v/>
      </c>
      <c r="C604" s="85" t="str">
        <v>Do the activities on p.83</v>
      </c>
      <c r="D604" s="218" t="str">
        <v>Eastern Hemisphere Notebook</v>
      </c>
      <c r="E604" s="218" t="str">
        <v>Foundation</v>
      </c>
      <c r="F604" s="219" t="str">
        <v>History/Geog.</v>
      </c>
      <c r="G604" s="5">
        <v>134</v>
      </c>
      <c r="H604" s="5" t="str">
        <v>Ethan</v>
      </c>
      <c r="I604" s="5" t="str">
        <v>Planned</v>
      </c>
      <c r="J604" s="220">
        <f>_xlfn.XLOOKUP(G604,Calendar!$A$2:$A$300,Calendar!$B$2:$B$300)</f>
        <v>43538</v>
      </c>
      <c r="K604" s="5" t="b">
        <f t="shared" ca="1" si="33"/>
        <v>0</v>
      </c>
      <c r="L604" s="5" t="str">
        <f t="shared" si="34"/>
        <v>FoundationEastern Hemisphere Notebook134</v>
      </c>
    </row>
    <row r="605" spans="1:12" hidden="1" x14ac:dyDescent="0.25">
      <c r="A605" s="217" t="str">
        <f t="shared" si="32"/>
        <v>ƒ __/__</v>
      </c>
      <c r="B605" s="217" t="str">
        <f>IFERROR(IF(VLOOKUP(L605,ActivityList[#Data],13,0)="Yes"," "&amp;Map,"")&amp;IF(VLOOKUP(L605,ActivityList[#Data],14,0)="Yes"," "&amp;Timeline,IF(VLOOKUP(L605,ActivityList[#Data],14,0)="Figure"," "&amp;Timeline&amp;Figure,"")),"")</f>
        <v/>
      </c>
      <c r="C605" s="85" t="str">
        <v>Do the activities on p.84</v>
      </c>
      <c r="D605" s="218" t="str">
        <v>Eastern Hemisphere Notebook</v>
      </c>
      <c r="E605" s="218" t="str">
        <v>Foundation</v>
      </c>
      <c r="F605" s="219" t="str">
        <v>History/Geog.</v>
      </c>
      <c r="G605" s="5">
        <v>137</v>
      </c>
      <c r="H605" s="5" t="str">
        <v>Ethan</v>
      </c>
      <c r="I605" s="5" t="str">
        <v>Planned</v>
      </c>
      <c r="J605" s="220">
        <f>_xlfn.XLOOKUP(G605,Calendar!$A$2:$A$300,Calendar!$B$2:$B$300)</f>
        <v>43543</v>
      </c>
      <c r="K605" s="5" t="b">
        <f t="shared" ca="1" si="33"/>
        <v>0</v>
      </c>
      <c r="L605" s="5" t="str">
        <f t="shared" si="34"/>
        <v>FoundationEastern Hemisphere Notebook137</v>
      </c>
    </row>
    <row r="606" spans="1:12" hidden="1" x14ac:dyDescent="0.25">
      <c r="A606" s="217" t="str">
        <f t="shared" si="32"/>
        <v>ƒ __/__</v>
      </c>
      <c r="B606" s="217" t="str">
        <f>IFERROR(IF(VLOOKUP(L606,ActivityList[#Data],13,0)="Yes"," "&amp;Map,"")&amp;IF(VLOOKUP(L606,ActivityList[#Data],14,0)="Yes"," "&amp;Timeline,IF(VLOOKUP(L606,ActivityList[#Data],14,0)="Figure"," "&amp;Timeline&amp;Figure,"")),"")</f>
        <v/>
      </c>
      <c r="C606" s="85" t="str">
        <v>Do the activities on p.85</v>
      </c>
      <c r="D606" s="218" t="str">
        <v>Eastern Hemisphere Notebook</v>
      </c>
      <c r="E606" s="218" t="str">
        <v>Foundation</v>
      </c>
      <c r="F606" s="219" t="str">
        <v>History/Geog.</v>
      </c>
      <c r="G606" s="5">
        <v>140</v>
      </c>
      <c r="H606" s="5" t="str">
        <v>Ethan</v>
      </c>
      <c r="I606" s="5" t="str">
        <v>Planned</v>
      </c>
      <c r="J606" s="220">
        <f>_xlfn.XLOOKUP(G606,Calendar!$A$2:$A$300,Calendar!$B$2:$B$300)</f>
        <v>43546</v>
      </c>
      <c r="K606" s="5" t="b">
        <f t="shared" ca="1" si="33"/>
        <v>0</v>
      </c>
      <c r="L606" s="5" t="str">
        <f t="shared" si="34"/>
        <v>FoundationEastern Hemisphere Notebook140</v>
      </c>
    </row>
    <row r="607" spans="1:12" hidden="1" x14ac:dyDescent="0.25">
      <c r="A607" s="217" t="str">
        <f t="shared" si="32"/>
        <v>ƒ __/__</v>
      </c>
      <c r="B607" s="217" t="str">
        <f>IFERROR(IF(VLOOKUP(L607,ActivityList[#Data],13,0)="Yes"," "&amp;Map,"")&amp;IF(VLOOKUP(L607,ActivityList[#Data],14,0)="Yes"," "&amp;Timeline,IF(VLOOKUP(L607,ActivityList[#Data],14,0)="Figure"," "&amp;Timeline&amp;Figure,"")),"")</f>
        <v/>
      </c>
      <c r="C607" s="85" t="str">
        <v>Do the activities on p.86</v>
      </c>
      <c r="D607" s="218" t="str">
        <v>Eastern Hemisphere Notebook</v>
      </c>
      <c r="E607" s="218" t="str">
        <v>Foundation</v>
      </c>
      <c r="F607" s="219" t="str">
        <v>History/Geog.</v>
      </c>
      <c r="G607" s="5">
        <v>141</v>
      </c>
      <c r="H607" s="5" t="str">
        <v>Ethan</v>
      </c>
      <c r="I607" s="5" t="str">
        <v>Planned</v>
      </c>
      <c r="J607" s="220">
        <f>_xlfn.XLOOKUP(G607,Calendar!$A$2:$A$300,Calendar!$B$2:$B$300)</f>
        <v>43549</v>
      </c>
      <c r="K607" s="5" t="b">
        <f t="shared" ca="1" si="33"/>
        <v>0</v>
      </c>
      <c r="L607" s="5" t="str">
        <f t="shared" si="34"/>
        <v>FoundationEastern Hemisphere Notebook141</v>
      </c>
    </row>
    <row r="608" spans="1:12" hidden="1" x14ac:dyDescent="0.25">
      <c r="A608" s="217" t="str">
        <f t="shared" si="32"/>
        <v>ƒ __/__</v>
      </c>
      <c r="B608" s="217" t="str">
        <f>IFERROR(IF(VLOOKUP(L608,ActivityList[#Data],13,0)="Yes"," "&amp;Map,"")&amp;IF(VLOOKUP(L608,ActivityList[#Data],14,0)="Yes"," "&amp;Timeline,IF(VLOOKUP(L608,ActivityList[#Data],14,0)="Figure"," "&amp;Timeline&amp;Figure,"")),"")</f>
        <v/>
      </c>
      <c r="C608" s="85" t="str">
        <v>Do the activities on p.87</v>
      </c>
      <c r="D608" s="218" t="str">
        <v>Eastern Hemisphere Notebook</v>
      </c>
      <c r="E608" s="218" t="str">
        <v>Foundation</v>
      </c>
      <c r="F608" s="219" t="str">
        <v>History/Geog.</v>
      </c>
      <c r="G608" s="5">
        <v>143</v>
      </c>
      <c r="H608" s="5" t="str">
        <v>Ethan</v>
      </c>
      <c r="I608" s="5" t="str">
        <v>Planned</v>
      </c>
      <c r="J608" s="220">
        <f>_xlfn.XLOOKUP(G608,Calendar!$A$2:$A$300,Calendar!$B$2:$B$300)</f>
        <v>43551</v>
      </c>
      <c r="K608" s="5" t="b">
        <f t="shared" ca="1" si="33"/>
        <v>0</v>
      </c>
      <c r="L608" s="5" t="str">
        <f t="shared" si="34"/>
        <v>FoundationEastern Hemisphere Notebook143</v>
      </c>
    </row>
    <row r="609" spans="1:12" hidden="1" x14ac:dyDescent="0.25">
      <c r="A609" s="217" t="str">
        <f t="shared" si="32"/>
        <v>ƒ __/__</v>
      </c>
      <c r="B609" s="217" t="str">
        <f>IFERROR(IF(VLOOKUP(L609,ActivityList[#Data],13,0)="Yes"," "&amp;Map,"")&amp;IF(VLOOKUP(L609,ActivityList[#Data],14,0)="Yes"," "&amp;Timeline,IF(VLOOKUP(L609,ActivityList[#Data],14,0)="Figure"," "&amp;Timeline&amp;Figure,"")),"")</f>
        <v/>
      </c>
      <c r="C609" s="85" t="str">
        <v>Do the activities on p.88</v>
      </c>
      <c r="D609" s="218" t="str">
        <v>Eastern Hemisphere Notebook</v>
      </c>
      <c r="E609" s="218" t="str">
        <v>Foundation</v>
      </c>
      <c r="F609" s="219" t="str">
        <v>History/Geog.</v>
      </c>
      <c r="G609" s="5">
        <v>144</v>
      </c>
      <c r="H609" s="5" t="str">
        <v>Ethan</v>
      </c>
      <c r="I609" s="5" t="str">
        <v>Planned</v>
      </c>
      <c r="J609" s="220">
        <f>_xlfn.XLOOKUP(G609,Calendar!$A$2:$A$300,Calendar!$B$2:$B$300)</f>
        <v>43552</v>
      </c>
      <c r="K609" s="5" t="b">
        <f t="shared" ca="1" si="33"/>
        <v>0</v>
      </c>
      <c r="L609" s="5" t="str">
        <f t="shared" si="34"/>
        <v>FoundationEastern Hemisphere Notebook144</v>
      </c>
    </row>
    <row r="610" spans="1:12" hidden="1" x14ac:dyDescent="0.25">
      <c r="A610" s="217" t="str">
        <f t="shared" si="32"/>
        <v>ƒ __/__</v>
      </c>
      <c r="B610" s="217" t="str">
        <f>IFERROR(IF(VLOOKUP(L610,ActivityList[#Data],13,0)="Yes"," "&amp;Map,"")&amp;IF(VLOOKUP(L610,ActivityList[#Data],14,0)="Yes"," "&amp;Timeline,IF(VLOOKUP(L610,ActivityList[#Data],14,0)="Figure"," "&amp;Timeline&amp;Figure,"")),"")</f>
        <v/>
      </c>
      <c r="C610" s="85" t="str">
        <v>Do the activities on p.89</v>
      </c>
      <c r="D610" s="218" t="str">
        <v>Eastern Hemisphere Notebook</v>
      </c>
      <c r="E610" s="218" t="str">
        <v>Foundation</v>
      </c>
      <c r="F610" s="219" t="str">
        <v>History/Geog.</v>
      </c>
      <c r="G610" s="5">
        <v>145</v>
      </c>
      <c r="H610" s="5" t="str">
        <v>Ethan</v>
      </c>
      <c r="I610" s="5" t="str">
        <v>Planned</v>
      </c>
      <c r="J610" s="220">
        <f>_xlfn.XLOOKUP(G610,Calendar!$A$2:$A$300,Calendar!$B$2:$B$300)</f>
        <v>43553</v>
      </c>
      <c r="K610" s="5" t="b">
        <f t="shared" ca="1" si="33"/>
        <v>0</v>
      </c>
      <c r="L610" s="5" t="str">
        <f t="shared" si="34"/>
        <v>FoundationEastern Hemisphere Notebook145</v>
      </c>
    </row>
    <row r="611" spans="1:12" hidden="1" x14ac:dyDescent="0.25">
      <c r="A611" s="217" t="str">
        <f t="shared" si="32"/>
        <v>ƒ __/__</v>
      </c>
      <c r="B611" s="217" t="str">
        <f>IFERROR(IF(VLOOKUP(L611,ActivityList[#Data],13,0)="Yes"," "&amp;Map,"")&amp;IF(VLOOKUP(L611,ActivityList[#Data],14,0)="Yes"," "&amp;Timeline,IF(VLOOKUP(L611,ActivityList[#Data],14,0)="Figure"," "&amp;Timeline&amp;Figure,"")),"")</f>
        <v/>
      </c>
      <c r="C611" s="85" t="str">
        <v>Do the activities on p.91</v>
      </c>
      <c r="D611" s="218" t="str">
        <v>Eastern Hemisphere Notebook</v>
      </c>
      <c r="E611" s="218" t="str">
        <v>Foundation</v>
      </c>
      <c r="F611" s="219" t="str">
        <v>History/Geog.</v>
      </c>
      <c r="G611" s="5">
        <v>162</v>
      </c>
      <c r="H611" s="5" t="str">
        <v>Ethan</v>
      </c>
      <c r="I611" s="5" t="str">
        <v>Planned</v>
      </c>
      <c r="J611" s="220">
        <f>_xlfn.XLOOKUP(G611,Calendar!$A$2:$A$300,Calendar!$B$2:$B$300)</f>
        <v>43578</v>
      </c>
      <c r="K611" s="5" t="b">
        <f t="shared" ca="1" si="33"/>
        <v>0</v>
      </c>
      <c r="L611" s="5" t="str">
        <f t="shared" si="34"/>
        <v>FoundationEastern Hemisphere Notebook162</v>
      </c>
    </row>
    <row r="612" spans="1:12" hidden="1" x14ac:dyDescent="0.25">
      <c r="A612" s="217" t="str">
        <f t="shared" si="32"/>
        <v>ƒ __/__</v>
      </c>
      <c r="B612" s="217" t="str">
        <f>IFERROR(IF(VLOOKUP(L612,ActivityList[#Data],13,0)="Yes"," "&amp;Map,"")&amp;IF(VLOOKUP(L612,ActivityList[#Data],14,0)="Yes"," "&amp;Timeline,IF(VLOOKUP(L612,ActivityList[#Data],14,0)="Figure"," "&amp;Timeline&amp;Figure,"")),"")</f>
        <v/>
      </c>
      <c r="C612" s="85" t="str">
        <v>Do the activities on p.92-93</v>
      </c>
      <c r="D612" s="218" t="str">
        <v>Eastern Hemisphere Notebook</v>
      </c>
      <c r="E612" s="218" t="str">
        <v>Foundation</v>
      </c>
      <c r="F612" s="219" t="str">
        <v>History/Geog.</v>
      </c>
      <c r="G612" s="5">
        <v>163</v>
      </c>
      <c r="H612" s="5" t="str">
        <v>Ethan</v>
      </c>
      <c r="I612" s="5" t="str">
        <v>Planned</v>
      </c>
      <c r="J612" s="220">
        <f>_xlfn.XLOOKUP(G612,Calendar!$A$2:$A$300,Calendar!$B$2:$B$300)</f>
        <v>43579</v>
      </c>
      <c r="K612" s="5" t="b">
        <f t="shared" ca="1" si="33"/>
        <v>0</v>
      </c>
      <c r="L612" s="5" t="str">
        <f t="shared" si="34"/>
        <v>FoundationEastern Hemisphere Notebook163</v>
      </c>
    </row>
    <row r="613" spans="1:12" hidden="1" x14ac:dyDescent="0.25">
      <c r="A613" s="217" t="str">
        <f t="shared" si="32"/>
        <v>ƒ __/__</v>
      </c>
      <c r="B613" s="217" t="str">
        <f>IFERROR(IF(VLOOKUP(L613,ActivityList[#Data],13,0)="Yes"," "&amp;Map,"")&amp;IF(VLOOKUP(L613,ActivityList[#Data],14,0)="Yes"," "&amp;Timeline,IF(VLOOKUP(L613,ActivityList[#Data],14,0)="Figure"," "&amp;Timeline&amp;Figure,"")),"")</f>
        <v/>
      </c>
      <c r="C613" s="85" t="str">
        <v>Do the activities on p.94</v>
      </c>
      <c r="D613" s="218" t="str">
        <v>Eastern Hemisphere Notebook</v>
      </c>
      <c r="E613" s="218" t="str">
        <v>Foundation</v>
      </c>
      <c r="F613" s="219" t="str">
        <v>History/Geog.</v>
      </c>
      <c r="G613" s="5">
        <v>164</v>
      </c>
      <c r="H613" s="5" t="str">
        <v>Ethan</v>
      </c>
      <c r="I613" s="5" t="str">
        <v>Planned</v>
      </c>
      <c r="J613" s="220">
        <f>_xlfn.XLOOKUP(G613,Calendar!$A$2:$A$300,Calendar!$B$2:$B$300)</f>
        <v>43580</v>
      </c>
      <c r="K613" s="5" t="b">
        <f t="shared" ca="1" si="33"/>
        <v>0</v>
      </c>
      <c r="L613" s="5" t="str">
        <f t="shared" si="34"/>
        <v>FoundationEastern Hemisphere Notebook164</v>
      </c>
    </row>
    <row r="614" spans="1:12" hidden="1" x14ac:dyDescent="0.25">
      <c r="A614" s="217" t="str">
        <f t="shared" si="32"/>
        <v>ƒ __/__</v>
      </c>
      <c r="B614" s="217" t="str">
        <f>IFERROR(IF(VLOOKUP(L614,ActivityList[#Data],13,0)="Yes"," "&amp;Map,"")&amp;IF(VLOOKUP(L614,ActivityList[#Data],14,0)="Yes"," "&amp;Timeline,IF(VLOOKUP(L614,ActivityList[#Data],14,0)="Figure"," "&amp;Timeline&amp;Figure,"")),"")</f>
        <v/>
      </c>
      <c r="C614" s="85" t="str">
        <v>Do the activities on p.95</v>
      </c>
      <c r="D614" s="218" t="str">
        <v>Eastern Hemisphere Notebook</v>
      </c>
      <c r="E614" s="218" t="str">
        <v>Foundation</v>
      </c>
      <c r="F614" s="219" t="str">
        <v>History/Geog.</v>
      </c>
      <c r="G614" s="5">
        <v>165</v>
      </c>
      <c r="H614" s="5" t="str">
        <v>Ethan</v>
      </c>
      <c r="I614" s="5" t="str">
        <v>Planned</v>
      </c>
      <c r="J614" s="220">
        <f>_xlfn.XLOOKUP(G614,Calendar!$A$2:$A$300,Calendar!$B$2:$B$300)</f>
        <v>43581</v>
      </c>
      <c r="K614" s="5" t="b">
        <f t="shared" ca="1" si="33"/>
        <v>0</v>
      </c>
      <c r="L614" s="5" t="str">
        <f t="shared" si="34"/>
        <v>FoundationEastern Hemisphere Notebook165</v>
      </c>
    </row>
    <row r="615" spans="1:12" hidden="1" x14ac:dyDescent="0.25">
      <c r="A615" s="217" t="str">
        <f t="shared" si="32"/>
        <v>ƒ __/__</v>
      </c>
      <c r="B615" s="217" t="str">
        <f>IFERROR(IF(VLOOKUP(L615,ActivityList[#Data],13,0)="Yes"," "&amp;Map,"")&amp;IF(VLOOKUP(L615,ActivityList[#Data],14,0)="Yes"," "&amp;Timeline,IF(VLOOKUP(L615,ActivityList[#Data],14,0)="Figure"," "&amp;Timeline&amp;Figure,"")),"")</f>
        <v/>
      </c>
      <c r="C615" s="85" t="str">
        <v>Do the activities on p.97</v>
      </c>
      <c r="D615" s="218" t="str">
        <v>Eastern Hemisphere Notebook</v>
      </c>
      <c r="E615" s="218" t="str">
        <v>Foundation</v>
      </c>
      <c r="F615" s="219" t="str">
        <v>History/Geog.</v>
      </c>
      <c r="G615" s="5">
        <v>166</v>
      </c>
      <c r="H615" s="5" t="str">
        <v>Ethan</v>
      </c>
      <c r="I615" s="5" t="str">
        <v>Planned</v>
      </c>
      <c r="J615" s="220">
        <f>_xlfn.XLOOKUP(G615,Calendar!$A$2:$A$300,Calendar!$B$2:$B$300)</f>
        <v>43584</v>
      </c>
      <c r="K615" s="5" t="b">
        <f t="shared" ca="1" si="33"/>
        <v>0</v>
      </c>
      <c r="L615" s="5" t="str">
        <f t="shared" si="34"/>
        <v>FoundationEastern Hemisphere Notebook166</v>
      </c>
    </row>
    <row r="616" spans="1:12" hidden="1" x14ac:dyDescent="0.25">
      <c r="A616" s="217" t="str">
        <f t="shared" si="32"/>
        <v>ƒ __/__</v>
      </c>
      <c r="B616" s="217" t="str">
        <f>IFERROR(IF(VLOOKUP(L616,ActivityList[#Data],13,0)="Yes"," "&amp;Map,"")&amp;IF(VLOOKUP(L616,ActivityList[#Data],14,0)="Yes"," "&amp;Timeline,IF(VLOOKUP(L616,ActivityList[#Data],14,0)="Figure"," "&amp;Timeline&amp;Figure,"")),"")</f>
        <v/>
      </c>
      <c r="C616" s="85" t="str">
        <v>Do the activities on pp.98-99</v>
      </c>
      <c r="D616" s="218" t="str">
        <v>Eastern Hemisphere Notebook</v>
      </c>
      <c r="E616" s="218" t="str">
        <v>Foundation</v>
      </c>
      <c r="F616" s="219" t="str">
        <v>History/Geog.</v>
      </c>
      <c r="G616" s="5">
        <v>168</v>
      </c>
      <c r="H616" s="5" t="str">
        <v>Ethan</v>
      </c>
      <c r="I616" s="5" t="str">
        <v>Planned</v>
      </c>
      <c r="J616" s="220">
        <f>_xlfn.XLOOKUP(G616,Calendar!$A$2:$A$300,Calendar!$B$2:$B$300)</f>
        <v>43586</v>
      </c>
      <c r="K616" s="5" t="b">
        <f t="shared" ca="1" si="33"/>
        <v>0</v>
      </c>
      <c r="L616" s="5" t="str">
        <f t="shared" si="34"/>
        <v>FoundationEastern Hemisphere Notebook168</v>
      </c>
    </row>
    <row r="617" spans="1:12" hidden="1" x14ac:dyDescent="0.25">
      <c r="A617" s="217" t="str">
        <f t="shared" si="32"/>
        <v>ƒ __/__</v>
      </c>
      <c r="B617" s="217" t="str">
        <f>IFERROR(IF(VLOOKUP(L617,ActivityList[#Data],13,0)="Yes"," "&amp;Map,"")&amp;IF(VLOOKUP(L617,ActivityList[#Data],14,0)="Yes"," "&amp;Timeline,IF(VLOOKUP(L617,ActivityList[#Data],14,0)="Figure"," "&amp;Timeline&amp;Figure,"")),"")</f>
        <v/>
      </c>
      <c r="C617" s="85" t="str">
        <v>Do the activities on p.100</v>
      </c>
      <c r="D617" s="218" t="str">
        <v>Eastern Hemisphere Notebook</v>
      </c>
      <c r="E617" s="218" t="str">
        <v>Foundation</v>
      </c>
      <c r="F617" s="219" t="str">
        <v>History/Geog.</v>
      </c>
      <c r="G617" s="5">
        <v>169</v>
      </c>
      <c r="H617" s="5" t="str">
        <v>Ethan</v>
      </c>
      <c r="I617" s="5" t="str">
        <v>Planned</v>
      </c>
      <c r="J617" s="220">
        <f>_xlfn.XLOOKUP(G617,Calendar!$A$2:$A$300,Calendar!$B$2:$B$300)</f>
        <v>43587</v>
      </c>
      <c r="K617" s="5" t="b">
        <f t="shared" ca="1" si="33"/>
        <v>0</v>
      </c>
      <c r="L617" s="5" t="str">
        <f t="shared" si="34"/>
        <v>FoundationEastern Hemisphere Notebook169</v>
      </c>
    </row>
    <row r="618" spans="1:12" hidden="1" x14ac:dyDescent="0.25">
      <c r="A618" s="217" t="str">
        <f t="shared" si="32"/>
        <v>ƒ __/__</v>
      </c>
      <c r="B618" s="217" t="str">
        <f>IFERROR(IF(VLOOKUP(L618,ActivityList[#Data],13,0)="Yes"," "&amp;Map,"")&amp;IF(VLOOKUP(L618,ActivityList[#Data],14,0)="Yes"," "&amp;Timeline,IF(VLOOKUP(L618,ActivityList[#Data],14,0)="Figure"," "&amp;Timeline&amp;Figure,"")),"")</f>
        <v/>
      </c>
      <c r="C618" s="85" t="str">
        <v>Do the activities on p.101</v>
      </c>
      <c r="D618" s="218" t="str">
        <v>Eastern Hemisphere Notebook</v>
      </c>
      <c r="E618" s="218" t="str">
        <v>Foundation</v>
      </c>
      <c r="F618" s="219" t="str">
        <v>History/Geog.</v>
      </c>
      <c r="G618" s="5">
        <v>170</v>
      </c>
      <c r="H618" s="5" t="str">
        <v>Ethan</v>
      </c>
      <c r="I618" s="5" t="str">
        <v>Planned</v>
      </c>
      <c r="J618" s="220">
        <f>_xlfn.XLOOKUP(G618,Calendar!$A$2:$A$300,Calendar!$B$2:$B$300)</f>
        <v>43588</v>
      </c>
      <c r="K618" s="5" t="b">
        <f t="shared" ca="1" si="33"/>
        <v>0</v>
      </c>
      <c r="L618" s="5" t="str">
        <f t="shared" si="34"/>
        <v>FoundationEastern Hemisphere Notebook170</v>
      </c>
    </row>
    <row r="619" spans="1:12" hidden="1" x14ac:dyDescent="0.25">
      <c r="A619" s="217" t="str">
        <f t="shared" si="32"/>
        <v>ƒ __/__</v>
      </c>
      <c r="B619" s="217" t="str">
        <f>IFERROR(IF(VLOOKUP(L619,ActivityList[#Data],13,0)="Yes"," "&amp;Map,"")&amp;IF(VLOOKUP(L619,ActivityList[#Data],14,0)="Yes"," "&amp;Timeline,IF(VLOOKUP(L619,ActivityList[#Data],14,0)="Figure"," "&amp;Timeline&amp;Figure,"")),"")</f>
        <v/>
      </c>
      <c r="C619" s="85" t="str">
        <v>Do the activities on p.103</v>
      </c>
      <c r="D619" s="218" t="str">
        <v>Eastern Hemisphere Notebook</v>
      </c>
      <c r="E619" s="218" t="str">
        <v>Foundation</v>
      </c>
      <c r="F619" s="219" t="str">
        <v>History/Geog.</v>
      </c>
      <c r="G619" s="5">
        <v>171</v>
      </c>
      <c r="H619" s="5" t="str">
        <v>Ethan</v>
      </c>
      <c r="I619" s="5" t="str">
        <v>Planned</v>
      </c>
      <c r="J619" s="220">
        <f>_xlfn.XLOOKUP(G619,Calendar!$A$2:$A$300,Calendar!$B$2:$B$300)</f>
        <v>43591</v>
      </c>
      <c r="K619" s="5" t="b">
        <f t="shared" ca="1" si="33"/>
        <v>0</v>
      </c>
      <c r="L619" s="5" t="str">
        <f t="shared" si="34"/>
        <v>FoundationEastern Hemisphere Notebook171</v>
      </c>
    </row>
    <row r="620" spans="1:12" hidden="1" x14ac:dyDescent="0.25">
      <c r="A620" s="217" t="str">
        <f t="shared" si="32"/>
        <v>ƒ __/__</v>
      </c>
      <c r="B620" s="217" t="str">
        <f>IFERROR(IF(VLOOKUP(L620,ActivityList[#Data],13,0)="Yes"," "&amp;Map,"")&amp;IF(VLOOKUP(L620,ActivityList[#Data],14,0)="Yes"," "&amp;Timeline,IF(VLOOKUP(L620,ActivityList[#Data],14,0)="Figure"," "&amp;Timeline&amp;Figure,"")),"")</f>
        <v/>
      </c>
      <c r="C620" s="85" t="str">
        <v>Do the activities on pp.104-105</v>
      </c>
      <c r="D620" s="218" t="str">
        <v>Eastern Hemisphere Notebook</v>
      </c>
      <c r="E620" s="218" t="str">
        <v>Foundation</v>
      </c>
      <c r="F620" s="219" t="str">
        <v>History/Geog.</v>
      </c>
      <c r="G620" s="5">
        <v>174</v>
      </c>
      <c r="H620" s="5" t="str">
        <v>Ethan</v>
      </c>
      <c r="I620" s="5" t="str">
        <v>Planned</v>
      </c>
      <c r="J620" s="220">
        <f>_xlfn.XLOOKUP(G620,Calendar!$A$2:$A$300,Calendar!$B$2:$B$300)</f>
        <v>43594</v>
      </c>
      <c r="K620" s="5" t="b">
        <f t="shared" ca="1" si="33"/>
        <v>0</v>
      </c>
      <c r="L620" s="5" t="str">
        <f t="shared" si="34"/>
        <v>FoundationEastern Hemisphere Notebook174</v>
      </c>
    </row>
    <row r="621" spans="1:12" hidden="1" x14ac:dyDescent="0.25">
      <c r="A621" s="217" t="str">
        <f t="shared" si="32"/>
        <v>ƒ __/__</v>
      </c>
      <c r="B621" s="217" t="str">
        <f>IFERROR(IF(VLOOKUP(L621,ActivityList[#Data],13,0)="Yes"," "&amp;Map,"")&amp;IF(VLOOKUP(L621,ActivityList[#Data],14,0)="Yes"," "&amp;Timeline,IF(VLOOKUP(L621,ActivityList[#Data],14,0)="Figure"," "&amp;Timeline&amp;Figure,"")),"")</f>
        <v/>
      </c>
      <c r="C621" s="85" t="str">
        <v>Do the activities on p.102,106</v>
      </c>
      <c r="D621" s="218" t="str">
        <v>Eastern Hemisphere Notebook</v>
      </c>
      <c r="E621" s="218" t="str">
        <v>Foundation</v>
      </c>
      <c r="F621" s="219" t="str">
        <v>History/Geog.</v>
      </c>
      <c r="G621" s="5">
        <v>175</v>
      </c>
      <c r="H621" s="5" t="str">
        <v>Ethan</v>
      </c>
      <c r="I621" s="5" t="str">
        <v>Planned</v>
      </c>
      <c r="J621" s="220">
        <f>_xlfn.XLOOKUP(G621,Calendar!$A$2:$A$300,Calendar!$B$2:$B$300)</f>
        <v>43595</v>
      </c>
      <c r="K621" s="5" t="b">
        <f t="shared" ca="1" si="33"/>
        <v>0</v>
      </c>
      <c r="L621" s="5" t="str">
        <f t="shared" si="34"/>
        <v>FoundationEastern Hemisphere Notebook175</v>
      </c>
    </row>
    <row r="622" spans="1:12" hidden="1" x14ac:dyDescent="0.25">
      <c r="A622" s="217" t="str">
        <f t="shared" si="32"/>
        <v>ƒ __/__</v>
      </c>
      <c r="B622" s="217" t="str">
        <f>IFERROR(IF(VLOOKUP(L622,ActivityList[#Data],13,0)="Yes"," "&amp;Map,"")&amp;IF(VLOOKUP(L622,ActivityList[#Data],14,0)="Yes"," "&amp;Timeline,IF(VLOOKUP(L622,ActivityList[#Data],14,0)="Figure"," "&amp;Timeline&amp;Figure,"")),"")</f>
        <v/>
      </c>
      <c r="C622" s="85" t="str">
        <v>Do the activities on p.107</v>
      </c>
      <c r="D622" s="218" t="str">
        <v>Eastern Hemisphere Notebook</v>
      </c>
      <c r="E622" s="218" t="str">
        <v>Foundation</v>
      </c>
      <c r="F622" s="219" t="str">
        <v>History/Geog.</v>
      </c>
      <c r="G622" s="5">
        <v>178</v>
      </c>
      <c r="H622" s="5" t="str">
        <v>Ethan</v>
      </c>
      <c r="I622" s="5" t="str">
        <v>Planned</v>
      </c>
      <c r="J622" s="220">
        <f>_xlfn.XLOOKUP(G622,Calendar!$A$2:$A$300,Calendar!$B$2:$B$300)</f>
        <v>43600</v>
      </c>
      <c r="K622" s="5" t="b">
        <f t="shared" ca="1" si="33"/>
        <v>0</v>
      </c>
      <c r="L622" s="5" t="str">
        <f t="shared" si="34"/>
        <v>FoundationEastern Hemisphere Notebook178</v>
      </c>
    </row>
    <row r="623" spans="1:12" hidden="1" x14ac:dyDescent="0.25">
      <c r="A623" s="217" t="str">
        <f t="shared" si="32"/>
        <v>ƒ __/__</v>
      </c>
      <c r="B623" s="217" t="str">
        <f>IFERROR(IF(VLOOKUP(L623,ActivityList[#Data],13,0)="Yes"," "&amp;Map,"")&amp;IF(VLOOKUP(L623,ActivityList[#Data],14,0)="Yes"," "&amp;Timeline,IF(VLOOKUP(L623,ActivityList[#Data],14,0)="Figure"," "&amp;Timeline&amp;Figure,"")),"")</f>
        <v/>
      </c>
      <c r="C623" s="85" t="str">
        <v>Do the activities on p.108-109</v>
      </c>
      <c r="D623" s="218" t="str">
        <v>Eastern Hemisphere Notebook</v>
      </c>
      <c r="E623" s="218" t="str">
        <v>Foundation</v>
      </c>
      <c r="F623" s="219" t="str">
        <v>History/Geog.</v>
      </c>
      <c r="G623" s="5">
        <v>179</v>
      </c>
      <c r="H623" s="5" t="str">
        <v>Ethan</v>
      </c>
      <c r="I623" s="5" t="str">
        <v>Planned</v>
      </c>
      <c r="J623" s="220">
        <f>_xlfn.XLOOKUP(G623,Calendar!$A$2:$A$300,Calendar!$B$2:$B$300)</f>
        <v>43601</v>
      </c>
      <c r="K623" s="5" t="b">
        <f t="shared" ca="1" si="33"/>
        <v>0</v>
      </c>
      <c r="L623" s="5" t="str">
        <f t="shared" si="34"/>
        <v>FoundationEastern Hemisphere Notebook179</v>
      </c>
    </row>
    <row r="624" spans="1:12" hidden="1" x14ac:dyDescent="0.25">
      <c r="A624" s="217" t="str">
        <f t="shared" si="32"/>
        <v>ƒ __/__</v>
      </c>
      <c r="B624" s="217" t="str">
        <f>IFERROR(IF(VLOOKUP(L624,ActivityList[#Data],13,0)="Yes"," "&amp;Map,"")&amp;IF(VLOOKUP(L624,ActivityList[#Data],14,0)="Yes"," "&amp;Timeline,IF(VLOOKUP(L624,ActivityList[#Data],14,0)="Figure"," "&amp;Timeline&amp;Figure,"")),"")</f>
        <v/>
      </c>
      <c r="C624" s="85" t="str">
        <v>Do the activities on p.110</v>
      </c>
      <c r="D624" s="218" t="str">
        <v>Eastern Hemisphere Notebook</v>
      </c>
      <c r="E624" s="218" t="str">
        <v>Foundation</v>
      </c>
      <c r="F624" s="219" t="str">
        <v>History/Geog.</v>
      </c>
      <c r="G624" s="5">
        <v>180</v>
      </c>
      <c r="H624" s="5" t="str">
        <v>Ethan</v>
      </c>
      <c r="I624" s="5" t="str">
        <v>Planned</v>
      </c>
      <c r="J624" s="220">
        <f>_xlfn.XLOOKUP(G624,Calendar!$A$2:$A$300,Calendar!$B$2:$B$300)</f>
        <v>43602</v>
      </c>
      <c r="K624" s="5" t="b">
        <f t="shared" ca="1" si="33"/>
        <v>0</v>
      </c>
      <c r="L624" s="5" t="str">
        <f t="shared" si="34"/>
        <v>FoundationEastern Hemisphere Notebook180</v>
      </c>
    </row>
    <row r="625" spans="1:12" ht="30" hidden="1" x14ac:dyDescent="0.25">
      <c r="A625" s="217" t="str">
        <f t="shared" si="32"/>
        <v>ƒ __/__</v>
      </c>
      <c r="B625" s="217" t="str">
        <f>IFERROR(IF(VLOOKUP(L625,ActivityList[#Data],13,0)="Yes"," "&amp;Map,"")&amp;IF(VLOOKUP(L625,ActivityList[#Data],14,0)="Yes"," "&amp;Timeline,IF(VLOOKUP(L625,ActivityList[#Data],14,0)="Figure"," "&amp;Timeline&amp;Figure,"")),"")</f>
        <v/>
      </c>
      <c r="C625" s="85" t="str">
        <v>Make a kite following the instructions in the "China Kit Manual"</v>
      </c>
      <c r="D625" s="218" t="str">
        <v>China Kit</v>
      </c>
      <c r="E625" s="218" t="str">
        <v>Foundation</v>
      </c>
      <c r="F625" s="219" t="str">
        <v>History/Geog.</v>
      </c>
      <c r="G625" s="5">
        <v>5</v>
      </c>
      <c r="H625" s="5" t="str">
        <v>Ethan‚ Jesse</v>
      </c>
      <c r="I625" s="5" t="str">
        <v>Completed</v>
      </c>
      <c r="J625" s="220">
        <f>_xlfn.XLOOKUP(G625,Calendar!$A$2:$A$300,Calendar!$B$2:$B$300)</f>
        <v>43350</v>
      </c>
      <c r="K625" s="5" t="b">
        <f t="shared" ca="1" si="33"/>
        <v>1</v>
      </c>
      <c r="L625" s="5" t="str">
        <f t="shared" si="34"/>
        <v>FoundationChina Kit5</v>
      </c>
    </row>
    <row r="626" spans="1:12" ht="30" hidden="1" x14ac:dyDescent="0.25">
      <c r="A626" s="217" t="str">
        <f t="shared" si="32"/>
        <v>ƒ __/__</v>
      </c>
      <c r="B626" s="217" t="str">
        <f>IFERROR(IF(VLOOKUP(L626,ActivityList[#Data],13,0)="Yes"," "&amp;Map,"")&amp;IF(VLOOKUP(L626,ActivityList[#Data],14,0)="Yes"," "&amp;Timeline,IF(VLOOKUP(L626,ActivityList[#Data],14,0)="Figure"," "&amp;Timeline&amp;Figure,"")),"")</f>
        <v/>
      </c>
      <c r="C626" s="85" t="str">
        <v>Play Tui-u following the instructions in the "China Kit Manual"</v>
      </c>
      <c r="D626" s="218" t="str">
        <v>China Kit</v>
      </c>
      <c r="E626" s="218" t="str">
        <v>Foundation</v>
      </c>
      <c r="F626" s="219" t="str">
        <v>History/Geog.</v>
      </c>
      <c r="G626" s="5">
        <v>10</v>
      </c>
      <c r="H626" s="5" t="str">
        <v>Ethan‚ Jesse</v>
      </c>
      <c r="I626" s="5" t="str">
        <v>Completed</v>
      </c>
      <c r="J626" s="220">
        <f>_xlfn.XLOOKUP(G626,Calendar!$A$2:$A$300,Calendar!$B$2:$B$300)</f>
        <v>43357</v>
      </c>
      <c r="K626" s="5" t="b">
        <f t="shared" ca="1" si="33"/>
        <v>1</v>
      </c>
      <c r="L626" s="5" t="str">
        <f t="shared" si="34"/>
        <v>FoundationChina Kit10</v>
      </c>
    </row>
    <row r="627" spans="1:12" ht="30" hidden="1" x14ac:dyDescent="0.25">
      <c r="A627" s="217" t="str">
        <f t="shared" si="32"/>
        <v>ƒ __/__</v>
      </c>
      <c r="B627" s="217" t="str">
        <f>IFERROR(IF(VLOOKUP(L627,ActivityList[#Data],13,0)="Yes"," "&amp;Map,"")&amp;IF(VLOOKUP(L627,ActivityList[#Data],14,0)="Yes"," "&amp;Timeline,IF(VLOOKUP(L627,ActivityList[#Data],14,0)="Figure"," "&amp;Timeline&amp;Figure,"")),"")</f>
        <v/>
      </c>
      <c r="C627" s="85" t="str">
        <v>Play Piaji following the instructions in the "China Kit Manual"</v>
      </c>
      <c r="D627" s="218" t="str">
        <v>China Kit</v>
      </c>
      <c r="E627" s="218" t="str">
        <v>Foundation</v>
      </c>
      <c r="F627" s="219" t="str">
        <v>History/Geog.</v>
      </c>
      <c r="G627" s="5">
        <v>15</v>
      </c>
      <c r="H627" s="5" t="str">
        <v>Ethan‚ Jesse</v>
      </c>
      <c r="I627" s="5" t="str">
        <v>Completed</v>
      </c>
      <c r="J627" s="220">
        <f>_xlfn.XLOOKUP(G627,Calendar!$A$2:$A$300,Calendar!$B$2:$B$300)</f>
        <v>43364</v>
      </c>
      <c r="K627" s="5" t="b">
        <f t="shared" ca="1" si="33"/>
        <v>1</v>
      </c>
      <c r="L627" s="5" t="str">
        <f t="shared" si="34"/>
        <v>FoundationChina Kit15</v>
      </c>
    </row>
    <row r="628" spans="1:12" ht="30" hidden="1" x14ac:dyDescent="0.25">
      <c r="A628" s="217" t="str">
        <f t="shared" si="32"/>
        <v>ƒ __/__</v>
      </c>
      <c r="B628" s="217" t="str">
        <f>IFERROR(IF(VLOOKUP(L628,ActivityList[#Data],13,0)="Yes"," "&amp;Map,"")&amp;IF(VLOOKUP(L628,ActivityList[#Data],14,0)="Yes"," "&amp;Timeline,IF(VLOOKUP(L628,ActivityList[#Data],14,0)="Figure"," "&amp;Timeline&amp;Figure,"")),"")</f>
        <v/>
      </c>
      <c r="C628" s="85" t="str">
        <v>Eat using chopsticks following the instructions in the "China Kit Manual"</v>
      </c>
      <c r="D628" s="218" t="str">
        <v>China Kit</v>
      </c>
      <c r="E628" s="218" t="str">
        <v>Foundation</v>
      </c>
      <c r="F628" s="219" t="str">
        <v>History/Geog.</v>
      </c>
      <c r="G628" s="5">
        <v>20</v>
      </c>
      <c r="H628" s="5" t="str">
        <v>Ethan‚ Jesse</v>
      </c>
      <c r="I628" s="5" t="str">
        <v>Completed</v>
      </c>
      <c r="J628" s="220">
        <f>_xlfn.XLOOKUP(G628,Calendar!$A$2:$A$300,Calendar!$B$2:$B$300)</f>
        <v>43371</v>
      </c>
      <c r="K628" s="5" t="b">
        <f t="shared" ca="1" si="33"/>
        <v>1</v>
      </c>
      <c r="L628" s="5" t="str">
        <f t="shared" si="34"/>
        <v>FoundationChina Kit20</v>
      </c>
    </row>
    <row r="629" spans="1:12" ht="30" x14ac:dyDescent="0.25">
      <c r="A629" s="217" t="str">
        <f t="shared" si="32"/>
        <v>ƒ __/__</v>
      </c>
      <c r="B629" s="217" t="str">
        <f>IFERROR(IF(VLOOKUP(L629,ActivityList[#Data],13,0)="Yes"," "&amp;Map,"")&amp;IF(VLOOKUP(L629,ActivityList[#Data],14,0)="Yes"," "&amp;Timeline,IF(VLOOKUP(L629,ActivityList[#Data],14,0)="Figure"," "&amp;Timeline&amp;Figure,"")),"")</f>
        <v/>
      </c>
      <c r="C629" s="85" t="str">
        <v>Practice calligraphy by writing the language following the instructions in the "China Kit Manual"</v>
      </c>
      <c r="D629" s="218" t="str">
        <v>China Kit</v>
      </c>
      <c r="E629" s="218" t="str">
        <v>Foundation</v>
      </c>
      <c r="F629" s="219" t="str">
        <v>History/Geog.</v>
      </c>
      <c r="G629" s="5">
        <v>25</v>
      </c>
      <c r="H629" s="5" t="str">
        <v>Ethan‚ Jesse</v>
      </c>
      <c r="I629" s="5" t="str">
        <v>Planned</v>
      </c>
      <c r="J629" s="220">
        <f>_xlfn.XLOOKUP(G629,Calendar!$A$2:$A$300,Calendar!$B$2:$B$300)</f>
        <v>43378</v>
      </c>
      <c r="K629" s="5" t="b">
        <f t="shared" ca="1" si="33"/>
        <v>1</v>
      </c>
      <c r="L629" s="5" t="str">
        <f t="shared" si="34"/>
        <v>FoundationChina Kit25</v>
      </c>
    </row>
    <row r="630" spans="1:12" hidden="1" x14ac:dyDescent="0.25">
      <c r="A630" s="217" t="str">
        <f t="shared" si="32"/>
        <v>ƒ __/__</v>
      </c>
      <c r="B630" s="217" t="str">
        <f>IFERROR(IF(VLOOKUP(L630,ActivityList[#Data],13,0)="Yes"," "&amp;Map,"")&amp;IF(VLOOKUP(L630,ActivityList[#Data],14,0)="Yes"," "&amp;Timeline,IF(VLOOKUP(L630,ActivityList[#Data],14,0)="Figure"," "&amp;Timeline&amp;Figure,"")),"")</f>
        <v xml:space="preserve"> Ǽ</v>
      </c>
      <c r="C630" s="85" t="str">
        <v>Read and pray through pp.11-14</v>
      </c>
      <c r="D630" s="218" t="str">
        <v>100 Gateway Cities</v>
      </c>
      <c r="E630" s="218" t="str">
        <v>Foundation</v>
      </c>
      <c r="F630" s="219" t="str">
        <v>History/Geog.</v>
      </c>
      <c r="G630" s="5">
        <v>1</v>
      </c>
      <c r="H630" s="5" t="str">
        <v>Ethan‚ Jesse</v>
      </c>
      <c r="I630" s="5" t="str">
        <v>Completed</v>
      </c>
      <c r="J630" s="220">
        <f>_xlfn.XLOOKUP(G630,Calendar!$A$2:$A$300,Calendar!$B$2:$B$300)</f>
        <v>43346</v>
      </c>
      <c r="K630" s="5" t="b">
        <f t="shared" ca="1" si="33"/>
        <v>1</v>
      </c>
      <c r="L630" s="5" t="str">
        <f t="shared" si="34"/>
        <v>Foundation100 Gateway Cities1</v>
      </c>
    </row>
    <row r="631" spans="1:12" hidden="1" x14ac:dyDescent="0.25">
      <c r="A631" s="217" t="str">
        <f t="shared" si="32"/>
        <v>ƒ __/__</v>
      </c>
      <c r="B631" s="217" t="str">
        <f>IFERROR(IF(VLOOKUP(L631,ActivityList[#Data],13,0)="Yes"," "&amp;Map,"")&amp;IF(VLOOKUP(L631,ActivityList[#Data],14,0)="Yes"," "&amp;Timeline,IF(VLOOKUP(L631,ActivityList[#Data],14,0)="Figure"," "&amp;Timeline&amp;Figure,"")),"")</f>
        <v/>
      </c>
      <c r="C631" s="85" t="str">
        <v>Read and pray through pp.15-18</v>
      </c>
      <c r="D631" s="218" t="str">
        <v>100 Gateway Cities</v>
      </c>
      <c r="E631" s="218" t="str">
        <v>Foundation</v>
      </c>
      <c r="F631" s="219" t="str">
        <v>History/Geog.</v>
      </c>
      <c r="G631" s="5">
        <v>2</v>
      </c>
      <c r="H631" s="5" t="str">
        <v>Ethan‚ Jesse</v>
      </c>
      <c r="I631" s="5" t="str">
        <v>Completed</v>
      </c>
      <c r="J631" s="220">
        <f>_xlfn.XLOOKUP(G631,Calendar!$A$2:$A$300,Calendar!$B$2:$B$300)</f>
        <v>43347</v>
      </c>
      <c r="K631" s="5" t="b">
        <f t="shared" ca="1" si="33"/>
        <v>1</v>
      </c>
      <c r="L631" s="5" t="str">
        <f t="shared" si="34"/>
        <v>Foundation100 Gateway Cities2</v>
      </c>
    </row>
    <row r="632" spans="1:12" hidden="1" x14ac:dyDescent="0.25">
      <c r="A632" s="217" t="str">
        <f t="shared" si="32"/>
        <v>ƒ __/__</v>
      </c>
      <c r="B632" s="217" t="str">
        <f>IFERROR(IF(VLOOKUP(L632,ActivityList[#Data],13,0)="Yes"," "&amp;Map,"")&amp;IF(VLOOKUP(L632,ActivityList[#Data],14,0)="Yes"," "&amp;Timeline,IF(VLOOKUP(L632,ActivityList[#Data],14,0)="Figure"," "&amp;Timeline&amp;Figure,"")),"")</f>
        <v/>
      </c>
      <c r="C632" s="85" t="str">
        <v>Read and pray through pp.19-22</v>
      </c>
      <c r="D632" s="218" t="str">
        <v>100 Gateway Cities</v>
      </c>
      <c r="E632" s="218" t="str">
        <v>Foundation</v>
      </c>
      <c r="F632" s="219" t="str">
        <v>History/Geog.</v>
      </c>
      <c r="G632" s="5">
        <v>3</v>
      </c>
      <c r="H632" s="5" t="str">
        <v>Ethan‚ Jesse</v>
      </c>
      <c r="I632" s="5" t="str">
        <v>Completed</v>
      </c>
      <c r="J632" s="220">
        <f>_xlfn.XLOOKUP(G632,Calendar!$A$2:$A$300,Calendar!$B$2:$B$300)</f>
        <v>43348</v>
      </c>
      <c r="K632" s="5" t="b">
        <f t="shared" ca="1" si="33"/>
        <v>1</v>
      </c>
      <c r="L632" s="5" t="str">
        <f t="shared" si="34"/>
        <v>Foundation100 Gateway Cities3</v>
      </c>
    </row>
    <row r="633" spans="1:12" hidden="1" x14ac:dyDescent="0.25">
      <c r="A633" s="217" t="str">
        <f t="shared" si="32"/>
        <v>ƒ __/__</v>
      </c>
      <c r="B633" s="217" t="str">
        <f>IFERROR(IF(VLOOKUP(L633,ActivityList[#Data],13,0)="Yes"," "&amp;Map,"")&amp;IF(VLOOKUP(L633,ActivityList[#Data],14,0)="Yes"," "&amp;Timeline,IF(VLOOKUP(L633,ActivityList[#Data],14,0)="Figure"," "&amp;Timeline&amp;Figure,"")),"")</f>
        <v/>
      </c>
      <c r="C633" s="85" t="str">
        <v>Read and pray through pp.23-26</v>
      </c>
      <c r="D633" s="218" t="str">
        <v>100 Gateway Cities</v>
      </c>
      <c r="E633" s="218" t="str">
        <v>Foundation</v>
      </c>
      <c r="F633" s="219" t="str">
        <v>History/Geog.</v>
      </c>
      <c r="G633" s="5">
        <v>4</v>
      </c>
      <c r="H633" s="5" t="str">
        <v>Ethan‚ Jesse</v>
      </c>
      <c r="I633" s="5" t="str">
        <v>Completed</v>
      </c>
      <c r="J633" s="220">
        <f>_xlfn.XLOOKUP(G633,Calendar!$A$2:$A$300,Calendar!$B$2:$B$300)</f>
        <v>43349</v>
      </c>
      <c r="K633" s="5" t="b">
        <f t="shared" ca="1" si="33"/>
        <v>1</v>
      </c>
      <c r="L633" s="5" t="str">
        <f t="shared" si="34"/>
        <v>Foundation100 Gateway Cities4</v>
      </c>
    </row>
    <row r="634" spans="1:12" hidden="1" x14ac:dyDescent="0.25">
      <c r="A634" s="217" t="str">
        <f t="shared" si="32"/>
        <v>ƒ __/__</v>
      </c>
      <c r="B634" s="217" t="str">
        <f>IFERROR(IF(VLOOKUP(L634,ActivityList[#Data],13,0)="Yes"," "&amp;Map,"")&amp;IF(VLOOKUP(L634,ActivityList[#Data],14,0)="Yes"," "&amp;Timeline,IF(VLOOKUP(L634,ActivityList[#Data],14,0)="Figure"," "&amp;Timeline&amp;Figure,"")),"")</f>
        <v xml:space="preserve"> Ǽ</v>
      </c>
      <c r="C634" s="85" t="str">
        <v>Read and pray for Changchun p.107</v>
      </c>
      <c r="D634" s="218" t="str">
        <v>100 Gateway Cities</v>
      </c>
      <c r="E634" s="218" t="str">
        <v>Foundation</v>
      </c>
      <c r="F634" s="219" t="str">
        <v>History/Geog.</v>
      </c>
      <c r="G634" s="5">
        <v>6</v>
      </c>
      <c r="H634" s="5" t="str">
        <v>Ethan‚ Jesse</v>
      </c>
      <c r="I634" s="5" t="str">
        <v>Completed</v>
      </c>
      <c r="J634" s="220">
        <f>_xlfn.XLOOKUP(G634,Calendar!$A$2:$A$300,Calendar!$B$2:$B$300)</f>
        <v>43353</v>
      </c>
      <c r="K634" s="5" t="b">
        <f t="shared" ca="1" si="33"/>
        <v>1</v>
      </c>
      <c r="L634" s="5" t="str">
        <f t="shared" si="34"/>
        <v>Foundation100 Gateway Cities6</v>
      </c>
    </row>
    <row r="635" spans="1:12" hidden="1" x14ac:dyDescent="0.25">
      <c r="A635" s="217" t="str">
        <f t="shared" si="32"/>
        <v>ƒ __/__</v>
      </c>
      <c r="B635" s="217" t="str">
        <f>IFERROR(IF(VLOOKUP(L635,ActivityList[#Data],13,0)="Yes"," "&amp;Map,"")&amp;IF(VLOOKUP(L635,ActivityList[#Data],14,0)="Yes"," "&amp;Timeline,IF(VLOOKUP(L635,ActivityList[#Data],14,0)="Figure"," "&amp;Timeline&amp;Figure,"")),"")</f>
        <v xml:space="preserve"> Ǽ</v>
      </c>
      <c r="C635" s="85" t="str">
        <v>Read about and pray for Urumqi p.108</v>
      </c>
      <c r="D635" s="218" t="str">
        <v>100 Gateway Cities</v>
      </c>
      <c r="E635" s="218" t="str">
        <v>Foundation</v>
      </c>
      <c r="F635" s="219" t="str">
        <v>History/Geog.</v>
      </c>
      <c r="G635" s="5">
        <v>7</v>
      </c>
      <c r="H635" s="5" t="str">
        <v>Ethan‚ Jesse</v>
      </c>
      <c r="I635" s="5" t="str">
        <v>Completed</v>
      </c>
      <c r="J635" s="220">
        <f>_xlfn.XLOOKUP(G635,Calendar!$A$2:$A$300,Calendar!$B$2:$B$300)</f>
        <v>43354</v>
      </c>
      <c r="K635" s="5" t="b">
        <f t="shared" ca="1" si="33"/>
        <v>1</v>
      </c>
      <c r="L635" s="5" t="str">
        <f t="shared" si="34"/>
        <v>Foundation100 Gateway Cities7</v>
      </c>
    </row>
    <row r="636" spans="1:12" hidden="1" x14ac:dyDescent="0.25">
      <c r="A636" s="217" t="str">
        <f t="shared" si="32"/>
        <v>ƒ __/__</v>
      </c>
      <c r="B636" s="217" t="str">
        <f>IFERROR(IF(VLOOKUP(L636,ActivityList[#Data],13,0)="Yes"," "&amp;Map,"")&amp;IF(VLOOKUP(L636,ActivityList[#Data],14,0)="Yes"," "&amp;Timeline,IF(VLOOKUP(L636,ActivityList[#Data],14,0)="Figure"," "&amp;Timeline&amp;Figure,"")),"")</f>
        <v xml:space="preserve"> Ǽ</v>
      </c>
      <c r="C636" s="85" t="str">
        <v>Read about and pray for Lhasa p.109</v>
      </c>
      <c r="D636" s="218" t="str">
        <v>100 Gateway Cities</v>
      </c>
      <c r="E636" s="218" t="str">
        <v>Foundation</v>
      </c>
      <c r="F636" s="219" t="str">
        <v>History/Geog.</v>
      </c>
      <c r="G636" s="5">
        <v>8</v>
      </c>
      <c r="H636" s="5" t="str">
        <v>Ethan‚ Jesse</v>
      </c>
      <c r="I636" s="5" t="str">
        <v>Completed</v>
      </c>
      <c r="J636" s="220">
        <f>_xlfn.XLOOKUP(G636,Calendar!$A$2:$A$300,Calendar!$B$2:$B$300)</f>
        <v>43355</v>
      </c>
      <c r="K636" s="5" t="b">
        <f t="shared" ca="1" si="33"/>
        <v>1</v>
      </c>
      <c r="L636" s="5" t="str">
        <f t="shared" si="34"/>
        <v>Foundation100 Gateway Cities8</v>
      </c>
    </row>
    <row r="637" spans="1:12" hidden="1" x14ac:dyDescent="0.25">
      <c r="A637" s="217" t="str">
        <f t="shared" si="32"/>
        <v>ƒ __/__</v>
      </c>
      <c r="B637" s="217" t="str">
        <f>IFERROR(IF(VLOOKUP(L637,ActivityList[#Data],13,0)="Yes"," "&amp;Map,"")&amp;IF(VLOOKUP(L637,ActivityList[#Data],14,0)="Yes"," "&amp;Timeline,IF(VLOOKUP(L637,ActivityList[#Data],14,0)="Figure"," "&amp;Timeline&amp;Figure,"")),"")</f>
        <v xml:space="preserve"> Ǽ</v>
      </c>
      <c r="C637" s="85" t="str">
        <v>Read about and pray for Lanzhou p.110</v>
      </c>
      <c r="D637" s="218" t="str">
        <v>100 Gateway Cities</v>
      </c>
      <c r="E637" s="218" t="str">
        <v>Foundation</v>
      </c>
      <c r="F637" s="219" t="str">
        <v>History/Geog.</v>
      </c>
      <c r="G637" s="5">
        <v>11</v>
      </c>
      <c r="H637" s="5" t="str">
        <v>Ethan‚ Jesse</v>
      </c>
      <c r="I637" s="5" t="str">
        <v>Completed</v>
      </c>
      <c r="J637" s="220">
        <f>_xlfn.XLOOKUP(G637,Calendar!$A$2:$A$300,Calendar!$B$2:$B$300)</f>
        <v>43360</v>
      </c>
      <c r="K637" s="5" t="b">
        <f t="shared" ca="1" si="33"/>
        <v>1</v>
      </c>
      <c r="L637" s="5" t="str">
        <f t="shared" si="34"/>
        <v>Foundation100 Gateway Cities11</v>
      </c>
    </row>
    <row r="638" spans="1:12" hidden="1" x14ac:dyDescent="0.25">
      <c r="A638" s="217" t="str">
        <f t="shared" si="32"/>
        <v>ƒ __/__</v>
      </c>
      <c r="B638" s="217" t="str">
        <f>IFERROR(IF(VLOOKUP(L638,ActivityList[#Data],13,0)="Yes"," "&amp;Map,"")&amp;IF(VLOOKUP(L638,ActivityList[#Data],14,0)="Yes"," "&amp;Timeline,IF(VLOOKUP(L638,ActivityList[#Data],14,0)="Figure"," "&amp;Timeline&amp;Figure,"")),"")</f>
        <v xml:space="preserve"> Ǽ</v>
      </c>
      <c r="C638" s="85" t="str">
        <v>Read about and pray for Beijing p.111</v>
      </c>
      <c r="D638" s="218" t="str">
        <v>100 Gateway Cities</v>
      </c>
      <c r="E638" s="218" t="str">
        <v>Foundation</v>
      </c>
      <c r="F638" s="219" t="str">
        <v>History/Geog.</v>
      </c>
      <c r="G638" s="5">
        <v>12</v>
      </c>
      <c r="H638" s="5" t="str">
        <v>Ethan‚ Jesse</v>
      </c>
      <c r="I638" s="5" t="str">
        <v>Completed</v>
      </c>
      <c r="J638" s="220">
        <f>_xlfn.XLOOKUP(G638,Calendar!$A$2:$A$300,Calendar!$B$2:$B$300)</f>
        <v>43361</v>
      </c>
      <c r="K638" s="5" t="b">
        <f t="shared" ca="1" si="33"/>
        <v>1</v>
      </c>
      <c r="L638" s="5" t="str">
        <f t="shared" si="34"/>
        <v>Foundation100 Gateway Cities12</v>
      </c>
    </row>
    <row r="639" spans="1:12" hidden="1" x14ac:dyDescent="0.25">
      <c r="A639" s="217" t="str">
        <f t="shared" si="32"/>
        <v>ƒ __/__</v>
      </c>
      <c r="B639" s="217" t="str">
        <f>IFERROR(IF(VLOOKUP(L639,ActivityList[#Data],13,0)="Yes"," "&amp;Map,"")&amp;IF(VLOOKUP(L639,ActivityList[#Data],14,0)="Yes"," "&amp;Timeline,IF(VLOOKUP(L639,ActivityList[#Data],14,0)="Figure"," "&amp;Timeline&amp;Figure,"")),"")</f>
        <v xml:space="preserve"> Ǽ</v>
      </c>
      <c r="C639" s="85" t="str">
        <v>Read about and pray for Hohhot p.112</v>
      </c>
      <c r="D639" s="218" t="str">
        <v>100 Gateway Cities</v>
      </c>
      <c r="E639" s="218" t="str">
        <v>Foundation</v>
      </c>
      <c r="F639" s="219" t="str">
        <v>History/Geog.</v>
      </c>
      <c r="G639" s="5">
        <v>13</v>
      </c>
      <c r="H639" s="5" t="str">
        <v>Ethan‚ Jesse</v>
      </c>
      <c r="I639" s="5" t="str">
        <v>Completed</v>
      </c>
      <c r="J639" s="220">
        <f>_xlfn.XLOOKUP(G639,Calendar!$A$2:$A$300,Calendar!$B$2:$B$300)</f>
        <v>43362</v>
      </c>
      <c r="K639" s="5" t="b">
        <f t="shared" ca="1" si="33"/>
        <v>1</v>
      </c>
      <c r="L639" s="5" t="str">
        <f t="shared" si="34"/>
        <v>Foundation100 Gateway Cities13</v>
      </c>
    </row>
    <row r="640" spans="1:12" hidden="1" x14ac:dyDescent="0.25">
      <c r="A640" s="217" t="str">
        <f t="shared" si="32"/>
        <v>ƒ __/__</v>
      </c>
      <c r="B640" s="217" t="str">
        <f>IFERROR(IF(VLOOKUP(L640,ActivityList[#Data],13,0)="Yes"," "&amp;Map,"")&amp;IF(VLOOKUP(L640,ActivityList[#Data],14,0)="Yes"," "&amp;Timeline,IF(VLOOKUP(L640,ActivityList[#Data],14,0)="Figure"," "&amp;Timeline&amp;Figure,"")),"")</f>
        <v xml:space="preserve"> Ǽ</v>
      </c>
      <c r="C640" s="85" t="str">
        <v>Read about and pray for Tianjin p.113</v>
      </c>
      <c r="D640" s="218" t="str">
        <v>100 Gateway Cities</v>
      </c>
      <c r="E640" s="218" t="str">
        <v>Foundation</v>
      </c>
      <c r="F640" s="219" t="str">
        <v>History/Geog.</v>
      </c>
      <c r="G640" s="5">
        <v>16</v>
      </c>
      <c r="H640" s="5" t="str">
        <v>Ethan‚ Jesse</v>
      </c>
      <c r="I640" s="5" t="str">
        <v>Completed</v>
      </c>
      <c r="J640" s="220">
        <f>_xlfn.XLOOKUP(G640,Calendar!$A$2:$A$300,Calendar!$B$2:$B$300)</f>
        <v>43367</v>
      </c>
      <c r="K640" s="5" t="b">
        <f t="shared" ca="1" si="33"/>
        <v>1</v>
      </c>
      <c r="L640" s="5" t="str">
        <f t="shared" si="34"/>
        <v>Foundation100 Gateway Cities16</v>
      </c>
    </row>
    <row r="641" spans="1:12" hidden="1" x14ac:dyDescent="0.25">
      <c r="A641" s="217" t="str">
        <f t="shared" si="32"/>
        <v>ƒ __/__</v>
      </c>
      <c r="B641" s="217" t="str">
        <f>IFERROR(IF(VLOOKUP(L641,ActivityList[#Data],13,0)="Yes"," "&amp;Map,"")&amp;IF(VLOOKUP(L641,ActivityList[#Data],14,0)="Yes"," "&amp;Timeline,IF(VLOOKUP(L641,ActivityList[#Data],14,0)="Figure"," "&amp;Timeline&amp;Figure,"")),"")</f>
        <v xml:space="preserve"> Ǽ</v>
      </c>
      <c r="C641" s="85" t="str">
        <v>Read about and pray for Taiyuan p.114</v>
      </c>
      <c r="D641" s="218" t="str">
        <v>100 Gateway Cities</v>
      </c>
      <c r="E641" s="218" t="str">
        <v>Foundation</v>
      </c>
      <c r="F641" s="219" t="str">
        <v>History/Geog.</v>
      </c>
      <c r="G641" s="5">
        <v>17</v>
      </c>
      <c r="H641" s="5" t="str">
        <v>Ethan‚ Jesse</v>
      </c>
      <c r="I641" s="5" t="str">
        <v>Completed</v>
      </c>
      <c r="J641" s="220">
        <f>_xlfn.XLOOKUP(G641,Calendar!$A$2:$A$300,Calendar!$B$2:$B$300)</f>
        <v>43368</v>
      </c>
      <c r="K641" s="5" t="b">
        <f t="shared" ca="1" si="33"/>
        <v>1</v>
      </c>
      <c r="L641" s="5" t="str">
        <f t="shared" si="34"/>
        <v>Foundation100 Gateway Cities17</v>
      </c>
    </row>
    <row r="642" spans="1:12" hidden="1" x14ac:dyDescent="0.25">
      <c r="A642" s="217" t="str">
        <f t="shared" si="32"/>
        <v>ƒ __/__</v>
      </c>
      <c r="B642" s="217" t="str">
        <f>IFERROR(IF(VLOOKUP(L642,ActivityList[#Data],13,0)="Yes"," "&amp;Map,"")&amp;IF(VLOOKUP(L642,ActivityList[#Data],14,0)="Yes"," "&amp;Timeline,IF(VLOOKUP(L642,ActivityList[#Data],14,0)="Figure"," "&amp;Timeline&amp;Figure,"")),"")</f>
        <v xml:space="preserve"> Ǽ</v>
      </c>
      <c r="C642" s="85" t="str">
        <v>Read about and pray for Jinan p.115</v>
      </c>
      <c r="D642" s="218" t="str">
        <v>100 Gateway Cities</v>
      </c>
      <c r="E642" s="218" t="str">
        <v>Foundation</v>
      </c>
      <c r="F642" s="219" t="str">
        <v>History/Geog.</v>
      </c>
      <c r="G642" s="5">
        <v>18</v>
      </c>
      <c r="H642" s="5" t="str">
        <v>Ethan‚ Jesse</v>
      </c>
      <c r="I642" s="5" t="str">
        <v>Completed</v>
      </c>
      <c r="J642" s="220">
        <f>_xlfn.XLOOKUP(G642,Calendar!$A$2:$A$300,Calendar!$B$2:$B$300)</f>
        <v>43369</v>
      </c>
      <c r="K642" s="5" t="b">
        <f t="shared" ca="1" si="33"/>
        <v>1</v>
      </c>
      <c r="L642" s="5" t="str">
        <f t="shared" si="34"/>
        <v>Foundation100 Gateway Cities18</v>
      </c>
    </row>
    <row r="643" spans="1:12" hidden="1" x14ac:dyDescent="0.25">
      <c r="A643" s="217" t="str">
        <f t="shared" si="32"/>
        <v>ƒ __/__</v>
      </c>
      <c r="B643" s="217" t="str">
        <f>IFERROR(IF(VLOOKUP(L643,ActivityList[#Data],13,0)="Yes"," "&amp;Map,"")&amp;IF(VLOOKUP(L643,ActivityList[#Data],14,0)="Yes"," "&amp;Timeline,IF(VLOOKUP(L643,ActivityList[#Data],14,0)="Figure"," "&amp;Timeline&amp;Figure,"")),"")</f>
        <v xml:space="preserve"> Ǽ</v>
      </c>
      <c r="C643" s="85" t="str">
        <v>Read about and pray for Nanjing p.116</v>
      </c>
      <c r="D643" s="218" t="str">
        <v>100 Gateway Cities</v>
      </c>
      <c r="E643" s="218" t="str">
        <v>Foundation</v>
      </c>
      <c r="F643" s="219" t="str">
        <v>History/Geog.</v>
      </c>
      <c r="G643" s="5">
        <v>21</v>
      </c>
      <c r="H643" s="5" t="str">
        <v>Ethan‚ Jesse</v>
      </c>
      <c r="I643" s="5" t="str">
        <v>Completed</v>
      </c>
      <c r="J643" s="220">
        <f>_xlfn.XLOOKUP(G643,Calendar!$A$2:$A$300,Calendar!$B$2:$B$300)</f>
        <v>43374</v>
      </c>
      <c r="K643" s="5" t="b">
        <f t="shared" ca="1" si="33"/>
        <v>1</v>
      </c>
      <c r="L643" s="5" t="str">
        <f t="shared" si="34"/>
        <v>Foundation100 Gateway Cities21</v>
      </c>
    </row>
    <row r="644" spans="1:12" hidden="1" x14ac:dyDescent="0.25">
      <c r="A644" s="217" t="str">
        <f t="shared" si="32"/>
        <v>ƒ __/__</v>
      </c>
      <c r="B644" s="217" t="str">
        <f>IFERROR(IF(VLOOKUP(L644,ActivityList[#Data],13,0)="Yes"," "&amp;Map,"")&amp;IF(VLOOKUP(L644,ActivityList[#Data],14,0)="Yes"," "&amp;Timeline,IF(VLOOKUP(L644,ActivityList[#Data],14,0)="Figure"," "&amp;Timeline&amp;Figure,"")),"")</f>
        <v xml:space="preserve"> Ǽ</v>
      </c>
      <c r="C644" s="85" t="str">
        <v>Read about and pray for Xi'an p.117</v>
      </c>
      <c r="D644" s="218" t="str">
        <v>100 Gateway Cities</v>
      </c>
      <c r="E644" s="218" t="str">
        <v>Foundation</v>
      </c>
      <c r="F644" s="219" t="str">
        <v>History/Geog.</v>
      </c>
      <c r="G644" s="5">
        <v>22</v>
      </c>
      <c r="H644" s="5" t="str">
        <v>Ethan‚ Jesse</v>
      </c>
      <c r="I644" s="5" t="str">
        <v>Completed</v>
      </c>
      <c r="J644" s="220">
        <f>_xlfn.XLOOKUP(G644,Calendar!$A$2:$A$300,Calendar!$B$2:$B$300)</f>
        <v>43375</v>
      </c>
      <c r="K644" s="5" t="b">
        <f t="shared" ca="1" si="33"/>
        <v>1</v>
      </c>
      <c r="L644" s="5" t="str">
        <f t="shared" si="34"/>
        <v>Foundation100 Gateway Cities22</v>
      </c>
    </row>
    <row r="645" spans="1:12" x14ac:dyDescent="0.25">
      <c r="A645" s="217" t="str">
        <f t="shared" ref="A645:A708" si="35">Planned&amp;" __/__"</f>
        <v>ƒ __/__</v>
      </c>
      <c r="B645" s="217" t="str">
        <f>IFERROR(IF(VLOOKUP(L645,ActivityList[#Data],13,0)="Yes"," "&amp;Map,"")&amp;IF(VLOOKUP(L645,ActivityList[#Data],14,0)="Yes"," "&amp;Timeline,IF(VLOOKUP(L645,ActivityList[#Data],14,0)="Figure"," "&amp;Timeline&amp;Figure,"")),"")</f>
        <v xml:space="preserve"> Ǽ</v>
      </c>
      <c r="C645" s="85" t="str">
        <v>Read about and pray for Chonqing p.119</v>
      </c>
      <c r="D645" s="218" t="str">
        <v>100 Gateway Cities</v>
      </c>
      <c r="E645" s="218" t="str">
        <v>Foundation</v>
      </c>
      <c r="F645" s="219" t="str">
        <v>History/Geog.</v>
      </c>
      <c r="G645" s="5">
        <v>23</v>
      </c>
      <c r="H645" s="5" t="str">
        <v>Ethan‚ Jesse</v>
      </c>
      <c r="I645" s="5" t="str">
        <v>Planned</v>
      </c>
      <c r="J645" s="220">
        <f>_xlfn.XLOOKUP(G645,Calendar!$A$2:$A$300,Calendar!$B$2:$B$300)</f>
        <v>43376</v>
      </c>
      <c r="K645" s="5" t="b">
        <f t="shared" ca="1" si="33"/>
        <v>1</v>
      </c>
      <c r="L645" s="5" t="str">
        <f t="shared" si="34"/>
        <v>Foundation100 Gateway Cities23</v>
      </c>
    </row>
    <row r="646" spans="1:12" hidden="1" x14ac:dyDescent="0.25">
      <c r="A646" s="217" t="str">
        <f t="shared" si="35"/>
        <v>ƒ __/__</v>
      </c>
      <c r="B646" s="217" t="str">
        <f>IFERROR(IF(VLOOKUP(L646,ActivityList[#Data],13,0)="Yes"," "&amp;Map,"")&amp;IF(VLOOKUP(L646,ActivityList[#Data],14,0)="Yes"," "&amp;Timeline,IF(VLOOKUP(L646,ActivityList[#Data],14,0)="Figure"," "&amp;Timeline&amp;Figure,"")),"")</f>
        <v xml:space="preserve"> Ǽ</v>
      </c>
      <c r="C646" s="85" t="str">
        <v>Read about and pray for Shanghai p.120</v>
      </c>
      <c r="D646" s="218" t="str">
        <v>100 Gateway Cities</v>
      </c>
      <c r="E646" s="218" t="str">
        <v>Foundation</v>
      </c>
      <c r="F646" s="219" t="str">
        <v>History/Geog.</v>
      </c>
      <c r="G646" s="5">
        <v>26</v>
      </c>
      <c r="H646" s="5" t="str">
        <v>Ethan‚ Jesse</v>
      </c>
      <c r="I646" s="5" t="str">
        <v>Planned</v>
      </c>
      <c r="J646" s="220">
        <f>_xlfn.XLOOKUP(G646,Calendar!$A$2:$A$300,Calendar!$B$2:$B$300)</f>
        <v>43381</v>
      </c>
      <c r="K646" s="5" t="b">
        <f t="shared" ca="1" si="33"/>
        <v>0</v>
      </c>
      <c r="L646" s="5" t="str">
        <f t="shared" si="34"/>
        <v>Foundation100 Gateway Cities26</v>
      </c>
    </row>
    <row r="647" spans="1:12" hidden="1" x14ac:dyDescent="0.25">
      <c r="A647" s="217" t="str">
        <f t="shared" si="35"/>
        <v>ƒ __/__</v>
      </c>
      <c r="B647" s="217" t="str">
        <f>IFERROR(IF(VLOOKUP(L647,ActivityList[#Data],13,0)="Yes"," "&amp;Map,"")&amp;IF(VLOOKUP(L647,ActivityList[#Data],14,0)="Yes"," "&amp;Timeline,IF(VLOOKUP(L647,ActivityList[#Data],14,0)="Figure"," "&amp;Timeline&amp;Figure,"")),"")</f>
        <v xml:space="preserve"> Ǽ</v>
      </c>
      <c r="C647" s="85" t="str">
        <v>Read about and pray for Wuhan p.121</v>
      </c>
      <c r="D647" s="218" t="str">
        <v>100 Gateway Cities</v>
      </c>
      <c r="E647" s="218" t="str">
        <v>Foundation</v>
      </c>
      <c r="F647" s="219" t="str">
        <v>History/Geog.</v>
      </c>
      <c r="G647" s="5">
        <v>27</v>
      </c>
      <c r="H647" s="5" t="str">
        <v>Ethan‚ Jesse</v>
      </c>
      <c r="I647" s="5" t="str">
        <v>Planned</v>
      </c>
      <c r="J647" s="220">
        <f>_xlfn.XLOOKUP(G647,Calendar!$A$2:$A$300,Calendar!$B$2:$B$300)</f>
        <v>43382</v>
      </c>
      <c r="K647" s="5" t="b">
        <f t="shared" ca="1" si="33"/>
        <v>0</v>
      </c>
      <c r="L647" s="5" t="str">
        <f t="shared" si="34"/>
        <v>Foundation100 Gateway Cities27</v>
      </c>
    </row>
    <row r="648" spans="1:12" hidden="1" x14ac:dyDescent="0.25">
      <c r="A648" s="217" t="str">
        <f t="shared" si="35"/>
        <v>ƒ __/__</v>
      </c>
      <c r="B648" s="217" t="str">
        <f>IFERROR(IF(VLOOKUP(L648,ActivityList[#Data],13,0)="Yes"," "&amp;Map,"")&amp;IF(VLOOKUP(L648,ActivityList[#Data],14,0)="Yes"," "&amp;Timeline,IF(VLOOKUP(L648,ActivityList[#Data],14,0)="Figure"," "&amp;Timeline&amp;Figure,"")),"")</f>
        <v xml:space="preserve"> Ǽ</v>
      </c>
      <c r="C648" s="85" t="str">
        <v>Read about and pray for Guangzhou p.122</v>
      </c>
      <c r="D648" s="218" t="str">
        <v>100 Gateway Cities</v>
      </c>
      <c r="E648" s="218" t="str">
        <v>Foundation</v>
      </c>
      <c r="F648" s="219" t="str">
        <v>History/Geog.</v>
      </c>
      <c r="G648" s="5">
        <v>28</v>
      </c>
      <c r="H648" s="5" t="str">
        <v>Ethan‚ Jesse</v>
      </c>
      <c r="I648" s="5" t="str">
        <v>Planned</v>
      </c>
      <c r="J648" s="220">
        <f>_xlfn.XLOOKUP(G648,Calendar!$A$2:$A$300,Calendar!$B$2:$B$300)</f>
        <v>43383</v>
      </c>
      <c r="K648" s="5" t="b">
        <f t="shared" ca="1" si="33"/>
        <v>0</v>
      </c>
      <c r="L648" s="5" t="str">
        <f t="shared" si="34"/>
        <v>Foundation100 Gateway Cities28</v>
      </c>
    </row>
    <row r="649" spans="1:12" hidden="1" x14ac:dyDescent="0.25">
      <c r="A649" s="217" t="str">
        <f t="shared" si="35"/>
        <v>ƒ __/__</v>
      </c>
      <c r="B649" s="217" t="str">
        <f>IFERROR(IF(VLOOKUP(L649,ActivityList[#Data],13,0)="Yes"," "&amp;Map,"")&amp;IF(VLOOKUP(L649,ActivityList[#Data],14,0)="Yes"," "&amp;Timeline,IF(VLOOKUP(L649,ActivityList[#Data],14,0)="Figure"," "&amp;Timeline&amp;Figure,"")),"")</f>
        <v xml:space="preserve"> Ǽ</v>
      </c>
      <c r="C649" s="85" t="str">
        <v>Read about and pray for Pyongyang p.133</v>
      </c>
      <c r="D649" s="218" t="str">
        <v>100 Gateway Cities</v>
      </c>
      <c r="E649" s="218" t="str">
        <v>Foundation</v>
      </c>
      <c r="F649" s="219" t="str">
        <v>History/Geog.</v>
      </c>
      <c r="G649" s="5">
        <v>32</v>
      </c>
      <c r="H649" s="5" t="str">
        <v>Ethan‚ Jesse</v>
      </c>
      <c r="I649" s="5" t="str">
        <v>Planned</v>
      </c>
      <c r="J649" s="220">
        <f>_xlfn.XLOOKUP(G649,Calendar!$A$2:$A$300,Calendar!$B$2:$B$300)</f>
        <v>43389</v>
      </c>
      <c r="K649" s="5" t="b">
        <f t="shared" ca="1" si="33"/>
        <v>0</v>
      </c>
      <c r="L649" s="5" t="str">
        <f t="shared" si="34"/>
        <v>Foundation100 Gateway Cities32</v>
      </c>
    </row>
    <row r="650" spans="1:12" hidden="1" x14ac:dyDescent="0.25">
      <c r="A650" s="217" t="str">
        <f t="shared" si="35"/>
        <v>ƒ __/__</v>
      </c>
      <c r="B650" s="217" t="str">
        <f>IFERROR(IF(VLOOKUP(L650,ActivityList[#Data],13,0)="Yes"," "&amp;Map,"")&amp;IF(VLOOKUP(L650,ActivityList[#Data],14,0)="Yes"," "&amp;Timeline,IF(VLOOKUP(L650,ActivityList[#Data],14,0)="Figure"," "&amp;Timeline&amp;Figure,"")),"")</f>
        <v xml:space="preserve"> Ǽ</v>
      </c>
      <c r="C650" s="85" t="str">
        <v>Read about and pray for Sapporo p.134</v>
      </c>
      <c r="D650" s="218" t="str">
        <v>100 Gateway Cities</v>
      </c>
      <c r="E650" s="218" t="str">
        <v>Foundation</v>
      </c>
      <c r="F650" s="219" t="str">
        <v>History/Geog.</v>
      </c>
      <c r="G650" s="5">
        <v>37</v>
      </c>
      <c r="H650" s="5" t="str">
        <v>Ethan‚ Jesse</v>
      </c>
      <c r="I650" s="5" t="str">
        <v>Planned</v>
      </c>
      <c r="J650" s="220">
        <f>_xlfn.XLOOKUP(G650,Calendar!$A$2:$A$300,Calendar!$B$2:$B$300)</f>
        <v>43396</v>
      </c>
      <c r="K650" s="5" t="b">
        <f t="shared" ca="1" si="33"/>
        <v>0</v>
      </c>
      <c r="L650" s="5" t="str">
        <f t="shared" si="34"/>
        <v>Foundation100 Gateway Cities37</v>
      </c>
    </row>
    <row r="651" spans="1:12" hidden="1" x14ac:dyDescent="0.25">
      <c r="A651" s="217" t="str">
        <f t="shared" si="35"/>
        <v>ƒ __/__</v>
      </c>
      <c r="B651" s="217" t="str">
        <f>IFERROR(IF(VLOOKUP(L651,ActivityList[#Data],13,0)="Yes"," "&amp;Map,"")&amp;IF(VLOOKUP(L651,ActivityList[#Data],14,0)="Yes"," "&amp;Timeline,IF(VLOOKUP(L651,ActivityList[#Data],14,0)="Figure"," "&amp;Timeline&amp;Figure,"")),"")</f>
        <v xml:space="preserve"> Ǽ</v>
      </c>
      <c r="C651" s="85" t="str">
        <v>Read about and pray for Tokyo-Yokohama p.135</v>
      </c>
      <c r="D651" s="218" t="str">
        <v>100 Gateway Cities</v>
      </c>
      <c r="E651" s="218" t="str">
        <v>Foundation</v>
      </c>
      <c r="F651" s="219" t="str">
        <v>History/Geog.</v>
      </c>
      <c r="G651" s="5">
        <v>42</v>
      </c>
      <c r="H651" s="5" t="str">
        <v>Ethan‚ Jesse</v>
      </c>
      <c r="I651" s="5" t="str">
        <v>Planned</v>
      </c>
      <c r="J651" s="220">
        <f>_xlfn.XLOOKUP(G651,Calendar!$A$2:$A$300,Calendar!$B$2:$B$300)</f>
        <v>43403</v>
      </c>
      <c r="K651" s="5" t="b">
        <f t="shared" ca="1" si="33"/>
        <v>0</v>
      </c>
      <c r="L651" s="5" t="str">
        <f t="shared" si="34"/>
        <v>Foundation100 Gateway Cities42</v>
      </c>
    </row>
    <row r="652" spans="1:12" hidden="1" x14ac:dyDescent="0.25">
      <c r="A652" s="217" t="str">
        <f t="shared" si="35"/>
        <v>ƒ __/__</v>
      </c>
      <c r="B652" s="217" t="str">
        <f>IFERROR(IF(VLOOKUP(L652,ActivityList[#Data],13,0)="Yes"," "&amp;Map,"")&amp;IF(VLOOKUP(L652,ActivityList[#Data],14,0)="Yes"," "&amp;Timeline,IF(VLOOKUP(L652,ActivityList[#Data],14,0)="Figure"," "&amp;Timeline&amp;Figure,"")),"")</f>
        <v xml:space="preserve"> Ǽ</v>
      </c>
      <c r="C652" s="85" t="str">
        <v>Read about and pray for Osaka-Kobe-Kyoto p.136</v>
      </c>
      <c r="D652" s="218" t="str">
        <v>100 Gateway Cities</v>
      </c>
      <c r="E652" s="218" t="str">
        <v>Foundation</v>
      </c>
      <c r="F652" s="219" t="str">
        <v>History/Geog.</v>
      </c>
      <c r="G652" s="5">
        <v>47</v>
      </c>
      <c r="H652" s="5" t="str">
        <v>Ethan‚ Jesse</v>
      </c>
      <c r="I652" s="5" t="str">
        <v>Planned</v>
      </c>
      <c r="J652" s="220">
        <f>_xlfn.XLOOKUP(G652,Calendar!$A$2:$A$300,Calendar!$B$2:$B$300)</f>
        <v>43410</v>
      </c>
      <c r="K652" s="5" t="b">
        <f t="shared" ca="1" si="33"/>
        <v>0</v>
      </c>
      <c r="L652" s="5" t="str">
        <f t="shared" si="34"/>
        <v>Foundation100 Gateway Cities47</v>
      </c>
    </row>
    <row r="653" spans="1:12" hidden="1" x14ac:dyDescent="0.25">
      <c r="A653" s="217" t="str">
        <f t="shared" si="35"/>
        <v>ƒ __/__</v>
      </c>
      <c r="B653" s="217" t="str">
        <f>IFERROR(IF(VLOOKUP(L653,ActivityList[#Data],13,0)="Yes"," "&amp;Map,"")&amp;IF(VLOOKUP(L653,ActivityList[#Data],14,0)="Yes"," "&amp;Timeline,IF(VLOOKUP(L653,ActivityList[#Data],14,0)="Figure"," "&amp;Timeline&amp;Figure,"")),"")</f>
        <v xml:space="preserve"> Ǽ</v>
      </c>
      <c r="C653" s="85" t="str">
        <v>Read about and pray for Fukuoka-Kitakyushu p.137</v>
      </c>
      <c r="D653" s="218" t="str">
        <v>100 Gateway Cities</v>
      </c>
      <c r="E653" s="218" t="str">
        <v>Foundation</v>
      </c>
      <c r="F653" s="219" t="str">
        <v>History/Geog.</v>
      </c>
      <c r="G653" s="5">
        <v>48</v>
      </c>
      <c r="H653" s="5" t="str">
        <v>Ethan‚ Jesse</v>
      </c>
      <c r="I653" s="5" t="str">
        <v>Planned</v>
      </c>
      <c r="J653" s="220">
        <f>_xlfn.XLOOKUP(G653,Calendar!$A$2:$A$300,Calendar!$B$2:$B$300)</f>
        <v>43411</v>
      </c>
      <c r="K653" s="5" t="b">
        <f t="shared" ca="1" si="33"/>
        <v>0</v>
      </c>
      <c r="L653" s="5" t="str">
        <f t="shared" si="34"/>
        <v>Foundation100 Gateway Cities48</v>
      </c>
    </row>
    <row r="654" spans="1:12" hidden="1" x14ac:dyDescent="0.25">
      <c r="A654" s="217" t="str">
        <f t="shared" si="35"/>
        <v>ƒ __/__</v>
      </c>
      <c r="B654" s="217" t="str">
        <f>IFERROR(IF(VLOOKUP(L654,ActivityList[#Data],13,0)="Yes"," "&amp;Map,"")&amp;IF(VLOOKUP(L654,ActivityList[#Data],14,0)="Yes"," "&amp;Timeline,IF(VLOOKUP(L654,ActivityList[#Data],14,0)="Figure"," "&amp;Timeline&amp;Figure,"")),"")</f>
        <v xml:space="preserve"> Ǽ</v>
      </c>
      <c r="C654" s="85" t="str">
        <v>Read about and pray for Ulaanbaatar p.132</v>
      </c>
      <c r="D654" s="218" t="str">
        <v>100 Gateway Cities</v>
      </c>
      <c r="E654" s="218" t="str">
        <v>Foundation</v>
      </c>
      <c r="F654" s="219" t="str">
        <v>History/Geog.</v>
      </c>
      <c r="G654" s="5">
        <v>51</v>
      </c>
      <c r="H654" s="5" t="str">
        <v>Ethan‚ Jesse</v>
      </c>
      <c r="I654" s="5" t="str">
        <v>Planned</v>
      </c>
      <c r="J654" s="220">
        <f>_xlfn.XLOOKUP(G654,Calendar!$A$2:$A$300,Calendar!$B$2:$B$300)</f>
        <v>43416</v>
      </c>
      <c r="K654" s="5" t="b">
        <f t="shared" ca="1" si="33"/>
        <v>0</v>
      </c>
      <c r="L654" s="5" t="str">
        <f t="shared" si="34"/>
        <v>Foundation100 Gateway Cities51</v>
      </c>
    </row>
    <row r="655" spans="1:12" hidden="1" x14ac:dyDescent="0.25">
      <c r="A655" s="217" t="str">
        <f t="shared" si="35"/>
        <v>ƒ __/__</v>
      </c>
      <c r="B655" s="217" t="str">
        <f>IFERROR(IF(VLOOKUP(L655,ActivityList[#Data],13,0)="Yes"," "&amp;Map,"")&amp;IF(VLOOKUP(L655,ActivityList[#Data],14,0)="Yes"," "&amp;Timeline,IF(VLOOKUP(L655,ActivityList[#Data],14,0)="Figure"," "&amp;Timeline&amp;Figure,"")),"")</f>
        <v xml:space="preserve"> Ǽ</v>
      </c>
      <c r="C655" s="85" t="str">
        <v>Read about and pray for Baku p.79</v>
      </c>
      <c r="D655" s="218" t="str">
        <v>100 Gateway Cities</v>
      </c>
      <c r="E655" s="218" t="str">
        <v>Foundation</v>
      </c>
      <c r="F655" s="219" t="str">
        <v>History/Geog.</v>
      </c>
      <c r="G655" s="5">
        <v>52</v>
      </c>
      <c r="H655" s="5" t="str">
        <v>Ethan‚ Jesse</v>
      </c>
      <c r="I655" s="5" t="str">
        <v>Planned</v>
      </c>
      <c r="J655" s="220">
        <f>_xlfn.XLOOKUP(G655,Calendar!$A$2:$A$300,Calendar!$B$2:$B$300)</f>
        <v>43417</v>
      </c>
      <c r="K655" s="5" t="b">
        <f t="shared" ca="1" si="33"/>
        <v>0</v>
      </c>
      <c r="L655" s="5" t="str">
        <f t="shared" si="34"/>
        <v>Foundation100 Gateway Cities52</v>
      </c>
    </row>
    <row r="656" spans="1:12" hidden="1" x14ac:dyDescent="0.25">
      <c r="A656" s="217" t="str">
        <f t="shared" si="35"/>
        <v>ƒ __/__</v>
      </c>
      <c r="B656" s="217" t="str">
        <f>IFERROR(IF(VLOOKUP(L656,ActivityList[#Data],13,0)="Yes"," "&amp;Map,"")&amp;IF(VLOOKUP(L656,ActivityList[#Data],14,0)="Yes"," "&amp;Timeline,IF(VLOOKUP(L656,ActivityList[#Data],14,0)="Figure"," "&amp;Timeline&amp;Figure,"")),"")</f>
        <v xml:space="preserve"> Ǽ</v>
      </c>
      <c r="C656" s="85" t="str">
        <v>Read about and pray for Ashgabat p.80</v>
      </c>
      <c r="D656" s="218" t="str">
        <v>100 Gateway Cities</v>
      </c>
      <c r="E656" s="218" t="str">
        <v>Foundation</v>
      </c>
      <c r="F656" s="219" t="str">
        <v>History/Geog.</v>
      </c>
      <c r="G656" s="5">
        <v>53</v>
      </c>
      <c r="H656" s="5" t="str">
        <v>Ethan‚ Jesse</v>
      </c>
      <c r="I656" s="5" t="str">
        <v>Planned</v>
      </c>
      <c r="J656" s="220">
        <f>_xlfn.XLOOKUP(G656,Calendar!$A$2:$A$300,Calendar!$B$2:$B$300)</f>
        <v>43418</v>
      </c>
      <c r="K656" s="5" t="b">
        <f t="shared" ca="1" si="33"/>
        <v>0</v>
      </c>
      <c r="L656" s="5" t="str">
        <f t="shared" si="34"/>
        <v>Foundation100 Gateway Cities53</v>
      </c>
    </row>
    <row r="657" spans="1:12" hidden="1" x14ac:dyDescent="0.25">
      <c r="A657" s="217" t="str">
        <f t="shared" si="35"/>
        <v>ƒ __/__</v>
      </c>
      <c r="B657" s="217" t="str">
        <f>IFERROR(IF(VLOOKUP(L657,ActivityList[#Data],13,0)="Yes"," "&amp;Map,"")&amp;IF(VLOOKUP(L657,ActivityList[#Data],14,0)="Yes"," "&amp;Timeline,IF(VLOOKUP(L657,ActivityList[#Data],14,0)="Figure"," "&amp;Timeline&amp;Figure,"")),"")</f>
        <v xml:space="preserve"> Ǽ</v>
      </c>
      <c r="C657" s="85" t="str">
        <v>Read about and pray for Tashkent p.81</v>
      </c>
      <c r="D657" s="218" t="str">
        <v>100 Gateway Cities</v>
      </c>
      <c r="E657" s="218" t="str">
        <v>Foundation</v>
      </c>
      <c r="F657" s="219" t="str">
        <v>History/Geog.</v>
      </c>
      <c r="G657" s="5">
        <v>56</v>
      </c>
      <c r="H657" s="5" t="str">
        <v>Ethan‚ Jesse</v>
      </c>
      <c r="I657" s="5" t="str">
        <v>Planned</v>
      </c>
      <c r="J657" s="220">
        <f>_xlfn.XLOOKUP(G657,Calendar!$A$2:$A$300,Calendar!$B$2:$B$300)</f>
        <v>43423</v>
      </c>
      <c r="K657" s="5" t="b">
        <f t="shared" ca="1" si="33"/>
        <v>0</v>
      </c>
      <c r="L657" s="5" t="str">
        <f t="shared" si="34"/>
        <v>Foundation100 Gateway Cities56</v>
      </c>
    </row>
    <row r="658" spans="1:12" hidden="1" x14ac:dyDescent="0.25">
      <c r="A658" s="217" t="str">
        <f t="shared" si="35"/>
        <v>ƒ __/__</v>
      </c>
      <c r="B658" s="217" t="str">
        <f>IFERROR(IF(VLOOKUP(L658,ActivityList[#Data],13,0)="Yes"," "&amp;Map,"")&amp;IF(VLOOKUP(L658,ActivityList[#Data],14,0)="Yes"," "&amp;Timeline,IF(VLOOKUP(L658,ActivityList[#Data],14,0)="Figure"," "&amp;Timeline&amp;Figure,"")),"")</f>
        <v xml:space="preserve"> Ǽ</v>
      </c>
      <c r="C658" s="85" t="str">
        <v>Read about and pray for Dushanbe p.82</v>
      </c>
      <c r="D658" s="218" t="str">
        <v>100 Gateway Cities</v>
      </c>
      <c r="E658" s="218" t="str">
        <v>Foundation</v>
      </c>
      <c r="F658" s="219" t="str">
        <v>History/Geog.</v>
      </c>
      <c r="G658" s="5">
        <v>57</v>
      </c>
      <c r="H658" s="5" t="str">
        <v>Ethan‚ Jesse</v>
      </c>
      <c r="I658" s="5" t="str">
        <v>Planned</v>
      </c>
      <c r="J658" s="220">
        <f>_xlfn.XLOOKUP(G658,Calendar!$A$2:$A$300,Calendar!$B$2:$B$300)</f>
        <v>43424</v>
      </c>
      <c r="K658" s="5" t="b">
        <f t="shared" ca="1" si="33"/>
        <v>0</v>
      </c>
      <c r="L658" s="5" t="str">
        <f t="shared" si="34"/>
        <v>Foundation100 Gateway Cities57</v>
      </c>
    </row>
    <row r="659" spans="1:12" hidden="1" x14ac:dyDescent="0.25">
      <c r="A659" s="217" t="str">
        <f t="shared" si="35"/>
        <v>ƒ __/__</v>
      </c>
      <c r="B659" s="217" t="str">
        <f>IFERROR(IF(VLOOKUP(L659,ActivityList[#Data],13,0)="Yes"," "&amp;Map,"")&amp;IF(VLOOKUP(L659,ActivityList[#Data],14,0)="Yes"," "&amp;Timeline,IF(VLOOKUP(L659,ActivityList[#Data],14,0)="Figure"," "&amp;Timeline&amp;Figure,"")),"")</f>
        <v xml:space="preserve"> Ǽ</v>
      </c>
      <c r="C659" s="85" t="str">
        <v>Read about and pray for Bishkek p.83</v>
      </c>
      <c r="D659" s="218" t="str">
        <v>100 Gateway Cities</v>
      </c>
      <c r="E659" s="218" t="str">
        <v>Foundation</v>
      </c>
      <c r="F659" s="219" t="str">
        <v>History/Geog.</v>
      </c>
      <c r="G659" s="5">
        <v>58</v>
      </c>
      <c r="H659" s="5" t="str">
        <v>Ethan‚ Jesse</v>
      </c>
      <c r="I659" s="5" t="str">
        <v>Planned</v>
      </c>
      <c r="J659" s="220">
        <f>_xlfn.XLOOKUP(G659,Calendar!$A$2:$A$300,Calendar!$B$2:$B$300)</f>
        <v>43425</v>
      </c>
      <c r="K659" s="5" t="b">
        <f t="shared" ref="K659:K722" ca="1" si="36">J659&lt;=$D$1</f>
        <v>0</v>
      </c>
      <c r="L659" s="5" t="str">
        <f t="shared" ref="L659:L722" si="37">E659&amp;D659&amp;G659</f>
        <v>Foundation100 Gateway Cities58</v>
      </c>
    </row>
    <row r="660" spans="1:12" hidden="1" x14ac:dyDescent="0.25">
      <c r="A660" s="217" t="str">
        <f t="shared" si="35"/>
        <v>ƒ __/__</v>
      </c>
      <c r="B660" s="217" t="str">
        <f>IFERROR(IF(VLOOKUP(L660,ActivityList[#Data],13,0)="Yes"," "&amp;Map,"")&amp;IF(VLOOKUP(L660,ActivityList[#Data],14,0)="Yes"," "&amp;Timeline,IF(VLOOKUP(L660,ActivityList[#Data],14,0)="Figure"," "&amp;Timeline&amp;Figure,"")),"")</f>
        <v xml:space="preserve"> Ǽ</v>
      </c>
      <c r="C660" s="85" t="str">
        <v>Read about and pray for Almaty p.84</v>
      </c>
      <c r="D660" s="218" t="str">
        <v>100 Gateway Cities</v>
      </c>
      <c r="E660" s="218" t="str">
        <v>Foundation</v>
      </c>
      <c r="F660" s="219" t="str">
        <v>History/Geog.</v>
      </c>
      <c r="G660" s="5">
        <v>61</v>
      </c>
      <c r="H660" s="5" t="str">
        <v>Ethan‚ Jesse</v>
      </c>
      <c r="I660" s="5" t="str">
        <v>Planned</v>
      </c>
      <c r="J660" s="220">
        <f>_xlfn.XLOOKUP(G660,Calendar!$A$2:$A$300,Calendar!$B$2:$B$300)</f>
        <v>43430</v>
      </c>
      <c r="K660" s="5" t="b">
        <f t="shared" ca="1" si="36"/>
        <v>0</v>
      </c>
      <c r="L660" s="5" t="str">
        <f t="shared" si="37"/>
        <v>Foundation100 Gateway Cities61</v>
      </c>
    </row>
    <row r="661" spans="1:12" hidden="1" x14ac:dyDescent="0.25">
      <c r="A661" s="217" t="str">
        <f t="shared" si="35"/>
        <v>ƒ __/__</v>
      </c>
      <c r="B661" s="217" t="str">
        <f>IFERROR(IF(VLOOKUP(L661,ActivityList[#Data],13,0)="Yes"," "&amp;Map,"")&amp;IF(VLOOKUP(L661,ActivityList[#Data],14,0)="Yes"," "&amp;Timeline,IF(VLOOKUP(L661,ActivityList[#Data],14,0)="Figure"," "&amp;Timeline&amp;Figure,"")),"")</f>
        <v xml:space="preserve"> Ǽ</v>
      </c>
      <c r="C661" s="85" t="str">
        <v>Read about and pray for Kabul p.85</v>
      </c>
      <c r="D661" s="218" t="str">
        <v>100 Gateway Cities</v>
      </c>
      <c r="E661" s="218" t="str">
        <v>Foundation</v>
      </c>
      <c r="F661" s="219" t="str">
        <v>History/Geog.</v>
      </c>
      <c r="G661" s="5">
        <v>62</v>
      </c>
      <c r="H661" s="5" t="str">
        <v>Ethan‚ Jesse</v>
      </c>
      <c r="I661" s="5" t="str">
        <v>Planned</v>
      </c>
      <c r="J661" s="220">
        <f>_xlfn.XLOOKUP(G661,Calendar!$A$2:$A$300,Calendar!$B$2:$B$300)</f>
        <v>43431</v>
      </c>
      <c r="K661" s="5" t="b">
        <f t="shared" ca="1" si="36"/>
        <v>0</v>
      </c>
      <c r="L661" s="5" t="str">
        <f t="shared" si="37"/>
        <v>Foundation100 Gateway Cities62</v>
      </c>
    </row>
    <row r="662" spans="1:12" hidden="1" x14ac:dyDescent="0.25">
      <c r="A662" s="217" t="str">
        <f t="shared" si="35"/>
        <v>ƒ __/__</v>
      </c>
      <c r="B662" s="217" t="str">
        <f>IFERROR(IF(VLOOKUP(L662,ActivityList[#Data],13,0)="Yes"," "&amp;Map,"")&amp;IF(VLOOKUP(L662,ActivityList[#Data],14,0)="Yes"," "&amp;Timeline,IF(VLOOKUP(L662,ActivityList[#Data],14,0)="Figure"," "&amp;Timeline&amp;Figure,"")),"")</f>
        <v xml:space="preserve"> Ǽ</v>
      </c>
      <c r="C662" s="85" t="str">
        <v>Read about and pray for Tirana p.64</v>
      </c>
      <c r="D662" s="218" t="str">
        <v>100 Gateway Cities</v>
      </c>
      <c r="E662" s="218" t="str">
        <v>Foundation</v>
      </c>
      <c r="F662" s="219" t="str">
        <v>History/Geog.</v>
      </c>
      <c r="G662" s="5">
        <v>63</v>
      </c>
      <c r="H662" s="5" t="str">
        <v>Ethan‚ Jesse</v>
      </c>
      <c r="I662" s="5" t="str">
        <v>Planned</v>
      </c>
      <c r="J662" s="220">
        <f>_xlfn.XLOOKUP(G662,Calendar!$A$2:$A$300,Calendar!$B$2:$B$300)</f>
        <v>43432</v>
      </c>
      <c r="K662" s="5" t="b">
        <f t="shared" ca="1" si="36"/>
        <v>0</v>
      </c>
      <c r="L662" s="5" t="str">
        <f t="shared" si="37"/>
        <v>Foundation100 Gateway Cities63</v>
      </c>
    </row>
    <row r="663" spans="1:12" hidden="1" x14ac:dyDescent="0.25">
      <c r="A663" s="217" t="str">
        <f t="shared" si="35"/>
        <v>ƒ __/__</v>
      </c>
      <c r="B663" s="217" t="str">
        <f>IFERROR(IF(VLOOKUP(L663,ActivityList[#Data],13,0)="Yes"," "&amp;Map,"")&amp;IF(VLOOKUP(L663,ActivityList[#Data],14,0)="Yes"," "&amp;Timeline,IF(VLOOKUP(L663,ActivityList[#Data],14,0)="Figure"," "&amp;Timeline&amp;Figure,"")),"")</f>
        <v xml:space="preserve"> Ǽ</v>
      </c>
      <c r="C663" s="85" t="str">
        <v>Read about and pray for Hanoi p.123</v>
      </c>
      <c r="D663" s="218" t="str">
        <v>100 Gateway Cities</v>
      </c>
      <c r="E663" s="218" t="str">
        <v>Foundation</v>
      </c>
      <c r="F663" s="219" t="str">
        <v>History/Geog.</v>
      </c>
      <c r="G663" s="5">
        <v>66</v>
      </c>
      <c r="H663" s="5" t="str">
        <v>Ethan‚ Jesse</v>
      </c>
      <c r="I663" s="5" t="str">
        <v>Planned</v>
      </c>
      <c r="J663" s="220">
        <f>_xlfn.XLOOKUP(G663,Calendar!$A$2:$A$300,Calendar!$B$2:$B$300)</f>
        <v>43437</v>
      </c>
      <c r="K663" s="5" t="b">
        <f t="shared" ca="1" si="36"/>
        <v>0</v>
      </c>
      <c r="L663" s="5" t="str">
        <f t="shared" si="37"/>
        <v>Foundation100 Gateway Cities66</v>
      </c>
    </row>
    <row r="664" spans="1:12" hidden="1" x14ac:dyDescent="0.25">
      <c r="A664" s="217" t="str">
        <f t="shared" si="35"/>
        <v>ƒ __/__</v>
      </c>
      <c r="B664" s="217" t="str">
        <f>IFERROR(IF(VLOOKUP(L664,ActivityList[#Data],13,0)="Yes"," "&amp;Map,"")&amp;IF(VLOOKUP(L664,ActivityList[#Data],14,0)="Yes"," "&amp;Timeline,IF(VLOOKUP(L664,ActivityList[#Data],14,0)="Figure"," "&amp;Timeline&amp;Figure,"")),"")</f>
        <v xml:space="preserve"> Ǽ</v>
      </c>
      <c r="C664" s="85" t="str">
        <v>Read about and pray for Vientiane p.124</v>
      </c>
      <c r="D664" s="218" t="str">
        <v>100 Gateway Cities</v>
      </c>
      <c r="E664" s="218" t="str">
        <v>Foundation</v>
      </c>
      <c r="F664" s="219" t="str">
        <v>History/Geog.</v>
      </c>
      <c r="G664" s="5">
        <v>67</v>
      </c>
      <c r="H664" s="5" t="str">
        <v>Ethan‚ Jesse</v>
      </c>
      <c r="I664" s="5" t="str">
        <v>Planned</v>
      </c>
      <c r="J664" s="220">
        <f>_xlfn.XLOOKUP(G664,Calendar!$A$2:$A$300,Calendar!$B$2:$B$300)</f>
        <v>43438</v>
      </c>
      <c r="K664" s="5" t="b">
        <f t="shared" ca="1" si="36"/>
        <v>0</v>
      </c>
      <c r="L664" s="5" t="str">
        <f t="shared" si="37"/>
        <v>Foundation100 Gateway Cities67</v>
      </c>
    </row>
    <row r="665" spans="1:12" hidden="1" x14ac:dyDescent="0.25">
      <c r="A665" s="217" t="str">
        <f t="shared" si="35"/>
        <v>ƒ __/__</v>
      </c>
      <c r="B665" s="217" t="str">
        <f>IFERROR(IF(VLOOKUP(L665,ActivityList[#Data],13,0)="Yes"," "&amp;Map,"")&amp;IF(VLOOKUP(L665,ActivityList[#Data],14,0)="Yes"," "&amp;Timeline,IF(VLOOKUP(L665,ActivityList[#Data],14,0)="Figure"," "&amp;Timeline&amp;Figure,"")),"")</f>
        <v xml:space="preserve"> Ǽ</v>
      </c>
      <c r="C665" s="85" t="str">
        <v>Read about and pray for Phnom Penh p.125</v>
      </c>
      <c r="D665" s="218" t="str">
        <v>100 Gateway Cities</v>
      </c>
      <c r="E665" s="218" t="str">
        <v>Foundation</v>
      </c>
      <c r="F665" s="219" t="str">
        <v>History/Geog.</v>
      </c>
      <c r="G665" s="5">
        <v>68</v>
      </c>
      <c r="H665" s="5" t="str">
        <v>Ethan‚ Jesse</v>
      </c>
      <c r="I665" s="5" t="str">
        <v>Planned</v>
      </c>
      <c r="J665" s="220">
        <f>_xlfn.XLOOKUP(G665,Calendar!$A$2:$A$300,Calendar!$B$2:$B$300)</f>
        <v>43439</v>
      </c>
      <c r="K665" s="5" t="b">
        <f t="shared" ca="1" si="36"/>
        <v>0</v>
      </c>
      <c r="L665" s="5" t="str">
        <f t="shared" si="37"/>
        <v>Foundation100 Gateway Cities68</v>
      </c>
    </row>
    <row r="666" spans="1:12" hidden="1" x14ac:dyDescent="0.25">
      <c r="A666" s="217" t="str">
        <f t="shared" si="35"/>
        <v>ƒ __/__</v>
      </c>
      <c r="B666" s="217" t="str">
        <f>IFERROR(IF(VLOOKUP(L666,ActivityList[#Data],13,0)="Yes"," "&amp;Map,"")&amp;IF(VLOOKUP(L666,ActivityList[#Data],14,0)="Yes"," "&amp;Timeline,IF(VLOOKUP(L666,ActivityList[#Data],14,0)="Figure"," "&amp;Timeline&amp;Figure,"")),"")</f>
        <v xml:space="preserve"> Ǽ</v>
      </c>
      <c r="C666" s="85" t="str">
        <v>Read about and pray for Bangkok p.126</v>
      </c>
      <c r="D666" s="218" t="str">
        <v>100 Gateway Cities</v>
      </c>
      <c r="E666" s="218" t="str">
        <v>Foundation</v>
      </c>
      <c r="F666" s="219" t="str">
        <v>History/Geog.</v>
      </c>
      <c r="G666" s="5">
        <v>71</v>
      </c>
      <c r="H666" s="5" t="str">
        <v>Ethan‚ Jesse</v>
      </c>
      <c r="I666" s="5" t="str">
        <v>Planned</v>
      </c>
      <c r="J666" s="220">
        <f>_xlfn.XLOOKUP(G666,Calendar!$A$2:$A$300,Calendar!$B$2:$B$300)</f>
        <v>43444</v>
      </c>
      <c r="K666" s="5" t="b">
        <f t="shared" ca="1" si="36"/>
        <v>0</v>
      </c>
      <c r="L666" s="5" t="str">
        <f t="shared" si="37"/>
        <v>Foundation100 Gateway Cities71</v>
      </c>
    </row>
    <row r="667" spans="1:12" hidden="1" x14ac:dyDescent="0.25">
      <c r="A667" s="217" t="str">
        <f t="shared" si="35"/>
        <v>ƒ __/__</v>
      </c>
      <c r="B667" s="217" t="str">
        <f>IFERROR(IF(VLOOKUP(L667,ActivityList[#Data],13,0)="Yes"," "&amp;Map,"")&amp;IF(VLOOKUP(L667,ActivityList[#Data],14,0)="Yes"," "&amp;Timeline,IF(VLOOKUP(L667,ActivityList[#Data],14,0)="Figure"," "&amp;Timeline&amp;Figure,"")),"")</f>
        <v xml:space="preserve"> Ǽ</v>
      </c>
      <c r="C667" s="85" t="str">
        <v>Read about and pray for Yangon p.127</v>
      </c>
      <c r="D667" s="218" t="str">
        <v>100 Gateway Cities</v>
      </c>
      <c r="E667" s="218" t="str">
        <v>Foundation</v>
      </c>
      <c r="F667" s="219" t="str">
        <v>History/Geog.</v>
      </c>
      <c r="G667" s="5">
        <v>72</v>
      </c>
      <c r="H667" s="5" t="str">
        <v>Ethan‚ Jesse</v>
      </c>
      <c r="I667" s="5" t="str">
        <v>Planned</v>
      </c>
      <c r="J667" s="220">
        <f>_xlfn.XLOOKUP(G667,Calendar!$A$2:$A$300,Calendar!$B$2:$B$300)</f>
        <v>43445</v>
      </c>
      <c r="K667" s="5" t="b">
        <f t="shared" ca="1" si="36"/>
        <v>0</v>
      </c>
      <c r="L667" s="5" t="str">
        <f t="shared" si="37"/>
        <v>Foundation100 Gateway Cities72</v>
      </c>
    </row>
    <row r="668" spans="1:12" hidden="1" x14ac:dyDescent="0.25">
      <c r="A668" s="217" t="str">
        <f t="shared" si="35"/>
        <v>ƒ __/__</v>
      </c>
      <c r="B668" s="217" t="str">
        <f>IFERROR(IF(VLOOKUP(L668,ActivityList[#Data],13,0)="Yes"," "&amp;Map,"")&amp;IF(VLOOKUP(L668,ActivityList[#Data],14,0)="Yes"," "&amp;Timeline,IF(VLOOKUP(L668,ActivityList[#Data],14,0)="Figure"," "&amp;Timeline&amp;Figure,"")),"")</f>
        <v xml:space="preserve"> Ǽ</v>
      </c>
      <c r="C668" s="85" t="str">
        <v>Read about and pray for Kuala Lumpur p.129</v>
      </c>
      <c r="D668" s="218" t="str">
        <v>100 Gateway Cities</v>
      </c>
      <c r="E668" s="218" t="str">
        <v>Foundation</v>
      </c>
      <c r="F668" s="219" t="str">
        <v>History/Geog.</v>
      </c>
      <c r="G668" s="5">
        <v>73</v>
      </c>
      <c r="H668" s="5" t="str">
        <v>Ethan‚ Jesse</v>
      </c>
      <c r="I668" s="5" t="str">
        <v>Planned</v>
      </c>
      <c r="J668" s="220">
        <f>_xlfn.XLOOKUP(G668,Calendar!$A$2:$A$300,Calendar!$B$2:$B$300)</f>
        <v>43446</v>
      </c>
      <c r="K668" s="5" t="b">
        <f t="shared" ca="1" si="36"/>
        <v>0</v>
      </c>
      <c r="L668" s="5" t="str">
        <f t="shared" si="37"/>
        <v>Foundation100 Gateway Cities73</v>
      </c>
    </row>
    <row r="669" spans="1:12" hidden="1" x14ac:dyDescent="0.25">
      <c r="A669" s="217" t="str">
        <f t="shared" si="35"/>
        <v>ƒ __/__</v>
      </c>
      <c r="B669" s="217" t="str">
        <f>IFERROR(IF(VLOOKUP(L669,ActivityList[#Data],13,0)="Yes"," "&amp;Map,"")&amp;IF(VLOOKUP(L669,ActivityList[#Data],14,0)="Yes"," "&amp;Timeline,IF(VLOOKUP(L669,ActivityList[#Data],14,0)="Figure"," "&amp;Timeline&amp;Figure,"")),"")</f>
        <v xml:space="preserve"> Ǽ</v>
      </c>
      <c r="C669" s="85" t="str">
        <v>Read about and pray for Bandar Seri Begawan p.131</v>
      </c>
      <c r="D669" s="218" t="str">
        <v>100 Gateway Cities</v>
      </c>
      <c r="E669" s="218" t="str">
        <v>Foundation</v>
      </c>
      <c r="F669" s="219" t="str">
        <v>History/Geog.</v>
      </c>
      <c r="G669" s="5">
        <v>74</v>
      </c>
      <c r="H669" s="5" t="str">
        <v>Ethan‚ Jesse</v>
      </c>
      <c r="I669" s="5" t="str">
        <v>Planned</v>
      </c>
      <c r="J669" s="220">
        <f>_xlfn.XLOOKUP(G669,Calendar!$A$2:$A$300,Calendar!$B$2:$B$300)</f>
        <v>43447</v>
      </c>
      <c r="K669" s="5" t="b">
        <f t="shared" ca="1" si="36"/>
        <v>0</v>
      </c>
      <c r="L669" s="5" t="str">
        <f t="shared" si="37"/>
        <v>Foundation100 Gateway Cities74</v>
      </c>
    </row>
    <row r="670" spans="1:12" hidden="1" x14ac:dyDescent="0.25">
      <c r="A670" s="217" t="str">
        <f t="shared" si="35"/>
        <v>ƒ __/__</v>
      </c>
      <c r="B670" s="217" t="str">
        <f>IFERROR(IF(VLOOKUP(L670,ActivityList[#Data],13,0)="Yes"," "&amp;Map,"")&amp;IF(VLOOKUP(L670,ActivityList[#Data],14,0)="Yes"," "&amp;Timeline,IF(VLOOKUP(L670,ActivityList[#Data],14,0)="Figure"," "&amp;Timeline&amp;Figure,"")),"")</f>
        <v xml:space="preserve"> Ǽ</v>
      </c>
      <c r="C670" s="85" t="str">
        <v>Read about and pray for Ahmedabad p.89</v>
      </c>
      <c r="D670" s="218" t="str">
        <v>100 Gateway Cities</v>
      </c>
      <c r="E670" s="218" t="str">
        <v>Foundation</v>
      </c>
      <c r="F670" s="219" t="str">
        <v>History/Geog.</v>
      </c>
      <c r="G670" s="5">
        <v>76</v>
      </c>
      <c r="H670" s="5" t="str">
        <v>Ethan‚ Jesse</v>
      </c>
      <c r="I670" s="5" t="str">
        <v>Planned</v>
      </c>
      <c r="J670" s="220">
        <f>_xlfn.XLOOKUP(G670,Calendar!$A$2:$A$300,Calendar!$B$2:$B$300)</f>
        <v>43451</v>
      </c>
      <c r="K670" s="5" t="b">
        <f t="shared" ca="1" si="36"/>
        <v>0</v>
      </c>
      <c r="L670" s="5" t="str">
        <f t="shared" si="37"/>
        <v>Foundation100 Gateway Cities76</v>
      </c>
    </row>
    <row r="671" spans="1:12" hidden="1" x14ac:dyDescent="0.25">
      <c r="A671" s="217" t="str">
        <f t="shared" si="35"/>
        <v>ƒ __/__</v>
      </c>
      <c r="B671" s="217" t="str">
        <f>IFERROR(IF(VLOOKUP(L671,ActivityList[#Data],13,0)="Yes"," "&amp;Map,"")&amp;IF(VLOOKUP(L671,ActivityList[#Data],14,0)="Yes"," "&amp;Timeline,IF(VLOOKUP(L671,ActivityList[#Data],14,0)="Figure"," "&amp;Timeline&amp;Figure,"")),"")</f>
        <v xml:space="preserve"> Ǽ</v>
      </c>
      <c r="C671" s="85" t="str">
        <v>Read about and pray for Jaipur p.90</v>
      </c>
      <c r="D671" s="218" t="str">
        <v>100 Gateway Cities</v>
      </c>
      <c r="E671" s="218" t="str">
        <v>Foundation</v>
      </c>
      <c r="F671" s="219" t="str">
        <v>History/Geog.</v>
      </c>
      <c r="G671" s="5">
        <v>77</v>
      </c>
      <c r="H671" s="5" t="str">
        <v>Ethan‚ Jesse</v>
      </c>
      <c r="I671" s="5" t="str">
        <v>Planned</v>
      </c>
      <c r="J671" s="220">
        <f>_xlfn.XLOOKUP(G671,Calendar!$A$2:$A$300,Calendar!$B$2:$B$300)</f>
        <v>43452</v>
      </c>
      <c r="K671" s="5" t="b">
        <f t="shared" ca="1" si="36"/>
        <v>0</v>
      </c>
      <c r="L671" s="5" t="str">
        <f t="shared" si="37"/>
        <v>Foundation100 Gateway Cities77</v>
      </c>
    </row>
    <row r="672" spans="1:12" hidden="1" x14ac:dyDescent="0.25">
      <c r="A672" s="217" t="str">
        <f t="shared" si="35"/>
        <v>ƒ __/__</v>
      </c>
      <c r="B672" s="217" t="str">
        <f>IFERROR(IF(VLOOKUP(L672,ActivityList[#Data],13,0)="Yes"," "&amp;Map,"")&amp;IF(VLOOKUP(L672,ActivityList[#Data],14,0)="Yes"," "&amp;Timeline,IF(VLOOKUP(L672,ActivityList[#Data],14,0)="Figure"," "&amp;Timeline&amp;Figure,"")),"")</f>
        <v xml:space="preserve"> Ǽ</v>
      </c>
      <c r="C672" s="85" t="str">
        <v>Read about and pray for Amritsar p.91</v>
      </c>
      <c r="D672" s="218" t="str">
        <v>100 Gateway Cities</v>
      </c>
      <c r="E672" s="218" t="str">
        <v>Foundation</v>
      </c>
      <c r="F672" s="219" t="str">
        <v>History/Geog.</v>
      </c>
      <c r="G672" s="5">
        <v>78</v>
      </c>
      <c r="H672" s="5" t="str">
        <v>Ethan‚ Jesse</v>
      </c>
      <c r="I672" s="5" t="str">
        <v>Planned</v>
      </c>
      <c r="J672" s="220">
        <f>_xlfn.XLOOKUP(G672,Calendar!$A$2:$A$300,Calendar!$B$2:$B$300)</f>
        <v>43453</v>
      </c>
      <c r="K672" s="5" t="b">
        <f t="shared" ca="1" si="36"/>
        <v>0</v>
      </c>
      <c r="L672" s="5" t="str">
        <f t="shared" si="37"/>
        <v>Foundation100 Gateway Cities78</v>
      </c>
    </row>
    <row r="673" spans="1:12" hidden="1" x14ac:dyDescent="0.25">
      <c r="A673" s="217" t="str">
        <f t="shared" si="35"/>
        <v>ƒ __/__</v>
      </c>
      <c r="B673" s="217" t="str">
        <f>IFERROR(IF(VLOOKUP(L673,ActivityList[#Data],13,0)="Yes"," "&amp;Map,"")&amp;IF(VLOOKUP(L673,ActivityList[#Data],14,0)="Yes"," "&amp;Timeline,IF(VLOOKUP(L673,ActivityList[#Data],14,0)="Figure"," "&amp;Timeline&amp;Figure,"")),"")</f>
        <v xml:space="preserve"> Ǽ</v>
      </c>
      <c r="C673" s="85" t="str">
        <v>Read about and pray for Delhi p.92</v>
      </c>
      <c r="D673" s="218" t="str">
        <v>100 Gateway Cities</v>
      </c>
      <c r="E673" s="218" t="str">
        <v>Foundation</v>
      </c>
      <c r="F673" s="219" t="str">
        <v>History/Geog.</v>
      </c>
      <c r="G673" s="5">
        <v>81</v>
      </c>
      <c r="H673" s="5" t="str">
        <v>Ethan‚ Jesse</v>
      </c>
      <c r="I673" s="5" t="str">
        <v>Planned</v>
      </c>
      <c r="J673" s="220">
        <f>_xlfn.XLOOKUP(G673,Calendar!$A$2:$A$300,Calendar!$B$2:$B$300)</f>
        <v>43461</v>
      </c>
      <c r="K673" s="5" t="b">
        <f t="shared" ca="1" si="36"/>
        <v>0</v>
      </c>
      <c r="L673" s="5" t="str">
        <f t="shared" si="37"/>
        <v>Foundation100 Gateway Cities81</v>
      </c>
    </row>
    <row r="674" spans="1:12" hidden="1" x14ac:dyDescent="0.25">
      <c r="A674" s="217" t="str">
        <f t="shared" si="35"/>
        <v>ƒ __/__</v>
      </c>
      <c r="B674" s="217" t="str">
        <f>IFERROR(IF(VLOOKUP(L674,ActivityList[#Data],13,0)="Yes"," "&amp;Map,"")&amp;IF(VLOOKUP(L674,ActivityList[#Data],14,0)="Yes"," "&amp;Timeline,IF(VLOOKUP(L674,ActivityList[#Data],14,0)="Figure"," "&amp;Timeline&amp;Figure,"")),"")</f>
        <v xml:space="preserve"> Ǽ</v>
      </c>
      <c r="C674" s="85" t="str">
        <v>Read about and pray for Pune p.93</v>
      </c>
      <c r="D674" s="218" t="str">
        <v>100 Gateway Cities</v>
      </c>
      <c r="E674" s="218" t="str">
        <v>Foundation</v>
      </c>
      <c r="F674" s="219" t="str">
        <v>History/Geog.</v>
      </c>
      <c r="G674" s="5">
        <v>82</v>
      </c>
      <c r="H674" s="5" t="str">
        <v>Ethan‚ Jesse</v>
      </c>
      <c r="I674" s="5" t="str">
        <v>Planned</v>
      </c>
      <c r="J674" s="220">
        <f>_xlfn.XLOOKUP(G674,Calendar!$A$2:$A$300,Calendar!$B$2:$B$300)</f>
        <v>43462</v>
      </c>
      <c r="K674" s="5" t="b">
        <f t="shared" ca="1" si="36"/>
        <v>0</v>
      </c>
      <c r="L674" s="5" t="str">
        <f t="shared" si="37"/>
        <v>Foundation100 Gateway Cities82</v>
      </c>
    </row>
    <row r="675" spans="1:12" hidden="1" x14ac:dyDescent="0.25">
      <c r="A675" s="217" t="str">
        <f t="shared" si="35"/>
        <v>ƒ __/__</v>
      </c>
      <c r="B675" s="217" t="str">
        <f>IFERROR(IF(VLOOKUP(L675,ActivityList[#Data],13,0)="Yes"," "&amp;Map,"")&amp;IF(VLOOKUP(L675,ActivityList[#Data],14,0)="Yes"," "&amp;Timeline,IF(VLOOKUP(L675,ActivityList[#Data],14,0)="Figure"," "&amp;Timeline&amp;Figure,"")),"")</f>
        <v xml:space="preserve"> Ǽ</v>
      </c>
      <c r="C675" s="85" t="str">
        <v>Read about and pray for Hyderabad p.94</v>
      </c>
      <c r="D675" s="218" t="str">
        <v>100 Gateway Cities</v>
      </c>
      <c r="E675" s="218" t="str">
        <v>Foundation</v>
      </c>
      <c r="F675" s="219" t="str">
        <v>History/Geog.</v>
      </c>
      <c r="G675" s="5">
        <v>83</v>
      </c>
      <c r="H675" s="5" t="str">
        <v>Ethan‚ Jesse</v>
      </c>
      <c r="I675" s="5" t="str">
        <v>Planned</v>
      </c>
      <c r="J675" s="220">
        <f>_xlfn.XLOOKUP(G675,Calendar!$A$2:$A$300,Calendar!$B$2:$B$300)</f>
        <v>43467</v>
      </c>
      <c r="K675" s="5" t="b">
        <f t="shared" ca="1" si="36"/>
        <v>0</v>
      </c>
      <c r="L675" s="5" t="str">
        <f t="shared" si="37"/>
        <v>Foundation100 Gateway Cities83</v>
      </c>
    </row>
    <row r="676" spans="1:12" hidden="1" x14ac:dyDescent="0.25">
      <c r="A676" s="217" t="str">
        <f t="shared" si="35"/>
        <v>ƒ __/__</v>
      </c>
      <c r="B676" s="217" t="str">
        <f>IFERROR(IF(VLOOKUP(L676,ActivityList[#Data],13,0)="Yes"," "&amp;Map,"")&amp;IF(VLOOKUP(L676,ActivityList[#Data],14,0)="Yes"," "&amp;Timeline,IF(VLOOKUP(L676,ActivityList[#Data],14,0)="Figure"," "&amp;Timeline&amp;Figure,"")),"")</f>
        <v xml:space="preserve"> Ǽ</v>
      </c>
      <c r="C676" s="85" t="str">
        <v>Read about and pray for Kolkata p.95</v>
      </c>
      <c r="D676" s="218" t="str">
        <v>100 Gateway Cities</v>
      </c>
      <c r="E676" s="218" t="str">
        <v>Foundation</v>
      </c>
      <c r="F676" s="219" t="str">
        <v>History/Geog.</v>
      </c>
      <c r="G676" s="5">
        <v>86</v>
      </c>
      <c r="H676" s="5" t="str">
        <v>Ethan‚ Jesse</v>
      </c>
      <c r="I676" s="5" t="str">
        <v>Planned</v>
      </c>
      <c r="J676" s="220">
        <f>_xlfn.XLOOKUP(G676,Calendar!$A$2:$A$300,Calendar!$B$2:$B$300)</f>
        <v>43472</v>
      </c>
      <c r="K676" s="5" t="b">
        <f t="shared" ca="1" si="36"/>
        <v>0</v>
      </c>
      <c r="L676" s="5" t="str">
        <f t="shared" si="37"/>
        <v>Foundation100 Gateway Cities86</v>
      </c>
    </row>
    <row r="677" spans="1:12" hidden="1" x14ac:dyDescent="0.25">
      <c r="A677" s="217" t="str">
        <f t="shared" si="35"/>
        <v>ƒ __/__</v>
      </c>
      <c r="B677" s="217" t="str">
        <f>IFERROR(IF(VLOOKUP(L677,ActivityList[#Data],13,0)="Yes"," "&amp;Map,"")&amp;IF(VLOOKUP(L677,ActivityList[#Data],14,0)="Yes"," "&amp;Timeline,IF(VLOOKUP(L677,ActivityList[#Data],14,0)="Figure"," "&amp;Timeline&amp;Figure,"")),"")</f>
        <v xml:space="preserve"> Ǽ</v>
      </c>
      <c r="C677" s="85" t="str">
        <v>Read about and pray for Kanpur p.96</v>
      </c>
      <c r="D677" s="218" t="str">
        <v>100 Gateway Cities</v>
      </c>
      <c r="E677" s="218" t="str">
        <v>Foundation</v>
      </c>
      <c r="F677" s="219" t="str">
        <v>History/Geog.</v>
      </c>
      <c r="G677" s="5">
        <v>87</v>
      </c>
      <c r="H677" s="5" t="str">
        <v>Ethan‚ Jesse</v>
      </c>
      <c r="I677" s="5" t="str">
        <v>Planned</v>
      </c>
      <c r="J677" s="220">
        <f>_xlfn.XLOOKUP(G677,Calendar!$A$2:$A$300,Calendar!$B$2:$B$300)</f>
        <v>43473</v>
      </c>
      <c r="K677" s="5" t="b">
        <f t="shared" ca="1" si="36"/>
        <v>0</v>
      </c>
      <c r="L677" s="5" t="str">
        <f t="shared" si="37"/>
        <v>Foundation100 Gateway Cities87</v>
      </c>
    </row>
    <row r="678" spans="1:12" hidden="1" x14ac:dyDescent="0.25">
      <c r="A678" s="217" t="str">
        <f t="shared" si="35"/>
        <v>ƒ __/__</v>
      </c>
      <c r="B678" s="217" t="str">
        <f>IFERROR(IF(VLOOKUP(L678,ActivityList[#Data],13,0)="Yes"," "&amp;Map,"")&amp;IF(VLOOKUP(L678,ActivityList[#Data],14,0)="Yes"," "&amp;Timeline,IF(VLOOKUP(L678,ActivityList[#Data],14,0)="Figure"," "&amp;Timeline&amp;Figure,"")),"")</f>
        <v xml:space="preserve"> Ǽ</v>
      </c>
      <c r="C678" s="85" t="str">
        <v>Read about and pray for Varanasi p.97</v>
      </c>
      <c r="D678" s="218" t="str">
        <v>100 Gateway Cities</v>
      </c>
      <c r="E678" s="218" t="str">
        <v>Foundation</v>
      </c>
      <c r="F678" s="219" t="str">
        <v>History/Geog.</v>
      </c>
      <c r="G678" s="5">
        <v>88</v>
      </c>
      <c r="H678" s="5" t="str">
        <v>Ethan‚ Jesse</v>
      </c>
      <c r="I678" s="5" t="str">
        <v>Planned</v>
      </c>
      <c r="J678" s="220">
        <f>_xlfn.XLOOKUP(G678,Calendar!$A$2:$A$300,Calendar!$B$2:$B$300)</f>
        <v>43474</v>
      </c>
      <c r="K678" s="5" t="b">
        <f t="shared" ca="1" si="36"/>
        <v>0</v>
      </c>
      <c r="L678" s="5" t="str">
        <f t="shared" si="37"/>
        <v>Foundation100 Gateway Cities88</v>
      </c>
    </row>
    <row r="679" spans="1:12" hidden="1" x14ac:dyDescent="0.25">
      <c r="A679" s="217" t="str">
        <f t="shared" si="35"/>
        <v>ƒ __/__</v>
      </c>
      <c r="B679" s="217" t="str">
        <f>IFERROR(IF(VLOOKUP(L679,ActivityList[#Data],13,0)="Yes"," "&amp;Map,"")&amp;IF(VLOOKUP(L679,ActivityList[#Data],14,0)="Yes"," "&amp;Timeline,IF(VLOOKUP(L679,ActivityList[#Data],14,0)="Figure"," "&amp;Timeline&amp;Figure,"")),"")</f>
        <v xml:space="preserve"> Ǽ</v>
      </c>
      <c r="C679" s="85" t="str">
        <v>Read about and pray for Lucknow p.98</v>
      </c>
      <c r="D679" s="218" t="str">
        <v>100 Gateway Cities</v>
      </c>
      <c r="E679" s="218" t="str">
        <v>Foundation</v>
      </c>
      <c r="F679" s="219" t="str">
        <v>History/Geog.</v>
      </c>
      <c r="G679" s="5">
        <v>91</v>
      </c>
      <c r="H679" s="5" t="str">
        <v>Ethan‚ Jesse</v>
      </c>
      <c r="I679" s="5" t="str">
        <v>Planned</v>
      </c>
      <c r="J679" s="220">
        <f>_xlfn.XLOOKUP(G679,Calendar!$A$2:$A$300,Calendar!$B$2:$B$300)</f>
        <v>43479</v>
      </c>
      <c r="K679" s="5" t="b">
        <f t="shared" ca="1" si="36"/>
        <v>0</v>
      </c>
      <c r="L679" s="5" t="str">
        <f t="shared" si="37"/>
        <v>Foundation100 Gateway Cities91</v>
      </c>
    </row>
    <row r="680" spans="1:12" hidden="1" x14ac:dyDescent="0.25">
      <c r="A680" s="217" t="str">
        <f t="shared" si="35"/>
        <v>ƒ __/__</v>
      </c>
      <c r="B680" s="217" t="str">
        <f>IFERROR(IF(VLOOKUP(L680,ActivityList[#Data],13,0)="Yes"," "&amp;Map,"")&amp;IF(VLOOKUP(L680,ActivityList[#Data],14,0)="Yes"," "&amp;Timeline,IF(VLOOKUP(L680,ActivityList[#Data],14,0)="Figure"," "&amp;Timeline&amp;Figure,"")),"")</f>
        <v xml:space="preserve"> Ǽ</v>
      </c>
      <c r="C680" s="85" t="str">
        <v>Read about and pray for Patna p.99</v>
      </c>
      <c r="D680" s="218" t="str">
        <v>100 Gateway Cities</v>
      </c>
      <c r="E680" s="218" t="str">
        <v>Foundation</v>
      </c>
      <c r="F680" s="219" t="str">
        <v>History/Geog.</v>
      </c>
      <c r="G680" s="5">
        <v>92</v>
      </c>
      <c r="H680" s="5" t="str">
        <v>Ethan‚ Jesse</v>
      </c>
      <c r="I680" s="5" t="str">
        <v>Planned</v>
      </c>
      <c r="J680" s="220">
        <f>_xlfn.XLOOKUP(G680,Calendar!$A$2:$A$300,Calendar!$B$2:$B$300)</f>
        <v>43480</v>
      </c>
      <c r="K680" s="5" t="b">
        <f t="shared" ca="1" si="36"/>
        <v>0</v>
      </c>
      <c r="L680" s="5" t="str">
        <f t="shared" si="37"/>
        <v>Foundation100 Gateway Cities92</v>
      </c>
    </row>
    <row r="681" spans="1:12" hidden="1" x14ac:dyDescent="0.25">
      <c r="A681" s="217" t="str">
        <f t="shared" si="35"/>
        <v>ƒ __/__</v>
      </c>
      <c r="B681" s="217" t="str">
        <f>IFERROR(IF(VLOOKUP(L681,ActivityList[#Data],13,0)="Yes"," "&amp;Map,"")&amp;IF(VLOOKUP(L681,ActivityList[#Data],14,0)="Yes"," "&amp;Timeline,IF(VLOOKUP(L681,ActivityList[#Data],14,0)="Figure"," "&amp;Timeline&amp;Figure,"")),"")</f>
        <v xml:space="preserve"> Ǽ</v>
      </c>
      <c r="C681" s="85" t="str">
        <v>Read about and pray for Kathmandu p.100</v>
      </c>
      <c r="D681" s="218" t="str">
        <v>100 Gateway Cities</v>
      </c>
      <c r="E681" s="218" t="str">
        <v>Foundation</v>
      </c>
      <c r="F681" s="219" t="str">
        <v>History/Geog.</v>
      </c>
      <c r="G681" s="5">
        <v>96</v>
      </c>
      <c r="H681" s="5" t="str">
        <v>Ethan‚ Jesse</v>
      </c>
      <c r="I681" s="5" t="str">
        <v>Planned</v>
      </c>
      <c r="J681" s="220">
        <f>_xlfn.XLOOKUP(G681,Calendar!$A$2:$A$300,Calendar!$B$2:$B$300)</f>
        <v>43486</v>
      </c>
      <c r="K681" s="5" t="b">
        <f t="shared" ca="1" si="36"/>
        <v>0</v>
      </c>
      <c r="L681" s="5" t="str">
        <f t="shared" si="37"/>
        <v>Foundation100 Gateway Cities96</v>
      </c>
    </row>
    <row r="682" spans="1:12" hidden="1" x14ac:dyDescent="0.25">
      <c r="A682" s="217" t="str">
        <f t="shared" si="35"/>
        <v>ƒ __/__</v>
      </c>
      <c r="B682" s="217" t="str">
        <f>IFERROR(IF(VLOOKUP(L682,ActivityList[#Data],13,0)="Yes"," "&amp;Map,"")&amp;IF(VLOOKUP(L682,ActivityList[#Data],14,0)="Yes"," "&amp;Timeline,IF(VLOOKUP(L682,ActivityList[#Data],14,0)="Figure"," "&amp;Timeline&amp;Figure,"")),"")</f>
        <v xml:space="preserve"> Ǽ</v>
      </c>
      <c r="C682" s="85" t="str">
        <v>Read about and pray for Thimphu p.101</v>
      </c>
      <c r="D682" s="218" t="str">
        <v>100 Gateway Cities</v>
      </c>
      <c r="E682" s="218" t="str">
        <v>Foundation</v>
      </c>
      <c r="F682" s="219" t="str">
        <v>History/Geog.</v>
      </c>
      <c r="G682" s="5">
        <v>97</v>
      </c>
      <c r="H682" s="5" t="str">
        <v>Ethan‚ Jesse</v>
      </c>
      <c r="I682" s="5" t="str">
        <v>Planned</v>
      </c>
      <c r="J682" s="220">
        <f>_xlfn.XLOOKUP(G682,Calendar!$A$2:$A$300,Calendar!$B$2:$B$300)</f>
        <v>43487</v>
      </c>
      <c r="K682" s="5" t="b">
        <f t="shared" ca="1" si="36"/>
        <v>0</v>
      </c>
      <c r="L682" s="5" t="str">
        <f t="shared" si="37"/>
        <v>Foundation100 Gateway Cities97</v>
      </c>
    </row>
    <row r="683" spans="1:12" hidden="1" x14ac:dyDescent="0.25">
      <c r="A683" s="217" t="str">
        <f t="shared" si="35"/>
        <v>ƒ __/__</v>
      </c>
      <c r="B683" s="217" t="str">
        <f>IFERROR(IF(VLOOKUP(L683,ActivityList[#Data],13,0)="Yes"," "&amp;Map,"")&amp;IF(VLOOKUP(L683,ActivityList[#Data],14,0)="Yes"," "&amp;Timeline,IF(VLOOKUP(L683,ActivityList[#Data],14,0)="Figure"," "&amp;Timeline&amp;Figure,"")),"")</f>
        <v xml:space="preserve"> Ǽ</v>
      </c>
      <c r="C683" s="85" t="str">
        <v>Read about and pray for Colombo p.102</v>
      </c>
      <c r="D683" s="218" t="str">
        <v>100 Gateway Cities</v>
      </c>
      <c r="E683" s="218" t="str">
        <v>Foundation</v>
      </c>
      <c r="F683" s="219" t="str">
        <v>History/Geog.</v>
      </c>
      <c r="G683" s="5">
        <v>98</v>
      </c>
      <c r="H683" s="5" t="str">
        <v>Ethan‚ Jesse</v>
      </c>
      <c r="I683" s="5" t="str">
        <v>Planned</v>
      </c>
      <c r="J683" s="220">
        <f>_xlfn.XLOOKUP(G683,Calendar!$A$2:$A$300,Calendar!$B$2:$B$300)</f>
        <v>43488</v>
      </c>
      <c r="K683" s="5" t="b">
        <f t="shared" ca="1" si="36"/>
        <v>0</v>
      </c>
      <c r="L683" s="5" t="str">
        <f t="shared" si="37"/>
        <v>Foundation100 Gateway Cities98</v>
      </c>
    </row>
    <row r="684" spans="1:12" hidden="1" x14ac:dyDescent="0.25">
      <c r="A684" s="217" t="str">
        <f t="shared" si="35"/>
        <v>ƒ __/__</v>
      </c>
      <c r="B684" s="217" t="str">
        <f>IFERROR(IF(VLOOKUP(L684,ActivityList[#Data],13,0)="Yes"," "&amp;Map,"")&amp;IF(VLOOKUP(L684,ActivityList[#Data],14,0)="Yes"," "&amp;Timeline,IF(VLOOKUP(L684,ActivityList[#Data],14,0)="Figure"," "&amp;Timeline&amp;Figure,"")),"")</f>
        <v xml:space="preserve"> Ǽ</v>
      </c>
      <c r="C684" s="85" t="str">
        <v>Read about and pray for Karachi p.86</v>
      </c>
      <c r="D684" s="218" t="str">
        <v>100 Gateway Cities</v>
      </c>
      <c r="E684" s="218" t="str">
        <v>Foundation</v>
      </c>
      <c r="F684" s="219" t="str">
        <v>History/Geog.</v>
      </c>
      <c r="G684" s="5">
        <v>101</v>
      </c>
      <c r="H684" s="5" t="str">
        <v>Ethan‚ Jesse</v>
      </c>
      <c r="I684" s="5" t="str">
        <v>Planned</v>
      </c>
      <c r="J684" s="220">
        <f>_xlfn.XLOOKUP(G684,Calendar!$A$2:$A$300,Calendar!$B$2:$B$300)</f>
        <v>43493</v>
      </c>
      <c r="K684" s="5" t="b">
        <f t="shared" ca="1" si="36"/>
        <v>0</v>
      </c>
      <c r="L684" s="5" t="str">
        <f t="shared" si="37"/>
        <v>Foundation100 Gateway Cities101</v>
      </c>
    </row>
    <row r="685" spans="1:12" hidden="1" x14ac:dyDescent="0.25">
      <c r="A685" s="217" t="str">
        <f t="shared" si="35"/>
        <v>ƒ __/__</v>
      </c>
      <c r="B685" s="217" t="str">
        <f>IFERROR(IF(VLOOKUP(L685,ActivityList[#Data],13,0)="Yes"," "&amp;Map,"")&amp;IF(VLOOKUP(L685,ActivityList[#Data],14,0)="Yes"," "&amp;Timeline,IF(VLOOKUP(L685,ActivityList[#Data],14,0)="Figure"," "&amp;Timeline&amp;Figure,"")),"")</f>
        <v xml:space="preserve"> Ǽ</v>
      </c>
      <c r="C685" s="85" t="str">
        <v>Read about and pray for Lahore p.87</v>
      </c>
      <c r="D685" s="218" t="str">
        <v>100 Gateway Cities</v>
      </c>
      <c r="E685" s="218" t="str">
        <v>Foundation</v>
      </c>
      <c r="F685" s="219" t="str">
        <v>History/Geog.</v>
      </c>
      <c r="G685" s="5">
        <v>102</v>
      </c>
      <c r="H685" s="5" t="str">
        <v>Ethan‚ Jesse</v>
      </c>
      <c r="I685" s="5" t="str">
        <v>Planned</v>
      </c>
      <c r="J685" s="220">
        <f>_xlfn.XLOOKUP(G685,Calendar!$A$2:$A$300,Calendar!$B$2:$B$300)</f>
        <v>43494</v>
      </c>
      <c r="K685" s="5" t="b">
        <f t="shared" ca="1" si="36"/>
        <v>0</v>
      </c>
      <c r="L685" s="5" t="str">
        <f t="shared" si="37"/>
        <v>Foundation100 Gateway Cities102</v>
      </c>
    </row>
    <row r="686" spans="1:12" hidden="1" x14ac:dyDescent="0.25">
      <c r="A686" s="217" t="str">
        <f t="shared" si="35"/>
        <v>ƒ __/__</v>
      </c>
      <c r="B686" s="217" t="str">
        <f>IFERROR(IF(VLOOKUP(L686,ActivityList[#Data],13,0)="Yes"," "&amp;Map,"")&amp;IF(VLOOKUP(L686,ActivityList[#Data],14,0)="Yes"," "&amp;Timeline,IF(VLOOKUP(L686,ActivityList[#Data],14,0)="Figure"," "&amp;Timeline&amp;Figure,"")),"")</f>
        <v xml:space="preserve"> Ǽ</v>
      </c>
      <c r="C686" s="85" t="str">
        <v>Read about and pray for Dhaka p.128</v>
      </c>
      <c r="D686" s="218" t="str">
        <v>100 Gateway Cities</v>
      </c>
      <c r="E686" s="218" t="str">
        <v>Foundation</v>
      </c>
      <c r="F686" s="219" t="str">
        <v>History/Geog.</v>
      </c>
      <c r="G686" s="5">
        <v>103</v>
      </c>
      <c r="H686" s="5" t="str">
        <v>Ethan‚ Jesse</v>
      </c>
      <c r="I686" s="5" t="str">
        <v>Planned</v>
      </c>
      <c r="J686" s="220">
        <f>_xlfn.XLOOKUP(G686,Calendar!$A$2:$A$300,Calendar!$B$2:$B$300)</f>
        <v>43495</v>
      </c>
      <c r="K686" s="5" t="b">
        <f t="shared" ca="1" si="36"/>
        <v>0</v>
      </c>
      <c r="L686" s="5" t="str">
        <f t="shared" si="37"/>
        <v>Foundation100 Gateway Cities103</v>
      </c>
    </row>
    <row r="687" spans="1:12" hidden="1" x14ac:dyDescent="0.25">
      <c r="A687" s="217" t="str">
        <f t="shared" si="35"/>
        <v>ƒ __/__</v>
      </c>
      <c r="B687" s="217" t="str">
        <f>IFERROR(IF(VLOOKUP(L687,ActivityList[#Data],13,0)="Yes"," "&amp;Map,"")&amp;IF(VLOOKUP(L687,ActivityList[#Data],14,0)="Yes"," "&amp;Timeline,IF(VLOOKUP(L687,ActivityList[#Data],14,0)="Figure"," "&amp;Timeline&amp;Figure,"")),"")</f>
        <v xml:space="preserve"> Ǽ</v>
      </c>
      <c r="C687" s="85" t="str">
        <v>Read about and pray for Mecca p.55</v>
      </c>
      <c r="D687" s="218" t="str">
        <v>100 Gateway Cities</v>
      </c>
      <c r="E687" s="218" t="str">
        <v>Foundation</v>
      </c>
      <c r="F687" s="219" t="str">
        <v>History/Geog.</v>
      </c>
      <c r="G687" s="5">
        <v>106</v>
      </c>
      <c r="H687" s="5" t="str">
        <v>Ethan‚ Jesse</v>
      </c>
      <c r="I687" s="5" t="str">
        <v>Planned</v>
      </c>
      <c r="J687" s="220">
        <f>_xlfn.XLOOKUP(G687,Calendar!$A$2:$A$300,Calendar!$B$2:$B$300)</f>
        <v>43500</v>
      </c>
      <c r="K687" s="5" t="b">
        <f t="shared" ca="1" si="36"/>
        <v>0</v>
      </c>
      <c r="L687" s="5" t="str">
        <f t="shared" si="37"/>
        <v>Foundation100 Gateway Cities106</v>
      </c>
    </row>
    <row r="688" spans="1:12" hidden="1" x14ac:dyDescent="0.25">
      <c r="A688" s="217" t="str">
        <f t="shared" si="35"/>
        <v>ƒ __/__</v>
      </c>
      <c r="B688" s="217" t="str">
        <f>IFERROR(IF(VLOOKUP(L688,ActivityList[#Data],13,0)="Yes"," "&amp;Map,"")&amp;IF(VLOOKUP(L688,ActivityList[#Data],14,0)="Yes"," "&amp;Timeline,IF(VLOOKUP(L688,ActivityList[#Data],14,0)="Figure"," "&amp;Timeline&amp;Figure,"")),"")</f>
        <v xml:space="preserve"> Ǽ</v>
      </c>
      <c r="C688" s="85" t="str">
        <v>Read about and pray for Riyadh p.56</v>
      </c>
      <c r="D688" s="218" t="str">
        <v>100 Gateway Cities</v>
      </c>
      <c r="E688" s="218" t="str">
        <v>Foundation</v>
      </c>
      <c r="F688" s="219" t="str">
        <v>History/Geog.</v>
      </c>
      <c r="G688" s="5">
        <v>107</v>
      </c>
      <c r="H688" s="5" t="str">
        <v>Ethan‚ Jesse</v>
      </c>
      <c r="I688" s="5" t="str">
        <v>Planned</v>
      </c>
      <c r="J688" s="220">
        <f>_xlfn.XLOOKUP(G688,Calendar!$A$2:$A$300,Calendar!$B$2:$B$300)</f>
        <v>43501</v>
      </c>
      <c r="K688" s="5" t="b">
        <f t="shared" ca="1" si="36"/>
        <v>0</v>
      </c>
      <c r="L688" s="5" t="str">
        <f t="shared" si="37"/>
        <v>Foundation100 Gateway Cities107</v>
      </c>
    </row>
    <row r="689" spans="1:12" hidden="1" x14ac:dyDescent="0.25">
      <c r="A689" s="217" t="str">
        <f t="shared" si="35"/>
        <v>ƒ __/__</v>
      </c>
      <c r="B689" s="217" t="str">
        <f>IFERROR(IF(VLOOKUP(L689,ActivityList[#Data],13,0)="Yes"," "&amp;Map,"")&amp;IF(VLOOKUP(L689,ActivityList[#Data],14,0)="Yes"," "&amp;Timeline,IF(VLOOKUP(L689,ActivityList[#Data],14,0)="Figure"," "&amp;Timeline&amp;Figure,"")),"")</f>
        <v xml:space="preserve"> Ǽ</v>
      </c>
      <c r="C689" s="85" t="str">
        <v>Read about and pray for Sanaa p.57</v>
      </c>
      <c r="D689" s="218" t="str">
        <v>100 Gateway Cities</v>
      </c>
      <c r="E689" s="218" t="str">
        <v>Foundation</v>
      </c>
      <c r="F689" s="219" t="str">
        <v>History/Geog.</v>
      </c>
      <c r="G689" s="5">
        <v>108</v>
      </c>
      <c r="H689" s="5" t="str">
        <v>Ethan‚ Jesse</v>
      </c>
      <c r="I689" s="5" t="str">
        <v>Planned</v>
      </c>
      <c r="J689" s="220">
        <f>_xlfn.XLOOKUP(G689,Calendar!$A$2:$A$300,Calendar!$B$2:$B$300)</f>
        <v>43502</v>
      </c>
      <c r="K689" s="5" t="b">
        <f t="shared" ca="1" si="36"/>
        <v>0</v>
      </c>
      <c r="L689" s="5" t="str">
        <f t="shared" si="37"/>
        <v>Foundation100 Gateway Cities108</v>
      </c>
    </row>
    <row r="690" spans="1:12" hidden="1" x14ac:dyDescent="0.25">
      <c r="A690" s="217" t="str">
        <f t="shared" si="35"/>
        <v>ƒ __/__</v>
      </c>
      <c r="B690" s="217" t="str">
        <f>IFERROR(IF(VLOOKUP(L690,ActivityList[#Data],13,0)="Yes"," "&amp;Map,"")&amp;IF(VLOOKUP(L690,ActivityList[#Data],14,0)="Yes"," "&amp;Timeline,IF(VLOOKUP(L690,ActivityList[#Data],14,0)="Figure"," "&amp;Timeline&amp;Figure,"")),"")</f>
        <v xml:space="preserve"> Ǽ</v>
      </c>
      <c r="C690" s="85" t="str">
        <v>Read about and pray for Muscat p.58</v>
      </c>
      <c r="D690" s="218" t="str">
        <v>100 Gateway Cities</v>
      </c>
      <c r="E690" s="218" t="str">
        <v>Foundation</v>
      </c>
      <c r="F690" s="219" t="str">
        <v>History/Geog.</v>
      </c>
      <c r="G690" s="5">
        <v>111</v>
      </c>
      <c r="H690" s="5" t="str">
        <v>Ethan‚ Jesse</v>
      </c>
      <c r="I690" s="5" t="str">
        <v>Planned</v>
      </c>
      <c r="J690" s="220">
        <f>_xlfn.XLOOKUP(G690,Calendar!$A$2:$A$300,Calendar!$B$2:$B$300)</f>
        <v>43507</v>
      </c>
      <c r="K690" s="5" t="b">
        <f t="shared" ca="1" si="36"/>
        <v>0</v>
      </c>
      <c r="L690" s="5" t="str">
        <f t="shared" si="37"/>
        <v>Foundation100 Gateway Cities111</v>
      </c>
    </row>
    <row r="691" spans="1:12" hidden="1" x14ac:dyDescent="0.25">
      <c r="A691" s="217" t="str">
        <f t="shared" si="35"/>
        <v>ƒ __/__</v>
      </c>
      <c r="B691" s="217" t="str">
        <f>IFERROR(IF(VLOOKUP(L691,ActivityList[#Data],13,0)="Yes"," "&amp;Map,"")&amp;IF(VLOOKUP(L691,ActivityList[#Data],14,0)="Yes"," "&amp;Timeline,IF(VLOOKUP(L691,ActivityList[#Data],14,0)="Figure"," "&amp;Timeline&amp;Figure,"")),"")</f>
        <v xml:space="preserve"> Ǽ</v>
      </c>
      <c r="C691" s="85" t="str">
        <v>Read about and pray for Abu Dhabi p.59</v>
      </c>
      <c r="D691" s="218" t="str">
        <v>100 Gateway Cities</v>
      </c>
      <c r="E691" s="218" t="str">
        <v>Foundation</v>
      </c>
      <c r="F691" s="219" t="str">
        <v>History/Geog.</v>
      </c>
      <c r="G691" s="5">
        <v>112</v>
      </c>
      <c r="H691" s="5" t="str">
        <v>Ethan‚ Jesse</v>
      </c>
      <c r="I691" s="5" t="str">
        <v>Planned</v>
      </c>
      <c r="J691" s="220">
        <f>_xlfn.XLOOKUP(G691,Calendar!$A$2:$A$300,Calendar!$B$2:$B$300)</f>
        <v>43508</v>
      </c>
      <c r="K691" s="5" t="b">
        <f t="shared" ca="1" si="36"/>
        <v>0</v>
      </c>
      <c r="L691" s="5" t="str">
        <f t="shared" si="37"/>
        <v>Foundation100 Gateway Cities112</v>
      </c>
    </row>
    <row r="692" spans="1:12" hidden="1" x14ac:dyDescent="0.25">
      <c r="A692" s="217" t="str">
        <f t="shared" si="35"/>
        <v>ƒ __/__</v>
      </c>
      <c r="B692" s="217" t="str">
        <f>IFERROR(IF(VLOOKUP(L692,ActivityList[#Data],13,0)="Yes"," "&amp;Map,"")&amp;IF(VLOOKUP(L692,ActivityList[#Data],14,0)="Yes"," "&amp;Timeline,IF(VLOOKUP(L692,ActivityList[#Data],14,0)="Figure"," "&amp;Timeline&amp;Figure,"")),"")</f>
        <v xml:space="preserve"> Ǽ</v>
      </c>
      <c r="C692" s="85" t="str">
        <v>Read about and pray for Doha p.60</v>
      </c>
      <c r="D692" s="218" t="str">
        <v>100 Gateway Cities</v>
      </c>
      <c r="E692" s="218" t="str">
        <v>Foundation</v>
      </c>
      <c r="F692" s="219" t="str">
        <v>History/Geog.</v>
      </c>
      <c r="G692" s="5">
        <v>113</v>
      </c>
      <c r="H692" s="5" t="str">
        <v>Ethan‚ Jesse</v>
      </c>
      <c r="I692" s="5" t="str">
        <v>Planned</v>
      </c>
      <c r="J692" s="220">
        <f>_xlfn.XLOOKUP(G692,Calendar!$A$2:$A$300,Calendar!$B$2:$B$300)</f>
        <v>43509</v>
      </c>
      <c r="K692" s="5" t="b">
        <f t="shared" ca="1" si="36"/>
        <v>0</v>
      </c>
      <c r="L692" s="5" t="str">
        <f t="shared" si="37"/>
        <v>Foundation100 Gateway Cities113</v>
      </c>
    </row>
    <row r="693" spans="1:12" hidden="1" x14ac:dyDescent="0.25">
      <c r="A693" s="217" t="str">
        <f t="shared" si="35"/>
        <v>ƒ __/__</v>
      </c>
      <c r="B693" s="217" t="str">
        <f>IFERROR(IF(VLOOKUP(L693,ActivityList[#Data],13,0)="Yes"," "&amp;Map,"")&amp;IF(VLOOKUP(L693,ActivityList[#Data],14,0)="Yes"," "&amp;Timeline,IF(VLOOKUP(L693,ActivityList[#Data],14,0)="Figure"," "&amp;Timeline&amp;Figure,"")),"")</f>
        <v xml:space="preserve"> Ǽ</v>
      </c>
      <c r="C693" s="85" t="str">
        <v>Read about and pray for Manama p.61</v>
      </c>
      <c r="D693" s="218" t="str">
        <v>100 Gateway Cities</v>
      </c>
      <c r="E693" s="218" t="str">
        <v>Foundation</v>
      </c>
      <c r="F693" s="219" t="str">
        <v>History/Geog.</v>
      </c>
      <c r="G693" s="5">
        <v>114</v>
      </c>
      <c r="H693" s="5" t="str">
        <v>Ethan‚ Jesse</v>
      </c>
      <c r="I693" s="5" t="str">
        <v>Planned</v>
      </c>
      <c r="J693" s="220">
        <f>_xlfn.XLOOKUP(G693,Calendar!$A$2:$A$300,Calendar!$B$2:$B$300)</f>
        <v>43510</v>
      </c>
      <c r="K693" s="5" t="b">
        <f t="shared" ca="1" si="36"/>
        <v>0</v>
      </c>
      <c r="L693" s="5" t="str">
        <f t="shared" si="37"/>
        <v>Foundation100 Gateway Cities114</v>
      </c>
    </row>
    <row r="694" spans="1:12" hidden="1" x14ac:dyDescent="0.25">
      <c r="A694" s="217" t="str">
        <f t="shared" si="35"/>
        <v>ƒ __/__</v>
      </c>
      <c r="B694" s="217" t="str">
        <f>IFERROR(IF(VLOOKUP(L694,ActivityList[#Data],13,0)="Yes"," "&amp;Map,"")&amp;IF(VLOOKUP(L694,ActivityList[#Data],14,0)="Yes"," "&amp;Timeline,IF(VLOOKUP(L694,ActivityList[#Data],14,0)="Figure"," "&amp;Timeline&amp;Figure,"")),"")</f>
        <v xml:space="preserve"> Ǽ</v>
      </c>
      <c r="C694" s="85" t="str">
        <v>Read about and pray for Kuwait City p.62</v>
      </c>
      <c r="D694" s="218" t="str">
        <v>100 Gateway Cities</v>
      </c>
      <c r="E694" s="218" t="str">
        <v>Foundation</v>
      </c>
      <c r="F694" s="219" t="str">
        <v>History/Geog.</v>
      </c>
      <c r="G694" s="5">
        <v>116</v>
      </c>
      <c r="H694" s="5" t="str">
        <v>Ethan‚ Jesse</v>
      </c>
      <c r="I694" s="5" t="str">
        <v>Planned</v>
      </c>
      <c r="J694" s="220">
        <f>_xlfn.XLOOKUP(G694,Calendar!$A$2:$A$300,Calendar!$B$2:$B$300)</f>
        <v>43514</v>
      </c>
      <c r="K694" s="5" t="b">
        <f t="shared" ca="1" si="36"/>
        <v>0</v>
      </c>
      <c r="L694" s="5" t="str">
        <f t="shared" si="37"/>
        <v>Foundation100 Gateway Cities116</v>
      </c>
    </row>
    <row r="695" spans="1:12" hidden="1" x14ac:dyDescent="0.25">
      <c r="A695" s="217" t="str">
        <f t="shared" si="35"/>
        <v>ƒ __/__</v>
      </c>
      <c r="B695" s="217" t="str">
        <f>IFERROR(IF(VLOOKUP(L695,ActivityList[#Data],13,0)="Yes"," "&amp;Map,"")&amp;IF(VLOOKUP(L695,ActivityList[#Data],14,0)="Yes"," "&amp;Timeline,IF(VLOOKUP(L695,ActivityList[#Data],14,0)="Figure"," "&amp;Timeline&amp;Figure,"")),"")</f>
        <v xml:space="preserve"> Ǽ</v>
      </c>
      <c r="C695" s="85" t="str">
        <v>Read about and pray for Beirut p.63</v>
      </c>
      <c r="D695" s="218" t="str">
        <v>100 Gateway Cities</v>
      </c>
      <c r="E695" s="218" t="str">
        <v>Foundation</v>
      </c>
      <c r="F695" s="219" t="str">
        <v>History/Geog.</v>
      </c>
      <c r="G695" s="5">
        <v>117</v>
      </c>
      <c r="H695" s="5" t="str">
        <v>Ethan‚ Jesse</v>
      </c>
      <c r="I695" s="5" t="str">
        <v>Planned</v>
      </c>
      <c r="J695" s="220">
        <f>_xlfn.XLOOKUP(G695,Calendar!$A$2:$A$300,Calendar!$B$2:$B$300)</f>
        <v>43515</v>
      </c>
      <c r="K695" s="5" t="b">
        <f t="shared" ca="1" si="36"/>
        <v>0</v>
      </c>
      <c r="L695" s="5" t="str">
        <f t="shared" si="37"/>
        <v>Foundation100 Gateway Cities117</v>
      </c>
    </row>
    <row r="696" spans="1:12" hidden="1" x14ac:dyDescent="0.25">
      <c r="A696" s="217" t="str">
        <f t="shared" si="35"/>
        <v>ƒ __/__</v>
      </c>
      <c r="B696" s="217" t="str">
        <f>IFERROR(IF(VLOOKUP(L696,ActivityList[#Data],13,0)="Yes"," "&amp;Map,"")&amp;IF(VLOOKUP(L696,ActivityList[#Data],14,0)="Yes"," "&amp;Timeline,IF(VLOOKUP(L696,ActivityList[#Data],14,0)="Figure"," "&amp;Timeline&amp;Figure,"")),"")</f>
        <v xml:space="preserve"> Ǽ</v>
      </c>
      <c r="C696" s="85" t="str">
        <v>Read about and pray for Cairo p.65</v>
      </c>
      <c r="D696" s="218" t="str">
        <v>100 Gateway Cities</v>
      </c>
      <c r="E696" s="218" t="str">
        <v>Foundation</v>
      </c>
      <c r="F696" s="219" t="str">
        <v>History/Geog.</v>
      </c>
      <c r="G696" s="5">
        <v>118</v>
      </c>
      <c r="H696" s="5" t="str">
        <v>Ethan‚ Jesse</v>
      </c>
      <c r="I696" s="5" t="str">
        <v>Planned</v>
      </c>
      <c r="J696" s="220">
        <f>_xlfn.XLOOKUP(G696,Calendar!$A$2:$A$300,Calendar!$B$2:$B$300)</f>
        <v>43516</v>
      </c>
      <c r="K696" s="5" t="b">
        <f t="shared" ca="1" si="36"/>
        <v>0</v>
      </c>
      <c r="L696" s="5" t="str">
        <f t="shared" si="37"/>
        <v>Foundation100 Gateway Cities118</v>
      </c>
    </row>
    <row r="697" spans="1:12" hidden="1" x14ac:dyDescent="0.25">
      <c r="A697" s="217" t="str">
        <f t="shared" si="35"/>
        <v>ƒ __/__</v>
      </c>
      <c r="B697" s="217" t="str">
        <f>IFERROR(IF(VLOOKUP(L697,ActivityList[#Data],13,0)="Yes"," "&amp;Map,"")&amp;IF(VLOOKUP(L697,ActivityList[#Data],14,0)="Yes"," "&amp;Timeline,IF(VLOOKUP(L697,ActivityList[#Data],14,0)="Figure"," "&amp;Timeline&amp;Figure,"")),"")</f>
        <v xml:space="preserve"> Ǽ</v>
      </c>
      <c r="C697" s="85" t="str">
        <v>Read about and pray for Amman p.66</v>
      </c>
      <c r="D697" s="218" t="str">
        <v>100 Gateway Cities</v>
      </c>
      <c r="E697" s="218" t="str">
        <v>Foundation</v>
      </c>
      <c r="F697" s="219" t="str">
        <v>History/Geog.</v>
      </c>
      <c r="G697" s="5">
        <v>121</v>
      </c>
      <c r="H697" s="5" t="str">
        <v>Ethan‚ Jesse</v>
      </c>
      <c r="I697" s="5" t="str">
        <v>Planned</v>
      </c>
      <c r="J697" s="220">
        <f>_xlfn.XLOOKUP(G697,Calendar!$A$2:$A$300,Calendar!$B$2:$B$300)</f>
        <v>43521</v>
      </c>
      <c r="K697" s="5" t="b">
        <f t="shared" ca="1" si="36"/>
        <v>0</v>
      </c>
      <c r="L697" s="5" t="str">
        <f t="shared" si="37"/>
        <v>Foundation100 Gateway Cities121</v>
      </c>
    </row>
    <row r="698" spans="1:12" hidden="1" x14ac:dyDescent="0.25">
      <c r="A698" s="217" t="str">
        <f t="shared" si="35"/>
        <v>ƒ __/__</v>
      </c>
      <c r="B698" s="217" t="str">
        <f>IFERROR(IF(VLOOKUP(L698,ActivityList[#Data],13,0)="Yes"," "&amp;Map,"")&amp;IF(VLOOKUP(L698,ActivityList[#Data],14,0)="Yes"," "&amp;Timeline,IF(VLOOKUP(L698,ActivityList[#Data],14,0)="Figure"," "&amp;Timeline&amp;Figure,"")),"")</f>
        <v xml:space="preserve"> Ǽ</v>
      </c>
      <c r="C698" s="85" t="str">
        <v>Read about and pray for Damascus p.67</v>
      </c>
      <c r="D698" s="218" t="str">
        <v>100 Gateway Cities</v>
      </c>
      <c r="E698" s="218" t="str">
        <v>Foundation</v>
      </c>
      <c r="F698" s="219" t="str">
        <v>History/Geog.</v>
      </c>
      <c r="G698" s="5">
        <v>122</v>
      </c>
      <c r="H698" s="5" t="str">
        <v>Ethan‚ Jesse</v>
      </c>
      <c r="I698" s="5" t="str">
        <v>Planned</v>
      </c>
      <c r="J698" s="220">
        <f>_xlfn.XLOOKUP(G698,Calendar!$A$2:$A$300,Calendar!$B$2:$B$300)</f>
        <v>43522</v>
      </c>
      <c r="K698" s="5" t="b">
        <f t="shared" ca="1" si="36"/>
        <v>0</v>
      </c>
      <c r="L698" s="5" t="str">
        <f t="shared" si="37"/>
        <v>Foundation100 Gateway Cities122</v>
      </c>
    </row>
    <row r="699" spans="1:12" hidden="1" x14ac:dyDescent="0.25">
      <c r="A699" s="217" t="str">
        <f t="shared" si="35"/>
        <v>ƒ __/__</v>
      </c>
      <c r="B699" s="217" t="str">
        <f>IFERROR(IF(VLOOKUP(L699,ActivityList[#Data],13,0)="Yes"," "&amp;Map,"")&amp;IF(VLOOKUP(L699,ActivityList[#Data],14,0)="Yes"," "&amp;Timeline,IF(VLOOKUP(L699,ActivityList[#Data],14,0)="Figure"," "&amp;Timeline&amp;Figure,"")),"")</f>
        <v xml:space="preserve"> Ǽ</v>
      </c>
      <c r="C699" s="85" t="str">
        <v>Read about and pray for Jerusalem p.69</v>
      </c>
      <c r="D699" s="218" t="str">
        <v>100 Gateway Cities</v>
      </c>
      <c r="E699" s="218" t="str">
        <v>Foundation</v>
      </c>
      <c r="F699" s="219" t="str">
        <v>History/Geog.</v>
      </c>
      <c r="G699" s="5">
        <v>123</v>
      </c>
      <c r="H699" s="5" t="str">
        <v>Ethan‚ Jesse</v>
      </c>
      <c r="I699" s="5" t="str">
        <v>Planned</v>
      </c>
      <c r="J699" s="220">
        <f>_xlfn.XLOOKUP(G699,Calendar!$A$2:$A$300,Calendar!$B$2:$B$300)</f>
        <v>43523</v>
      </c>
      <c r="K699" s="5" t="b">
        <f t="shared" ca="1" si="36"/>
        <v>0</v>
      </c>
      <c r="L699" s="5" t="str">
        <f t="shared" si="37"/>
        <v>Foundation100 Gateway Cities123</v>
      </c>
    </row>
    <row r="700" spans="1:12" hidden="1" x14ac:dyDescent="0.25">
      <c r="A700" s="217" t="str">
        <f t="shared" si="35"/>
        <v>ƒ __/__</v>
      </c>
      <c r="B700" s="217" t="str">
        <f>IFERROR(IF(VLOOKUP(L700,ActivityList[#Data],13,0)="Yes"," "&amp;Map,"")&amp;IF(VLOOKUP(L700,ActivityList[#Data],14,0)="Yes"," "&amp;Timeline,IF(VLOOKUP(L700,ActivityList[#Data],14,0)="Figure"," "&amp;Timeline&amp;Figure,"")),"")</f>
        <v xml:space="preserve"> Ǽ</v>
      </c>
      <c r="C700" s="85" t="str">
        <v>Read about and pray for Instanbul p.71</v>
      </c>
      <c r="D700" s="218" t="str">
        <v>100 Gateway Cities</v>
      </c>
      <c r="E700" s="218" t="str">
        <v>Foundation</v>
      </c>
      <c r="F700" s="219" t="str">
        <v>History/Geog.</v>
      </c>
      <c r="G700" s="5">
        <v>124</v>
      </c>
      <c r="H700" s="5" t="str">
        <v>Ethan‚ Jesse</v>
      </c>
      <c r="I700" s="5" t="str">
        <v>Planned</v>
      </c>
      <c r="J700" s="220">
        <f>_xlfn.XLOOKUP(G700,Calendar!$A$2:$A$300,Calendar!$B$2:$B$300)</f>
        <v>43524</v>
      </c>
      <c r="K700" s="5" t="b">
        <f t="shared" ca="1" si="36"/>
        <v>0</v>
      </c>
      <c r="L700" s="5" t="str">
        <f t="shared" si="37"/>
        <v>Foundation100 Gateway Cities124</v>
      </c>
    </row>
    <row r="701" spans="1:12" hidden="1" x14ac:dyDescent="0.25">
      <c r="A701" s="217" t="str">
        <f t="shared" si="35"/>
        <v>ƒ __/__</v>
      </c>
      <c r="B701" s="217" t="str">
        <f>IFERROR(IF(VLOOKUP(L701,ActivityList[#Data],13,0)="Yes"," "&amp;Map,"")&amp;IF(VLOOKUP(L701,ActivityList[#Data],14,0)="Yes"," "&amp;Timeline,IF(VLOOKUP(L701,ActivityList[#Data],14,0)="Figure"," "&amp;Timeline&amp;Figure,"")),"")</f>
        <v xml:space="preserve"> Ǽ</v>
      </c>
      <c r="C701" s="85" t="str">
        <v>Read about and pray for Ankara p.72</v>
      </c>
      <c r="D701" s="218" t="str">
        <v>100 Gateway Cities</v>
      </c>
      <c r="E701" s="218" t="str">
        <v>Foundation</v>
      </c>
      <c r="F701" s="219" t="str">
        <v>History/Geog.</v>
      </c>
      <c r="G701" s="5">
        <v>126</v>
      </c>
      <c r="H701" s="5" t="str">
        <v>Ethan‚ Jesse</v>
      </c>
      <c r="I701" s="5" t="str">
        <v>Planned</v>
      </c>
      <c r="J701" s="220">
        <f>_xlfn.XLOOKUP(G701,Calendar!$A$2:$A$300,Calendar!$B$2:$B$300)</f>
        <v>43528</v>
      </c>
      <c r="K701" s="5" t="b">
        <f t="shared" ca="1" si="36"/>
        <v>0</v>
      </c>
      <c r="L701" s="5" t="str">
        <f t="shared" si="37"/>
        <v>Foundation100 Gateway Cities126</v>
      </c>
    </row>
    <row r="702" spans="1:12" hidden="1" x14ac:dyDescent="0.25">
      <c r="A702" s="217" t="str">
        <f t="shared" si="35"/>
        <v>ƒ __/__</v>
      </c>
      <c r="B702" s="217" t="str">
        <f>IFERROR(IF(VLOOKUP(L702,ActivityList[#Data],13,0)="Yes"," "&amp;Map,"")&amp;IF(VLOOKUP(L702,ActivityList[#Data],14,0)="Yes"," "&amp;Timeline,IF(VLOOKUP(L702,ActivityList[#Data],14,0)="Figure"," "&amp;Timeline&amp;Figure,"")),"")</f>
        <v xml:space="preserve"> Ǽ</v>
      </c>
      <c r="C702" s="85" t="str">
        <v>Read about and pray for Baghdad p.74</v>
      </c>
      <c r="D702" s="218" t="str">
        <v>100 Gateway Cities</v>
      </c>
      <c r="E702" s="218" t="str">
        <v>Foundation</v>
      </c>
      <c r="F702" s="219" t="str">
        <v>History/Geog.</v>
      </c>
      <c r="G702" s="5">
        <v>127</v>
      </c>
      <c r="H702" s="5" t="str">
        <v>Ethan‚ Jesse</v>
      </c>
      <c r="I702" s="5" t="str">
        <v>Planned</v>
      </c>
      <c r="J702" s="220">
        <f>_xlfn.XLOOKUP(G702,Calendar!$A$2:$A$300,Calendar!$B$2:$B$300)</f>
        <v>43529</v>
      </c>
      <c r="K702" s="5" t="b">
        <f t="shared" ca="1" si="36"/>
        <v>0</v>
      </c>
      <c r="L702" s="5" t="str">
        <f t="shared" si="37"/>
        <v>Foundation100 Gateway Cities127</v>
      </c>
    </row>
    <row r="703" spans="1:12" hidden="1" x14ac:dyDescent="0.25">
      <c r="A703" s="217" t="str">
        <f t="shared" si="35"/>
        <v>ƒ __/__</v>
      </c>
      <c r="B703" s="217" t="str">
        <f>IFERROR(IF(VLOOKUP(L703,ActivityList[#Data],13,0)="Yes"," "&amp;Map,"")&amp;IF(VLOOKUP(L703,ActivityList[#Data],14,0)="Yes"," "&amp;Timeline,IF(VLOOKUP(L703,ActivityList[#Data],14,0)="Figure"," "&amp;Timeline&amp;Figure,"")),"")</f>
        <v xml:space="preserve"> Ǽ</v>
      </c>
      <c r="C703" s="85" t="str">
        <v>Read about and pray for Tehran p.75</v>
      </c>
      <c r="D703" s="218" t="str">
        <v>100 Gateway Cities</v>
      </c>
      <c r="E703" s="218" t="str">
        <v>Foundation</v>
      </c>
      <c r="F703" s="219" t="str">
        <v>History/Geog.</v>
      </c>
      <c r="G703" s="5">
        <v>128</v>
      </c>
      <c r="H703" s="5" t="str">
        <v>Ethan‚ Jesse</v>
      </c>
      <c r="I703" s="5" t="str">
        <v>Planned</v>
      </c>
      <c r="J703" s="220">
        <f>_xlfn.XLOOKUP(G703,Calendar!$A$2:$A$300,Calendar!$B$2:$B$300)</f>
        <v>43530</v>
      </c>
      <c r="K703" s="5" t="b">
        <f t="shared" ca="1" si="36"/>
        <v>0</v>
      </c>
      <c r="L703" s="5" t="str">
        <f t="shared" si="37"/>
        <v>Foundation100 Gateway Cities128</v>
      </c>
    </row>
    <row r="704" spans="1:12" hidden="1" x14ac:dyDescent="0.25">
      <c r="A704" s="217" t="str">
        <f t="shared" si="35"/>
        <v>ƒ __/__</v>
      </c>
      <c r="B704" s="217" t="str">
        <f>IFERROR(IF(VLOOKUP(L704,ActivityList[#Data],13,0)="Yes"," "&amp;Map,"")&amp;IF(VLOOKUP(L704,ActivityList[#Data],14,0)="Yes"," "&amp;Timeline,IF(VLOOKUP(L704,ActivityList[#Data],14,0)="Figure"," "&amp;Timeline&amp;Figure,"")),"")</f>
        <v xml:space="preserve"> Ǽ</v>
      </c>
      <c r="C704" s="85" t="str">
        <v>Read about and pray for Mashhad p.76</v>
      </c>
      <c r="D704" s="218" t="str">
        <v>100 Gateway Cities</v>
      </c>
      <c r="E704" s="218" t="str">
        <v>Foundation</v>
      </c>
      <c r="F704" s="219" t="str">
        <v>History/Geog.</v>
      </c>
      <c r="G704" s="5">
        <v>129</v>
      </c>
      <c r="H704" s="5" t="str">
        <v>Ethan‚ Jesse</v>
      </c>
      <c r="I704" s="5" t="str">
        <v>Planned</v>
      </c>
      <c r="J704" s="220">
        <f>_xlfn.XLOOKUP(G704,Calendar!$A$2:$A$300,Calendar!$B$2:$B$300)</f>
        <v>43531</v>
      </c>
      <c r="K704" s="5" t="b">
        <f t="shared" ca="1" si="36"/>
        <v>0</v>
      </c>
      <c r="L704" s="5" t="str">
        <f t="shared" si="37"/>
        <v>Foundation100 Gateway Cities129</v>
      </c>
    </row>
    <row r="705" spans="1:12" hidden="1" x14ac:dyDescent="0.25">
      <c r="A705" s="217" t="str">
        <f t="shared" si="35"/>
        <v>ƒ __/__</v>
      </c>
      <c r="B705" s="217" t="str">
        <f>IFERROR(IF(VLOOKUP(L705,ActivityList[#Data],13,0)="Yes"," "&amp;Map,"")&amp;IF(VLOOKUP(L705,ActivityList[#Data],14,0)="Yes"," "&amp;Timeline,IF(VLOOKUP(L705,ActivityList[#Data],14,0)="Figure"," "&amp;Timeline&amp;Figure,"")),"")</f>
        <v xml:space="preserve"> Ǽ</v>
      </c>
      <c r="C705" s="85" t="str">
        <v>Read about and pray for Casablanca p.31</v>
      </c>
      <c r="D705" s="218" t="str">
        <v>100 Gateway Cities</v>
      </c>
      <c r="E705" s="218" t="str">
        <v>Foundation</v>
      </c>
      <c r="F705" s="219" t="str">
        <v>History/Geog.</v>
      </c>
      <c r="G705" s="5">
        <v>131</v>
      </c>
      <c r="H705" s="5" t="str">
        <v>Ethan‚ Jesse</v>
      </c>
      <c r="I705" s="5" t="str">
        <v>Planned</v>
      </c>
      <c r="J705" s="220">
        <f>_xlfn.XLOOKUP(G705,Calendar!$A$2:$A$300,Calendar!$B$2:$B$300)</f>
        <v>43535</v>
      </c>
      <c r="K705" s="5" t="b">
        <f t="shared" ca="1" si="36"/>
        <v>0</v>
      </c>
      <c r="L705" s="5" t="str">
        <f t="shared" si="37"/>
        <v>Foundation100 Gateway Cities131</v>
      </c>
    </row>
    <row r="706" spans="1:12" hidden="1" x14ac:dyDescent="0.25">
      <c r="A706" s="217" t="str">
        <f t="shared" si="35"/>
        <v>ƒ __/__</v>
      </c>
      <c r="B706" s="217" t="str">
        <f>IFERROR(IF(VLOOKUP(L706,ActivityList[#Data],13,0)="Yes"," "&amp;Map,"")&amp;IF(VLOOKUP(L706,ActivityList[#Data],14,0)="Yes"," "&amp;Timeline,IF(VLOOKUP(L706,ActivityList[#Data],14,0)="Figure"," "&amp;Timeline&amp;Figure,"")),"")</f>
        <v xml:space="preserve"> Ǽ</v>
      </c>
      <c r="C706" s="85" t="str">
        <v>Read about and pray for Laayoune p.32</v>
      </c>
      <c r="D706" s="218" t="str">
        <v>100 Gateway Cities</v>
      </c>
      <c r="E706" s="218" t="str">
        <v>Foundation</v>
      </c>
      <c r="F706" s="219" t="str">
        <v>History/Geog.</v>
      </c>
      <c r="G706" s="5">
        <v>132</v>
      </c>
      <c r="H706" s="5" t="str">
        <v>Ethan‚ Jesse</v>
      </c>
      <c r="I706" s="5" t="str">
        <v>Planned</v>
      </c>
      <c r="J706" s="220">
        <f>_xlfn.XLOOKUP(G706,Calendar!$A$2:$A$300,Calendar!$B$2:$B$300)</f>
        <v>43536</v>
      </c>
      <c r="K706" s="5" t="b">
        <f t="shared" ca="1" si="36"/>
        <v>0</v>
      </c>
      <c r="L706" s="5" t="str">
        <f t="shared" si="37"/>
        <v>Foundation100 Gateway Cities132</v>
      </c>
    </row>
    <row r="707" spans="1:12" hidden="1" x14ac:dyDescent="0.25">
      <c r="A707" s="217" t="str">
        <f t="shared" si="35"/>
        <v>ƒ __/__</v>
      </c>
      <c r="B707" s="217" t="str">
        <f>IFERROR(IF(VLOOKUP(L707,ActivityList[#Data],13,0)="Yes"," "&amp;Map,"")&amp;IF(VLOOKUP(L707,ActivityList[#Data],14,0)="Yes"," "&amp;Timeline,IF(VLOOKUP(L707,ActivityList[#Data],14,0)="Figure"," "&amp;Timeline&amp;Figure,"")),"")</f>
        <v xml:space="preserve"> Ǽ</v>
      </c>
      <c r="C707" s="85" t="str">
        <v>Read about and pray for Nouakchott p.33</v>
      </c>
      <c r="D707" s="218" t="str">
        <v>100 Gateway Cities</v>
      </c>
      <c r="E707" s="218" t="str">
        <v>Foundation</v>
      </c>
      <c r="F707" s="219" t="str">
        <v>History/Geog.</v>
      </c>
      <c r="G707" s="5">
        <v>133</v>
      </c>
      <c r="H707" s="5" t="str">
        <v>Ethan‚ Jesse</v>
      </c>
      <c r="I707" s="5" t="str">
        <v>Planned</v>
      </c>
      <c r="J707" s="220">
        <f>_xlfn.XLOOKUP(G707,Calendar!$A$2:$A$300,Calendar!$B$2:$B$300)</f>
        <v>43537</v>
      </c>
      <c r="K707" s="5" t="b">
        <f t="shared" ca="1" si="36"/>
        <v>0</v>
      </c>
      <c r="L707" s="5" t="str">
        <f t="shared" si="37"/>
        <v>Foundation100 Gateway Cities133</v>
      </c>
    </row>
    <row r="708" spans="1:12" hidden="1" x14ac:dyDescent="0.25">
      <c r="A708" s="217" t="str">
        <f t="shared" si="35"/>
        <v>ƒ __/__</v>
      </c>
      <c r="B708" s="217" t="str">
        <f>IFERROR(IF(VLOOKUP(L708,ActivityList[#Data],13,0)="Yes"," "&amp;Map,"")&amp;IF(VLOOKUP(L708,ActivityList[#Data],14,0)="Yes"," "&amp;Timeline,IF(VLOOKUP(L708,ActivityList[#Data],14,0)="Figure"," "&amp;Timeline&amp;Figure,"")),"")</f>
        <v xml:space="preserve"> Ǽ</v>
      </c>
      <c r="C708" s="85" t="str">
        <v>Read about and pray for Dakar p.34</v>
      </c>
      <c r="D708" s="218" t="str">
        <v>100 Gateway Cities</v>
      </c>
      <c r="E708" s="218" t="str">
        <v>Foundation</v>
      </c>
      <c r="F708" s="219" t="str">
        <v>History/Geog.</v>
      </c>
      <c r="G708" s="5">
        <v>136</v>
      </c>
      <c r="H708" s="5" t="str">
        <v>Ethan‚ Jesse</v>
      </c>
      <c r="I708" s="5" t="str">
        <v>Planned</v>
      </c>
      <c r="J708" s="220">
        <f>_xlfn.XLOOKUP(G708,Calendar!$A$2:$A$300,Calendar!$B$2:$B$300)</f>
        <v>43542</v>
      </c>
      <c r="K708" s="5" t="b">
        <f t="shared" ca="1" si="36"/>
        <v>0</v>
      </c>
      <c r="L708" s="5" t="str">
        <f t="shared" si="37"/>
        <v>Foundation100 Gateway Cities136</v>
      </c>
    </row>
    <row r="709" spans="1:12" hidden="1" x14ac:dyDescent="0.25">
      <c r="A709" s="217" t="str">
        <f t="shared" ref="A709:A772" si="38">Planned&amp;" __/__"</f>
        <v>ƒ __/__</v>
      </c>
      <c r="B709" s="217" t="str">
        <f>IFERROR(IF(VLOOKUP(L709,ActivityList[#Data],13,0)="Yes"," "&amp;Map,"")&amp;IF(VLOOKUP(L709,ActivityList[#Data],14,0)="Yes"," "&amp;Timeline,IF(VLOOKUP(L709,ActivityList[#Data],14,0)="Figure"," "&amp;Timeline&amp;Figure,"")),"")</f>
        <v xml:space="preserve"> Ǽ</v>
      </c>
      <c r="C709" s="85" t="str">
        <v>Read about and pray for Banjul p.35</v>
      </c>
      <c r="D709" s="218" t="str">
        <v>100 Gateway Cities</v>
      </c>
      <c r="E709" s="218" t="str">
        <v>Foundation</v>
      </c>
      <c r="F709" s="219" t="str">
        <v>History/Geog.</v>
      </c>
      <c r="G709" s="5">
        <v>137</v>
      </c>
      <c r="H709" s="5" t="str">
        <v>Ethan‚ Jesse</v>
      </c>
      <c r="I709" s="5" t="str">
        <v>Planned</v>
      </c>
      <c r="J709" s="220">
        <f>_xlfn.XLOOKUP(G709,Calendar!$A$2:$A$300,Calendar!$B$2:$B$300)</f>
        <v>43543</v>
      </c>
      <c r="K709" s="5" t="b">
        <f t="shared" ca="1" si="36"/>
        <v>0</v>
      </c>
      <c r="L709" s="5" t="str">
        <f t="shared" si="37"/>
        <v>Foundation100 Gateway Cities137</v>
      </c>
    </row>
    <row r="710" spans="1:12" hidden="1" x14ac:dyDescent="0.25">
      <c r="A710" s="217" t="str">
        <f t="shared" si="38"/>
        <v>ƒ __/__</v>
      </c>
      <c r="B710" s="217" t="str">
        <f>IFERROR(IF(VLOOKUP(L710,ActivityList[#Data],13,0)="Yes"," "&amp;Map,"")&amp;IF(VLOOKUP(L710,ActivityList[#Data],14,0)="Yes"," "&amp;Timeline,IF(VLOOKUP(L710,ActivityList[#Data],14,0)="Figure"," "&amp;Timeline&amp;Figure,"")),"")</f>
        <v xml:space="preserve"> Ǽ</v>
      </c>
      <c r="C710" s="85" t="str">
        <v>Read about and pray for Bissau p.36</v>
      </c>
      <c r="D710" s="218" t="str">
        <v>100 Gateway Cities</v>
      </c>
      <c r="E710" s="218" t="str">
        <v>Foundation</v>
      </c>
      <c r="F710" s="219" t="str">
        <v>History/Geog.</v>
      </c>
      <c r="G710" s="5">
        <v>138</v>
      </c>
      <c r="H710" s="5" t="str">
        <v>Ethan‚ Jesse</v>
      </c>
      <c r="I710" s="5" t="str">
        <v>Planned</v>
      </c>
      <c r="J710" s="220">
        <f>_xlfn.XLOOKUP(G710,Calendar!$A$2:$A$300,Calendar!$B$2:$B$300)</f>
        <v>43544</v>
      </c>
      <c r="K710" s="5" t="b">
        <f t="shared" ca="1" si="36"/>
        <v>0</v>
      </c>
      <c r="L710" s="5" t="str">
        <f t="shared" si="37"/>
        <v>Foundation100 Gateway Cities138</v>
      </c>
    </row>
    <row r="711" spans="1:12" hidden="1" x14ac:dyDescent="0.25">
      <c r="A711" s="217" t="str">
        <f t="shared" si="38"/>
        <v>ƒ __/__</v>
      </c>
      <c r="B711" s="217" t="str">
        <f>IFERROR(IF(VLOOKUP(L711,ActivityList[#Data],13,0)="Yes"," "&amp;Map,"")&amp;IF(VLOOKUP(L711,ActivityList[#Data],14,0)="Yes"," "&amp;Timeline,IF(VLOOKUP(L711,ActivityList[#Data],14,0)="Figure"," "&amp;Timeline&amp;Figure,"")),"")</f>
        <v xml:space="preserve"> Ǽ</v>
      </c>
      <c r="C711" s="85" t="str">
        <v>Read about and pray for Conakry p.37</v>
      </c>
      <c r="D711" s="218" t="str">
        <v>100 Gateway Cities</v>
      </c>
      <c r="E711" s="218" t="str">
        <v>Foundation</v>
      </c>
      <c r="F711" s="219" t="str">
        <v>History/Geog.</v>
      </c>
      <c r="G711" s="5">
        <v>141</v>
      </c>
      <c r="H711" s="5" t="str">
        <v>Ethan‚ Jesse</v>
      </c>
      <c r="I711" s="5" t="str">
        <v>Planned</v>
      </c>
      <c r="J711" s="220">
        <f>_xlfn.XLOOKUP(G711,Calendar!$A$2:$A$300,Calendar!$B$2:$B$300)</f>
        <v>43549</v>
      </c>
      <c r="K711" s="5" t="b">
        <f t="shared" ca="1" si="36"/>
        <v>0</v>
      </c>
      <c r="L711" s="5" t="str">
        <f t="shared" si="37"/>
        <v>Foundation100 Gateway Cities141</v>
      </c>
    </row>
    <row r="712" spans="1:12" hidden="1" x14ac:dyDescent="0.25">
      <c r="A712" s="217" t="str">
        <f t="shared" si="38"/>
        <v>ƒ __/__</v>
      </c>
      <c r="B712" s="217" t="str">
        <f>IFERROR(IF(VLOOKUP(L712,ActivityList[#Data],13,0)="Yes"," "&amp;Map,"")&amp;IF(VLOOKUP(L712,ActivityList[#Data],14,0)="Yes"," "&amp;Timeline,IF(VLOOKUP(L712,ActivityList[#Data],14,0)="Figure"," "&amp;Timeline&amp;Figure,"")),"")</f>
        <v xml:space="preserve"> Ǽ</v>
      </c>
      <c r="C712" s="85" t="str">
        <v>Read about and pray for Bamako p.38</v>
      </c>
      <c r="D712" s="218" t="str">
        <v>100 Gateway Cities</v>
      </c>
      <c r="E712" s="218" t="str">
        <v>Foundation</v>
      </c>
      <c r="F712" s="219" t="str">
        <v>History/Geog.</v>
      </c>
      <c r="G712" s="5">
        <v>142</v>
      </c>
      <c r="H712" s="5" t="str">
        <v>Ethan‚ Jesse</v>
      </c>
      <c r="I712" s="5" t="str">
        <v>Planned</v>
      </c>
      <c r="J712" s="220">
        <f>_xlfn.XLOOKUP(G712,Calendar!$A$2:$A$300,Calendar!$B$2:$B$300)</f>
        <v>43550</v>
      </c>
      <c r="K712" s="5" t="b">
        <f t="shared" ca="1" si="36"/>
        <v>0</v>
      </c>
      <c r="L712" s="5" t="str">
        <f t="shared" si="37"/>
        <v>Foundation100 Gateway Cities142</v>
      </c>
    </row>
    <row r="713" spans="1:12" hidden="1" x14ac:dyDescent="0.25">
      <c r="A713" s="217" t="str">
        <f t="shared" si="38"/>
        <v>ƒ __/__</v>
      </c>
      <c r="B713" s="217" t="str">
        <f>IFERROR(IF(VLOOKUP(L713,ActivityList[#Data],13,0)="Yes"," "&amp;Map,"")&amp;IF(VLOOKUP(L713,ActivityList[#Data],14,0)="Yes"," "&amp;Timeline,IF(VLOOKUP(L713,ActivityList[#Data],14,0)="Figure"," "&amp;Timeline&amp;Figure,"")),"")</f>
        <v xml:space="preserve"> Ǽ</v>
      </c>
      <c r="C713" s="85" t="str">
        <v>Read about and pray for Ouagadougou p.39</v>
      </c>
      <c r="D713" s="218" t="str">
        <v>100 Gateway Cities</v>
      </c>
      <c r="E713" s="218" t="str">
        <v>Foundation</v>
      </c>
      <c r="F713" s="219" t="str">
        <v>History/Geog.</v>
      </c>
      <c r="G713" s="5">
        <v>143</v>
      </c>
      <c r="H713" s="5" t="str">
        <v>Ethan‚ Jesse</v>
      </c>
      <c r="I713" s="5" t="str">
        <v>Planned</v>
      </c>
      <c r="J713" s="220">
        <f>_xlfn.XLOOKUP(G713,Calendar!$A$2:$A$300,Calendar!$B$2:$B$300)</f>
        <v>43551</v>
      </c>
      <c r="K713" s="5" t="b">
        <f t="shared" ca="1" si="36"/>
        <v>0</v>
      </c>
      <c r="L713" s="5" t="str">
        <f t="shared" si="37"/>
        <v>Foundation100 Gateway Cities143</v>
      </c>
    </row>
    <row r="714" spans="1:12" hidden="1" x14ac:dyDescent="0.25">
      <c r="A714" s="217" t="str">
        <f t="shared" si="38"/>
        <v>ƒ __/__</v>
      </c>
      <c r="B714" s="217" t="str">
        <f>IFERROR(IF(VLOOKUP(L714,ActivityList[#Data],13,0)="Yes"," "&amp;Map,"")&amp;IF(VLOOKUP(L714,ActivityList[#Data],14,0)="Yes"," "&amp;Timeline,IF(VLOOKUP(L714,ActivityList[#Data],14,0)="Figure"," "&amp;Timeline&amp;Figure,"")),"")</f>
        <v xml:space="preserve"> Ǽ</v>
      </c>
      <c r="C714" s="85" t="str">
        <v>Read about and pray for Algiers p.40</v>
      </c>
      <c r="D714" s="218" t="str">
        <v>100 Gateway Cities</v>
      </c>
      <c r="E714" s="218" t="str">
        <v>Foundation</v>
      </c>
      <c r="F714" s="219" t="str">
        <v>History/Geog.</v>
      </c>
      <c r="G714" s="5">
        <v>146</v>
      </c>
      <c r="H714" s="5" t="str">
        <v>Ethan‚ Jesse</v>
      </c>
      <c r="I714" s="5" t="str">
        <v>Planned</v>
      </c>
      <c r="J714" s="220">
        <f>_xlfn.XLOOKUP(G714,Calendar!$A$2:$A$300,Calendar!$B$2:$B$300)</f>
        <v>43556</v>
      </c>
      <c r="K714" s="5" t="b">
        <f t="shared" ca="1" si="36"/>
        <v>0</v>
      </c>
      <c r="L714" s="5" t="str">
        <f t="shared" si="37"/>
        <v>Foundation100 Gateway Cities146</v>
      </c>
    </row>
    <row r="715" spans="1:12" hidden="1" x14ac:dyDescent="0.25">
      <c r="A715" s="217" t="str">
        <f t="shared" si="38"/>
        <v>ƒ __/__</v>
      </c>
      <c r="B715" s="217" t="str">
        <f>IFERROR(IF(VLOOKUP(L715,ActivityList[#Data],13,0)="Yes"," "&amp;Map,"")&amp;IF(VLOOKUP(L715,ActivityList[#Data],14,0)="Yes"," "&amp;Timeline,IF(VLOOKUP(L715,ActivityList[#Data],14,0)="Figure"," "&amp;Timeline&amp;Figure,"")),"")</f>
        <v xml:space="preserve"> Ǽ</v>
      </c>
      <c r="C715" s="85" t="str">
        <v>Read about and pray for Tunis p.41</v>
      </c>
      <c r="D715" s="218" t="str">
        <v>100 Gateway Cities</v>
      </c>
      <c r="E715" s="218" t="str">
        <v>Foundation</v>
      </c>
      <c r="F715" s="219" t="str">
        <v>History/Geog.</v>
      </c>
      <c r="G715" s="5">
        <v>147</v>
      </c>
      <c r="H715" s="5" t="str">
        <v>Ethan‚ Jesse</v>
      </c>
      <c r="I715" s="5" t="str">
        <v>Planned</v>
      </c>
      <c r="J715" s="220">
        <f>_xlfn.XLOOKUP(G715,Calendar!$A$2:$A$300,Calendar!$B$2:$B$300)</f>
        <v>43557</v>
      </c>
      <c r="K715" s="5" t="b">
        <f t="shared" ca="1" si="36"/>
        <v>0</v>
      </c>
      <c r="L715" s="5" t="str">
        <f t="shared" si="37"/>
        <v>Foundation100 Gateway Cities147</v>
      </c>
    </row>
    <row r="716" spans="1:12" hidden="1" x14ac:dyDescent="0.25">
      <c r="A716" s="217" t="str">
        <f t="shared" si="38"/>
        <v>ƒ __/__</v>
      </c>
      <c r="B716" s="217" t="str">
        <f>IFERROR(IF(VLOOKUP(L716,ActivityList[#Data],13,0)="Yes"," "&amp;Map,"")&amp;IF(VLOOKUP(L716,ActivityList[#Data],14,0)="Yes"," "&amp;Timeline,IF(VLOOKUP(L716,ActivityList[#Data],14,0)="Figure"," "&amp;Timeline&amp;Figure,"")),"")</f>
        <v xml:space="preserve"> Ǽ</v>
      </c>
      <c r="C716" s="85" t="str">
        <v>Read about and pray for Tripoli p.42</v>
      </c>
      <c r="D716" s="218" t="str">
        <v>100 Gateway Cities</v>
      </c>
      <c r="E716" s="218" t="str">
        <v>Foundation</v>
      </c>
      <c r="F716" s="219" t="str">
        <v>History/Geog.</v>
      </c>
      <c r="G716" s="5">
        <v>148</v>
      </c>
      <c r="H716" s="5" t="str">
        <v>Ethan‚ Jesse</v>
      </c>
      <c r="I716" s="5" t="str">
        <v>Planned</v>
      </c>
      <c r="J716" s="220">
        <f>_xlfn.XLOOKUP(G716,Calendar!$A$2:$A$300,Calendar!$B$2:$B$300)</f>
        <v>43558</v>
      </c>
      <c r="K716" s="5" t="b">
        <f t="shared" ca="1" si="36"/>
        <v>0</v>
      </c>
      <c r="L716" s="5" t="str">
        <f t="shared" si="37"/>
        <v>Foundation100 Gateway Cities148</v>
      </c>
    </row>
    <row r="717" spans="1:12" hidden="1" x14ac:dyDescent="0.25">
      <c r="A717" s="217" t="str">
        <f t="shared" si="38"/>
        <v>ƒ __/__</v>
      </c>
      <c r="B717" s="217" t="str">
        <f>IFERROR(IF(VLOOKUP(L717,ActivityList[#Data],13,0)="Yes"," "&amp;Map,"")&amp;IF(VLOOKUP(L717,ActivityList[#Data],14,0)="Yes"," "&amp;Timeline,IF(VLOOKUP(L717,ActivityList[#Data],14,0)="Figure"," "&amp;Timeline&amp;Figure,"")),"")</f>
        <v xml:space="preserve"> Ǽ</v>
      </c>
      <c r="C717" s="85" t="str">
        <v>Read about and pray for Cotonou p.43</v>
      </c>
      <c r="D717" s="218" t="str">
        <v>100 Gateway Cities</v>
      </c>
      <c r="E717" s="218" t="str">
        <v>Foundation</v>
      </c>
      <c r="F717" s="219" t="str">
        <v>History/Geog.</v>
      </c>
      <c r="G717" s="5">
        <v>151</v>
      </c>
      <c r="H717" s="5" t="str">
        <v>Ethan‚ Jesse</v>
      </c>
      <c r="I717" s="5" t="str">
        <v>Planned</v>
      </c>
      <c r="J717" s="220">
        <f>_xlfn.XLOOKUP(G717,Calendar!$A$2:$A$300,Calendar!$B$2:$B$300)</f>
        <v>43563</v>
      </c>
      <c r="K717" s="5" t="b">
        <f t="shared" ca="1" si="36"/>
        <v>0</v>
      </c>
      <c r="L717" s="5" t="str">
        <f t="shared" si="37"/>
        <v>Foundation100 Gateway Cities151</v>
      </c>
    </row>
    <row r="718" spans="1:12" hidden="1" x14ac:dyDescent="0.25">
      <c r="A718" s="217" t="str">
        <f t="shared" si="38"/>
        <v>ƒ __/__</v>
      </c>
      <c r="B718" s="217" t="str">
        <f>IFERROR(IF(VLOOKUP(L718,ActivityList[#Data],13,0)="Yes"," "&amp;Map,"")&amp;IF(VLOOKUP(L718,ActivityList[#Data],14,0)="Yes"," "&amp;Timeline,IF(VLOOKUP(L718,ActivityList[#Data],14,0)="Figure"," "&amp;Timeline&amp;Figure,"")),"")</f>
        <v xml:space="preserve"> Ǽ</v>
      </c>
      <c r="C718" s="85" t="str">
        <v>Read about and pray for Naimey p.44</v>
      </c>
      <c r="D718" s="218" t="str">
        <v>100 Gateway Cities</v>
      </c>
      <c r="E718" s="218" t="str">
        <v>Foundation</v>
      </c>
      <c r="F718" s="219" t="str">
        <v>History/Geog.</v>
      </c>
      <c r="G718" s="5">
        <v>152</v>
      </c>
      <c r="H718" s="5" t="str">
        <v>Ethan‚ Jesse</v>
      </c>
      <c r="I718" s="5" t="str">
        <v>Planned</v>
      </c>
      <c r="J718" s="220">
        <f>_xlfn.XLOOKUP(G718,Calendar!$A$2:$A$300,Calendar!$B$2:$B$300)</f>
        <v>43564</v>
      </c>
      <c r="K718" s="5" t="b">
        <f t="shared" ca="1" si="36"/>
        <v>0</v>
      </c>
      <c r="L718" s="5" t="str">
        <f t="shared" si="37"/>
        <v>Foundation100 Gateway Cities152</v>
      </c>
    </row>
    <row r="719" spans="1:12" hidden="1" x14ac:dyDescent="0.25">
      <c r="A719" s="217" t="str">
        <f t="shared" si="38"/>
        <v>ƒ __/__</v>
      </c>
      <c r="B719" s="217" t="str">
        <f>IFERROR(IF(VLOOKUP(L719,ActivityList[#Data],13,0)="Yes"," "&amp;Map,"")&amp;IF(VLOOKUP(L719,ActivityList[#Data],14,0)="Yes"," "&amp;Timeline,IF(VLOOKUP(L719,ActivityList[#Data],14,0)="Figure"," "&amp;Timeline&amp;Figure,"")),"")</f>
        <v xml:space="preserve"> Ǽ</v>
      </c>
      <c r="C719" s="85" t="str">
        <v>Read about and pray for Kano p.45</v>
      </c>
      <c r="D719" s="218" t="str">
        <v>100 Gateway Cities</v>
      </c>
      <c r="E719" s="218" t="str">
        <v>Foundation</v>
      </c>
      <c r="F719" s="219" t="str">
        <v>History/Geog.</v>
      </c>
      <c r="G719" s="5">
        <v>153</v>
      </c>
      <c r="H719" s="5" t="str">
        <v>Ethan‚ Jesse</v>
      </c>
      <c r="I719" s="5" t="str">
        <v>Planned</v>
      </c>
      <c r="J719" s="220">
        <f>_xlfn.XLOOKUP(G719,Calendar!$A$2:$A$300,Calendar!$B$2:$B$300)</f>
        <v>43565</v>
      </c>
      <c r="K719" s="5" t="b">
        <f t="shared" ca="1" si="36"/>
        <v>0</v>
      </c>
      <c r="L719" s="5" t="str">
        <f t="shared" si="37"/>
        <v>Foundation100 Gateway Cities153</v>
      </c>
    </row>
    <row r="720" spans="1:12" hidden="1" x14ac:dyDescent="0.25">
      <c r="A720" s="217" t="str">
        <f t="shared" si="38"/>
        <v>ƒ __/__</v>
      </c>
      <c r="B720" s="217" t="str">
        <f>IFERROR(IF(VLOOKUP(L720,ActivityList[#Data],13,0)="Yes"," "&amp;Map,"")&amp;IF(VLOOKUP(L720,ActivityList[#Data],14,0)="Yes"," "&amp;Timeline,IF(VLOOKUP(L720,ActivityList[#Data],14,0)="Figure"," "&amp;Timeline&amp;Figure,"")),"")</f>
        <v xml:space="preserve"> Ǽ</v>
      </c>
      <c r="C720" s="85" t="str">
        <v>Read about and pray for N'Djamena p.46</v>
      </c>
      <c r="D720" s="218" t="str">
        <v>100 Gateway Cities</v>
      </c>
      <c r="E720" s="218" t="str">
        <v>Foundation</v>
      </c>
      <c r="F720" s="219" t="str">
        <v>History/Geog.</v>
      </c>
      <c r="G720" s="5">
        <v>156</v>
      </c>
      <c r="H720" s="5" t="str">
        <v>Ethan‚ Jesse</v>
      </c>
      <c r="I720" s="5" t="str">
        <v>Planned</v>
      </c>
      <c r="J720" s="220">
        <f>_xlfn.XLOOKUP(G720,Calendar!$A$2:$A$300,Calendar!$B$2:$B$300)</f>
        <v>43570</v>
      </c>
      <c r="K720" s="5" t="b">
        <f t="shared" ca="1" si="36"/>
        <v>0</v>
      </c>
      <c r="L720" s="5" t="str">
        <f t="shared" si="37"/>
        <v>Foundation100 Gateway Cities156</v>
      </c>
    </row>
    <row r="721" spans="1:12" hidden="1" x14ac:dyDescent="0.25">
      <c r="A721" s="217" t="str">
        <f t="shared" si="38"/>
        <v>ƒ __/__</v>
      </c>
      <c r="B721" s="217" t="str">
        <f>IFERROR(IF(VLOOKUP(L721,ActivityList[#Data],13,0)="Yes"," "&amp;Map,"")&amp;IF(VLOOKUP(L721,ActivityList[#Data],14,0)="Yes"," "&amp;Timeline,IF(VLOOKUP(L721,ActivityList[#Data],14,0)="Figure"," "&amp;Timeline&amp;Figure,"")),"")</f>
        <v xml:space="preserve"> Ǽ</v>
      </c>
      <c r="C721" s="85" t="str">
        <v>Read about and pray for Khartoum p.47</v>
      </c>
      <c r="D721" s="218" t="str">
        <v>100 Gateway Cities</v>
      </c>
      <c r="E721" s="218" t="str">
        <v>Foundation</v>
      </c>
      <c r="F721" s="219" t="str">
        <v>History/Geog.</v>
      </c>
      <c r="G721" s="5">
        <v>157</v>
      </c>
      <c r="H721" s="5" t="str">
        <v>Ethan‚ Jesse</v>
      </c>
      <c r="I721" s="5" t="str">
        <v>Planned</v>
      </c>
      <c r="J721" s="220">
        <f>_xlfn.XLOOKUP(G721,Calendar!$A$2:$A$300,Calendar!$B$2:$B$300)</f>
        <v>43571</v>
      </c>
      <c r="K721" s="5" t="b">
        <f t="shared" ca="1" si="36"/>
        <v>0</v>
      </c>
      <c r="L721" s="5" t="str">
        <f t="shared" si="37"/>
        <v>Foundation100 Gateway Cities157</v>
      </c>
    </row>
    <row r="722" spans="1:12" hidden="1" x14ac:dyDescent="0.25">
      <c r="A722" s="217" t="str">
        <f t="shared" si="38"/>
        <v>ƒ __/__</v>
      </c>
      <c r="B722" s="217" t="str">
        <f>IFERROR(IF(VLOOKUP(L722,ActivityList[#Data],13,0)="Yes"," "&amp;Map,"")&amp;IF(VLOOKUP(L722,ActivityList[#Data],14,0)="Yes"," "&amp;Timeline,IF(VLOOKUP(L722,ActivityList[#Data],14,0)="Figure"," "&amp;Timeline&amp;Figure,"")),"")</f>
        <v xml:space="preserve"> Ǽ</v>
      </c>
      <c r="C722" s="85" t="str">
        <v>Read about and pray for Djibouti p.48</v>
      </c>
      <c r="D722" s="218" t="str">
        <v>100 Gateway Cities</v>
      </c>
      <c r="E722" s="218" t="str">
        <v>Foundation</v>
      </c>
      <c r="F722" s="219" t="str">
        <v>History/Geog.</v>
      </c>
      <c r="G722" s="5">
        <v>158</v>
      </c>
      <c r="H722" s="5" t="str">
        <v>Ethan‚ Jesse</v>
      </c>
      <c r="I722" s="5" t="str">
        <v>Planned</v>
      </c>
      <c r="J722" s="220">
        <f>_xlfn.XLOOKUP(G722,Calendar!$A$2:$A$300,Calendar!$B$2:$B$300)</f>
        <v>43572</v>
      </c>
      <c r="K722" s="5" t="b">
        <f t="shared" ca="1" si="36"/>
        <v>0</v>
      </c>
      <c r="L722" s="5" t="str">
        <f t="shared" si="37"/>
        <v>Foundation100 Gateway Cities158</v>
      </c>
    </row>
    <row r="723" spans="1:12" hidden="1" x14ac:dyDescent="0.25">
      <c r="A723" s="217" t="str">
        <f t="shared" si="38"/>
        <v>ƒ __/__</v>
      </c>
      <c r="B723" s="217" t="str">
        <f>IFERROR(IF(VLOOKUP(L723,ActivityList[#Data],13,0)="Yes"," "&amp;Map,"")&amp;IF(VLOOKUP(L723,ActivityList[#Data],14,0)="Yes"," "&amp;Timeline,IF(VLOOKUP(L723,ActivityList[#Data],14,0)="Figure"," "&amp;Timeline&amp;Figure,"")),"")</f>
        <v xml:space="preserve"> Ǽ</v>
      </c>
      <c r="C723" s="85" t="str">
        <v>Read about and pray for Addis Ababa p.49</v>
      </c>
      <c r="D723" s="218" t="str">
        <v>100 Gateway Cities</v>
      </c>
      <c r="E723" s="218" t="str">
        <v>Foundation</v>
      </c>
      <c r="F723" s="219" t="str">
        <v>History/Geog.</v>
      </c>
      <c r="G723" s="5">
        <v>161</v>
      </c>
      <c r="H723" s="5" t="str">
        <v>Ethan‚ Jesse</v>
      </c>
      <c r="I723" s="5" t="str">
        <v>Planned</v>
      </c>
      <c r="J723" s="220">
        <f>_xlfn.XLOOKUP(G723,Calendar!$A$2:$A$300,Calendar!$B$2:$B$300)</f>
        <v>43577</v>
      </c>
      <c r="K723" s="5" t="b">
        <f t="shared" ref="K723:K786" ca="1" si="39">J723&lt;=$D$1</f>
        <v>0</v>
      </c>
      <c r="L723" s="5" t="str">
        <f t="shared" ref="L723:L786" si="40">E723&amp;D723&amp;G723</f>
        <v>Foundation100 Gateway Cities161</v>
      </c>
    </row>
    <row r="724" spans="1:12" hidden="1" x14ac:dyDescent="0.25">
      <c r="A724" s="217" t="str">
        <f t="shared" si="38"/>
        <v>ƒ __/__</v>
      </c>
      <c r="B724" s="217" t="str">
        <f>IFERROR(IF(VLOOKUP(L724,ActivityList[#Data],13,0)="Yes"," "&amp;Map,"")&amp;IF(VLOOKUP(L724,ActivityList[#Data],14,0)="Yes"," "&amp;Timeline,IF(VLOOKUP(L724,ActivityList[#Data],14,0)="Figure"," "&amp;Timeline&amp;Figure,"")),"")</f>
        <v xml:space="preserve"> Ǽ</v>
      </c>
      <c r="C724" s="85" t="str">
        <v>Read about and pray for Asmara p.50</v>
      </c>
      <c r="D724" s="218" t="str">
        <v>100 Gateway Cities</v>
      </c>
      <c r="E724" s="218" t="str">
        <v>Foundation</v>
      </c>
      <c r="F724" s="219" t="str">
        <v>History/Geog.</v>
      </c>
      <c r="G724" s="5">
        <v>162</v>
      </c>
      <c r="H724" s="5" t="str">
        <v>Ethan‚ Jesse</v>
      </c>
      <c r="I724" s="5" t="str">
        <v>Planned</v>
      </c>
      <c r="J724" s="220">
        <f>_xlfn.XLOOKUP(G724,Calendar!$A$2:$A$300,Calendar!$B$2:$B$300)</f>
        <v>43578</v>
      </c>
      <c r="K724" s="5" t="b">
        <f t="shared" ca="1" si="39"/>
        <v>0</v>
      </c>
      <c r="L724" s="5" t="str">
        <f t="shared" si="40"/>
        <v>Foundation100 Gateway Cities162</v>
      </c>
    </row>
    <row r="725" spans="1:12" hidden="1" x14ac:dyDescent="0.25">
      <c r="A725" s="217" t="str">
        <f t="shared" si="38"/>
        <v>ƒ __/__</v>
      </c>
      <c r="B725" s="217" t="str">
        <f>IFERROR(IF(VLOOKUP(L725,ActivityList[#Data],13,0)="Yes"," "&amp;Map,"")&amp;IF(VLOOKUP(L725,ActivityList[#Data],14,0)="Yes"," "&amp;Timeline,IF(VLOOKUP(L725,ActivityList[#Data],14,0)="Figure"," "&amp;Timeline&amp;Figure,"")),"")</f>
        <v xml:space="preserve"> Ǽ</v>
      </c>
      <c r="C725" s="85" t="str">
        <v>Read about and pray for Mogadishu p.51</v>
      </c>
      <c r="D725" s="218" t="str">
        <v>100 Gateway Cities</v>
      </c>
      <c r="E725" s="218" t="str">
        <v>Foundation</v>
      </c>
      <c r="F725" s="219" t="str">
        <v>History/Geog.</v>
      </c>
      <c r="G725" s="5">
        <v>163</v>
      </c>
      <c r="H725" s="5" t="str">
        <v>Ethan‚ Jesse</v>
      </c>
      <c r="I725" s="5" t="str">
        <v>Planned</v>
      </c>
      <c r="J725" s="220">
        <f>_xlfn.XLOOKUP(G725,Calendar!$A$2:$A$300,Calendar!$B$2:$B$300)</f>
        <v>43579</v>
      </c>
      <c r="K725" s="5" t="b">
        <f t="shared" ca="1" si="39"/>
        <v>0</v>
      </c>
      <c r="L725" s="5" t="str">
        <f t="shared" si="40"/>
        <v>Foundation100 Gateway Cities163</v>
      </c>
    </row>
    <row r="726" spans="1:12" hidden="1" x14ac:dyDescent="0.25">
      <c r="A726" s="217" t="str">
        <f t="shared" si="38"/>
        <v>ƒ __/__</v>
      </c>
      <c r="B726" s="217" t="str">
        <f>IFERROR(IF(VLOOKUP(L726,ActivityList[#Data],13,0)="Yes"," "&amp;Map,"")&amp;IF(VLOOKUP(L726,ActivityList[#Data],14,0)="Yes"," "&amp;Timeline,IF(VLOOKUP(L726,ActivityList[#Data],14,0)="Figure"," "&amp;Timeline&amp;Figure,"")),"")</f>
        <v xml:space="preserve"> Ǽ</v>
      </c>
      <c r="C726" s="85" t="str">
        <v>Read about and pray for Shenyang p.106</v>
      </c>
      <c r="D726" s="218" t="str">
        <v>100 Gateway Cities</v>
      </c>
      <c r="E726" s="218" t="str">
        <v>Foundation</v>
      </c>
      <c r="F726" s="219" t="str">
        <v>History/Geog.</v>
      </c>
      <c r="G726" s="5">
        <v>166</v>
      </c>
      <c r="H726" s="5" t="str">
        <v>Ethan‚ Jesse</v>
      </c>
      <c r="I726" s="5" t="str">
        <v>Planned</v>
      </c>
      <c r="J726" s="220">
        <f>_xlfn.XLOOKUP(G726,Calendar!$A$2:$A$300,Calendar!$B$2:$B$300)</f>
        <v>43584</v>
      </c>
      <c r="K726" s="5" t="b">
        <f t="shared" ca="1" si="39"/>
        <v>0</v>
      </c>
      <c r="L726" s="5" t="str">
        <f t="shared" si="40"/>
        <v>Foundation100 Gateway Cities166</v>
      </c>
    </row>
    <row r="727" spans="1:12" hidden="1" x14ac:dyDescent="0.25">
      <c r="A727" s="217" t="str">
        <f t="shared" si="38"/>
        <v>ƒ __/__</v>
      </c>
      <c r="B727" s="217" t="str">
        <f>IFERROR(IF(VLOOKUP(L727,ActivityList[#Data],13,0)="Yes"," "&amp;Map,"")&amp;IF(VLOOKUP(L727,ActivityList[#Data],14,0)="Yes"," "&amp;Timeline,IF(VLOOKUP(L727,ActivityList[#Data],14,0)="Figure"," "&amp;Timeline&amp;Figure,"")),"")</f>
        <v xml:space="preserve"> Ǽ</v>
      </c>
      <c r="C727" s="85" t="str">
        <v>Read about and pray for Chengdu p.118</v>
      </c>
      <c r="D727" s="218" t="str">
        <v>100 Gateway Cities</v>
      </c>
      <c r="E727" s="218" t="str">
        <v>Foundation</v>
      </c>
      <c r="F727" s="219" t="str">
        <v>History/Geog.</v>
      </c>
      <c r="G727" s="5">
        <v>167</v>
      </c>
      <c r="H727" s="5" t="str">
        <v>Ethan‚ Jesse</v>
      </c>
      <c r="I727" s="5" t="str">
        <v>Planned</v>
      </c>
      <c r="J727" s="220">
        <f>_xlfn.XLOOKUP(G727,Calendar!$A$2:$A$300,Calendar!$B$2:$B$300)</f>
        <v>43585</v>
      </c>
      <c r="K727" s="5" t="b">
        <f t="shared" ca="1" si="39"/>
        <v>0</v>
      </c>
      <c r="L727" s="5" t="str">
        <f t="shared" si="40"/>
        <v>Foundation100 Gateway Cities167</v>
      </c>
    </row>
    <row r="728" spans="1:12" hidden="1" x14ac:dyDescent="0.25">
      <c r="A728" s="217" t="str">
        <f t="shared" si="38"/>
        <v>ƒ __/__</v>
      </c>
      <c r="B728" s="217" t="str">
        <f>IFERROR(IF(VLOOKUP(L728,ActivityList[#Data],13,0)="Yes"," "&amp;Map,"")&amp;IF(VLOOKUP(L728,ActivityList[#Data],14,0)="Yes"," "&amp;Timeline,IF(VLOOKUP(L728,ActivityList[#Data],14,0)="Figure"," "&amp;Timeline&amp;Figure,"")),"")</f>
        <v xml:space="preserve"> Ǽ</v>
      </c>
      <c r="C728" s="85" t="str">
        <v>Read about and pray for Taipei p.105</v>
      </c>
      <c r="D728" s="218" t="str">
        <v>100 Gateway Cities</v>
      </c>
      <c r="E728" s="218" t="str">
        <v>Foundation</v>
      </c>
      <c r="F728" s="219" t="str">
        <v>History/Geog.</v>
      </c>
      <c r="G728" s="5">
        <v>171</v>
      </c>
      <c r="H728" s="5" t="str">
        <v>Ethan‚ Jesse</v>
      </c>
      <c r="I728" s="5" t="str">
        <v>Planned</v>
      </c>
      <c r="J728" s="220">
        <f>_xlfn.XLOOKUP(G728,Calendar!$A$2:$A$300,Calendar!$B$2:$B$300)</f>
        <v>43591</v>
      </c>
      <c r="K728" s="5" t="b">
        <f t="shared" ca="1" si="39"/>
        <v>0</v>
      </c>
      <c r="L728" s="5" t="str">
        <f t="shared" si="40"/>
        <v>Foundation100 Gateway Cities171</v>
      </c>
    </row>
    <row r="729" spans="1:12" hidden="1" x14ac:dyDescent="0.25">
      <c r="A729" s="217" t="str">
        <f t="shared" si="38"/>
        <v>ƒ __/__</v>
      </c>
      <c r="B729" s="217" t="str">
        <f>IFERROR(IF(VLOOKUP(L729,ActivityList[#Data],13,0)="Yes"," "&amp;Map,"")&amp;IF(VLOOKUP(L729,ActivityList[#Data],14,0)="Yes"," "&amp;Timeline,IF(VLOOKUP(L729,ActivityList[#Data],14,0)="Figure"," "&amp;Timeline&amp;Figure,"")),"")</f>
        <v xml:space="preserve"> Ǽ</v>
      </c>
      <c r="C729" s="85" t="str">
        <v>Read about and pray for Male p.88</v>
      </c>
      <c r="D729" s="218" t="str">
        <v>100 Gateway Cities</v>
      </c>
      <c r="E729" s="218" t="str">
        <v>Foundation</v>
      </c>
      <c r="F729" s="219" t="str">
        <v>History/Geog.</v>
      </c>
      <c r="G729" s="5">
        <v>172</v>
      </c>
      <c r="H729" s="5" t="str">
        <v>Ethan‚ Jesse</v>
      </c>
      <c r="I729" s="5" t="str">
        <v>Planned</v>
      </c>
      <c r="J729" s="220">
        <f>_xlfn.XLOOKUP(G729,Calendar!$A$2:$A$300,Calendar!$B$2:$B$300)</f>
        <v>43592</v>
      </c>
      <c r="K729" s="5" t="b">
        <f t="shared" ca="1" si="39"/>
        <v>0</v>
      </c>
      <c r="L729" s="5" t="str">
        <f t="shared" si="40"/>
        <v>Foundation100 Gateway Cities172</v>
      </c>
    </row>
    <row r="730" spans="1:12" hidden="1" x14ac:dyDescent="0.25">
      <c r="A730" s="217" t="str">
        <f t="shared" si="38"/>
        <v>ƒ __/__</v>
      </c>
      <c r="B730" s="217" t="str">
        <f>IFERROR(IF(VLOOKUP(L730,ActivityList[#Data],13,0)="Yes"," "&amp;Map,"")&amp;IF(VLOOKUP(L730,ActivityList[#Data],14,0)="Yes"," "&amp;Timeline,IF(VLOOKUP(L730,ActivityList[#Data],14,0)="Figure"," "&amp;Timeline&amp;Figure,"")),"")</f>
        <v xml:space="preserve"> Ǽ</v>
      </c>
      <c r="C730" s="85" t="str">
        <v>Read about and pray for Jakarta p.130</v>
      </c>
      <c r="D730" s="218" t="str">
        <v>100 Gateway Cities</v>
      </c>
      <c r="E730" s="218" t="str">
        <v>Foundation</v>
      </c>
      <c r="F730" s="219" t="str">
        <v>History/Geog.</v>
      </c>
      <c r="G730" s="5">
        <v>173</v>
      </c>
      <c r="H730" s="5" t="str">
        <v>Ethan‚ Jesse</v>
      </c>
      <c r="I730" s="5" t="str">
        <v>Planned</v>
      </c>
      <c r="J730" s="220">
        <f>_xlfn.XLOOKUP(G730,Calendar!$A$2:$A$300,Calendar!$B$2:$B$300)</f>
        <v>43593</v>
      </c>
      <c r="K730" s="5" t="b">
        <f t="shared" ca="1" si="39"/>
        <v>0</v>
      </c>
      <c r="L730" s="5" t="str">
        <f t="shared" si="40"/>
        <v>Foundation100 Gateway Cities173</v>
      </c>
    </row>
    <row r="731" spans="1:12" hidden="1" x14ac:dyDescent="0.25">
      <c r="A731" s="217" t="str">
        <f t="shared" si="38"/>
        <v>ƒ __/__</v>
      </c>
      <c r="B731" s="217" t="str">
        <f>IFERROR(IF(VLOOKUP(L731,ActivityList[#Data],13,0)="Yes"," "&amp;Map,"")&amp;IF(VLOOKUP(L731,ActivityList[#Data],14,0)="Yes"," "&amp;Timeline,IF(VLOOKUP(L731,ActivityList[#Data],14,0)="Figure"," "&amp;Timeline&amp;Figure,"")),"")</f>
        <v xml:space="preserve"> Ǽ</v>
      </c>
      <c r="C731" s="85" t="str">
        <v>Read about and pray for Gaza p.68</v>
      </c>
      <c r="D731" s="218" t="str">
        <v>100 Gateway Cities</v>
      </c>
      <c r="E731" s="218" t="str">
        <v>Foundation</v>
      </c>
      <c r="F731" s="219" t="str">
        <v>History/Geog.</v>
      </c>
      <c r="G731" s="5">
        <v>176</v>
      </c>
      <c r="H731" s="5" t="str">
        <v>Ethan‚ Jesse</v>
      </c>
      <c r="I731" s="5" t="str">
        <v>Planned</v>
      </c>
      <c r="J731" s="220">
        <f>_xlfn.XLOOKUP(G731,Calendar!$A$2:$A$300,Calendar!$B$2:$B$300)</f>
        <v>43598</v>
      </c>
      <c r="K731" s="5" t="b">
        <f t="shared" ca="1" si="39"/>
        <v>0</v>
      </c>
      <c r="L731" s="5" t="str">
        <f t="shared" si="40"/>
        <v>Foundation100 Gateway Cities176</v>
      </c>
    </row>
    <row r="732" spans="1:12" hidden="1" x14ac:dyDescent="0.25">
      <c r="A732" s="217" t="str">
        <f t="shared" si="38"/>
        <v>ƒ __/__</v>
      </c>
      <c r="B732" s="217" t="str">
        <f>IFERROR(IF(VLOOKUP(L732,ActivityList[#Data],13,0)="Yes"," "&amp;Map,"")&amp;IF(VLOOKUP(L732,ActivityList[#Data],14,0)="Yes"," "&amp;Timeline,IF(VLOOKUP(L732,ActivityList[#Data],14,0)="Figure"," "&amp;Timeline&amp;Figure,"")),"")</f>
        <v xml:space="preserve"> Ǽ</v>
      </c>
      <c r="C732" s="85" t="str">
        <v>Read about and pray for Tel Aviv p.70</v>
      </c>
      <c r="D732" s="218" t="str">
        <v>100 Gateway Cities</v>
      </c>
      <c r="E732" s="218" t="str">
        <v>Foundation</v>
      </c>
      <c r="F732" s="219" t="str">
        <v>History/Geog.</v>
      </c>
      <c r="G732" s="5">
        <v>177</v>
      </c>
      <c r="H732" s="5" t="str">
        <v>Ethan‚ Jesse</v>
      </c>
      <c r="I732" s="5" t="str">
        <v>Planned</v>
      </c>
      <c r="J732" s="220">
        <f>_xlfn.XLOOKUP(G732,Calendar!$A$2:$A$300,Calendar!$B$2:$B$300)</f>
        <v>43599</v>
      </c>
      <c r="K732" s="5" t="b">
        <f t="shared" ca="1" si="39"/>
        <v>0</v>
      </c>
      <c r="L732" s="5" t="str">
        <f t="shared" si="40"/>
        <v>Foundation100 Gateway Cities177</v>
      </c>
    </row>
    <row r="733" spans="1:12" hidden="1" x14ac:dyDescent="0.25">
      <c r="A733" s="217" t="str">
        <f t="shared" si="38"/>
        <v>ƒ __/__</v>
      </c>
      <c r="B733" s="217" t="str">
        <f>IFERROR(IF(VLOOKUP(L733,ActivityList[#Data],13,0)="Yes"," "&amp;Map,"")&amp;IF(VLOOKUP(L733,ActivityList[#Data],14,0)="Yes"," "&amp;Timeline,IF(VLOOKUP(L733,ActivityList[#Data],14,0)="Figure"," "&amp;Timeline&amp;Figure,"")),"")</f>
        <v xml:space="preserve"> Ǽ</v>
      </c>
      <c r="C733" s="85" t="str">
        <v>Read about and pray for Izmir p.73</v>
      </c>
      <c r="D733" s="218" t="str">
        <v>100 Gateway Cities</v>
      </c>
      <c r="E733" s="218" t="str">
        <v>Foundation</v>
      </c>
      <c r="F733" s="219" t="str">
        <v>History/Geog.</v>
      </c>
      <c r="G733" s="5">
        <v>178</v>
      </c>
      <c r="H733" s="5" t="str">
        <v>Ethan‚ Jesse</v>
      </c>
      <c r="I733" s="5" t="str">
        <v>Planned</v>
      </c>
      <c r="J733" s="220">
        <f>_xlfn.XLOOKUP(G733,Calendar!$A$2:$A$300,Calendar!$B$2:$B$300)</f>
        <v>43600</v>
      </c>
      <c r="K733" s="5" t="b">
        <f t="shared" ca="1" si="39"/>
        <v>0</v>
      </c>
      <c r="L733" s="5" t="str">
        <f t="shared" si="40"/>
        <v>Foundation100 Gateway Cities178</v>
      </c>
    </row>
    <row r="734" spans="1:12" hidden="1" x14ac:dyDescent="0.25">
      <c r="A734" s="217" t="str">
        <f t="shared" si="38"/>
        <v>ƒ __/__</v>
      </c>
      <c r="B734" s="217" t="str">
        <f>IFERROR(IF(VLOOKUP(L734,ActivityList[#Data],13,0)="Yes"," "&amp;Map,"")&amp;IF(VLOOKUP(L734,ActivityList[#Data],14,0)="Yes"," "&amp;Timeline,IF(VLOOKUP(L734,ActivityList[#Data],14,0)="Figure"," "&amp;Timeline&amp;Figure,"")),"")</f>
        <v xml:space="preserve"> Ǽ</v>
      </c>
      <c r="C734" s="85" t="str">
        <v>Read &amp; discuss Chapters 1-2</v>
      </c>
      <c r="D734" s="218" t="str">
        <v>What Happened, Penny Candy</v>
      </c>
      <c r="E734" s="218" t="str">
        <v>Foundation</v>
      </c>
      <c r="F734" s="219" t="str">
        <v>History/Geog.</v>
      </c>
      <c r="G734" s="5">
        <v>56</v>
      </c>
      <c r="H734" s="5" t="str">
        <v>Ethan‚ Jesse</v>
      </c>
      <c r="I734" s="5" t="str">
        <v>Planned</v>
      </c>
      <c r="J734" s="220">
        <f>_xlfn.XLOOKUP(G734,Calendar!$A$2:$A$300,Calendar!$B$2:$B$300)</f>
        <v>43423</v>
      </c>
      <c r="K734" s="5" t="b">
        <f t="shared" ca="1" si="39"/>
        <v>0</v>
      </c>
      <c r="L734" s="5" t="str">
        <f t="shared" si="40"/>
        <v>FoundationWhat Happened, Penny Candy56</v>
      </c>
    </row>
    <row r="735" spans="1:12" hidden="1" x14ac:dyDescent="0.25">
      <c r="A735" s="217" t="str">
        <f t="shared" si="38"/>
        <v>ƒ __/__</v>
      </c>
      <c r="B735" s="217" t="str">
        <f>IFERROR(IF(VLOOKUP(L735,ActivityList[#Data],13,0)="Yes"," "&amp;Map,"")&amp;IF(VLOOKUP(L735,ActivityList[#Data],14,0)="Yes"," "&amp;Timeline,IF(VLOOKUP(L735,ActivityList[#Data],14,0)="Figure"," "&amp;Timeline&amp;Figure,"")),"")</f>
        <v/>
      </c>
      <c r="C735" s="85" t="str">
        <v>Read &amp; discuss Chapters 3-4</v>
      </c>
      <c r="D735" s="218" t="str">
        <v>What Happened, Penny Candy</v>
      </c>
      <c r="E735" s="218" t="str">
        <v>Foundation</v>
      </c>
      <c r="F735" s="219" t="str">
        <v>History/Geog.</v>
      </c>
      <c r="G735" s="5">
        <v>57</v>
      </c>
      <c r="H735" s="5" t="str">
        <v>Ethan‚ Jesse</v>
      </c>
      <c r="I735" s="5" t="str">
        <v>Planned</v>
      </c>
      <c r="J735" s="220">
        <f>_xlfn.XLOOKUP(G735,Calendar!$A$2:$A$300,Calendar!$B$2:$B$300)</f>
        <v>43424</v>
      </c>
      <c r="K735" s="5" t="b">
        <f t="shared" ca="1" si="39"/>
        <v>0</v>
      </c>
      <c r="L735" s="5" t="str">
        <f t="shared" si="40"/>
        <v>FoundationWhat Happened, Penny Candy57</v>
      </c>
    </row>
    <row r="736" spans="1:12" hidden="1" x14ac:dyDescent="0.25">
      <c r="A736" s="217" t="str">
        <f t="shared" si="38"/>
        <v>ƒ __/__</v>
      </c>
      <c r="B736" s="217" t="str">
        <f>IFERROR(IF(VLOOKUP(L736,ActivityList[#Data],13,0)="Yes"," "&amp;Map,"")&amp;IF(VLOOKUP(L736,ActivityList[#Data],14,0)="Yes"," "&amp;Timeline,IF(VLOOKUP(L736,ActivityList[#Data],14,0)="Figure"," "&amp;Timeline&amp;Figure,"")),"")</f>
        <v/>
      </c>
      <c r="C736" s="85" t="str">
        <v>Read &amp; discuss Chapters 5-6</v>
      </c>
      <c r="D736" s="218" t="str">
        <v>What Happened, Penny Candy</v>
      </c>
      <c r="E736" s="218" t="str">
        <v>Foundation</v>
      </c>
      <c r="F736" s="219" t="str">
        <v>History/Geog.</v>
      </c>
      <c r="G736" s="5">
        <v>58</v>
      </c>
      <c r="H736" s="5" t="str">
        <v>Ethan‚ Jesse</v>
      </c>
      <c r="I736" s="5" t="str">
        <v>Planned</v>
      </c>
      <c r="J736" s="220">
        <f>_xlfn.XLOOKUP(G736,Calendar!$A$2:$A$300,Calendar!$B$2:$B$300)</f>
        <v>43425</v>
      </c>
      <c r="K736" s="5" t="b">
        <f t="shared" ca="1" si="39"/>
        <v>0</v>
      </c>
      <c r="L736" s="5" t="str">
        <f t="shared" si="40"/>
        <v>FoundationWhat Happened, Penny Candy58</v>
      </c>
    </row>
    <row r="737" spans="1:12" hidden="1" x14ac:dyDescent="0.25">
      <c r="A737" s="217" t="str">
        <f t="shared" si="38"/>
        <v>ƒ __/__</v>
      </c>
      <c r="B737" s="217" t="str">
        <f>IFERROR(IF(VLOOKUP(L737,ActivityList[#Data],13,0)="Yes"," "&amp;Map,"")&amp;IF(VLOOKUP(L737,ActivityList[#Data],14,0)="Yes"," "&amp;Timeline,IF(VLOOKUP(L737,ActivityList[#Data],14,0)="Figure"," "&amp;Timeline&amp;Figure,"")),"")</f>
        <v/>
      </c>
      <c r="C737" s="85" t="str">
        <v>Read &amp; discuss Chapter 7</v>
      </c>
      <c r="D737" s="218" t="str">
        <v>What Happened, Penny Candy</v>
      </c>
      <c r="E737" s="218" t="str">
        <v>Foundation</v>
      </c>
      <c r="F737" s="219" t="str">
        <v>History/Geog.</v>
      </c>
      <c r="G737" s="5">
        <v>59</v>
      </c>
      <c r="H737" s="5" t="str">
        <v>Ethan‚ Jesse</v>
      </c>
      <c r="I737" s="5" t="str">
        <v>Planned</v>
      </c>
      <c r="J737" s="220">
        <f>_xlfn.XLOOKUP(G737,Calendar!$A$2:$A$300,Calendar!$B$2:$B$300)</f>
        <v>43426</v>
      </c>
      <c r="K737" s="5" t="b">
        <f t="shared" ca="1" si="39"/>
        <v>0</v>
      </c>
      <c r="L737" s="5" t="str">
        <f t="shared" si="40"/>
        <v>FoundationWhat Happened, Penny Candy59</v>
      </c>
    </row>
    <row r="738" spans="1:12" hidden="1" x14ac:dyDescent="0.25">
      <c r="A738" s="217" t="str">
        <f t="shared" si="38"/>
        <v>ƒ __/__</v>
      </c>
      <c r="B738" s="217" t="str">
        <f>IFERROR(IF(VLOOKUP(L738,ActivityList[#Data],13,0)="Yes"," "&amp;Map,"")&amp;IF(VLOOKUP(L738,ActivityList[#Data],14,0)="Yes"," "&amp;Timeline,IF(VLOOKUP(L738,ActivityList[#Data],14,0)="Figure"," "&amp;Timeline&amp;Figure,"")),"")</f>
        <v/>
      </c>
      <c r="C738" s="85" t="str">
        <v>Read &amp; discuss Chapter 8</v>
      </c>
      <c r="D738" s="218" t="str">
        <v>What Happened, Penny Candy</v>
      </c>
      <c r="E738" s="218" t="str">
        <v>Foundation</v>
      </c>
      <c r="F738" s="219" t="str">
        <v>History/Geog.</v>
      </c>
      <c r="G738" s="5">
        <v>60</v>
      </c>
      <c r="H738" s="5" t="str">
        <v>Ethan‚ Jesse</v>
      </c>
      <c r="I738" s="5" t="str">
        <v>Planned</v>
      </c>
      <c r="J738" s="220">
        <f>_xlfn.XLOOKUP(G738,Calendar!$A$2:$A$300,Calendar!$B$2:$B$300)</f>
        <v>43427</v>
      </c>
      <c r="K738" s="5" t="b">
        <f t="shared" ca="1" si="39"/>
        <v>0</v>
      </c>
      <c r="L738" s="5" t="str">
        <f t="shared" si="40"/>
        <v>FoundationWhat Happened, Penny Candy60</v>
      </c>
    </row>
    <row r="739" spans="1:12" hidden="1" x14ac:dyDescent="0.25">
      <c r="A739" s="217" t="str">
        <f t="shared" si="38"/>
        <v>ƒ __/__</v>
      </c>
      <c r="B739" s="217" t="str">
        <f>IFERROR(IF(VLOOKUP(L739,ActivityList[#Data],13,0)="Yes"," "&amp;Map,"")&amp;IF(VLOOKUP(L739,ActivityList[#Data],14,0)="Yes"," "&amp;Timeline,IF(VLOOKUP(L739,ActivityList[#Data],14,0)="Figure"," "&amp;Timeline&amp;Figure,"")),"")</f>
        <v/>
      </c>
      <c r="C739" s="85" t="str">
        <v>Read &amp; discuss Chapters 9-10</v>
      </c>
      <c r="D739" s="218" t="str">
        <v>What Happened, Penny Candy</v>
      </c>
      <c r="E739" s="218" t="str">
        <v>Foundation</v>
      </c>
      <c r="F739" s="219" t="str">
        <v>History/Geog.</v>
      </c>
      <c r="G739" s="5">
        <v>61</v>
      </c>
      <c r="H739" s="5" t="str">
        <v>Ethan‚ Jesse</v>
      </c>
      <c r="I739" s="5" t="str">
        <v>Planned</v>
      </c>
      <c r="J739" s="220">
        <f>_xlfn.XLOOKUP(G739,Calendar!$A$2:$A$300,Calendar!$B$2:$B$300)</f>
        <v>43430</v>
      </c>
      <c r="K739" s="5" t="b">
        <f t="shared" ca="1" si="39"/>
        <v>0</v>
      </c>
      <c r="L739" s="5" t="str">
        <f t="shared" si="40"/>
        <v>FoundationWhat Happened, Penny Candy61</v>
      </c>
    </row>
    <row r="740" spans="1:12" hidden="1" x14ac:dyDescent="0.25">
      <c r="A740" s="217" t="str">
        <f t="shared" si="38"/>
        <v>ƒ __/__</v>
      </c>
      <c r="B740" s="217" t="str">
        <f>IFERROR(IF(VLOOKUP(L740,ActivityList[#Data],13,0)="Yes"," "&amp;Map,"")&amp;IF(VLOOKUP(L740,ActivityList[#Data],14,0)="Yes"," "&amp;Timeline,IF(VLOOKUP(L740,ActivityList[#Data],14,0)="Figure"," "&amp;Timeline&amp;Figure,"")),"")</f>
        <v/>
      </c>
      <c r="C740" s="85" t="str">
        <v>Read &amp; discuss Chapter 11</v>
      </c>
      <c r="D740" s="218" t="str">
        <v>What Happened, Penny Candy</v>
      </c>
      <c r="E740" s="218" t="str">
        <v>Foundation</v>
      </c>
      <c r="F740" s="219" t="str">
        <v>History/Geog.</v>
      </c>
      <c r="G740" s="5">
        <v>62</v>
      </c>
      <c r="H740" s="5" t="str">
        <v>Ethan‚ Jesse</v>
      </c>
      <c r="I740" s="5" t="str">
        <v>Planned</v>
      </c>
      <c r="J740" s="220">
        <f>_xlfn.XLOOKUP(G740,Calendar!$A$2:$A$300,Calendar!$B$2:$B$300)</f>
        <v>43431</v>
      </c>
      <c r="K740" s="5" t="b">
        <f t="shared" ca="1" si="39"/>
        <v>0</v>
      </c>
      <c r="L740" s="5" t="str">
        <f t="shared" si="40"/>
        <v>FoundationWhat Happened, Penny Candy62</v>
      </c>
    </row>
    <row r="741" spans="1:12" hidden="1" x14ac:dyDescent="0.25">
      <c r="A741" s="217" t="str">
        <f t="shared" si="38"/>
        <v>ƒ __/__</v>
      </c>
      <c r="B741" s="217" t="str">
        <f>IFERROR(IF(VLOOKUP(L741,ActivityList[#Data],13,0)="Yes"," "&amp;Map,"")&amp;IF(VLOOKUP(L741,ActivityList[#Data],14,0)="Yes"," "&amp;Timeline,IF(VLOOKUP(L741,ActivityList[#Data],14,0)="Figure"," "&amp;Timeline&amp;Figure,"")),"")</f>
        <v/>
      </c>
      <c r="C741" s="85" t="str">
        <v>Read &amp; discuss Chapter 12</v>
      </c>
      <c r="D741" s="218" t="str">
        <v>What Happened, Penny Candy</v>
      </c>
      <c r="E741" s="218" t="str">
        <v>Foundation</v>
      </c>
      <c r="F741" s="219" t="str">
        <v>History/Geog.</v>
      </c>
      <c r="G741" s="5">
        <v>63</v>
      </c>
      <c r="H741" s="5" t="str">
        <v>Ethan‚ Jesse</v>
      </c>
      <c r="I741" s="5" t="str">
        <v>Planned</v>
      </c>
      <c r="J741" s="220">
        <f>_xlfn.XLOOKUP(G741,Calendar!$A$2:$A$300,Calendar!$B$2:$B$300)</f>
        <v>43432</v>
      </c>
      <c r="K741" s="5" t="b">
        <f t="shared" ca="1" si="39"/>
        <v>0</v>
      </c>
      <c r="L741" s="5" t="str">
        <f t="shared" si="40"/>
        <v>FoundationWhat Happened, Penny Candy63</v>
      </c>
    </row>
    <row r="742" spans="1:12" hidden="1" x14ac:dyDescent="0.25">
      <c r="A742" s="217" t="str">
        <f t="shared" si="38"/>
        <v>ƒ __/__</v>
      </c>
      <c r="B742" s="217" t="str">
        <f>IFERROR(IF(VLOOKUP(L742,ActivityList[#Data],13,0)="Yes"," "&amp;Map,"")&amp;IF(VLOOKUP(L742,ActivityList[#Data],14,0)="Yes"," "&amp;Timeline,IF(VLOOKUP(L742,ActivityList[#Data],14,0)="Figure"," "&amp;Timeline&amp;Figure,"")),"")</f>
        <v/>
      </c>
      <c r="C742" s="85" t="str">
        <v>Read &amp; discuss Chapter 13</v>
      </c>
      <c r="D742" s="218" t="str">
        <v>What Happened, Penny Candy</v>
      </c>
      <c r="E742" s="218" t="str">
        <v>Foundation</v>
      </c>
      <c r="F742" s="219" t="str">
        <v>History/Geog.</v>
      </c>
      <c r="G742" s="5">
        <v>64</v>
      </c>
      <c r="H742" s="5" t="str">
        <v>Ethan‚ Jesse</v>
      </c>
      <c r="I742" s="5" t="str">
        <v>Planned</v>
      </c>
      <c r="J742" s="220">
        <f>_xlfn.XLOOKUP(G742,Calendar!$A$2:$A$300,Calendar!$B$2:$B$300)</f>
        <v>43433</v>
      </c>
      <c r="K742" s="5" t="b">
        <f t="shared" ca="1" si="39"/>
        <v>0</v>
      </c>
      <c r="L742" s="5" t="str">
        <f t="shared" si="40"/>
        <v>FoundationWhat Happened, Penny Candy64</v>
      </c>
    </row>
    <row r="743" spans="1:12" hidden="1" x14ac:dyDescent="0.25">
      <c r="A743" s="217" t="str">
        <f t="shared" si="38"/>
        <v>ƒ __/__</v>
      </c>
      <c r="B743" s="217" t="str">
        <f>IFERROR(IF(VLOOKUP(L743,ActivityList[#Data],13,0)="Yes"," "&amp;Map,"")&amp;IF(VLOOKUP(L743,ActivityList[#Data],14,0)="Yes"," "&amp;Timeline,IF(VLOOKUP(L743,ActivityList[#Data],14,0)="Figure"," "&amp;Timeline&amp;Figure,"")),"")</f>
        <v/>
      </c>
      <c r="C743" s="85" t="str">
        <v>Read &amp; discuss Chapters 14-15</v>
      </c>
      <c r="D743" s="218" t="str">
        <v>What Happened, Penny Candy</v>
      </c>
      <c r="E743" s="218" t="str">
        <v>Foundation</v>
      </c>
      <c r="F743" s="219" t="str">
        <v>History/Geog.</v>
      </c>
      <c r="G743" s="5">
        <v>65</v>
      </c>
      <c r="H743" s="5" t="str">
        <v>Ethan‚ Jesse</v>
      </c>
      <c r="I743" s="5" t="str">
        <v>Planned</v>
      </c>
      <c r="J743" s="220">
        <f>_xlfn.XLOOKUP(G743,Calendar!$A$2:$A$300,Calendar!$B$2:$B$300)</f>
        <v>43434</v>
      </c>
      <c r="K743" s="5" t="b">
        <f t="shared" ca="1" si="39"/>
        <v>0</v>
      </c>
      <c r="L743" s="5" t="str">
        <f t="shared" si="40"/>
        <v>FoundationWhat Happened, Penny Candy65</v>
      </c>
    </row>
    <row r="744" spans="1:12" hidden="1" x14ac:dyDescent="0.25">
      <c r="A744" s="217" t="str">
        <f t="shared" si="38"/>
        <v>ƒ __/__</v>
      </c>
      <c r="B744" s="217" t="str">
        <f>IFERROR(IF(VLOOKUP(L744,ActivityList[#Data],13,0)="Yes"," "&amp;Map,"")&amp;IF(VLOOKUP(L744,ActivityList[#Data],14,0)="Yes"," "&amp;Timeline,IF(VLOOKUP(L744,ActivityList[#Data],14,0)="Figure"," "&amp;Timeline&amp;Figure,"")),"")</f>
        <v/>
      </c>
      <c r="C744" s="85" t="str">
        <v>Discuss the I-35W improvements and bridge collapse</v>
      </c>
      <c r="D744" s="218" t="str">
        <v>Current Affairs</v>
      </c>
      <c r="E744" s="218" t="str">
        <v>Foundation</v>
      </c>
      <c r="F744" s="219" t="str">
        <v>History/Geog.</v>
      </c>
      <c r="G744" s="5">
        <v>5</v>
      </c>
      <c r="H744" s="5" t="str">
        <v>Ethan‚ Jesse</v>
      </c>
      <c r="I744" s="5" t="str">
        <v>Completed</v>
      </c>
      <c r="J744" s="220">
        <f>_xlfn.XLOOKUP(G744,Calendar!$A$2:$A$300,Calendar!$B$2:$B$300)</f>
        <v>43350</v>
      </c>
      <c r="K744" s="5" t="b">
        <f t="shared" ca="1" si="39"/>
        <v>1</v>
      </c>
      <c r="L744" s="5" t="str">
        <f t="shared" si="40"/>
        <v>FoundationCurrent Affairs5</v>
      </c>
    </row>
    <row r="745" spans="1:12" hidden="1" x14ac:dyDescent="0.25">
      <c r="A745" s="217" t="str">
        <f t="shared" si="38"/>
        <v>ƒ __/__</v>
      </c>
      <c r="B745" s="217" t="str">
        <f>IFERROR(IF(VLOOKUP(L745,ActivityList[#Data],13,0)="Yes"," "&amp;Map,"")&amp;IF(VLOOKUP(L745,ActivityList[#Data],14,0)="Yes"," "&amp;Timeline,IF(VLOOKUP(L745,ActivityList[#Data],14,0)="Figure"," "&amp;Timeline&amp;Figure,"")),"")</f>
        <v/>
      </c>
      <c r="C745" s="85" t="str">
        <v>Discuss the Tokyo Olympics and technology being used</v>
      </c>
      <c r="D745" s="218" t="str">
        <v>Current Affairs</v>
      </c>
      <c r="E745" s="218" t="str">
        <v>Foundation</v>
      </c>
      <c r="F745" s="219" t="str">
        <v>History/Geog.</v>
      </c>
      <c r="G745" s="5">
        <v>15</v>
      </c>
      <c r="H745" s="5" t="str">
        <v>Ethan‚ Jesse</v>
      </c>
      <c r="I745" s="5" t="str">
        <v>Completed</v>
      </c>
      <c r="J745" s="220">
        <f>_xlfn.XLOOKUP(G745,Calendar!$A$2:$A$300,Calendar!$B$2:$B$300)</f>
        <v>43364</v>
      </c>
      <c r="K745" s="5" t="b">
        <f t="shared" ca="1" si="39"/>
        <v>1</v>
      </c>
      <c r="L745" s="5" t="str">
        <f t="shared" si="40"/>
        <v>FoundationCurrent Affairs15</v>
      </c>
    </row>
    <row r="746" spans="1:12" x14ac:dyDescent="0.25">
      <c r="A746" s="217" t="str">
        <f t="shared" si="38"/>
        <v>ƒ __/__</v>
      </c>
      <c r="B746" s="217" t="str">
        <f>IFERROR(IF(VLOOKUP(L746,ActivityList[#Data],13,0)="Yes"," "&amp;Map,"")&amp;IF(VLOOKUP(L746,ActivityList[#Data],14,0)="Yes"," "&amp;Timeline,IF(VLOOKUP(L746,ActivityList[#Data],14,0)="Figure"," "&amp;Timeline&amp;Figure,"")),"")</f>
        <v/>
      </c>
      <c r="C746" s="85" t="str">
        <v>Discuss the recently discovered Portuguese shipwreck</v>
      </c>
      <c r="D746" s="218" t="str">
        <v>Current Affairs</v>
      </c>
      <c r="E746" s="218" t="str">
        <v>Foundation</v>
      </c>
      <c r="F746" s="219" t="str">
        <v>History/Geog.</v>
      </c>
      <c r="G746" s="5">
        <v>25</v>
      </c>
      <c r="H746" s="5" t="str">
        <v>Ethan‚ Jesse</v>
      </c>
      <c r="I746" s="5" t="str">
        <v>Planned</v>
      </c>
      <c r="J746" s="220">
        <f>_xlfn.XLOOKUP(G746,Calendar!$A$2:$A$300,Calendar!$B$2:$B$300)</f>
        <v>43378</v>
      </c>
      <c r="K746" s="5" t="b">
        <f t="shared" ca="1" si="39"/>
        <v>1</v>
      </c>
      <c r="L746" s="5" t="str">
        <f t="shared" si="40"/>
        <v>FoundationCurrent Affairs25</v>
      </c>
    </row>
    <row r="747" spans="1:12" hidden="1" x14ac:dyDescent="0.25">
      <c r="A747" s="217" t="str">
        <f t="shared" si="38"/>
        <v>ƒ __/__</v>
      </c>
      <c r="B747" s="217" t="str">
        <f>IFERROR(IF(VLOOKUP(L747,ActivityList[#Data],13,0)="Yes"," "&amp;Map,"")&amp;IF(VLOOKUP(L747,ActivityList[#Data],14,0)="Yes"," "&amp;Timeline,IF(VLOOKUP(L747,ActivityList[#Data],14,0)="Figure"," "&amp;Timeline&amp;Figure,"")),"")</f>
        <v/>
      </c>
      <c r="C747" s="85" t="str">
        <v>Discuss the declining populations of bees</v>
      </c>
      <c r="D747" s="218" t="str">
        <v>Current Affairs</v>
      </c>
      <c r="E747" s="218" t="str">
        <v>Foundation</v>
      </c>
      <c r="F747" s="219" t="str">
        <v>History/Geog.</v>
      </c>
      <c r="G747" s="5">
        <v>35</v>
      </c>
      <c r="H747" s="5" t="str">
        <v>Ethan‚ Jesse</v>
      </c>
      <c r="I747" s="5" t="str">
        <v>Planned</v>
      </c>
      <c r="J747" s="220">
        <f>_xlfn.XLOOKUP(G747,Calendar!$A$2:$A$300,Calendar!$B$2:$B$300)</f>
        <v>43392</v>
      </c>
      <c r="K747" s="5" t="b">
        <f t="shared" ca="1" si="39"/>
        <v>0</v>
      </c>
      <c r="L747" s="5" t="str">
        <f t="shared" si="40"/>
        <v>FoundationCurrent Affairs35</v>
      </c>
    </row>
    <row r="748" spans="1:12" hidden="1" x14ac:dyDescent="0.25">
      <c r="A748" s="217" t="str">
        <f t="shared" si="38"/>
        <v>ƒ __/__</v>
      </c>
      <c r="B748" s="217" t="str">
        <f>IFERROR(IF(VLOOKUP(L748,ActivityList[#Data],13,0)="Yes"," "&amp;Map,"")&amp;IF(VLOOKUP(L748,ActivityList[#Data],14,0)="Yes"," "&amp;Timeline,IF(VLOOKUP(L748,ActivityList[#Data],14,0)="Figure"," "&amp;Timeline&amp;Figure,"")),"")</f>
        <v/>
      </c>
      <c r="C748" s="85" t="str">
        <v>Discuss the Brazilian and US mid-term elections</v>
      </c>
      <c r="D748" s="218" t="str">
        <v>Current Affairs</v>
      </c>
      <c r="E748" s="218" t="str">
        <v>Foundation</v>
      </c>
      <c r="F748" s="219" t="str">
        <v>History/Geog.</v>
      </c>
      <c r="G748" s="5">
        <v>45</v>
      </c>
      <c r="H748" s="5" t="str">
        <v>Ethan‚ Jesse</v>
      </c>
      <c r="I748" s="5" t="str">
        <v>Planned</v>
      </c>
      <c r="J748" s="220">
        <f>_xlfn.XLOOKUP(G748,Calendar!$A$2:$A$300,Calendar!$B$2:$B$300)</f>
        <v>43406</v>
      </c>
      <c r="K748" s="5" t="b">
        <f t="shared" ca="1" si="39"/>
        <v>0</v>
      </c>
      <c r="L748" s="5" t="str">
        <f t="shared" si="40"/>
        <v>FoundationCurrent Affairs45</v>
      </c>
    </row>
    <row r="749" spans="1:12" hidden="1" x14ac:dyDescent="0.25">
      <c r="A749" s="217" t="str">
        <f t="shared" si="38"/>
        <v>ƒ __/__</v>
      </c>
      <c r="B749" s="217" t="str">
        <f>IFERROR(IF(VLOOKUP(L749,ActivityList[#Data],13,0)="Yes"," "&amp;Map,"")&amp;IF(VLOOKUP(L749,ActivityList[#Data],14,0)="Yes"," "&amp;Timeline,IF(VLOOKUP(L749,ActivityList[#Data],14,0)="Figure"," "&amp;Timeline&amp;Figure,"")),"")</f>
        <v/>
      </c>
      <c r="C749" s="85" t="str">
        <v>Discuss the evangelisation of the Sentinelese Islanders</v>
      </c>
      <c r="D749" s="218" t="str">
        <v>Current Affairs</v>
      </c>
      <c r="E749" s="218" t="str">
        <v>Foundation</v>
      </c>
      <c r="F749" s="219" t="str">
        <v>History/Geog.</v>
      </c>
      <c r="G749" s="5">
        <v>55</v>
      </c>
      <c r="H749" s="5" t="str">
        <v>Ethan‚ Jesse</v>
      </c>
      <c r="I749" s="5" t="str">
        <v>Planned</v>
      </c>
      <c r="J749" s="220">
        <f>_xlfn.XLOOKUP(G749,Calendar!$A$2:$A$300,Calendar!$B$2:$B$300)</f>
        <v>43420</v>
      </c>
      <c r="K749" s="5" t="b">
        <f t="shared" ca="1" si="39"/>
        <v>0</v>
      </c>
      <c r="L749" s="5" t="str">
        <f t="shared" si="40"/>
        <v>FoundationCurrent Affairs55</v>
      </c>
    </row>
    <row r="750" spans="1:12" ht="30" hidden="1" x14ac:dyDescent="0.25">
      <c r="A750" s="217" t="str">
        <f t="shared" si="38"/>
        <v>ƒ __/__</v>
      </c>
      <c r="B750" s="217" t="str">
        <f>IFERROR(IF(VLOOKUP(L750,ActivityList[#Data],13,0)="Yes"," "&amp;Map,"")&amp;IF(VLOOKUP(L750,ActivityList[#Data],14,0)="Yes"," "&amp;Timeline,IF(VLOOKUP(L750,ActivityList[#Data],14,0)="Figure"," "&amp;Timeline&amp;Figure,"")),"")</f>
        <v/>
      </c>
      <c r="C750" s="85" t="str">
        <v>Discuss the Alaska earthquake and the Pacific Ring of Fire</v>
      </c>
      <c r="D750" s="218" t="str">
        <v>Current Affairs</v>
      </c>
      <c r="E750" s="218" t="str">
        <v>Foundation</v>
      </c>
      <c r="F750" s="219" t="str">
        <v>History/Geog.</v>
      </c>
      <c r="G750" s="5">
        <v>65</v>
      </c>
      <c r="H750" s="5" t="str">
        <v>Ethan‚ Jesse</v>
      </c>
      <c r="I750" s="5" t="str">
        <v>Planned</v>
      </c>
      <c r="J750" s="220">
        <f>_xlfn.XLOOKUP(G750,Calendar!$A$2:$A$300,Calendar!$B$2:$B$300)</f>
        <v>43434</v>
      </c>
      <c r="K750" s="5" t="b">
        <f t="shared" ca="1" si="39"/>
        <v>0</v>
      </c>
      <c r="L750" s="5" t="str">
        <f t="shared" si="40"/>
        <v>FoundationCurrent Affairs65</v>
      </c>
    </row>
    <row r="751" spans="1:12" ht="30" hidden="1" x14ac:dyDescent="0.25">
      <c r="A751" s="217" t="str">
        <f t="shared" si="38"/>
        <v>ƒ __/__</v>
      </c>
      <c r="B751" s="217" t="str">
        <f>IFERROR(IF(VLOOKUP(L751,ActivityList[#Data],13,0)="Yes"," "&amp;Map,"")&amp;IF(VLOOKUP(L751,ActivityList[#Data],14,0)="Yes"," "&amp;Timeline,IF(VLOOKUP(L751,ActivityList[#Data],14,0)="Figure"," "&amp;Timeline&amp;Figure,"")),"")</f>
        <v/>
      </c>
      <c r="C751" s="85" t="str">
        <v>Learn and talk about the Minnesota Timberwolves basketball team</v>
      </c>
      <c r="D751" s="218" t="str">
        <v>Current Affairs</v>
      </c>
      <c r="E751" s="218" t="str">
        <v>Foundation</v>
      </c>
      <c r="F751" s="219" t="str">
        <v>History/Geog.</v>
      </c>
      <c r="G751" s="5">
        <v>75</v>
      </c>
      <c r="H751" s="5" t="str">
        <v>Ethan‚ Jesse</v>
      </c>
      <c r="I751" s="5" t="str">
        <v>Planned</v>
      </c>
      <c r="J751" s="220">
        <f>_xlfn.XLOOKUP(G751,Calendar!$A$2:$A$300,Calendar!$B$2:$B$300)</f>
        <v>43448</v>
      </c>
      <c r="K751" s="5" t="b">
        <f t="shared" ca="1" si="39"/>
        <v>0</v>
      </c>
      <c r="L751" s="5" t="str">
        <f t="shared" si="40"/>
        <v>FoundationCurrent Affairs75</v>
      </c>
    </row>
    <row r="752" spans="1:12" ht="30" hidden="1" x14ac:dyDescent="0.25">
      <c r="A752" s="217" t="str">
        <f t="shared" si="38"/>
        <v>ƒ __/__</v>
      </c>
      <c r="B752" s="217" t="str">
        <f>IFERROR(IF(VLOOKUP(L752,ActivityList[#Data],13,0)="Yes"," "&amp;Map,"")&amp;IF(VLOOKUP(L752,ActivityList[#Data],14,0)="Yes"," "&amp;Timeline,IF(VLOOKUP(L752,ActivityList[#Data],14,0)="Figure"," "&amp;Timeline&amp;Figure,"")),"")</f>
        <v/>
      </c>
      <c r="C752" s="85" t="str">
        <v>Discuss China's mission to explore the far side of the moon</v>
      </c>
      <c r="D752" s="218" t="str">
        <v>Current Affairs</v>
      </c>
      <c r="E752" s="218" t="str">
        <v>Foundation</v>
      </c>
      <c r="F752" s="219" t="str">
        <v>History/Geog.</v>
      </c>
      <c r="G752" s="5">
        <v>85</v>
      </c>
      <c r="H752" s="5" t="str">
        <v>Ethan‚ Jesse</v>
      </c>
      <c r="I752" s="5" t="str">
        <v>Planned</v>
      </c>
      <c r="J752" s="220">
        <f>_xlfn.XLOOKUP(G752,Calendar!$A$2:$A$300,Calendar!$B$2:$B$300)</f>
        <v>43469</v>
      </c>
      <c r="K752" s="5" t="b">
        <f t="shared" ca="1" si="39"/>
        <v>0</v>
      </c>
      <c r="L752" s="5" t="str">
        <f t="shared" si="40"/>
        <v>FoundationCurrent Affairs85</v>
      </c>
    </row>
    <row r="753" spans="1:12" ht="30" hidden="1" x14ac:dyDescent="0.25">
      <c r="A753" s="217" t="str">
        <f t="shared" si="38"/>
        <v>ƒ __/__</v>
      </c>
      <c r="B753" s="217" t="str">
        <f>IFERROR(IF(VLOOKUP(L753,ActivityList[#Data],13,0)="Yes"," "&amp;Map,"")&amp;IF(VLOOKUP(L753,ActivityList[#Data],14,0)="Yes"," "&amp;Timeline,IF(VLOOKUP(L753,ActivityList[#Data],14,0)="Figure"," "&amp;Timeline&amp;Figure,"")),"")</f>
        <v/>
      </c>
      <c r="C753" s="85" t="str">
        <v>Discuss whether Minnesota's Northwest Angle should be ceded to Canada</v>
      </c>
      <c r="D753" s="218" t="str">
        <v>Current Affairs</v>
      </c>
      <c r="E753" s="218" t="str">
        <v>Foundation</v>
      </c>
      <c r="F753" s="219" t="str">
        <v>History/Geog.</v>
      </c>
      <c r="G753" s="5">
        <v>95</v>
      </c>
      <c r="H753" s="5" t="str">
        <v>Ethan‚ Jesse</v>
      </c>
      <c r="I753" s="5" t="str">
        <v>Planned</v>
      </c>
      <c r="J753" s="220">
        <f>_xlfn.XLOOKUP(G753,Calendar!$A$2:$A$300,Calendar!$B$2:$B$300)</f>
        <v>43483</v>
      </c>
      <c r="K753" s="5" t="b">
        <f t="shared" ca="1" si="39"/>
        <v>0</v>
      </c>
      <c r="L753" s="5" t="str">
        <f t="shared" si="40"/>
        <v>FoundationCurrent Affairs95</v>
      </c>
    </row>
    <row r="754" spans="1:12" hidden="1" x14ac:dyDescent="0.25">
      <c r="A754" s="217" t="str">
        <f t="shared" si="38"/>
        <v>ƒ __/__</v>
      </c>
      <c r="B754" s="217" t="str">
        <f>IFERROR(IF(VLOOKUP(L754,ActivityList[#Data],13,0)="Yes"," "&amp;Map,"")&amp;IF(VLOOKUP(L754,ActivityList[#Data],14,0)="Yes"," "&amp;Timeline,IF(VLOOKUP(L754,ActivityList[#Data],14,0)="Figure"," "&amp;Timeline&amp;Figure,"")),"")</f>
        <v/>
      </c>
      <c r="C754" s="85" t="str">
        <v>Talk about American Football and the Super Bowl</v>
      </c>
      <c r="D754" s="218" t="str">
        <v>Current Affairs</v>
      </c>
      <c r="E754" s="218" t="str">
        <v>Foundation</v>
      </c>
      <c r="F754" s="219" t="str">
        <v>History/Geog.</v>
      </c>
      <c r="G754" s="5">
        <v>105</v>
      </c>
      <c r="H754" s="5" t="str">
        <v>Ethan‚ Jesse</v>
      </c>
      <c r="I754" s="5" t="str">
        <v>Planned</v>
      </c>
      <c r="J754" s="220">
        <f>_xlfn.XLOOKUP(G754,Calendar!$A$2:$A$300,Calendar!$B$2:$B$300)</f>
        <v>43497</v>
      </c>
      <c r="K754" s="5" t="b">
        <f t="shared" ca="1" si="39"/>
        <v>0</v>
      </c>
      <c r="L754" s="5" t="str">
        <f t="shared" si="40"/>
        <v>FoundationCurrent Affairs105</v>
      </c>
    </row>
    <row r="755" spans="1:12" ht="30" hidden="1" x14ac:dyDescent="0.25">
      <c r="A755" s="217" t="str">
        <f t="shared" si="38"/>
        <v>ƒ __/__</v>
      </c>
      <c r="B755" s="217" t="str">
        <f>IFERROR(IF(VLOOKUP(L755,ActivityList[#Data],13,0)="Yes"," "&amp;Map,"")&amp;IF(VLOOKUP(L755,ActivityList[#Data],14,0)="Yes"," "&amp;Timeline,IF(VLOOKUP(L755,ActivityList[#Data],14,0)="Figure"," "&amp;Timeline&amp;Figure,"")),"")</f>
        <v/>
      </c>
      <c r="C755" s="85" t="str">
        <v>Discuss the US-North Korea summit and denuclearisation</v>
      </c>
      <c r="D755" s="218" t="str">
        <v>Current Affairs</v>
      </c>
      <c r="E755" s="218" t="str">
        <v>Foundation</v>
      </c>
      <c r="F755" s="219" t="str">
        <v>History/Geog.</v>
      </c>
      <c r="G755" s="5">
        <v>115</v>
      </c>
      <c r="H755" s="5" t="str">
        <v>Ethan‚ Jesse</v>
      </c>
      <c r="I755" s="5" t="str">
        <v>Planned</v>
      </c>
      <c r="J755" s="220">
        <f>_xlfn.XLOOKUP(G755,Calendar!$A$2:$A$300,Calendar!$B$2:$B$300)</f>
        <v>43511</v>
      </c>
      <c r="K755" s="5" t="b">
        <f t="shared" ca="1" si="39"/>
        <v>0</v>
      </c>
      <c r="L755" s="5" t="str">
        <f t="shared" si="40"/>
        <v>FoundationCurrent Affairs115</v>
      </c>
    </row>
    <row r="756" spans="1:12" ht="30" hidden="1" x14ac:dyDescent="0.25">
      <c r="A756" s="217" t="str">
        <f t="shared" si="38"/>
        <v>ƒ __/__</v>
      </c>
      <c r="B756" s="217" t="str">
        <f>IFERROR(IF(VLOOKUP(L756,ActivityList[#Data],13,0)="Yes"," "&amp;Map,"")&amp;IF(VLOOKUP(L756,ActivityList[#Data],14,0)="Yes"," "&amp;Timeline,IF(VLOOKUP(L756,ActivityList[#Data],14,0)="Figure"," "&amp;Timeline&amp;Figure,"")),"")</f>
        <v/>
      </c>
      <c r="C756" s="85" t="str">
        <v>Discuss the dispute between Greece and the naming of the Republic of North Macedonia</v>
      </c>
      <c r="D756" s="218" t="str">
        <v>Current Affairs</v>
      </c>
      <c r="E756" s="218" t="str">
        <v>Foundation</v>
      </c>
      <c r="F756" s="219" t="str">
        <v>History/Geog.</v>
      </c>
      <c r="G756" s="5">
        <v>125</v>
      </c>
      <c r="H756" s="5" t="str">
        <v>Ethan‚ Jesse</v>
      </c>
      <c r="I756" s="5" t="str">
        <v>Planned</v>
      </c>
      <c r="J756" s="220">
        <f>_xlfn.XLOOKUP(G756,Calendar!$A$2:$A$300,Calendar!$B$2:$B$300)</f>
        <v>43525</v>
      </c>
      <c r="K756" s="5" t="b">
        <f t="shared" ca="1" si="39"/>
        <v>0</v>
      </c>
      <c r="L756" s="5" t="str">
        <f t="shared" si="40"/>
        <v>FoundationCurrent Affairs125</v>
      </c>
    </row>
    <row r="757" spans="1:12" ht="30" hidden="1" x14ac:dyDescent="0.25">
      <c r="A757" s="217" t="str">
        <f t="shared" si="38"/>
        <v>ƒ __/__</v>
      </c>
      <c r="B757" s="217" t="str">
        <f>IFERROR(IF(VLOOKUP(L757,ActivityList[#Data],13,0)="Yes"," "&amp;Map,"")&amp;IF(VLOOKUP(L757,ActivityList[#Data],14,0)="Yes"," "&amp;Timeline,IF(VLOOKUP(L757,ActivityList[#Data],14,0)="Figure"," "&amp;Timeline&amp;Figure,"")),"")</f>
        <v/>
      </c>
      <c r="C757" s="85" t="str">
        <v>Read an article about the recent reopening of King Tut's tomb to visitors</v>
      </c>
      <c r="D757" s="218" t="str">
        <v>Current Affairs</v>
      </c>
      <c r="E757" s="218" t="str">
        <v>Foundation</v>
      </c>
      <c r="F757" s="219" t="str">
        <v>History/Geog.</v>
      </c>
      <c r="G757" s="5">
        <v>135</v>
      </c>
      <c r="H757" s="5" t="str">
        <v>Ethan‚ Jesse</v>
      </c>
      <c r="I757" s="5" t="str">
        <v>Planned</v>
      </c>
      <c r="J757" s="220">
        <f>_xlfn.XLOOKUP(G757,Calendar!$A$2:$A$300,Calendar!$B$2:$B$300)</f>
        <v>43539</v>
      </c>
      <c r="K757" s="5" t="b">
        <f t="shared" ca="1" si="39"/>
        <v>0</v>
      </c>
      <c r="L757" s="5" t="str">
        <f t="shared" si="40"/>
        <v>FoundationCurrent Affairs135</v>
      </c>
    </row>
    <row r="758" spans="1:12" ht="30" hidden="1" x14ac:dyDescent="0.25">
      <c r="A758" s="217" t="str">
        <f t="shared" si="38"/>
        <v>ƒ __/__</v>
      </c>
      <c r="B758" s="217" t="str">
        <f>IFERROR(IF(VLOOKUP(L758,ActivityList[#Data],13,0)="Yes"," "&amp;Map,"")&amp;IF(VLOOKUP(L758,ActivityList[#Data],14,0)="Yes"," "&amp;Timeline,IF(VLOOKUP(L758,ActivityList[#Data],14,0)="Figure"," "&amp;Timeline&amp;Figure,"")),"")</f>
        <v/>
      </c>
      <c r="C758" s="85" t="str">
        <v>Discuss the fire at Notre Dame and the value of impressive buildings</v>
      </c>
      <c r="D758" s="218" t="str">
        <v>Current Affairs</v>
      </c>
      <c r="E758" s="218" t="str">
        <v>Foundation</v>
      </c>
      <c r="F758" s="219" t="str">
        <v>History/Geog.</v>
      </c>
      <c r="G758" s="5">
        <v>145</v>
      </c>
      <c r="H758" s="5" t="str">
        <v>Ethan‚ Jesse</v>
      </c>
      <c r="I758" s="5" t="str">
        <v>Planned</v>
      </c>
      <c r="J758" s="220">
        <f>_xlfn.XLOOKUP(G758,Calendar!$A$2:$A$300,Calendar!$B$2:$B$300)</f>
        <v>43553</v>
      </c>
      <c r="K758" s="5" t="b">
        <f t="shared" ca="1" si="39"/>
        <v>0</v>
      </c>
      <c r="L758" s="5" t="str">
        <f t="shared" si="40"/>
        <v>FoundationCurrent Affairs145</v>
      </c>
    </row>
    <row r="759" spans="1:12" ht="30" hidden="1" x14ac:dyDescent="0.25">
      <c r="A759" s="217" t="str">
        <f t="shared" si="38"/>
        <v>ƒ __/__</v>
      </c>
      <c r="B759" s="217" t="str">
        <f>IFERROR(IF(VLOOKUP(L759,ActivityList[#Data],13,0)="Yes"," "&amp;Map,"")&amp;IF(VLOOKUP(L759,ActivityList[#Data],14,0)="Yes"," "&amp;Timeline,IF(VLOOKUP(L759,ActivityList[#Data],14,0)="Figure"," "&amp;Timeline&amp;Figure,"")),"")</f>
        <v/>
      </c>
      <c r="C759" s="85" t="str">
        <v>Read and discuss an article about the quirkiest museums in the Twin Cities</v>
      </c>
      <c r="D759" s="218" t="str">
        <v>Current Affairs</v>
      </c>
      <c r="E759" s="218" t="str">
        <v>Foundation</v>
      </c>
      <c r="F759" s="219" t="str">
        <v>History/Geog.</v>
      </c>
      <c r="G759" s="5">
        <v>155</v>
      </c>
      <c r="H759" s="5" t="str">
        <v>Ethan‚ Jesse</v>
      </c>
      <c r="I759" s="5" t="str">
        <v>Planned</v>
      </c>
      <c r="J759" s="220">
        <f>_xlfn.XLOOKUP(G759,Calendar!$A$2:$A$300,Calendar!$B$2:$B$300)</f>
        <v>43567</v>
      </c>
      <c r="K759" s="5" t="b">
        <f t="shared" ca="1" si="39"/>
        <v>0</v>
      </c>
      <c r="L759" s="5" t="str">
        <f t="shared" si="40"/>
        <v>FoundationCurrent Affairs155</v>
      </c>
    </row>
    <row r="760" spans="1:12" ht="30" hidden="1" x14ac:dyDescent="0.25">
      <c r="A760" s="217" t="str">
        <f t="shared" si="38"/>
        <v>ƒ __/__</v>
      </c>
      <c r="B760" s="217" t="str">
        <f>IFERROR(IF(VLOOKUP(L760,ActivityList[#Data],13,0)="Yes"," "&amp;Map,"")&amp;IF(VLOOKUP(L760,ActivityList[#Data],14,0)="Yes"," "&amp;Timeline,IF(VLOOKUP(L760,ActivityList[#Data],14,0)="Figure"," "&amp;Timeline&amp;Figure,"")),"")</f>
        <v/>
      </c>
      <c r="C760" s="85" t="str">
        <v>Plan a strategy for attending the Book'em Used Book Sale</v>
      </c>
      <c r="D760" s="218" t="str">
        <v>Current Affairs</v>
      </c>
      <c r="E760" s="218" t="str">
        <v>Foundation</v>
      </c>
      <c r="F760" s="219" t="str">
        <v>History/Geog.</v>
      </c>
      <c r="G760" s="5">
        <v>165</v>
      </c>
      <c r="H760" s="5" t="str">
        <v>Ethan‚ Jesse</v>
      </c>
      <c r="I760" s="5" t="str">
        <v>Planned</v>
      </c>
      <c r="J760" s="220">
        <f>_xlfn.XLOOKUP(G760,Calendar!$A$2:$A$300,Calendar!$B$2:$B$300)</f>
        <v>43581</v>
      </c>
      <c r="K760" s="5" t="b">
        <f t="shared" ca="1" si="39"/>
        <v>0</v>
      </c>
      <c r="L760" s="5" t="str">
        <f t="shared" si="40"/>
        <v>FoundationCurrent Affairs165</v>
      </c>
    </row>
    <row r="761" spans="1:12" hidden="1" x14ac:dyDescent="0.25">
      <c r="A761" s="217" t="str">
        <f t="shared" si="38"/>
        <v>ƒ __/__</v>
      </c>
      <c r="B761" s="217" t="str">
        <f>IFERROR(IF(VLOOKUP(L761,ActivityList[#Data],13,0)="Yes"," "&amp;Map,"")&amp;IF(VLOOKUP(L761,ActivityList[#Data],14,0)="Yes"," "&amp;Timeline,IF(VLOOKUP(L761,ActivityList[#Data],14,0)="Figure"," "&amp;Timeline&amp;Figure,"")),"")</f>
        <v/>
      </c>
      <c r="C761" s="85" t="str">
        <v>Discuss the US Federal Reserve</v>
      </c>
      <c r="D761" s="218" t="str">
        <v>Current Affairs</v>
      </c>
      <c r="E761" s="218" t="str">
        <v>Foundation</v>
      </c>
      <c r="F761" s="219" t="str">
        <v>History/Geog.</v>
      </c>
      <c r="G761" s="5">
        <v>175</v>
      </c>
      <c r="H761" s="5" t="str">
        <v>Ethan‚ Jesse</v>
      </c>
      <c r="I761" s="5" t="str">
        <v>Planned</v>
      </c>
      <c r="J761" s="220">
        <f>_xlfn.XLOOKUP(G761,Calendar!$A$2:$A$300,Calendar!$B$2:$B$300)</f>
        <v>43595</v>
      </c>
      <c r="K761" s="5" t="b">
        <f t="shared" ca="1" si="39"/>
        <v>0</v>
      </c>
      <c r="L761" s="5" t="str">
        <f t="shared" si="40"/>
        <v>FoundationCurrent Affairs175</v>
      </c>
    </row>
    <row r="762" spans="1:12" hidden="1" x14ac:dyDescent="0.25">
      <c r="A762" s="217" t="str">
        <f t="shared" si="38"/>
        <v>ƒ __/__</v>
      </c>
      <c r="B762" s="217" t="str">
        <f>IFERROR(IF(VLOOKUP(L762,ActivityList[#Data],13,0)="Yes"," "&amp;Map,"")&amp;IF(VLOOKUP(L762,ActivityList[#Data],14,0)="Yes"," "&amp;Timeline,IF(VLOOKUP(L762,ActivityList[#Data],14,0)="Figure"," "&amp;Timeline&amp;Figure,"")),"")</f>
        <v xml:space="preserve"> Ǽ</v>
      </c>
      <c r="C762" s="85" t="str">
        <v>Read Part 1 Chapters 1-2</v>
      </c>
      <c r="D762" s="218" t="str">
        <v>+ The Mysterious Island</v>
      </c>
      <c r="E762" s="218" t="str">
        <v>Foundation</v>
      </c>
      <c r="F762" s="219" t="str">
        <v>Literature</v>
      </c>
      <c r="G762" s="5">
        <v>1</v>
      </c>
      <c r="H762" s="5" t="str">
        <v>Ethan‚ Jesse</v>
      </c>
      <c r="I762" s="5" t="str">
        <v>Completed</v>
      </c>
      <c r="J762" s="220">
        <f>_xlfn.XLOOKUP(G762,Calendar!$A$2:$A$300,Calendar!$B$2:$B$300)</f>
        <v>43346</v>
      </c>
      <c r="K762" s="5" t="b">
        <f t="shared" ca="1" si="39"/>
        <v>1</v>
      </c>
      <c r="L762" s="5" t="str">
        <f t="shared" si="40"/>
        <v>Foundation+ The Mysterious Island1</v>
      </c>
    </row>
    <row r="763" spans="1:12" hidden="1" x14ac:dyDescent="0.25">
      <c r="A763" s="217" t="str">
        <f t="shared" si="38"/>
        <v>ƒ __/__</v>
      </c>
      <c r="B763" s="217" t="str">
        <f>IFERROR(IF(VLOOKUP(L763,ActivityList[#Data],13,0)="Yes"," "&amp;Map,"")&amp;IF(VLOOKUP(L763,ActivityList[#Data],14,0)="Yes"," "&amp;Timeline,IF(VLOOKUP(L763,ActivityList[#Data],14,0)="Figure"," "&amp;Timeline&amp;Figure,"")),"")</f>
        <v/>
      </c>
      <c r="C763" s="85" t="str">
        <v>Read Part 1 Chapters 3-4</v>
      </c>
      <c r="D763" s="218" t="str">
        <v>+ The Mysterious Island</v>
      </c>
      <c r="E763" s="218" t="str">
        <v>Foundation</v>
      </c>
      <c r="F763" s="219" t="str">
        <v>Literature</v>
      </c>
      <c r="G763" s="5">
        <v>2</v>
      </c>
      <c r="H763" s="5" t="str">
        <v>Ethan‚ Jesse</v>
      </c>
      <c r="I763" s="5" t="str">
        <v>Completed</v>
      </c>
      <c r="J763" s="220">
        <f>_xlfn.XLOOKUP(G763,Calendar!$A$2:$A$300,Calendar!$B$2:$B$300)</f>
        <v>43347</v>
      </c>
      <c r="K763" s="5" t="b">
        <f t="shared" ca="1" si="39"/>
        <v>1</v>
      </c>
      <c r="L763" s="5" t="str">
        <f t="shared" si="40"/>
        <v>Foundation+ The Mysterious Island2</v>
      </c>
    </row>
    <row r="764" spans="1:12" hidden="1" x14ac:dyDescent="0.25">
      <c r="A764" s="217" t="str">
        <f t="shared" si="38"/>
        <v>ƒ __/__</v>
      </c>
      <c r="B764" s="217" t="str">
        <f>IFERROR(IF(VLOOKUP(L764,ActivityList[#Data],13,0)="Yes"," "&amp;Map,"")&amp;IF(VLOOKUP(L764,ActivityList[#Data],14,0)="Yes"," "&amp;Timeline,IF(VLOOKUP(L764,ActivityList[#Data],14,0)="Figure"," "&amp;Timeline&amp;Figure,"")),"")</f>
        <v/>
      </c>
      <c r="C764" s="85" t="str">
        <v>Read Part 1 Chapter 5</v>
      </c>
      <c r="D764" s="218" t="str">
        <v>+ The Mysterious Island</v>
      </c>
      <c r="E764" s="218" t="str">
        <v>Foundation</v>
      </c>
      <c r="F764" s="219" t="str">
        <v>Literature</v>
      </c>
      <c r="G764" s="5">
        <v>3</v>
      </c>
      <c r="H764" s="5" t="str">
        <v>Ethan‚ Jesse</v>
      </c>
      <c r="I764" s="5" t="str">
        <v>Completed</v>
      </c>
      <c r="J764" s="220">
        <f>_xlfn.XLOOKUP(G764,Calendar!$A$2:$A$300,Calendar!$B$2:$B$300)</f>
        <v>43348</v>
      </c>
      <c r="K764" s="5" t="b">
        <f t="shared" ca="1" si="39"/>
        <v>1</v>
      </c>
      <c r="L764" s="5" t="str">
        <f t="shared" si="40"/>
        <v>Foundation+ The Mysterious Island3</v>
      </c>
    </row>
    <row r="765" spans="1:12" hidden="1" x14ac:dyDescent="0.25">
      <c r="A765" s="217" t="str">
        <f t="shared" si="38"/>
        <v>ƒ __/__</v>
      </c>
      <c r="B765" s="217" t="str">
        <f>IFERROR(IF(VLOOKUP(L765,ActivityList[#Data],13,0)="Yes"," "&amp;Map,"")&amp;IF(VLOOKUP(L765,ActivityList[#Data],14,0)="Yes"," "&amp;Timeline,IF(VLOOKUP(L765,ActivityList[#Data],14,0)="Figure"," "&amp;Timeline&amp;Figure,"")),"")</f>
        <v/>
      </c>
      <c r="C765" s="85" t="str">
        <v>Read Part 1 Chapter 6</v>
      </c>
      <c r="D765" s="218" t="str">
        <v>+ The Mysterious Island</v>
      </c>
      <c r="E765" s="218" t="str">
        <v>Foundation</v>
      </c>
      <c r="F765" s="219" t="str">
        <v>Literature</v>
      </c>
      <c r="G765" s="5">
        <v>4</v>
      </c>
      <c r="H765" s="5" t="str">
        <v>Ethan‚ Jesse</v>
      </c>
      <c r="I765" s="5" t="str">
        <v>Completed</v>
      </c>
      <c r="J765" s="220">
        <f>_xlfn.XLOOKUP(G765,Calendar!$A$2:$A$300,Calendar!$B$2:$B$300)</f>
        <v>43349</v>
      </c>
      <c r="K765" s="5" t="b">
        <f t="shared" ca="1" si="39"/>
        <v>1</v>
      </c>
      <c r="L765" s="5" t="str">
        <f t="shared" si="40"/>
        <v>Foundation+ The Mysterious Island4</v>
      </c>
    </row>
    <row r="766" spans="1:12" hidden="1" x14ac:dyDescent="0.25">
      <c r="A766" s="217" t="str">
        <f t="shared" si="38"/>
        <v>ƒ __/__</v>
      </c>
      <c r="B766" s="217" t="str">
        <f>IFERROR(IF(VLOOKUP(L766,ActivityList[#Data],13,0)="Yes"," "&amp;Map,"")&amp;IF(VLOOKUP(L766,ActivityList[#Data],14,0)="Yes"," "&amp;Timeline,IF(VLOOKUP(L766,ActivityList[#Data],14,0)="Figure"," "&amp;Timeline&amp;Figure,"")),"")</f>
        <v/>
      </c>
      <c r="C766" s="85" t="str">
        <v>Read Part 1 Chapter 7</v>
      </c>
      <c r="D766" s="218" t="str">
        <v>+ The Mysterious Island</v>
      </c>
      <c r="E766" s="218" t="str">
        <v>Foundation</v>
      </c>
      <c r="F766" s="219" t="str">
        <v>Literature</v>
      </c>
      <c r="G766" s="5">
        <v>5</v>
      </c>
      <c r="H766" s="5" t="str">
        <v>Ethan‚ Jesse</v>
      </c>
      <c r="I766" s="5" t="str">
        <v>Completed</v>
      </c>
      <c r="J766" s="220">
        <f>_xlfn.XLOOKUP(G766,Calendar!$A$2:$A$300,Calendar!$B$2:$B$300)</f>
        <v>43350</v>
      </c>
      <c r="K766" s="5" t="b">
        <f t="shared" ca="1" si="39"/>
        <v>1</v>
      </c>
      <c r="L766" s="5" t="str">
        <f t="shared" si="40"/>
        <v>Foundation+ The Mysterious Island5</v>
      </c>
    </row>
    <row r="767" spans="1:12" hidden="1" x14ac:dyDescent="0.25">
      <c r="A767" s="217" t="str">
        <f t="shared" si="38"/>
        <v>ƒ __/__</v>
      </c>
      <c r="B767" s="217" t="str">
        <f>IFERROR(IF(VLOOKUP(L767,ActivityList[#Data],13,0)="Yes"," "&amp;Map,"")&amp;IF(VLOOKUP(L767,ActivityList[#Data],14,0)="Yes"," "&amp;Timeline,IF(VLOOKUP(L767,ActivityList[#Data],14,0)="Figure"," "&amp;Timeline&amp;Figure,"")),"")</f>
        <v/>
      </c>
      <c r="C767" s="85" t="str">
        <v>Read Part 1 Chapter 8</v>
      </c>
      <c r="D767" s="218" t="str">
        <v>+ The Mysterious Island</v>
      </c>
      <c r="E767" s="218" t="str">
        <v>Foundation</v>
      </c>
      <c r="F767" s="219" t="str">
        <v>Literature</v>
      </c>
      <c r="G767" s="5">
        <v>6</v>
      </c>
      <c r="H767" s="5" t="str">
        <v>Ethan‚ Jesse</v>
      </c>
      <c r="I767" s="5" t="str">
        <v>Completed</v>
      </c>
      <c r="J767" s="220">
        <f>_xlfn.XLOOKUP(G767,Calendar!$A$2:$A$300,Calendar!$B$2:$B$300)</f>
        <v>43353</v>
      </c>
      <c r="K767" s="5" t="b">
        <f t="shared" ca="1" si="39"/>
        <v>1</v>
      </c>
      <c r="L767" s="5" t="str">
        <f t="shared" si="40"/>
        <v>Foundation+ The Mysterious Island6</v>
      </c>
    </row>
    <row r="768" spans="1:12" hidden="1" x14ac:dyDescent="0.25">
      <c r="A768" s="217" t="str">
        <f t="shared" si="38"/>
        <v>ƒ __/__</v>
      </c>
      <c r="B768" s="217" t="str">
        <f>IFERROR(IF(VLOOKUP(L768,ActivityList[#Data],13,0)="Yes"," "&amp;Map,"")&amp;IF(VLOOKUP(L768,ActivityList[#Data],14,0)="Yes"," "&amp;Timeline,IF(VLOOKUP(L768,ActivityList[#Data],14,0)="Figure"," "&amp;Timeline&amp;Figure,"")),"")</f>
        <v/>
      </c>
      <c r="C768" s="85" t="str">
        <v>Read Part 1 Chapter 9</v>
      </c>
      <c r="D768" s="218" t="str">
        <v>+ The Mysterious Island</v>
      </c>
      <c r="E768" s="218" t="str">
        <v>Foundation</v>
      </c>
      <c r="F768" s="219" t="str">
        <v>Literature</v>
      </c>
      <c r="G768" s="5">
        <v>7</v>
      </c>
      <c r="H768" s="5" t="str">
        <v>Ethan‚ Jesse</v>
      </c>
      <c r="I768" s="5" t="str">
        <v>Completed</v>
      </c>
      <c r="J768" s="220">
        <f>_xlfn.XLOOKUP(G768,Calendar!$A$2:$A$300,Calendar!$B$2:$B$300)</f>
        <v>43354</v>
      </c>
      <c r="K768" s="5" t="b">
        <f t="shared" ca="1" si="39"/>
        <v>1</v>
      </c>
      <c r="L768" s="5" t="str">
        <f t="shared" si="40"/>
        <v>Foundation+ The Mysterious Island7</v>
      </c>
    </row>
    <row r="769" spans="1:12" hidden="1" x14ac:dyDescent="0.25">
      <c r="A769" s="217" t="str">
        <f t="shared" si="38"/>
        <v>ƒ __/__</v>
      </c>
      <c r="B769" s="217" t="str">
        <f>IFERROR(IF(VLOOKUP(L769,ActivityList[#Data],13,0)="Yes"," "&amp;Map,"")&amp;IF(VLOOKUP(L769,ActivityList[#Data],14,0)="Yes"," "&amp;Timeline,IF(VLOOKUP(L769,ActivityList[#Data],14,0)="Figure"," "&amp;Timeline&amp;Figure,"")),"")</f>
        <v/>
      </c>
      <c r="C769" s="85" t="str">
        <v>Read Part 1 Chapter 10</v>
      </c>
      <c r="D769" s="218" t="str">
        <v>+ The Mysterious Island</v>
      </c>
      <c r="E769" s="218" t="str">
        <v>Foundation</v>
      </c>
      <c r="F769" s="219" t="str">
        <v>Literature</v>
      </c>
      <c r="G769" s="5">
        <v>8</v>
      </c>
      <c r="H769" s="5" t="str">
        <v>Ethan‚ Jesse</v>
      </c>
      <c r="I769" s="5" t="str">
        <v>Completed</v>
      </c>
      <c r="J769" s="220">
        <f>_xlfn.XLOOKUP(G769,Calendar!$A$2:$A$300,Calendar!$B$2:$B$300)</f>
        <v>43355</v>
      </c>
      <c r="K769" s="5" t="b">
        <f t="shared" ca="1" si="39"/>
        <v>1</v>
      </c>
      <c r="L769" s="5" t="str">
        <f t="shared" si="40"/>
        <v>Foundation+ The Mysterious Island8</v>
      </c>
    </row>
    <row r="770" spans="1:12" hidden="1" x14ac:dyDescent="0.25">
      <c r="A770" s="217" t="str">
        <f t="shared" si="38"/>
        <v>ƒ __/__</v>
      </c>
      <c r="B770" s="217" t="str">
        <f>IFERROR(IF(VLOOKUP(L770,ActivityList[#Data],13,0)="Yes"," "&amp;Map,"")&amp;IF(VLOOKUP(L770,ActivityList[#Data],14,0)="Yes"," "&amp;Timeline,IF(VLOOKUP(L770,ActivityList[#Data],14,0)="Figure"," "&amp;Timeline&amp;Figure,"")),"")</f>
        <v/>
      </c>
      <c r="C770" s="85" t="str">
        <v>Read Part 1 Chapter 11</v>
      </c>
      <c r="D770" s="218" t="str">
        <v>+ The Mysterious Island</v>
      </c>
      <c r="E770" s="218" t="str">
        <v>Foundation</v>
      </c>
      <c r="F770" s="219" t="str">
        <v>Literature</v>
      </c>
      <c r="G770" s="5">
        <v>9</v>
      </c>
      <c r="H770" s="5" t="str">
        <v>Ethan‚ Jesse</v>
      </c>
      <c r="I770" s="5" t="str">
        <v>Completed</v>
      </c>
      <c r="J770" s="220">
        <f>_xlfn.XLOOKUP(G770,Calendar!$A$2:$A$300,Calendar!$B$2:$B$300)</f>
        <v>43356</v>
      </c>
      <c r="K770" s="5" t="b">
        <f t="shared" ca="1" si="39"/>
        <v>1</v>
      </c>
      <c r="L770" s="5" t="str">
        <f t="shared" si="40"/>
        <v>Foundation+ The Mysterious Island9</v>
      </c>
    </row>
    <row r="771" spans="1:12" hidden="1" x14ac:dyDescent="0.25">
      <c r="A771" s="217" t="str">
        <f t="shared" si="38"/>
        <v>ƒ __/__</v>
      </c>
      <c r="B771" s="217" t="str">
        <f>IFERROR(IF(VLOOKUP(L771,ActivityList[#Data],13,0)="Yes"," "&amp;Map,"")&amp;IF(VLOOKUP(L771,ActivityList[#Data],14,0)="Yes"," "&amp;Timeline,IF(VLOOKUP(L771,ActivityList[#Data],14,0)="Figure"," "&amp;Timeline&amp;Figure,"")),"")</f>
        <v/>
      </c>
      <c r="C771" s="85" t="str">
        <v>Read Part 1 Chapter 12</v>
      </c>
      <c r="D771" s="218" t="str">
        <v>+ The Mysterious Island</v>
      </c>
      <c r="E771" s="218" t="str">
        <v>Foundation</v>
      </c>
      <c r="F771" s="219" t="str">
        <v>Literature</v>
      </c>
      <c r="G771" s="5">
        <v>10</v>
      </c>
      <c r="H771" s="5" t="str">
        <v>Ethan‚ Jesse</v>
      </c>
      <c r="I771" s="5" t="str">
        <v>Completed</v>
      </c>
      <c r="J771" s="220">
        <f>_xlfn.XLOOKUP(G771,Calendar!$A$2:$A$300,Calendar!$B$2:$B$300)</f>
        <v>43357</v>
      </c>
      <c r="K771" s="5" t="b">
        <f t="shared" ca="1" si="39"/>
        <v>1</v>
      </c>
      <c r="L771" s="5" t="str">
        <f t="shared" si="40"/>
        <v>Foundation+ The Mysterious Island10</v>
      </c>
    </row>
    <row r="772" spans="1:12" hidden="1" x14ac:dyDescent="0.25">
      <c r="A772" s="217" t="str">
        <f t="shared" si="38"/>
        <v>ƒ __/__</v>
      </c>
      <c r="B772" s="217" t="str">
        <f>IFERROR(IF(VLOOKUP(L772,ActivityList[#Data],13,0)="Yes"," "&amp;Map,"")&amp;IF(VLOOKUP(L772,ActivityList[#Data],14,0)="Yes"," "&amp;Timeline,IF(VLOOKUP(L772,ActivityList[#Data],14,0)="Figure"," "&amp;Timeline&amp;Figure,"")),"")</f>
        <v/>
      </c>
      <c r="C772" s="85" t="str">
        <v>Read Part 1 Chapter 13</v>
      </c>
      <c r="D772" s="218" t="str">
        <v>+ The Mysterious Island</v>
      </c>
      <c r="E772" s="218" t="str">
        <v>Foundation</v>
      </c>
      <c r="F772" s="219" t="str">
        <v>Literature</v>
      </c>
      <c r="G772" s="5">
        <v>11</v>
      </c>
      <c r="H772" s="5" t="str">
        <v>Ethan‚ Jesse</v>
      </c>
      <c r="I772" s="5" t="str">
        <v>Completed</v>
      </c>
      <c r="J772" s="220">
        <f>_xlfn.XLOOKUP(G772,Calendar!$A$2:$A$300,Calendar!$B$2:$B$300)</f>
        <v>43360</v>
      </c>
      <c r="K772" s="5" t="b">
        <f t="shared" ca="1" si="39"/>
        <v>1</v>
      </c>
      <c r="L772" s="5" t="str">
        <f t="shared" si="40"/>
        <v>Foundation+ The Mysterious Island11</v>
      </c>
    </row>
    <row r="773" spans="1:12" hidden="1" x14ac:dyDescent="0.25">
      <c r="A773" s="217" t="str">
        <f t="shared" ref="A773:A836" si="41">Planned&amp;" __/__"</f>
        <v>ƒ __/__</v>
      </c>
      <c r="B773" s="217" t="str">
        <f>IFERROR(IF(VLOOKUP(L773,ActivityList[#Data],13,0)="Yes"," "&amp;Map,"")&amp;IF(VLOOKUP(L773,ActivityList[#Data],14,0)="Yes"," "&amp;Timeline,IF(VLOOKUP(L773,ActivityList[#Data],14,0)="Figure"," "&amp;Timeline&amp;Figure,"")),"")</f>
        <v/>
      </c>
      <c r="C773" s="85" t="str">
        <v>Read Part 1 Chapter 14</v>
      </c>
      <c r="D773" s="218" t="str">
        <v>+ The Mysterious Island</v>
      </c>
      <c r="E773" s="218" t="str">
        <v>Foundation</v>
      </c>
      <c r="F773" s="219" t="str">
        <v>Literature</v>
      </c>
      <c r="G773" s="5">
        <v>12</v>
      </c>
      <c r="H773" s="5" t="str">
        <v>Ethan‚ Jesse</v>
      </c>
      <c r="I773" s="5" t="str">
        <v>Completed</v>
      </c>
      <c r="J773" s="220">
        <f>_xlfn.XLOOKUP(G773,Calendar!$A$2:$A$300,Calendar!$B$2:$B$300)</f>
        <v>43361</v>
      </c>
      <c r="K773" s="5" t="b">
        <f t="shared" ca="1" si="39"/>
        <v>1</v>
      </c>
      <c r="L773" s="5" t="str">
        <f t="shared" si="40"/>
        <v>Foundation+ The Mysterious Island12</v>
      </c>
    </row>
    <row r="774" spans="1:12" hidden="1" x14ac:dyDescent="0.25">
      <c r="A774" s="217" t="str">
        <f t="shared" si="41"/>
        <v>ƒ __/__</v>
      </c>
      <c r="B774" s="217" t="str">
        <f>IFERROR(IF(VLOOKUP(L774,ActivityList[#Data],13,0)="Yes"," "&amp;Map,"")&amp;IF(VLOOKUP(L774,ActivityList[#Data],14,0)="Yes"," "&amp;Timeline,IF(VLOOKUP(L774,ActivityList[#Data],14,0)="Figure"," "&amp;Timeline&amp;Figure,"")),"")</f>
        <v/>
      </c>
      <c r="C774" s="85" t="str">
        <v>Read Part 1 Chapter 15</v>
      </c>
      <c r="D774" s="218" t="str">
        <v>+ The Mysterious Island</v>
      </c>
      <c r="E774" s="218" t="str">
        <v>Foundation</v>
      </c>
      <c r="F774" s="219" t="str">
        <v>Literature</v>
      </c>
      <c r="G774" s="5">
        <v>13</v>
      </c>
      <c r="H774" s="5" t="str">
        <v>Ethan‚ Jesse</v>
      </c>
      <c r="I774" s="5" t="str">
        <v>Completed</v>
      </c>
      <c r="J774" s="220">
        <f>_xlfn.XLOOKUP(G774,Calendar!$A$2:$A$300,Calendar!$B$2:$B$300)</f>
        <v>43362</v>
      </c>
      <c r="K774" s="5" t="b">
        <f t="shared" ca="1" si="39"/>
        <v>1</v>
      </c>
      <c r="L774" s="5" t="str">
        <f t="shared" si="40"/>
        <v>Foundation+ The Mysterious Island13</v>
      </c>
    </row>
    <row r="775" spans="1:12" hidden="1" x14ac:dyDescent="0.25">
      <c r="A775" s="217" t="str">
        <f t="shared" si="41"/>
        <v>ƒ __/__</v>
      </c>
      <c r="B775" s="217" t="str">
        <f>IFERROR(IF(VLOOKUP(L775,ActivityList[#Data],13,0)="Yes"," "&amp;Map,"")&amp;IF(VLOOKUP(L775,ActivityList[#Data],14,0)="Yes"," "&amp;Timeline,IF(VLOOKUP(L775,ActivityList[#Data],14,0)="Figure"," "&amp;Timeline&amp;Figure,"")),"")</f>
        <v/>
      </c>
      <c r="C775" s="85" t="str">
        <v>Read Part 1 Chapter 16</v>
      </c>
      <c r="D775" s="218" t="str">
        <v>+ The Mysterious Island</v>
      </c>
      <c r="E775" s="218" t="str">
        <v>Foundation</v>
      </c>
      <c r="F775" s="219" t="str">
        <v>Literature</v>
      </c>
      <c r="G775" s="5">
        <v>14</v>
      </c>
      <c r="H775" s="5" t="str">
        <v>Ethan‚ Jesse</v>
      </c>
      <c r="I775" s="5" t="str">
        <v>Completed</v>
      </c>
      <c r="J775" s="220">
        <f>_xlfn.XLOOKUP(G775,Calendar!$A$2:$A$300,Calendar!$B$2:$B$300)</f>
        <v>43363</v>
      </c>
      <c r="K775" s="5" t="b">
        <f t="shared" ca="1" si="39"/>
        <v>1</v>
      </c>
      <c r="L775" s="5" t="str">
        <f t="shared" si="40"/>
        <v>Foundation+ The Mysterious Island14</v>
      </c>
    </row>
    <row r="776" spans="1:12" hidden="1" x14ac:dyDescent="0.25">
      <c r="A776" s="217" t="str">
        <f t="shared" si="41"/>
        <v>ƒ __/__</v>
      </c>
      <c r="B776" s="217" t="str">
        <f>IFERROR(IF(VLOOKUP(L776,ActivityList[#Data],13,0)="Yes"," "&amp;Map,"")&amp;IF(VLOOKUP(L776,ActivityList[#Data],14,0)="Yes"," "&amp;Timeline,IF(VLOOKUP(L776,ActivityList[#Data],14,0)="Figure"," "&amp;Timeline&amp;Figure,"")),"")</f>
        <v/>
      </c>
      <c r="C776" s="85" t="str">
        <v>Read Part 1 Chapter 17</v>
      </c>
      <c r="D776" s="218" t="str">
        <v>+ The Mysterious Island</v>
      </c>
      <c r="E776" s="218" t="str">
        <v>Foundation</v>
      </c>
      <c r="F776" s="219" t="str">
        <v>Literature</v>
      </c>
      <c r="G776" s="5">
        <v>15</v>
      </c>
      <c r="H776" s="5" t="str">
        <v>Ethan‚ Jesse</v>
      </c>
      <c r="I776" s="5" t="str">
        <v>Completed</v>
      </c>
      <c r="J776" s="220">
        <f>_xlfn.XLOOKUP(G776,Calendar!$A$2:$A$300,Calendar!$B$2:$B$300)</f>
        <v>43364</v>
      </c>
      <c r="K776" s="5" t="b">
        <f t="shared" ca="1" si="39"/>
        <v>1</v>
      </c>
      <c r="L776" s="5" t="str">
        <f t="shared" si="40"/>
        <v>Foundation+ The Mysterious Island15</v>
      </c>
    </row>
    <row r="777" spans="1:12" hidden="1" x14ac:dyDescent="0.25">
      <c r="A777" s="217" t="str">
        <f t="shared" si="41"/>
        <v>ƒ __/__</v>
      </c>
      <c r="B777" s="217" t="str">
        <f>IFERROR(IF(VLOOKUP(L777,ActivityList[#Data],13,0)="Yes"," "&amp;Map,"")&amp;IF(VLOOKUP(L777,ActivityList[#Data],14,0)="Yes"," "&amp;Timeline,IF(VLOOKUP(L777,ActivityList[#Data],14,0)="Figure"," "&amp;Timeline&amp;Figure,"")),"")</f>
        <v/>
      </c>
      <c r="C777" s="85" t="str">
        <v>Read Part 1 Chapter 18</v>
      </c>
      <c r="D777" s="218" t="str">
        <v>+ The Mysterious Island</v>
      </c>
      <c r="E777" s="218" t="str">
        <v>Foundation</v>
      </c>
      <c r="F777" s="219" t="str">
        <v>Literature</v>
      </c>
      <c r="G777" s="5">
        <v>16</v>
      </c>
      <c r="H777" s="5" t="str">
        <v>Ethan‚ Jesse</v>
      </c>
      <c r="I777" s="5" t="str">
        <v>Completed</v>
      </c>
      <c r="J777" s="220">
        <f>_xlfn.XLOOKUP(G777,Calendar!$A$2:$A$300,Calendar!$B$2:$B$300)</f>
        <v>43367</v>
      </c>
      <c r="K777" s="5" t="b">
        <f t="shared" ca="1" si="39"/>
        <v>1</v>
      </c>
      <c r="L777" s="5" t="str">
        <f t="shared" si="40"/>
        <v>Foundation+ The Mysterious Island16</v>
      </c>
    </row>
    <row r="778" spans="1:12" hidden="1" x14ac:dyDescent="0.25">
      <c r="A778" s="217" t="str">
        <f t="shared" si="41"/>
        <v>ƒ __/__</v>
      </c>
      <c r="B778" s="217" t="str">
        <f>IFERROR(IF(VLOOKUP(L778,ActivityList[#Data],13,0)="Yes"," "&amp;Map,"")&amp;IF(VLOOKUP(L778,ActivityList[#Data],14,0)="Yes"," "&amp;Timeline,IF(VLOOKUP(L778,ActivityList[#Data],14,0)="Figure"," "&amp;Timeline&amp;Figure,"")),"")</f>
        <v/>
      </c>
      <c r="C778" s="85" t="str">
        <v>Read Part 1 Chapter 19</v>
      </c>
      <c r="D778" s="218" t="str">
        <v>+ The Mysterious Island</v>
      </c>
      <c r="E778" s="218" t="str">
        <v>Foundation</v>
      </c>
      <c r="F778" s="219" t="str">
        <v>Literature</v>
      </c>
      <c r="G778" s="5">
        <v>17</v>
      </c>
      <c r="H778" s="5" t="str">
        <v>Ethan‚ Jesse</v>
      </c>
      <c r="I778" s="5" t="str">
        <v>Completed</v>
      </c>
      <c r="J778" s="220">
        <f>_xlfn.XLOOKUP(G778,Calendar!$A$2:$A$300,Calendar!$B$2:$B$300)</f>
        <v>43368</v>
      </c>
      <c r="K778" s="5" t="b">
        <f t="shared" ca="1" si="39"/>
        <v>1</v>
      </c>
      <c r="L778" s="5" t="str">
        <f t="shared" si="40"/>
        <v>Foundation+ The Mysterious Island17</v>
      </c>
    </row>
    <row r="779" spans="1:12" hidden="1" x14ac:dyDescent="0.25">
      <c r="A779" s="217" t="str">
        <f t="shared" si="41"/>
        <v>ƒ __/__</v>
      </c>
      <c r="B779" s="217" t="str">
        <f>IFERROR(IF(VLOOKUP(L779,ActivityList[#Data],13,0)="Yes"," "&amp;Map,"")&amp;IF(VLOOKUP(L779,ActivityList[#Data],14,0)="Yes"," "&amp;Timeline,IF(VLOOKUP(L779,ActivityList[#Data],14,0)="Figure"," "&amp;Timeline&amp;Figure,"")),"")</f>
        <v/>
      </c>
      <c r="C779" s="85" t="str">
        <v>Read Part 1 Chapter 20</v>
      </c>
      <c r="D779" s="218" t="str">
        <v>+ The Mysterious Island</v>
      </c>
      <c r="E779" s="218" t="str">
        <v>Foundation</v>
      </c>
      <c r="F779" s="219" t="str">
        <v>Literature</v>
      </c>
      <c r="G779" s="5">
        <v>18</v>
      </c>
      <c r="H779" s="5" t="str">
        <v>Ethan‚ Jesse</v>
      </c>
      <c r="I779" s="5" t="str">
        <v>Completed</v>
      </c>
      <c r="J779" s="220">
        <f>_xlfn.XLOOKUP(G779,Calendar!$A$2:$A$300,Calendar!$B$2:$B$300)</f>
        <v>43369</v>
      </c>
      <c r="K779" s="5" t="b">
        <f t="shared" ca="1" si="39"/>
        <v>1</v>
      </c>
      <c r="L779" s="5" t="str">
        <f t="shared" si="40"/>
        <v>Foundation+ The Mysterious Island18</v>
      </c>
    </row>
    <row r="780" spans="1:12" hidden="1" x14ac:dyDescent="0.25">
      <c r="A780" s="217" t="str">
        <f t="shared" si="41"/>
        <v>ƒ __/__</v>
      </c>
      <c r="B780" s="217" t="str">
        <f>IFERROR(IF(VLOOKUP(L780,ActivityList[#Data],13,0)="Yes"," "&amp;Map,"")&amp;IF(VLOOKUP(L780,ActivityList[#Data],14,0)="Yes"," "&amp;Timeline,IF(VLOOKUP(L780,ActivityList[#Data],14,0)="Figure"," "&amp;Timeline&amp;Figure,"")),"")</f>
        <v/>
      </c>
      <c r="C780" s="85" t="str">
        <v>Read Part 1 Chapter 21</v>
      </c>
      <c r="D780" s="218" t="str">
        <v>+ The Mysterious Island</v>
      </c>
      <c r="E780" s="218" t="str">
        <v>Foundation</v>
      </c>
      <c r="F780" s="219" t="str">
        <v>Literature</v>
      </c>
      <c r="G780" s="5">
        <v>19</v>
      </c>
      <c r="H780" s="5" t="str">
        <v>Ethan‚ Jesse</v>
      </c>
      <c r="I780" s="5" t="str">
        <v>Completed</v>
      </c>
      <c r="J780" s="220">
        <f>_xlfn.XLOOKUP(G780,Calendar!$A$2:$A$300,Calendar!$B$2:$B$300)</f>
        <v>43370</v>
      </c>
      <c r="K780" s="5" t="b">
        <f t="shared" ca="1" si="39"/>
        <v>1</v>
      </c>
      <c r="L780" s="5" t="str">
        <f t="shared" si="40"/>
        <v>Foundation+ The Mysterious Island19</v>
      </c>
    </row>
    <row r="781" spans="1:12" hidden="1" x14ac:dyDescent="0.25">
      <c r="A781" s="217" t="str">
        <f t="shared" si="41"/>
        <v>ƒ __/__</v>
      </c>
      <c r="B781" s="217" t="str">
        <f>IFERROR(IF(VLOOKUP(L781,ActivityList[#Data],13,0)="Yes"," "&amp;Map,"")&amp;IF(VLOOKUP(L781,ActivityList[#Data],14,0)="Yes"," "&amp;Timeline,IF(VLOOKUP(L781,ActivityList[#Data],14,0)="Figure"," "&amp;Timeline&amp;Figure,"")),"")</f>
        <v/>
      </c>
      <c r="C781" s="85" t="str">
        <v>Read Part 1 Chapter 22</v>
      </c>
      <c r="D781" s="218" t="str">
        <v>+ The Mysterious Island</v>
      </c>
      <c r="E781" s="218" t="str">
        <v>Foundation</v>
      </c>
      <c r="F781" s="219" t="str">
        <v>Literature</v>
      </c>
      <c r="G781" s="5">
        <v>20</v>
      </c>
      <c r="H781" s="5" t="str">
        <v>Ethan‚ Jesse</v>
      </c>
      <c r="I781" s="5" t="str">
        <v>Completed</v>
      </c>
      <c r="J781" s="220">
        <f>_xlfn.XLOOKUP(G781,Calendar!$A$2:$A$300,Calendar!$B$2:$B$300)</f>
        <v>43371</v>
      </c>
      <c r="K781" s="5" t="b">
        <f t="shared" ca="1" si="39"/>
        <v>1</v>
      </c>
      <c r="L781" s="5" t="str">
        <f t="shared" si="40"/>
        <v>Foundation+ The Mysterious Island20</v>
      </c>
    </row>
    <row r="782" spans="1:12" hidden="1" x14ac:dyDescent="0.25">
      <c r="A782" s="217" t="str">
        <f t="shared" si="41"/>
        <v>ƒ __/__</v>
      </c>
      <c r="B782" s="217" t="str">
        <f>IFERROR(IF(VLOOKUP(L782,ActivityList[#Data],13,0)="Yes"," "&amp;Map,"")&amp;IF(VLOOKUP(L782,ActivityList[#Data],14,0)="Yes"," "&amp;Timeline,IF(VLOOKUP(L782,ActivityList[#Data],14,0)="Figure"," "&amp;Timeline&amp;Figure,"")),"")</f>
        <v/>
      </c>
      <c r="C782" s="85" t="str">
        <v>Read Part 2 Chapter 1</v>
      </c>
      <c r="D782" s="218" t="str">
        <v>+ The Mysterious Island</v>
      </c>
      <c r="E782" s="218" t="str">
        <v>Foundation</v>
      </c>
      <c r="F782" s="219" t="str">
        <v>Literature</v>
      </c>
      <c r="G782" s="5">
        <v>21</v>
      </c>
      <c r="H782" s="5" t="str">
        <v>Ethan‚ Jesse</v>
      </c>
      <c r="I782" s="5" t="str">
        <v>Completed</v>
      </c>
      <c r="J782" s="220">
        <f>_xlfn.XLOOKUP(G782,Calendar!$A$2:$A$300,Calendar!$B$2:$B$300)</f>
        <v>43374</v>
      </c>
      <c r="K782" s="5" t="b">
        <f t="shared" ca="1" si="39"/>
        <v>1</v>
      </c>
      <c r="L782" s="5" t="str">
        <f t="shared" si="40"/>
        <v>Foundation+ The Mysterious Island21</v>
      </c>
    </row>
    <row r="783" spans="1:12" hidden="1" x14ac:dyDescent="0.25">
      <c r="A783" s="217" t="str">
        <f t="shared" si="41"/>
        <v>ƒ __/__</v>
      </c>
      <c r="B783" s="217" t="str">
        <f>IFERROR(IF(VLOOKUP(L783,ActivityList[#Data],13,0)="Yes"," "&amp;Map,"")&amp;IF(VLOOKUP(L783,ActivityList[#Data],14,0)="Yes"," "&amp;Timeline,IF(VLOOKUP(L783,ActivityList[#Data],14,0)="Figure"," "&amp;Timeline&amp;Figure,"")),"")</f>
        <v/>
      </c>
      <c r="C783" s="85" t="str">
        <v>Read Part 2 Chapter 2</v>
      </c>
      <c r="D783" s="218" t="str">
        <v>+ The Mysterious Island</v>
      </c>
      <c r="E783" s="218" t="str">
        <v>Foundation</v>
      </c>
      <c r="F783" s="219" t="str">
        <v>Literature</v>
      </c>
      <c r="G783" s="5">
        <v>22</v>
      </c>
      <c r="H783" s="5" t="str">
        <v>Ethan‚ Jesse</v>
      </c>
      <c r="I783" s="5" t="str">
        <v>Completed</v>
      </c>
      <c r="J783" s="220">
        <f>_xlfn.XLOOKUP(G783,Calendar!$A$2:$A$300,Calendar!$B$2:$B$300)</f>
        <v>43375</v>
      </c>
      <c r="K783" s="5" t="b">
        <f t="shared" ca="1" si="39"/>
        <v>1</v>
      </c>
      <c r="L783" s="5" t="str">
        <f t="shared" si="40"/>
        <v>Foundation+ The Mysterious Island22</v>
      </c>
    </row>
    <row r="784" spans="1:12" hidden="1" x14ac:dyDescent="0.25">
      <c r="A784" s="217" t="str">
        <f t="shared" si="41"/>
        <v>ƒ __/__</v>
      </c>
      <c r="B784" s="217" t="str">
        <f>IFERROR(IF(VLOOKUP(L784,ActivityList[#Data],13,0)="Yes"," "&amp;Map,"")&amp;IF(VLOOKUP(L784,ActivityList[#Data],14,0)="Yes"," "&amp;Timeline,IF(VLOOKUP(L784,ActivityList[#Data],14,0)="Figure"," "&amp;Timeline&amp;Figure,"")),"")</f>
        <v/>
      </c>
      <c r="C784" s="85" t="str">
        <v>Read Part 2 Chapter 3</v>
      </c>
      <c r="D784" s="218" t="str">
        <v>+ The Mysterious Island</v>
      </c>
      <c r="E784" s="218" t="str">
        <v>Foundation</v>
      </c>
      <c r="F784" s="219" t="str">
        <v>Literature</v>
      </c>
      <c r="G784" s="5">
        <v>23</v>
      </c>
      <c r="H784" s="5" t="str">
        <v>Ethan‚ Jesse</v>
      </c>
      <c r="I784" s="5" t="str">
        <v>Completed</v>
      </c>
      <c r="J784" s="220">
        <f>_xlfn.XLOOKUP(G784,Calendar!$A$2:$A$300,Calendar!$B$2:$B$300)</f>
        <v>43376</v>
      </c>
      <c r="K784" s="5" t="b">
        <f t="shared" ca="1" si="39"/>
        <v>1</v>
      </c>
      <c r="L784" s="5" t="str">
        <f t="shared" si="40"/>
        <v>Foundation+ The Mysterious Island23</v>
      </c>
    </row>
    <row r="785" spans="1:12" x14ac:dyDescent="0.25">
      <c r="A785" s="217" t="str">
        <f t="shared" si="41"/>
        <v>ƒ __/__</v>
      </c>
      <c r="B785" s="217" t="str">
        <f>IFERROR(IF(VLOOKUP(L785,ActivityList[#Data],13,0)="Yes"," "&amp;Map,"")&amp;IF(VLOOKUP(L785,ActivityList[#Data],14,0)="Yes"," "&amp;Timeline,IF(VLOOKUP(L785,ActivityList[#Data],14,0)="Figure"," "&amp;Timeline&amp;Figure,"")),"")</f>
        <v/>
      </c>
      <c r="C785" s="85" t="str">
        <v>Read Part 2 Chapter 4</v>
      </c>
      <c r="D785" s="218" t="str">
        <v>+ The Mysterious Island</v>
      </c>
      <c r="E785" s="218" t="str">
        <v>Foundation</v>
      </c>
      <c r="F785" s="219" t="str">
        <v>Literature</v>
      </c>
      <c r="G785" s="5">
        <v>24</v>
      </c>
      <c r="H785" s="5" t="str">
        <v>Ethan‚ Jesse</v>
      </c>
      <c r="I785" s="5" t="str">
        <v>Planned</v>
      </c>
      <c r="J785" s="220">
        <f>_xlfn.XLOOKUP(G785,Calendar!$A$2:$A$300,Calendar!$B$2:$B$300)</f>
        <v>43377</v>
      </c>
      <c r="K785" s="5" t="b">
        <f t="shared" ca="1" si="39"/>
        <v>1</v>
      </c>
      <c r="L785" s="5" t="str">
        <f t="shared" si="40"/>
        <v>Foundation+ The Mysterious Island24</v>
      </c>
    </row>
    <row r="786" spans="1:12" x14ac:dyDescent="0.25">
      <c r="A786" s="217" t="str">
        <f t="shared" si="41"/>
        <v>ƒ __/__</v>
      </c>
      <c r="B786" s="217" t="str">
        <f>IFERROR(IF(VLOOKUP(L786,ActivityList[#Data],13,0)="Yes"," "&amp;Map,"")&amp;IF(VLOOKUP(L786,ActivityList[#Data],14,0)="Yes"," "&amp;Timeline,IF(VLOOKUP(L786,ActivityList[#Data],14,0)="Figure"," "&amp;Timeline&amp;Figure,"")),"")</f>
        <v/>
      </c>
      <c r="C786" s="85" t="str">
        <v>Read Part 2 Chapter 5</v>
      </c>
      <c r="D786" s="218" t="str">
        <v>+ The Mysterious Island</v>
      </c>
      <c r="E786" s="218" t="str">
        <v>Foundation</v>
      </c>
      <c r="F786" s="219" t="str">
        <v>Literature</v>
      </c>
      <c r="G786" s="5">
        <v>25</v>
      </c>
      <c r="H786" s="5" t="str">
        <v>Ethan‚ Jesse</v>
      </c>
      <c r="I786" s="5" t="str">
        <v>Planned</v>
      </c>
      <c r="J786" s="220">
        <f>_xlfn.XLOOKUP(G786,Calendar!$A$2:$A$300,Calendar!$B$2:$B$300)</f>
        <v>43378</v>
      </c>
      <c r="K786" s="5" t="b">
        <f t="shared" ca="1" si="39"/>
        <v>1</v>
      </c>
      <c r="L786" s="5" t="str">
        <f t="shared" si="40"/>
        <v>Foundation+ The Mysterious Island25</v>
      </c>
    </row>
    <row r="787" spans="1:12" hidden="1" x14ac:dyDescent="0.25">
      <c r="A787" s="217" t="str">
        <f t="shared" si="41"/>
        <v>ƒ __/__</v>
      </c>
      <c r="B787" s="217" t="str">
        <f>IFERROR(IF(VLOOKUP(L787,ActivityList[#Data],13,0)="Yes"," "&amp;Map,"")&amp;IF(VLOOKUP(L787,ActivityList[#Data],14,0)="Yes"," "&amp;Timeline,IF(VLOOKUP(L787,ActivityList[#Data],14,0)="Figure"," "&amp;Timeline&amp;Figure,"")),"")</f>
        <v/>
      </c>
      <c r="C787" s="85" t="str">
        <v>Read Part 2 Chapter 6</v>
      </c>
      <c r="D787" s="218" t="str">
        <v>+ The Mysterious Island</v>
      </c>
      <c r="E787" s="218" t="str">
        <v>Foundation</v>
      </c>
      <c r="F787" s="219" t="str">
        <v>Literature</v>
      </c>
      <c r="G787" s="5">
        <v>26</v>
      </c>
      <c r="H787" s="5" t="str">
        <v>Ethan‚ Jesse</v>
      </c>
      <c r="I787" s="5" t="str">
        <v>Planned</v>
      </c>
      <c r="J787" s="220">
        <f>_xlfn.XLOOKUP(G787,Calendar!$A$2:$A$300,Calendar!$B$2:$B$300)</f>
        <v>43381</v>
      </c>
      <c r="K787" s="5" t="b">
        <f t="shared" ref="K787:K850" ca="1" si="42">J787&lt;=$D$1</f>
        <v>0</v>
      </c>
      <c r="L787" s="5" t="str">
        <f t="shared" ref="L787:L850" si="43">E787&amp;D787&amp;G787</f>
        <v>Foundation+ The Mysterious Island26</v>
      </c>
    </row>
    <row r="788" spans="1:12" hidden="1" x14ac:dyDescent="0.25">
      <c r="A788" s="217" t="str">
        <f t="shared" si="41"/>
        <v>ƒ __/__</v>
      </c>
      <c r="B788" s="217" t="str">
        <f>IFERROR(IF(VLOOKUP(L788,ActivityList[#Data],13,0)="Yes"," "&amp;Map,"")&amp;IF(VLOOKUP(L788,ActivityList[#Data],14,0)="Yes"," "&amp;Timeline,IF(VLOOKUP(L788,ActivityList[#Data],14,0)="Figure"," "&amp;Timeline&amp;Figure,"")),"")</f>
        <v/>
      </c>
      <c r="C788" s="85" t="str">
        <v>Read Part 2 Chapter 7</v>
      </c>
      <c r="D788" s="218" t="str">
        <v>+ The Mysterious Island</v>
      </c>
      <c r="E788" s="218" t="str">
        <v>Foundation</v>
      </c>
      <c r="F788" s="219" t="str">
        <v>Literature</v>
      </c>
      <c r="G788" s="5">
        <v>27</v>
      </c>
      <c r="H788" s="5" t="str">
        <v>Ethan‚ Jesse</v>
      </c>
      <c r="I788" s="5" t="str">
        <v>Planned</v>
      </c>
      <c r="J788" s="220">
        <f>_xlfn.XLOOKUP(G788,Calendar!$A$2:$A$300,Calendar!$B$2:$B$300)</f>
        <v>43382</v>
      </c>
      <c r="K788" s="5" t="b">
        <f t="shared" ca="1" si="42"/>
        <v>0</v>
      </c>
      <c r="L788" s="5" t="str">
        <f t="shared" si="43"/>
        <v>Foundation+ The Mysterious Island27</v>
      </c>
    </row>
    <row r="789" spans="1:12" hidden="1" x14ac:dyDescent="0.25">
      <c r="A789" s="217" t="str">
        <f t="shared" si="41"/>
        <v>ƒ __/__</v>
      </c>
      <c r="B789" s="217" t="str">
        <f>IFERROR(IF(VLOOKUP(L789,ActivityList[#Data],13,0)="Yes"," "&amp;Map,"")&amp;IF(VLOOKUP(L789,ActivityList[#Data],14,0)="Yes"," "&amp;Timeline,IF(VLOOKUP(L789,ActivityList[#Data],14,0)="Figure"," "&amp;Timeline&amp;Figure,"")),"")</f>
        <v/>
      </c>
      <c r="C789" s="85" t="str">
        <v>Read Part 2 Chapter 8</v>
      </c>
      <c r="D789" s="218" t="str">
        <v>+ The Mysterious Island</v>
      </c>
      <c r="E789" s="218" t="str">
        <v>Foundation</v>
      </c>
      <c r="F789" s="219" t="str">
        <v>Literature</v>
      </c>
      <c r="G789" s="5">
        <v>28</v>
      </c>
      <c r="H789" s="5" t="str">
        <v>Ethan‚ Jesse</v>
      </c>
      <c r="I789" s="5" t="str">
        <v>Planned</v>
      </c>
      <c r="J789" s="220">
        <f>_xlfn.XLOOKUP(G789,Calendar!$A$2:$A$300,Calendar!$B$2:$B$300)</f>
        <v>43383</v>
      </c>
      <c r="K789" s="5" t="b">
        <f t="shared" ca="1" si="42"/>
        <v>0</v>
      </c>
      <c r="L789" s="5" t="str">
        <f t="shared" si="43"/>
        <v>Foundation+ The Mysterious Island28</v>
      </c>
    </row>
    <row r="790" spans="1:12" hidden="1" x14ac:dyDescent="0.25">
      <c r="A790" s="217" t="str">
        <f t="shared" si="41"/>
        <v>ƒ __/__</v>
      </c>
      <c r="B790" s="217" t="str">
        <f>IFERROR(IF(VLOOKUP(L790,ActivityList[#Data],13,0)="Yes"," "&amp;Map,"")&amp;IF(VLOOKUP(L790,ActivityList[#Data],14,0)="Yes"," "&amp;Timeline,IF(VLOOKUP(L790,ActivityList[#Data],14,0)="Figure"," "&amp;Timeline&amp;Figure,"")),"")</f>
        <v/>
      </c>
      <c r="C790" s="85" t="str">
        <v>Read Part 2 Chapter 9</v>
      </c>
      <c r="D790" s="218" t="str">
        <v>+ The Mysterious Island</v>
      </c>
      <c r="E790" s="218" t="str">
        <v>Foundation</v>
      </c>
      <c r="F790" s="219" t="str">
        <v>Literature</v>
      </c>
      <c r="G790" s="5">
        <v>29</v>
      </c>
      <c r="H790" s="5" t="str">
        <v>Ethan‚ Jesse</v>
      </c>
      <c r="I790" s="5" t="str">
        <v>Planned</v>
      </c>
      <c r="J790" s="220">
        <f>_xlfn.XLOOKUP(G790,Calendar!$A$2:$A$300,Calendar!$B$2:$B$300)</f>
        <v>43384</v>
      </c>
      <c r="K790" s="5" t="b">
        <f t="shared" ca="1" si="42"/>
        <v>0</v>
      </c>
      <c r="L790" s="5" t="str">
        <f t="shared" si="43"/>
        <v>Foundation+ The Mysterious Island29</v>
      </c>
    </row>
    <row r="791" spans="1:12" hidden="1" x14ac:dyDescent="0.25">
      <c r="A791" s="217" t="str">
        <f t="shared" si="41"/>
        <v>ƒ __/__</v>
      </c>
      <c r="B791" s="217" t="str">
        <f>IFERROR(IF(VLOOKUP(L791,ActivityList[#Data],13,0)="Yes"," "&amp;Map,"")&amp;IF(VLOOKUP(L791,ActivityList[#Data],14,0)="Yes"," "&amp;Timeline,IF(VLOOKUP(L791,ActivityList[#Data],14,0)="Figure"," "&amp;Timeline&amp;Figure,"")),"")</f>
        <v/>
      </c>
      <c r="C791" s="85" t="str">
        <v>Read Part 2 Chapter 10</v>
      </c>
      <c r="D791" s="218" t="str">
        <v>+ The Mysterious Island</v>
      </c>
      <c r="E791" s="218" t="str">
        <v>Foundation</v>
      </c>
      <c r="F791" s="219" t="str">
        <v>Literature</v>
      </c>
      <c r="G791" s="5">
        <v>30</v>
      </c>
      <c r="H791" s="5" t="str">
        <v>Ethan‚ Jesse</v>
      </c>
      <c r="I791" s="5" t="str">
        <v>Planned</v>
      </c>
      <c r="J791" s="220">
        <f>_xlfn.XLOOKUP(G791,Calendar!$A$2:$A$300,Calendar!$B$2:$B$300)</f>
        <v>43385</v>
      </c>
      <c r="K791" s="5" t="b">
        <f t="shared" ca="1" si="42"/>
        <v>0</v>
      </c>
      <c r="L791" s="5" t="str">
        <f t="shared" si="43"/>
        <v>Foundation+ The Mysterious Island30</v>
      </c>
    </row>
    <row r="792" spans="1:12" hidden="1" x14ac:dyDescent="0.25">
      <c r="A792" s="217" t="str">
        <f t="shared" si="41"/>
        <v>ƒ __/__</v>
      </c>
      <c r="B792" s="217" t="str">
        <f>IFERROR(IF(VLOOKUP(L792,ActivityList[#Data],13,0)="Yes"," "&amp;Map,"")&amp;IF(VLOOKUP(L792,ActivityList[#Data],14,0)="Yes"," "&amp;Timeline,IF(VLOOKUP(L792,ActivityList[#Data],14,0)="Figure"," "&amp;Timeline&amp;Figure,"")),"")</f>
        <v/>
      </c>
      <c r="C792" s="85" t="str">
        <v>Read Part 2 Chapter 11</v>
      </c>
      <c r="D792" s="218" t="str">
        <v>+ The Mysterious Island</v>
      </c>
      <c r="E792" s="218" t="str">
        <v>Foundation</v>
      </c>
      <c r="F792" s="219" t="str">
        <v>Literature</v>
      </c>
      <c r="G792" s="5">
        <v>31</v>
      </c>
      <c r="H792" s="5" t="str">
        <v>Ethan‚ Jesse</v>
      </c>
      <c r="I792" s="5" t="str">
        <v>Planned</v>
      </c>
      <c r="J792" s="220">
        <f>_xlfn.XLOOKUP(G792,Calendar!$A$2:$A$300,Calendar!$B$2:$B$300)</f>
        <v>43388</v>
      </c>
      <c r="K792" s="5" t="b">
        <f t="shared" ca="1" si="42"/>
        <v>0</v>
      </c>
      <c r="L792" s="5" t="str">
        <f t="shared" si="43"/>
        <v>Foundation+ The Mysterious Island31</v>
      </c>
    </row>
    <row r="793" spans="1:12" hidden="1" x14ac:dyDescent="0.25">
      <c r="A793" s="217" t="str">
        <f t="shared" si="41"/>
        <v>ƒ __/__</v>
      </c>
      <c r="B793" s="217" t="str">
        <f>IFERROR(IF(VLOOKUP(L793,ActivityList[#Data],13,0)="Yes"," "&amp;Map,"")&amp;IF(VLOOKUP(L793,ActivityList[#Data],14,0)="Yes"," "&amp;Timeline,IF(VLOOKUP(L793,ActivityList[#Data],14,0)="Figure"," "&amp;Timeline&amp;Figure,"")),"")</f>
        <v/>
      </c>
      <c r="C793" s="85" t="str">
        <v>Read Part 2 Chapter 12</v>
      </c>
      <c r="D793" s="218" t="str">
        <v>+ The Mysterious Island</v>
      </c>
      <c r="E793" s="218" t="str">
        <v>Foundation</v>
      </c>
      <c r="F793" s="219" t="str">
        <v>Literature</v>
      </c>
      <c r="G793" s="5">
        <v>32</v>
      </c>
      <c r="H793" s="5" t="str">
        <v>Ethan‚ Jesse</v>
      </c>
      <c r="I793" s="5" t="str">
        <v>Planned</v>
      </c>
      <c r="J793" s="220">
        <f>_xlfn.XLOOKUP(G793,Calendar!$A$2:$A$300,Calendar!$B$2:$B$300)</f>
        <v>43389</v>
      </c>
      <c r="K793" s="5" t="b">
        <f t="shared" ca="1" si="42"/>
        <v>0</v>
      </c>
      <c r="L793" s="5" t="str">
        <f t="shared" si="43"/>
        <v>Foundation+ The Mysterious Island32</v>
      </c>
    </row>
    <row r="794" spans="1:12" hidden="1" x14ac:dyDescent="0.25">
      <c r="A794" s="217" t="str">
        <f t="shared" si="41"/>
        <v>ƒ __/__</v>
      </c>
      <c r="B794" s="217" t="str">
        <f>IFERROR(IF(VLOOKUP(L794,ActivityList[#Data],13,0)="Yes"," "&amp;Map,"")&amp;IF(VLOOKUP(L794,ActivityList[#Data],14,0)="Yes"," "&amp;Timeline,IF(VLOOKUP(L794,ActivityList[#Data],14,0)="Figure"," "&amp;Timeline&amp;Figure,"")),"")</f>
        <v/>
      </c>
      <c r="C794" s="85" t="str">
        <v>Read Part 2 Chapter 13</v>
      </c>
      <c r="D794" s="218" t="str">
        <v>+ The Mysterious Island</v>
      </c>
      <c r="E794" s="218" t="str">
        <v>Foundation</v>
      </c>
      <c r="F794" s="219" t="str">
        <v>Literature</v>
      </c>
      <c r="G794" s="5">
        <v>33</v>
      </c>
      <c r="H794" s="5" t="str">
        <v>Ethan‚ Jesse</v>
      </c>
      <c r="I794" s="5" t="str">
        <v>Planned</v>
      </c>
      <c r="J794" s="220">
        <f>_xlfn.XLOOKUP(G794,Calendar!$A$2:$A$300,Calendar!$B$2:$B$300)</f>
        <v>43390</v>
      </c>
      <c r="K794" s="5" t="b">
        <f t="shared" ca="1" si="42"/>
        <v>0</v>
      </c>
      <c r="L794" s="5" t="str">
        <f t="shared" si="43"/>
        <v>Foundation+ The Mysterious Island33</v>
      </c>
    </row>
    <row r="795" spans="1:12" hidden="1" x14ac:dyDescent="0.25">
      <c r="A795" s="217" t="str">
        <f t="shared" si="41"/>
        <v>ƒ __/__</v>
      </c>
      <c r="B795" s="217" t="str">
        <f>IFERROR(IF(VLOOKUP(L795,ActivityList[#Data],13,0)="Yes"," "&amp;Map,"")&amp;IF(VLOOKUP(L795,ActivityList[#Data],14,0)="Yes"," "&amp;Timeline,IF(VLOOKUP(L795,ActivityList[#Data],14,0)="Figure"," "&amp;Timeline&amp;Figure,"")),"")</f>
        <v/>
      </c>
      <c r="C795" s="85" t="str">
        <v>Read Part 2 Chapter 14</v>
      </c>
      <c r="D795" s="218" t="str">
        <v>+ The Mysterious Island</v>
      </c>
      <c r="E795" s="218" t="str">
        <v>Foundation</v>
      </c>
      <c r="F795" s="219" t="str">
        <v>Literature</v>
      </c>
      <c r="G795" s="5">
        <v>34</v>
      </c>
      <c r="H795" s="5" t="str">
        <v>Ethan‚ Jesse</v>
      </c>
      <c r="I795" s="5" t="str">
        <v>Planned</v>
      </c>
      <c r="J795" s="220">
        <f>_xlfn.XLOOKUP(G795,Calendar!$A$2:$A$300,Calendar!$B$2:$B$300)</f>
        <v>43391</v>
      </c>
      <c r="K795" s="5" t="b">
        <f t="shared" ca="1" si="42"/>
        <v>0</v>
      </c>
      <c r="L795" s="5" t="str">
        <f t="shared" si="43"/>
        <v>Foundation+ The Mysterious Island34</v>
      </c>
    </row>
    <row r="796" spans="1:12" hidden="1" x14ac:dyDescent="0.25">
      <c r="A796" s="217" t="str">
        <f t="shared" si="41"/>
        <v>ƒ __/__</v>
      </c>
      <c r="B796" s="217" t="str">
        <f>IFERROR(IF(VLOOKUP(L796,ActivityList[#Data],13,0)="Yes"," "&amp;Map,"")&amp;IF(VLOOKUP(L796,ActivityList[#Data],14,0)="Yes"," "&amp;Timeline,IF(VLOOKUP(L796,ActivityList[#Data],14,0)="Figure"," "&amp;Timeline&amp;Figure,"")),"")</f>
        <v/>
      </c>
      <c r="C796" s="85" t="str">
        <v>Read Part 2 Chapter 15</v>
      </c>
      <c r="D796" s="218" t="str">
        <v>+ The Mysterious Island</v>
      </c>
      <c r="E796" s="218" t="str">
        <v>Foundation</v>
      </c>
      <c r="F796" s="219" t="str">
        <v>Literature</v>
      </c>
      <c r="G796" s="5">
        <v>35</v>
      </c>
      <c r="H796" s="5" t="str">
        <v>Ethan‚ Jesse</v>
      </c>
      <c r="I796" s="5" t="str">
        <v>Planned</v>
      </c>
      <c r="J796" s="220">
        <f>_xlfn.XLOOKUP(G796,Calendar!$A$2:$A$300,Calendar!$B$2:$B$300)</f>
        <v>43392</v>
      </c>
      <c r="K796" s="5" t="b">
        <f t="shared" ca="1" si="42"/>
        <v>0</v>
      </c>
      <c r="L796" s="5" t="str">
        <f t="shared" si="43"/>
        <v>Foundation+ The Mysterious Island35</v>
      </c>
    </row>
    <row r="797" spans="1:12" hidden="1" x14ac:dyDescent="0.25">
      <c r="A797" s="217" t="str">
        <f t="shared" si="41"/>
        <v>ƒ __/__</v>
      </c>
      <c r="B797" s="217" t="str">
        <f>IFERROR(IF(VLOOKUP(L797,ActivityList[#Data],13,0)="Yes"," "&amp;Map,"")&amp;IF(VLOOKUP(L797,ActivityList[#Data],14,0)="Yes"," "&amp;Timeline,IF(VLOOKUP(L797,ActivityList[#Data],14,0)="Figure"," "&amp;Timeline&amp;Figure,"")),"")</f>
        <v/>
      </c>
      <c r="C797" s="85" t="str">
        <v>Read Part 2 Chapter 16</v>
      </c>
      <c r="D797" s="218" t="str">
        <v>+ The Mysterious Island</v>
      </c>
      <c r="E797" s="218" t="str">
        <v>Foundation</v>
      </c>
      <c r="F797" s="219" t="str">
        <v>Literature</v>
      </c>
      <c r="G797" s="5">
        <v>36</v>
      </c>
      <c r="H797" s="5" t="str">
        <v>Ethan‚ Jesse</v>
      </c>
      <c r="I797" s="5" t="str">
        <v>Planned</v>
      </c>
      <c r="J797" s="220">
        <f>_xlfn.XLOOKUP(G797,Calendar!$A$2:$A$300,Calendar!$B$2:$B$300)</f>
        <v>43395</v>
      </c>
      <c r="K797" s="5" t="b">
        <f t="shared" ca="1" si="42"/>
        <v>0</v>
      </c>
      <c r="L797" s="5" t="str">
        <f t="shared" si="43"/>
        <v>Foundation+ The Mysterious Island36</v>
      </c>
    </row>
    <row r="798" spans="1:12" hidden="1" x14ac:dyDescent="0.25">
      <c r="A798" s="217" t="str">
        <f t="shared" si="41"/>
        <v>ƒ __/__</v>
      </c>
      <c r="B798" s="217" t="str">
        <f>IFERROR(IF(VLOOKUP(L798,ActivityList[#Data],13,0)="Yes"," "&amp;Map,"")&amp;IF(VLOOKUP(L798,ActivityList[#Data],14,0)="Yes"," "&amp;Timeline,IF(VLOOKUP(L798,ActivityList[#Data],14,0)="Figure"," "&amp;Timeline&amp;Figure,"")),"")</f>
        <v/>
      </c>
      <c r="C798" s="85" t="str">
        <v>Read Part 2 Chapter 17</v>
      </c>
      <c r="D798" s="218" t="str">
        <v>+ The Mysterious Island</v>
      </c>
      <c r="E798" s="218" t="str">
        <v>Foundation</v>
      </c>
      <c r="F798" s="219" t="str">
        <v>Literature</v>
      </c>
      <c r="G798" s="5">
        <v>37</v>
      </c>
      <c r="H798" s="5" t="str">
        <v>Ethan‚ Jesse</v>
      </c>
      <c r="I798" s="5" t="str">
        <v>Planned</v>
      </c>
      <c r="J798" s="220">
        <f>_xlfn.XLOOKUP(G798,Calendar!$A$2:$A$300,Calendar!$B$2:$B$300)</f>
        <v>43396</v>
      </c>
      <c r="K798" s="5" t="b">
        <f t="shared" ca="1" si="42"/>
        <v>0</v>
      </c>
      <c r="L798" s="5" t="str">
        <f t="shared" si="43"/>
        <v>Foundation+ The Mysterious Island37</v>
      </c>
    </row>
    <row r="799" spans="1:12" hidden="1" x14ac:dyDescent="0.25">
      <c r="A799" s="217" t="str">
        <f t="shared" si="41"/>
        <v>ƒ __/__</v>
      </c>
      <c r="B799" s="217" t="str">
        <f>IFERROR(IF(VLOOKUP(L799,ActivityList[#Data],13,0)="Yes"," "&amp;Map,"")&amp;IF(VLOOKUP(L799,ActivityList[#Data],14,0)="Yes"," "&amp;Timeline,IF(VLOOKUP(L799,ActivityList[#Data],14,0)="Figure"," "&amp;Timeline&amp;Figure,"")),"")</f>
        <v/>
      </c>
      <c r="C799" s="85" t="str">
        <v>Read Part 2 Chapter 18</v>
      </c>
      <c r="D799" s="218" t="str">
        <v>+ The Mysterious Island</v>
      </c>
      <c r="E799" s="218" t="str">
        <v>Foundation</v>
      </c>
      <c r="F799" s="219" t="str">
        <v>Literature</v>
      </c>
      <c r="G799" s="5">
        <v>38</v>
      </c>
      <c r="H799" s="5" t="str">
        <v>Ethan‚ Jesse</v>
      </c>
      <c r="I799" s="5" t="str">
        <v>Planned</v>
      </c>
      <c r="J799" s="220">
        <f>_xlfn.XLOOKUP(G799,Calendar!$A$2:$A$300,Calendar!$B$2:$B$300)</f>
        <v>43397</v>
      </c>
      <c r="K799" s="5" t="b">
        <f t="shared" ca="1" si="42"/>
        <v>0</v>
      </c>
      <c r="L799" s="5" t="str">
        <f t="shared" si="43"/>
        <v>Foundation+ The Mysterious Island38</v>
      </c>
    </row>
    <row r="800" spans="1:12" hidden="1" x14ac:dyDescent="0.25">
      <c r="A800" s="217" t="str">
        <f t="shared" si="41"/>
        <v>ƒ __/__</v>
      </c>
      <c r="B800" s="217" t="str">
        <f>IFERROR(IF(VLOOKUP(L800,ActivityList[#Data],13,0)="Yes"," "&amp;Map,"")&amp;IF(VLOOKUP(L800,ActivityList[#Data],14,0)="Yes"," "&amp;Timeline,IF(VLOOKUP(L800,ActivityList[#Data],14,0)="Figure"," "&amp;Timeline&amp;Figure,"")),"")</f>
        <v/>
      </c>
      <c r="C800" s="85" t="str">
        <v>Read Part 2 Chapter 19</v>
      </c>
      <c r="D800" s="218" t="str">
        <v>+ The Mysterious Island</v>
      </c>
      <c r="E800" s="218" t="str">
        <v>Foundation</v>
      </c>
      <c r="F800" s="219" t="str">
        <v>Literature</v>
      </c>
      <c r="G800" s="5">
        <v>39</v>
      </c>
      <c r="H800" s="5" t="str">
        <v>Ethan‚ Jesse</v>
      </c>
      <c r="I800" s="5" t="str">
        <v>Planned</v>
      </c>
      <c r="J800" s="220">
        <f>_xlfn.XLOOKUP(G800,Calendar!$A$2:$A$300,Calendar!$B$2:$B$300)</f>
        <v>43398</v>
      </c>
      <c r="K800" s="5" t="b">
        <f t="shared" ca="1" si="42"/>
        <v>0</v>
      </c>
      <c r="L800" s="5" t="str">
        <f t="shared" si="43"/>
        <v>Foundation+ The Mysterious Island39</v>
      </c>
    </row>
    <row r="801" spans="1:12" hidden="1" x14ac:dyDescent="0.25">
      <c r="A801" s="217" t="str">
        <f t="shared" si="41"/>
        <v>ƒ __/__</v>
      </c>
      <c r="B801" s="217" t="str">
        <f>IFERROR(IF(VLOOKUP(L801,ActivityList[#Data],13,0)="Yes"," "&amp;Map,"")&amp;IF(VLOOKUP(L801,ActivityList[#Data],14,0)="Yes"," "&amp;Timeline,IF(VLOOKUP(L801,ActivityList[#Data],14,0)="Figure"," "&amp;Timeline&amp;Figure,"")),"")</f>
        <v/>
      </c>
      <c r="C801" s="85" t="str">
        <v>Read Part 2 Chapter 20</v>
      </c>
      <c r="D801" s="218" t="str">
        <v>+ The Mysterious Island</v>
      </c>
      <c r="E801" s="218" t="str">
        <v>Foundation</v>
      </c>
      <c r="F801" s="219" t="str">
        <v>Literature</v>
      </c>
      <c r="G801" s="5">
        <v>40</v>
      </c>
      <c r="H801" s="5" t="str">
        <v>Ethan‚ Jesse</v>
      </c>
      <c r="I801" s="5" t="str">
        <v>Planned</v>
      </c>
      <c r="J801" s="220">
        <f>_xlfn.XLOOKUP(G801,Calendar!$A$2:$A$300,Calendar!$B$2:$B$300)</f>
        <v>43399</v>
      </c>
      <c r="K801" s="5" t="b">
        <f t="shared" ca="1" si="42"/>
        <v>0</v>
      </c>
      <c r="L801" s="5" t="str">
        <f t="shared" si="43"/>
        <v>Foundation+ The Mysterious Island40</v>
      </c>
    </row>
    <row r="802" spans="1:12" hidden="1" x14ac:dyDescent="0.25">
      <c r="A802" s="217" t="str">
        <f t="shared" si="41"/>
        <v>ƒ __/__</v>
      </c>
      <c r="B802" s="217" t="str">
        <f>IFERROR(IF(VLOOKUP(L802,ActivityList[#Data],13,0)="Yes"," "&amp;Map,"")&amp;IF(VLOOKUP(L802,ActivityList[#Data],14,0)="Yes"," "&amp;Timeline,IF(VLOOKUP(L802,ActivityList[#Data],14,0)="Figure"," "&amp;Timeline&amp;Figure,"")),"")</f>
        <v/>
      </c>
      <c r="C802" s="85" t="str">
        <v>Read Part 3 Chapter 1</v>
      </c>
      <c r="D802" s="218" t="str">
        <v>+ The Mysterious Island</v>
      </c>
      <c r="E802" s="218" t="str">
        <v>Foundation</v>
      </c>
      <c r="F802" s="219" t="str">
        <v>Literature</v>
      </c>
      <c r="G802" s="5">
        <v>41</v>
      </c>
      <c r="H802" s="5" t="str">
        <v>Ethan‚ Jesse</v>
      </c>
      <c r="I802" s="5" t="str">
        <v>Planned</v>
      </c>
      <c r="J802" s="220">
        <f>_xlfn.XLOOKUP(G802,Calendar!$A$2:$A$300,Calendar!$B$2:$B$300)</f>
        <v>43402</v>
      </c>
      <c r="K802" s="5" t="b">
        <f t="shared" ca="1" si="42"/>
        <v>0</v>
      </c>
      <c r="L802" s="5" t="str">
        <f t="shared" si="43"/>
        <v>Foundation+ The Mysterious Island41</v>
      </c>
    </row>
    <row r="803" spans="1:12" hidden="1" x14ac:dyDescent="0.25">
      <c r="A803" s="217" t="str">
        <f t="shared" si="41"/>
        <v>ƒ __/__</v>
      </c>
      <c r="B803" s="217" t="str">
        <f>IFERROR(IF(VLOOKUP(L803,ActivityList[#Data],13,0)="Yes"," "&amp;Map,"")&amp;IF(VLOOKUP(L803,ActivityList[#Data],14,0)="Yes"," "&amp;Timeline,IF(VLOOKUP(L803,ActivityList[#Data],14,0)="Figure"," "&amp;Timeline&amp;Figure,"")),"")</f>
        <v/>
      </c>
      <c r="C803" s="85" t="str">
        <v>Read Part 3 Chapter 2</v>
      </c>
      <c r="D803" s="218" t="str">
        <v>+ The Mysterious Island</v>
      </c>
      <c r="E803" s="218" t="str">
        <v>Foundation</v>
      </c>
      <c r="F803" s="219" t="str">
        <v>Literature</v>
      </c>
      <c r="G803" s="5">
        <v>42</v>
      </c>
      <c r="H803" s="5" t="str">
        <v>Ethan‚ Jesse</v>
      </c>
      <c r="I803" s="5" t="str">
        <v>Planned</v>
      </c>
      <c r="J803" s="220">
        <f>_xlfn.XLOOKUP(G803,Calendar!$A$2:$A$300,Calendar!$B$2:$B$300)</f>
        <v>43403</v>
      </c>
      <c r="K803" s="5" t="b">
        <f t="shared" ca="1" si="42"/>
        <v>0</v>
      </c>
      <c r="L803" s="5" t="str">
        <f t="shared" si="43"/>
        <v>Foundation+ The Mysterious Island42</v>
      </c>
    </row>
    <row r="804" spans="1:12" hidden="1" x14ac:dyDescent="0.25">
      <c r="A804" s="217" t="str">
        <f t="shared" si="41"/>
        <v>ƒ __/__</v>
      </c>
      <c r="B804" s="217" t="str">
        <f>IFERROR(IF(VLOOKUP(L804,ActivityList[#Data],13,0)="Yes"," "&amp;Map,"")&amp;IF(VLOOKUP(L804,ActivityList[#Data],14,0)="Yes"," "&amp;Timeline,IF(VLOOKUP(L804,ActivityList[#Data],14,0)="Figure"," "&amp;Timeline&amp;Figure,"")),"")</f>
        <v/>
      </c>
      <c r="C804" s="85" t="str">
        <v>Read Part 3 Chapter 3</v>
      </c>
      <c r="D804" s="218" t="str">
        <v>+ The Mysterious Island</v>
      </c>
      <c r="E804" s="218" t="str">
        <v>Foundation</v>
      </c>
      <c r="F804" s="219" t="str">
        <v>Literature</v>
      </c>
      <c r="G804" s="5">
        <v>43</v>
      </c>
      <c r="H804" s="5" t="str">
        <v>Ethan‚ Jesse</v>
      </c>
      <c r="I804" s="5" t="str">
        <v>Planned</v>
      </c>
      <c r="J804" s="220">
        <f>_xlfn.XLOOKUP(G804,Calendar!$A$2:$A$300,Calendar!$B$2:$B$300)</f>
        <v>43404</v>
      </c>
      <c r="K804" s="5" t="b">
        <f t="shared" ca="1" si="42"/>
        <v>0</v>
      </c>
      <c r="L804" s="5" t="str">
        <f t="shared" si="43"/>
        <v>Foundation+ The Mysterious Island43</v>
      </c>
    </row>
    <row r="805" spans="1:12" hidden="1" x14ac:dyDescent="0.25">
      <c r="A805" s="217" t="str">
        <f t="shared" si="41"/>
        <v>ƒ __/__</v>
      </c>
      <c r="B805" s="217" t="str">
        <f>IFERROR(IF(VLOOKUP(L805,ActivityList[#Data],13,0)="Yes"," "&amp;Map,"")&amp;IF(VLOOKUP(L805,ActivityList[#Data],14,0)="Yes"," "&amp;Timeline,IF(VLOOKUP(L805,ActivityList[#Data],14,0)="Figure"," "&amp;Timeline&amp;Figure,"")),"")</f>
        <v/>
      </c>
      <c r="C805" s="85" t="str">
        <v>Read Part 3 Chapter 4</v>
      </c>
      <c r="D805" s="218" t="str">
        <v>+ The Mysterious Island</v>
      </c>
      <c r="E805" s="218" t="str">
        <v>Foundation</v>
      </c>
      <c r="F805" s="219" t="str">
        <v>Literature</v>
      </c>
      <c r="G805" s="5">
        <v>44</v>
      </c>
      <c r="H805" s="5" t="str">
        <v>Ethan‚ Jesse</v>
      </c>
      <c r="I805" s="5" t="str">
        <v>Planned</v>
      </c>
      <c r="J805" s="220">
        <f>_xlfn.XLOOKUP(G805,Calendar!$A$2:$A$300,Calendar!$B$2:$B$300)</f>
        <v>43405</v>
      </c>
      <c r="K805" s="5" t="b">
        <f t="shared" ca="1" si="42"/>
        <v>0</v>
      </c>
      <c r="L805" s="5" t="str">
        <f t="shared" si="43"/>
        <v>Foundation+ The Mysterious Island44</v>
      </c>
    </row>
    <row r="806" spans="1:12" hidden="1" x14ac:dyDescent="0.25">
      <c r="A806" s="217" t="str">
        <f t="shared" si="41"/>
        <v>ƒ __/__</v>
      </c>
      <c r="B806" s="217" t="str">
        <f>IFERROR(IF(VLOOKUP(L806,ActivityList[#Data],13,0)="Yes"," "&amp;Map,"")&amp;IF(VLOOKUP(L806,ActivityList[#Data],14,0)="Yes"," "&amp;Timeline,IF(VLOOKUP(L806,ActivityList[#Data],14,0)="Figure"," "&amp;Timeline&amp;Figure,"")),"")</f>
        <v/>
      </c>
      <c r="C806" s="85" t="str">
        <v>Read Part 3 Chapter 5</v>
      </c>
      <c r="D806" s="218" t="str">
        <v>+ The Mysterious Island</v>
      </c>
      <c r="E806" s="218" t="str">
        <v>Foundation</v>
      </c>
      <c r="F806" s="219" t="str">
        <v>Literature</v>
      </c>
      <c r="G806" s="5">
        <v>45</v>
      </c>
      <c r="H806" s="5" t="str">
        <v>Ethan‚ Jesse</v>
      </c>
      <c r="I806" s="5" t="str">
        <v>Planned</v>
      </c>
      <c r="J806" s="220">
        <f>_xlfn.XLOOKUP(G806,Calendar!$A$2:$A$300,Calendar!$B$2:$B$300)</f>
        <v>43406</v>
      </c>
      <c r="K806" s="5" t="b">
        <f t="shared" ca="1" si="42"/>
        <v>0</v>
      </c>
      <c r="L806" s="5" t="str">
        <f t="shared" si="43"/>
        <v>Foundation+ The Mysterious Island45</v>
      </c>
    </row>
    <row r="807" spans="1:12" hidden="1" x14ac:dyDescent="0.25">
      <c r="A807" s="217" t="str">
        <f t="shared" si="41"/>
        <v>ƒ __/__</v>
      </c>
      <c r="B807" s="217" t="str">
        <f>IFERROR(IF(VLOOKUP(L807,ActivityList[#Data],13,0)="Yes"," "&amp;Map,"")&amp;IF(VLOOKUP(L807,ActivityList[#Data],14,0)="Yes"," "&amp;Timeline,IF(VLOOKUP(L807,ActivityList[#Data],14,0)="Figure"," "&amp;Timeline&amp;Figure,"")),"")</f>
        <v/>
      </c>
      <c r="C807" s="85" t="str">
        <v>Read Part 3 Chapter 6</v>
      </c>
      <c r="D807" s="218" t="str">
        <v>+ The Mysterious Island</v>
      </c>
      <c r="E807" s="218" t="str">
        <v>Foundation</v>
      </c>
      <c r="F807" s="219" t="str">
        <v>Literature</v>
      </c>
      <c r="G807" s="5">
        <v>46</v>
      </c>
      <c r="H807" s="5" t="str">
        <v>Ethan‚ Jesse</v>
      </c>
      <c r="I807" s="5" t="str">
        <v>Planned</v>
      </c>
      <c r="J807" s="220">
        <f>_xlfn.XLOOKUP(G807,Calendar!$A$2:$A$300,Calendar!$B$2:$B$300)</f>
        <v>43409</v>
      </c>
      <c r="K807" s="5" t="b">
        <f t="shared" ca="1" si="42"/>
        <v>0</v>
      </c>
      <c r="L807" s="5" t="str">
        <f t="shared" si="43"/>
        <v>Foundation+ The Mysterious Island46</v>
      </c>
    </row>
    <row r="808" spans="1:12" hidden="1" x14ac:dyDescent="0.25">
      <c r="A808" s="217" t="str">
        <f t="shared" si="41"/>
        <v>ƒ __/__</v>
      </c>
      <c r="B808" s="217" t="str">
        <f>IFERROR(IF(VLOOKUP(L808,ActivityList[#Data],13,0)="Yes"," "&amp;Map,"")&amp;IF(VLOOKUP(L808,ActivityList[#Data],14,0)="Yes"," "&amp;Timeline,IF(VLOOKUP(L808,ActivityList[#Data],14,0)="Figure"," "&amp;Timeline&amp;Figure,"")),"")</f>
        <v/>
      </c>
      <c r="C808" s="85" t="str">
        <v>Read Part 3 Chapter 7</v>
      </c>
      <c r="D808" s="218" t="str">
        <v>+ The Mysterious Island</v>
      </c>
      <c r="E808" s="218" t="str">
        <v>Foundation</v>
      </c>
      <c r="F808" s="219" t="str">
        <v>Literature</v>
      </c>
      <c r="G808" s="5">
        <v>47</v>
      </c>
      <c r="H808" s="5" t="str">
        <v>Ethan‚ Jesse</v>
      </c>
      <c r="I808" s="5" t="str">
        <v>Planned</v>
      </c>
      <c r="J808" s="220">
        <f>_xlfn.XLOOKUP(G808,Calendar!$A$2:$A$300,Calendar!$B$2:$B$300)</f>
        <v>43410</v>
      </c>
      <c r="K808" s="5" t="b">
        <f t="shared" ca="1" si="42"/>
        <v>0</v>
      </c>
      <c r="L808" s="5" t="str">
        <f t="shared" si="43"/>
        <v>Foundation+ The Mysterious Island47</v>
      </c>
    </row>
    <row r="809" spans="1:12" hidden="1" x14ac:dyDescent="0.25">
      <c r="A809" s="217" t="str">
        <f t="shared" si="41"/>
        <v>ƒ __/__</v>
      </c>
      <c r="B809" s="217" t="str">
        <f>IFERROR(IF(VLOOKUP(L809,ActivityList[#Data],13,0)="Yes"," "&amp;Map,"")&amp;IF(VLOOKUP(L809,ActivityList[#Data],14,0)="Yes"," "&amp;Timeline,IF(VLOOKUP(L809,ActivityList[#Data],14,0)="Figure"," "&amp;Timeline&amp;Figure,"")),"")</f>
        <v/>
      </c>
      <c r="C809" s="85" t="str">
        <v>Read Part 3 Chapter 8</v>
      </c>
      <c r="D809" s="218" t="str">
        <v>+ The Mysterious Island</v>
      </c>
      <c r="E809" s="218" t="str">
        <v>Foundation</v>
      </c>
      <c r="F809" s="219" t="str">
        <v>Literature</v>
      </c>
      <c r="G809" s="5">
        <v>48</v>
      </c>
      <c r="H809" s="5" t="str">
        <v>Ethan‚ Jesse</v>
      </c>
      <c r="I809" s="5" t="str">
        <v>Planned</v>
      </c>
      <c r="J809" s="220">
        <f>_xlfn.XLOOKUP(G809,Calendar!$A$2:$A$300,Calendar!$B$2:$B$300)</f>
        <v>43411</v>
      </c>
      <c r="K809" s="5" t="b">
        <f t="shared" ca="1" si="42"/>
        <v>0</v>
      </c>
      <c r="L809" s="5" t="str">
        <f t="shared" si="43"/>
        <v>Foundation+ The Mysterious Island48</v>
      </c>
    </row>
    <row r="810" spans="1:12" hidden="1" x14ac:dyDescent="0.25">
      <c r="A810" s="217" t="str">
        <f t="shared" si="41"/>
        <v>ƒ __/__</v>
      </c>
      <c r="B810" s="217" t="str">
        <f>IFERROR(IF(VLOOKUP(L810,ActivityList[#Data],13,0)="Yes"," "&amp;Map,"")&amp;IF(VLOOKUP(L810,ActivityList[#Data],14,0)="Yes"," "&amp;Timeline,IF(VLOOKUP(L810,ActivityList[#Data],14,0)="Figure"," "&amp;Timeline&amp;Figure,"")),"")</f>
        <v/>
      </c>
      <c r="C810" s="85" t="str">
        <v>Read Part 3 Chapter 9</v>
      </c>
      <c r="D810" s="218" t="str">
        <v>+ The Mysterious Island</v>
      </c>
      <c r="E810" s="218" t="str">
        <v>Foundation</v>
      </c>
      <c r="F810" s="219" t="str">
        <v>Literature</v>
      </c>
      <c r="G810" s="5">
        <v>49</v>
      </c>
      <c r="H810" s="5" t="str">
        <v>Ethan‚ Jesse</v>
      </c>
      <c r="I810" s="5" t="str">
        <v>Planned</v>
      </c>
      <c r="J810" s="220">
        <f>_xlfn.XLOOKUP(G810,Calendar!$A$2:$A$300,Calendar!$B$2:$B$300)</f>
        <v>43412</v>
      </c>
      <c r="K810" s="5" t="b">
        <f t="shared" ca="1" si="42"/>
        <v>0</v>
      </c>
      <c r="L810" s="5" t="str">
        <f t="shared" si="43"/>
        <v>Foundation+ The Mysterious Island49</v>
      </c>
    </row>
    <row r="811" spans="1:12" hidden="1" x14ac:dyDescent="0.25">
      <c r="A811" s="217" t="str">
        <f t="shared" si="41"/>
        <v>ƒ __/__</v>
      </c>
      <c r="B811" s="217" t="str">
        <f>IFERROR(IF(VLOOKUP(L811,ActivityList[#Data],13,0)="Yes"," "&amp;Map,"")&amp;IF(VLOOKUP(L811,ActivityList[#Data],14,0)="Yes"," "&amp;Timeline,IF(VLOOKUP(L811,ActivityList[#Data],14,0)="Figure"," "&amp;Timeline&amp;Figure,"")),"")</f>
        <v/>
      </c>
      <c r="C811" s="85" t="str">
        <v>Read Part 3 Chapter 10</v>
      </c>
      <c r="D811" s="218" t="str">
        <v>+ The Mysterious Island</v>
      </c>
      <c r="E811" s="218" t="str">
        <v>Foundation</v>
      </c>
      <c r="F811" s="219" t="str">
        <v>Literature</v>
      </c>
      <c r="G811" s="5">
        <v>50</v>
      </c>
      <c r="H811" s="5" t="str">
        <v>Ethan‚ Jesse</v>
      </c>
      <c r="I811" s="5" t="str">
        <v>Planned</v>
      </c>
      <c r="J811" s="220">
        <f>_xlfn.XLOOKUP(G811,Calendar!$A$2:$A$300,Calendar!$B$2:$B$300)</f>
        <v>43413</v>
      </c>
      <c r="K811" s="5" t="b">
        <f t="shared" ca="1" si="42"/>
        <v>0</v>
      </c>
      <c r="L811" s="5" t="str">
        <f t="shared" si="43"/>
        <v>Foundation+ The Mysterious Island50</v>
      </c>
    </row>
    <row r="812" spans="1:12" hidden="1" x14ac:dyDescent="0.25">
      <c r="A812" s="217" t="str">
        <f t="shared" si="41"/>
        <v>ƒ __/__</v>
      </c>
      <c r="B812" s="217" t="str">
        <f>IFERROR(IF(VLOOKUP(L812,ActivityList[#Data],13,0)="Yes"," "&amp;Map,"")&amp;IF(VLOOKUP(L812,ActivityList[#Data],14,0)="Yes"," "&amp;Timeline,IF(VLOOKUP(L812,ActivityList[#Data],14,0)="Figure"," "&amp;Timeline&amp;Figure,"")),"")</f>
        <v/>
      </c>
      <c r="C812" s="85" t="str">
        <v>Read Part 3 Chapter 11</v>
      </c>
      <c r="D812" s="218" t="str">
        <v>+ The Mysterious Island</v>
      </c>
      <c r="E812" s="218" t="str">
        <v>Foundation</v>
      </c>
      <c r="F812" s="219" t="str">
        <v>Literature</v>
      </c>
      <c r="G812" s="5">
        <v>51</v>
      </c>
      <c r="H812" s="5" t="str">
        <v>Ethan‚ Jesse</v>
      </c>
      <c r="I812" s="5" t="str">
        <v>Planned</v>
      </c>
      <c r="J812" s="220">
        <f>_xlfn.XLOOKUP(G812,Calendar!$A$2:$A$300,Calendar!$B$2:$B$300)</f>
        <v>43416</v>
      </c>
      <c r="K812" s="5" t="b">
        <f t="shared" ca="1" si="42"/>
        <v>0</v>
      </c>
      <c r="L812" s="5" t="str">
        <f t="shared" si="43"/>
        <v>Foundation+ The Mysterious Island51</v>
      </c>
    </row>
    <row r="813" spans="1:12" hidden="1" x14ac:dyDescent="0.25">
      <c r="A813" s="217" t="str">
        <f t="shared" si="41"/>
        <v>ƒ __/__</v>
      </c>
      <c r="B813" s="217" t="str">
        <f>IFERROR(IF(VLOOKUP(L813,ActivityList[#Data],13,0)="Yes"," "&amp;Map,"")&amp;IF(VLOOKUP(L813,ActivityList[#Data],14,0)="Yes"," "&amp;Timeline,IF(VLOOKUP(L813,ActivityList[#Data],14,0)="Figure"," "&amp;Timeline&amp;Figure,"")),"")</f>
        <v/>
      </c>
      <c r="C813" s="85" t="str">
        <v>Read Part 3 Chapter 12</v>
      </c>
      <c r="D813" s="218" t="str">
        <v>+ The Mysterious Island</v>
      </c>
      <c r="E813" s="218" t="str">
        <v>Foundation</v>
      </c>
      <c r="F813" s="219" t="str">
        <v>Literature</v>
      </c>
      <c r="G813" s="5">
        <v>52</v>
      </c>
      <c r="H813" s="5" t="str">
        <v>Ethan‚ Jesse</v>
      </c>
      <c r="I813" s="5" t="str">
        <v>Planned</v>
      </c>
      <c r="J813" s="220">
        <f>_xlfn.XLOOKUP(G813,Calendar!$A$2:$A$300,Calendar!$B$2:$B$300)</f>
        <v>43417</v>
      </c>
      <c r="K813" s="5" t="b">
        <f t="shared" ca="1" si="42"/>
        <v>0</v>
      </c>
      <c r="L813" s="5" t="str">
        <f t="shared" si="43"/>
        <v>Foundation+ The Mysterious Island52</v>
      </c>
    </row>
    <row r="814" spans="1:12" hidden="1" x14ac:dyDescent="0.25">
      <c r="A814" s="217" t="str">
        <f t="shared" si="41"/>
        <v>ƒ __/__</v>
      </c>
      <c r="B814" s="217" t="str">
        <f>IFERROR(IF(VLOOKUP(L814,ActivityList[#Data],13,0)="Yes"," "&amp;Map,"")&amp;IF(VLOOKUP(L814,ActivityList[#Data],14,0)="Yes"," "&amp;Timeline,IF(VLOOKUP(L814,ActivityList[#Data],14,0)="Figure"," "&amp;Timeline&amp;Figure,"")),"")</f>
        <v/>
      </c>
      <c r="C814" s="85" t="str">
        <v>Read Part 3 Chapter 13</v>
      </c>
      <c r="D814" s="218" t="str">
        <v>+ The Mysterious Island</v>
      </c>
      <c r="E814" s="218" t="str">
        <v>Foundation</v>
      </c>
      <c r="F814" s="219" t="str">
        <v>Literature</v>
      </c>
      <c r="G814" s="5">
        <v>53</v>
      </c>
      <c r="H814" s="5" t="str">
        <v>Ethan‚ Jesse</v>
      </c>
      <c r="I814" s="5" t="str">
        <v>Planned</v>
      </c>
      <c r="J814" s="220">
        <f>_xlfn.XLOOKUP(G814,Calendar!$A$2:$A$300,Calendar!$B$2:$B$300)</f>
        <v>43418</v>
      </c>
      <c r="K814" s="5" t="b">
        <f t="shared" ca="1" si="42"/>
        <v>0</v>
      </c>
      <c r="L814" s="5" t="str">
        <f t="shared" si="43"/>
        <v>Foundation+ The Mysterious Island53</v>
      </c>
    </row>
    <row r="815" spans="1:12" hidden="1" x14ac:dyDescent="0.25">
      <c r="A815" s="217" t="str">
        <f t="shared" si="41"/>
        <v>ƒ __/__</v>
      </c>
      <c r="B815" s="217" t="str">
        <f>IFERROR(IF(VLOOKUP(L815,ActivityList[#Data],13,0)="Yes"," "&amp;Map,"")&amp;IF(VLOOKUP(L815,ActivityList[#Data],14,0)="Yes"," "&amp;Timeline,IF(VLOOKUP(L815,ActivityList[#Data],14,0)="Figure"," "&amp;Timeline&amp;Figure,"")),"")</f>
        <v/>
      </c>
      <c r="C815" s="85" t="str">
        <v>Read Part 3 Chapter 14</v>
      </c>
      <c r="D815" s="218" t="str">
        <v>+ The Mysterious Island</v>
      </c>
      <c r="E815" s="218" t="str">
        <v>Foundation</v>
      </c>
      <c r="F815" s="219" t="str">
        <v>Literature</v>
      </c>
      <c r="G815" s="5">
        <v>54</v>
      </c>
      <c r="H815" s="5" t="str">
        <v>Ethan‚ Jesse</v>
      </c>
      <c r="I815" s="5" t="str">
        <v>Planned</v>
      </c>
      <c r="J815" s="220">
        <f>_xlfn.XLOOKUP(G815,Calendar!$A$2:$A$300,Calendar!$B$2:$B$300)</f>
        <v>43419</v>
      </c>
      <c r="K815" s="5" t="b">
        <f t="shared" ca="1" si="42"/>
        <v>0</v>
      </c>
      <c r="L815" s="5" t="str">
        <f t="shared" si="43"/>
        <v>Foundation+ The Mysterious Island54</v>
      </c>
    </row>
    <row r="816" spans="1:12" hidden="1" x14ac:dyDescent="0.25">
      <c r="A816" s="217" t="str">
        <f t="shared" si="41"/>
        <v>ƒ __/__</v>
      </c>
      <c r="B816" s="217" t="str">
        <f>IFERROR(IF(VLOOKUP(L816,ActivityList[#Data],13,0)="Yes"," "&amp;Map,"")&amp;IF(VLOOKUP(L816,ActivityList[#Data],14,0)="Yes"," "&amp;Timeline,IF(VLOOKUP(L816,ActivityList[#Data],14,0)="Figure"," "&amp;Timeline&amp;Figure,"")),"")</f>
        <v/>
      </c>
      <c r="C816" s="85" t="str">
        <v>Read Part 3 Chapter 15</v>
      </c>
      <c r="D816" s="218" t="str">
        <v>+ The Mysterious Island</v>
      </c>
      <c r="E816" s="218" t="str">
        <v>Foundation</v>
      </c>
      <c r="F816" s="219" t="str">
        <v>Literature</v>
      </c>
      <c r="G816" s="5">
        <v>55</v>
      </c>
      <c r="H816" s="5" t="str">
        <v>Ethan‚ Jesse</v>
      </c>
      <c r="I816" s="5" t="str">
        <v>Planned</v>
      </c>
      <c r="J816" s="220">
        <f>_xlfn.XLOOKUP(G816,Calendar!$A$2:$A$300,Calendar!$B$2:$B$300)</f>
        <v>43420</v>
      </c>
      <c r="K816" s="5" t="b">
        <f t="shared" ca="1" si="42"/>
        <v>0</v>
      </c>
      <c r="L816" s="5" t="str">
        <f t="shared" si="43"/>
        <v>Foundation+ The Mysterious Island55</v>
      </c>
    </row>
    <row r="817" spans="1:12" hidden="1" x14ac:dyDescent="0.25">
      <c r="A817" s="217" t="str">
        <f t="shared" si="41"/>
        <v>ƒ __/__</v>
      </c>
      <c r="B817" s="217" t="str">
        <f>IFERROR(IF(VLOOKUP(L817,ActivityList[#Data],13,0)="Yes"," "&amp;Map,"")&amp;IF(VLOOKUP(L817,ActivityList[#Data],14,0)="Yes"," "&amp;Timeline,IF(VLOOKUP(L817,ActivityList[#Data],14,0)="Figure"," "&amp;Timeline&amp;Figure,"")),"")</f>
        <v/>
      </c>
      <c r="C817" s="85" t="str">
        <v>Read Part 3 Chapter 16</v>
      </c>
      <c r="D817" s="218" t="str">
        <v>+ The Mysterious Island</v>
      </c>
      <c r="E817" s="218" t="str">
        <v>Foundation</v>
      </c>
      <c r="F817" s="219" t="str">
        <v>Literature</v>
      </c>
      <c r="G817" s="5">
        <v>56</v>
      </c>
      <c r="H817" s="5" t="str">
        <v>Ethan‚ Jesse</v>
      </c>
      <c r="I817" s="5" t="str">
        <v>Planned</v>
      </c>
      <c r="J817" s="220">
        <f>_xlfn.XLOOKUP(G817,Calendar!$A$2:$A$300,Calendar!$B$2:$B$300)</f>
        <v>43423</v>
      </c>
      <c r="K817" s="5" t="b">
        <f t="shared" ca="1" si="42"/>
        <v>0</v>
      </c>
      <c r="L817" s="5" t="str">
        <f t="shared" si="43"/>
        <v>Foundation+ The Mysterious Island56</v>
      </c>
    </row>
    <row r="818" spans="1:12" hidden="1" x14ac:dyDescent="0.25">
      <c r="A818" s="217" t="str">
        <f t="shared" si="41"/>
        <v>ƒ __/__</v>
      </c>
      <c r="B818" s="217" t="str">
        <f>IFERROR(IF(VLOOKUP(L818,ActivityList[#Data],13,0)="Yes"," "&amp;Map,"")&amp;IF(VLOOKUP(L818,ActivityList[#Data],14,0)="Yes"," "&amp;Timeline,IF(VLOOKUP(L818,ActivityList[#Data],14,0)="Figure"," "&amp;Timeline&amp;Figure,"")),"")</f>
        <v/>
      </c>
      <c r="C818" s="85" t="str">
        <v>Read Part 3 Chapter 17</v>
      </c>
      <c r="D818" s="218" t="str">
        <v>+ The Mysterious Island</v>
      </c>
      <c r="E818" s="218" t="str">
        <v>Foundation</v>
      </c>
      <c r="F818" s="219" t="str">
        <v>Literature</v>
      </c>
      <c r="G818" s="5">
        <v>57</v>
      </c>
      <c r="H818" s="5" t="str">
        <v>Ethan‚ Jesse</v>
      </c>
      <c r="I818" s="5" t="str">
        <v>Planned</v>
      </c>
      <c r="J818" s="220">
        <f>_xlfn.XLOOKUP(G818,Calendar!$A$2:$A$300,Calendar!$B$2:$B$300)</f>
        <v>43424</v>
      </c>
      <c r="K818" s="5" t="b">
        <f t="shared" ca="1" si="42"/>
        <v>0</v>
      </c>
      <c r="L818" s="5" t="str">
        <f t="shared" si="43"/>
        <v>Foundation+ The Mysterious Island57</v>
      </c>
    </row>
    <row r="819" spans="1:12" hidden="1" x14ac:dyDescent="0.25">
      <c r="A819" s="217" t="str">
        <f t="shared" si="41"/>
        <v>ƒ __/__</v>
      </c>
      <c r="B819" s="217" t="str">
        <f>IFERROR(IF(VLOOKUP(L819,ActivityList[#Data],13,0)="Yes"," "&amp;Map,"")&amp;IF(VLOOKUP(L819,ActivityList[#Data],14,0)="Yes"," "&amp;Timeline,IF(VLOOKUP(L819,ActivityList[#Data],14,0)="Figure"," "&amp;Timeline&amp;Figure,"")),"")</f>
        <v/>
      </c>
      <c r="C819" s="85" t="str">
        <v>Read Part 3 Chapter 18</v>
      </c>
      <c r="D819" s="218" t="str">
        <v>+ The Mysterious Island</v>
      </c>
      <c r="E819" s="218" t="str">
        <v>Foundation</v>
      </c>
      <c r="F819" s="219" t="str">
        <v>Literature</v>
      </c>
      <c r="G819" s="5">
        <v>58</v>
      </c>
      <c r="H819" s="5" t="str">
        <v>Ethan‚ Jesse</v>
      </c>
      <c r="I819" s="5" t="str">
        <v>Planned</v>
      </c>
      <c r="J819" s="220">
        <f>_xlfn.XLOOKUP(G819,Calendar!$A$2:$A$300,Calendar!$B$2:$B$300)</f>
        <v>43425</v>
      </c>
      <c r="K819" s="5" t="b">
        <f t="shared" ca="1" si="42"/>
        <v>0</v>
      </c>
      <c r="L819" s="5" t="str">
        <f t="shared" si="43"/>
        <v>Foundation+ The Mysterious Island58</v>
      </c>
    </row>
    <row r="820" spans="1:12" hidden="1" x14ac:dyDescent="0.25">
      <c r="A820" s="217" t="str">
        <f t="shared" si="41"/>
        <v>ƒ __/__</v>
      </c>
      <c r="B820" s="217" t="str">
        <f>IFERROR(IF(VLOOKUP(L820,ActivityList[#Data],13,0)="Yes"," "&amp;Map,"")&amp;IF(VLOOKUP(L820,ActivityList[#Data],14,0)="Yes"," "&amp;Timeline,IF(VLOOKUP(L820,ActivityList[#Data],14,0)="Figure"," "&amp;Timeline&amp;Figure,"")),"")</f>
        <v/>
      </c>
      <c r="C820" s="85" t="str">
        <v>Read Part 3 Chapter 19</v>
      </c>
      <c r="D820" s="218" t="str">
        <v>+ The Mysterious Island</v>
      </c>
      <c r="E820" s="218" t="str">
        <v>Foundation</v>
      </c>
      <c r="F820" s="219" t="str">
        <v>Literature</v>
      </c>
      <c r="G820" s="5">
        <v>59</v>
      </c>
      <c r="H820" s="5" t="str">
        <v>Ethan‚ Jesse</v>
      </c>
      <c r="I820" s="5" t="str">
        <v>Planned</v>
      </c>
      <c r="J820" s="220">
        <f>_xlfn.XLOOKUP(G820,Calendar!$A$2:$A$300,Calendar!$B$2:$B$300)</f>
        <v>43426</v>
      </c>
      <c r="K820" s="5" t="b">
        <f t="shared" ca="1" si="42"/>
        <v>0</v>
      </c>
      <c r="L820" s="5" t="str">
        <f t="shared" si="43"/>
        <v>Foundation+ The Mysterious Island59</v>
      </c>
    </row>
    <row r="821" spans="1:12" hidden="1" x14ac:dyDescent="0.25">
      <c r="A821" s="217" t="str">
        <f t="shared" si="41"/>
        <v>ƒ __/__</v>
      </c>
      <c r="B821" s="217" t="str">
        <f>IFERROR(IF(VLOOKUP(L821,ActivityList[#Data],13,0)="Yes"," "&amp;Map,"")&amp;IF(VLOOKUP(L821,ActivityList[#Data],14,0)="Yes"," "&amp;Timeline,IF(VLOOKUP(L821,ActivityList[#Data],14,0)="Figure"," "&amp;Timeline&amp;Figure,"")),"")</f>
        <v/>
      </c>
      <c r="C821" s="85" t="str">
        <v>Read Part 3 Chapter 20</v>
      </c>
      <c r="D821" s="218" t="str">
        <v>+ The Mysterious Island</v>
      </c>
      <c r="E821" s="218" t="str">
        <v>Foundation</v>
      </c>
      <c r="F821" s="219" t="str">
        <v>Literature</v>
      </c>
      <c r="G821" s="5">
        <v>60</v>
      </c>
      <c r="H821" s="5" t="str">
        <v>Ethan‚ Jesse</v>
      </c>
      <c r="I821" s="5" t="str">
        <v>Planned</v>
      </c>
      <c r="J821" s="220">
        <f>_xlfn.XLOOKUP(G821,Calendar!$A$2:$A$300,Calendar!$B$2:$B$300)</f>
        <v>43427</v>
      </c>
      <c r="K821" s="5" t="b">
        <f t="shared" ca="1" si="42"/>
        <v>0</v>
      </c>
      <c r="L821" s="5" t="str">
        <f t="shared" si="43"/>
        <v>Foundation+ The Mysterious Island60</v>
      </c>
    </row>
    <row r="822" spans="1:12" hidden="1" x14ac:dyDescent="0.25">
      <c r="A822" s="217" t="str">
        <f t="shared" si="41"/>
        <v>ƒ __/__</v>
      </c>
      <c r="B822" s="217" t="str">
        <f>IFERROR(IF(VLOOKUP(L822,ActivityList[#Data],13,0)="Yes"," "&amp;Map,"")&amp;IF(VLOOKUP(L822,ActivityList[#Data],14,0)="Yes"," "&amp;Timeline,IF(VLOOKUP(L822,ActivityList[#Data],14,0)="Figure"," "&amp;Timeline&amp;Figure,"")),"")</f>
        <v xml:space="preserve"> Ǽ</v>
      </c>
      <c r="C822" s="85" t="str">
        <v>Read Chapters 1-2</v>
      </c>
      <c r="D822" s="218" t="str">
        <v>+ Cheaper by the Dozen</v>
      </c>
      <c r="E822" s="218" t="str">
        <v>Foundation</v>
      </c>
      <c r="F822" s="219" t="str">
        <v>Literature</v>
      </c>
      <c r="G822" s="5">
        <v>61</v>
      </c>
      <c r="H822" s="5" t="str">
        <v>Ethan‚ Jesse</v>
      </c>
      <c r="I822" s="5" t="str">
        <v>Planned</v>
      </c>
      <c r="J822" s="220">
        <f>_xlfn.XLOOKUP(G822,Calendar!$A$2:$A$300,Calendar!$B$2:$B$300)</f>
        <v>43430</v>
      </c>
      <c r="K822" s="5" t="b">
        <f t="shared" ca="1" si="42"/>
        <v>0</v>
      </c>
      <c r="L822" s="5" t="str">
        <f t="shared" si="43"/>
        <v>Foundation+ Cheaper by the Dozen61</v>
      </c>
    </row>
    <row r="823" spans="1:12" hidden="1" x14ac:dyDescent="0.25">
      <c r="A823" s="217" t="str">
        <f t="shared" si="41"/>
        <v>ƒ __/__</v>
      </c>
      <c r="B823" s="217" t="str">
        <f>IFERROR(IF(VLOOKUP(L823,ActivityList[#Data],13,0)="Yes"," "&amp;Map,"")&amp;IF(VLOOKUP(L823,ActivityList[#Data],14,0)="Yes"," "&amp;Timeline,IF(VLOOKUP(L823,ActivityList[#Data],14,0)="Figure"," "&amp;Timeline&amp;Figure,"")),"")</f>
        <v/>
      </c>
      <c r="C823" s="85" t="str">
        <v>Read Chapter 3</v>
      </c>
      <c r="D823" s="218" t="str">
        <v>+ Cheaper by the Dozen</v>
      </c>
      <c r="E823" s="218" t="str">
        <v>Foundation</v>
      </c>
      <c r="F823" s="219" t="str">
        <v>Literature</v>
      </c>
      <c r="G823" s="5">
        <v>62</v>
      </c>
      <c r="H823" s="5" t="str">
        <v>Ethan‚ Jesse</v>
      </c>
      <c r="I823" s="5" t="str">
        <v>Planned</v>
      </c>
      <c r="J823" s="220">
        <f>_xlfn.XLOOKUP(G823,Calendar!$A$2:$A$300,Calendar!$B$2:$B$300)</f>
        <v>43431</v>
      </c>
      <c r="K823" s="5" t="b">
        <f t="shared" ca="1" si="42"/>
        <v>0</v>
      </c>
      <c r="L823" s="5" t="str">
        <f t="shared" si="43"/>
        <v>Foundation+ Cheaper by the Dozen62</v>
      </c>
    </row>
    <row r="824" spans="1:12" hidden="1" x14ac:dyDescent="0.25">
      <c r="A824" s="217" t="str">
        <f t="shared" si="41"/>
        <v>ƒ __/__</v>
      </c>
      <c r="B824" s="217" t="str">
        <f>IFERROR(IF(VLOOKUP(L824,ActivityList[#Data],13,0)="Yes"," "&amp;Map,"")&amp;IF(VLOOKUP(L824,ActivityList[#Data],14,0)="Yes"," "&amp;Timeline,IF(VLOOKUP(L824,ActivityList[#Data],14,0)="Figure"," "&amp;Timeline&amp;Figure,"")),"")</f>
        <v/>
      </c>
      <c r="C824" s="85" t="str">
        <v>Read Chapters 4-5</v>
      </c>
      <c r="D824" s="218" t="str">
        <v>+ Cheaper by the Dozen</v>
      </c>
      <c r="E824" s="218" t="str">
        <v>Foundation</v>
      </c>
      <c r="F824" s="219" t="str">
        <v>Literature</v>
      </c>
      <c r="G824" s="5">
        <v>63</v>
      </c>
      <c r="H824" s="5" t="str">
        <v>Ethan‚ Jesse</v>
      </c>
      <c r="I824" s="5" t="str">
        <v>Planned</v>
      </c>
      <c r="J824" s="220">
        <f>_xlfn.XLOOKUP(G824,Calendar!$A$2:$A$300,Calendar!$B$2:$B$300)</f>
        <v>43432</v>
      </c>
      <c r="K824" s="5" t="b">
        <f t="shared" ca="1" si="42"/>
        <v>0</v>
      </c>
      <c r="L824" s="5" t="str">
        <f t="shared" si="43"/>
        <v>Foundation+ Cheaper by the Dozen63</v>
      </c>
    </row>
    <row r="825" spans="1:12" hidden="1" x14ac:dyDescent="0.25">
      <c r="A825" s="217" t="str">
        <f t="shared" si="41"/>
        <v>ƒ __/__</v>
      </c>
      <c r="B825" s="217" t="str">
        <f>IFERROR(IF(VLOOKUP(L825,ActivityList[#Data],13,0)="Yes"," "&amp;Map,"")&amp;IF(VLOOKUP(L825,ActivityList[#Data],14,0)="Yes"," "&amp;Timeline,IF(VLOOKUP(L825,ActivityList[#Data],14,0)="Figure"," "&amp;Timeline&amp;Figure,"")),"")</f>
        <v/>
      </c>
      <c r="C825" s="85" t="str">
        <v>Read Chapter 6</v>
      </c>
      <c r="D825" s="218" t="str">
        <v>+ Cheaper by the Dozen</v>
      </c>
      <c r="E825" s="218" t="str">
        <v>Foundation</v>
      </c>
      <c r="F825" s="219" t="str">
        <v>Literature</v>
      </c>
      <c r="G825" s="5">
        <v>64</v>
      </c>
      <c r="H825" s="5" t="str">
        <v>Ethan‚ Jesse</v>
      </c>
      <c r="I825" s="5" t="str">
        <v>Planned</v>
      </c>
      <c r="J825" s="220">
        <f>_xlfn.XLOOKUP(G825,Calendar!$A$2:$A$300,Calendar!$B$2:$B$300)</f>
        <v>43433</v>
      </c>
      <c r="K825" s="5" t="b">
        <f t="shared" ca="1" si="42"/>
        <v>0</v>
      </c>
      <c r="L825" s="5" t="str">
        <f t="shared" si="43"/>
        <v>Foundation+ Cheaper by the Dozen64</v>
      </c>
    </row>
    <row r="826" spans="1:12" hidden="1" x14ac:dyDescent="0.25">
      <c r="A826" s="217" t="str">
        <f t="shared" si="41"/>
        <v>ƒ __/__</v>
      </c>
      <c r="B826" s="217" t="str">
        <f>IFERROR(IF(VLOOKUP(L826,ActivityList[#Data],13,0)="Yes"," "&amp;Map,"")&amp;IF(VLOOKUP(L826,ActivityList[#Data],14,0)="Yes"," "&amp;Timeline,IF(VLOOKUP(L826,ActivityList[#Data],14,0)="Figure"," "&amp;Timeline&amp;Figure,"")),"")</f>
        <v/>
      </c>
      <c r="C826" s="85" t="str">
        <v>Read Chapter 7</v>
      </c>
      <c r="D826" s="218" t="str">
        <v>+ Cheaper by the Dozen</v>
      </c>
      <c r="E826" s="218" t="str">
        <v>Foundation</v>
      </c>
      <c r="F826" s="219" t="str">
        <v>Literature</v>
      </c>
      <c r="G826" s="5">
        <v>65</v>
      </c>
      <c r="H826" s="5" t="str">
        <v>Ethan‚ Jesse</v>
      </c>
      <c r="I826" s="5" t="str">
        <v>Planned</v>
      </c>
      <c r="J826" s="220">
        <f>_xlfn.XLOOKUP(G826,Calendar!$A$2:$A$300,Calendar!$B$2:$B$300)</f>
        <v>43434</v>
      </c>
      <c r="K826" s="5" t="b">
        <f t="shared" ca="1" si="42"/>
        <v>0</v>
      </c>
      <c r="L826" s="5" t="str">
        <f t="shared" si="43"/>
        <v>Foundation+ Cheaper by the Dozen65</v>
      </c>
    </row>
    <row r="827" spans="1:12" hidden="1" x14ac:dyDescent="0.25">
      <c r="A827" s="217" t="str">
        <f t="shared" si="41"/>
        <v>ƒ __/__</v>
      </c>
      <c r="B827" s="217" t="str">
        <f>IFERROR(IF(VLOOKUP(L827,ActivityList[#Data],13,0)="Yes"," "&amp;Map,"")&amp;IF(VLOOKUP(L827,ActivityList[#Data],14,0)="Yes"," "&amp;Timeline,IF(VLOOKUP(L827,ActivityList[#Data],14,0)="Figure"," "&amp;Timeline&amp;Figure,"")),"")</f>
        <v/>
      </c>
      <c r="C827" s="85" t="str">
        <v>Read Chapter 8</v>
      </c>
      <c r="D827" s="218" t="str">
        <v>+ Cheaper by the Dozen</v>
      </c>
      <c r="E827" s="218" t="str">
        <v>Foundation</v>
      </c>
      <c r="F827" s="219" t="str">
        <v>Literature</v>
      </c>
      <c r="G827" s="5">
        <v>66</v>
      </c>
      <c r="H827" s="5" t="str">
        <v>Ethan‚ Jesse</v>
      </c>
      <c r="I827" s="5" t="str">
        <v>Planned</v>
      </c>
      <c r="J827" s="220">
        <f>_xlfn.XLOOKUP(G827,Calendar!$A$2:$A$300,Calendar!$B$2:$B$300)</f>
        <v>43437</v>
      </c>
      <c r="K827" s="5" t="b">
        <f t="shared" ca="1" si="42"/>
        <v>0</v>
      </c>
      <c r="L827" s="5" t="str">
        <f t="shared" si="43"/>
        <v>Foundation+ Cheaper by the Dozen66</v>
      </c>
    </row>
    <row r="828" spans="1:12" hidden="1" x14ac:dyDescent="0.25">
      <c r="A828" s="217" t="str">
        <f t="shared" si="41"/>
        <v>ƒ __/__</v>
      </c>
      <c r="B828" s="217" t="str">
        <f>IFERROR(IF(VLOOKUP(L828,ActivityList[#Data],13,0)="Yes"," "&amp;Map,"")&amp;IF(VLOOKUP(L828,ActivityList[#Data],14,0)="Yes"," "&amp;Timeline,IF(VLOOKUP(L828,ActivityList[#Data],14,0)="Figure"," "&amp;Timeline&amp;Figure,"")),"")</f>
        <v/>
      </c>
      <c r="C828" s="85" t="str">
        <v>Read Chapter 9</v>
      </c>
      <c r="D828" s="218" t="str">
        <v>+ Cheaper by the Dozen</v>
      </c>
      <c r="E828" s="218" t="str">
        <v>Foundation</v>
      </c>
      <c r="F828" s="219" t="str">
        <v>Literature</v>
      </c>
      <c r="G828" s="5">
        <v>67</v>
      </c>
      <c r="H828" s="5" t="str">
        <v>Ethan‚ Jesse</v>
      </c>
      <c r="I828" s="5" t="str">
        <v>Planned</v>
      </c>
      <c r="J828" s="220">
        <f>_xlfn.XLOOKUP(G828,Calendar!$A$2:$A$300,Calendar!$B$2:$B$300)</f>
        <v>43438</v>
      </c>
      <c r="K828" s="5" t="b">
        <f t="shared" ca="1" si="42"/>
        <v>0</v>
      </c>
      <c r="L828" s="5" t="str">
        <f t="shared" si="43"/>
        <v>Foundation+ Cheaper by the Dozen67</v>
      </c>
    </row>
    <row r="829" spans="1:12" hidden="1" x14ac:dyDescent="0.25">
      <c r="A829" s="217" t="str">
        <f t="shared" si="41"/>
        <v>ƒ __/__</v>
      </c>
      <c r="B829" s="217" t="str">
        <f>IFERROR(IF(VLOOKUP(L829,ActivityList[#Data],13,0)="Yes"," "&amp;Map,"")&amp;IF(VLOOKUP(L829,ActivityList[#Data],14,0)="Yes"," "&amp;Timeline,IF(VLOOKUP(L829,ActivityList[#Data],14,0)="Figure"," "&amp;Timeline&amp;Figure,"")),"")</f>
        <v/>
      </c>
      <c r="C829" s="85" t="str">
        <v>Read Chapter 10</v>
      </c>
      <c r="D829" s="218" t="str">
        <v>+ Cheaper by the Dozen</v>
      </c>
      <c r="E829" s="218" t="str">
        <v>Foundation</v>
      </c>
      <c r="F829" s="219" t="str">
        <v>Literature</v>
      </c>
      <c r="G829" s="5">
        <v>68</v>
      </c>
      <c r="H829" s="5" t="str">
        <v>Ethan‚ Jesse</v>
      </c>
      <c r="I829" s="5" t="str">
        <v>Planned</v>
      </c>
      <c r="J829" s="220">
        <f>_xlfn.XLOOKUP(G829,Calendar!$A$2:$A$300,Calendar!$B$2:$B$300)</f>
        <v>43439</v>
      </c>
      <c r="K829" s="5" t="b">
        <f t="shared" ca="1" si="42"/>
        <v>0</v>
      </c>
      <c r="L829" s="5" t="str">
        <f t="shared" si="43"/>
        <v>Foundation+ Cheaper by the Dozen68</v>
      </c>
    </row>
    <row r="830" spans="1:12" hidden="1" x14ac:dyDescent="0.25">
      <c r="A830" s="217" t="str">
        <f t="shared" si="41"/>
        <v>ƒ __/__</v>
      </c>
      <c r="B830" s="217" t="str">
        <f>IFERROR(IF(VLOOKUP(L830,ActivityList[#Data],13,0)="Yes"," "&amp;Map,"")&amp;IF(VLOOKUP(L830,ActivityList[#Data],14,0)="Yes"," "&amp;Timeline,IF(VLOOKUP(L830,ActivityList[#Data],14,0)="Figure"," "&amp;Timeline&amp;Figure,"")),"")</f>
        <v xml:space="preserve"> Ǽ</v>
      </c>
      <c r="C830" s="85" t="str">
        <v>Read Chapters 11-12</v>
      </c>
      <c r="D830" s="218" t="str">
        <v>+ Cheaper by the Dozen</v>
      </c>
      <c r="E830" s="218" t="str">
        <v>Foundation</v>
      </c>
      <c r="F830" s="219" t="str">
        <v>Literature</v>
      </c>
      <c r="G830" s="5">
        <v>69</v>
      </c>
      <c r="H830" s="5" t="str">
        <v>Ethan‚ Jesse</v>
      </c>
      <c r="I830" s="5" t="str">
        <v>Planned</v>
      </c>
      <c r="J830" s="220">
        <f>_xlfn.XLOOKUP(G830,Calendar!$A$2:$A$300,Calendar!$B$2:$B$300)</f>
        <v>43440</v>
      </c>
      <c r="K830" s="5" t="b">
        <f t="shared" ca="1" si="42"/>
        <v>0</v>
      </c>
      <c r="L830" s="5" t="str">
        <f t="shared" si="43"/>
        <v>Foundation+ Cheaper by the Dozen69</v>
      </c>
    </row>
    <row r="831" spans="1:12" hidden="1" x14ac:dyDescent="0.25">
      <c r="A831" s="217" t="str">
        <f t="shared" si="41"/>
        <v>ƒ __/__</v>
      </c>
      <c r="B831" s="217" t="str">
        <f>IFERROR(IF(VLOOKUP(L831,ActivityList[#Data],13,0)="Yes"," "&amp;Map,"")&amp;IF(VLOOKUP(L831,ActivityList[#Data],14,0)="Yes"," "&amp;Timeline,IF(VLOOKUP(L831,ActivityList[#Data],14,0)="Figure"," "&amp;Timeline&amp;Figure,"")),"")</f>
        <v/>
      </c>
      <c r="C831" s="85" t="str">
        <v>Read Chapter 13</v>
      </c>
      <c r="D831" s="218" t="str">
        <v>+ Cheaper by the Dozen</v>
      </c>
      <c r="E831" s="218" t="str">
        <v>Foundation</v>
      </c>
      <c r="F831" s="219" t="str">
        <v>Literature</v>
      </c>
      <c r="G831" s="5">
        <v>70</v>
      </c>
      <c r="H831" s="5" t="str">
        <v>Ethan‚ Jesse</v>
      </c>
      <c r="I831" s="5" t="str">
        <v>Planned</v>
      </c>
      <c r="J831" s="220">
        <f>_xlfn.XLOOKUP(G831,Calendar!$A$2:$A$300,Calendar!$B$2:$B$300)</f>
        <v>43441</v>
      </c>
      <c r="K831" s="5" t="b">
        <f t="shared" ca="1" si="42"/>
        <v>0</v>
      </c>
      <c r="L831" s="5" t="str">
        <f t="shared" si="43"/>
        <v>Foundation+ Cheaper by the Dozen70</v>
      </c>
    </row>
    <row r="832" spans="1:12" hidden="1" x14ac:dyDescent="0.25">
      <c r="A832" s="217" t="str">
        <f t="shared" si="41"/>
        <v>ƒ __/__</v>
      </c>
      <c r="B832" s="217" t="str">
        <f>IFERROR(IF(VLOOKUP(L832,ActivityList[#Data],13,0)="Yes"," "&amp;Map,"")&amp;IF(VLOOKUP(L832,ActivityList[#Data],14,0)="Yes"," "&amp;Timeline,IF(VLOOKUP(L832,ActivityList[#Data],14,0)="Figure"," "&amp;Timeline&amp;Figure,"")),"")</f>
        <v/>
      </c>
      <c r="C832" s="85" t="str">
        <v>Read Chapter 14</v>
      </c>
      <c r="D832" s="218" t="str">
        <v>+ Cheaper by the Dozen</v>
      </c>
      <c r="E832" s="218" t="str">
        <v>Foundation</v>
      </c>
      <c r="F832" s="219" t="str">
        <v>Literature</v>
      </c>
      <c r="G832" s="5">
        <v>71</v>
      </c>
      <c r="H832" s="5" t="str">
        <v>Ethan‚ Jesse</v>
      </c>
      <c r="I832" s="5" t="str">
        <v>Planned</v>
      </c>
      <c r="J832" s="220">
        <f>_xlfn.XLOOKUP(G832,Calendar!$A$2:$A$300,Calendar!$B$2:$B$300)</f>
        <v>43444</v>
      </c>
      <c r="K832" s="5" t="b">
        <f t="shared" ca="1" si="42"/>
        <v>0</v>
      </c>
      <c r="L832" s="5" t="str">
        <f t="shared" si="43"/>
        <v>Foundation+ Cheaper by the Dozen71</v>
      </c>
    </row>
    <row r="833" spans="1:12" hidden="1" x14ac:dyDescent="0.25">
      <c r="A833" s="217" t="str">
        <f t="shared" si="41"/>
        <v>ƒ __/__</v>
      </c>
      <c r="B833" s="217" t="str">
        <f>IFERROR(IF(VLOOKUP(L833,ActivityList[#Data],13,0)="Yes"," "&amp;Map,"")&amp;IF(VLOOKUP(L833,ActivityList[#Data],14,0)="Yes"," "&amp;Timeline,IF(VLOOKUP(L833,ActivityList[#Data],14,0)="Figure"," "&amp;Timeline&amp;Figure,"")),"")</f>
        <v/>
      </c>
      <c r="C833" s="85" t="str">
        <v>Read Chapters 15-16</v>
      </c>
      <c r="D833" s="218" t="str">
        <v>+ Cheaper by the Dozen</v>
      </c>
      <c r="E833" s="218" t="str">
        <v>Foundation</v>
      </c>
      <c r="F833" s="219" t="str">
        <v>Literature</v>
      </c>
      <c r="G833" s="5">
        <v>72</v>
      </c>
      <c r="H833" s="5" t="str">
        <v>Ethan‚ Jesse</v>
      </c>
      <c r="I833" s="5" t="str">
        <v>Planned</v>
      </c>
      <c r="J833" s="220">
        <f>_xlfn.XLOOKUP(G833,Calendar!$A$2:$A$300,Calendar!$B$2:$B$300)</f>
        <v>43445</v>
      </c>
      <c r="K833" s="5" t="b">
        <f t="shared" ca="1" si="42"/>
        <v>0</v>
      </c>
      <c r="L833" s="5" t="str">
        <f t="shared" si="43"/>
        <v>Foundation+ Cheaper by the Dozen72</v>
      </c>
    </row>
    <row r="834" spans="1:12" hidden="1" x14ac:dyDescent="0.25">
      <c r="A834" s="217" t="str">
        <f t="shared" si="41"/>
        <v>ƒ __/__</v>
      </c>
      <c r="B834" s="217" t="str">
        <f>IFERROR(IF(VLOOKUP(L834,ActivityList[#Data],13,0)="Yes"," "&amp;Map,"")&amp;IF(VLOOKUP(L834,ActivityList[#Data],14,0)="Yes"," "&amp;Timeline,IF(VLOOKUP(L834,ActivityList[#Data],14,0)="Figure"," "&amp;Timeline&amp;Figure,"")),"")</f>
        <v/>
      </c>
      <c r="C834" s="85" t="str">
        <v>Read Chapter 17</v>
      </c>
      <c r="D834" s="218" t="str">
        <v>+ Cheaper by the Dozen</v>
      </c>
      <c r="E834" s="218" t="str">
        <v>Foundation</v>
      </c>
      <c r="F834" s="219" t="str">
        <v>Literature</v>
      </c>
      <c r="G834" s="5">
        <v>73</v>
      </c>
      <c r="H834" s="5" t="str">
        <v>Ethan‚ Jesse</v>
      </c>
      <c r="I834" s="5" t="str">
        <v>Planned</v>
      </c>
      <c r="J834" s="220">
        <f>_xlfn.XLOOKUP(G834,Calendar!$A$2:$A$300,Calendar!$B$2:$B$300)</f>
        <v>43446</v>
      </c>
      <c r="K834" s="5" t="b">
        <f t="shared" ca="1" si="42"/>
        <v>0</v>
      </c>
      <c r="L834" s="5" t="str">
        <f t="shared" si="43"/>
        <v>Foundation+ Cheaper by the Dozen73</v>
      </c>
    </row>
    <row r="835" spans="1:12" hidden="1" x14ac:dyDescent="0.25">
      <c r="A835" s="217" t="str">
        <f t="shared" si="41"/>
        <v>ƒ __/__</v>
      </c>
      <c r="B835" s="217" t="str">
        <f>IFERROR(IF(VLOOKUP(L835,ActivityList[#Data],13,0)="Yes"," "&amp;Map,"")&amp;IF(VLOOKUP(L835,ActivityList[#Data],14,0)="Yes"," "&amp;Timeline,IF(VLOOKUP(L835,ActivityList[#Data],14,0)="Figure"," "&amp;Timeline&amp;Figure,"")),"")</f>
        <v/>
      </c>
      <c r="C835" s="85" t="str">
        <v>Read Chapter 18</v>
      </c>
      <c r="D835" s="218" t="str">
        <v>+ Cheaper by the Dozen</v>
      </c>
      <c r="E835" s="218" t="str">
        <v>Foundation</v>
      </c>
      <c r="F835" s="219" t="str">
        <v>Literature</v>
      </c>
      <c r="G835" s="5">
        <v>74</v>
      </c>
      <c r="H835" s="5" t="str">
        <v>Ethan‚ Jesse</v>
      </c>
      <c r="I835" s="5" t="str">
        <v>Planned</v>
      </c>
      <c r="J835" s="220">
        <f>_xlfn.XLOOKUP(G835,Calendar!$A$2:$A$300,Calendar!$B$2:$B$300)</f>
        <v>43447</v>
      </c>
      <c r="K835" s="5" t="b">
        <f t="shared" ca="1" si="42"/>
        <v>0</v>
      </c>
      <c r="L835" s="5" t="str">
        <f t="shared" si="43"/>
        <v>Foundation+ Cheaper by the Dozen74</v>
      </c>
    </row>
    <row r="836" spans="1:12" hidden="1" x14ac:dyDescent="0.25">
      <c r="A836" s="217" t="str">
        <f t="shared" si="41"/>
        <v>ƒ __/__</v>
      </c>
      <c r="B836" s="217" t="str">
        <f>IFERROR(IF(VLOOKUP(L836,ActivityList[#Data],13,0)="Yes"," "&amp;Map,"")&amp;IF(VLOOKUP(L836,ActivityList[#Data],14,0)="Yes"," "&amp;Timeline,IF(VLOOKUP(L836,ActivityList[#Data],14,0)="Figure"," "&amp;Timeline&amp;Figure,"")),"")</f>
        <v/>
      </c>
      <c r="C836" s="85" t="str">
        <v>Read Chapter 19</v>
      </c>
      <c r="D836" s="218" t="str">
        <v>+ Cheaper by the Dozen</v>
      </c>
      <c r="E836" s="218" t="str">
        <v>Foundation</v>
      </c>
      <c r="F836" s="219" t="str">
        <v>Literature</v>
      </c>
      <c r="G836" s="5">
        <v>75</v>
      </c>
      <c r="H836" s="5" t="str">
        <v>Ethan‚ Jesse</v>
      </c>
      <c r="I836" s="5" t="str">
        <v>Planned</v>
      </c>
      <c r="J836" s="220">
        <f>_xlfn.XLOOKUP(G836,Calendar!$A$2:$A$300,Calendar!$B$2:$B$300)</f>
        <v>43448</v>
      </c>
      <c r="K836" s="5" t="b">
        <f t="shared" ca="1" si="42"/>
        <v>0</v>
      </c>
      <c r="L836" s="5" t="str">
        <f t="shared" si="43"/>
        <v>Foundation+ Cheaper by the Dozen75</v>
      </c>
    </row>
    <row r="837" spans="1:12" hidden="1" x14ac:dyDescent="0.25">
      <c r="A837" s="217" t="str">
        <f t="shared" ref="A837:A900" si="44">Planned&amp;" __/__"</f>
        <v>ƒ __/__</v>
      </c>
      <c r="B837" s="217" t="str">
        <f>IFERROR(IF(VLOOKUP(L837,ActivityList[#Data],13,0)="Yes"," "&amp;Map,"")&amp;IF(VLOOKUP(L837,ActivityList[#Data],14,0)="Yes"," "&amp;Timeline,IF(VLOOKUP(L837,ActivityList[#Data],14,0)="Figure"," "&amp;Timeline&amp;Figure,"")),"")</f>
        <v/>
      </c>
      <c r="C837" s="85" t="str">
        <v>Read pp.15-27</v>
      </c>
      <c r="D837" s="218" t="str">
        <v>+ The Mad Scientists Club</v>
      </c>
      <c r="E837" s="218" t="str">
        <v>Foundation</v>
      </c>
      <c r="F837" s="219" t="str">
        <v>Literature</v>
      </c>
      <c r="G837" s="5">
        <v>76</v>
      </c>
      <c r="H837" s="5" t="str">
        <v>Ethan‚ Jesse</v>
      </c>
      <c r="I837" s="5" t="str">
        <v>Planned</v>
      </c>
      <c r="J837" s="220">
        <f>_xlfn.XLOOKUP(G837,Calendar!$A$2:$A$300,Calendar!$B$2:$B$300)</f>
        <v>43451</v>
      </c>
      <c r="K837" s="5" t="b">
        <f t="shared" ca="1" si="42"/>
        <v>0</v>
      </c>
      <c r="L837" s="5" t="str">
        <f t="shared" si="43"/>
        <v>Foundation+ The Mad Scientists Club76</v>
      </c>
    </row>
    <row r="838" spans="1:12" hidden="1" x14ac:dyDescent="0.25">
      <c r="A838" s="217" t="str">
        <f t="shared" si="44"/>
        <v>ƒ __/__</v>
      </c>
      <c r="B838" s="217" t="str">
        <f>IFERROR(IF(VLOOKUP(L838,ActivityList[#Data],13,0)="Yes"," "&amp;Map,"")&amp;IF(VLOOKUP(L838,ActivityList[#Data],14,0)="Yes"," "&amp;Timeline,IF(VLOOKUP(L838,ActivityList[#Data],14,0)="Figure"," "&amp;Timeline&amp;Figure,"")),"")</f>
        <v/>
      </c>
      <c r="C838" s="85" t="str">
        <v>Read pp.28-47</v>
      </c>
      <c r="D838" s="218" t="str">
        <v>+ The Mad Scientists Club</v>
      </c>
      <c r="E838" s="218" t="str">
        <v>Foundation</v>
      </c>
      <c r="F838" s="219" t="str">
        <v>Literature</v>
      </c>
      <c r="G838" s="5">
        <v>77</v>
      </c>
      <c r="H838" s="5" t="str">
        <v>Ethan‚ Jesse</v>
      </c>
      <c r="I838" s="5" t="str">
        <v>Planned</v>
      </c>
      <c r="J838" s="220">
        <f>_xlfn.XLOOKUP(G838,Calendar!$A$2:$A$300,Calendar!$B$2:$B$300)</f>
        <v>43452</v>
      </c>
      <c r="K838" s="5" t="b">
        <f t="shared" ca="1" si="42"/>
        <v>0</v>
      </c>
      <c r="L838" s="5" t="str">
        <f t="shared" si="43"/>
        <v>Foundation+ The Mad Scientists Club77</v>
      </c>
    </row>
    <row r="839" spans="1:12" hidden="1" x14ac:dyDescent="0.25">
      <c r="A839" s="217" t="str">
        <f t="shared" si="44"/>
        <v>ƒ __/__</v>
      </c>
      <c r="B839" s="217" t="str">
        <f>IFERROR(IF(VLOOKUP(L839,ActivityList[#Data],13,0)="Yes"," "&amp;Map,"")&amp;IF(VLOOKUP(L839,ActivityList[#Data],14,0)="Yes"," "&amp;Timeline,IF(VLOOKUP(L839,ActivityList[#Data],14,0)="Figure"," "&amp;Timeline&amp;Figure,"")),"")</f>
        <v/>
      </c>
      <c r="C839" s="85" t="str">
        <v>Read pp.48-72</v>
      </c>
      <c r="D839" s="218" t="str">
        <v>+ The Mad Scientists Club</v>
      </c>
      <c r="E839" s="218" t="str">
        <v>Foundation</v>
      </c>
      <c r="F839" s="219" t="str">
        <v>Literature</v>
      </c>
      <c r="G839" s="5">
        <v>78</v>
      </c>
      <c r="H839" s="5" t="str">
        <v>Ethan‚ Jesse</v>
      </c>
      <c r="I839" s="5" t="str">
        <v>Planned</v>
      </c>
      <c r="J839" s="220">
        <f>_xlfn.XLOOKUP(G839,Calendar!$A$2:$A$300,Calendar!$B$2:$B$300)</f>
        <v>43453</v>
      </c>
      <c r="K839" s="5" t="b">
        <f t="shared" ca="1" si="42"/>
        <v>0</v>
      </c>
      <c r="L839" s="5" t="str">
        <f t="shared" si="43"/>
        <v>Foundation+ The Mad Scientists Club78</v>
      </c>
    </row>
    <row r="840" spans="1:12" hidden="1" x14ac:dyDescent="0.25">
      <c r="A840" s="217" t="str">
        <f t="shared" si="44"/>
        <v>ƒ __/__</v>
      </c>
      <c r="B840" s="217" t="str">
        <f>IFERROR(IF(VLOOKUP(L840,ActivityList[#Data],13,0)="Yes"," "&amp;Map,"")&amp;IF(VLOOKUP(L840,ActivityList[#Data],14,0)="Yes"," "&amp;Timeline,IF(VLOOKUP(L840,ActivityList[#Data],14,0)="Figure"," "&amp;Timeline&amp;Figure,"")),"")</f>
        <v/>
      </c>
      <c r="C840" s="85" t="str">
        <v>Read pp.73-88</v>
      </c>
      <c r="D840" s="218" t="str">
        <v>+ The Mad Scientists Club</v>
      </c>
      <c r="E840" s="218" t="str">
        <v>Foundation</v>
      </c>
      <c r="F840" s="219" t="str">
        <v>Literature</v>
      </c>
      <c r="G840" s="5">
        <v>79</v>
      </c>
      <c r="H840" s="5" t="str">
        <v>Ethan‚ Jesse</v>
      </c>
      <c r="I840" s="5" t="str">
        <v>Planned</v>
      </c>
      <c r="J840" s="220">
        <f>_xlfn.XLOOKUP(G840,Calendar!$A$2:$A$300,Calendar!$B$2:$B$300)</f>
        <v>43454</v>
      </c>
      <c r="K840" s="5" t="b">
        <f t="shared" ca="1" si="42"/>
        <v>0</v>
      </c>
      <c r="L840" s="5" t="str">
        <f t="shared" si="43"/>
        <v>Foundation+ The Mad Scientists Club79</v>
      </c>
    </row>
    <row r="841" spans="1:12" hidden="1" x14ac:dyDescent="0.25">
      <c r="A841" s="217" t="str">
        <f t="shared" si="44"/>
        <v>ƒ __/__</v>
      </c>
      <c r="B841" s="217" t="str">
        <f>IFERROR(IF(VLOOKUP(L841,ActivityList[#Data],13,0)="Yes"," "&amp;Map,"")&amp;IF(VLOOKUP(L841,ActivityList[#Data],14,0)="Yes"," "&amp;Timeline,IF(VLOOKUP(L841,ActivityList[#Data],14,0)="Figure"," "&amp;Timeline&amp;Figure,"")),"")</f>
        <v/>
      </c>
      <c r="C841" s="85" t="str">
        <v>Read pp.89-109</v>
      </c>
      <c r="D841" s="218" t="str">
        <v>+ The Mad Scientists Club</v>
      </c>
      <c r="E841" s="218" t="str">
        <v>Foundation</v>
      </c>
      <c r="F841" s="219" t="str">
        <v>Literature</v>
      </c>
      <c r="G841" s="5">
        <v>80</v>
      </c>
      <c r="H841" s="5" t="str">
        <v>Ethan‚ Jesse</v>
      </c>
      <c r="I841" s="5" t="str">
        <v>Planned</v>
      </c>
      <c r="J841" s="220">
        <f>_xlfn.XLOOKUP(G841,Calendar!$A$2:$A$300,Calendar!$B$2:$B$300)</f>
        <v>43455</v>
      </c>
      <c r="K841" s="5" t="b">
        <f t="shared" ca="1" si="42"/>
        <v>0</v>
      </c>
      <c r="L841" s="5" t="str">
        <f t="shared" si="43"/>
        <v>Foundation+ The Mad Scientists Club80</v>
      </c>
    </row>
    <row r="842" spans="1:12" hidden="1" x14ac:dyDescent="0.25">
      <c r="A842" s="217" t="str">
        <f t="shared" si="44"/>
        <v>ƒ __/__</v>
      </c>
      <c r="B842" s="217" t="str">
        <f>IFERROR(IF(VLOOKUP(L842,ActivityList[#Data],13,0)="Yes"," "&amp;Map,"")&amp;IF(VLOOKUP(L842,ActivityList[#Data],14,0)="Yes"," "&amp;Timeline,IF(VLOOKUP(L842,ActivityList[#Data],14,0)="Figure"," "&amp;Timeline&amp;Figure,"")),"")</f>
        <v/>
      </c>
      <c r="C842" s="85" t="str">
        <v>Read pp.110-124</v>
      </c>
      <c r="D842" s="218" t="str">
        <v>+ The Mad Scientists Club</v>
      </c>
      <c r="E842" s="218" t="str">
        <v>Foundation</v>
      </c>
      <c r="F842" s="219" t="str">
        <v>Literature</v>
      </c>
      <c r="G842" s="5">
        <v>81</v>
      </c>
      <c r="H842" s="5" t="str">
        <v>Ethan‚ Jesse</v>
      </c>
      <c r="I842" s="5" t="str">
        <v>Planned</v>
      </c>
      <c r="J842" s="220">
        <f>_xlfn.XLOOKUP(G842,Calendar!$A$2:$A$300,Calendar!$B$2:$B$300)</f>
        <v>43461</v>
      </c>
      <c r="K842" s="5" t="b">
        <f t="shared" ca="1" si="42"/>
        <v>0</v>
      </c>
      <c r="L842" s="5" t="str">
        <f t="shared" si="43"/>
        <v>Foundation+ The Mad Scientists Club81</v>
      </c>
    </row>
    <row r="843" spans="1:12" hidden="1" x14ac:dyDescent="0.25">
      <c r="A843" s="217" t="str">
        <f t="shared" si="44"/>
        <v>ƒ __/__</v>
      </c>
      <c r="B843" s="217" t="str">
        <f>IFERROR(IF(VLOOKUP(L843,ActivityList[#Data],13,0)="Yes"," "&amp;Map,"")&amp;IF(VLOOKUP(L843,ActivityList[#Data],14,0)="Yes"," "&amp;Timeline,IF(VLOOKUP(L843,ActivityList[#Data],14,0)="Figure"," "&amp;Timeline&amp;Figure,"")),"")</f>
        <v/>
      </c>
      <c r="C843" s="85" t="str">
        <v>Read pp.125-139</v>
      </c>
      <c r="D843" s="218" t="str">
        <v>+ The Mad Scientists Club</v>
      </c>
      <c r="E843" s="218" t="str">
        <v>Foundation</v>
      </c>
      <c r="F843" s="219" t="str">
        <v>Literature</v>
      </c>
      <c r="G843" s="5">
        <v>82</v>
      </c>
      <c r="H843" s="5" t="str">
        <v>Ethan‚ Jesse</v>
      </c>
      <c r="I843" s="5" t="str">
        <v>Planned</v>
      </c>
      <c r="J843" s="220">
        <f>_xlfn.XLOOKUP(G843,Calendar!$A$2:$A$300,Calendar!$B$2:$B$300)</f>
        <v>43462</v>
      </c>
      <c r="K843" s="5" t="b">
        <f t="shared" ca="1" si="42"/>
        <v>0</v>
      </c>
      <c r="L843" s="5" t="str">
        <f t="shared" si="43"/>
        <v>Foundation+ The Mad Scientists Club82</v>
      </c>
    </row>
    <row r="844" spans="1:12" hidden="1" x14ac:dyDescent="0.25">
      <c r="A844" s="217" t="str">
        <f t="shared" si="44"/>
        <v>ƒ __/__</v>
      </c>
      <c r="B844" s="217" t="str">
        <f>IFERROR(IF(VLOOKUP(L844,ActivityList[#Data],13,0)="Yes"," "&amp;Map,"")&amp;IF(VLOOKUP(L844,ActivityList[#Data],14,0)="Yes"," "&amp;Timeline,IF(VLOOKUP(L844,ActivityList[#Data],14,0)="Figure"," "&amp;Timeline&amp;Figure,"")),"")</f>
        <v/>
      </c>
      <c r="C844" s="85" t="str">
        <v>Read pp.146-157</v>
      </c>
      <c r="D844" s="218" t="str">
        <v>+ The Mad Scientists Club</v>
      </c>
      <c r="E844" s="218" t="str">
        <v>Foundation</v>
      </c>
      <c r="F844" s="219" t="str">
        <v>Literature</v>
      </c>
      <c r="G844" s="5">
        <v>83</v>
      </c>
      <c r="H844" s="5" t="str">
        <v>Ethan‚ Jesse</v>
      </c>
      <c r="I844" s="5" t="str">
        <v>Planned</v>
      </c>
      <c r="J844" s="220">
        <f>_xlfn.XLOOKUP(G844,Calendar!$A$2:$A$300,Calendar!$B$2:$B$300)</f>
        <v>43467</v>
      </c>
      <c r="K844" s="5" t="b">
        <f t="shared" ca="1" si="42"/>
        <v>0</v>
      </c>
      <c r="L844" s="5" t="str">
        <f t="shared" si="43"/>
        <v>Foundation+ The Mad Scientists Club83</v>
      </c>
    </row>
    <row r="845" spans="1:12" hidden="1" x14ac:dyDescent="0.25">
      <c r="A845" s="217" t="str">
        <f t="shared" si="44"/>
        <v>ƒ __/__</v>
      </c>
      <c r="B845" s="217" t="str">
        <f>IFERROR(IF(VLOOKUP(L845,ActivityList[#Data],13,0)="Yes"," "&amp;Map,"")&amp;IF(VLOOKUP(L845,ActivityList[#Data],14,0)="Yes"," "&amp;Timeline,IF(VLOOKUP(L845,ActivityList[#Data],14,0)="Figure"," "&amp;Timeline&amp;Figure,"")),"")</f>
        <v/>
      </c>
      <c r="C845" s="85" t="str">
        <v>Read pp.158-170</v>
      </c>
      <c r="D845" s="218" t="str">
        <v>+ The Mad Scientists Club</v>
      </c>
      <c r="E845" s="218" t="str">
        <v>Foundation</v>
      </c>
      <c r="F845" s="219" t="str">
        <v>Literature</v>
      </c>
      <c r="G845" s="5">
        <v>84</v>
      </c>
      <c r="H845" s="5" t="str">
        <v>Ethan‚ Jesse</v>
      </c>
      <c r="I845" s="5" t="str">
        <v>Planned</v>
      </c>
      <c r="J845" s="220">
        <f>_xlfn.XLOOKUP(G845,Calendar!$A$2:$A$300,Calendar!$B$2:$B$300)</f>
        <v>43468</v>
      </c>
      <c r="K845" s="5" t="b">
        <f t="shared" ca="1" si="42"/>
        <v>0</v>
      </c>
      <c r="L845" s="5" t="str">
        <f t="shared" si="43"/>
        <v>Foundation+ The Mad Scientists Club84</v>
      </c>
    </row>
    <row r="846" spans="1:12" hidden="1" x14ac:dyDescent="0.25">
      <c r="A846" s="217" t="str">
        <f t="shared" si="44"/>
        <v>ƒ __/__</v>
      </c>
      <c r="B846" s="217" t="str">
        <f>IFERROR(IF(VLOOKUP(L846,ActivityList[#Data],13,0)="Yes"," "&amp;Map,"")&amp;IF(VLOOKUP(L846,ActivityList[#Data],14,0)="Yes"," "&amp;Timeline,IF(VLOOKUP(L846,ActivityList[#Data],14,0)="Figure"," "&amp;Timeline&amp;Figure,"")),"")</f>
        <v/>
      </c>
      <c r="C846" s="85" t="str">
        <v>Read pp.171-184</v>
      </c>
      <c r="D846" s="218" t="str">
        <v>+ The Mad Scientists Club</v>
      </c>
      <c r="E846" s="218" t="str">
        <v>Foundation</v>
      </c>
      <c r="F846" s="219" t="str">
        <v>Literature</v>
      </c>
      <c r="G846" s="5">
        <v>85</v>
      </c>
      <c r="H846" s="5" t="str">
        <v>Ethan‚ Jesse</v>
      </c>
      <c r="I846" s="5" t="str">
        <v>Planned</v>
      </c>
      <c r="J846" s="220">
        <f>_xlfn.XLOOKUP(G846,Calendar!$A$2:$A$300,Calendar!$B$2:$B$300)</f>
        <v>43469</v>
      </c>
      <c r="K846" s="5" t="b">
        <f t="shared" ca="1" si="42"/>
        <v>0</v>
      </c>
      <c r="L846" s="5" t="str">
        <f t="shared" si="43"/>
        <v>Foundation+ The Mad Scientists Club85</v>
      </c>
    </row>
    <row r="847" spans="1:12" hidden="1" x14ac:dyDescent="0.25">
      <c r="A847" s="217" t="str">
        <f t="shared" si="44"/>
        <v>ƒ __/__</v>
      </c>
      <c r="B847" s="217" t="str">
        <f>IFERROR(IF(VLOOKUP(L847,ActivityList[#Data],13,0)="Yes"," "&amp;Map,"")&amp;IF(VLOOKUP(L847,ActivityList[#Data],14,0)="Yes"," "&amp;Timeline,IF(VLOOKUP(L847,ActivityList[#Data],14,0)="Figure"," "&amp;Timeline&amp;Figure,"")),"")</f>
        <v/>
      </c>
      <c r="C847" s="85" t="str">
        <v>Read pp.185-199</v>
      </c>
      <c r="D847" s="218" t="str">
        <v>+ The Mad Scientists Club</v>
      </c>
      <c r="E847" s="218" t="str">
        <v>Foundation</v>
      </c>
      <c r="F847" s="219" t="str">
        <v>Literature</v>
      </c>
      <c r="G847" s="5">
        <v>86</v>
      </c>
      <c r="H847" s="5" t="str">
        <v>Ethan‚ Jesse</v>
      </c>
      <c r="I847" s="5" t="str">
        <v>Planned</v>
      </c>
      <c r="J847" s="220">
        <f>_xlfn.XLOOKUP(G847,Calendar!$A$2:$A$300,Calendar!$B$2:$B$300)</f>
        <v>43472</v>
      </c>
      <c r="K847" s="5" t="b">
        <f t="shared" ca="1" si="42"/>
        <v>0</v>
      </c>
      <c r="L847" s="5" t="str">
        <f t="shared" si="43"/>
        <v>Foundation+ The Mad Scientists Club86</v>
      </c>
    </row>
    <row r="848" spans="1:12" hidden="1" x14ac:dyDescent="0.25">
      <c r="A848" s="217" t="str">
        <f t="shared" si="44"/>
        <v>ƒ __/__</v>
      </c>
      <c r="B848" s="217" t="str">
        <f>IFERROR(IF(VLOOKUP(L848,ActivityList[#Data],13,0)="Yes"," "&amp;Map,"")&amp;IF(VLOOKUP(L848,ActivityList[#Data],14,0)="Yes"," "&amp;Timeline,IF(VLOOKUP(L848,ActivityList[#Data],14,0)="Figure"," "&amp;Timeline&amp;Figure,"")),"")</f>
        <v/>
      </c>
      <c r="C848" s="85" t="str">
        <v>Read pp.200-220</v>
      </c>
      <c r="D848" s="218" t="str">
        <v>+ The Mad Scientists Club</v>
      </c>
      <c r="E848" s="218" t="str">
        <v>Foundation</v>
      </c>
      <c r="F848" s="219" t="str">
        <v>Literature</v>
      </c>
      <c r="G848" s="5">
        <v>87</v>
      </c>
      <c r="H848" s="5" t="str">
        <v>Ethan‚ Jesse</v>
      </c>
      <c r="I848" s="5" t="str">
        <v>Planned</v>
      </c>
      <c r="J848" s="220">
        <f>_xlfn.XLOOKUP(G848,Calendar!$A$2:$A$300,Calendar!$B$2:$B$300)</f>
        <v>43473</v>
      </c>
      <c r="K848" s="5" t="b">
        <f t="shared" ca="1" si="42"/>
        <v>0</v>
      </c>
      <c r="L848" s="5" t="str">
        <f t="shared" si="43"/>
        <v>Foundation+ The Mad Scientists Club87</v>
      </c>
    </row>
    <row r="849" spans="1:12" hidden="1" x14ac:dyDescent="0.25">
      <c r="A849" s="217" t="str">
        <f t="shared" si="44"/>
        <v>ƒ __/__</v>
      </c>
      <c r="B849" s="217" t="str">
        <f>IFERROR(IF(VLOOKUP(L849,ActivityList[#Data],13,0)="Yes"," "&amp;Map,"")&amp;IF(VLOOKUP(L849,ActivityList[#Data],14,0)="Yes"," "&amp;Timeline,IF(VLOOKUP(L849,ActivityList[#Data],14,0)="Figure"," "&amp;Timeline&amp;Figure,"")),"")</f>
        <v/>
      </c>
      <c r="C849" s="85" t="str">
        <v>Read pp.221-235</v>
      </c>
      <c r="D849" s="218" t="str">
        <v>+ The Mad Scientists Club</v>
      </c>
      <c r="E849" s="218" t="str">
        <v>Foundation</v>
      </c>
      <c r="F849" s="219" t="str">
        <v>Literature</v>
      </c>
      <c r="G849" s="5">
        <v>88</v>
      </c>
      <c r="H849" s="5" t="str">
        <v>Ethan‚ Jesse</v>
      </c>
      <c r="I849" s="5" t="str">
        <v>Planned</v>
      </c>
      <c r="J849" s="220">
        <f>_xlfn.XLOOKUP(G849,Calendar!$A$2:$A$300,Calendar!$B$2:$B$300)</f>
        <v>43474</v>
      </c>
      <c r="K849" s="5" t="b">
        <f t="shared" ca="1" si="42"/>
        <v>0</v>
      </c>
      <c r="L849" s="5" t="str">
        <f t="shared" si="43"/>
        <v>Foundation+ The Mad Scientists Club88</v>
      </c>
    </row>
    <row r="850" spans="1:12" hidden="1" x14ac:dyDescent="0.25">
      <c r="A850" s="217" t="str">
        <f t="shared" si="44"/>
        <v>ƒ __/__</v>
      </c>
      <c r="B850" s="217" t="str">
        <f>IFERROR(IF(VLOOKUP(L850,ActivityList[#Data],13,0)="Yes"," "&amp;Map,"")&amp;IF(VLOOKUP(L850,ActivityList[#Data],14,0)="Yes"," "&amp;Timeline,IF(VLOOKUP(L850,ActivityList[#Data],14,0)="Figure"," "&amp;Timeline&amp;Figure,"")),"")</f>
        <v/>
      </c>
      <c r="C850" s="85" t="str">
        <v>Read pp.236-249</v>
      </c>
      <c r="D850" s="218" t="str">
        <v>+ The Mad Scientists Club</v>
      </c>
      <c r="E850" s="218" t="str">
        <v>Foundation</v>
      </c>
      <c r="F850" s="219" t="str">
        <v>Literature</v>
      </c>
      <c r="G850" s="5">
        <v>89</v>
      </c>
      <c r="H850" s="5" t="str">
        <v>Ethan‚ Jesse</v>
      </c>
      <c r="I850" s="5" t="str">
        <v>Planned</v>
      </c>
      <c r="J850" s="220">
        <f>_xlfn.XLOOKUP(G850,Calendar!$A$2:$A$300,Calendar!$B$2:$B$300)</f>
        <v>43475</v>
      </c>
      <c r="K850" s="5" t="b">
        <f t="shared" ca="1" si="42"/>
        <v>0</v>
      </c>
      <c r="L850" s="5" t="str">
        <f t="shared" si="43"/>
        <v>Foundation+ The Mad Scientists Club89</v>
      </c>
    </row>
    <row r="851" spans="1:12" hidden="1" x14ac:dyDescent="0.25">
      <c r="A851" s="217" t="str">
        <f t="shared" si="44"/>
        <v>ƒ __/__</v>
      </c>
      <c r="B851" s="217" t="str">
        <f>IFERROR(IF(VLOOKUP(L851,ActivityList[#Data],13,0)="Yes"," "&amp;Map,"")&amp;IF(VLOOKUP(L851,ActivityList[#Data],14,0)="Yes"," "&amp;Timeline,IF(VLOOKUP(L851,ActivityList[#Data],14,0)="Figure"," "&amp;Timeline&amp;Figure,"")),"")</f>
        <v/>
      </c>
      <c r="C851" s="85" t="str">
        <v>Read pp.250-269</v>
      </c>
      <c r="D851" s="218" t="str">
        <v>+ The Mad Scientists Club</v>
      </c>
      <c r="E851" s="218" t="str">
        <v>Foundation</v>
      </c>
      <c r="F851" s="219" t="str">
        <v>Literature</v>
      </c>
      <c r="G851" s="5">
        <v>90</v>
      </c>
      <c r="H851" s="5" t="str">
        <v>Ethan‚ Jesse</v>
      </c>
      <c r="I851" s="5" t="str">
        <v>Planned</v>
      </c>
      <c r="J851" s="220">
        <f>_xlfn.XLOOKUP(G851,Calendar!$A$2:$A$300,Calendar!$B$2:$B$300)</f>
        <v>43476</v>
      </c>
      <c r="K851" s="5" t="b">
        <f t="shared" ref="K851:K914" ca="1" si="45">J851&lt;=$D$1</f>
        <v>0</v>
      </c>
      <c r="L851" s="5" t="str">
        <f t="shared" ref="L851:L914" si="46">E851&amp;D851&amp;G851</f>
        <v>Foundation+ The Mad Scientists Club90</v>
      </c>
    </row>
    <row r="852" spans="1:12" hidden="1" x14ac:dyDescent="0.25">
      <c r="A852" s="217" t="str">
        <f t="shared" si="44"/>
        <v>ƒ __/__</v>
      </c>
      <c r="B852" s="217" t="str">
        <f>IFERROR(IF(VLOOKUP(L852,ActivityList[#Data],13,0)="Yes"," "&amp;Map,"")&amp;IF(VLOOKUP(L852,ActivityList[#Data],14,0)="Yes"," "&amp;Timeline,IF(VLOOKUP(L852,ActivityList[#Data],14,0)="Figure"," "&amp;Timeline&amp;Figure,"")),"")</f>
        <v/>
      </c>
      <c r="C852" s="85" t="str">
        <v>Read pp.276-289</v>
      </c>
      <c r="D852" s="218" t="str">
        <v>+ The Mad Scientists Club</v>
      </c>
      <c r="E852" s="218" t="str">
        <v>Foundation</v>
      </c>
      <c r="F852" s="219" t="str">
        <v>Literature</v>
      </c>
      <c r="G852" s="5">
        <v>156</v>
      </c>
      <c r="H852" s="5" t="str">
        <v>Ethan‚ Jesse</v>
      </c>
      <c r="I852" s="5" t="str">
        <v>Planned</v>
      </c>
      <c r="J852" s="220">
        <f>_xlfn.XLOOKUP(G852,Calendar!$A$2:$A$300,Calendar!$B$2:$B$300)</f>
        <v>43570</v>
      </c>
      <c r="K852" s="5" t="b">
        <f t="shared" ca="1" si="45"/>
        <v>0</v>
      </c>
      <c r="L852" s="5" t="str">
        <f t="shared" si="46"/>
        <v>Foundation+ The Mad Scientists Club156</v>
      </c>
    </row>
    <row r="853" spans="1:12" hidden="1" x14ac:dyDescent="0.25">
      <c r="A853" s="217" t="str">
        <f t="shared" si="44"/>
        <v>ƒ __/__</v>
      </c>
      <c r="B853" s="217" t="str">
        <f>IFERROR(IF(VLOOKUP(L853,ActivityList[#Data],13,0)="Yes"," "&amp;Map,"")&amp;IF(VLOOKUP(L853,ActivityList[#Data],14,0)="Yes"," "&amp;Timeline,IF(VLOOKUP(L853,ActivityList[#Data],14,0)="Figure"," "&amp;Timeline&amp;Figure,"")),"")</f>
        <v/>
      </c>
      <c r="C853" s="85" t="str">
        <v>Read pp.290-310</v>
      </c>
      <c r="D853" s="218" t="str">
        <v>+ The Mad Scientists Club</v>
      </c>
      <c r="E853" s="218" t="str">
        <v>Foundation</v>
      </c>
      <c r="F853" s="219" t="str">
        <v>Literature</v>
      </c>
      <c r="G853" s="5">
        <v>157</v>
      </c>
      <c r="H853" s="5" t="str">
        <v>Ethan‚ Jesse</v>
      </c>
      <c r="I853" s="5" t="str">
        <v>Planned</v>
      </c>
      <c r="J853" s="220">
        <f>_xlfn.XLOOKUP(G853,Calendar!$A$2:$A$300,Calendar!$B$2:$B$300)</f>
        <v>43571</v>
      </c>
      <c r="K853" s="5" t="b">
        <f t="shared" ca="1" si="45"/>
        <v>0</v>
      </c>
      <c r="L853" s="5" t="str">
        <f t="shared" si="46"/>
        <v>Foundation+ The Mad Scientists Club157</v>
      </c>
    </row>
    <row r="854" spans="1:12" hidden="1" x14ac:dyDescent="0.25">
      <c r="A854" s="217" t="str">
        <f t="shared" si="44"/>
        <v>ƒ __/__</v>
      </c>
      <c r="B854" s="217" t="str">
        <f>IFERROR(IF(VLOOKUP(L854,ActivityList[#Data],13,0)="Yes"," "&amp;Map,"")&amp;IF(VLOOKUP(L854,ActivityList[#Data],14,0)="Yes"," "&amp;Timeline,IF(VLOOKUP(L854,ActivityList[#Data],14,0)="Figure"," "&amp;Timeline&amp;Figure,"")),"")</f>
        <v/>
      </c>
      <c r="C854" s="85" t="str">
        <v>Read pp.311-327</v>
      </c>
      <c r="D854" s="218" t="str">
        <v>+ The Mad Scientists Club</v>
      </c>
      <c r="E854" s="218" t="str">
        <v>Foundation</v>
      </c>
      <c r="F854" s="219" t="str">
        <v>Literature</v>
      </c>
      <c r="G854" s="5">
        <v>158</v>
      </c>
      <c r="H854" s="5" t="str">
        <v>Ethan‚ Jesse</v>
      </c>
      <c r="I854" s="5" t="str">
        <v>Planned</v>
      </c>
      <c r="J854" s="220">
        <f>_xlfn.XLOOKUP(G854,Calendar!$A$2:$A$300,Calendar!$B$2:$B$300)</f>
        <v>43572</v>
      </c>
      <c r="K854" s="5" t="b">
        <f t="shared" ca="1" si="45"/>
        <v>0</v>
      </c>
      <c r="L854" s="5" t="str">
        <f t="shared" si="46"/>
        <v>Foundation+ The Mad Scientists Club158</v>
      </c>
    </row>
    <row r="855" spans="1:12" hidden="1" x14ac:dyDescent="0.25">
      <c r="A855" s="217" t="str">
        <f t="shared" si="44"/>
        <v>ƒ __/__</v>
      </c>
      <c r="B855" s="217" t="str">
        <f>IFERROR(IF(VLOOKUP(L855,ActivityList[#Data],13,0)="Yes"," "&amp;Map,"")&amp;IF(VLOOKUP(L855,ActivityList[#Data],14,0)="Yes"," "&amp;Timeline,IF(VLOOKUP(L855,ActivityList[#Data],14,0)="Figure"," "&amp;Timeline&amp;Figure,"")),"")</f>
        <v/>
      </c>
      <c r="C855" s="85" t="str">
        <v>Read pp.328-342</v>
      </c>
      <c r="D855" s="218" t="str">
        <v>+ The Mad Scientists Club</v>
      </c>
      <c r="E855" s="218" t="str">
        <v>Foundation</v>
      </c>
      <c r="F855" s="219" t="str">
        <v>Literature</v>
      </c>
      <c r="G855" s="5">
        <v>159</v>
      </c>
      <c r="H855" s="5" t="str">
        <v>Ethan‚ Jesse</v>
      </c>
      <c r="I855" s="5" t="str">
        <v>Planned</v>
      </c>
      <c r="J855" s="220">
        <f>_xlfn.XLOOKUP(G855,Calendar!$A$2:$A$300,Calendar!$B$2:$B$300)</f>
        <v>43573</v>
      </c>
      <c r="K855" s="5" t="b">
        <f t="shared" ca="1" si="45"/>
        <v>0</v>
      </c>
      <c r="L855" s="5" t="str">
        <f t="shared" si="46"/>
        <v>Foundation+ The Mad Scientists Club159</v>
      </c>
    </row>
    <row r="856" spans="1:12" hidden="1" x14ac:dyDescent="0.25">
      <c r="A856" s="217" t="str">
        <f t="shared" si="44"/>
        <v>ƒ __/__</v>
      </c>
      <c r="B856" s="217" t="str">
        <f>IFERROR(IF(VLOOKUP(L856,ActivityList[#Data],13,0)="Yes"," "&amp;Map,"")&amp;IF(VLOOKUP(L856,ActivityList[#Data],14,0)="Yes"," "&amp;Timeline,IF(VLOOKUP(L856,ActivityList[#Data],14,0)="Figure"," "&amp;Timeline&amp;Figure,"")),"")</f>
        <v/>
      </c>
      <c r="C856" s="85" t="str">
        <v>Read pp.343-353</v>
      </c>
      <c r="D856" s="218" t="str">
        <v>+ The Mad Scientists Club</v>
      </c>
      <c r="E856" s="218" t="str">
        <v>Foundation</v>
      </c>
      <c r="F856" s="219" t="str">
        <v>Literature</v>
      </c>
      <c r="G856" s="5">
        <v>160</v>
      </c>
      <c r="H856" s="5" t="str">
        <v>Ethan‚ Jesse</v>
      </c>
      <c r="I856" s="5" t="str">
        <v>Planned</v>
      </c>
      <c r="J856" s="220">
        <f>_xlfn.XLOOKUP(G856,Calendar!$A$2:$A$300,Calendar!$B$2:$B$300)</f>
        <v>43574</v>
      </c>
      <c r="K856" s="5" t="b">
        <f t="shared" ca="1" si="45"/>
        <v>0</v>
      </c>
      <c r="L856" s="5" t="str">
        <f t="shared" si="46"/>
        <v>Foundation+ The Mad Scientists Club160</v>
      </c>
    </row>
    <row r="857" spans="1:12" hidden="1" x14ac:dyDescent="0.25">
      <c r="A857" s="217" t="str">
        <f t="shared" si="44"/>
        <v>ƒ __/__</v>
      </c>
      <c r="B857" s="217" t="str">
        <f>IFERROR(IF(VLOOKUP(L857,ActivityList[#Data],13,0)="Yes"," "&amp;Map,"")&amp;IF(VLOOKUP(L857,ActivityList[#Data],14,0)="Yes"," "&amp;Timeline,IF(VLOOKUP(L857,ActivityList[#Data],14,0)="Figure"," "&amp;Timeline&amp;Figure,"")),"")</f>
        <v/>
      </c>
      <c r="C857" s="85" t="str">
        <v>Read pp.354-365</v>
      </c>
      <c r="D857" s="218" t="str">
        <v>+ The Mad Scientists Club</v>
      </c>
      <c r="E857" s="218" t="str">
        <v>Foundation</v>
      </c>
      <c r="F857" s="219" t="str">
        <v>Literature</v>
      </c>
      <c r="G857" s="5">
        <v>161</v>
      </c>
      <c r="H857" s="5" t="str">
        <v>Ethan‚ Jesse</v>
      </c>
      <c r="I857" s="5" t="str">
        <v>Planned</v>
      </c>
      <c r="J857" s="220">
        <f>_xlfn.XLOOKUP(G857,Calendar!$A$2:$A$300,Calendar!$B$2:$B$300)</f>
        <v>43577</v>
      </c>
      <c r="K857" s="5" t="b">
        <f t="shared" ca="1" si="45"/>
        <v>0</v>
      </c>
      <c r="L857" s="5" t="str">
        <f t="shared" si="46"/>
        <v>Foundation+ The Mad Scientists Club161</v>
      </c>
    </row>
    <row r="858" spans="1:12" hidden="1" x14ac:dyDescent="0.25">
      <c r="A858" s="217" t="str">
        <f t="shared" si="44"/>
        <v>ƒ __/__</v>
      </c>
      <c r="B858" s="217" t="str">
        <f>IFERROR(IF(VLOOKUP(L858,ActivityList[#Data],13,0)="Yes"," "&amp;Map,"")&amp;IF(VLOOKUP(L858,ActivityList[#Data],14,0)="Yes"," "&amp;Timeline,IF(VLOOKUP(L858,ActivityList[#Data],14,0)="Figure"," "&amp;Timeline&amp;Figure,"")),"")</f>
        <v/>
      </c>
      <c r="C858" s="85" t="str">
        <v>Read pp.366-378</v>
      </c>
      <c r="D858" s="218" t="str">
        <v>+ The Mad Scientists Club</v>
      </c>
      <c r="E858" s="218" t="str">
        <v>Foundation</v>
      </c>
      <c r="F858" s="219" t="str">
        <v>Literature</v>
      </c>
      <c r="G858" s="5">
        <v>162</v>
      </c>
      <c r="H858" s="5" t="str">
        <v>Ethan‚ Jesse</v>
      </c>
      <c r="I858" s="5" t="str">
        <v>Planned</v>
      </c>
      <c r="J858" s="220">
        <f>_xlfn.XLOOKUP(G858,Calendar!$A$2:$A$300,Calendar!$B$2:$B$300)</f>
        <v>43578</v>
      </c>
      <c r="K858" s="5" t="b">
        <f t="shared" ca="1" si="45"/>
        <v>0</v>
      </c>
      <c r="L858" s="5" t="str">
        <f t="shared" si="46"/>
        <v>Foundation+ The Mad Scientists Club162</v>
      </c>
    </row>
    <row r="859" spans="1:12" hidden="1" x14ac:dyDescent="0.25">
      <c r="A859" s="217" t="str">
        <f t="shared" si="44"/>
        <v>ƒ __/__</v>
      </c>
      <c r="B859" s="217" t="str">
        <f>IFERROR(IF(VLOOKUP(L859,ActivityList[#Data],13,0)="Yes"," "&amp;Map,"")&amp;IF(VLOOKUP(L859,ActivityList[#Data],14,0)="Yes"," "&amp;Timeline,IF(VLOOKUP(L859,ActivityList[#Data],14,0)="Figure"," "&amp;Timeline&amp;Figure,"")),"")</f>
        <v/>
      </c>
      <c r="C859" s="85" t="str">
        <v>Read pp.379-396</v>
      </c>
      <c r="D859" s="218" t="str">
        <v>+ The Mad Scientists Club</v>
      </c>
      <c r="E859" s="218" t="str">
        <v>Foundation</v>
      </c>
      <c r="F859" s="219" t="str">
        <v>Literature</v>
      </c>
      <c r="G859" s="5">
        <v>163</v>
      </c>
      <c r="H859" s="5" t="str">
        <v>Ethan‚ Jesse</v>
      </c>
      <c r="I859" s="5" t="str">
        <v>Planned</v>
      </c>
      <c r="J859" s="220">
        <f>_xlfn.XLOOKUP(G859,Calendar!$A$2:$A$300,Calendar!$B$2:$B$300)</f>
        <v>43579</v>
      </c>
      <c r="K859" s="5" t="b">
        <f t="shared" ca="1" si="45"/>
        <v>0</v>
      </c>
      <c r="L859" s="5" t="str">
        <f t="shared" si="46"/>
        <v>Foundation+ The Mad Scientists Club163</v>
      </c>
    </row>
    <row r="860" spans="1:12" hidden="1" x14ac:dyDescent="0.25">
      <c r="A860" s="217" t="str">
        <f t="shared" si="44"/>
        <v>ƒ __/__</v>
      </c>
      <c r="B860" s="217" t="str">
        <f>IFERROR(IF(VLOOKUP(L860,ActivityList[#Data],13,0)="Yes"," "&amp;Map,"")&amp;IF(VLOOKUP(L860,ActivityList[#Data],14,0)="Yes"," "&amp;Timeline,IF(VLOOKUP(L860,ActivityList[#Data],14,0)="Figure"," "&amp;Timeline&amp;Figure,"")),"")</f>
        <v/>
      </c>
      <c r="C860" s="85" t="str">
        <v>Read pp.397-416</v>
      </c>
      <c r="D860" s="218" t="str">
        <v>+ The Mad Scientists Club</v>
      </c>
      <c r="E860" s="218" t="str">
        <v>Foundation</v>
      </c>
      <c r="F860" s="219" t="str">
        <v>Literature</v>
      </c>
      <c r="G860" s="5">
        <v>164</v>
      </c>
      <c r="H860" s="5" t="str">
        <v>Ethan‚ Jesse</v>
      </c>
      <c r="I860" s="5" t="str">
        <v>Planned</v>
      </c>
      <c r="J860" s="220">
        <f>_xlfn.XLOOKUP(G860,Calendar!$A$2:$A$300,Calendar!$B$2:$B$300)</f>
        <v>43580</v>
      </c>
      <c r="K860" s="5" t="b">
        <f t="shared" ca="1" si="45"/>
        <v>0</v>
      </c>
      <c r="L860" s="5" t="str">
        <f t="shared" si="46"/>
        <v>Foundation+ The Mad Scientists Club164</v>
      </c>
    </row>
    <row r="861" spans="1:12" hidden="1" x14ac:dyDescent="0.25">
      <c r="A861" s="217" t="str">
        <f t="shared" si="44"/>
        <v>ƒ __/__</v>
      </c>
      <c r="B861" s="217" t="str">
        <f>IFERROR(IF(VLOOKUP(L861,ActivityList[#Data],13,0)="Yes"," "&amp;Map,"")&amp;IF(VLOOKUP(L861,ActivityList[#Data],14,0)="Yes"," "&amp;Timeline,IF(VLOOKUP(L861,ActivityList[#Data],14,0)="Figure"," "&amp;Timeline&amp;Figure,"")),"")</f>
        <v/>
      </c>
      <c r="C861" s="85" t="str">
        <v>Read pp.417-437</v>
      </c>
      <c r="D861" s="218" t="str">
        <v>+ The Mad Scientists Club</v>
      </c>
      <c r="E861" s="218" t="str">
        <v>Foundation</v>
      </c>
      <c r="F861" s="219" t="str">
        <v>Literature</v>
      </c>
      <c r="G861" s="5">
        <v>165</v>
      </c>
      <c r="H861" s="5" t="str">
        <v>Ethan‚ Jesse</v>
      </c>
      <c r="I861" s="5" t="str">
        <v>Planned</v>
      </c>
      <c r="J861" s="220">
        <f>_xlfn.XLOOKUP(G861,Calendar!$A$2:$A$300,Calendar!$B$2:$B$300)</f>
        <v>43581</v>
      </c>
      <c r="K861" s="5" t="b">
        <f t="shared" ca="1" si="45"/>
        <v>0</v>
      </c>
      <c r="L861" s="5" t="str">
        <f t="shared" si="46"/>
        <v>Foundation+ The Mad Scientists Club165</v>
      </c>
    </row>
    <row r="862" spans="1:12" hidden="1" x14ac:dyDescent="0.25">
      <c r="A862" s="217" t="str">
        <f t="shared" si="44"/>
        <v>ƒ __/__</v>
      </c>
      <c r="B862" s="217" t="str">
        <f>IFERROR(IF(VLOOKUP(L862,ActivityList[#Data],13,0)="Yes"," "&amp;Map,"")&amp;IF(VLOOKUP(L862,ActivityList[#Data],14,0)="Yes"," "&amp;Timeline,IF(VLOOKUP(L862,ActivityList[#Data],14,0)="Figure"," "&amp;Timeline&amp;Figure,"")),"")</f>
        <v/>
      </c>
      <c r="C862" s="85" t="str">
        <v>Read pp.446-456</v>
      </c>
      <c r="D862" s="218" t="str">
        <v>+ The Mad Scientists Club</v>
      </c>
      <c r="E862" s="218" t="str">
        <v>Foundation</v>
      </c>
      <c r="F862" s="219" t="str">
        <v>Literature</v>
      </c>
      <c r="G862" s="5">
        <v>166</v>
      </c>
      <c r="H862" s="5" t="str">
        <v>Ethan‚ Jesse</v>
      </c>
      <c r="I862" s="5" t="str">
        <v>Planned</v>
      </c>
      <c r="J862" s="220">
        <f>_xlfn.XLOOKUP(G862,Calendar!$A$2:$A$300,Calendar!$B$2:$B$300)</f>
        <v>43584</v>
      </c>
      <c r="K862" s="5" t="b">
        <f t="shared" ca="1" si="45"/>
        <v>0</v>
      </c>
      <c r="L862" s="5" t="str">
        <f t="shared" si="46"/>
        <v>Foundation+ The Mad Scientists Club166</v>
      </c>
    </row>
    <row r="863" spans="1:12" hidden="1" x14ac:dyDescent="0.25">
      <c r="A863" s="217" t="str">
        <f t="shared" si="44"/>
        <v>ƒ __/__</v>
      </c>
      <c r="B863" s="217" t="str">
        <f>IFERROR(IF(VLOOKUP(L863,ActivityList[#Data],13,0)="Yes"," "&amp;Map,"")&amp;IF(VLOOKUP(L863,ActivityList[#Data],14,0)="Yes"," "&amp;Timeline,IF(VLOOKUP(L863,ActivityList[#Data],14,0)="Figure"," "&amp;Timeline&amp;Figure,"")),"")</f>
        <v/>
      </c>
      <c r="C863" s="85" t="str">
        <v>Read pp.457-469</v>
      </c>
      <c r="D863" s="218" t="str">
        <v>+ The Mad Scientists Club</v>
      </c>
      <c r="E863" s="218" t="str">
        <v>Foundation</v>
      </c>
      <c r="F863" s="219" t="str">
        <v>Literature</v>
      </c>
      <c r="G863" s="5">
        <v>167</v>
      </c>
      <c r="H863" s="5" t="str">
        <v>Ethan‚ Jesse</v>
      </c>
      <c r="I863" s="5" t="str">
        <v>Planned</v>
      </c>
      <c r="J863" s="220">
        <f>_xlfn.XLOOKUP(G863,Calendar!$A$2:$A$300,Calendar!$B$2:$B$300)</f>
        <v>43585</v>
      </c>
      <c r="K863" s="5" t="b">
        <f t="shared" ca="1" si="45"/>
        <v>0</v>
      </c>
      <c r="L863" s="5" t="str">
        <f t="shared" si="46"/>
        <v>Foundation+ The Mad Scientists Club167</v>
      </c>
    </row>
    <row r="864" spans="1:12" hidden="1" x14ac:dyDescent="0.25">
      <c r="A864" s="217" t="str">
        <f t="shared" si="44"/>
        <v>ƒ __/__</v>
      </c>
      <c r="B864" s="217" t="str">
        <f>IFERROR(IF(VLOOKUP(L864,ActivityList[#Data],13,0)="Yes"," "&amp;Map,"")&amp;IF(VLOOKUP(L864,ActivityList[#Data],14,0)="Yes"," "&amp;Timeline,IF(VLOOKUP(L864,ActivityList[#Data],14,0)="Figure"," "&amp;Timeline&amp;Figure,"")),"")</f>
        <v/>
      </c>
      <c r="C864" s="85" t="str">
        <v>Read pp.470-481</v>
      </c>
      <c r="D864" s="218" t="str">
        <v>+ The Mad Scientists Club</v>
      </c>
      <c r="E864" s="218" t="str">
        <v>Foundation</v>
      </c>
      <c r="F864" s="219" t="str">
        <v>Literature</v>
      </c>
      <c r="G864" s="5">
        <v>168</v>
      </c>
      <c r="H864" s="5" t="str">
        <v>Ethan‚ Jesse</v>
      </c>
      <c r="I864" s="5" t="str">
        <v>Planned</v>
      </c>
      <c r="J864" s="220">
        <f>_xlfn.XLOOKUP(G864,Calendar!$A$2:$A$300,Calendar!$B$2:$B$300)</f>
        <v>43586</v>
      </c>
      <c r="K864" s="5" t="b">
        <f t="shared" ca="1" si="45"/>
        <v>0</v>
      </c>
      <c r="L864" s="5" t="str">
        <f t="shared" si="46"/>
        <v>Foundation+ The Mad Scientists Club168</v>
      </c>
    </row>
    <row r="865" spans="1:12" hidden="1" x14ac:dyDescent="0.25">
      <c r="A865" s="217" t="str">
        <f t="shared" si="44"/>
        <v>ƒ __/__</v>
      </c>
      <c r="B865" s="217" t="str">
        <f>IFERROR(IF(VLOOKUP(L865,ActivityList[#Data],13,0)="Yes"," "&amp;Map,"")&amp;IF(VLOOKUP(L865,ActivityList[#Data],14,0)="Yes"," "&amp;Timeline,IF(VLOOKUP(L865,ActivityList[#Data],14,0)="Figure"," "&amp;Timeline&amp;Figure,"")),"")</f>
        <v/>
      </c>
      <c r="C865" s="85" t="str">
        <v>Read pp.482-494</v>
      </c>
      <c r="D865" s="218" t="str">
        <v>+ The Mad Scientists Club</v>
      </c>
      <c r="E865" s="218" t="str">
        <v>Foundation</v>
      </c>
      <c r="F865" s="219" t="str">
        <v>Literature</v>
      </c>
      <c r="G865" s="5">
        <v>169</v>
      </c>
      <c r="H865" s="5" t="str">
        <v>Ethan‚ Jesse</v>
      </c>
      <c r="I865" s="5" t="str">
        <v>Planned</v>
      </c>
      <c r="J865" s="220">
        <f>_xlfn.XLOOKUP(G865,Calendar!$A$2:$A$300,Calendar!$B$2:$B$300)</f>
        <v>43587</v>
      </c>
      <c r="K865" s="5" t="b">
        <f t="shared" ca="1" si="45"/>
        <v>0</v>
      </c>
      <c r="L865" s="5" t="str">
        <f t="shared" si="46"/>
        <v>Foundation+ The Mad Scientists Club169</v>
      </c>
    </row>
    <row r="866" spans="1:12" hidden="1" x14ac:dyDescent="0.25">
      <c r="A866" s="217" t="str">
        <f t="shared" si="44"/>
        <v>ƒ __/__</v>
      </c>
      <c r="B866" s="217" t="str">
        <f>IFERROR(IF(VLOOKUP(L866,ActivityList[#Data],13,0)="Yes"," "&amp;Map,"")&amp;IF(VLOOKUP(L866,ActivityList[#Data],14,0)="Yes"," "&amp;Timeline,IF(VLOOKUP(L866,ActivityList[#Data],14,0)="Figure"," "&amp;Timeline&amp;Figure,"")),"")</f>
        <v/>
      </c>
      <c r="C866" s="85" t="str">
        <v>Read pp.495-513</v>
      </c>
      <c r="D866" s="218" t="str">
        <v>+ The Mad Scientists Club</v>
      </c>
      <c r="E866" s="218" t="str">
        <v>Foundation</v>
      </c>
      <c r="F866" s="219" t="str">
        <v>Literature</v>
      </c>
      <c r="G866" s="5">
        <v>170</v>
      </c>
      <c r="H866" s="5" t="str">
        <v>Ethan‚ Jesse</v>
      </c>
      <c r="I866" s="5" t="str">
        <v>Planned</v>
      </c>
      <c r="J866" s="220">
        <f>_xlfn.XLOOKUP(G866,Calendar!$A$2:$A$300,Calendar!$B$2:$B$300)</f>
        <v>43588</v>
      </c>
      <c r="K866" s="5" t="b">
        <f t="shared" ca="1" si="45"/>
        <v>0</v>
      </c>
      <c r="L866" s="5" t="str">
        <f t="shared" si="46"/>
        <v>Foundation+ The Mad Scientists Club170</v>
      </c>
    </row>
    <row r="867" spans="1:12" hidden="1" x14ac:dyDescent="0.25">
      <c r="A867" s="217" t="str">
        <f t="shared" si="44"/>
        <v>ƒ __/__</v>
      </c>
      <c r="B867" s="217" t="str">
        <f>IFERROR(IF(VLOOKUP(L867,ActivityList[#Data],13,0)="Yes"," "&amp;Map,"")&amp;IF(VLOOKUP(L867,ActivityList[#Data],14,0)="Yes"," "&amp;Timeline,IF(VLOOKUP(L867,ActivityList[#Data],14,0)="Figure"," "&amp;Timeline&amp;Figure,"")),"")</f>
        <v/>
      </c>
      <c r="C867" s="85" t="str">
        <v>Read pp.514-532</v>
      </c>
      <c r="D867" s="218" t="str">
        <v>+ The Mad Scientists Club</v>
      </c>
      <c r="E867" s="218" t="str">
        <v>Foundation</v>
      </c>
      <c r="F867" s="219" t="str">
        <v>Literature</v>
      </c>
      <c r="G867" s="5">
        <v>171</v>
      </c>
      <c r="H867" s="5" t="str">
        <v>Ethan‚ Jesse</v>
      </c>
      <c r="I867" s="5" t="str">
        <v>Planned</v>
      </c>
      <c r="J867" s="220">
        <f>_xlfn.XLOOKUP(G867,Calendar!$A$2:$A$300,Calendar!$B$2:$B$300)</f>
        <v>43591</v>
      </c>
      <c r="K867" s="5" t="b">
        <f t="shared" ca="1" si="45"/>
        <v>0</v>
      </c>
      <c r="L867" s="5" t="str">
        <f t="shared" si="46"/>
        <v>Foundation+ The Mad Scientists Club171</v>
      </c>
    </row>
    <row r="868" spans="1:12" hidden="1" x14ac:dyDescent="0.25">
      <c r="A868" s="217" t="str">
        <f t="shared" si="44"/>
        <v>ƒ __/__</v>
      </c>
      <c r="B868" s="217" t="str">
        <f>IFERROR(IF(VLOOKUP(L868,ActivityList[#Data],13,0)="Yes"," "&amp;Map,"")&amp;IF(VLOOKUP(L868,ActivityList[#Data],14,0)="Yes"," "&amp;Timeline,IF(VLOOKUP(L868,ActivityList[#Data],14,0)="Figure"," "&amp;Timeline&amp;Figure,"")),"")</f>
        <v/>
      </c>
      <c r="C868" s="85" t="str">
        <v>Read pp.533-545</v>
      </c>
      <c r="D868" s="218" t="str">
        <v>+ The Mad Scientists Club</v>
      </c>
      <c r="E868" s="218" t="str">
        <v>Foundation</v>
      </c>
      <c r="F868" s="219" t="str">
        <v>Literature</v>
      </c>
      <c r="G868" s="5">
        <v>172</v>
      </c>
      <c r="H868" s="5" t="str">
        <v>Ethan‚ Jesse</v>
      </c>
      <c r="I868" s="5" t="str">
        <v>Planned</v>
      </c>
      <c r="J868" s="220">
        <f>_xlfn.XLOOKUP(G868,Calendar!$A$2:$A$300,Calendar!$B$2:$B$300)</f>
        <v>43592</v>
      </c>
      <c r="K868" s="5" t="b">
        <f t="shared" ca="1" si="45"/>
        <v>0</v>
      </c>
      <c r="L868" s="5" t="str">
        <f t="shared" si="46"/>
        <v>Foundation+ The Mad Scientists Club172</v>
      </c>
    </row>
    <row r="869" spans="1:12" hidden="1" x14ac:dyDescent="0.25">
      <c r="A869" s="217" t="str">
        <f t="shared" si="44"/>
        <v>ƒ __/__</v>
      </c>
      <c r="B869" s="217" t="str">
        <f>IFERROR(IF(VLOOKUP(L869,ActivityList[#Data],13,0)="Yes"," "&amp;Map,"")&amp;IF(VLOOKUP(L869,ActivityList[#Data],14,0)="Yes"," "&amp;Timeline,IF(VLOOKUP(L869,ActivityList[#Data],14,0)="Figure"," "&amp;Timeline&amp;Figure,"")),"")</f>
        <v/>
      </c>
      <c r="C869" s="85" t="str">
        <v>Read pp.546-562</v>
      </c>
      <c r="D869" s="218" t="str">
        <v>+ The Mad Scientists Club</v>
      </c>
      <c r="E869" s="218" t="str">
        <v>Foundation</v>
      </c>
      <c r="F869" s="219" t="str">
        <v>Literature</v>
      </c>
      <c r="G869" s="5">
        <v>173</v>
      </c>
      <c r="H869" s="5" t="str">
        <v>Ethan‚ Jesse</v>
      </c>
      <c r="I869" s="5" t="str">
        <v>Planned</v>
      </c>
      <c r="J869" s="220">
        <f>_xlfn.XLOOKUP(G869,Calendar!$A$2:$A$300,Calendar!$B$2:$B$300)</f>
        <v>43593</v>
      </c>
      <c r="K869" s="5" t="b">
        <f t="shared" ca="1" si="45"/>
        <v>0</v>
      </c>
      <c r="L869" s="5" t="str">
        <f t="shared" si="46"/>
        <v>Foundation+ The Mad Scientists Club173</v>
      </c>
    </row>
    <row r="870" spans="1:12" hidden="1" x14ac:dyDescent="0.25">
      <c r="A870" s="217" t="str">
        <f t="shared" si="44"/>
        <v>ƒ __/__</v>
      </c>
      <c r="B870" s="217" t="str">
        <f>IFERROR(IF(VLOOKUP(L870,ActivityList[#Data],13,0)="Yes"," "&amp;Map,"")&amp;IF(VLOOKUP(L870,ActivityList[#Data],14,0)="Yes"," "&amp;Timeline,IF(VLOOKUP(L870,ActivityList[#Data],14,0)="Figure"," "&amp;Timeline&amp;Figure,"")),"")</f>
        <v/>
      </c>
      <c r="C870" s="85" t="str">
        <v>Read pp.563-575</v>
      </c>
      <c r="D870" s="218" t="str">
        <v>+ The Mad Scientists Club</v>
      </c>
      <c r="E870" s="218" t="str">
        <v>Foundation</v>
      </c>
      <c r="F870" s="219" t="str">
        <v>Literature</v>
      </c>
      <c r="G870" s="5">
        <v>174</v>
      </c>
      <c r="H870" s="5" t="str">
        <v>Ethan‚ Jesse</v>
      </c>
      <c r="I870" s="5" t="str">
        <v>Planned</v>
      </c>
      <c r="J870" s="220">
        <f>_xlfn.XLOOKUP(G870,Calendar!$A$2:$A$300,Calendar!$B$2:$B$300)</f>
        <v>43594</v>
      </c>
      <c r="K870" s="5" t="b">
        <f t="shared" ca="1" si="45"/>
        <v>0</v>
      </c>
      <c r="L870" s="5" t="str">
        <f t="shared" si="46"/>
        <v>Foundation+ The Mad Scientists Club174</v>
      </c>
    </row>
    <row r="871" spans="1:12" hidden="1" x14ac:dyDescent="0.25">
      <c r="A871" s="217" t="str">
        <f t="shared" si="44"/>
        <v>ƒ __/__</v>
      </c>
      <c r="B871" s="217" t="str">
        <f>IFERROR(IF(VLOOKUP(L871,ActivityList[#Data],13,0)="Yes"," "&amp;Map,"")&amp;IF(VLOOKUP(L871,ActivityList[#Data],14,0)="Yes"," "&amp;Timeline,IF(VLOOKUP(L871,ActivityList[#Data],14,0)="Figure"," "&amp;Timeline&amp;Figure,"")),"")</f>
        <v/>
      </c>
      <c r="C871" s="85" t="str">
        <v>Read pp.576-591</v>
      </c>
      <c r="D871" s="218" t="str">
        <v>+ The Mad Scientists Club</v>
      </c>
      <c r="E871" s="218" t="str">
        <v>Foundation</v>
      </c>
      <c r="F871" s="219" t="str">
        <v>Literature</v>
      </c>
      <c r="G871" s="5">
        <v>175</v>
      </c>
      <c r="H871" s="5" t="str">
        <v>Ethan‚ Jesse</v>
      </c>
      <c r="I871" s="5" t="str">
        <v>Planned</v>
      </c>
      <c r="J871" s="220">
        <f>_xlfn.XLOOKUP(G871,Calendar!$A$2:$A$300,Calendar!$B$2:$B$300)</f>
        <v>43595</v>
      </c>
      <c r="K871" s="5" t="b">
        <f t="shared" ca="1" si="45"/>
        <v>0</v>
      </c>
      <c r="L871" s="5" t="str">
        <f t="shared" si="46"/>
        <v>Foundation+ The Mad Scientists Club175</v>
      </c>
    </row>
    <row r="872" spans="1:12" hidden="1" x14ac:dyDescent="0.25">
      <c r="A872" s="217" t="str">
        <f t="shared" si="44"/>
        <v>ƒ __/__</v>
      </c>
      <c r="B872" s="217" t="str">
        <f>IFERROR(IF(VLOOKUP(L872,ActivityList[#Data],13,0)="Yes"," "&amp;Map,"")&amp;IF(VLOOKUP(L872,ActivityList[#Data],14,0)="Yes"," "&amp;Timeline,IF(VLOOKUP(L872,ActivityList[#Data],14,0)="Figure"," "&amp;Timeline&amp;Figure,"")),"")</f>
        <v/>
      </c>
      <c r="C872" s="85" t="str">
        <v>Read pp.592-607</v>
      </c>
      <c r="D872" s="218" t="str">
        <v>+ The Mad Scientists Club</v>
      </c>
      <c r="E872" s="218" t="str">
        <v>Foundation</v>
      </c>
      <c r="F872" s="219" t="str">
        <v>Literature</v>
      </c>
      <c r="G872" s="5">
        <v>176</v>
      </c>
      <c r="H872" s="5" t="str">
        <v>Ethan‚ Jesse</v>
      </c>
      <c r="I872" s="5" t="str">
        <v>Planned</v>
      </c>
      <c r="J872" s="220">
        <f>_xlfn.XLOOKUP(G872,Calendar!$A$2:$A$300,Calendar!$B$2:$B$300)</f>
        <v>43598</v>
      </c>
      <c r="K872" s="5" t="b">
        <f t="shared" ca="1" si="45"/>
        <v>0</v>
      </c>
      <c r="L872" s="5" t="str">
        <f t="shared" si="46"/>
        <v>Foundation+ The Mad Scientists Club176</v>
      </c>
    </row>
    <row r="873" spans="1:12" hidden="1" x14ac:dyDescent="0.25">
      <c r="A873" s="217" t="str">
        <f t="shared" si="44"/>
        <v>ƒ __/__</v>
      </c>
      <c r="B873" s="217" t="str">
        <f>IFERROR(IF(VLOOKUP(L873,ActivityList[#Data],13,0)="Yes"," "&amp;Map,"")&amp;IF(VLOOKUP(L873,ActivityList[#Data],14,0)="Yes"," "&amp;Timeline,IF(VLOOKUP(L873,ActivityList[#Data],14,0)="Figure"," "&amp;Timeline&amp;Figure,"")),"")</f>
        <v/>
      </c>
      <c r="C873" s="85" t="str">
        <v>Read pp.608-619</v>
      </c>
      <c r="D873" s="218" t="str">
        <v>+ The Mad Scientists Club</v>
      </c>
      <c r="E873" s="218" t="str">
        <v>Foundation</v>
      </c>
      <c r="F873" s="219" t="str">
        <v>Literature</v>
      </c>
      <c r="G873" s="5">
        <v>177</v>
      </c>
      <c r="H873" s="5" t="str">
        <v>Ethan‚ Jesse</v>
      </c>
      <c r="I873" s="5" t="str">
        <v>Planned</v>
      </c>
      <c r="J873" s="220">
        <f>_xlfn.XLOOKUP(G873,Calendar!$A$2:$A$300,Calendar!$B$2:$B$300)</f>
        <v>43599</v>
      </c>
      <c r="K873" s="5" t="b">
        <f t="shared" ca="1" si="45"/>
        <v>0</v>
      </c>
      <c r="L873" s="5" t="str">
        <f t="shared" si="46"/>
        <v>Foundation+ The Mad Scientists Club177</v>
      </c>
    </row>
    <row r="874" spans="1:12" hidden="1" x14ac:dyDescent="0.25">
      <c r="A874" s="217" t="str">
        <f t="shared" si="44"/>
        <v>ƒ __/__</v>
      </c>
      <c r="B874" s="217" t="str">
        <f>IFERROR(IF(VLOOKUP(L874,ActivityList[#Data],13,0)="Yes"," "&amp;Map,"")&amp;IF(VLOOKUP(L874,ActivityList[#Data],14,0)="Yes"," "&amp;Timeline,IF(VLOOKUP(L874,ActivityList[#Data],14,0)="Figure"," "&amp;Timeline&amp;Figure,"")),"")</f>
        <v/>
      </c>
      <c r="C874" s="85" t="str">
        <v>Read Chapter 1</v>
      </c>
      <c r="D874" s="218" t="str">
        <v>+ Of a Boy and His Valley</v>
      </c>
      <c r="E874" s="218" t="str">
        <v>Foundation</v>
      </c>
      <c r="F874" s="219" t="str">
        <v>Literature</v>
      </c>
      <c r="G874" s="5">
        <v>91</v>
      </c>
      <c r="H874" s="5" t="str">
        <v>Ethan‚ Jesse</v>
      </c>
      <c r="I874" s="5" t="str">
        <v>Planned</v>
      </c>
      <c r="J874" s="220">
        <f>_xlfn.XLOOKUP(G874,Calendar!$A$2:$A$300,Calendar!$B$2:$B$300)</f>
        <v>43479</v>
      </c>
      <c r="K874" s="5" t="b">
        <f t="shared" ca="1" si="45"/>
        <v>0</v>
      </c>
      <c r="L874" s="5" t="str">
        <f t="shared" si="46"/>
        <v>Foundation+ Of a Boy and His Valley91</v>
      </c>
    </row>
    <row r="875" spans="1:12" hidden="1" x14ac:dyDescent="0.25">
      <c r="A875" s="217" t="str">
        <f t="shared" si="44"/>
        <v>ƒ __/__</v>
      </c>
      <c r="B875" s="217" t="str">
        <f>IFERROR(IF(VLOOKUP(L875,ActivityList[#Data],13,0)="Yes"," "&amp;Map,"")&amp;IF(VLOOKUP(L875,ActivityList[#Data],14,0)="Yes"," "&amp;Timeline,IF(VLOOKUP(L875,ActivityList[#Data],14,0)="Figure"," "&amp;Timeline&amp;Figure,"")),"")</f>
        <v/>
      </c>
      <c r="C875" s="85" t="str">
        <v>Read Chapter 2</v>
      </c>
      <c r="D875" s="218" t="str">
        <v>+ Of a Boy and His Valley</v>
      </c>
      <c r="E875" s="218" t="str">
        <v>Foundation</v>
      </c>
      <c r="F875" s="219" t="str">
        <v>Literature</v>
      </c>
      <c r="G875" s="5">
        <v>92</v>
      </c>
      <c r="H875" s="5" t="str">
        <v>Ethan‚ Jesse</v>
      </c>
      <c r="I875" s="5" t="str">
        <v>Planned</v>
      </c>
      <c r="J875" s="220">
        <f>_xlfn.XLOOKUP(G875,Calendar!$A$2:$A$300,Calendar!$B$2:$B$300)</f>
        <v>43480</v>
      </c>
      <c r="K875" s="5" t="b">
        <f t="shared" ca="1" si="45"/>
        <v>0</v>
      </c>
      <c r="L875" s="5" t="str">
        <f t="shared" si="46"/>
        <v>Foundation+ Of a Boy and His Valley92</v>
      </c>
    </row>
    <row r="876" spans="1:12" hidden="1" x14ac:dyDescent="0.25">
      <c r="A876" s="217" t="str">
        <f t="shared" si="44"/>
        <v>ƒ __/__</v>
      </c>
      <c r="B876" s="217" t="str">
        <f>IFERROR(IF(VLOOKUP(L876,ActivityList[#Data],13,0)="Yes"," "&amp;Map,"")&amp;IF(VLOOKUP(L876,ActivityList[#Data],14,0)="Yes"," "&amp;Timeline,IF(VLOOKUP(L876,ActivityList[#Data],14,0)="Figure"," "&amp;Timeline&amp;Figure,"")),"")</f>
        <v/>
      </c>
      <c r="C876" s="85" t="str">
        <v>Read Chapter 3</v>
      </c>
      <c r="D876" s="218" t="str">
        <v>+ Of a Boy and His Valley</v>
      </c>
      <c r="E876" s="218" t="str">
        <v>Foundation</v>
      </c>
      <c r="F876" s="219" t="str">
        <v>Literature</v>
      </c>
      <c r="G876" s="5">
        <v>93</v>
      </c>
      <c r="H876" s="5" t="str">
        <v>Ethan‚ Jesse</v>
      </c>
      <c r="I876" s="5" t="str">
        <v>Planned</v>
      </c>
      <c r="J876" s="220">
        <f>_xlfn.XLOOKUP(G876,Calendar!$A$2:$A$300,Calendar!$B$2:$B$300)</f>
        <v>43481</v>
      </c>
      <c r="K876" s="5" t="b">
        <f t="shared" ca="1" si="45"/>
        <v>0</v>
      </c>
      <c r="L876" s="5" t="str">
        <f t="shared" si="46"/>
        <v>Foundation+ Of a Boy and His Valley93</v>
      </c>
    </row>
    <row r="877" spans="1:12" hidden="1" x14ac:dyDescent="0.25">
      <c r="A877" s="217" t="str">
        <f t="shared" si="44"/>
        <v>ƒ __/__</v>
      </c>
      <c r="B877" s="217" t="str">
        <f>IFERROR(IF(VLOOKUP(L877,ActivityList[#Data],13,0)="Yes"," "&amp;Map,"")&amp;IF(VLOOKUP(L877,ActivityList[#Data],14,0)="Yes"," "&amp;Timeline,IF(VLOOKUP(L877,ActivityList[#Data],14,0)="Figure"," "&amp;Timeline&amp;Figure,"")),"")</f>
        <v/>
      </c>
      <c r="C877" s="85" t="str">
        <v>Read Chapter 4</v>
      </c>
      <c r="D877" s="218" t="str">
        <v>+ Of a Boy and His Valley</v>
      </c>
      <c r="E877" s="218" t="str">
        <v>Foundation</v>
      </c>
      <c r="F877" s="219" t="str">
        <v>Literature</v>
      </c>
      <c r="G877" s="5">
        <v>94</v>
      </c>
      <c r="H877" s="5" t="str">
        <v>Ethan‚ Jesse</v>
      </c>
      <c r="I877" s="5" t="str">
        <v>Planned</v>
      </c>
      <c r="J877" s="220">
        <f>_xlfn.XLOOKUP(G877,Calendar!$A$2:$A$300,Calendar!$B$2:$B$300)</f>
        <v>43482</v>
      </c>
      <c r="K877" s="5" t="b">
        <f t="shared" ca="1" si="45"/>
        <v>0</v>
      </c>
      <c r="L877" s="5" t="str">
        <f t="shared" si="46"/>
        <v>Foundation+ Of a Boy and His Valley94</v>
      </c>
    </row>
    <row r="878" spans="1:12" hidden="1" x14ac:dyDescent="0.25">
      <c r="A878" s="217" t="str">
        <f t="shared" si="44"/>
        <v>ƒ __/__</v>
      </c>
      <c r="B878" s="217" t="str">
        <f>IFERROR(IF(VLOOKUP(L878,ActivityList[#Data],13,0)="Yes"," "&amp;Map,"")&amp;IF(VLOOKUP(L878,ActivityList[#Data],14,0)="Yes"," "&amp;Timeline,IF(VLOOKUP(L878,ActivityList[#Data],14,0)="Figure"," "&amp;Timeline&amp;Figure,"")),"")</f>
        <v/>
      </c>
      <c r="C878" s="85" t="str">
        <v>Read Chapter 5</v>
      </c>
      <c r="D878" s="218" t="str">
        <v>+ Of a Boy and His Valley</v>
      </c>
      <c r="E878" s="218" t="str">
        <v>Foundation</v>
      </c>
      <c r="F878" s="219" t="str">
        <v>Literature</v>
      </c>
      <c r="G878" s="5">
        <v>95</v>
      </c>
      <c r="H878" s="5" t="str">
        <v>Ethan‚ Jesse</v>
      </c>
      <c r="I878" s="5" t="str">
        <v>Planned</v>
      </c>
      <c r="J878" s="220">
        <f>_xlfn.XLOOKUP(G878,Calendar!$A$2:$A$300,Calendar!$B$2:$B$300)</f>
        <v>43483</v>
      </c>
      <c r="K878" s="5" t="b">
        <f t="shared" ca="1" si="45"/>
        <v>0</v>
      </c>
      <c r="L878" s="5" t="str">
        <f t="shared" si="46"/>
        <v>Foundation+ Of a Boy and His Valley95</v>
      </c>
    </row>
    <row r="879" spans="1:12" hidden="1" x14ac:dyDescent="0.25">
      <c r="A879" s="217" t="str">
        <f t="shared" si="44"/>
        <v>ƒ __/__</v>
      </c>
      <c r="B879" s="217" t="str">
        <f>IFERROR(IF(VLOOKUP(L879,ActivityList[#Data],13,0)="Yes"," "&amp;Map,"")&amp;IF(VLOOKUP(L879,ActivityList[#Data],14,0)="Yes"," "&amp;Timeline,IF(VLOOKUP(L879,ActivityList[#Data],14,0)="Figure"," "&amp;Timeline&amp;Figure,"")),"")</f>
        <v/>
      </c>
      <c r="C879" s="85" t="str">
        <v>Read Chapter 6</v>
      </c>
      <c r="D879" s="218" t="str">
        <v>+ Of a Boy and His Valley</v>
      </c>
      <c r="E879" s="218" t="str">
        <v>Foundation</v>
      </c>
      <c r="F879" s="219" t="str">
        <v>Literature</v>
      </c>
      <c r="G879" s="5">
        <v>96</v>
      </c>
      <c r="H879" s="5" t="str">
        <v>Ethan‚ Jesse</v>
      </c>
      <c r="I879" s="5" t="str">
        <v>Planned</v>
      </c>
      <c r="J879" s="220">
        <f>_xlfn.XLOOKUP(G879,Calendar!$A$2:$A$300,Calendar!$B$2:$B$300)</f>
        <v>43486</v>
      </c>
      <c r="K879" s="5" t="b">
        <f t="shared" ca="1" si="45"/>
        <v>0</v>
      </c>
      <c r="L879" s="5" t="str">
        <f t="shared" si="46"/>
        <v>Foundation+ Of a Boy and His Valley96</v>
      </c>
    </row>
    <row r="880" spans="1:12" hidden="1" x14ac:dyDescent="0.25">
      <c r="A880" s="217" t="str">
        <f t="shared" si="44"/>
        <v>ƒ __/__</v>
      </c>
      <c r="B880" s="217" t="str">
        <f>IFERROR(IF(VLOOKUP(L880,ActivityList[#Data],13,0)="Yes"," "&amp;Map,"")&amp;IF(VLOOKUP(L880,ActivityList[#Data],14,0)="Yes"," "&amp;Timeline,IF(VLOOKUP(L880,ActivityList[#Data],14,0)="Figure"," "&amp;Timeline&amp;Figure,"")),"")</f>
        <v/>
      </c>
      <c r="C880" s="85" t="str">
        <v>Read Chapter 7</v>
      </c>
      <c r="D880" s="218" t="str">
        <v>+ Of a Boy and His Valley</v>
      </c>
      <c r="E880" s="218" t="str">
        <v>Foundation</v>
      </c>
      <c r="F880" s="219" t="str">
        <v>Literature</v>
      </c>
      <c r="G880" s="5">
        <v>97</v>
      </c>
      <c r="H880" s="5" t="str">
        <v>Ethan‚ Jesse</v>
      </c>
      <c r="I880" s="5" t="str">
        <v>Planned</v>
      </c>
      <c r="J880" s="220">
        <f>_xlfn.XLOOKUP(G880,Calendar!$A$2:$A$300,Calendar!$B$2:$B$300)</f>
        <v>43487</v>
      </c>
      <c r="K880" s="5" t="b">
        <f t="shared" ca="1" si="45"/>
        <v>0</v>
      </c>
      <c r="L880" s="5" t="str">
        <f t="shared" si="46"/>
        <v>Foundation+ Of a Boy and His Valley97</v>
      </c>
    </row>
    <row r="881" spans="1:12" hidden="1" x14ac:dyDescent="0.25">
      <c r="A881" s="217" t="str">
        <f t="shared" si="44"/>
        <v>ƒ __/__</v>
      </c>
      <c r="B881" s="217" t="str">
        <f>IFERROR(IF(VLOOKUP(L881,ActivityList[#Data],13,0)="Yes"," "&amp;Map,"")&amp;IF(VLOOKUP(L881,ActivityList[#Data],14,0)="Yes"," "&amp;Timeline,IF(VLOOKUP(L881,ActivityList[#Data],14,0)="Figure"," "&amp;Timeline&amp;Figure,"")),"")</f>
        <v/>
      </c>
      <c r="C881" s="85" t="str">
        <v>Read Chapter 8</v>
      </c>
      <c r="D881" s="218" t="str">
        <v>+ Of a Boy and His Valley</v>
      </c>
      <c r="E881" s="218" t="str">
        <v>Foundation</v>
      </c>
      <c r="F881" s="219" t="str">
        <v>Literature</v>
      </c>
      <c r="G881" s="5">
        <v>98</v>
      </c>
      <c r="H881" s="5" t="str">
        <v>Ethan‚ Jesse</v>
      </c>
      <c r="I881" s="5" t="str">
        <v>Planned</v>
      </c>
      <c r="J881" s="220">
        <f>_xlfn.XLOOKUP(G881,Calendar!$A$2:$A$300,Calendar!$B$2:$B$300)</f>
        <v>43488</v>
      </c>
      <c r="K881" s="5" t="b">
        <f t="shared" ca="1" si="45"/>
        <v>0</v>
      </c>
      <c r="L881" s="5" t="str">
        <f t="shared" si="46"/>
        <v>Foundation+ Of a Boy and His Valley98</v>
      </c>
    </row>
    <row r="882" spans="1:12" hidden="1" x14ac:dyDescent="0.25">
      <c r="A882" s="217" t="str">
        <f t="shared" si="44"/>
        <v>ƒ __/__</v>
      </c>
      <c r="B882" s="217" t="str">
        <f>IFERROR(IF(VLOOKUP(L882,ActivityList[#Data],13,0)="Yes"," "&amp;Map,"")&amp;IF(VLOOKUP(L882,ActivityList[#Data],14,0)="Yes"," "&amp;Timeline,IF(VLOOKUP(L882,ActivityList[#Data],14,0)="Figure"," "&amp;Timeline&amp;Figure,"")),"")</f>
        <v/>
      </c>
      <c r="C882" s="85" t="str">
        <v>Read Chapter 9</v>
      </c>
      <c r="D882" s="218" t="str">
        <v>+ Of a Boy and His Valley</v>
      </c>
      <c r="E882" s="218" t="str">
        <v>Foundation</v>
      </c>
      <c r="F882" s="219" t="str">
        <v>Literature</v>
      </c>
      <c r="G882" s="5">
        <v>99</v>
      </c>
      <c r="H882" s="5" t="str">
        <v>Ethan‚ Jesse</v>
      </c>
      <c r="I882" s="5" t="str">
        <v>Planned</v>
      </c>
      <c r="J882" s="220">
        <f>_xlfn.XLOOKUP(G882,Calendar!$A$2:$A$300,Calendar!$B$2:$B$300)</f>
        <v>43489</v>
      </c>
      <c r="K882" s="5" t="b">
        <f t="shared" ca="1" si="45"/>
        <v>0</v>
      </c>
      <c r="L882" s="5" t="str">
        <f t="shared" si="46"/>
        <v>Foundation+ Of a Boy and His Valley99</v>
      </c>
    </row>
    <row r="883" spans="1:12" hidden="1" x14ac:dyDescent="0.25">
      <c r="A883" s="217" t="str">
        <f t="shared" si="44"/>
        <v>ƒ __/__</v>
      </c>
      <c r="B883" s="217" t="str">
        <f>IFERROR(IF(VLOOKUP(L883,ActivityList[#Data],13,0)="Yes"," "&amp;Map,"")&amp;IF(VLOOKUP(L883,ActivityList[#Data],14,0)="Yes"," "&amp;Timeline,IF(VLOOKUP(L883,ActivityList[#Data],14,0)="Figure"," "&amp;Timeline&amp;Figure,"")),"")</f>
        <v/>
      </c>
      <c r="C883" s="85" t="str">
        <v>Read Chapter 10</v>
      </c>
      <c r="D883" s="218" t="str">
        <v>+ Of a Boy and His Valley</v>
      </c>
      <c r="E883" s="218" t="str">
        <v>Foundation</v>
      </c>
      <c r="F883" s="219" t="str">
        <v>Literature</v>
      </c>
      <c r="G883" s="5">
        <v>100</v>
      </c>
      <c r="H883" s="5" t="str">
        <v>Ethan‚ Jesse</v>
      </c>
      <c r="I883" s="5" t="str">
        <v>Planned</v>
      </c>
      <c r="J883" s="220">
        <f>_xlfn.XLOOKUP(G883,Calendar!$A$2:$A$300,Calendar!$B$2:$B$300)</f>
        <v>43490</v>
      </c>
      <c r="K883" s="5" t="b">
        <f t="shared" ca="1" si="45"/>
        <v>0</v>
      </c>
      <c r="L883" s="5" t="str">
        <f t="shared" si="46"/>
        <v>Foundation+ Of a Boy and His Valley100</v>
      </c>
    </row>
    <row r="884" spans="1:12" hidden="1" x14ac:dyDescent="0.25">
      <c r="A884" s="217" t="str">
        <f t="shared" si="44"/>
        <v>ƒ __/__</v>
      </c>
      <c r="B884" s="217" t="str">
        <f>IFERROR(IF(VLOOKUP(L884,ActivityList[#Data],13,0)="Yes"," "&amp;Map,"")&amp;IF(VLOOKUP(L884,ActivityList[#Data],14,0)="Yes"," "&amp;Timeline,IF(VLOOKUP(L884,ActivityList[#Data],14,0)="Figure"," "&amp;Timeline&amp;Figure,"")),"")</f>
        <v/>
      </c>
      <c r="C884" s="85" t="str">
        <v>Read Chapter 11</v>
      </c>
      <c r="D884" s="218" t="str">
        <v>+ Of a Boy and His Valley</v>
      </c>
      <c r="E884" s="218" t="str">
        <v>Foundation</v>
      </c>
      <c r="F884" s="219" t="str">
        <v>Literature</v>
      </c>
      <c r="G884" s="5">
        <v>101</v>
      </c>
      <c r="H884" s="5" t="str">
        <v>Ethan‚ Jesse</v>
      </c>
      <c r="I884" s="5" t="str">
        <v>Planned</v>
      </c>
      <c r="J884" s="220">
        <f>_xlfn.XLOOKUP(G884,Calendar!$A$2:$A$300,Calendar!$B$2:$B$300)</f>
        <v>43493</v>
      </c>
      <c r="K884" s="5" t="b">
        <f t="shared" ca="1" si="45"/>
        <v>0</v>
      </c>
      <c r="L884" s="5" t="str">
        <f t="shared" si="46"/>
        <v>Foundation+ Of a Boy and His Valley101</v>
      </c>
    </row>
    <row r="885" spans="1:12" hidden="1" x14ac:dyDescent="0.25">
      <c r="A885" s="217" t="str">
        <f t="shared" si="44"/>
        <v>ƒ __/__</v>
      </c>
      <c r="B885" s="217" t="str">
        <f>IFERROR(IF(VLOOKUP(L885,ActivityList[#Data],13,0)="Yes"," "&amp;Map,"")&amp;IF(VLOOKUP(L885,ActivityList[#Data],14,0)="Yes"," "&amp;Timeline,IF(VLOOKUP(L885,ActivityList[#Data],14,0)="Figure"," "&amp;Timeline&amp;Figure,"")),"")</f>
        <v/>
      </c>
      <c r="C885" s="85" t="str">
        <v>Read Chapter 12</v>
      </c>
      <c r="D885" s="218" t="str">
        <v>+ Of a Boy and His Valley</v>
      </c>
      <c r="E885" s="218" t="str">
        <v>Foundation</v>
      </c>
      <c r="F885" s="219" t="str">
        <v>Literature</v>
      </c>
      <c r="G885" s="5">
        <v>102</v>
      </c>
      <c r="H885" s="5" t="str">
        <v>Ethan‚ Jesse</v>
      </c>
      <c r="I885" s="5" t="str">
        <v>Planned</v>
      </c>
      <c r="J885" s="220">
        <f>_xlfn.XLOOKUP(G885,Calendar!$A$2:$A$300,Calendar!$B$2:$B$300)</f>
        <v>43494</v>
      </c>
      <c r="K885" s="5" t="b">
        <f t="shared" ca="1" si="45"/>
        <v>0</v>
      </c>
      <c r="L885" s="5" t="str">
        <f t="shared" si="46"/>
        <v>Foundation+ Of a Boy and His Valley102</v>
      </c>
    </row>
    <row r="886" spans="1:12" hidden="1" x14ac:dyDescent="0.25">
      <c r="A886" s="217" t="str">
        <f t="shared" si="44"/>
        <v>ƒ __/__</v>
      </c>
      <c r="B886" s="217" t="str">
        <f>IFERROR(IF(VLOOKUP(L886,ActivityList[#Data],13,0)="Yes"," "&amp;Map,"")&amp;IF(VLOOKUP(L886,ActivityList[#Data],14,0)="Yes"," "&amp;Timeline,IF(VLOOKUP(L886,ActivityList[#Data],14,0)="Figure"," "&amp;Timeline&amp;Figure,"")),"")</f>
        <v/>
      </c>
      <c r="C886" s="85" t="str">
        <v>Read Chapter 13</v>
      </c>
      <c r="D886" s="218" t="str">
        <v>+ Of a Boy and His Valley</v>
      </c>
      <c r="E886" s="218" t="str">
        <v>Foundation</v>
      </c>
      <c r="F886" s="219" t="str">
        <v>Literature</v>
      </c>
      <c r="G886" s="5">
        <v>103</v>
      </c>
      <c r="H886" s="5" t="str">
        <v>Ethan‚ Jesse</v>
      </c>
      <c r="I886" s="5" t="str">
        <v>Planned</v>
      </c>
      <c r="J886" s="220">
        <f>_xlfn.XLOOKUP(G886,Calendar!$A$2:$A$300,Calendar!$B$2:$B$300)</f>
        <v>43495</v>
      </c>
      <c r="K886" s="5" t="b">
        <f t="shared" ca="1" si="45"/>
        <v>0</v>
      </c>
      <c r="L886" s="5" t="str">
        <f t="shared" si="46"/>
        <v>Foundation+ Of a Boy and His Valley103</v>
      </c>
    </row>
    <row r="887" spans="1:12" hidden="1" x14ac:dyDescent="0.25">
      <c r="A887" s="217" t="str">
        <f t="shared" si="44"/>
        <v>ƒ __/__</v>
      </c>
      <c r="B887" s="217" t="str">
        <f>IFERROR(IF(VLOOKUP(L887,ActivityList[#Data],13,0)="Yes"," "&amp;Map,"")&amp;IF(VLOOKUP(L887,ActivityList[#Data],14,0)="Yes"," "&amp;Timeline,IF(VLOOKUP(L887,ActivityList[#Data],14,0)="Figure"," "&amp;Timeline&amp;Figure,"")),"")</f>
        <v/>
      </c>
      <c r="C887" s="85" t="str">
        <v>Read Chapter 14</v>
      </c>
      <c r="D887" s="218" t="str">
        <v>+ Of a Boy and His Valley</v>
      </c>
      <c r="E887" s="218" t="str">
        <v>Foundation</v>
      </c>
      <c r="F887" s="219" t="str">
        <v>Literature</v>
      </c>
      <c r="G887" s="5">
        <v>104</v>
      </c>
      <c r="H887" s="5" t="str">
        <v>Ethan‚ Jesse</v>
      </c>
      <c r="I887" s="5" t="str">
        <v>Planned</v>
      </c>
      <c r="J887" s="220">
        <f>_xlfn.XLOOKUP(G887,Calendar!$A$2:$A$300,Calendar!$B$2:$B$300)</f>
        <v>43496</v>
      </c>
      <c r="K887" s="5" t="b">
        <f t="shared" ca="1" si="45"/>
        <v>0</v>
      </c>
      <c r="L887" s="5" t="str">
        <f t="shared" si="46"/>
        <v>Foundation+ Of a Boy and His Valley104</v>
      </c>
    </row>
    <row r="888" spans="1:12" hidden="1" x14ac:dyDescent="0.25">
      <c r="A888" s="217" t="str">
        <f t="shared" si="44"/>
        <v>ƒ __/__</v>
      </c>
      <c r="B888" s="217" t="str">
        <f>IFERROR(IF(VLOOKUP(L888,ActivityList[#Data],13,0)="Yes"," "&amp;Map,"")&amp;IF(VLOOKUP(L888,ActivityList[#Data],14,0)="Yes"," "&amp;Timeline,IF(VLOOKUP(L888,ActivityList[#Data],14,0)="Figure"," "&amp;Timeline&amp;Figure,"")),"")</f>
        <v/>
      </c>
      <c r="C888" s="85" t="str">
        <v>Read Chapter 15</v>
      </c>
      <c r="D888" s="218" t="str">
        <v>+ Of a Boy and His Valley</v>
      </c>
      <c r="E888" s="218" t="str">
        <v>Foundation</v>
      </c>
      <c r="F888" s="219" t="str">
        <v>Literature</v>
      </c>
      <c r="G888" s="5">
        <v>105</v>
      </c>
      <c r="H888" s="5" t="str">
        <v>Ethan‚ Jesse</v>
      </c>
      <c r="I888" s="5" t="str">
        <v>Planned</v>
      </c>
      <c r="J888" s="220">
        <f>_xlfn.XLOOKUP(G888,Calendar!$A$2:$A$300,Calendar!$B$2:$B$300)</f>
        <v>43497</v>
      </c>
      <c r="K888" s="5" t="b">
        <f t="shared" ca="1" si="45"/>
        <v>0</v>
      </c>
      <c r="L888" s="5" t="str">
        <f t="shared" si="46"/>
        <v>Foundation+ Of a Boy and His Valley105</v>
      </c>
    </row>
    <row r="889" spans="1:12" hidden="1" x14ac:dyDescent="0.25">
      <c r="A889" s="217" t="str">
        <f t="shared" si="44"/>
        <v>ƒ __/__</v>
      </c>
      <c r="B889" s="217" t="str">
        <f>IFERROR(IF(VLOOKUP(L889,ActivityList[#Data],13,0)="Yes"," "&amp;Map,"")&amp;IF(VLOOKUP(L889,ActivityList[#Data],14,0)="Yes"," "&amp;Timeline,IF(VLOOKUP(L889,ActivityList[#Data],14,0)="Figure"," "&amp;Timeline&amp;Figure,"")),"")</f>
        <v/>
      </c>
      <c r="C889" s="85" t="str">
        <v>Read Chapter 16</v>
      </c>
      <c r="D889" s="218" t="str">
        <v>+ Of a Boy and His Valley</v>
      </c>
      <c r="E889" s="218" t="str">
        <v>Foundation</v>
      </c>
      <c r="F889" s="219" t="str">
        <v>Literature</v>
      </c>
      <c r="G889" s="5">
        <v>106</v>
      </c>
      <c r="H889" s="5" t="str">
        <v>Ethan‚ Jesse</v>
      </c>
      <c r="I889" s="5" t="str">
        <v>Planned</v>
      </c>
      <c r="J889" s="220">
        <f>_xlfn.XLOOKUP(G889,Calendar!$A$2:$A$300,Calendar!$B$2:$B$300)</f>
        <v>43500</v>
      </c>
      <c r="K889" s="5" t="b">
        <f t="shared" ca="1" si="45"/>
        <v>0</v>
      </c>
      <c r="L889" s="5" t="str">
        <f t="shared" si="46"/>
        <v>Foundation+ Of a Boy and His Valley106</v>
      </c>
    </row>
    <row r="890" spans="1:12" hidden="1" x14ac:dyDescent="0.25">
      <c r="A890" s="217" t="str">
        <f t="shared" si="44"/>
        <v>ƒ __/__</v>
      </c>
      <c r="B890" s="217" t="str">
        <f>IFERROR(IF(VLOOKUP(L890,ActivityList[#Data],13,0)="Yes"," "&amp;Map,"")&amp;IF(VLOOKUP(L890,ActivityList[#Data],14,0)="Yes"," "&amp;Timeline,IF(VLOOKUP(L890,ActivityList[#Data],14,0)="Figure"," "&amp;Timeline&amp;Figure,"")),"")</f>
        <v/>
      </c>
      <c r="C890" s="85" t="str">
        <v>Read Chapter 17</v>
      </c>
      <c r="D890" s="218" t="str">
        <v>+ Of a Boy and His Valley</v>
      </c>
      <c r="E890" s="218" t="str">
        <v>Foundation</v>
      </c>
      <c r="F890" s="219" t="str">
        <v>Literature</v>
      </c>
      <c r="G890" s="5">
        <v>107</v>
      </c>
      <c r="H890" s="5" t="str">
        <v>Ethan‚ Jesse</v>
      </c>
      <c r="I890" s="5" t="str">
        <v>Planned</v>
      </c>
      <c r="J890" s="220">
        <f>_xlfn.XLOOKUP(G890,Calendar!$A$2:$A$300,Calendar!$B$2:$B$300)</f>
        <v>43501</v>
      </c>
      <c r="K890" s="5" t="b">
        <f t="shared" ca="1" si="45"/>
        <v>0</v>
      </c>
      <c r="L890" s="5" t="str">
        <f t="shared" si="46"/>
        <v>Foundation+ Of a Boy and His Valley107</v>
      </c>
    </row>
    <row r="891" spans="1:12" hidden="1" x14ac:dyDescent="0.25">
      <c r="A891" s="217" t="str">
        <f t="shared" si="44"/>
        <v>ƒ __/__</v>
      </c>
      <c r="B891" s="217" t="str">
        <f>IFERROR(IF(VLOOKUP(L891,ActivityList[#Data],13,0)="Yes"," "&amp;Map,"")&amp;IF(VLOOKUP(L891,ActivityList[#Data],14,0)="Yes"," "&amp;Timeline,IF(VLOOKUP(L891,ActivityList[#Data],14,0)="Figure"," "&amp;Timeline&amp;Figure,"")),"")</f>
        <v/>
      </c>
      <c r="C891" s="85" t="str">
        <v>Read Chapter 18</v>
      </c>
      <c r="D891" s="218" t="str">
        <v>+ Of a Boy and His Valley</v>
      </c>
      <c r="E891" s="218" t="str">
        <v>Foundation</v>
      </c>
      <c r="F891" s="219" t="str">
        <v>Literature</v>
      </c>
      <c r="G891" s="5">
        <v>108</v>
      </c>
      <c r="H891" s="5" t="str">
        <v>Ethan‚ Jesse</v>
      </c>
      <c r="I891" s="5" t="str">
        <v>Planned</v>
      </c>
      <c r="J891" s="220">
        <f>_xlfn.XLOOKUP(G891,Calendar!$A$2:$A$300,Calendar!$B$2:$B$300)</f>
        <v>43502</v>
      </c>
      <c r="K891" s="5" t="b">
        <f t="shared" ca="1" si="45"/>
        <v>0</v>
      </c>
      <c r="L891" s="5" t="str">
        <f t="shared" si="46"/>
        <v>Foundation+ Of a Boy and His Valley108</v>
      </c>
    </row>
    <row r="892" spans="1:12" hidden="1" x14ac:dyDescent="0.25">
      <c r="A892" s="217" t="str">
        <f t="shared" si="44"/>
        <v>ƒ __/__</v>
      </c>
      <c r="B892" s="217" t="str">
        <f>IFERROR(IF(VLOOKUP(L892,ActivityList[#Data],13,0)="Yes"," "&amp;Map,"")&amp;IF(VLOOKUP(L892,ActivityList[#Data],14,0)="Yes"," "&amp;Timeline,IF(VLOOKUP(L892,ActivityList[#Data],14,0)="Figure"," "&amp;Timeline&amp;Figure,"")),"")</f>
        <v/>
      </c>
      <c r="C892" s="85" t="str">
        <v>Read Chapter 19</v>
      </c>
      <c r="D892" s="218" t="str">
        <v>+ Of a Boy and His Valley</v>
      </c>
      <c r="E892" s="218" t="str">
        <v>Foundation</v>
      </c>
      <c r="F892" s="219" t="str">
        <v>Literature</v>
      </c>
      <c r="G892" s="5">
        <v>109</v>
      </c>
      <c r="H892" s="5" t="str">
        <v>Ethan‚ Jesse</v>
      </c>
      <c r="I892" s="5" t="str">
        <v>Planned</v>
      </c>
      <c r="J892" s="220">
        <f>_xlfn.XLOOKUP(G892,Calendar!$A$2:$A$300,Calendar!$B$2:$B$300)</f>
        <v>43503</v>
      </c>
      <c r="K892" s="5" t="b">
        <f t="shared" ca="1" si="45"/>
        <v>0</v>
      </c>
      <c r="L892" s="5" t="str">
        <f t="shared" si="46"/>
        <v>Foundation+ Of a Boy and His Valley109</v>
      </c>
    </row>
    <row r="893" spans="1:12" hidden="1" x14ac:dyDescent="0.25">
      <c r="A893" s="217" t="str">
        <f t="shared" si="44"/>
        <v>ƒ __/__</v>
      </c>
      <c r="B893" s="217" t="str">
        <f>IFERROR(IF(VLOOKUP(L893,ActivityList[#Data],13,0)="Yes"," "&amp;Map,"")&amp;IF(VLOOKUP(L893,ActivityList[#Data],14,0)="Yes"," "&amp;Timeline,IF(VLOOKUP(L893,ActivityList[#Data],14,0)="Figure"," "&amp;Timeline&amp;Figure,"")),"")</f>
        <v/>
      </c>
      <c r="C893" s="85" t="str">
        <v>Read Chapter 20</v>
      </c>
      <c r="D893" s="218" t="str">
        <v>+ Of a Boy and His Valley</v>
      </c>
      <c r="E893" s="218" t="str">
        <v>Foundation</v>
      </c>
      <c r="F893" s="219" t="str">
        <v>Literature</v>
      </c>
      <c r="G893" s="5">
        <v>110</v>
      </c>
      <c r="H893" s="5" t="str">
        <v>Ethan‚ Jesse</v>
      </c>
      <c r="I893" s="5" t="str">
        <v>Planned</v>
      </c>
      <c r="J893" s="220">
        <f>_xlfn.XLOOKUP(G893,Calendar!$A$2:$A$300,Calendar!$B$2:$B$300)</f>
        <v>43504</v>
      </c>
      <c r="K893" s="5" t="b">
        <f t="shared" ca="1" si="45"/>
        <v>0</v>
      </c>
      <c r="L893" s="5" t="str">
        <f t="shared" si="46"/>
        <v>Foundation+ Of a Boy and His Valley110</v>
      </c>
    </row>
    <row r="894" spans="1:12" hidden="1" x14ac:dyDescent="0.25">
      <c r="A894" s="217" t="str">
        <f t="shared" si="44"/>
        <v>ƒ __/__</v>
      </c>
      <c r="B894" s="217" t="str">
        <f>IFERROR(IF(VLOOKUP(L894,ActivityList[#Data],13,0)="Yes"," "&amp;Map,"")&amp;IF(VLOOKUP(L894,ActivityList[#Data],14,0)="Yes"," "&amp;Timeline,IF(VLOOKUP(L894,ActivityList[#Data],14,0)="Figure"," "&amp;Timeline&amp;Figure,"")),"")</f>
        <v/>
      </c>
      <c r="C894" s="85" t="str">
        <v>Read Chapter 21</v>
      </c>
      <c r="D894" s="218" t="str">
        <v>+ Of a Boy and His Valley</v>
      </c>
      <c r="E894" s="218" t="str">
        <v>Foundation</v>
      </c>
      <c r="F894" s="219" t="str">
        <v>Literature</v>
      </c>
      <c r="G894" s="5">
        <v>111</v>
      </c>
      <c r="H894" s="5" t="str">
        <v>Ethan‚ Jesse</v>
      </c>
      <c r="I894" s="5" t="str">
        <v>Planned</v>
      </c>
      <c r="J894" s="220">
        <f>_xlfn.XLOOKUP(G894,Calendar!$A$2:$A$300,Calendar!$B$2:$B$300)</f>
        <v>43507</v>
      </c>
      <c r="K894" s="5" t="b">
        <f t="shared" ca="1" si="45"/>
        <v>0</v>
      </c>
      <c r="L894" s="5" t="str">
        <f t="shared" si="46"/>
        <v>Foundation+ Of a Boy and His Valley111</v>
      </c>
    </row>
    <row r="895" spans="1:12" hidden="1" x14ac:dyDescent="0.25">
      <c r="A895" s="217" t="str">
        <f t="shared" si="44"/>
        <v>ƒ __/__</v>
      </c>
      <c r="B895" s="217" t="str">
        <f>IFERROR(IF(VLOOKUP(L895,ActivityList[#Data],13,0)="Yes"," "&amp;Map,"")&amp;IF(VLOOKUP(L895,ActivityList[#Data],14,0)="Yes"," "&amp;Timeline,IF(VLOOKUP(L895,ActivityList[#Data],14,0)="Figure"," "&amp;Timeline&amp;Figure,"")),"")</f>
        <v/>
      </c>
      <c r="C895" s="85" t="str">
        <v>Read Chapter 22</v>
      </c>
      <c r="D895" s="218" t="str">
        <v>+ Of a Boy and His Valley</v>
      </c>
      <c r="E895" s="218" t="str">
        <v>Foundation</v>
      </c>
      <c r="F895" s="219" t="str">
        <v>Literature</v>
      </c>
      <c r="G895" s="5">
        <v>112</v>
      </c>
      <c r="H895" s="5" t="str">
        <v>Ethan‚ Jesse</v>
      </c>
      <c r="I895" s="5" t="str">
        <v>Planned</v>
      </c>
      <c r="J895" s="220">
        <f>_xlfn.XLOOKUP(G895,Calendar!$A$2:$A$300,Calendar!$B$2:$B$300)</f>
        <v>43508</v>
      </c>
      <c r="K895" s="5" t="b">
        <f t="shared" ca="1" si="45"/>
        <v>0</v>
      </c>
      <c r="L895" s="5" t="str">
        <f t="shared" si="46"/>
        <v>Foundation+ Of a Boy and His Valley112</v>
      </c>
    </row>
    <row r="896" spans="1:12" hidden="1" x14ac:dyDescent="0.25">
      <c r="A896" s="217" t="str">
        <f t="shared" si="44"/>
        <v>ƒ __/__</v>
      </c>
      <c r="B896" s="217" t="str">
        <f>IFERROR(IF(VLOOKUP(L896,ActivityList[#Data],13,0)="Yes"," "&amp;Map,"")&amp;IF(VLOOKUP(L896,ActivityList[#Data],14,0)="Yes"," "&amp;Timeline,IF(VLOOKUP(L896,ActivityList[#Data],14,0)="Figure"," "&amp;Timeline&amp;Figure,"")),"")</f>
        <v/>
      </c>
      <c r="C896" s="85" t="str">
        <v>Read Chapter 23</v>
      </c>
      <c r="D896" s="218" t="str">
        <v>+ Of a Boy and His Valley</v>
      </c>
      <c r="E896" s="218" t="str">
        <v>Foundation</v>
      </c>
      <c r="F896" s="219" t="str">
        <v>Literature</v>
      </c>
      <c r="G896" s="5">
        <v>113</v>
      </c>
      <c r="H896" s="5" t="str">
        <v>Ethan‚ Jesse</v>
      </c>
      <c r="I896" s="5" t="str">
        <v>Planned</v>
      </c>
      <c r="J896" s="220">
        <f>_xlfn.XLOOKUP(G896,Calendar!$A$2:$A$300,Calendar!$B$2:$B$300)</f>
        <v>43509</v>
      </c>
      <c r="K896" s="5" t="b">
        <f t="shared" ca="1" si="45"/>
        <v>0</v>
      </c>
      <c r="L896" s="5" t="str">
        <f t="shared" si="46"/>
        <v>Foundation+ Of a Boy and His Valley113</v>
      </c>
    </row>
    <row r="897" spans="1:12" hidden="1" x14ac:dyDescent="0.25">
      <c r="A897" s="217" t="str">
        <f t="shared" si="44"/>
        <v>ƒ __/__</v>
      </c>
      <c r="B897" s="217" t="str">
        <f>IFERROR(IF(VLOOKUP(L897,ActivityList[#Data],13,0)="Yes"," "&amp;Map,"")&amp;IF(VLOOKUP(L897,ActivityList[#Data],14,0)="Yes"," "&amp;Timeline,IF(VLOOKUP(L897,ActivityList[#Data],14,0)="Figure"," "&amp;Timeline&amp;Figure,"")),"")</f>
        <v/>
      </c>
      <c r="C897" s="85" t="str">
        <v>Read Chapter 24</v>
      </c>
      <c r="D897" s="218" t="str">
        <v>+ Of a Boy and His Valley</v>
      </c>
      <c r="E897" s="218" t="str">
        <v>Foundation</v>
      </c>
      <c r="F897" s="219" t="str">
        <v>Literature</v>
      </c>
      <c r="G897" s="5">
        <v>114</v>
      </c>
      <c r="H897" s="5" t="str">
        <v>Ethan‚ Jesse</v>
      </c>
      <c r="I897" s="5" t="str">
        <v>Planned</v>
      </c>
      <c r="J897" s="220">
        <f>_xlfn.XLOOKUP(G897,Calendar!$A$2:$A$300,Calendar!$B$2:$B$300)</f>
        <v>43510</v>
      </c>
      <c r="K897" s="5" t="b">
        <f t="shared" ca="1" si="45"/>
        <v>0</v>
      </c>
      <c r="L897" s="5" t="str">
        <f t="shared" si="46"/>
        <v>Foundation+ Of a Boy and His Valley114</v>
      </c>
    </row>
    <row r="898" spans="1:12" hidden="1" x14ac:dyDescent="0.25">
      <c r="A898" s="217" t="str">
        <f t="shared" si="44"/>
        <v>ƒ __/__</v>
      </c>
      <c r="B898" s="217" t="str">
        <f>IFERROR(IF(VLOOKUP(L898,ActivityList[#Data],13,0)="Yes"," "&amp;Map,"")&amp;IF(VLOOKUP(L898,ActivityList[#Data],14,0)="Yes"," "&amp;Timeline,IF(VLOOKUP(L898,ActivityList[#Data],14,0)="Figure"," "&amp;Timeline&amp;Figure,"")),"")</f>
        <v/>
      </c>
      <c r="C898" s="85" t="str">
        <v>Read Chapter 25</v>
      </c>
      <c r="D898" s="218" t="str">
        <v>+ Of a Boy and His Valley</v>
      </c>
      <c r="E898" s="218" t="str">
        <v>Foundation</v>
      </c>
      <c r="F898" s="219" t="str">
        <v>Literature</v>
      </c>
      <c r="G898" s="5">
        <v>115</v>
      </c>
      <c r="H898" s="5" t="str">
        <v>Ethan‚ Jesse</v>
      </c>
      <c r="I898" s="5" t="str">
        <v>Planned</v>
      </c>
      <c r="J898" s="220">
        <f>_xlfn.XLOOKUP(G898,Calendar!$A$2:$A$300,Calendar!$B$2:$B$300)</f>
        <v>43511</v>
      </c>
      <c r="K898" s="5" t="b">
        <f t="shared" ca="1" si="45"/>
        <v>0</v>
      </c>
      <c r="L898" s="5" t="str">
        <f t="shared" si="46"/>
        <v>Foundation+ Of a Boy and His Valley115</v>
      </c>
    </row>
    <row r="899" spans="1:12" hidden="1" x14ac:dyDescent="0.25">
      <c r="A899" s="217" t="str">
        <f t="shared" si="44"/>
        <v>ƒ __/__</v>
      </c>
      <c r="B899" s="217" t="str">
        <f>IFERROR(IF(VLOOKUP(L899,ActivityList[#Data],13,0)="Yes"," "&amp;Map,"")&amp;IF(VLOOKUP(L899,ActivityList[#Data],14,0)="Yes"," "&amp;Timeline,IF(VLOOKUP(L899,ActivityList[#Data],14,0)="Figure"," "&amp;Timeline&amp;Figure,"")),"")</f>
        <v/>
      </c>
      <c r="C899" s="85" t="str">
        <v>Read Chapter 26</v>
      </c>
      <c r="D899" s="218" t="str">
        <v>+ Of a Boy and His Valley</v>
      </c>
      <c r="E899" s="218" t="str">
        <v>Foundation</v>
      </c>
      <c r="F899" s="219" t="str">
        <v>Literature</v>
      </c>
      <c r="G899" s="5">
        <v>116</v>
      </c>
      <c r="H899" s="5" t="str">
        <v>Ethan‚ Jesse</v>
      </c>
      <c r="I899" s="5" t="str">
        <v>Planned</v>
      </c>
      <c r="J899" s="220">
        <f>_xlfn.XLOOKUP(G899,Calendar!$A$2:$A$300,Calendar!$B$2:$B$300)</f>
        <v>43514</v>
      </c>
      <c r="K899" s="5" t="b">
        <f t="shared" ca="1" si="45"/>
        <v>0</v>
      </c>
      <c r="L899" s="5" t="str">
        <f t="shared" si="46"/>
        <v>Foundation+ Of a Boy and His Valley116</v>
      </c>
    </row>
    <row r="900" spans="1:12" hidden="1" x14ac:dyDescent="0.25">
      <c r="A900" s="217" t="str">
        <f t="shared" si="44"/>
        <v>ƒ __/__</v>
      </c>
      <c r="B900" s="217" t="str">
        <f>IFERROR(IF(VLOOKUP(L900,ActivityList[#Data],13,0)="Yes"," "&amp;Map,"")&amp;IF(VLOOKUP(L900,ActivityList[#Data],14,0)="Yes"," "&amp;Timeline,IF(VLOOKUP(L900,ActivityList[#Data],14,0)="Figure"," "&amp;Timeline&amp;Figure,"")),"")</f>
        <v/>
      </c>
      <c r="C900" s="85" t="str">
        <v>Read Chapter 27</v>
      </c>
      <c r="D900" s="218" t="str">
        <v>+ Of a Boy and His Valley</v>
      </c>
      <c r="E900" s="218" t="str">
        <v>Foundation</v>
      </c>
      <c r="F900" s="219" t="str">
        <v>Literature</v>
      </c>
      <c r="G900" s="5">
        <v>117</v>
      </c>
      <c r="H900" s="5" t="str">
        <v>Ethan‚ Jesse</v>
      </c>
      <c r="I900" s="5" t="str">
        <v>Planned</v>
      </c>
      <c r="J900" s="220">
        <f>_xlfn.XLOOKUP(G900,Calendar!$A$2:$A$300,Calendar!$B$2:$B$300)</f>
        <v>43515</v>
      </c>
      <c r="K900" s="5" t="b">
        <f t="shared" ca="1" si="45"/>
        <v>0</v>
      </c>
      <c r="L900" s="5" t="str">
        <f t="shared" si="46"/>
        <v>Foundation+ Of a Boy and His Valley117</v>
      </c>
    </row>
    <row r="901" spans="1:12" hidden="1" x14ac:dyDescent="0.25">
      <c r="A901" s="217" t="str">
        <f t="shared" ref="A901:A964" si="47">Planned&amp;" __/__"</f>
        <v>ƒ __/__</v>
      </c>
      <c r="B901" s="217" t="str">
        <f>IFERROR(IF(VLOOKUP(L901,ActivityList[#Data],13,0)="Yes"," "&amp;Map,"")&amp;IF(VLOOKUP(L901,ActivityList[#Data],14,0)="Yes"," "&amp;Timeline,IF(VLOOKUP(L901,ActivityList[#Data],14,0)="Figure"," "&amp;Timeline&amp;Figure,"")),"")</f>
        <v/>
      </c>
      <c r="C901" s="85" t="str">
        <v>Read Chapter 28</v>
      </c>
      <c r="D901" s="218" t="str">
        <v>+ Of a Boy and His Valley</v>
      </c>
      <c r="E901" s="218" t="str">
        <v>Foundation</v>
      </c>
      <c r="F901" s="219" t="str">
        <v>Literature</v>
      </c>
      <c r="G901" s="5">
        <v>118</v>
      </c>
      <c r="H901" s="5" t="str">
        <v>Ethan‚ Jesse</v>
      </c>
      <c r="I901" s="5" t="str">
        <v>Planned</v>
      </c>
      <c r="J901" s="220">
        <f>_xlfn.XLOOKUP(G901,Calendar!$A$2:$A$300,Calendar!$B$2:$B$300)</f>
        <v>43516</v>
      </c>
      <c r="K901" s="5" t="b">
        <f t="shared" ca="1" si="45"/>
        <v>0</v>
      </c>
      <c r="L901" s="5" t="str">
        <f t="shared" si="46"/>
        <v>Foundation+ Of a Boy and His Valley118</v>
      </c>
    </row>
    <row r="902" spans="1:12" hidden="1" x14ac:dyDescent="0.25">
      <c r="A902" s="217" t="str">
        <f t="shared" si="47"/>
        <v>ƒ __/__</v>
      </c>
      <c r="B902" s="217" t="str">
        <f>IFERROR(IF(VLOOKUP(L902,ActivityList[#Data],13,0)="Yes"," "&amp;Map,"")&amp;IF(VLOOKUP(L902,ActivityList[#Data],14,0)="Yes"," "&amp;Timeline,IF(VLOOKUP(L902,ActivityList[#Data],14,0)="Figure"," "&amp;Timeline&amp;Figure,"")),"")</f>
        <v/>
      </c>
      <c r="C902" s="85" t="str">
        <v>Read Chapter 1</v>
      </c>
      <c r="D902" s="218" t="str">
        <v>+ God's Smuggler</v>
      </c>
      <c r="E902" s="218" t="str">
        <v>Foundation</v>
      </c>
      <c r="F902" s="219" t="str">
        <v>Literature</v>
      </c>
      <c r="G902" s="5">
        <v>119</v>
      </c>
      <c r="H902" s="5" t="str">
        <v>Ethan‚ Jesse</v>
      </c>
      <c r="I902" s="5" t="str">
        <v>Planned</v>
      </c>
      <c r="J902" s="220">
        <f>_xlfn.XLOOKUP(G902,Calendar!$A$2:$A$300,Calendar!$B$2:$B$300)</f>
        <v>43517</v>
      </c>
      <c r="K902" s="5" t="b">
        <f t="shared" ca="1" si="45"/>
        <v>0</v>
      </c>
      <c r="L902" s="5" t="str">
        <f t="shared" si="46"/>
        <v>Foundation+ God's Smuggler119</v>
      </c>
    </row>
    <row r="903" spans="1:12" hidden="1" x14ac:dyDescent="0.25">
      <c r="A903" s="217" t="str">
        <f t="shared" si="47"/>
        <v>ƒ __/__</v>
      </c>
      <c r="B903" s="217" t="str">
        <f>IFERROR(IF(VLOOKUP(L903,ActivityList[#Data],13,0)="Yes"," "&amp;Map,"")&amp;IF(VLOOKUP(L903,ActivityList[#Data],14,0)="Yes"," "&amp;Timeline,IF(VLOOKUP(L903,ActivityList[#Data],14,0)="Figure"," "&amp;Timeline&amp;Figure,"")),"")</f>
        <v/>
      </c>
      <c r="C903" s="85" t="str">
        <v>Read Chapters 2-3</v>
      </c>
      <c r="D903" s="218" t="str">
        <v>+ God's Smuggler</v>
      </c>
      <c r="E903" s="218" t="str">
        <v>Foundation</v>
      </c>
      <c r="F903" s="219" t="str">
        <v>Literature</v>
      </c>
      <c r="G903" s="5">
        <v>120</v>
      </c>
      <c r="H903" s="5" t="str">
        <v>Ethan‚ Jesse</v>
      </c>
      <c r="I903" s="5" t="str">
        <v>Planned</v>
      </c>
      <c r="J903" s="220">
        <f>_xlfn.XLOOKUP(G903,Calendar!$A$2:$A$300,Calendar!$B$2:$B$300)</f>
        <v>43518</v>
      </c>
      <c r="K903" s="5" t="b">
        <f t="shared" ca="1" si="45"/>
        <v>0</v>
      </c>
      <c r="L903" s="5" t="str">
        <f t="shared" si="46"/>
        <v>Foundation+ God's Smuggler120</v>
      </c>
    </row>
    <row r="904" spans="1:12" hidden="1" x14ac:dyDescent="0.25">
      <c r="A904" s="217" t="str">
        <f t="shared" si="47"/>
        <v>ƒ __/__</v>
      </c>
      <c r="B904" s="217" t="str">
        <f>IFERROR(IF(VLOOKUP(L904,ActivityList[#Data],13,0)="Yes"," "&amp;Map,"")&amp;IF(VLOOKUP(L904,ActivityList[#Data],14,0)="Yes"," "&amp;Timeline,IF(VLOOKUP(L904,ActivityList[#Data],14,0)="Figure"," "&amp;Timeline&amp;Figure,"")),"")</f>
        <v/>
      </c>
      <c r="C904" s="85" t="str">
        <v>Read Chapter 4</v>
      </c>
      <c r="D904" s="218" t="str">
        <v>+ God's Smuggler</v>
      </c>
      <c r="E904" s="218" t="str">
        <v>Foundation</v>
      </c>
      <c r="F904" s="219" t="str">
        <v>Literature</v>
      </c>
      <c r="G904" s="5">
        <v>121</v>
      </c>
      <c r="H904" s="5" t="str">
        <v>Ethan‚ Jesse</v>
      </c>
      <c r="I904" s="5" t="str">
        <v>Planned</v>
      </c>
      <c r="J904" s="220">
        <f>_xlfn.XLOOKUP(G904,Calendar!$A$2:$A$300,Calendar!$B$2:$B$300)</f>
        <v>43521</v>
      </c>
      <c r="K904" s="5" t="b">
        <f t="shared" ca="1" si="45"/>
        <v>0</v>
      </c>
      <c r="L904" s="5" t="str">
        <f t="shared" si="46"/>
        <v>Foundation+ God's Smuggler121</v>
      </c>
    </row>
    <row r="905" spans="1:12" hidden="1" x14ac:dyDescent="0.25">
      <c r="A905" s="217" t="str">
        <f t="shared" si="47"/>
        <v>ƒ __/__</v>
      </c>
      <c r="B905" s="217" t="str">
        <f>IFERROR(IF(VLOOKUP(L905,ActivityList[#Data],13,0)="Yes"," "&amp;Map,"")&amp;IF(VLOOKUP(L905,ActivityList[#Data],14,0)="Yes"," "&amp;Timeline,IF(VLOOKUP(L905,ActivityList[#Data],14,0)="Figure"," "&amp;Timeline&amp;Figure,"")),"")</f>
        <v/>
      </c>
      <c r="C905" s="85" t="str">
        <v>Read Chapter 5</v>
      </c>
      <c r="D905" s="218" t="str">
        <v>+ God's Smuggler</v>
      </c>
      <c r="E905" s="218" t="str">
        <v>Foundation</v>
      </c>
      <c r="F905" s="219" t="str">
        <v>Literature</v>
      </c>
      <c r="G905" s="5">
        <v>122</v>
      </c>
      <c r="H905" s="5" t="str">
        <v>Ethan‚ Jesse</v>
      </c>
      <c r="I905" s="5" t="str">
        <v>Planned</v>
      </c>
      <c r="J905" s="220">
        <f>_xlfn.XLOOKUP(G905,Calendar!$A$2:$A$300,Calendar!$B$2:$B$300)</f>
        <v>43522</v>
      </c>
      <c r="K905" s="5" t="b">
        <f t="shared" ca="1" si="45"/>
        <v>0</v>
      </c>
      <c r="L905" s="5" t="str">
        <f t="shared" si="46"/>
        <v>Foundation+ God's Smuggler122</v>
      </c>
    </row>
    <row r="906" spans="1:12" hidden="1" x14ac:dyDescent="0.25">
      <c r="A906" s="217" t="str">
        <f t="shared" si="47"/>
        <v>ƒ __/__</v>
      </c>
      <c r="B906" s="217" t="str">
        <f>IFERROR(IF(VLOOKUP(L906,ActivityList[#Data],13,0)="Yes"," "&amp;Map,"")&amp;IF(VLOOKUP(L906,ActivityList[#Data],14,0)="Yes"," "&amp;Timeline,IF(VLOOKUP(L906,ActivityList[#Data],14,0)="Figure"," "&amp;Timeline&amp;Figure,"")),"")</f>
        <v/>
      </c>
      <c r="C906" s="85" t="str">
        <v>Read Chapter 6</v>
      </c>
      <c r="D906" s="218" t="str">
        <v>+ God's Smuggler</v>
      </c>
      <c r="E906" s="218" t="str">
        <v>Foundation</v>
      </c>
      <c r="F906" s="219" t="str">
        <v>Literature</v>
      </c>
      <c r="G906" s="5">
        <v>123</v>
      </c>
      <c r="H906" s="5" t="str">
        <v>Ethan‚ Jesse</v>
      </c>
      <c r="I906" s="5" t="str">
        <v>Planned</v>
      </c>
      <c r="J906" s="220">
        <f>_xlfn.XLOOKUP(G906,Calendar!$A$2:$A$300,Calendar!$B$2:$B$300)</f>
        <v>43523</v>
      </c>
      <c r="K906" s="5" t="b">
        <f t="shared" ca="1" si="45"/>
        <v>0</v>
      </c>
      <c r="L906" s="5" t="str">
        <f t="shared" si="46"/>
        <v>Foundation+ God's Smuggler123</v>
      </c>
    </row>
    <row r="907" spans="1:12" hidden="1" x14ac:dyDescent="0.25">
      <c r="A907" s="217" t="str">
        <f t="shared" si="47"/>
        <v>ƒ __/__</v>
      </c>
      <c r="B907" s="217" t="str">
        <f>IFERROR(IF(VLOOKUP(L907,ActivityList[#Data],13,0)="Yes"," "&amp;Map,"")&amp;IF(VLOOKUP(L907,ActivityList[#Data],14,0)="Yes"," "&amp;Timeline,IF(VLOOKUP(L907,ActivityList[#Data],14,0)="Figure"," "&amp;Timeline&amp;Figure,"")),"")</f>
        <v/>
      </c>
      <c r="C907" s="85" t="str">
        <v>Read Chapters 7-8</v>
      </c>
      <c r="D907" s="218" t="str">
        <v>+ God's Smuggler</v>
      </c>
      <c r="E907" s="218" t="str">
        <v>Foundation</v>
      </c>
      <c r="F907" s="219" t="str">
        <v>Literature</v>
      </c>
      <c r="G907" s="5">
        <v>124</v>
      </c>
      <c r="H907" s="5" t="str">
        <v>Ethan‚ Jesse</v>
      </c>
      <c r="I907" s="5" t="str">
        <v>Planned</v>
      </c>
      <c r="J907" s="220">
        <f>_xlfn.XLOOKUP(G907,Calendar!$A$2:$A$300,Calendar!$B$2:$B$300)</f>
        <v>43524</v>
      </c>
      <c r="K907" s="5" t="b">
        <f t="shared" ca="1" si="45"/>
        <v>0</v>
      </c>
      <c r="L907" s="5" t="str">
        <f t="shared" si="46"/>
        <v>Foundation+ God's Smuggler124</v>
      </c>
    </row>
    <row r="908" spans="1:12" hidden="1" x14ac:dyDescent="0.25">
      <c r="A908" s="217" t="str">
        <f t="shared" si="47"/>
        <v>ƒ __/__</v>
      </c>
      <c r="B908" s="217" t="str">
        <f>IFERROR(IF(VLOOKUP(L908,ActivityList[#Data],13,0)="Yes"," "&amp;Map,"")&amp;IF(VLOOKUP(L908,ActivityList[#Data],14,0)="Yes"," "&amp;Timeline,IF(VLOOKUP(L908,ActivityList[#Data],14,0)="Figure"," "&amp;Timeline&amp;Figure,"")),"")</f>
        <v/>
      </c>
      <c r="C908" s="85" t="str">
        <v>Read Chapter 9</v>
      </c>
      <c r="D908" s="218" t="str">
        <v>+ God's Smuggler</v>
      </c>
      <c r="E908" s="218" t="str">
        <v>Foundation</v>
      </c>
      <c r="F908" s="219" t="str">
        <v>Literature</v>
      </c>
      <c r="G908" s="5">
        <v>125</v>
      </c>
      <c r="H908" s="5" t="str">
        <v>Ethan‚ Jesse</v>
      </c>
      <c r="I908" s="5" t="str">
        <v>Planned</v>
      </c>
      <c r="J908" s="220">
        <f>_xlfn.XLOOKUP(G908,Calendar!$A$2:$A$300,Calendar!$B$2:$B$300)</f>
        <v>43525</v>
      </c>
      <c r="K908" s="5" t="b">
        <f t="shared" ca="1" si="45"/>
        <v>0</v>
      </c>
      <c r="L908" s="5" t="str">
        <f t="shared" si="46"/>
        <v>Foundation+ God's Smuggler125</v>
      </c>
    </row>
    <row r="909" spans="1:12" hidden="1" x14ac:dyDescent="0.25">
      <c r="A909" s="217" t="str">
        <f t="shared" si="47"/>
        <v>ƒ __/__</v>
      </c>
      <c r="B909" s="217" t="str">
        <f>IFERROR(IF(VLOOKUP(L909,ActivityList[#Data],13,0)="Yes"," "&amp;Map,"")&amp;IF(VLOOKUP(L909,ActivityList[#Data],14,0)="Yes"," "&amp;Timeline,IF(VLOOKUP(L909,ActivityList[#Data],14,0)="Figure"," "&amp;Timeline&amp;Figure,"")),"")</f>
        <v/>
      </c>
      <c r="C909" s="85" t="str">
        <v>Read Chapter 10</v>
      </c>
      <c r="D909" s="218" t="str">
        <v>+ God's Smuggler</v>
      </c>
      <c r="E909" s="218" t="str">
        <v>Foundation</v>
      </c>
      <c r="F909" s="219" t="str">
        <v>Literature</v>
      </c>
      <c r="G909" s="5">
        <v>126</v>
      </c>
      <c r="H909" s="5" t="str">
        <v>Ethan‚ Jesse</v>
      </c>
      <c r="I909" s="5" t="str">
        <v>Planned</v>
      </c>
      <c r="J909" s="220">
        <f>_xlfn.XLOOKUP(G909,Calendar!$A$2:$A$300,Calendar!$B$2:$B$300)</f>
        <v>43528</v>
      </c>
      <c r="K909" s="5" t="b">
        <f t="shared" ca="1" si="45"/>
        <v>0</v>
      </c>
      <c r="L909" s="5" t="str">
        <f t="shared" si="46"/>
        <v>Foundation+ God's Smuggler126</v>
      </c>
    </row>
    <row r="910" spans="1:12" hidden="1" x14ac:dyDescent="0.25">
      <c r="A910" s="217" t="str">
        <f t="shared" si="47"/>
        <v>ƒ __/__</v>
      </c>
      <c r="B910" s="217" t="str">
        <f>IFERROR(IF(VLOOKUP(L910,ActivityList[#Data],13,0)="Yes"," "&amp;Map,"")&amp;IF(VLOOKUP(L910,ActivityList[#Data],14,0)="Yes"," "&amp;Timeline,IF(VLOOKUP(L910,ActivityList[#Data],14,0)="Figure"," "&amp;Timeline&amp;Figure,"")),"")</f>
        <v/>
      </c>
      <c r="C910" s="85" t="str">
        <v>Read Chapter 11</v>
      </c>
      <c r="D910" s="218" t="str">
        <v>+ God's Smuggler</v>
      </c>
      <c r="E910" s="218" t="str">
        <v>Foundation</v>
      </c>
      <c r="F910" s="219" t="str">
        <v>Literature</v>
      </c>
      <c r="G910" s="5">
        <v>127</v>
      </c>
      <c r="H910" s="5" t="str">
        <v>Ethan‚ Jesse</v>
      </c>
      <c r="I910" s="5" t="str">
        <v>Planned</v>
      </c>
      <c r="J910" s="220">
        <f>_xlfn.XLOOKUP(G910,Calendar!$A$2:$A$300,Calendar!$B$2:$B$300)</f>
        <v>43529</v>
      </c>
      <c r="K910" s="5" t="b">
        <f t="shared" ca="1" si="45"/>
        <v>0</v>
      </c>
      <c r="L910" s="5" t="str">
        <f t="shared" si="46"/>
        <v>Foundation+ God's Smuggler127</v>
      </c>
    </row>
    <row r="911" spans="1:12" hidden="1" x14ac:dyDescent="0.25">
      <c r="A911" s="217" t="str">
        <f t="shared" si="47"/>
        <v>ƒ __/__</v>
      </c>
      <c r="B911" s="217" t="str">
        <f>IFERROR(IF(VLOOKUP(L911,ActivityList[#Data],13,0)="Yes"," "&amp;Map,"")&amp;IF(VLOOKUP(L911,ActivityList[#Data],14,0)="Yes"," "&amp;Timeline,IF(VLOOKUP(L911,ActivityList[#Data],14,0)="Figure"," "&amp;Timeline&amp;Figure,"")),"")</f>
        <v/>
      </c>
      <c r="C911" s="85" t="str">
        <v>Read Chapter 12</v>
      </c>
      <c r="D911" s="218" t="str">
        <v>+ God's Smuggler</v>
      </c>
      <c r="E911" s="218" t="str">
        <v>Foundation</v>
      </c>
      <c r="F911" s="219" t="str">
        <v>Literature</v>
      </c>
      <c r="G911" s="5">
        <v>128</v>
      </c>
      <c r="H911" s="5" t="str">
        <v>Ethan‚ Jesse</v>
      </c>
      <c r="I911" s="5" t="str">
        <v>Planned</v>
      </c>
      <c r="J911" s="220">
        <f>_xlfn.XLOOKUP(G911,Calendar!$A$2:$A$300,Calendar!$B$2:$B$300)</f>
        <v>43530</v>
      </c>
      <c r="K911" s="5" t="b">
        <f t="shared" ca="1" si="45"/>
        <v>0</v>
      </c>
      <c r="L911" s="5" t="str">
        <f t="shared" si="46"/>
        <v>Foundation+ God's Smuggler128</v>
      </c>
    </row>
    <row r="912" spans="1:12" hidden="1" x14ac:dyDescent="0.25">
      <c r="A912" s="217" t="str">
        <f t="shared" si="47"/>
        <v>ƒ __/__</v>
      </c>
      <c r="B912" s="217" t="str">
        <f>IFERROR(IF(VLOOKUP(L912,ActivityList[#Data],13,0)="Yes"," "&amp;Map,"")&amp;IF(VLOOKUP(L912,ActivityList[#Data],14,0)="Yes"," "&amp;Timeline,IF(VLOOKUP(L912,ActivityList[#Data],14,0)="Figure"," "&amp;Timeline&amp;Figure,"")),"")</f>
        <v/>
      </c>
      <c r="C912" s="85" t="str">
        <v>Read Chapters 13-14</v>
      </c>
      <c r="D912" s="218" t="str">
        <v>+ God's Smuggler</v>
      </c>
      <c r="E912" s="218" t="str">
        <v>Foundation</v>
      </c>
      <c r="F912" s="219" t="str">
        <v>Literature</v>
      </c>
      <c r="G912" s="5">
        <v>129</v>
      </c>
      <c r="H912" s="5" t="str">
        <v>Ethan‚ Jesse</v>
      </c>
      <c r="I912" s="5" t="str">
        <v>Planned</v>
      </c>
      <c r="J912" s="220">
        <f>_xlfn.XLOOKUP(G912,Calendar!$A$2:$A$300,Calendar!$B$2:$B$300)</f>
        <v>43531</v>
      </c>
      <c r="K912" s="5" t="b">
        <f t="shared" ca="1" si="45"/>
        <v>0</v>
      </c>
      <c r="L912" s="5" t="str">
        <f t="shared" si="46"/>
        <v>Foundation+ God's Smuggler129</v>
      </c>
    </row>
    <row r="913" spans="1:12" hidden="1" x14ac:dyDescent="0.25">
      <c r="A913" s="217" t="str">
        <f t="shared" si="47"/>
        <v>ƒ __/__</v>
      </c>
      <c r="B913" s="217" t="str">
        <f>IFERROR(IF(VLOOKUP(L913,ActivityList[#Data],13,0)="Yes"," "&amp;Map,"")&amp;IF(VLOOKUP(L913,ActivityList[#Data],14,0)="Yes"," "&amp;Timeline,IF(VLOOKUP(L913,ActivityList[#Data],14,0)="Figure"," "&amp;Timeline&amp;Figure,"")),"")</f>
        <v/>
      </c>
      <c r="C913" s="85" t="str">
        <v>Read Chapter 15</v>
      </c>
      <c r="D913" s="218" t="str">
        <v>+ God's Smuggler</v>
      </c>
      <c r="E913" s="218" t="str">
        <v>Foundation</v>
      </c>
      <c r="F913" s="219" t="str">
        <v>Literature</v>
      </c>
      <c r="G913" s="5">
        <v>130</v>
      </c>
      <c r="H913" s="5" t="str">
        <v>Ethan‚ Jesse</v>
      </c>
      <c r="I913" s="5" t="str">
        <v>Planned</v>
      </c>
      <c r="J913" s="220">
        <f>_xlfn.XLOOKUP(G913,Calendar!$A$2:$A$300,Calendar!$B$2:$B$300)</f>
        <v>43532</v>
      </c>
      <c r="K913" s="5" t="b">
        <f t="shared" ca="1" si="45"/>
        <v>0</v>
      </c>
      <c r="L913" s="5" t="str">
        <f t="shared" si="46"/>
        <v>Foundation+ God's Smuggler130</v>
      </c>
    </row>
    <row r="914" spans="1:12" hidden="1" x14ac:dyDescent="0.25">
      <c r="A914" s="217" t="str">
        <f t="shared" si="47"/>
        <v>ƒ __/__</v>
      </c>
      <c r="B914" s="217" t="str">
        <f>IFERROR(IF(VLOOKUP(L914,ActivityList[#Data],13,0)="Yes"," "&amp;Map,"")&amp;IF(VLOOKUP(L914,ActivityList[#Data],14,0)="Yes"," "&amp;Timeline,IF(VLOOKUP(L914,ActivityList[#Data],14,0)="Figure"," "&amp;Timeline&amp;Figure,"")),"")</f>
        <v/>
      </c>
      <c r="C914" s="85" t="str">
        <v>Read Chapter 16</v>
      </c>
      <c r="D914" s="218" t="str">
        <v>+ God's Smuggler</v>
      </c>
      <c r="E914" s="218" t="str">
        <v>Foundation</v>
      </c>
      <c r="F914" s="219" t="str">
        <v>Literature</v>
      </c>
      <c r="G914" s="5">
        <v>131</v>
      </c>
      <c r="H914" s="5" t="str">
        <v>Ethan‚ Jesse</v>
      </c>
      <c r="I914" s="5" t="str">
        <v>Planned</v>
      </c>
      <c r="J914" s="220">
        <f>_xlfn.XLOOKUP(G914,Calendar!$A$2:$A$300,Calendar!$B$2:$B$300)</f>
        <v>43535</v>
      </c>
      <c r="K914" s="5" t="b">
        <f t="shared" ca="1" si="45"/>
        <v>0</v>
      </c>
      <c r="L914" s="5" t="str">
        <f t="shared" si="46"/>
        <v>Foundation+ God's Smuggler131</v>
      </c>
    </row>
    <row r="915" spans="1:12" hidden="1" x14ac:dyDescent="0.25">
      <c r="A915" s="217" t="str">
        <f t="shared" si="47"/>
        <v>ƒ __/__</v>
      </c>
      <c r="B915" s="217" t="str">
        <f>IFERROR(IF(VLOOKUP(L915,ActivityList[#Data],13,0)="Yes"," "&amp;Map,"")&amp;IF(VLOOKUP(L915,ActivityList[#Data],14,0)="Yes"," "&amp;Timeline,IF(VLOOKUP(L915,ActivityList[#Data],14,0)="Figure"," "&amp;Timeline&amp;Figure,"")),"")</f>
        <v/>
      </c>
      <c r="C915" s="85" t="str">
        <v>Read Chapters 17-18</v>
      </c>
      <c r="D915" s="218" t="str">
        <v>+ God's Smuggler</v>
      </c>
      <c r="E915" s="218" t="str">
        <v>Foundation</v>
      </c>
      <c r="F915" s="219" t="str">
        <v>Literature</v>
      </c>
      <c r="G915" s="5">
        <v>132</v>
      </c>
      <c r="H915" s="5" t="str">
        <v>Ethan‚ Jesse</v>
      </c>
      <c r="I915" s="5" t="str">
        <v>Planned</v>
      </c>
      <c r="J915" s="220">
        <f>_xlfn.XLOOKUP(G915,Calendar!$A$2:$A$300,Calendar!$B$2:$B$300)</f>
        <v>43536</v>
      </c>
      <c r="K915" s="5" t="b">
        <f t="shared" ref="K915:K978" ca="1" si="48">J915&lt;=$D$1</f>
        <v>0</v>
      </c>
      <c r="L915" s="5" t="str">
        <f t="shared" ref="L915:L978" si="49">E915&amp;D915&amp;G915</f>
        <v>Foundation+ God's Smuggler132</v>
      </c>
    </row>
    <row r="916" spans="1:12" hidden="1" x14ac:dyDescent="0.25">
      <c r="A916" s="217" t="str">
        <f t="shared" si="47"/>
        <v>ƒ __/__</v>
      </c>
      <c r="B916" s="217" t="str">
        <f>IFERROR(IF(VLOOKUP(L916,ActivityList[#Data],13,0)="Yes"," "&amp;Map,"")&amp;IF(VLOOKUP(L916,ActivityList[#Data],14,0)="Yes"," "&amp;Timeline,IF(VLOOKUP(L916,ActivityList[#Data],14,0)="Figure"," "&amp;Timeline&amp;Figure,"")),"")</f>
        <v/>
      </c>
      <c r="C916" s="85" t="str">
        <v>Read Chapter 19</v>
      </c>
      <c r="D916" s="218" t="str">
        <v>+ God's Smuggler</v>
      </c>
      <c r="E916" s="218" t="str">
        <v>Foundation</v>
      </c>
      <c r="F916" s="219" t="str">
        <v>Literature</v>
      </c>
      <c r="G916" s="5">
        <v>133</v>
      </c>
      <c r="H916" s="5" t="str">
        <v>Ethan‚ Jesse</v>
      </c>
      <c r="I916" s="5" t="str">
        <v>Planned</v>
      </c>
      <c r="J916" s="220">
        <f>_xlfn.XLOOKUP(G916,Calendar!$A$2:$A$300,Calendar!$B$2:$B$300)</f>
        <v>43537</v>
      </c>
      <c r="K916" s="5" t="b">
        <f t="shared" ca="1" si="48"/>
        <v>0</v>
      </c>
      <c r="L916" s="5" t="str">
        <f t="shared" si="49"/>
        <v>Foundation+ God's Smuggler133</v>
      </c>
    </row>
    <row r="917" spans="1:12" hidden="1" x14ac:dyDescent="0.25">
      <c r="A917" s="217" t="str">
        <f t="shared" si="47"/>
        <v>ƒ __/__</v>
      </c>
      <c r="B917" s="217" t="str">
        <f>IFERROR(IF(VLOOKUP(L917,ActivityList[#Data],13,0)="Yes"," "&amp;Map,"")&amp;IF(VLOOKUP(L917,ActivityList[#Data],14,0)="Yes"," "&amp;Timeline,IF(VLOOKUP(L917,ActivityList[#Data],14,0)="Figure"," "&amp;Timeline&amp;Figure,"")),"")</f>
        <v/>
      </c>
      <c r="C917" s="85" t="str">
        <v>Read Chapter 20</v>
      </c>
      <c r="D917" s="218" t="str">
        <v>+ God's Smuggler</v>
      </c>
      <c r="E917" s="218" t="str">
        <v>Foundation</v>
      </c>
      <c r="F917" s="219" t="str">
        <v>Literature</v>
      </c>
      <c r="G917" s="5">
        <v>134</v>
      </c>
      <c r="H917" s="5" t="str">
        <v>Ethan‚ Jesse</v>
      </c>
      <c r="I917" s="5" t="str">
        <v>Planned</v>
      </c>
      <c r="J917" s="220">
        <f>_xlfn.XLOOKUP(G917,Calendar!$A$2:$A$300,Calendar!$B$2:$B$300)</f>
        <v>43538</v>
      </c>
      <c r="K917" s="5" t="b">
        <f t="shared" ca="1" si="48"/>
        <v>0</v>
      </c>
      <c r="L917" s="5" t="str">
        <f t="shared" si="49"/>
        <v>Foundation+ God's Smuggler134</v>
      </c>
    </row>
    <row r="918" spans="1:12" hidden="1" x14ac:dyDescent="0.25">
      <c r="A918" s="217" t="str">
        <f t="shared" si="47"/>
        <v>ƒ __/__</v>
      </c>
      <c r="B918" s="217" t="str">
        <f>IFERROR(IF(VLOOKUP(L918,ActivityList[#Data],13,0)="Yes"," "&amp;Map,"")&amp;IF(VLOOKUP(L918,ActivityList[#Data],14,0)="Yes"," "&amp;Timeline,IF(VLOOKUP(L918,ActivityList[#Data],14,0)="Figure"," "&amp;Timeline&amp;Figure,"")),"")</f>
        <v/>
      </c>
      <c r="C918" s="85" t="str">
        <v>Read Chapter 21</v>
      </c>
      <c r="D918" s="218" t="str">
        <v>+ God's Smuggler</v>
      </c>
      <c r="E918" s="218" t="str">
        <v>Foundation</v>
      </c>
      <c r="F918" s="219" t="str">
        <v>Literature</v>
      </c>
      <c r="G918" s="5">
        <v>135</v>
      </c>
      <c r="H918" s="5" t="str">
        <v>Ethan‚ Jesse</v>
      </c>
      <c r="I918" s="5" t="str">
        <v>Planned</v>
      </c>
      <c r="J918" s="220">
        <f>_xlfn.XLOOKUP(G918,Calendar!$A$2:$A$300,Calendar!$B$2:$B$300)</f>
        <v>43539</v>
      </c>
      <c r="K918" s="5" t="b">
        <f t="shared" ca="1" si="48"/>
        <v>0</v>
      </c>
      <c r="L918" s="5" t="str">
        <f t="shared" si="49"/>
        <v>Foundation+ God's Smuggler135</v>
      </c>
    </row>
    <row r="919" spans="1:12" hidden="1" x14ac:dyDescent="0.25">
      <c r="A919" s="217" t="str">
        <f t="shared" si="47"/>
        <v>ƒ __/__</v>
      </c>
      <c r="B919" s="217" t="str">
        <f>IFERROR(IF(VLOOKUP(L919,ActivityList[#Data],13,0)="Yes"," "&amp;Map,"")&amp;IF(VLOOKUP(L919,ActivityList[#Data],14,0)="Yes"," "&amp;Timeline,IF(VLOOKUP(L919,ActivityList[#Data],14,0)="Figure"," "&amp;Timeline&amp;Figure,"")),"")</f>
        <v/>
      </c>
      <c r="C919" s="85" t="str">
        <v>Read Chapter 1</v>
      </c>
      <c r="D919" s="218" t="str">
        <v>+ Airborn</v>
      </c>
      <c r="E919" s="218" t="str">
        <v>Foundation</v>
      </c>
      <c r="F919" s="219" t="str">
        <v>Literature</v>
      </c>
      <c r="G919" s="5">
        <v>136</v>
      </c>
      <c r="H919" s="5" t="str">
        <v>Ethan‚ Jesse</v>
      </c>
      <c r="I919" s="5" t="str">
        <v>Planned</v>
      </c>
      <c r="J919" s="220">
        <f>_xlfn.XLOOKUP(G919,Calendar!$A$2:$A$300,Calendar!$B$2:$B$300)</f>
        <v>43542</v>
      </c>
      <c r="K919" s="5" t="b">
        <f t="shared" ca="1" si="48"/>
        <v>0</v>
      </c>
      <c r="L919" s="5" t="str">
        <f t="shared" si="49"/>
        <v>Foundation+ Airborn136</v>
      </c>
    </row>
    <row r="920" spans="1:12" hidden="1" x14ac:dyDescent="0.25">
      <c r="A920" s="217" t="str">
        <f t="shared" si="47"/>
        <v>ƒ __/__</v>
      </c>
      <c r="B920" s="217" t="str">
        <f>IFERROR(IF(VLOOKUP(L920,ActivityList[#Data],13,0)="Yes"," "&amp;Map,"")&amp;IF(VLOOKUP(L920,ActivityList[#Data],14,0)="Yes"," "&amp;Timeline,IF(VLOOKUP(L920,ActivityList[#Data],14,0)="Figure"," "&amp;Timeline&amp;Figure,"")),"")</f>
        <v/>
      </c>
      <c r="C920" s="85" t="str">
        <v>Read Chapter 2</v>
      </c>
      <c r="D920" s="218" t="str">
        <v>+ Airborn</v>
      </c>
      <c r="E920" s="218" t="str">
        <v>Foundation</v>
      </c>
      <c r="F920" s="219" t="str">
        <v>Literature</v>
      </c>
      <c r="G920" s="5">
        <v>137</v>
      </c>
      <c r="H920" s="5" t="str">
        <v>Ethan‚ Jesse</v>
      </c>
      <c r="I920" s="5" t="str">
        <v>Planned</v>
      </c>
      <c r="J920" s="220">
        <f>_xlfn.XLOOKUP(G920,Calendar!$A$2:$A$300,Calendar!$B$2:$B$300)</f>
        <v>43543</v>
      </c>
      <c r="K920" s="5" t="b">
        <f t="shared" ca="1" si="48"/>
        <v>0</v>
      </c>
      <c r="L920" s="5" t="str">
        <f t="shared" si="49"/>
        <v>Foundation+ Airborn137</v>
      </c>
    </row>
    <row r="921" spans="1:12" hidden="1" x14ac:dyDescent="0.25">
      <c r="A921" s="217" t="str">
        <f t="shared" si="47"/>
        <v>ƒ __/__</v>
      </c>
      <c r="B921" s="217" t="str">
        <f>IFERROR(IF(VLOOKUP(L921,ActivityList[#Data],13,0)="Yes"," "&amp;Map,"")&amp;IF(VLOOKUP(L921,ActivityList[#Data],14,0)="Yes"," "&amp;Timeline,IF(VLOOKUP(L921,ActivityList[#Data],14,0)="Figure"," "&amp;Timeline&amp;Figure,"")),"")</f>
        <v/>
      </c>
      <c r="C921" s="85" t="str">
        <v>Read Chapter 3</v>
      </c>
      <c r="D921" s="218" t="str">
        <v>+ Airborn</v>
      </c>
      <c r="E921" s="218" t="str">
        <v>Foundation</v>
      </c>
      <c r="F921" s="219" t="str">
        <v>Literature</v>
      </c>
      <c r="G921" s="5">
        <v>138</v>
      </c>
      <c r="H921" s="5" t="str">
        <v>Ethan‚ Jesse</v>
      </c>
      <c r="I921" s="5" t="str">
        <v>Planned</v>
      </c>
      <c r="J921" s="220">
        <f>_xlfn.XLOOKUP(G921,Calendar!$A$2:$A$300,Calendar!$B$2:$B$300)</f>
        <v>43544</v>
      </c>
      <c r="K921" s="5" t="b">
        <f t="shared" ca="1" si="48"/>
        <v>0</v>
      </c>
      <c r="L921" s="5" t="str">
        <f t="shared" si="49"/>
        <v>Foundation+ Airborn138</v>
      </c>
    </row>
    <row r="922" spans="1:12" hidden="1" x14ac:dyDescent="0.25">
      <c r="A922" s="217" t="str">
        <f t="shared" si="47"/>
        <v>ƒ __/__</v>
      </c>
      <c r="B922" s="217" t="str">
        <f>IFERROR(IF(VLOOKUP(L922,ActivityList[#Data],13,0)="Yes"," "&amp;Map,"")&amp;IF(VLOOKUP(L922,ActivityList[#Data],14,0)="Yes"," "&amp;Timeline,IF(VLOOKUP(L922,ActivityList[#Data],14,0)="Figure"," "&amp;Timeline&amp;Figure,"")),"")</f>
        <v/>
      </c>
      <c r="C922" s="85" t="str">
        <v>Read Chapter 4</v>
      </c>
      <c r="D922" s="218" t="str">
        <v>+ Airborn</v>
      </c>
      <c r="E922" s="218" t="str">
        <v>Foundation</v>
      </c>
      <c r="F922" s="219" t="str">
        <v>Literature</v>
      </c>
      <c r="G922" s="5">
        <v>139</v>
      </c>
      <c r="H922" s="5" t="str">
        <v>Ethan‚ Jesse</v>
      </c>
      <c r="I922" s="5" t="str">
        <v>Planned</v>
      </c>
      <c r="J922" s="220">
        <f>_xlfn.XLOOKUP(G922,Calendar!$A$2:$A$300,Calendar!$B$2:$B$300)</f>
        <v>43545</v>
      </c>
      <c r="K922" s="5" t="b">
        <f t="shared" ca="1" si="48"/>
        <v>0</v>
      </c>
      <c r="L922" s="5" t="str">
        <f t="shared" si="49"/>
        <v>Foundation+ Airborn139</v>
      </c>
    </row>
    <row r="923" spans="1:12" hidden="1" x14ac:dyDescent="0.25">
      <c r="A923" s="217" t="str">
        <f t="shared" si="47"/>
        <v>ƒ __/__</v>
      </c>
      <c r="B923" s="217" t="str">
        <f>IFERROR(IF(VLOOKUP(L923,ActivityList[#Data],13,0)="Yes"," "&amp;Map,"")&amp;IF(VLOOKUP(L923,ActivityList[#Data],14,0)="Yes"," "&amp;Timeline,IF(VLOOKUP(L923,ActivityList[#Data],14,0)="Figure"," "&amp;Timeline&amp;Figure,"")),"")</f>
        <v/>
      </c>
      <c r="C923" s="85" t="str">
        <v>Read Chapter 5</v>
      </c>
      <c r="D923" s="218" t="str">
        <v>+ Airborn</v>
      </c>
      <c r="E923" s="218" t="str">
        <v>Foundation</v>
      </c>
      <c r="F923" s="219" t="str">
        <v>Literature</v>
      </c>
      <c r="G923" s="5">
        <v>140</v>
      </c>
      <c r="H923" s="5" t="str">
        <v>Ethan‚ Jesse</v>
      </c>
      <c r="I923" s="5" t="str">
        <v>Planned</v>
      </c>
      <c r="J923" s="220">
        <f>_xlfn.XLOOKUP(G923,Calendar!$A$2:$A$300,Calendar!$B$2:$B$300)</f>
        <v>43546</v>
      </c>
      <c r="K923" s="5" t="b">
        <f t="shared" ca="1" si="48"/>
        <v>0</v>
      </c>
      <c r="L923" s="5" t="str">
        <f t="shared" si="49"/>
        <v>Foundation+ Airborn140</v>
      </c>
    </row>
    <row r="924" spans="1:12" hidden="1" x14ac:dyDescent="0.25">
      <c r="A924" s="217" t="str">
        <f t="shared" si="47"/>
        <v>ƒ __/__</v>
      </c>
      <c r="B924" s="217" t="str">
        <f>IFERROR(IF(VLOOKUP(L924,ActivityList[#Data],13,0)="Yes"," "&amp;Map,"")&amp;IF(VLOOKUP(L924,ActivityList[#Data],14,0)="Yes"," "&amp;Timeline,IF(VLOOKUP(L924,ActivityList[#Data],14,0)="Figure"," "&amp;Timeline&amp;Figure,"")),"")</f>
        <v/>
      </c>
      <c r="C924" s="85" t="str">
        <v>Read Chapter 6</v>
      </c>
      <c r="D924" s="218" t="str">
        <v>+ Airborn</v>
      </c>
      <c r="E924" s="218" t="str">
        <v>Foundation</v>
      </c>
      <c r="F924" s="219" t="str">
        <v>Literature</v>
      </c>
      <c r="G924" s="5">
        <v>141</v>
      </c>
      <c r="H924" s="5" t="str">
        <v>Ethan‚ Jesse</v>
      </c>
      <c r="I924" s="5" t="str">
        <v>Planned</v>
      </c>
      <c r="J924" s="220">
        <f>_xlfn.XLOOKUP(G924,Calendar!$A$2:$A$300,Calendar!$B$2:$B$300)</f>
        <v>43549</v>
      </c>
      <c r="K924" s="5" t="b">
        <f t="shared" ca="1" si="48"/>
        <v>0</v>
      </c>
      <c r="L924" s="5" t="str">
        <f t="shared" si="49"/>
        <v>Foundation+ Airborn141</v>
      </c>
    </row>
    <row r="925" spans="1:12" hidden="1" x14ac:dyDescent="0.25">
      <c r="A925" s="217" t="str">
        <f t="shared" si="47"/>
        <v>ƒ __/__</v>
      </c>
      <c r="B925" s="217" t="str">
        <f>IFERROR(IF(VLOOKUP(L925,ActivityList[#Data],13,0)="Yes"," "&amp;Map,"")&amp;IF(VLOOKUP(L925,ActivityList[#Data],14,0)="Yes"," "&amp;Timeline,IF(VLOOKUP(L925,ActivityList[#Data],14,0)="Figure"," "&amp;Timeline&amp;Figure,"")),"")</f>
        <v/>
      </c>
      <c r="C925" s="85" t="str">
        <v>Read Chapter 7</v>
      </c>
      <c r="D925" s="218" t="str">
        <v>+ Airborn</v>
      </c>
      <c r="E925" s="218" t="str">
        <v>Foundation</v>
      </c>
      <c r="F925" s="219" t="str">
        <v>Literature</v>
      </c>
      <c r="G925" s="5">
        <v>142</v>
      </c>
      <c r="H925" s="5" t="str">
        <v>Ethan‚ Jesse</v>
      </c>
      <c r="I925" s="5" t="str">
        <v>Planned</v>
      </c>
      <c r="J925" s="220">
        <f>_xlfn.XLOOKUP(G925,Calendar!$A$2:$A$300,Calendar!$B$2:$B$300)</f>
        <v>43550</v>
      </c>
      <c r="K925" s="5" t="b">
        <f t="shared" ca="1" si="48"/>
        <v>0</v>
      </c>
      <c r="L925" s="5" t="str">
        <f t="shared" si="49"/>
        <v>Foundation+ Airborn142</v>
      </c>
    </row>
    <row r="926" spans="1:12" hidden="1" x14ac:dyDescent="0.25">
      <c r="A926" s="217" t="str">
        <f t="shared" si="47"/>
        <v>ƒ __/__</v>
      </c>
      <c r="B926" s="217" t="str">
        <f>IFERROR(IF(VLOOKUP(L926,ActivityList[#Data],13,0)="Yes"," "&amp;Map,"")&amp;IF(VLOOKUP(L926,ActivityList[#Data],14,0)="Yes"," "&amp;Timeline,IF(VLOOKUP(L926,ActivityList[#Data],14,0)="Figure"," "&amp;Timeline&amp;Figure,"")),"")</f>
        <v/>
      </c>
      <c r="C926" s="85" t="str">
        <v>Read Chapter 8</v>
      </c>
      <c r="D926" s="218" t="str">
        <v>+ Airborn</v>
      </c>
      <c r="E926" s="218" t="str">
        <v>Foundation</v>
      </c>
      <c r="F926" s="219" t="str">
        <v>Literature</v>
      </c>
      <c r="G926" s="5">
        <v>143</v>
      </c>
      <c r="H926" s="5" t="str">
        <v>Ethan‚ Jesse</v>
      </c>
      <c r="I926" s="5" t="str">
        <v>Planned</v>
      </c>
      <c r="J926" s="220">
        <f>_xlfn.XLOOKUP(G926,Calendar!$A$2:$A$300,Calendar!$B$2:$B$300)</f>
        <v>43551</v>
      </c>
      <c r="K926" s="5" t="b">
        <f t="shared" ca="1" si="48"/>
        <v>0</v>
      </c>
      <c r="L926" s="5" t="str">
        <f t="shared" si="49"/>
        <v>Foundation+ Airborn143</v>
      </c>
    </row>
    <row r="927" spans="1:12" hidden="1" x14ac:dyDescent="0.25">
      <c r="A927" s="217" t="str">
        <f t="shared" si="47"/>
        <v>ƒ __/__</v>
      </c>
      <c r="B927" s="217" t="str">
        <f>IFERROR(IF(VLOOKUP(L927,ActivityList[#Data],13,0)="Yes"," "&amp;Map,"")&amp;IF(VLOOKUP(L927,ActivityList[#Data],14,0)="Yes"," "&amp;Timeline,IF(VLOOKUP(L927,ActivityList[#Data],14,0)="Figure"," "&amp;Timeline&amp;Figure,"")),"")</f>
        <v/>
      </c>
      <c r="C927" s="85" t="str">
        <v>Read Chapter 9</v>
      </c>
      <c r="D927" s="218" t="str">
        <v>+ Airborn</v>
      </c>
      <c r="E927" s="218" t="str">
        <v>Foundation</v>
      </c>
      <c r="F927" s="219" t="str">
        <v>Literature</v>
      </c>
      <c r="G927" s="5">
        <v>144</v>
      </c>
      <c r="H927" s="5" t="str">
        <v>Ethan‚ Jesse</v>
      </c>
      <c r="I927" s="5" t="str">
        <v>Planned</v>
      </c>
      <c r="J927" s="220">
        <f>_xlfn.XLOOKUP(G927,Calendar!$A$2:$A$300,Calendar!$B$2:$B$300)</f>
        <v>43552</v>
      </c>
      <c r="K927" s="5" t="b">
        <f t="shared" ca="1" si="48"/>
        <v>0</v>
      </c>
      <c r="L927" s="5" t="str">
        <f t="shared" si="49"/>
        <v>Foundation+ Airborn144</v>
      </c>
    </row>
    <row r="928" spans="1:12" hidden="1" x14ac:dyDescent="0.25">
      <c r="A928" s="217" t="str">
        <f t="shared" si="47"/>
        <v>ƒ __/__</v>
      </c>
      <c r="B928" s="217" t="str">
        <f>IFERROR(IF(VLOOKUP(L928,ActivityList[#Data],13,0)="Yes"," "&amp;Map,"")&amp;IF(VLOOKUP(L928,ActivityList[#Data],14,0)="Yes"," "&amp;Timeline,IF(VLOOKUP(L928,ActivityList[#Data],14,0)="Figure"," "&amp;Timeline&amp;Figure,"")),"")</f>
        <v/>
      </c>
      <c r="C928" s="85" t="str">
        <v>Read Chapter 10</v>
      </c>
      <c r="D928" s="218" t="str">
        <v>+ Airborn</v>
      </c>
      <c r="E928" s="218" t="str">
        <v>Foundation</v>
      </c>
      <c r="F928" s="219" t="str">
        <v>Literature</v>
      </c>
      <c r="G928" s="5">
        <v>145</v>
      </c>
      <c r="H928" s="5" t="str">
        <v>Ethan‚ Jesse</v>
      </c>
      <c r="I928" s="5" t="str">
        <v>Planned</v>
      </c>
      <c r="J928" s="220">
        <f>_xlfn.XLOOKUP(G928,Calendar!$A$2:$A$300,Calendar!$B$2:$B$300)</f>
        <v>43553</v>
      </c>
      <c r="K928" s="5" t="b">
        <f t="shared" ca="1" si="48"/>
        <v>0</v>
      </c>
      <c r="L928" s="5" t="str">
        <f t="shared" si="49"/>
        <v>Foundation+ Airborn145</v>
      </c>
    </row>
    <row r="929" spans="1:12" hidden="1" x14ac:dyDescent="0.25">
      <c r="A929" s="217" t="str">
        <f t="shared" si="47"/>
        <v>ƒ __/__</v>
      </c>
      <c r="B929" s="217" t="str">
        <f>IFERROR(IF(VLOOKUP(L929,ActivityList[#Data],13,0)="Yes"," "&amp;Map,"")&amp;IF(VLOOKUP(L929,ActivityList[#Data],14,0)="Yes"," "&amp;Timeline,IF(VLOOKUP(L929,ActivityList[#Data],14,0)="Figure"," "&amp;Timeline&amp;Figure,"")),"")</f>
        <v/>
      </c>
      <c r="C929" s="85" t="str">
        <v>Read Chapter 11</v>
      </c>
      <c r="D929" s="218" t="str">
        <v>+ Airborn</v>
      </c>
      <c r="E929" s="218" t="str">
        <v>Foundation</v>
      </c>
      <c r="F929" s="219" t="str">
        <v>Literature</v>
      </c>
      <c r="G929" s="5">
        <v>146</v>
      </c>
      <c r="H929" s="5" t="str">
        <v>Ethan‚ Jesse</v>
      </c>
      <c r="I929" s="5" t="str">
        <v>Planned</v>
      </c>
      <c r="J929" s="220">
        <f>_xlfn.XLOOKUP(G929,Calendar!$A$2:$A$300,Calendar!$B$2:$B$300)</f>
        <v>43556</v>
      </c>
      <c r="K929" s="5" t="b">
        <f t="shared" ca="1" si="48"/>
        <v>0</v>
      </c>
      <c r="L929" s="5" t="str">
        <f t="shared" si="49"/>
        <v>Foundation+ Airborn146</v>
      </c>
    </row>
    <row r="930" spans="1:12" hidden="1" x14ac:dyDescent="0.25">
      <c r="A930" s="217" t="str">
        <f t="shared" si="47"/>
        <v>ƒ __/__</v>
      </c>
      <c r="B930" s="217" t="str">
        <f>IFERROR(IF(VLOOKUP(L930,ActivityList[#Data],13,0)="Yes"," "&amp;Map,"")&amp;IF(VLOOKUP(L930,ActivityList[#Data],14,0)="Yes"," "&amp;Timeline,IF(VLOOKUP(L930,ActivityList[#Data],14,0)="Figure"," "&amp;Timeline&amp;Figure,"")),"")</f>
        <v/>
      </c>
      <c r="C930" s="85" t="str">
        <v>Read Chapter 12</v>
      </c>
      <c r="D930" s="218" t="str">
        <v>+ Airborn</v>
      </c>
      <c r="E930" s="218" t="str">
        <v>Foundation</v>
      </c>
      <c r="F930" s="219" t="str">
        <v>Literature</v>
      </c>
      <c r="G930" s="5">
        <v>147</v>
      </c>
      <c r="H930" s="5" t="str">
        <v>Ethan‚ Jesse</v>
      </c>
      <c r="I930" s="5" t="str">
        <v>Planned</v>
      </c>
      <c r="J930" s="220">
        <f>_xlfn.XLOOKUP(G930,Calendar!$A$2:$A$300,Calendar!$B$2:$B$300)</f>
        <v>43557</v>
      </c>
      <c r="K930" s="5" t="b">
        <f t="shared" ca="1" si="48"/>
        <v>0</v>
      </c>
      <c r="L930" s="5" t="str">
        <f t="shared" si="49"/>
        <v>Foundation+ Airborn147</v>
      </c>
    </row>
    <row r="931" spans="1:12" hidden="1" x14ac:dyDescent="0.25">
      <c r="A931" s="217" t="str">
        <f t="shared" si="47"/>
        <v>ƒ __/__</v>
      </c>
      <c r="B931" s="217" t="str">
        <f>IFERROR(IF(VLOOKUP(L931,ActivityList[#Data],13,0)="Yes"," "&amp;Map,"")&amp;IF(VLOOKUP(L931,ActivityList[#Data],14,0)="Yes"," "&amp;Timeline,IF(VLOOKUP(L931,ActivityList[#Data],14,0)="Figure"," "&amp;Timeline&amp;Figure,"")),"")</f>
        <v/>
      </c>
      <c r="C931" s="85" t="str">
        <v>Read Chapter 13</v>
      </c>
      <c r="D931" s="218" t="str">
        <v>+ Airborn</v>
      </c>
      <c r="E931" s="218" t="str">
        <v>Foundation</v>
      </c>
      <c r="F931" s="219" t="str">
        <v>Literature</v>
      </c>
      <c r="G931" s="5">
        <v>148</v>
      </c>
      <c r="H931" s="5" t="str">
        <v>Ethan‚ Jesse</v>
      </c>
      <c r="I931" s="5" t="str">
        <v>Planned</v>
      </c>
      <c r="J931" s="220">
        <f>_xlfn.XLOOKUP(G931,Calendar!$A$2:$A$300,Calendar!$B$2:$B$300)</f>
        <v>43558</v>
      </c>
      <c r="K931" s="5" t="b">
        <f t="shared" ca="1" si="48"/>
        <v>0</v>
      </c>
      <c r="L931" s="5" t="str">
        <f t="shared" si="49"/>
        <v>Foundation+ Airborn148</v>
      </c>
    </row>
    <row r="932" spans="1:12" hidden="1" x14ac:dyDescent="0.25">
      <c r="A932" s="217" t="str">
        <f t="shared" si="47"/>
        <v>ƒ __/__</v>
      </c>
      <c r="B932" s="217" t="str">
        <f>IFERROR(IF(VLOOKUP(L932,ActivityList[#Data],13,0)="Yes"," "&amp;Map,"")&amp;IF(VLOOKUP(L932,ActivityList[#Data],14,0)="Yes"," "&amp;Timeline,IF(VLOOKUP(L932,ActivityList[#Data],14,0)="Figure"," "&amp;Timeline&amp;Figure,"")),"")</f>
        <v/>
      </c>
      <c r="C932" s="85" t="str">
        <v>Read Chapter 14</v>
      </c>
      <c r="D932" s="218" t="str">
        <v>+ Airborn</v>
      </c>
      <c r="E932" s="218" t="str">
        <v>Foundation</v>
      </c>
      <c r="F932" s="219" t="str">
        <v>Literature</v>
      </c>
      <c r="G932" s="5">
        <v>149</v>
      </c>
      <c r="H932" s="5" t="str">
        <v>Ethan‚ Jesse</v>
      </c>
      <c r="I932" s="5" t="str">
        <v>Planned</v>
      </c>
      <c r="J932" s="220">
        <f>_xlfn.XLOOKUP(G932,Calendar!$A$2:$A$300,Calendar!$B$2:$B$300)</f>
        <v>43559</v>
      </c>
      <c r="K932" s="5" t="b">
        <f t="shared" ca="1" si="48"/>
        <v>0</v>
      </c>
      <c r="L932" s="5" t="str">
        <f t="shared" si="49"/>
        <v>Foundation+ Airborn149</v>
      </c>
    </row>
    <row r="933" spans="1:12" hidden="1" x14ac:dyDescent="0.25">
      <c r="A933" s="217" t="str">
        <f t="shared" si="47"/>
        <v>ƒ __/__</v>
      </c>
      <c r="B933" s="217" t="str">
        <f>IFERROR(IF(VLOOKUP(L933,ActivityList[#Data],13,0)="Yes"," "&amp;Map,"")&amp;IF(VLOOKUP(L933,ActivityList[#Data],14,0)="Yes"," "&amp;Timeline,IF(VLOOKUP(L933,ActivityList[#Data],14,0)="Figure"," "&amp;Timeline&amp;Figure,"")),"")</f>
        <v/>
      </c>
      <c r="C933" s="85" t="str">
        <v>Read Chapter 15</v>
      </c>
      <c r="D933" s="218" t="str">
        <v>+ Airborn</v>
      </c>
      <c r="E933" s="218" t="str">
        <v>Foundation</v>
      </c>
      <c r="F933" s="219" t="str">
        <v>Literature</v>
      </c>
      <c r="G933" s="5">
        <v>150</v>
      </c>
      <c r="H933" s="5" t="str">
        <v>Ethan‚ Jesse</v>
      </c>
      <c r="I933" s="5" t="str">
        <v>Planned</v>
      </c>
      <c r="J933" s="220">
        <f>_xlfn.XLOOKUP(G933,Calendar!$A$2:$A$300,Calendar!$B$2:$B$300)</f>
        <v>43560</v>
      </c>
      <c r="K933" s="5" t="b">
        <f t="shared" ca="1" si="48"/>
        <v>0</v>
      </c>
      <c r="L933" s="5" t="str">
        <f t="shared" si="49"/>
        <v>Foundation+ Airborn150</v>
      </c>
    </row>
    <row r="934" spans="1:12" hidden="1" x14ac:dyDescent="0.25">
      <c r="A934" s="217" t="str">
        <f t="shared" si="47"/>
        <v>ƒ __/__</v>
      </c>
      <c r="B934" s="217" t="str">
        <f>IFERROR(IF(VLOOKUP(L934,ActivityList[#Data],13,0)="Yes"," "&amp;Map,"")&amp;IF(VLOOKUP(L934,ActivityList[#Data],14,0)="Yes"," "&amp;Timeline,IF(VLOOKUP(L934,ActivityList[#Data],14,0)="Figure"," "&amp;Timeline&amp;Figure,"")),"")</f>
        <v/>
      </c>
      <c r="C934" s="85" t="str">
        <v>Read Chapter 16</v>
      </c>
      <c r="D934" s="218" t="str">
        <v>+ Airborn</v>
      </c>
      <c r="E934" s="218" t="str">
        <v>Foundation</v>
      </c>
      <c r="F934" s="219" t="str">
        <v>Literature</v>
      </c>
      <c r="G934" s="5">
        <v>151</v>
      </c>
      <c r="H934" s="5" t="str">
        <v>Ethan‚ Jesse</v>
      </c>
      <c r="I934" s="5" t="str">
        <v>Planned</v>
      </c>
      <c r="J934" s="220">
        <f>_xlfn.XLOOKUP(G934,Calendar!$A$2:$A$300,Calendar!$B$2:$B$300)</f>
        <v>43563</v>
      </c>
      <c r="K934" s="5" t="b">
        <f t="shared" ca="1" si="48"/>
        <v>0</v>
      </c>
      <c r="L934" s="5" t="str">
        <f t="shared" si="49"/>
        <v>Foundation+ Airborn151</v>
      </c>
    </row>
    <row r="935" spans="1:12" hidden="1" x14ac:dyDescent="0.25">
      <c r="A935" s="217" t="str">
        <f t="shared" si="47"/>
        <v>ƒ __/__</v>
      </c>
      <c r="B935" s="217" t="str">
        <f>IFERROR(IF(VLOOKUP(L935,ActivityList[#Data],13,0)="Yes"," "&amp;Map,"")&amp;IF(VLOOKUP(L935,ActivityList[#Data],14,0)="Yes"," "&amp;Timeline,IF(VLOOKUP(L935,ActivityList[#Data],14,0)="Figure"," "&amp;Timeline&amp;Figure,"")),"")</f>
        <v/>
      </c>
      <c r="C935" s="85" t="str">
        <v>Read Chapter 17</v>
      </c>
      <c r="D935" s="218" t="str">
        <v>+ Airborn</v>
      </c>
      <c r="E935" s="218" t="str">
        <v>Foundation</v>
      </c>
      <c r="F935" s="219" t="str">
        <v>Literature</v>
      </c>
      <c r="G935" s="5">
        <v>152</v>
      </c>
      <c r="H935" s="5" t="str">
        <v>Ethan‚ Jesse</v>
      </c>
      <c r="I935" s="5" t="str">
        <v>Planned</v>
      </c>
      <c r="J935" s="220">
        <f>_xlfn.XLOOKUP(G935,Calendar!$A$2:$A$300,Calendar!$B$2:$B$300)</f>
        <v>43564</v>
      </c>
      <c r="K935" s="5" t="b">
        <f t="shared" ca="1" si="48"/>
        <v>0</v>
      </c>
      <c r="L935" s="5" t="str">
        <f t="shared" si="49"/>
        <v>Foundation+ Airborn152</v>
      </c>
    </row>
    <row r="936" spans="1:12" hidden="1" x14ac:dyDescent="0.25">
      <c r="A936" s="217" t="str">
        <f t="shared" si="47"/>
        <v>ƒ __/__</v>
      </c>
      <c r="B936" s="217" t="str">
        <f>IFERROR(IF(VLOOKUP(L936,ActivityList[#Data],13,0)="Yes"," "&amp;Map,"")&amp;IF(VLOOKUP(L936,ActivityList[#Data],14,0)="Yes"," "&amp;Timeline,IF(VLOOKUP(L936,ActivityList[#Data],14,0)="Figure"," "&amp;Timeline&amp;Figure,"")),"")</f>
        <v/>
      </c>
      <c r="C936" s="85" t="str">
        <v>Read Chapter 18</v>
      </c>
      <c r="D936" s="218" t="str">
        <v>+ Airborn</v>
      </c>
      <c r="E936" s="218" t="str">
        <v>Foundation</v>
      </c>
      <c r="F936" s="219" t="str">
        <v>Literature</v>
      </c>
      <c r="G936" s="5">
        <v>153</v>
      </c>
      <c r="H936" s="5" t="str">
        <v>Ethan‚ Jesse</v>
      </c>
      <c r="I936" s="5" t="str">
        <v>Planned</v>
      </c>
      <c r="J936" s="220">
        <f>_xlfn.XLOOKUP(G936,Calendar!$A$2:$A$300,Calendar!$B$2:$B$300)</f>
        <v>43565</v>
      </c>
      <c r="K936" s="5" t="b">
        <f t="shared" ca="1" si="48"/>
        <v>0</v>
      </c>
      <c r="L936" s="5" t="str">
        <f t="shared" si="49"/>
        <v>Foundation+ Airborn153</v>
      </c>
    </row>
    <row r="937" spans="1:12" hidden="1" x14ac:dyDescent="0.25">
      <c r="A937" s="217" t="str">
        <f t="shared" si="47"/>
        <v>ƒ __/__</v>
      </c>
      <c r="B937" s="217" t="str">
        <f>IFERROR(IF(VLOOKUP(L937,ActivityList[#Data],13,0)="Yes"," "&amp;Map,"")&amp;IF(VLOOKUP(L937,ActivityList[#Data],14,0)="Yes"," "&amp;Timeline,IF(VLOOKUP(L937,ActivityList[#Data],14,0)="Figure"," "&amp;Timeline&amp;Figure,"")),"")</f>
        <v/>
      </c>
      <c r="C937" s="85" t="str">
        <v>Read Chapter 19</v>
      </c>
      <c r="D937" s="218" t="str">
        <v>+ Airborn</v>
      </c>
      <c r="E937" s="218" t="str">
        <v>Foundation</v>
      </c>
      <c r="F937" s="219" t="str">
        <v>Literature</v>
      </c>
      <c r="G937" s="5">
        <v>154</v>
      </c>
      <c r="H937" s="5" t="str">
        <v>Ethan‚ Jesse</v>
      </c>
      <c r="I937" s="5" t="str">
        <v>Planned</v>
      </c>
      <c r="J937" s="220">
        <f>_xlfn.XLOOKUP(G937,Calendar!$A$2:$A$300,Calendar!$B$2:$B$300)</f>
        <v>43566</v>
      </c>
      <c r="K937" s="5" t="b">
        <f t="shared" ca="1" si="48"/>
        <v>0</v>
      </c>
      <c r="L937" s="5" t="str">
        <f t="shared" si="49"/>
        <v>Foundation+ Airborn154</v>
      </c>
    </row>
    <row r="938" spans="1:12" hidden="1" x14ac:dyDescent="0.25">
      <c r="A938" s="217" t="str">
        <f t="shared" si="47"/>
        <v>ƒ __/__</v>
      </c>
      <c r="B938" s="217" t="str">
        <f>IFERROR(IF(VLOOKUP(L938,ActivityList[#Data],13,0)="Yes"," "&amp;Map,"")&amp;IF(VLOOKUP(L938,ActivityList[#Data],14,0)="Yes"," "&amp;Timeline,IF(VLOOKUP(L938,ActivityList[#Data],14,0)="Figure"," "&amp;Timeline&amp;Figure,"")),"")</f>
        <v/>
      </c>
      <c r="C938" s="85" t="str">
        <v>Read Chapters 20-21</v>
      </c>
      <c r="D938" s="218" t="str">
        <v>+ Airborn</v>
      </c>
      <c r="E938" s="218" t="str">
        <v>Foundation</v>
      </c>
      <c r="F938" s="219" t="str">
        <v>Literature</v>
      </c>
      <c r="G938" s="5">
        <v>155</v>
      </c>
      <c r="H938" s="5" t="str">
        <v>Ethan‚ Jesse</v>
      </c>
      <c r="I938" s="5" t="str">
        <v>Planned</v>
      </c>
      <c r="J938" s="220">
        <f>_xlfn.XLOOKUP(G938,Calendar!$A$2:$A$300,Calendar!$B$2:$B$300)</f>
        <v>43567</v>
      </c>
      <c r="K938" s="5" t="b">
        <f t="shared" ca="1" si="48"/>
        <v>0</v>
      </c>
      <c r="L938" s="5" t="str">
        <f t="shared" si="49"/>
        <v>Foundation+ Airborn155</v>
      </c>
    </row>
    <row r="939" spans="1:12" hidden="1" x14ac:dyDescent="0.25">
      <c r="A939" s="217" t="str">
        <f t="shared" si="47"/>
        <v>ƒ __/__</v>
      </c>
      <c r="B939" s="217" t="str">
        <f>IFERROR(IF(VLOOKUP(L939,ActivityList[#Data],13,0)="Yes"," "&amp;Map,"")&amp;IF(VLOOKUP(L939,ActivityList[#Data],14,0)="Yes"," "&amp;Timeline,IF(VLOOKUP(L939,ActivityList[#Data],14,0)="Figure"," "&amp;Timeline&amp;Figure,"")),"")</f>
        <v/>
      </c>
      <c r="C939" s="85" t="str">
        <v>Read Chapters 1-2</v>
      </c>
      <c r="D939" s="218" t="str">
        <v>Mountain Meets the Moon</v>
      </c>
      <c r="E939" s="218" t="str">
        <v>Foundation</v>
      </c>
      <c r="F939" s="219" t="str">
        <v>Literature</v>
      </c>
      <c r="G939" s="5">
        <v>1</v>
      </c>
      <c r="H939" s="5" t="str">
        <v>Ethan‚ Jesse</v>
      </c>
      <c r="I939" s="5" t="str">
        <v>Completed</v>
      </c>
      <c r="J939" s="220">
        <f>_xlfn.XLOOKUP(G939,Calendar!$A$2:$A$300,Calendar!$B$2:$B$300)</f>
        <v>43346</v>
      </c>
      <c r="K939" s="5" t="b">
        <f t="shared" ca="1" si="48"/>
        <v>1</v>
      </c>
      <c r="L939" s="5" t="str">
        <f t="shared" si="49"/>
        <v>FoundationMountain Meets the Moon1</v>
      </c>
    </row>
    <row r="940" spans="1:12" hidden="1" x14ac:dyDescent="0.25">
      <c r="A940" s="217" t="str">
        <f t="shared" si="47"/>
        <v>ƒ __/__</v>
      </c>
      <c r="B940" s="217" t="str">
        <f>IFERROR(IF(VLOOKUP(L940,ActivityList[#Data],13,0)="Yes"," "&amp;Map,"")&amp;IF(VLOOKUP(L940,ActivityList[#Data],14,0)="Yes"," "&amp;Timeline,IF(VLOOKUP(L940,ActivityList[#Data],14,0)="Figure"," "&amp;Timeline&amp;Figure,"")),"")</f>
        <v/>
      </c>
      <c r="C940" s="85" t="str">
        <v>Read Chapters 3-6</v>
      </c>
      <c r="D940" s="218" t="str">
        <v>Mountain Meets the Moon</v>
      </c>
      <c r="E940" s="218" t="str">
        <v>Foundation</v>
      </c>
      <c r="F940" s="219" t="str">
        <v>Literature</v>
      </c>
      <c r="G940" s="5">
        <v>2</v>
      </c>
      <c r="H940" s="5" t="str">
        <v>Ethan‚ Jesse</v>
      </c>
      <c r="I940" s="5" t="str">
        <v>Completed</v>
      </c>
      <c r="J940" s="220">
        <f>_xlfn.XLOOKUP(G940,Calendar!$A$2:$A$300,Calendar!$B$2:$B$300)</f>
        <v>43347</v>
      </c>
      <c r="K940" s="5" t="b">
        <f t="shared" ca="1" si="48"/>
        <v>1</v>
      </c>
      <c r="L940" s="5" t="str">
        <f t="shared" si="49"/>
        <v>FoundationMountain Meets the Moon2</v>
      </c>
    </row>
    <row r="941" spans="1:12" hidden="1" x14ac:dyDescent="0.25">
      <c r="A941" s="217" t="str">
        <f t="shared" si="47"/>
        <v>ƒ __/__</v>
      </c>
      <c r="B941" s="217" t="str">
        <f>IFERROR(IF(VLOOKUP(L941,ActivityList[#Data],13,0)="Yes"," "&amp;Map,"")&amp;IF(VLOOKUP(L941,ActivityList[#Data],14,0)="Yes"," "&amp;Timeline,IF(VLOOKUP(L941,ActivityList[#Data],14,0)="Figure"," "&amp;Timeline&amp;Figure,"")),"")</f>
        <v/>
      </c>
      <c r="C941" s="85" t="str">
        <v>Read Chapters 7-11</v>
      </c>
      <c r="D941" s="218" t="str">
        <v>Mountain Meets the Moon</v>
      </c>
      <c r="E941" s="218" t="str">
        <v>Foundation</v>
      </c>
      <c r="F941" s="219" t="str">
        <v>Literature</v>
      </c>
      <c r="G941" s="5">
        <v>3</v>
      </c>
      <c r="H941" s="5" t="str">
        <v>Ethan‚ Jesse</v>
      </c>
      <c r="I941" s="5" t="str">
        <v>Completed</v>
      </c>
      <c r="J941" s="220">
        <f>_xlfn.XLOOKUP(G941,Calendar!$A$2:$A$300,Calendar!$B$2:$B$300)</f>
        <v>43348</v>
      </c>
      <c r="K941" s="5" t="b">
        <f t="shared" ca="1" si="48"/>
        <v>1</v>
      </c>
      <c r="L941" s="5" t="str">
        <f t="shared" si="49"/>
        <v>FoundationMountain Meets the Moon3</v>
      </c>
    </row>
    <row r="942" spans="1:12" hidden="1" x14ac:dyDescent="0.25">
      <c r="A942" s="217" t="str">
        <f t="shared" si="47"/>
        <v>ƒ __/__</v>
      </c>
      <c r="B942" s="217" t="str">
        <f>IFERROR(IF(VLOOKUP(L942,ActivityList[#Data],13,0)="Yes"," "&amp;Map,"")&amp;IF(VLOOKUP(L942,ActivityList[#Data],14,0)="Yes"," "&amp;Timeline,IF(VLOOKUP(L942,ActivityList[#Data],14,0)="Figure"," "&amp;Timeline&amp;Figure,"")),"")</f>
        <v/>
      </c>
      <c r="C942" s="85" t="str">
        <v>Read Chapters 12-13</v>
      </c>
      <c r="D942" s="218" t="str">
        <v>Mountain Meets the Moon</v>
      </c>
      <c r="E942" s="218" t="str">
        <v>Foundation</v>
      </c>
      <c r="F942" s="219" t="str">
        <v>Literature</v>
      </c>
      <c r="G942" s="5">
        <v>4</v>
      </c>
      <c r="H942" s="5" t="str">
        <v>Ethan‚ Jesse</v>
      </c>
      <c r="I942" s="5" t="str">
        <v>Completed</v>
      </c>
      <c r="J942" s="220">
        <f>_xlfn.XLOOKUP(G942,Calendar!$A$2:$A$300,Calendar!$B$2:$B$300)</f>
        <v>43349</v>
      </c>
      <c r="K942" s="5" t="b">
        <f t="shared" ca="1" si="48"/>
        <v>1</v>
      </c>
      <c r="L942" s="5" t="str">
        <f t="shared" si="49"/>
        <v>FoundationMountain Meets the Moon4</v>
      </c>
    </row>
    <row r="943" spans="1:12" hidden="1" x14ac:dyDescent="0.25">
      <c r="A943" s="217" t="str">
        <f t="shared" si="47"/>
        <v>ƒ __/__</v>
      </c>
      <c r="B943" s="217" t="str">
        <f>IFERROR(IF(VLOOKUP(L943,ActivityList[#Data],13,0)="Yes"," "&amp;Map,"")&amp;IF(VLOOKUP(L943,ActivityList[#Data],14,0)="Yes"," "&amp;Timeline,IF(VLOOKUP(L943,ActivityList[#Data],14,0)="Figure"," "&amp;Timeline&amp;Figure,"")),"")</f>
        <v/>
      </c>
      <c r="C943" s="85" t="str">
        <v>Read Chapters 14-16</v>
      </c>
      <c r="D943" s="218" t="str">
        <v>Mountain Meets the Moon</v>
      </c>
      <c r="E943" s="218" t="str">
        <v>Foundation</v>
      </c>
      <c r="F943" s="219" t="str">
        <v>Literature</v>
      </c>
      <c r="G943" s="5">
        <v>5</v>
      </c>
      <c r="H943" s="5" t="str">
        <v>Ethan‚ Jesse</v>
      </c>
      <c r="I943" s="5" t="str">
        <v>Completed</v>
      </c>
      <c r="J943" s="220">
        <f>_xlfn.XLOOKUP(G943,Calendar!$A$2:$A$300,Calendar!$B$2:$B$300)</f>
        <v>43350</v>
      </c>
      <c r="K943" s="5" t="b">
        <f t="shared" ca="1" si="48"/>
        <v>1</v>
      </c>
      <c r="L943" s="5" t="str">
        <f t="shared" si="49"/>
        <v>FoundationMountain Meets the Moon5</v>
      </c>
    </row>
    <row r="944" spans="1:12" hidden="1" x14ac:dyDescent="0.25">
      <c r="A944" s="217" t="str">
        <f t="shared" si="47"/>
        <v>ƒ __/__</v>
      </c>
      <c r="B944" s="217" t="str">
        <f>IFERROR(IF(VLOOKUP(L944,ActivityList[#Data],13,0)="Yes"," "&amp;Map,"")&amp;IF(VLOOKUP(L944,ActivityList[#Data],14,0)="Yes"," "&amp;Timeline,IF(VLOOKUP(L944,ActivityList[#Data],14,0)="Figure"," "&amp;Timeline&amp;Figure,"")),"")</f>
        <v/>
      </c>
      <c r="C944" s="85" t="str">
        <v>Read Chapters 17-18</v>
      </c>
      <c r="D944" s="218" t="str">
        <v>Mountain Meets the Moon</v>
      </c>
      <c r="E944" s="218" t="str">
        <v>Foundation</v>
      </c>
      <c r="F944" s="219" t="str">
        <v>Literature</v>
      </c>
      <c r="G944" s="5">
        <v>6</v>
      </c>
      <c r="H944" s="5" t="str">
        <v>Ethan‚ Jesse</v>
      </c>
      <c r="I944" s="5" t="str">
        <v>Completed</v>
      </c>
      <c r="J944" s="220">
        <f>_xlfn.XLOOKUP(G944,Calendar!$A$2:$A$300,Calendar!$B$2:$B$300)</f>
        <v>43353</v>
      </c>
      <c r="K944" s="5" t="b">
        <f t="shared" ca="1" si="48"/>
        <v>1</v>
      </c>
      <c r="L944" s="5" t="str">
        <f t="shared" si="49"/>
        <v>FoundationMountain Meets the Moon6</v>
      </c>
    </row>
    <row r="945" spans="1:12" hidden="1" x14ac:dyDescent="0.25">
      <c r="A945" s="217" t="str">
        <f t="shared" si="47"/>
        <v>ƒ __/__</v>
      </c>
      <c r="B945" s="217" t="str">
        <f>IFERROR(IF(VLOOKUP(L945,ActivityList[#Data],13,0)="Yes"," "&amp;Map,"")&amp;IF(VLOOKUP(L945,ActivityList[#Data],14,0)="Yes"," "&amp;Timeline,IF(VLOOKUP(L945,ActivityList[#Data],14,0)="Figure"," "&amp;Timeline&amp;Figure,"")),"")</f>
        <v/>
      </c>
      <c r="C945" s="85" t="str">
        <v>Read Chapters 19-22</v>
      </c>
      <c r="D945" s="218" t="str">
        <v>Mountain Meets the Moon</v>
      </c>
      <c r="E945" s="218" t="str">
        <v>Foundation</v>
      </c>
      <c r="F945" s="219" t="str">
        <v>Literature</v>
      </c>
      <c r="G945" s="5">
        <v>7</v>
      </c>
      <c r="H945" s="5" t="str">
        <v>Ethan‚ Jesse</v>
      </c>
      <c r="I945" s="5" t="str">
        <v>Completed</v>
      </c>
      <c r="J945" s="220">
        <f>_xlfn.XLOOKUP(G945,Calendar!$A$2:$A$300,Calendar!$B$2:$B$300)</f>
        <v>43354</v>
      </c>
      <c r="K945" s="5" t="b">
        <f t="shared" ca="1" si="48"/>
        <v>1</v>
      </c>
      <c r="L945" s="5" t="str">
        <f t="shared" si="49"/>
        <v>FoundationMountain Meets the Moon7</v>
      </c>
    </row>
    <row r="946" spans="1:12" hidden="1" x14ac:dyDescent="0.25">
      <c r="A946" s="217" t="str">
        <f t="shared" si="47"/>
        <v>ƒ __/__</v>
      </c>
      <c r="B946" s="217" t="str">
        <f>IFERROR(IF(VLOOKUP(L946,ActivityList[#Data],13,0)="Yes"," "&amp;Map,"")&amp;IF(VLOOKUP(L946,ActivityList[#Data],14,0)="Yes"," "&amp;Timeline,IF(VLOOKUP(L946,ActivityList[#Data],14,0)="Figure"," "&amp;Timeline&amp;Figure,"")),"")</f>
        <v/>
      </c>
      <c r="C946" s="85" t="str">
        <v>Read Chapters 23-24</v>
      </c>
      <c r="D946" s="218" t="str">
        <v>Mountain Meets the Moon</v>
      </c>
      <c r="E946" s="218" t="str">
        <v>Foundation</v>
      </c>
      <c r="F946" s="219" t="str">
        <v>Literature</v>
      </c>
      <c r="G946" s="5">
        <v>8</v>
      </c>
      <c r="H946" s="5" t="str">
        <v>Ethan‚ Jesse</v>
      </c>
      <c r="I946" s="5" t="str">
        <v>Completed</v>
      </c>
      <c r="J946" s="220">
        <f>_xlfn.XLOOKUP(G946,Calendar!$A$2:$A$300,Calendar!$B$2:$B$300)</f>
        <v>43355</v>
      </c>
      <c r="K946" s="5" t="b">
        <f t="shared" ca="1" si="48"/>
        <v>1</v>
      </c>
      <c r="L946" s="5" t="str">
        <f t="shared" si="49"/>
        <v>FoundationMountain Meets the Moon8</v>
      </c>
    </row>
    <row r="947" spans="1:12" hidden="1" x14ac:dyDescent="0.25">
      <c r="A947" s="217" t="str">
        <f t="shared" si="47"/>
        <v>ƒ __/__</v>
      </c>
      <c r="B947" s="217" t="str">
        <f>IFERROR(IF(VLOOKUP(L947,ActivityList[#Data],13,0)="Yes"," "&amp;Map,"")&amp;IF(VLOOKUP(L947,ActivityList[#Data],14,0)="Yes"," "&amp;Timeline,IF(VLOOKUP(L947,ActivityList[#Data],14,0)="Figure"," "&amp;Timeline&amp;Figure,"")),"")</f>
        <v/>
      </c>
      <c r="C947" s="85" t="str">
        <v>Read Chapters 25-30</v>
      </c>
      <c r="D947" s="218" t="str">
        <v>Mountain Meets the Moon</v>
      </c>
      <c r="E947" s="218" t="str">
        <v>Foundation</v>
      </c>
      <c r="F947" s="219" t="str">
        <v>Literature</v>
      </c>
      <c r="G947" s="5">
        <v>9</v>
      </c>
      <c r="H947" s="5" t="str">
        <v>Ethan‚ Jesse</v>
      </c>
      <c r="I947" s="5" t="str">
        <v>Completed</v>
      </c>
      <c r="J947" s="220">
        <f>_xlfn.XLOOKUP(G947,Calendar!$A$2:$A$300,Calendar!$B$2:$B$300)</f>
        <v>43356</v>
      </c>
      <c r="K947" s="5" t="b">
        <f t="shared" ca="1" si="48"/>
        <v>1</v>
      </c>
      <c r="L947" s="5" t="str">
        <f t="shared" si="49"/>
        <v>FoundationMountain Meets the Moon9</v>
      </c>
    </row>
    <row r="948" spans="1:12" hidden="1" x14ac:dyDescent="0.25">
      <c r="A948" s="217" t="str">
        <f t="shared" si="47"/>
        <v>ƒ __/__</v>
      </c>
      <c r="B948" s="217" t="str">
        <f>IFERROR(IF(VLOOKUP(L948,ActivityList[#Data],13,0)="Yes"," "&amp;Map,"")&amp;IF(VLOOKUP(L948,ActivityList[#Data],14,0)="Yes"," "&amp;Timeline,IF(VLOOKUP(L948,ActivityList[#Data],14,0)="Figure"," "&amp;Timeline&amp;Figure,"")),"")</f>
        <v/>
      </c>
      <c r="C948" s="85" t="str">
        <v>Read Chapters 31-34</v>
      </c>
      <c r="D948" s="218" t="str">
        <v>Mountain Meets the Moon</v>
      </c>
      <c r="E948" s="218" t="str">
        <v>Foundation</v>
      </c>
      <c r="F948" s="219" t="str">
        <v>Literature</v>
      </c>
      <c r="G948" s="5">
        <v>10</v>
      </c>
      <c r="H948" s="5" t="str">
        <v>Ethan‚ Jesse</v>
      </c>
      <c r="I948" s="5" t="str">
        <v>Completed</v>
      </c>
      <c r="J948" s="220">
        <f>_xlfn.XLOOKUP(G948,Calendar!$A$2:$A$300,Calendar!$B$2:$B$300)</f>
        <v>43357</v>
      </c>
      <c r="K948" s="5" t="b">
        <f t="shared" ca="1" si="48"/>
        <v>1</v>
      </c>
      <c r="L948" s="5" t="str">
        <f t="shared" si="49"/>
        <v>FoundationMountain Meets the Moon10</v>
      </c>
    </row>
    <row r="949" spans="1:12" hidden="1" x14ac:dyDescent="0.25">
      <c r="A949" s="217" t="str">
        <f t="shared" si="47"/>
        <v>ƒ __/__</v>
      </c>
      <c r="B949" s="217" t="str">
        <f>IFERROR(IF(VLOOKUP(L949,ActivityList[#Data],13,0)="Yes"," "&amp;Map,"")&amp;IF(VLOOKUP(L949,ActivityList[#Data],14,0)="Yes"," "&amp;Timeline,IF(VLOOKUP(L949,ActivityList[#Data],14,0)="Figure"," "&amp;Timeline&amp;Figure,"")),"")</f>
        <v/>
      </c>
      <c r="C949" s="85" t="str">
        <v>Read Chapters 35-37</v>
      </c>
      <c r="D949" s="218" t="str">
        <v>Mountain Meets the Moon</v>
      </c>
      <c r="E949" s="218" t="str">
        <v>Foundation</v>
      </c>
      <c r="F949" s="219" t="str">
        <v>Literature</v>
      </c>
      <c r="G949" s="5">
        <v>11</v>
      </c>
      <c r="H949" s="5" t="str">
        <v>Ethan‚ Jesse</v>
      </c>
      <c r="I949" s="5" t="str">
        <v>Completed</v>
      </c>
      <c r="J949" s="220">
        <f>_xlfn.XLOOKUP(G949,Calendar!$A$2:$A$300,Calendar!$B$2:$B$300)</f>
        <v>43360</v>
      </c>
      <c r="K949" s="5" t="b">
        <f t="shared" ca="1" si="48"/>
        <v>1</v>
      </c>
      <c r="L949" s="5" t="str">
        <f t="shared" si="49"/>
        <v>FoundationMountain Meets the Moon11</v>
      </c>
    </row>
    <row r="950" spans="1:12" hidden="1" x14ac:dyDescent="0.25">
      <c r="A950" s="217" t="str">
        <f t="shared" si="47"/>
        <v>ƒ __/__</v>
      </c>
      <c r="B950" s="217" t="str">
        <f>IFERROR(IF(VLOOKUP(L950,ActivityList[#Data],13,0)="Yes"," "&amp;Map,"")&amp;IF(VLOOKUP(L950,ActivityList[#Data],14,0)="Yes"," "&amp;Timeline,IF(VLOOKUP(L950,ActivityList[#Data],14,0)="Figure"," "&amp;Timeline&amp;Figure,"")),"")</f>
        <v/>
      </c>
      <c r="C950" s="85" t="str">
        <v>Read Chapters 38-39</v>
      </c>
      <c r="D950" s="218" t="str">
        <v>Mountain Meets the Moon</v>
      </c>
      <c r="E950" s="218" t="str">
        <v>Foundation</v>
      </c>
      <c r="F950" s="219" t="str">
        <v>Literature</v>
      </c>
      <c r="G950" s="5">
        <v>12</v>
      </c>
      <c r="H950" s="5" t="str">
        <v>Ethan‚ Jesse</v>
      </c>
      <c r="I950" s="5" t="str">
        <v>Completed</v>
      </c>
      <c r="J950" s="220">
        <f>_xlfn.XLOOKUP(G950,Calendar!$A$2:$A$300,Calendar!$B$2:$B$300)</f>
        <v>43361</v>
      </c>
      <c r="K950" s="5" t="b">
        <f t="shared" ca="1" si="48"/>
        <v>1</v>
      </c>
      <c r="L950" s="5" t="str">
        <f t="shared" si="49"/>
        <v>FoundationMountain Meets the Moon12</v>
      </c>
    </row>
    <row r="951" spans="1:12" hidden="1" x14ac:dyDescent="0.25">
      <c r="A951" s="217" t="str">
        <f t="shared" si="47"/>
        <v>ƒ __/__</v>
      </c>
      <c r="B951" s="217" t="str">
        <f>IFERROR(IF(VLOOKUP(L951,ActivityList[#Data],13,0)="Yes"," "&amp;Map,"")&amp;IF(VLOOKUP(L951,ActivityList[#Data],14,0)="Yes"," "&amp;Timeline,IF(VLOOKUP(L951,ActivityList[#Data],14,0)="Figure"," "&amp;Timeline&amp;Figure,"")),"")</f>
        <v/>
      </c>
      <c r="C951" s="85" t="str">
        <v>Read Chapters 40-42</v>
      </c>
      <c r="D951" s="218" t="str">
        <v>Mountain Meets the Moon</v>
      </c>
      <c r="E951" s="218" t="str">
        <v>Foundation</v>
      </c>
      <c r="F951" s="219" t="str">
        <v>Literature</v>
      </c>
      <c r="G951" s="5">
        <v>13</v>
      </c>
      <c r="H951" s="5" t="str">
        <v>Ethan‚ Jesse</v>
      </c>
      <c r="I951" s="5" t="str">
        <v>Completed</v>
      </c>
      <c r="J951" s="220">
        <f>_xlfn.XLOOKUP(G951,Calendar!$A$2:$A$300,Calendar!$B$2:$B$300)</f>
        <v>43362</v>
      </c>
      <c r="K951" s="5" t="b">
        <f t="shared" ca="1" si="48"/>
        <v>1</v>
      </c>
      <c r="L951" s="5" t="str">
        <f t="shared" si="49"/>
        <v>FoundationMountain Meets the Moon13</v>
      </c>
    </row>
    <row r="952" spans="1:12" hidden="1" x14ac:dyDescent="0.25">
      <c r="A952" s="217" t="str">
        <f t="shared" si="47"/>
        <v>ƒ __/__</v>
      </c>
      <c r="B952" s="217" t="str">
        <f>IFERROR(IF(VLOOKUP(L952,ActivityList[#Data],13,0)="Yes"," "&amp;Map,"")&amp;IF(VLOOKUP(L952,ActivityList[#Data],14,0)="Yes"," "&amp;Timeline,IF(VLOOKUP(L952,ActivityList[#Data],14,0)="Figure"," "&amp;Timeline&amp;Figure,"")),"")</f>
        <v/>
      </c>
      <c r="C952" s="85" t="str">
        <v>Read Chapters 43-45</v>
      </c>
      <c r="D952" s="218" t="str">
        <v>Mountain Meets the Moon</v>
      </c>
      <c r="E952" s="218" t="str">
        <v>Foundation</v>
      </c>
      <c r="F952" s="219" t="str">
        <v>Literature</v>
      </c>
      <c r="G952" s="5">
        <v>14</v>
      </c>
      <c r="H952" s="5" t="str">
        <v>Ethan‚ Jesse</v>
      </c>
      <c r="I952" s="5" t="str">
        <v>Completed</v>
      </c>
      <c r="J952" s="220">
        <f>_xlfn.XLOOKUP(G952,Calendar!$A$2:$A$300,Calendar!$B$2:$B$300)</f>
        <v>43363</v>
      </c>
      <c r="K952" s="5" t="b">
        <f t="shared" ca="1" si="48"/>
        <v>1</v>
      </c>
      <c r="L952" s="5" t="str">
        <f t="shared" si="49"/>
        <v>FoundationMountain Meets the Moon14</v>
      </c>
    </row>
    <row r="953" spans="1:12" hidden="1" x14ac:dyDescent="0.25">
      <c r="A953" s="217" t="str">
        <f t="shared" si="47"/>
        <v>ƒ __/__</v>
      </c>
      <c r="B953" s="217" t="str">
        <f>IFERROR(IF(VLOOKUP(L953,ActivityList[#Data],13,0)="Yes"," "&amp;Map,"")&amp;IF(VLOOKUP(L953,ActivityList[#Data],14,0)="Yes"," "&amp;Timeline,IF(VLOOKUP(L953,ActivityList[#Data],14,0)="Figure"," "&amp;Timeline&amp;Figure,"")),"")</f>
        <v/>
      </c>
      <c r="C953" s="85" t="str">
        <v>Read Chapters 46-48</v>
      </c>
      <c r="D953" s="218" t="str">
        <v>Mountain Meets the Moon</v>
      </c>
      <c r="E953" s="218" t="str">
        <v>Foundation</v>
      </c>
      <c r="F953" s="219" t="str">
        <v>Literature</v>
      </c>
      <c r="G953" s="5">
        <v>15</v>
      </c>
      <c r="H953" s="5" t="str">
        <v>Ethan‚ Jesse</v>
      </c>
      <c r="I953" s="5" t="str">
        <v>Completed</v>
      </c>
      <c r="J953" s="220">
        <f>_xlfn.XLOOKUP(G953,Calendar!$A$2:$A$300,Calendar!$B$2:$B$300)</f>
        <v>43364</v>
      </c>
      <c r="K953" s="5" t="b">
        <f t="shared" ca="1" si="48"/>
        <v>1</v>
      </c>
      <c r="L953" s="5" t="str">
        <f t="shared" si="49"/>
        <v>FoundationMountain Meets the Moon15</v>
      </c>
    </row>
    <row r="954" spans="1:12" hidden="1" x14ac:dyDescent="0.25">
      <c r="A954" s="217" t="str">
        <f t="shared" si="47"/>
        <v>ƒ __/__</v>
      </c>
      <c r="B954" s="217" t="str">
        <f>IFERROR(IF(VLOOKUP(L954,ActivityList[#Data],13,0)="Yes"," "&amp;Map,"")&amp;IF(VLOOKUP(L954,ActivityList[#Data],14,0)="Yes"," "&amp;Timeline,IF(VLOOKUP(L954,ActivityList[#Data],14,0)="Figure"," "&amp;Timeline&amp;Figure,"")),"")</f>
        <v xml:space="preserve"> Ǽ</v>
      </c>
      <c r="C954" s="85" t="str">
        <v>Read the Introduction and Chapter 1</v>
      </c>
      <c r="D954" s="218" t="str">
        <v>Young Fu of the Upper Yangtze</v>
      </c>
      <c r="E954" s="218" t="str">
        <v>Foundation</v>
      </c>
      <c r="F954" s="219" t="str">
        <v>Literature</v>
      </c>
      <c r="G954" s="5">
        <v>16</v>
      </c>
      <c r="H954" s="5" t="str">
        <v>Ethan‚ Jesse</v>
      </c>
      <c r="I954" s="5" t="str">
        <v>Completed</v>
      </c>
      <c r="J954" s="220">
        <f>_xlfn.XLOOKUP(G954,Calendar!$A$2:$A$300,Calendar!$B$2:$B$300)</f>
        <v>43367</v>
      </c>
      <c r="K954" s="5" t="b">
        <f t="shared" ca="1" si="48"/>
        <v>1</v>
      </c>
      <c r="L954" s="5" t="str">
        <f t="shared" si="49"/>
        <v>FoundationYoung Fu of the Upper Yangtze16</v>
      </c>
    </row>
    <row r="955" spans="1:12" hidden="1" x14ac:dyDescent="0.25">
      <c r="A955" s="217" t="str">
        <f t="shared" si="47"/>
        <v>ƒ __/__</v>
      </c>
      <c r="B955" s="217" t="str">
        <f>IFERROR(IF(VLOOKUP(L955,ActivityList[#Data],13,0)="Yes"," "&amp;Map,"")&amp;IF(VLOOKUP(L955,ActivityList[#Data],14,0)="Yes"," "&amp;Timeline,IF(VLOOKUP(L955,ActivityList[#Data],14,0)="Figure"," "&amp;Timeline&amp;Figure,"")),"")</f>
        <v/>
      </c>
      <c r="C955" s="85" t="str">
        <v>Read Chapter 2</v>
      </c>
      <c r="D955" s="218" t="str">
        <v>Young Fu of the Upper Yangtze</v>
      </c>
      <c r="E955" s="218" t="str">
        <v>Foundation</v>
      </c>
      <c r="F955" s="219" t="str">
        <v>Literature</v>
      </c>
      <c r="G955" s="5">
        <v>17</v>
      </c>
      <c r="H955" s="5" t="str">
        <v>Ethan‚ Jesse</v>
      </c>
      <c r="I955" s="5" t="str">
        <v>Completed</v>
      </c>
      <c r="J955" s="220">
        <f>_xlfn.XLOOKUP(G955,Calendar!$A$2:$A$300,Calendar!$B$2:$B$300)</f>
        <v>43368</v>
      </c>
      <c r="K955" s="5" t="b">
        <f t="shared" ca="1" si="48"/>
        <v>1</v>
      </c>
      <c r="L955" s="5" t="str">
        <f t="shared" si="49"/>
        <v>FoundationYoung Fu of the Upper Yangtze17</v>
      </c>
    </row>
    <row r="956" spans="1:12" hidden="1" x14ac:dyDescent="0.25">
      <c r="A956" s="217" t="str">
        <f t="shared" si="47"/>
        <v>ƒ __/__</v>
      </c>
      <c r="B956" s="217" t="str">
        <f>IFERROR(IF(VLOOKUP(L956,ActivityList[#Data],13,0)="Yes"," "&amp;Map,"")&amp;IF(VLOOKUP(L956,ActivityList[#Data],14,0)="Yes"," "&amp;Timeline,IF(VLOOKUP(L956,ActivityList[#Data],14,0)="Figure"," "&amp;Timeline&amp;Figure,"")),"")</f>
        <v/>
      </c>
      <c r="C956" s="85" t="str">
        <v>Read Chapter 3</v>
      </c>
      <c r="D956" s="218" t="str">
        <v>Young Fu of the Upper Yangtze</v>
      </c>
      <c r="E956" s="218" t="str">
        <v>Foundation</v>
      </c>
      <c r="F956" s="219" t="str">
        <v>Literature</v>
      </c>
      <c r="G956" s="5">
        <v>18</v>
      </c>
      <c r="H956" s="5" t="str">
        <v>Ethan‚ Jesse</v>
      </c>
      <c r="I956" s="5" t="str">
        <v>Completed</v>
      </c>
      <c r="J956" s="220">
        <f>_xlfn.XLOOKUP(G956,Calendar!$A$2:$A$300,Calendar!$B$2:$B$300)</f>
        <v>43369</v>
      </c>
      <c r="K956" s="5" t="b">
        <f t="shared" ca="1" si="48"/>
        <v>1</v>
      </c>
      <c r="L956" s="5" t="str">
        <f t="shared" si="49"/>
        <v>FoundationYoung Fu of the Upper Yangtze18</v>
      </c>
    </row>
    <row r="957" spans="1:12" hidden="1" x14ac:dyDescent="0.25">
      <c r="A957" s="217" t="str">
        <f t="shared" si="47"/>
        <v>ƒ __/__</v>
      </c>
      <c r="B957" s="217" t="str">
        <f>IFERROR(IF(VLOOKUP(L957,ActivityList[#Data],13,0)="Yes"," "&amp;Map,"")&amp;IF(VLOOKUP(L957,ActivityList[#Data],14,0)="Yes"," "&amp;Timeline,IF(VLOOKUP(L957,ActivityList[#Data],14,0)="Figure"," "&amp;Timeline&amp;Figure,"")),"")</f>
        <v/>
      </c>
      <c r="C957" s="85" t="str">
        <v>Read Chapter 4</v>
      </c>
      <c r="D957" s="218" t="str">
        <v>Young Fu of the Upper Yangtze</v>
      </c>
      <c r="E957" s="218" t="str">
        <v>Foundation</v>
      </c>
      <c r="F957" s="219" t="str">
        <v>Literature</v>
      </c>
      <c r="G957" s="5">
        <v>19</v>
      </c>
      <c r="H957" s="5" t="str">
        <v>Ethan‚ Jesse</v>
      </c>
      <c r="I957" s="5" t="str">
        <v>Completed</v>
      </c>
      <c r="J957" s="220">
        <f>_xlfn.XLOOKUP(G957,Calendar!$A$2:$A$300,Calendar!$B$2:$B$300)</f>
        <v>43370</v>
      </c>
      <c r="K957" s="5" t="b">
        <f t="shared" ca="1" si="48"/>
        <v>1</v>
      </c>
      <c r="L957" s="5" t="str">
        <f t="shared" si="49"/>
        <v>FoundationYoung Fu of the Upper Yangtze19</v>
      </c>
    </row>
    <row r="958" spans="1:12" hidden="1" x14ac:dyDescent="0.25">
      <c r="A958" s="217" t="str">
        <f t="shared" si="47"/>
        <v>ƒ __/__</v>
      </c>
      <c r="B958" s="217" t="str">
        <f>IFERROR(IF(VLOOKUP(L958,ActivityList[#Data],13,0)="Yes"," "&amp;Map,"")&amp;IF(VLOOKUP(L958,ActivityList[#Data],14,0)="Yes"," "&amp;Timeline,IF(VLOOKUP(L958,ActivityList[#Data],14,0)="Figure"," "&amp;Timeline&amp;Figure,"")),"")</f>
        <v/>
      </c>
      <c r="C958" s="85" t="str">
        <v>Read Chapter 5</v>
      </c>
      <c r="D958" s="218" t="str">
        <v>Young Fu of the Upper Yangtze</v>
      </c>
      <c r="E958" s="218" t="str">
        <v>Foundation</v>
      </c>
      <c r="F958" s="219" t="str">
        <v>Literature</v>
      </c>
      <c r="G958" s="5">
        <v>20</v>
      </c>
      <c r="H958" s="5" t="str">
        <v>Ethan‚ Jesse</v>
      </c>
      <c r="I958" s="5" t="str">
        <v>Completed</v>
      </c>
      <c r="J958" s="220">
        <f>_xlfn.XLOOKUP(G958,Calendar!$A$2:$A$300,Calendar!$B$2:$B$300)</f>
        <v>43371</v>
      </c>
      <c r="K958" s="5" t="b">
        <f t="shared" ca="1" si="48"/>
        <v>1</v>
      </c>
      <c r="L958" s="5" t="str">
        <f t="shared" si="49"/>
        <v>FoundationYoung Fu of the Upper Yangtze20</v>
      </c>
    </row>
    <row r="959" spans="1:12" hidden="1" x14ac:dyDescent="0.25">
      <c r="A959" s="217" t="str">
        <f t="shared" si="47"/>
        <v>ƒ __/__</v>
      </c>
      <c r="B959" s="217" t="str">
        <f>IFERROR(IF(VLOOKUP(L959,ActivityList[#Data],13,0)="Yes"," "&amp;Map,"")&amp;IF(VLOOKUP(L959,ActivityList[#Data],14,0)="Yes"," "&amp;Timeline,IF(VLOOKUP(L959,ActivityList[#Data],14,0)="Figure"," "&amp;Timeline&amp;Figure,"")),"")</f>
        <v/>
      </c>
      <c r="C959" s="85" t="str">
        <v>Read Chapter 6</v>
      </c>
      <c r="D959" s="218" t="str">
        <v>Young Fu of the Upper Yangtze</v>
      </c>
      <c r="E959" s="218" t="str">
        <v>Foundation</v>
      </c>
      <c r="F959" s="219" t="str">
        <v>Literature</v>
      </c>
      <c r="G959" s="5">
        <v>21</v>
      </c>
      <c r="H959" s="5" t="str">
        <v>Ethan‚ Jesse</v>
      </c>
      <c r="I959" s="5" t="str">
        <v>Completed</v>
      </c>
      <c r="J959" s="220">
        <f>_xlfn.XLOOKUP(G959,Calendar!$A$2:$A$300,Calendar!$B$2:$B$300)</f>
        <v>43374</v>
      </c>
      <c r="K959" s="5" t="b">
        <f t="shared" ca="1" si="48"/>
        <v>1</v>
      </c>
      <c r="L959" s="5" t="str">
        <f t="shared" si="49"/>
        <v>FoundationYoung Fu of the Upper Yangtze21</v>
      </c>
    </row>
    <row r="960" spans="1:12" hidden="1" x14ac:dyDescent="0.25">
      <c r="A960" s="217" t="str">
        <f t="shared" si="47"/>
        <v>ƒ __/__</v>
      </c>
      <c r="B960" s="217" t="str">
        <f>IFERROR(IF(VLOOKUP(L960,ActivityList[#Data],13,0)="Yes"," "&amp;Map,"")&amp;IF(VLOOKUP(L960,ActivityList[#Data],14,0)="Yes"," "&amp;Timeline,IF(VLOOKUP(L960,ActivityList[#Data],14,0)="Figure"," "&amp;Timeline&amp;Figure,"")),"")</f>
        <v/>
      </c>
      <c r="C960" s="85" t="str">
        <v>Read Chapter 7</v>
      </c>
      <c r="D960" s="218" t="str">
        <v>Young Fu of the Upper Yangtze</v>
      </c>
      <c r="E960" s="218" t="str">
        <v>Foundation</v>
      </c>
      <c r="F960" s="219" t="str">
        <v>Literature</v>
      </c>
      <c r="G960" s="5">
        <v>22</v>
      </c>
      <c r="H960" s="5" t="str">
        <v>Ethan‚ Jesse</v>
      </c>
      <c r="I960" s="5" t="str">
        <v>Completed</v>
      </c>
      <c r="J960" s="220">
        <f>_xlfn.XLOOKUP(G960,Calendar!$A$2:$A$300,Calendar!$B$2:$B$300)</f>
        <v>43375</v>
      </c>
      <c r="K960" s="5" t="b">
        <f t="shared" ca="1" si="48"/>
        <v>1</v>
      </c>
      <c r="L960" s="5" t="str">
        <f t="shared" si="49"/>
        <v>FoundationYoung Fu of the Upper Yangtze22</v>
      </c>
    </row>
    <row r="961" spans="1:12" x14ac:dyDescent="0.25">
      <c r="A961" s="217" t="str">
        <f t="shared" si="47"/>
        <v>ƒ __/__</v>
      </c>
      <c r="B961" s="217" t="str">
        <f>IFERROR(IF(VLOOKUP(L961,ActivityList[#Data],13,0)="Yes"," "&amp;Map,"")&amp;IF(VLOOKUP(L961,ActivityList[#Data],14,0)="Yes"," "&amp;Timeline,IF(VLOOKUP(L961,ActivityList[#Data],14,0)="Figure"," "&amp;Timeline&amp;Figure,"")),"")</f>
        <v xml:space="preserve"> Ǽ ǽ</v>
      </c>
      <c r="C961" s="85" t="str">
        <v>Read Chapter 8</v>
      </c>
      <c r="D961" s="218" t="str">
        <v>Young Fu of the Upper Yangtze</v>
      </c>
      <c r="E961" s="218" t="str">
        <v>Foundation</v>
      </c>
      <c r="F961" s="219" t="str">
        <v>Literature</v>
      </c>
      <c r="G961" s="5">
        <v>23</v>
      </c>
      <c r="H961" s="5" t="str">
        <v>Ethan‚ Jesse</v>
      </c>
      <c r="I961" s="5" t="str">
        <v>Planned</v>
      </c>
      <c r="J961" s="220">
        <f>_xlfn.XLOOKUP(G961,Calendar!$A$2:$A$300,Calendar!$B$2:$B$300)</f>
        <v>43376</v>
      </c>
      <c r="K961" s="5" t="b">
        <f t="shared" ca="1" si="48"/>
        <v>1</v>
      </c>
      <c r="L961" s="5" t="str">
        <f t="shared" si="49"/>
        <v>FoundationYoung Fu of the Upper Yangtze23</v>
      </c>
    </row>
    <row r="962" spans="1:12" x14ac:dyDescent="0.25">
      <c r="A962" s="217" t="str">
        <f t="shared" si="47"/>
        <v>ƒ __/__</v>
      </c>
      <c r="B962" s="217" t="str">
        <f>IFERROR(IF(VLOOKUP(L962,ActivityList[#Data],13,0)="Yes"," "&amp;Map,"")&amp;IF(VLOOKUP(L962,ActivityList[#Data],14,0)="Yes"," "&amp;Timeline,IF(VLOOKUP(L962,ActivityList[#Data],14,0)="Figure"," "&amp;Timeline&amp;Figure,"")),"")</f>
        <v/>
      </c>
      <c r="C962" s="85" t="str">
        <v>Read Chapter 9</v>
      </c>
      <c r="D962" s="218" t="str">
        <v>Young Fu of the Upper Yangtze</v>
      </c>
      <c r="E962" s="218" t="str">
        <v>Foundation</v>
      </c>
      <c r="F962" s="219" t="str">
        <v>Literature</v>
      </c>
      <c r="G962" s="5">
        <v>24</v>
      </c>
      <c r="H962" s="5" t="str">
        <v>Ethan‚ Jesse</v>
      </c>
      <c r="I962" s="5" t="str">
        <v>Planned</v>
      </c>
      <c r="J962" s="220">
        <f>_xlfn.XLOOKUP(G962,Calendar!$A$2:$A$300,Calendar!$B$2:$B$300)</f>
        <v>43377</v>
      </c>
      <c r="K962" s="5" t="b">
        <f t="shared" ca="1" si="48"/>
        <v>1</v>
      </c>
      <c r="L962" s="5" t="str">
        <f t="shared" si="49"/>
        <v>FoundationYoung Fu of the Upper Yangtze24</v>
      </c>
    </row>
    <row r="963" spans="1:12" x14ac:dyDescent="0.25">
      <c r="A963" s="217" t="str">
        <f t="shared" si="47"/>
        <v>ƒ __/__</v>
      </c>
      <c r="B963" s="217" t="str">
        <f>IFERROR(IF(VLOOKUP(L963,ActivityList[#Data],13,0)="Yes"," "&amp;Map,"")&amp;IF(VLOOKUP(L963,ActivityList[#Data],14,0)="Yes"," "&amp;Timeline,IF(VLOOKUP(L963,ActivityList[#Data],14,0)="Figure"," "&amp;Timeline&amp;Figure,"")),"")</f>
        <v/>
      </c>
      <c r="C963" s="85" t="str">
        <v>Read Chapter 10</v>
      </c>
      <c r="D963" s="218" t="str">
        <v>Young Fu of the Upper Yangtze</v>
      </c>
      <c r="E963" s="218" t="str">
        <v>Foundation</v>
      </c>
      <c r="F963" s="219" t="str">
        <v>Literature</v>
      </c>
      <c r="G963" s="5">
        <v>25</v>
      </c>
      <c r="H963" s="5" t="str">
        <v>Ethan‚ Jesse</v>
      </c>
      <c r="I963" s="5" t="str">
        <v>Planned</v>
      </c>
      <c r="J963" s="220">
        <f>_xlfn.XLOOKUP(G963,Calendar!$A$2:$A$300,Calendar!$B$2:$B$300)</f>
        <v>43378</v>
      </c>
      <c r="K963" s="5" t="b">
        <f t="shared" ca="1" si="48"/>
        <v>1</v>
      </c>
      <c r="L963" s="5" t="str">
        <f t="shared" si="49"/>
        <v>FoundationYoung Fu of the Upper Yangtze25</v>
      </c>
    </row>
    <row r="964" spans="1:12" hidden="1" x14ac:dyDescent="0.25">
      <c r="A964" s="217" t="str">
        <f t="shared" si="47"/>
        <v>ƒ __/__</v>
      </c>
      <c r="B964" s="217" t="str">
        <f>IFERROR(IF(VLOOKUP(L964,ActivityList[#Data],13,0)="Yes"," "&amp;Map,"")&amp;IF(VLOOKUP(L964,ActivityList[#Data],14,0)="Yes"," "&amp;Timeline,IF(VLOOKUP(L964,ActivityList[#Data],14,0)="Figure"," "&amp;Timeline&amp;Figure,"")),"")</f>
        <v/>
      </c>
      <c r="C964" s="85" t="str">
        <v>Read Chapter 11</v>
      </c>
      <c r="D964" s="218" t="str">
        <v>Young Fu of the Upper Yangtze</v>
      </c>
      <c r="E964" s="218" t="str">
        <v>Foundation</v>
      </c>
      <c r="F964" s="219" t="str">
        <v>Literature</v>
      </c>
      <c r="G964" s="5">
        <v>26</v>
      </c>
      <c r="H964" s="5" t="str">
        <v>Ethan‚ Jesse</v>
      </c>
      <c r="I964" s="5" t="str">
        <v>Planned</v>
      </c>
      <c r="J964" s="220">
        <f>_xlfn.XLOOKUP(G964,Calendar!$A$2:$A$300,Calendar!$B$2:$B$300)</f>
        <v>43381</v>
      </c>
      <c r="K964" s="5" t="b">
        <f t="shared" ca="1" si="48"/>
        <v>0</v>
      </c>
      <c r="L964" s="5" t="str">
        <f t="shared" si="49"/>
        <v>FoundationYoung Fu of the Upper Yangtze26</v>
      </c>
    </row>
    <row r="965" spans="1:12" hidden="1" x14ac:dyDescent="0.25">
      <c r="A965" s="217" t="str">
        <f t="shared" ref="A965:A1028" si="50">Planned&amp;" __/__"</f>
        <v>ƒ __/__</v>
      </c>
      <c r="B965" s="217" t="str">
        <f>IFERROR(IF(VLOOKUP(L965,ActivityList[#Data],13,0)="Yes"," "&amp;Map,"")&amp;IF(VLOOKUP(L965,ActivityList[#Data],14,0)="Yes"," "&amp;Timeline,IF(VLOOKUP(L965,ActivityList[#Data],14,0)="Figure"," "&amp;Timeline&amp;Figure,"")),"")</f>
        <v/>
      </c>
      <c r="C965" s="85" t="str">
        <v>Read Chapter 12</v>
      </c>
      <c r="D965" s="218" t="str">
        <v>Young Fu of the Upper Yangtze</v>
      </c>
      <c r="E965" s="218" t="str">
        <v>Foundation</v>
      </c>
      <c r="F965" s="219" t="str">
        <v>Literature</v>
      </c>
      <c r="G965" s="5">
        <v>27</v>
      </c>
      <c r="H965" s="5" t="str">
        <v>Ethan‚ Jesse</v>
      </c>
      <c r="I965" s="5" t="str">
        <v>Planned</v>
      </c>
      <c r="J965" s="220">
        <f>_xlfn.XLOOKUP(G965,Calendar!$A$2:$A$300,Calendar!$B$2:$B$300)</f>
        <v>43382</v>
      </c>
      <c r="K965" s="5" t="b">
        <f t="shared" ca="1" si="48"/>
        <v>0</v>
      </c>
      <c r="L965" s="5" t="str">
        <f t="shared" si="49"/>
        <v>FoundationYoung Fu of the Upper Yangtze27</v>
      </c>
    </row>
    <row r="966" spans="1:12" hidden="1" x14ac:dyDescent="0.25">
      <c r="A966" s="217" t="str">
        <f t="shared" si="50"/>
        <v>ƒ __/__</v>
      </c>
      <c r="B966" s="217" t="str">
        <f>IFERROR(IF(VLOOKUP(L966,ActivityList[#Data],13,0)="Yes"," "&amp;Map,"")&amp;IF(VLOOKUP(L966,ActivityList[#Data],14,0)="Yes"," "&amp;Timeline,IF(VLOOKUP(L966,ActivityList[#Data],14,0)="Figure"," "&amp;Timeline&amp;Figure,"")),"")</f>
        <v/>
      </c>
      <c r="C966" s="85" t="str">
        <v>Read Chapter 13</v>
      </c>
      <c r="D966" s="218" t="str">
        <v>Young Fu of the Upper Yangtze</v>
      </c>
      <c r="E966" s="218" t="str">
        <v>Foundation</v>
      </c>
      <c r="F966" s="219" t="str">
        <v>Literature</v>
      </c>
      <c r="G966" s="5">
        <v>28</v>
      </c>
      <c r="H966" s="5" t="str">
        <v>Ethan‚ Jesse</v>
      </c>
      <c r="I966" s="5" t="str">
        <v>Planned</v>
      </c>
      <c r="J966" s="220">
        <f>_xlfn.XLOOKUP(G966,Calendar!$A$2:$A$300,Calendar!$B$2:$B$300)</f>
        <v>43383</v>
      </c>
      <c r="K966" s="5" t="b">
        <f t="shared" ca="1" si="48"/>
        <v>0</v>
      </c>
      <c r="L966" s="5" t="str">
        <f t="shared" si="49"/>
        <v>FoundationYoung Fu of the Upper Yangtze28</v>
      </c>
    </row>
    <row r="967" spans="1:12" hidden="1" x14ac:dyDescent="0.25">
      <c r="A967" s="217" t="str">
        <f t="shared" si="50"/>
        <v>ƒ __/__</v>
      </c>
      <c r="B967" s="217" t="str">
        <f>IFERROR(IF(VLOOKUP(L967,ActivityList[#Data],13,0)="Yes"," "&amp;Map,"")&amp;IF(VLOOKUP(L967,ActivityList[#Data],14,0)="Yes"," "&amp;Timeline,IF(VLOOKUP(L967,ActivityList[#Data],14,0)="Figure"," "&amp;Timeline&amp;Figure,"")),"")</f>
        <v/>
      </c>
      <c r="C967" s="85" t="str">
        <v>Read Chapter 14</v>
      </c>
      <c r="D967" s="218" t="str">
        <v>Young Fu of the Upper Yangtze</v>
      </c>
      <c r="E967" s="218" t="str">
        <v>Foundation</v>
      </c>
      <c r="F967" s="219" t="str">
        <v>Literature</v>
      </c>
      <c r="G967" s="5">
        <v>29</v>
      </c>
      <c r="H967" s="5" t="str">
        <v>Ethan‚ Jesse</v>
      </c>
      <c r="I967" s="5" t="str">
        <v>Planned</v>
      </c>
      <c r="J967" s="220">
        <f>_xlfn.XLOOKUP(G967,Calendar!$A$2:$A$300,Calendar!$B$2:$B$300)</f>
        <v>43384</v>
      </c>
      <c r="K967" s="5" t="b">
        <f t="shared" ca="1" si="48"/>
        <v>0</v>
      </c>
      <c r="L967" s="5" t="str">
        <f t="shared" si="49"/>
        <v>FoundationYoung Fu of the Upper Yangtze29</v>
      </c>
    </row>
    <row r="968" spans="1:12" hidden="1" x14ac:dyDescent="0.25">
      <c r="A968" s="217" t="str">
        <f t="shared" si="50"/>
        <v>ƒ __/__</v>
      </c>
      <c r="B968" s="217" t="str">
        <f>IFERROR(IF(VLOOKUP(L968,ActivityList[#Data],13,0)="Yes"," "&amp;Map,"")&amp;IF(VLOOKUP(L968,ActivityList[#Data],14,0)="Yes"," "&amp;Timeline,IF(VLOOKUP(L968,ActivityList[#Data],14,0)="Figure"," "&amp;Timeline&amp;Figure,"")),"")</f>
        <v/>
      </c>
      <c r="C968" s="85" t="str">
        <v>Read Chapter 1</v>
      </c>
      <c r="D968" s="218" t="str">
        <v>The Master Puppeteer</v>
      </c>
      <c r="E968" s="218" t="str">
        <v>Foundation</v>
      </c>
      <c r="F968" s="219" t="str">
        <v>Literature</v>
      </c>
      <c r="G968" s="5">
        <v>31</v>
      </c>
      <c r="H968" s="5" t="str">
        <v>Ethan‚ Jesse</v>
      </c>
      <c r="I968" s="5" t="str">
        <v>Planned</v>
      </c>
      <c r="J968" s="220">
        <f>_xlfn.XLOOKUP(G968,Calendar!$A$2:$A$300,Calendar!$B$2:$B$300)</f>
        <v>43388</v>
      </c>
      <c r="K968" s="5" t="b">
        <f t="shared" ca="1" si="48"/>
        <v>0</v>
      </c>
      <c r="L968" s="5" t="str">
        <f t="shared" si="49"/>
        <v>FoundationThe Master Puppeteer31</v>
      </c>
    </row>
    <row r="969" spans="1:12" hidden="1" x14ac:dyDescent="0.25">
      <c r="A969" s="217" t="str">
        <f t="shared" si="50"/>
        <v>ƒ __/__</v>
      </c>
      <c r="B969" s="217" t="str">
        <f>IFERROR(IF(VLOOKUP(L969,ActivityList[#Data],13,0)="Yes"," "&amp;Map,"")&amp;IF(VLOOKUP(L969,ActivityList[#Data],14,0)="Yes"," "&amp;Timeline,IF(VLOOKUP(L969,ActivityList[#Data],14,0)="Figure"," "&amp;Timeline&amp;Figure,"")),"")</f>
        <v/>
      </c>
      <c r="C969" s="85" t="str">
        <v>Read Chapter 2</v>
      </c>
      <c r="D969" s="218" t="str">
        <v>The Master Puppeteer</v>
      </c>
      <c r="E969" s="218" t="str">
        <v>Foundation</v>
      </c>
      <c r="F969" s="219" t="str">
        <v>Literature</v>
      </c>
      <c r="G969" s="5">
        <v>32</v>
      </c>
      <c r="H969" s="5" t="str">
        <v>Ethan‚ Jesse</v>
      </c>
      <c r="I969" s="5" t="str">
        <v>Planned</v>
      </c>
      <c r="J969" s="220">
        <f>_xlfn.XLOOKUP(G969,Calendar!$A$2:$A$300,Calendar!$B$2:$B$300)</f>
        <v>43389</v>
      </c>
      <c r="K969" s="5" t="b">
        <f t="shared" ca="1" si="48"/>
        <v>0</v>
      </c>
      <c r="L969" s="5" t="str">
        <f t="shared" si="49"/>
        <v>FoundationThe Master Puppeteer32</v>
      </c>
    </row>
    <row r="970" spans="1:12" hidden="1" x14ac:dyDescent="0.25">
      <c r="A970" s="217" t="str">
        <f t="shared" si="50"/>
        <v>ƒ __/__</v>
      </c>
      <c r="B970" s="217" t="str">
        <f>IFERROR(IF(VLOOKUP(L970,ActivityList[#Data],13,0)="Yes"," "&amp;Map,"")&amp;IF(VLOOKUP(L970,ActivityList[#Data],14,0)="Yes"," "&amp;Timeline,IF(VLOOKUP(L970,ActivityList[#Data],14,0)="Figure"," "&amp;Timeline&amp;Figure,"")),"")</f>
        <v/>
      </c>
      <c r="C970" s="85" t="str">
        <v>Read Chapter 3</v>
      </c>
      <c r="D970" s="218" t="str">
        <v>The Master Puppeteer</v>
      </c>
      <c r="E970" s="218" t="str">
        <v>Foundation</v>
      </c>
      <c r="F970" s="219" t="str">
        <v>Literature</v>
      </c>
      <c r="G970" s="5">
        <v>33</v>
      </c>
      <c r="H970" s="5" t="str">
        <v>Ethan‚ Jesse</v>
      </c>
      <c r="I970" s="5" t="str">
        <v>Planned</v>
      </c>
      <c r="J970" s="220">
        <f>_xlfn.XLOOKUP(G970,Calendar!$A$2:$A$300,Calendar!$B$2:$B$300)</f>
        <v>43390</v>
      </c>
      <c r="K970" s="5" t="b">
        <f t="shared" ca="1" si="48"/>
        <v>0</v>
      </c>
      <c r="L970" s="5" t="str">
        <f t="shared" si="49"/>
        <v>FoundationThe Master Puppeteer33</v>
      </c>
    </row>
    <row r="971" spans="1:12" hidden="1" x14ac:dyDescent="0.25">
      <c r="A971" s="217" t="str">
        <f t="shared" si="50"/>
        <v>ƒ __/__</v>
      </c>
      <c r="B971" s="217" t="str">
        <f>IFERROR(IF(VLOOKUP(L971,ActivityList[#Data],13,0)="Yes"," "&amp;Map,"")&amp;IF(VLOOKUP(L971,ActivityList[#Data],14,0)="Yes"," "&amp;Timeline,IF(VLOOKUP(L971,ActivityList[#Data],14,0)="Figure"," "&amp;Timeline&amp;Figure,"")),"")</f>
        <v/>
      </c>
      <c r="C971" s="85" t="str">
        <v>Read Chapter 4</v>
      </c>
      <c r="D971" s="218" t="str">
        <v>The Master Puppeteer</v>
      </c>
      <c r="E971" s="218" t="str">
        <v>Foundation</v>
      </c>
      <c r="F971" s="219" t="str">
        <v>Literature</v>
      </c>
      <c r="G971" s="5">
        <v>34</v>
      </c>
      <c r="H971" s="5" t="str">
        <v>Ethan‚ Jesse</v>
      </c>
      <c r="I971" s="5" t="str">
        <v>Planned</v>
      </c>
      <c r="J971" s="220">
        <f>_xlfn.XLOOKUP(G971,Calendar!$A$2:$A$300,Calendar!$B$2:$B$300)</f>
        <v>43391</v>
      </c>
      <c r="K971" s="5" t="b">
        <f t="shared" ca="1" si="48"/>
        <v>0</v>
      </c>
      <c r="L971" s="5" t="str">
        <f t="shared" si="49"/>
        <v>FoundationThe Master Puppeteer34</v>
      </c>
    </row>
    <row r="972" spans="1:12" hidden="1" x14ac:dyDescent="0.25">
      <c r="A972" s="217" t="str">
        <f t="shared" si="50"/>
        <v>ƒ __/__</v>
      </c>
      <c r="B972" s="217" t="str">
        <f>IFERROR(IF(VLOOKUP(L972,ActivityList[#Data],13,0)="Yes"," "&amp;Map,"")&amp;IF(VLOOKUP(L972,ActivityList[#Data],14,0)="Yes"," "&amp;Timeline,IF(VLOOKUP(L972,ActivityList[#Data],14,0)="Figure"," "&amp;Timeline&amp;Figure,"")),"")</f>
        <v/>
      </c>
      <c r="C972" s="85" t="str">
        <v>Read Chapter 5</v>
      </c>
      <c r="D972" s="218" t="str">
        <v>The Master Puppeteer</v>
      </c>
      <c r="E972" s="218" t="str">
        <v>Foundation</v>
      </c>
      <c r="F972" s="219" t="str">
        <v>Literature</v>
      </c>
      <c r="G972" s="5">
        <v>35</v>
      </c>
      <c r="H972" s="5" t="str">
        <v>Ethan‚ Jesse</v>
      </c>
      <c r="I972" s="5" t="str">
        <v>Planned</v>
      </c>
      <c r="J972" s="220">
        <f>_xlfn.XLOOKUP(G972,Calendar!$A$2:$A$300,Calendar!$B$2:$B$300)</f>
        <v>43392</v>
      </c>
      <c r="K972" s="5" t="b">
        <f t="shared" ca="1" si="48"/>
        <v>0</v>
      </c>
      <c r="L972" s="5" t="str">
        <f t="shared" si="49"/>
        <v>FoundationThe Master Puppeteer35</v>
      </c>
    </row>
    <row r="973" spans="1:12" hidden="1" x14ac:dyDescent="0.25">
      <c r="A973" s="217" t="str">
        <f t="shared" si="50"/>
        <v>ƒ __/__</v>
      </c>
      <c r="B973" s="217" t="str">
        <f>IFERROR(IF(VLOOKUP(L973,ActivityList[#Data],13,0)="Yes"," "&amp;Map,"")&amp;IF(VLOOKUP(L973,ActivityList[#Data],14,0)="Yes"," "&amp;Timeline,IF(VLOOKUP(L973,ActivityList[#Data],14,0)="Figure"," "&amp;Timeline&amp;Figure,"")),"")</f>
        <v/>
      </c>
      <c r="C973" s="85" t="str">
        <v>Read Chapter 6</v>
      </c>
      <c r="D973" s="218" t="str">
        <v>The Master Puppeteer</v>
      </c>
      <c r="E973" s="218" t="str">
        <v>Foundation</v>
      </c>
      <c r="F973" s="219" t="str">
        <v>Literature</v>
      </c>
      <c r="G973" s="5">
        <v>36</v>
      </c>
      <c r="H973" s="5" t="str">
        <v>Ethan‚ Jesse</v>
      </c>
      <c r="I973" s="5" t="str">
        <v>Planned</v>
      </c>
      <c r="J973" s="220">
        <f>_xlfn.XLOOKUP(G973,Calendar!$A$2:$A$300,Calendar!$B$2:$B$300)</f>
        <v>43395</v>
      </c>
      <c r="K973" s="5" t="b">
        <f t="shared" ca="1" si="48"/>
        <v>0</v>
      </c>
      <c r="L973" s="5" t="str">
        <f t="shared" si="49"/>
        <v>FoundationThe Master Puppeteer36</v>
      </c>
    </row>
    <row r="974" spans="1:12" hidden="1" x14ac:dyDescent="0.25">
      <c r="A974" s="217" t="str">
        <f t="shared" si="50"/>
        <v>ƒ __/__</v>
      </c>
      <c r="B974" s="217" t="str">
        <f>IFERROR(IF(VLOOKUP(L974,ActivityList[#Data],13,0)="Yes"," "&amp;Map,"")&amp;IF(VLOOKUP(L974,ActivityList[#Data],14,0)="Yes"," "&amp;Timeline,IF(VLOOKUP(L974,ActivityList[#Data],14,0)="Figure"," "&amp;Timeline&amp;Figure,"")),"")</f>
        <v/>
      </c>
      <c r="C974" s="85" t="str">
        <v>Read Chapter 7</v>
      </c>
      <c r="D974" s="218" t="str">
        <v>The Master Puppeteer</v>
      </c>
      <c r="E974" s="218" t="str">
        <v>Foundation</v>
      </c>
      <c r="F974" s="219" t="str">
        <v>Literature</v>
      </c>
      <c r="G974" s="5">
        <v>37</v>
      </c>
      <c r="H974" s="5" t="str">
        <v>Ethan‚ Jesse</v>
      </c>
      <c r="I974" s="5" t="str">
        <v>Planned</v>
      </c>
      <c r="J974" s="220">
        <f>_xlfn.XLOOKUP(G974,Calendar!$A$2:$A$300,Calendar!$B$2:$B$300)</f>
        <v>43396</v>
      </c>
      <c r="K974" s="5" t="b">
        <f t="shared" ca="1" si="48"/>
        <v>0</v>
      </c>
      <c r="L974" s="5" t="str">
        <f t="shared" si="49"/>
        <v>FoundationThe Master Puppeteer37</v>
      </c>
    </row>
    <row r="975" spans="1:12" hidden="1" x14ac:dyDescent="0.25">
      <c r="A975" s="217" t="str">
        <f t="shared" si="50"/>
        <v>ƒ __/__</v>
      </c>
      <c r="B975" s="217" t="str">
        <f>IFERROR(IF(VLOOKUP(L975,ActivityList[#Data],13,0)="Yes"," "&amp;Map,"")&amp;IF(VLOOKUP(L975,ActivityList[#Data],14,0)="Yes"," "&amp;Timeline,IF(VLOOKUP(L975,ActivityList[#Data],14,0)="Figure"," "&amp;Timeline&amp;Figure,"")),"")</f>
        <v/>
      </c>
      <c r="C975" s="85" t="str">
        <v>Read Chapter 8</v>
      </c>
      <c r="D975" s="218" t="str">
        <v>The Master Puppeteer</v>
      </c>
      <c r="E975" s="218" t="str">
        <v>Foundation</v>
      </c>
      <c r="F975" s="219" t="str">
        <v>Literature</v>
      </c>
      <c r="G975" s="5">
        <v>38</v>
      </c>
      <c r="H975" s="5" t="str">
        <v>Ethan‚ Jesse</v>
      </c>
      <c r="I975" s="5" t="str">
        <v>Planned</v>
      </c>
      <c r="J975" s="220">
        <f>_xlfn.XLOOKUP(G975,Calendar!$A$2:$A$300,Calendar!$B$2:$B$300)</f>
        <v>43397</v>
      </c>
      <c r="K975" s="5" t="b">
        <f t="shared" ca="1" si="48"/>
        <v>0</v>
      </c>
      <c r="L975" s="5" t="str">
        <f t="shared" si="49"/>
        <v>FoundationThe Master Puppeteer38</v>
      </c>
    </row>
    <row r="976" spans="1:12" hidden="1" x14ac:dyDescent="0.25">
      <c r="A976" s="217" t="str">
        <f t="shared" si="50"/>
        <v>ƒ __/__</v>
      </c>
      <c r="B976" s="217" t="str">
        <f>IFERROR(IF(VLOOKUP(L976,ActivityList[#Data],13,0)="Yes"," "&amp;Map,"")&amp;IF(VLOOKUP(L976,ActivityList[#Data],14,0)="Yes"," "&amp;Timeline,IF(VLOOKUP(L976,ActivityList[#Data],14,0)="Figure"," "&amp;Timeline&amp;Figure,"")),"")</f>
        <v/>
      </c>
      <c r="C976" s="85" t="str">
        <v>Read Chapter 9</v>
      </c>
      <c r="D976" s="218" t="str">
        <v>The Master Puppeteer</v>
      </c>
      <c r="E976" s="218" t="str">
        <v>Foundation</v>
      </c>
      <c r="F976" s="219" t="str">
        <v>Literature</v>
      </c>
      <c r="G976" s="5">
        <v>39</v>
      </c>
      <c r="H976" s="5" t="str">
        <v>Ethan‚ Jesse</v>
      </c>
      <c r="I976" s="5" t="str">
        <v>Planned</v>
      </c>
      <c r="J976" s="220">
        <f>_xlfn.XLOOKUP(G976,Calendar!$A$2:$A$300,Calendar!$B$2:$B$300)</f>
        <v>43398</v>
      </c>
      <c r="K976" s="5" t="b">
        <f t="shared" ca="1" si="48"/>
        <v>0</v>
      </c>
      <c r="L976" s="5" t="str">
        <f t="shared" si="49"/>
        <v>FoundationThe Master Puppeteer39</v>
      </c>
    </row>
    <row r="977" spans="1:12" hidden="1" x14ac:dyDescent="0.25">
      <c r="A977" s="217" t="str">
        <f t="shared" si="50"/>
        <v>ƒ __/__</v>
      </c>
      <c r="B977" s="217" t="str">
        <f>IFERROR(IF(VLOOKUP(L977,ActivityList[#Data],13,0)="Yes"," "&amp;Map,"")&amp;IF(VLOOKUP(L977,ActivityList[#Data],14,0)="Yes"," "&amp;Timeline,IF(VLOOKUP(L977,ActivityList[#Data],14,0)="Figure"," "&amp;Timeline&amp;Figure,"")),"")</f>
        <v/>
      </c>
      <c r="C977" s="85" t="str">
        <v>Read Chapter 10</v>
      </c>
      <c r="D977" s="218" t="str">
        <v>The Master Puppeteer</v>
      </c>
      <c r="E977" s="218" t="str">
        <v>Foundation</v>
      </c>
      <c r="F977" s="219" t="str">
        <v>Literature</v>
      </c>
      <c r="G977" s="5">
        <v>40</v>
      </c>
      <c r="H977" s="5" t="str">
        <v>Ethan‚ Jesse</v>
      </c>
      <c r="I977" s="5" t="str">
        <v>Planned</v>
      </c>
      <c r="J977" s="220">
        <f>_xlfn.XLOOKUP(G977,Calendar!$A$2:$A$300,Calendar!$B$2:$B$300)</f>
        <v>43399</v>
      </c>
      <c r="K977" s="5" t="b">
        <f t="shared" ca="1" si="48"/>
        <v>0</v>
      </c>
      <c r="L977" s="5" t="str">
        <f t="shared" si="49"/>
        <v>FoundationThe Master Puppeteer40</v>
      </c>
    </row>
    <row r="978" spans="1:12" hidden="1" x14ac:dyDescent="0.25">
      <c r="A978" s="217" t="str">
        <f t="shared" si="50"/>
        <v>ƒ __/__</v>
      </c>
      <c r="B978" s="217" t="str">
        <f>IFERROR(IF(VLOOKUP(L978,ActivityList[#Data],13,0)="Yes"," "&amp;Map,"")&amp;IF(VLOOKUP(L978,ActivityList[#Data],14,0)="Yes"," "&amp;Timeline,IF(VLOOKUP(L978,ActivityList[#Data],14,0)="Figure"," "&amp;Timeline&amp;Figure,"")),"")</f>
        <v/>
      </c>
      <c r="C978" s="85" t="str">
        <v>Read Chapter 11</v>
      </c>
      <c r="D978" s="218" t="str">
        <v>The Master Puppeteer</v>
      </c>
      <c r="E978" s="218" t="str">
        <v>Foundation</v>
      </c>
      <c r="F978" s="219" t="str">
        <v>Literature</v>
      </c>
      <c r="G978" s="5">
        <v>41</v>
      </c>
      <c r="H978" s="5" t="str">
        <v>Ethan‚ Jesse</v>
      </c>
      <c r="I978" s="5" t="str">
        <v>Planned</v>
      </c>
      <c r="J978" s="220">
        <f>_xlfn.XLOOKUP(G978,Calendar!$A$2:$A$300,Calendar!$B$2:$B$300)</f>
        <v>43402</v>
      </c>
      <c r="K978" s="5" t="b">
        <f t="shared" ca="1" si="48"/>
        <v>0</v>
      </c>
      <c r="L978" s="5" t="str">
        <f t="shared" si="49"/>
        <v>FoundationThe Master Puppeteer41</v>
      </c>
    </row>
    <row r="979" spans="1:12" hidden="1" x14ac:dyDescent="0.25">
      <c r="A979" s="217" t="str">
        <f t="shared" si="50"/>
        <v>ƒ __/__</v>
      </c>
      <c r="B979" s="217" t="str">
        <f>IFERROR(IF(VLOOKUP(L979,ActivityList[#Data],13,0)="Yes"," "&amp;Map,"")&amp;IF(VLOOKUP(L979,ActivityList[#Data],14,0)="Yes"," "&amp;Timeline,IF(VLOOKUP(L979,ActivityList[#Data],14,0)="Figure"," "&amp;Timeline&amp;Figure,"")),"")</f>
        <v/>
      </c>
      <c r="C979" s="85" t="str">
        <v>Read Chapter 12</v>
      </c>
      <c r="D979" s="218" t="str">
        <v>The Master Puppeteer</v>
      </c>
      <c r="E979" s="218" t="str">
        <v>Foundation</v>
      </c>
      <c r="F979" s="219" t="str">
        <v>Literature</v>
      </c>
      <c r="G979" s="5">
        <v>42</v>
      </c>
      <c r="H979" s="5" t="str">
        <v>Ethan‚ Jesse</v>
      </c>
      <c r="I979" s="5" t="str">
        <v>Planned</v>
      </c>
      <c r="J979" s="220">
        <f>_xlfn.XLOOKUP(G979,Calendar!$A$2:$A$300,Calendar!$B$2:$B$300)</f>
        <v>43403</v>
      </c>
      <c r="K979" s="5" t="b">
        <f t="shared" ref="K979:K1042" ca="1" si="51">J979&lt;=$D$1</f>
        <v>0</v>
      </c>
      <c r="L979" s="5" t="str">
        <f t="shared" ref="L979:L1042" si="52">E979&amp;D979&amp;G979</f>
        <v>FoundationThe Master Puppeteer42</v>
      </c>
    </row>
    <row r="980" spans="1:12" hidden="1" x14ac:dyDescent="0.25">
      <c r="A980" s="217" t="str">
        <f t="shared" si="50"/>
        <v>ƒ __/__</v>
      </c>
      <c r="B980" s="217" t="str">
        <f>IFERROR(IF(VLOOKUP(L980,ActivityList[#Data],13,0)="Yes"," "&amp;Map,"")&amp;IF(VLOOKUP(L980,ActivityList[#Data],14,0)="Yes"," "&amp;Timeline,IF(VLOOKUP(L980,ActivityList[#Data],14,0)="Figure"," "&amp;Timeline&amp;Figure,"")),"")</f>
        <v/>
      </c>
      <c r="C980" s="85" t="str">
        <v>Read Chapter 13</v>
      </c>
      <c r="D980" s="218" t="str">
        <v>The Master Puppeteer</v>
      </c>
      <c r="E980" s="218" t="str">
        <v>Foundation</v>
      </c>
      <c r="F980" s="219" t="str">
        <v>Literature</v>
      </c>
      <c r="G980" s="5">
        <v>43</v>
      </c>
      <c r="H980" s="5" t="str">
        <v>Ethan‚ Jesse</v>
      </c>
      <c r="I980" s="5" t="str">
        <v>Planned</v>
      </c>
      <c r="J980" s="220">
        <f>_xlfn.XLOOKUP(G980,Calendar!$A$2:$A$300,Calendar!$B$2:$B$300)</f>
        <v>43404</v>
      </c>
      <c r="K980" s="5" t="b">
        <f t="shared" ca="1" si="51"/>
        <v>0</v>
      </c>
      <c r="L980" s="5" t="str">
        <f t="shared" si="52"/>
        <v>FoundationThe Master Puppeteer43</v>
      </c>
    </row>
    <row r="981" spans="1:12" hidden="1" x14ac:dyDescent="0.25">
      <c r="A981" s="217" t="str">
        <f t="shared" si="50"/>
        <v>ƒ __/__</v>
      </c>
      <c r="B981" s="217" t="str">
        <f>IFERROR(IF(VLOOKUP(L981,ActivityList[#Data],13,0)="Yes"," "&amp;Map,"")&amp;IF(VLOOKUP(L981,ActivityList[#Data],14,0)="Yes"," "&amp;Timeline,IF(VLOOKUP(L981,ActivityList[#Data],14,0)="Figure"," "&amp;Timeline&amp;Figure,"")),"")</f>
        <v/>
      </c>
      <c r="C981" s="85" t="str">
        <v>Read Chapters 14-15</v>
      </c>
      <c r="D981" s="218" t="str">
        <v>The Master Puppeteer</v>
      </c>
      <c r="E981" s="218" t="str">
        <v>Foundation</v>
      </c>
      <c r="F981" s="219" t="str">
        <v>Literature</v>
      </c>
      <c r="G981" s="5">
        <v>44</v>
      </c>
      <c r="H981" s="5" t="str">
        <v>Ethan‚ Jesse</v>
      </c>
      <c r="I981" s="5" t="str">
        <v>Planned</v>
      </c>
      <c r="J981" s="220">
        <f>_xlfn.XLOOKUP(G981,Calendar!$A$2:$A$300,Calendar!$B$2:$B$300)</f>
        <v>43405</v>
      </c>
      <c r="K981" s="5" t="b">
        <f t="shared" ca="1" si="51"/>
        <v>0</v>
      </c>
      <c r="L981" s="5" t="str">
        <f t="shared" si="52"/>
        <v>FoundationThe Master Puppeteer44</v>
      </c>
    </row>
    <row r="982" spans="1:12" hidden="1" x14ac:dyDescent="0.25">
      <c r="A982" s="217" t="str">
        <f t="shared" si="50"/>
        <v>ƒ __/__</v>
      </c>
      <c r="B982" s="217" t="str">
        <f>IFERROR(IF(VLOOKUP(L982,ActivityList[#Data],13,0)="Yes"," "&amp;Map,"")&amp;IF(VLOOKUP(L982,ActivityList[#Data],14,0)="Yes"," "&amp;Timeline,IF(VLOOKUP(L982,ActivityList[#Data],14,0)="Figure"," "&amp;Timeline&amp;Figure,"")),"")</f>
        <v/>
      </c>
      <c r="C982" s="85" t="str">
        <v>Read Chapter 16</v>
      </c>
      <c r="D982" s="218" t="str">
        <v>The Master Puppeteer</v>
      </c>
      <c r="E982" s="218" t="str">
        <v>Foundation</v>
      </c>
      <c r="F982" s="219" t="str">
        <v>Literature</v>
      </c>
      <c r="G982" s="5">
        <v>45</v>
      </c>
      <c r="H982" s="5" t="str">
        <v>Ethan‚ Jesse</v>
      </c>
      <c r="I982" s="5" t="str">
        <v>Planned</v>
      </c>
      <c r="J982" s="220">
        <f>_xlfn.XLOOKUP(G982,Calendar!$A$2:$A$300,Calendar!$B$2:$B$300)</f>
        <v>43406</v>
      </c>
      <c r="K982" s="5" t="b">
        <f t="shared" ca="1" si="51"/>
        <v>0</v>
      </c>
      <c r="L982" s="5" t="str">
        <f t="shared" si="52"/>
        <v>FoundationThe Master Puppeteer45</v>
      </c>
    </row>
    <row r="983" spans="1:12" hidden="1" x14ac:dyDescent="0.25">
      <c r="A983" s="217" t="str">
        <f t="shared" si="50"/>
        <v>ƒ __/__</v>
      </c>
      <c r="B983" s="217" t="str">
        <f>IFERROR(IF(VLOOKUP(L983,ActivityList[#Data],13,0)="Yes"," "&amp;Map,"")&amp;IF(VLOOKUP(L983,ActivityList[#Data],14,0)="Yes"," "&amp;Timeline,IF(VLOOKUP(L983,ActivityList[#Data],14,0)="Figure"," "&amp;Timeline&amp;Figure,"")),"")</f>
        <v xml:space="preserve"> Ǽ</v>
      </c>
      <c r="C983" s="85" t="str">
        <v>Read Chapters 1-3</v>
      </c>
      <c r="D983" s="218" t="str">
        <v>A Horse of Milk White Jade</v>
      </c>
      <c r="E983" s="218" t="str">
        <v>Foundation</v>
      </c>
      <c r="F983" s="219" t="str">
        <v>Literature</v>
      </c>
      <c r="G983" s="5">
        <v>46</v>
      </c>
      <c r="H983" s="5" t="str">
        <v>Ethan‚ Jesse</v>
      </c>
      <c r="I983" s="5" t="str">
        <v>Planned</v>
      </c>
      <c r="J983" s="220">
        <f>_xlfn.XLOOKUP(G983,Calendar!$A$2:$A$300,Calendar!$B$2:$B$300)</f>
        <v>43409</v>
      </c>
      <c r="K983" s="5" t="b">
        <f t="shared" ca="1" si="51"/>
        <v>0</v>
      </c>
      <c r="L983" s="5" t="str">
        <f t="shared" si="52"/>
        <v>FoundationA Horse of Milk White Jade46</v>
      </c>
    </row>
    <row r="984" spans="1:12" hidden="1" x14ac:dyDescent="0.25">
      <c r="A984" s="217" t="str">
        <f t="shared" si="50"/>
        <v>ƒ __/__</v>
      </c>
      <c r="B984" s="217" t="str">
        <f>IFERROR(IF(VLOOKUP(L984,ActivityList[#Data],13,0)="Yes"," "&amp;Map,"")&amp;IF(VLOOKUP(L984,ActivityList[#Data],14,0)="Yes"," "&amp;Timeline,IF(VLOOKUP(L984,ActivityList[#Data],14,0)="Figure"," "&amp;Timeline&amp;Figure,"")),"")</f>
        <v/>
      </c>
      <c r="C984" s="85" t="str">
        <v>Read Chapters 4-6</v>
      </c>
      <c r="D984" s="218" t="str">
        <v>A Horse of Milk White Jade</v>
      </c>
      <c r="E984" s="218" t="str">
        <v>Foundation</v>
      </c>
      <c r="F984" s="219" t="str">
        <v>Literature</v>
      </c>
      <c r="G984" s="5">
        <v>47</v>
      </c>
      <c r="H984" s="5" t="str">
        <v>Ethan‚ Jesse</v>
      </c>
      <c r="I984" s="5" t="str">
        <v>Planned</v>
      </c>
      <c r="J984" s="220">
        <f>_xlfn.XLOOKUP(G984,Calendar!$A$2:$A$300,Calendar!$B$2:$B$300)</f>
        <v>43410</v>
      </c>
      <c r="K984" s="5" t="b">
        <f t="shared" ca="1" si="51"/>
        <v>0</v>
      </c>
      <c r="L984" s="5" t="str">
        <f t="shared" si="52"/>
        <v>FoundationA Horse of Milk White Jade47</v>
      </c>
    </row>
    <row r="985" spans="1:12" hidden="1" x14ac:dyDescent="0.25">
      <c r="A985" s="217" t="str">
        <f t="shared" si="50"/>
        <v>ƒ __/__</v>
      </c>
      <c r="B985" s="217" t="str">
        <f>IFERROR(IF(VLOOKUP(L985,ActivityList[#Data],13,0)="Yes"," "&amp;Map,"")&amp;IF(VLOOKUP(L985,ActivityList[#Data],14,0)="Yes"," "&amp;Timeline,IF(VLOOKUP(L985,ActivityList[#Data],14,0)="Figure"," "&amp;Timeline&amp;Figure,"")),"")</f>
        <v/>
      </c>
      <c r="C985" s="85" t="str">
        <v>Read Chapters 7-8</v>
      </c>
      <c r="D985" s="218" t="str">
        <v>A Horse of Milk White Jade</v>
      </c>
      <c r="E985" s="218" t="str">
        <v>Foundation</v>
      </c>
      <c r="F985" s="219" t="str">
        <v>Literature</v>
      </c>
      <c r="G985" s="5">
        <v>48</v>
      </c>
      <c r="H985" s="5" t="str">
        <v>Ethan‚ Jesse</v>
      </c>
      <c r="I985" s="5" t="str">
        <v>Planned</v>
      </c>
      <c r="J985" s="220">
        <f>_xlfn.XLOOKUP(G985,Calendar!$A$2:$A$300,Calendar!$B$2:$B$300)</f>
        <v>43411</v>
      </c>
      <c r="K985" s="5" t="b">
        <f t="shared" ca="1" si="51"/>
        <v>0</v>
      </c>
      <c r="L985" s="5" t="str">
        <f t="shared" si="52"/>
        <v>FoundationA Horse of Milk White Jade48</v>
      </c>
    </row>
    <row r="986" spans="1:12" hidden="1" x14ac:dyDescent="0.25">
      <c r="A986" s="217" t="str">
        <f t="shared" si="50"/>
        <v>ƒ __/__</v>
      </c>
      <c r="B986" s="217" t="str">
        <f>IFERROR(IF(VLOOKUP(L986,ActivityList[#Data],13,0)="Yes"," "&amp;Map,"")&amp;IF(VLOOKUP(L986,ActivityList[#Data],14,0)="Yes"," "&amp;Timeline,IF(VLOOKUP(L986,ActivityList[#Data],14,0)="Figure"," "&amp;Timeline&amp;Figure,"")),"")</f>
        <v/>
      </c>
      <c r="C986" s="85" t="str">
        <v>Read Chapters 9-10</v>
      </c>
      <c r="D986" s="218" t="str">
        <v>A Horse of Milk White Jade</v>
      </c>
      <c r="E986" s="218" t="str">
        <v>Foundation</v>
      </c>
      <c r="F986" s="219" t="str">
        <v>Literature</v>
      </c>
      <c r="G986" s="5">
        <v>49</v>
      </c>
      <c r="H986" s="5" t="str">
        <v>Ethan‚ Jesse</v>
      </c>
      <c r="I986" s="5" t="str">
        <v>Planned</v>
      </c>
      <c r="J986" s="220">
        <f>_xlfn.XLOOKUP(G986,Calendar!$A$2:$A$300,Calendar!$B$2:$B$300)</f>
        <v>43412</v>
      </c>
      <c r="K986" s="5" t="b">
        <f t="shared" ca="1" si="51"/>
        <v>0</v>
      </c>
      <c r="L986" s="5" t="str">
        <f t="shared" si="52"/>
        <v>FoundationA Horse of Milk White Jade49</v>
      </c>
    </row>
    <row r="987" spans="1:12" hidden="1" x14ac:dyDescent="0.25">
      <c r="A987" s="217" t="str">
        <f t="shared" si="50"/>
        <v>ƒ __/__</v>
      </c>
      <c r="B987" s="217" t="str">
        <f>IFERROR(IF(VLOOKUP(L987,ActivityList[#Data],13,0)="Yes"," "&amp;Map,"")&amp;IF(VLOOKUP(L987,ActivityList[#Data],14,0)="Yes"," "&amp;Timeline,IF(VLOOKUP(L987,ActivityList[#Data],14,0)="Figure"," "&amp;Timeline&amp;Figure,"")),"")</f>
        <v/>
      </c>
      <c r="C987" s="85" t="str">
        <v>Read Chapters 11-12</v>
      </c>
      <c r="D987" s="218" t="str">
        <v>A Horse of Milk White Jade</v>
      </c>
      <c r="E987" s="218" t="str">
        <v>Foundation</v>
      </c>
      <c r="F987" s="219" t="str">
        <v>Literature</v>
      </c>
      <c r="G987" s="5">
        <v>50</v>
      </c>
      <c r="H987" s="5" t="str">
        <v>Ethan‚ Jesse</v>
      </c>
      <c r="I987" s="5" t="str">
        <v>Planned</v>
      </c>
      <c r="J987" s="220">
        <f>_xlfn.XLOOKUP(G987,Calendar!$A$2:$A$300,Calendar!$B$2:$B$300)</f>
        <v>43413</v>
      </c>
      <c r="K987" s="5" t="b">
        <f t="shared" ca="1" si="51"/>
        <v>0</v>
      </c>
      <c r="L987" s="5" t="str">
        <f t="shared" si="52"/>
        <v>FoundationA Horse of Milk White Jade50</v>
      </c>
    </row>
    <row r="988" spans="1:12" hidden="1" x14ac:dyDescent="0.25">
      <c r="A988" s="217" t="str">
        <f t="shared" si="50"/>
        <v>ƒ __/__</v>
      </c>
      <c r="B988" s="217" t="str">
        <f>IFERROR(IF(VLOOKUP(L988,ActivityList[#Data],13,0)="Yes"," "&amp;Map,"")&amp;IF(VLOOKUP(L988,ActivityList[#Data],14,0)="Yes"," "&amp;Timeline,IF(VLOOKUP(L988,ActivityList[#Data],14,0)="Figure"," "&amp;Timeline&amp;Figure,"")),"")</f>
        <v/>
      </c>
      <c r="C988" s="85" t="str">
        <v>Read Chapters 13-14</v>
      </c>
      <c r="D988" s="218" t="str">
        <v>A Horse of Milk White Jade</v>
      </c>
      <c r="E988" s="218" t="str">
        <v>Foundation</v>
      </c>
      <c r="F988" s="219" t="str">
        <v>Literature</v>
      </c>
      <c r="G988" s="5">
        <v>51</v>
      </c>
      <c r="H988" s="5" t="str">
        <v>Ethan‚ Jesse</v>
      </c>
      <c r="I988" s="5" t="str">
        <v>Planned</v>
      </c>
      <c r="J988" s="220">
        <f>_xlfn.XLOOKUP(G988,Calendar!$A$2:$A$300,Calendar!$B$2:$B$300)</f>
        <v>43416</v>
      </c>
      <c r="K988" s="5" t="b">
        <f t="shared" ca="1" si="51"/>
        <v>0</v>
      </c>
      <c r="L988" s="5" t="str">
        <f t="shared" si="52"/>
        <v>FoundationA Horse of Milk White Jade51</v>
      </c>
    </row>
    <row r="989" spans="1:12" hidden="1" x14ac:dyDescent="0.25">
      <c r="A989" s="217" t="str">
        <f t="shared" si="50"/>
        <v>ƒ __/__</v>
      </c>
      <c r="B989" s="217" t="str">
        <f>IFERROR(IF(VLOOKUP(L989,ActivityList[#Data],13,0)="Yes"," "&amp;Map,"")&amp;IF(VLOOKUP(L989,ActivityList[#Data],14,0)="Yes"," "&amp;Timeline,IF(VLOOKUP(L989,ActivityList[#Data],14,0)="Figure"," "&amp;Timeline&amp;Figure,"")),"")</f>
        <v/>
      </c>
      <c r="C989" s="85" t="str">
        <v>Read Chapters 15-16</v>
      </c>
      <c r="D989" s="218" t="str">
        <v>A Horse of Milk White Jade</v>
      </c>
      <c r="E989" s="218" t="str">
        <v>Foundation</v>
      </c>
      <c r="F989" s="219" t="str">
        <v>Literature</v>
      </c>
      <c r="G989" s="5">
        <v>52</v>
      </c>
      <c r="H989" s="5" t="str">
        <v>Ethan‚ Jesse</v>
      </c>
      <c r="I989" s="5" t="str">
        <v>Planned</v>
      </c>
      <c r="J989" s="220">
        <f>_xlfn.XLOOKUP(G989,Calendar!$A$2:$A$300,Calendar!$B$2:$B$300)</f>
        <v>43417</v>
      </c>
      <c r="K989" s="5" t="b">
        <f t="shared" ca="1" si="51"/>
        <v>0</v>
      </c>
      <c r="L989" s="5" t="str">
        <f t="shared" si="52"/>
        <v>FoundationA Horse of Milk White Jade52</v>
      </c>
    </row>
    <row r="990" spans="1:12" hidden="1" x14ac:dyDescent="0.25">
      <c r="A990" s="217" t="str">
        <f t="shared" si="50"/>
        <v>ƒ __/__</v>
      </c>
      <c r="B990" s="217" t="str">
        <f>IFERROR(IF(VLOOKUP(L990,ActivityList[#Data],13,0)="Yes"," "&amp;Map,"")&amp;IF(VLOOKUP(L990,ActivityList[#Data],14,0)="Yes"," "&amp;Timeline,IF(VLOOKUP(L990,ActivityList[#Data],14,0)="Figure"," "&amp;Timeline&amp;Figure,"")),"")</f>
        <v/>
      </c>
      <c r="C990" s="85" t="str">
        <v>Read Chapters 17-18</v>
      </c>
      <c r="D990" s="218" t="str">
        <v>A Horse of Milk White Jade</v>
      </c>
      <c r="E990" s="218" t="str">
        <v>Foundation</v>
      </c>
      <c r="F990" s="219" t="str">
        <v>Literature</v>
      </c>
      <c r="G990" s="5">
        <v>53</v>
      </c>
      <c r="H990" s="5" t="str">
        <v>Ethan‚ Jesse</v>
      </c>
      <c r="I990" s="5" t="str">
        <v>Planned</v>
      </c>
      <c r="J990" s="220">
        <f>_xlfn.XLOOKUP(G990,Calendar!$A$2:$A$300,Calendar!$B$2:$B$300)</f>
        <v>43418</v>
      </c>
      <c r="K990" s="5" t="b">
        <f t="shared" ca="1" si="51"/>
        <v>0</v>
      </c>
      <c r="L990" s="5" t="str">
        <f t="shared" si="52"/>
        <v>FoundationA Horse of Milk White Jade53</v>
      </c>
    </row>
    <row r="991" spans="1:12" hidden="1" x14ac:dyDescent="0.25">
      <c r="A991" s="217" t="str">
        <f t="shared" si="50"/>
        <v>ƒ __/__</v>
      </c>
      <c r="B991" s="217" t="str">
        <f>IFERROR(IF(VLOOKUP(L991,ActivityList[#Data],13,0)="Yes"," "&amp;Map,"")&amp;IF(VLOOKUP(L991,ActivityList[#Data],14,0)="Yes"," "&amp;Timeline,IF(VLOOKUP(L991,ActivityList[#Data],14,0)="Figure"," "&amp;Timeline&amp;Figure,"")),"")</f>
        <v/>
      </c>
      <c r="C991" s="85" t="str">
        <v>Read Chapters 19-20</v>
      </c>
      <c r="D991" s="218" t="str">
        <v>A Horse of Milk White Jade</v>
      </c>
      <c r="E991" s="218" t="str">
        <v>Foundation</v>
      </c>
      <c r="F991" s="219" t="str">
        <v>Literature</v>
      </c>
      <c r="G991" s="5">
        <v>54</v>
      </c>
      <c r="H991" s="5" t="str">
        <v>Ethan‚ Jesse</v>
      </c>
      <c r="I991" s="5" t="str">
        <v>Planned</v>
      </c>
      <c r="J991" s="220">
        <f>_xlfn.XLOOKUP(G991,Calendar!$A$2:$A$300,Calendar!$B$2:$B$300)</f>
        <v>43419</v>
      </c>
      <c r="K991" s="5" t="b">
        <f t="shared" ca="1" si="51"/>
        <v>0</v>
      </c>
      <c r="L991" s="5" t="str">
        <f t="shared" si="52"/>
        <v>FoundationA Horse of Milk White Jade54</v>
      </c>
    </row>
    <row r="992" spans="1:12" hidden="1" x14ac:dyDescent="0.25">
      <c r="A992" s="217" t="str">
        <f t="shared" si="50"/>
        <v>ƒ __/__</v>
      </c>
      <c r="B992" s="217" t="str">
        <f>IFERROR(IF(VLOOKUP(L992,ActivityList[#Data],13,0)="Yes"," "&amp;Map,"")&amp;IF(VLOOKUP(L992,ActivityList[#Data],14,0)="Yes"," "&amp;Timeline,IF(VLOOKUP(L992,ActivityList[#Data],14,0)="Figure"," "&amp;Timeline&amp;Figure,"")),"")</f>
        <v/>
      </c>
      <c r="C992" s="85" t="str">
        <v>Read Chapters 21-22</v>
      </c>
      <c r="D992" s="218" t="str">
        <v>A Horse of Milk White Jade</v>
      </c>
      <c r="E992" s="218" t="str">
        <v>Foundation</v>
      </c>
      <c r="F992" s="219" t="str">
        <v>Literature</v>
      </c>
      <c r="G992" s="5">
        <v>55</v>
      </c>
      <c r="H992" s="5" t="str">
        <v>Ethan‚ Jesse</v>
      </c>
      <c r="I992" s="5" t="str">
        <v>Planned</v>
      </c>
      <c r="J992" s="220">
        <f>_xlfn.XLOOKUP(G992,Calendar!$A$2:$A$300,Calendar!$B$2:$B$300)</f>
        <v>43420</v>
      </c>
      <c r="K992" s="5" t="b">
        <f t="shared" ca="1" si="51"/>
        <v>0</v>
      </c>
      <c r="L992" s="5" t="str">
        <f t="shared" si="52"/>
        <v>FoundationA Horse of Milk White Jade55</v>
      </c>
    </row>
    <row r="993" spans="1:12" hidden="1" x14ac:dyDescent="0.25">
      <c r="A993" s="217" t="str">
        <f t="shared" si="50"/>
        <v>ƒ __/__</v>
      </c>
      <c r="B993" s="217" t="str">
        <f>IFERROR(IF(VLOOKUP(L993,ActivityList[#Data],13,0)="Yes"," "&amp;Map,"")&amp;IF(VLOOKUP(L993,ActivityList[#Data],14,0)="Yes"," "&amp;Timeline,IF(VLOOKUP(L993,ActivityList[#Data],14,0)="Figure"," "&amp;Timeline&amp;Figure,"")),"")</f>
        <v xml:space="preserve"> Ǽ</v>
      </c>
      <c r="C993" s="85" t="str">
        <v>Read Chapters 23-24</v>
      </c>
      <c r="D993" s="218" t="str">
        <v>A Horse of Milk White Jade</v>
      </c>
      <c r="E993" s="218" t="str">
        <v>Foundation</v>
      </c>
      <c r="F993" s="219" t="str">
        <v>Literature</v>
      </c>
      <c r="G993" s="5">
        <v>56</v>
      </c>
      <c r="H993" s="5" t="str">
        <v>Ethan‚ Jesse</v>
      </c>
      <c r="I993" s="5" t="str">
        <v>Planned</v>
      </c>
      <c r="J993" s="220">
        <f>_xlfn.XLOOKUP(G993,Calendar!$A$2:$A$300,Calendar!$B$2:$B$300)</f>
        <v>43423</v>
      </c>
      <c r="K993" s="5" t="b">
        <f t="shared" ca="1" si="51"/>
        <v>0</v>
      </c>
      <c r="L993" s="5" t="str">
        <f t="shared" si="52"/>
        <v>FoundationA Horse of Milk White Jade56</v>
      </c>
    </row>
    <row r="994" spans="1:12" hidden="1" x14ac:dyDescent="0.25">
      <c r="A994" s="217" t="str">
        <f t="shared" si="50"/>
        <v>ƒ __/__</v>
      </c>
      <c r="B994" s="217" t="str">
        <f>IFERROR(IF(VLOOKUP(L994,ActivityList[#Data],13,0)="Yes"," "&amp;Map,"")&amp;IF(VLOOKUP(L994,ActivityList[#Data],14,0)="Yes"," "&amp;Timeline,IF(VLOOKUP(L994,ActivityList[#Data],14,0)="Figure"," "&amp;Timeline&amp;Figure,"")),"")</f>
        <v xml:space="preserve"> Ǽ</v>
      </c>
      <c r="C994" s="85" t="str">
        <v>Read Chapter 25</v>
      </c>
      <c r="D994" s="218" t="str">
        <v>A Horse of Milk White Jade</v>
      </c>
      <c r="E994" s="218" t="str">
        <v>Foundation</v>
      </c>
      <c r="F994" s="219" t="str">
        <v>Literature</v>
      </c>
      <c r="G994" s="5">
        <v>57</v>
      </c>
      <c r="H994" s="5" t="str">
        <v>Ethan‚ Jesse</v>
      </c>
      <c r="I994" s="5" t="str">
        <v>Planned</v>
      </c>
      <c r="J994" s="220">
        <f>_xlfn.XLOOKUP(G994,Calendar!$A$2:$A$300,Calendar!$B$2:$B$300)</f>
        <v>43424</v>
      </c>
      <c r="K994" s="5" t="b">
        <f t="shared" ca="1" si="51"/>
        <v>0</v>
      </c>
      <c r="L994" s="5" t="str">
        <f t="shared" si="52"/>
        <v>FoundationA Horse of Milk White Jade57</v>
      </c>
    </row>
    <row r="995" spans="1:12" hidden="1" x14ac:dyDescent="0.25">
      <c r="A995" s="217" t="str">
        <f t="shared" si="50"/>
        <v>ƒ __/__</v>
      </c>
      <c r="B995" s="217" t="str">
        <f>IFERROR(IF(VLOOKUP(L995,ActivityList[#Data],13,0)="Yes"," "&amp;Map,"")&amp;IF(VLOOKUP(L995,ActivityList[#Data],14,0)="Yes"," "&amp;Timeline,IF(VLOOKUP(L995,ActivityList[#Data],14,0)="Figure"," "&amp;Timeline&amp;Figure,"")),"")</f>
        <v xml:space="preserve"> Ǽ</v>
      </c>
      <c r="C995" s="85" t="str">
        <v>Read Chapter 26</v>
      </c>
      <c r="D995" s="218" t="str">
        <v>A Horse of Milk White Jade</v>
      </c>
      <c r="E995" s="218" t="str">
        <v>Foundation</v>
      </c>
      <c r="F995" s="219" t="str">
        <v>Literature</v>
      </c>
      <c r="G995" s="5">
        <v>58</v>
      </c>
      <c r="H995" s="5" t="str">
        <v>Ethan‚ Jesse</v>
      </c>
      <c r="I995" s="5" t="str">
        <v>Planned</v>
      </c>
      <c r="J995" s="220">
        <f>_xlfn.XLOOKUP(G995,Calendar!$A$2:$A$300,Calendar!$B$2:$B$300)</f>
        <v>43425</v>
      </c>
      <c r="K995" s="5" t="b">
        <f t="shared" ca="1" si="51"/>
        <v>0</v>
      </c>
      <c r="L995" s="5" t="str">
        <f t="shared" si="52"/>
        <v>FoundationA Horse of Milk White Jade58</v>
      </c>
    </row>
    <row r="996" spans="1:12" hidden="1" x14ac:dyDescent="0.25">
      <c r="A996" s="217" t="str">
        <f t="shared" si="50"/>
        <v>ƒ __/__</v>
      </c>
      <c r="B996" s="217" t="str">
        <f>IFERROR(IF(VLOOKUP(L996,ActivityList[#Data],13,0)="Yes"," "&amp;Map,"")&amp;IF(VLOOKUP(L996,ActivityList[#Data],14,0)="Yes"," "&amp;Timeline,IF(VLOOKUP(L996,ActivityList[#Data],14,0)="Figure"," "&amp;Timeline&amp;Figure,"")),"")</f>
        <v/>
      </c>
      <c r="C996" s="85" t="str">
        <v>Read Chapters 27-28</v>
      </c>
      <c r="D996" s="218" t="str">
        <v>A Horse of Milk White Jade</v>
      </c>
      <c r="E996" s="218" t="str">
        <v>Foundation</v>
      </c>
      <c r="F996" s="219" t="str">
        <v>Literature</v>
      </c>
      <c r="G996" s="5">
        <v>59</v>
      </c>
      <c r="H996" s="5" t="str">
        <v>Ethan‚ Jesse</v>
      </c>
      <c r="I996" s="5" t="str">
        <v>Planned</v>
      </c>
      <c r="J996" s="220">
        <f>_xlfn.XLOOKUP(G996,Calendar!$A$2:$A$300,Calendar!$B$2:$B$300)</f>
        <v>43426</v>
      </c>
      <c r="K996" s="5" t="b">
        <f t="shared" ca="1" si="51"/>
        <v>0</v>
      </c>
      <c r="L996" s="5" t="str">
        <f t="shared" si="52"/>
        <v>FoundationA Horse of Milk White Jade59</v>
      </c>
    </row>
    <row r="997" spans="1:12" hidden="1" x14ac:dyDescent="0.25">
      <c r="A997" s="217" t="str">
        <f t="shared" si="50"/>
        <v>ƒ __/__</v>
      </c>
      <c r="B997" s="217" t="str">
        <f>IFERROR(IF(VLOOKUP(L997,ActivityList[#Data],13,0)="Yes"," "&amp;Map,"")&amp;IF(VLOOKUP(L997,ActivityList[#Data],14,0)="Yes"," "&amp;Timeline,IF(VLOOKUP(L997,ActivityList[#Data],14,0)="Figure"," "&amp;Timeline&amp;Figure,"")),"")</f>
        <v/>
      </c>
      <c r="C997" s="85" t="str">
        <v>Read Chapters 29-30</v>
      </c>
      <c r="D997" s="218" t="str">
        <v>A Horse of Milk White Jade</v>
      </c>
      <c r="E997" s="218" t="str">
        <v>Foundation</v>
      </c>
      <c r="F997" s="219" t="str">
        <v>Literature</v>
      </c>
      <c r="G997" s="5">
        <v>60</v>
      </c>
      <c r="H997" s="5" t="str">
        <v>Ethan‚ Jesse</v>
      </c>
      <c r="I997" s="5" t="str">
        <v>Planned</v>
      </c>
      <c r="J997" s="220">
        <f>_xlfn.XLOOKUP(G997,Calendar!$A$2:$A$300,Calendar!$B$2:$B$300)</f>
        <v>43427</v>
      </c>
      <c r="K997" s="5" t="b">
        <f t="shared" ca="1" si="51"/>
        <v>0</v>
      </c>
      <c r="L997" s="5" t="str">
        <f t="shared" si="52"/>
        <v>FoundationA Horse of Milk White Jade60</v>
      </c>
    </row>
    <row r="998" spans="1:12" hidden="1" x14ac:dyDescent="0.25">
      <c r="A998" s="217" t="str">
        <f t="shared" si="50"/>
        <v>ƒ __/__</v>
      </c>
      <c r="B998" s="217" t="str">
        <f>IFERROR(IF(VLOOKUP(L998,ActivityList[#Data],13,0)="Yes"," "&amp;Map,"")&amp;IF(VLOOKUP(L998,ActivityList[#Data],14,0)="Yes"," "&amp;Timeline,IF(VLOOKUP(L998,ActivityList[#Data],14,0)="Figure"," "&amp;Timeline&amp;Figure,"")),"")</f>
        <v xml:space="preserve"> Ǽ ǽǾ</v>
      </c>
      <c r="C998" s="85" t="str">
        <v>Read Chapters 1-5</v>
      </c>
      <c r="D998" s="218" t="str">
        <v>Breaking Stalin's Nose</v>
      </c>
      <c r="E998" s="218" t="str">
        <v>Foundation</v>
      </c>
      <c r="F998" s="219" t="str">
        <v>Literature</v>
      </c>
      <c r="G998" s="5">
        <v>61</v>
      </c>
      <c r="H998" s="5" t="str">
        <v>Ethan‚ Jesse</v>
      </c>
      <c r="I998" s="5" t="str">
        <v>Planned</v>
      </c>
      <c r="J998" s="220">
        <f>_xlfn.XLOOKUP(G998,Calendar!$A$2:$A$300,Calendar!$B$2:$B$300)</f>
        <v>43430</v>
      </c>
      <c r="K998" s="5" t="b">
        <f t="shared" ca="1" si="51"/>
        <v>0</v>
      </c>
      <c r="L998" s="5" t="str">
        <f t="shared" si="52"/>
        <v>FoundationBreaking Stalin's Nose61</v>
      </c>
    </row>
    <row r="999" spans="1:12" hidden="1" x14ac:dyDescent="0.25">
      <c r="A999" s="217" t="str">
        <f t="shared" si="50"/>
        <v>ƒ __/__</v>
      </c>
      <c r="B999" s="217" t="str">
        <f>IFERROR(IF(VLOOKUP(L999,ActivityList[#Data],13,0)="Yes"," "&amp;Map,"")&amp;IF(VLOOKUP(L999,ActivityList[#Data],14,0)="Yes"," "&amp;Timeline,IF(VLOOKUP(L999,ActivityList[#Data],14,0)="Figure"," "&amp;Timeline&amp;Figure,"")),"")</f>
        <v/>
      </c>
      <c r="C999" s="85" t="str">
        <v>Read Chapters 6-13</v>
      </c>
      <c r="D999" s="218" t="str">
        <v>Breaking Stalin's Nose</v>
      </c>
      <c r="E999" s="218" t="str">
        <v>Foundation</v>
      </c>
      <c r="F999" s="219" t="str">
        <v>Literature</v>
      </c>
      <c r="G999" s="5">
        <v>62</v>
      </c>
      <c r="H999" s="5" t="str">
        <v>Ethan‚ Jesse</v>
      </c>
      <c r="I999" s="5" t="str">
        <v>Planned</v>
      </c>
      <c r="J999" s="220">
        <f>_xlfn.XLOOKUP(G999,Calendar!$A$2:$A$300,Calendar!$B$2:$B$300)</f>
        <v>43431</v>
      </c>
      <c r="K999" s="5" t="b">
        <f t="shared" ca="1" si="51"/>
        <v>0</v>
      </c>
      <c r="L999" s="5" t="str">
        <f t="shared" si="52"/>
        <v>FoundationBreaking Stalin's Nose62</v>
      </c>
    </row>
    <row r="1000" spans="1:12" hidden="1" x14ac:dyDescent="0.25">
      <c r="A1000" s="217" t="str">
        <f t="shared" si="50"/>
        <v>ƒ __/__</v>
      </c>
      <c r="B1000" s="217" t="str">
        <f>IFERROR(IF(VLOOKUP(L1000,ActivityList[#Data],13,0)="Yes"," "&amp;Map,"")&amp;IF(VLOOKUP(L1000,ActivityList[#Data],14,0)="Yes"," "&amp;Timeline,IF(VLOOKUP(L1000,ActivityList[#Data],14,0)="Figure"," "&amp;Timeline&amp;Figure,"")),"")</f>
        <v/>
      </c>
      <c r="C1000" s="85" t="str">
        <v>Read Chapters 14-20</v>
      </c>
      <c r="D1000" s="218" t="str">
        <v>Breaking Stalin's Nose</v>
      </c>
      <c r="E1000" s="218" t="str">
        <v>Foundation</v>
      </c>
      <c r="F1000" s="219" t="str">
        <v>Literature</v>
      </c>
      <c r="G1000" s="5">
        <v>63</v>
      </c>
      <c r="H1000" s="5" t="str">
        <v>Ethan‚ Jesse</v>
      </c>
      <c r="I1000" s="5" t="str">
        <v>Planned</v>
      </c>
      <c r="J1000" s="220">
        <f>_xlfn.XLOOKUP(G1000,Calendar!$A$2:$A$300,Calendar!$B$2:$B$300)</f>
        <v>43432</v>
      </c>
      <c r="K1000" s="5" t="b">
        <f t="shared" ca="1" si="51"/>
        <v>0</v>
      </c>
      <c r="L1000" s="5" t="str">
        <f t="shared" si="52"/>
        <v>FoundationBreaking Stalin's Nose63</v>
      </c>
    </row>
    <row r="1001" spans="1:12" hidden="1" x14ac:dyDescent="0.25">
      <c r="A1001" s="217" t="str">
        <f t="shared" si="50"/>
        <v>ƒ __/__</v>
      </c>
      <c r="B1001" s="217" t="str">
        <f>IFERROR(IF(VLOOKUP(L1001,ActivityList[#Data],13,0)="Yes"," "&amp;Map,"")&amp;IF(VLOOKUP(L1001,ActivityList[#Data],14,0)="Yes"," "&amp;Timeline,IF(VLOOKUP(L1001,ActivityList[#Data],14,0)="Figure"," "&amp;Timeline&amp;Figure,"")),"")</f>
        <v/>
      </c>
      <c r="C1001" s="85" t="str">
        <v>Read Chapters 21-25</v>
      </c>
      <c r="D1001" s="218" t="str">
        <v>Breaking Stalin's Nose</v>
      </c>
      <c r="E1001" s="218" t="str">
        <v>Foundation</v>
      </c>
      <c r="F1001" s="219" t="str">
        <v>Literature</v>
      </c>
      <c r="G1001" s="5">
        <v>64</v>
      </c>
      <c r="H1001" s="5" t="str">
        <v>Ethan‚ Jesse</v>
      </c>
      <c r="I1001" s="5" t="str">
        <v>Planned</v>
      </c>
      <c r="J1001" s="220">
        <f>_xlfn.XLOOKUP(G1001,Calendar!$A$2:$A$300,Calendar!$B$2:$B$300)</f>
        <v>43433</v>
      </c>
      <c r="K1001" s="5" t="b">
        <f t="shared" ca="1" si="51"/>
        <v>0</v>
      </c>
      <c r="L1001" s="5" t="str">
        <f t="shared" si="52"/>
        <v>FoundationBreaking Stalin's Nose64</v>
      </c>
    </row>
    <row r="1002" spans="1:12" hidden="1" x14ac:dyDescent="0.25">
      <c r="A1002" s="217" t="str">
        <f t="shared" si="50"/>
        <v>ƒ __/__</v>
      </c>
      <c r="B1002" s="217" t="str">
        <f>IFERROR(IF(VLOOKUP(L1002,ActivityList[#Data],13,0)="Yes"," "&amp;Map,"")&amp;IF(VLOOKUP(L1002,ActivityList[#Data],14,0)="Yes"," "&amp;Timeline,IF(VLOOKUP(L1002,ActivityList[#Data],14,0)="Figure"," "&amp;Timeline&amp;Figure,"")),"")</f>
        <v/>
      </c>
      <c r="C1002" s="85" t="str">
        <v>Read from Chapter 26 through to the end</v>
      </c>
      <c r="D1002" s="218" t="str">
        <v>Breaking Stalin's Nose</v>
      </c>
      <c r="E1002" s="218" t="str">
        <v>Foundation</v>
      </c>
      <c r="F1002" s="219" t="str">
        <v>Literature</v>
      </c>
      <c r="G1002" s="5">
        <v>65</v>
      </c>
      <c r="H1002" s="5" t="str">
        <v>Ethan‚ Jesse</v>
      </c>
      <c r="I1002" s="5" t="str">
        <v>Planned</v>
      </c>
      <c r="J1002" s="220">
        <f>_xlfn.XLOOKUP(G1002,Calendar!$A$2:$A$300,Calendar!$B$2:$B$300)</f>
        <v>43434</v>
      </c>
      <c r="K1002" s="5" t="b">
        <f t="shared" ca="1" si="51"/>
        <v>0</v>
      </c>
      <c r="L1002" s="5" t="str">
        <f t="shared" si="52"/>
        <v>FoundationBreaking Stalin's Nose65</v>
      </c>
    </row>
    <row r="1003" spans="1:12" hidden="1" x14ac:dyDescent="0.25">
      <c r="A1003" s="217" t="str">
        <f t="shared" si="50"/>
        <v>ƒ __/__</v>
      </c>
      <c r="B1003" s="217" t="str">
        <f>IFERROR(IF(VLOOKUP(L1003,ActivityList[#Data],13,0)="Yes"," "&amp;Map,"")&amp;IF(VLOOKUP(L1003,ActivityList[#Data],14,0)="Yes"," "&amp;Timeline,IF(VLOOKUP(L1003,ActivityList[#Data],14,0)="Figure"," "&amp;Timeline&amp;Figure,"")),"")</f>
        <v/>
      </c>
      <c r="C1003" s="85" t="str">
        <v>Read pp.ix-10</v>
      </c>
      <c r="D1003" s="218" t="str">
        <v>The Land I Lost</v>
      </c>
      <c r="E1003" s="218" t="str">
        <v>Foundation</v>
      </c>
      <c r="F1003" s="219" t="str">
        <v>Literature</v>
      </c>
      <c r="G1003" s="5">
        <v>66</v>
      </c>
      <c r="H1003" s="5" t="str">
        <v>Ethan‚ Jesse</v>
      </c>
      <c r="I1003" s="5" t="str">
        <v>Planned</v>
      </c>
      <c r="J1003" s="220">
        <f>_xlfn.XLOOKUP(G1003,Calendar!$A$2:$A$300,Calendar!$B$2:$B$300)</f>
        <v>43437</v>
      </c>
      <c r="K1003" s="5" t="b">
        <f t="shared" ca="1" si="51"/>
        <v>0</v>
      </c>
      <c r="L1003" s="5" t="str">
        <f t="shared" si="52"/>
        <v>FoundationThe Land I Lost66</v>
      </c>
    </row>
    <row r="1004" spans="1:12" hidden="1" x14ac:dyDescent="0.25">
      <c r="A1004" s="217" t="str">
        <f t="shared" si="50"/>
        <v>ƒ __/__</v>
      </c>
      <c r="B1004" s="217" t="str">
        <f>IFERROR(IF(VLOOKUP(L1004,ActivityList[#Data],13,0)="Yes"," "&amp;Map,"")&amp;IF(VLOOKUP(L1004,ActivityList[#Data],14,0)="Yes"," "&amp;Timeline,IF(VLOOKUP(L1004,ActivityList[#Data],14,0)="Figure"," "&amp;Timeline&amp;Figure,"")),"")</f>
        <v/>
      </c>
      <c r="C1004" s="85" t="str">
        <v>Read pp.11-29</v>
      </c>
      <c r="D1004" s="218" t="str">
        <v>The Land I Lost</v>
      </c>
      <c r="E1004" s="218" t="str">
        <v>Foundation</v>
      </c>
      <c r="F1004" s="219" t="str">
        <v>Literature</v>
      </c>
      <c r="G1004" s="5">
        <v>67</v>
      </c>
      <c r="H1004" s="5" t="str">
        <v>Ethan‚ Jesse</v>
      </c>
      <c r="I1004" s="5" t="str">
        <v>Planned</v>
      </c>
      <c r="J1004" s="220">
        <f>_xlfn.XLOOKUP(G1004,Calendar!$A$2:$A$300,Calendar!$B$2:$B$300)</f>
        <v>43438</v>
      </c>
      <c r="K1004" s="5" t="b">
        <f t="shared" ca="1" si="51"/>
        <v>0</v>
      </c>
      <c r="L1004" s="5" t="str">
        <f t="shared" si="52"/>
        <v>FoundationThe Land I Lost67</v>
      </c>
    </row>
    <row r="1005" spans="1:12" hidden="1" x14ac:dyDescent="0.25">
      <c r="A1005" s="217" t="str">
        <f t="shared" si="50"/>
        <v>ƒ __/__</v>
      </c>
      <c r="B1005" s="217" t="str">
        <f>IFERROR(IF(VLOOKUP(L1005,ActivityList[#Data],13,0)="Yes"," "&amp;Map,"")&amp;IF(VLOOKUP(L1005,ActivityList[#Data],14,0)="Yes"," "&amp;Timeline,IF(VLOOKUP(L1005,ActivityList[#Data],14,0)="Figure"," "&amp;Timeline&amp;Figure,"")),"")</f>
        <v/>
      </c>
      <c r="C1005" s="85" t="str">
        <v>Read pp.30-40</v>
      </c>
      <c r="D1005" s="218" t="str">
        <v>The Land I Lost</v>
      </c>
      <c r="E1005" s="218" t="str">
        <v>Foundation</v>
      </c>
      <c r="F1005" s="219" t="str">
        <v>Literature</v>
      </c>
      <c r="G1005" s="5">
        <v>68</v>
      </c>
      <c r="H1005" s="5" t="str">
        <v>Ethan‚ Jesse</v>
      </c>
      <c r="I1005" s="5" t="str">
        <v>Planned</v>
      </c>
      <c r="J1005" s="220">
        <f>_xlfn.XLOOKUP(G1005,Calendar!$A$2:$A$300,Calendar!$B$2:$B$300)</f>
        <v>43439</v>
      </c>
      <c r="K1005" s="5" t="b">
        <f t="shared" ca="1" si="51"/>
        <v>0</v>
      </c>
      <c r="L1005" s="5" t="str">
        <f t="shared" si="52"/>
        <v>FoundationThe Land I Lost68</v>
      </c>
    </row>
    <row r="1006" spans="1:12" hidden="1" x14ac:dyDescent="0.25">
      <c r="A1006" s="217" t="str">
        <f t="shared" si="50"/>
        <v>ƒ __/__</v>
      </c>
      <c r="B1006" s="217" t="str">
        <f>IFERROR(IF(VLOOKUP(L1006,ActivityList[#Data],13,0)="Yes"," "&amp;Map,"")&amp;IF(VLOOKUP(L1006,ActivityList[#Data],14,0)="Yes"," "&amp;Timeline,IF(VLOOKUP(L1006,ActivityList[#Data],14,0)="Figure"," "&amp;Timeline&amp;Figure,"")),"")</f>
        <v/>
      </c>
      <c r="C1006" s="85" t="str">
        <v>Read pp.41-57</v>
      </c>
      <c r="D1006" s="218" t="str">
        <v>The Land I Lost</v>
      </c>
      <c r="E1006" s="218" t="str">
        <v>Foundation</v>
      </c>
      <c r="F1006" s="219" t="str">
        <v>Literature</v>
      </c>
      <c r="G1006" s="5">
        <v>69</v>
      </c>
      <c r="H1006" s="5" t="str">
        <v>Ethan‚ Jesse</v>
      </c>
      <c r="I1006" s="5" t="str">
        <v>Planned</v>
      </c>
      <c r="J1006" s="220">
        <f>_xlfn.XLOOKUP(G1006,Calendar!$A$2:$A$300,Calendar!$B$2:$B$300)</f>
        <v>43440</v>
      </c>
      <c r="K1006" s="5" t="b">
        <f t="shared" ca="1" si="51"/>
        <v>0</v>
      </c>
      <c r="L1006" s="5" t="str">
        <f t="shared" si="52"/>
        <v>FoundationThe Land I Lost69</v>
      </c>
    </row>
    <row r="1007" spans="1:12" hidden="1" x14ac:dyDescent="0.25">
      <c r="A1007" s="217" t="str">
        <f t="shared" si="50"/>
        <v>ƒ __/__</v>
      </c>
      <c r="B1007" s="217" t="str">
        <f>IFERROR(IF(VLOOKUP(L1007,ActivityList[#Data],13,0)="Yes"," "&amp;Map,"")&amp;IF(VLOOKUP(L1007,ActivityList[#Data],14,0)="Yes"," "&amp;Timeline,IF(VLOOKUP(L1007,ActivityList[#Data],14,0)="Figure"," "&amp;Timeline&amp;Figure,"")),"")</f>
        <v/>
      </c>
      <c r="C1007" s="85" t="str">
        <v>Read pp.58-68</v>
      </c>
      <c r="D1007" s="218" t="str">
        <v>The Land I Lost</v>
      </c>
      <c r="E1007" s="218" t="str">
        <v>Foundation</v>
      </c>
      <c r="F1007" s="219" t="str">
        <v>Literature</v>
      </c>
      <c r="G1007" s="5">
        <v>70</v>
      </c>
      <c r="H1007" s="5" t="str">
        <v>Ethan‚ Jesse</v>
      </c>
      <c r="I1007" s="5" t="str">
        <v>Planned</v>
      </c>
      <c r="J1007" s="220">
        <f>_xlfn.XLOOKUP(G1007,Calendar!$A$2:$A$300,Calendar!$B$2:$B$300)</f>
        <v>43441</v>
      </c>
      <c r="K1007" s="5" t="b">
        <f t="shared" ca="1" si="51"/>
        <v>0</v>
      </c>
      <c r="L1007" s="5" t="str">
        <f t="shared" si="52"/>
        <v>FoundationThe Land I Lost70</v>
      </c>
    </row>
    <row r="1008" spans="1:12" hidden="1" x14ac:dyDescent="0.25">
      <c r="A1008" s="217" t="str">
        <f t="shared" si="50"/>
        <v>ƒ __/__</v>
      </c>
      <c r="B1008" s="217" t="str">
        <f>IFERROR(IF(VLOOKUP(L1008,ActivityList[#Data],13,0)="Yes"," "&amp;Map,"")&amp;IF(VLOOKUP(L1008,ActivityList[#Data],14,0)="Yes"," "&amp;Timeline,IF(VLOOKUP(L1008,ActivityList[#Data],14,0)="Figure"," "&amp;Timeline&amp;Figure,"")),"")</f>
        <v/>
      </c>
      <c r="C1008" s="85" t="str">
        <v>Read pp.69-79</v>
      </c>
      <c r="D1008" s="218" t="str">
        <v>The Land I Lost</v>
      </c>
      <c r="E1008" s="218" t="str">
        <v>Foundation</v>
      </c>
      <c r="F1008" s="219" t="str">
        <v>Literature</v>
      </c>
      <c r="G1008" s="5">
        <v>71</v>
      </c>
      <c r="H1008" s="5" t="str">
        <v>Ethan‚ Jesse</v>
      </c>
      <c r="I1008" s="5" t="str">
        <v>Planned</v>
      </c>
      <c r="J1008" s="220">
        <f>_xlfn.XLOOKUP(G1008,Calendar!$A$2:$A$300,Calendar!$B$2:$B$300)</f>
        <v>43444</v>
      </c>
      <c r="K1008" s="5" t="b">
        <f t="shared" ca="1" si="51"/>
        <v>0</v>
      </c>
      <c r="L1008" s="5" t="str">
        <f t="shared" si="52"/>
        <v>FoundationThe Land I Lost71</v>
      </c>
    </row>
    <row r="1009" spans="1:12" hidden="1" x14ac:dyDescent="0.25">
      <c r="A1009" s="217" t="str">
        <f t="shared" si="50"/>
        <v>ƒ __/__</v>
      </c>
      <c r="B1009" s="217" t="str">
        <f>IFERROR(IF(VLOOKUP(L1009,ActivityList[#Data],13,0)="Yes"," "&amp;Map,"")&amp;IF(VLOOKUP(L1009,ActivityList[#Data],14,0)="Yes"," "&amp;Timeline,IF(VLOOKUP(L1009,ActivityList[#Data],14,0)="Figure"," "&amp;Timeline&amp;Figure,"")),"")</f>
        <v/>
      </c>
      <c r="C1009" s="85" t="str">
        <v>Read pp.80-88</v>
      </c>
      <c r="D1009" s="218" t="str">
        <v>The Land I Lost</v>
      </c>
      <c r="E1009" s="218" t="str">
        <v>Foundation</v>
      </c>
      <c r="F1009" s="219" t="str">
        <v>Literature</v>
      </c>
      <c r="G1009" s="5">
        <v>72</v>
      </c>
      <c r="H1009" s="5" t="str">
        <v>Ethan‚ Jesse</v>
      </c>
      <c r="I1009" s="5" t="str">
        <v>Planned</v>
      </c>
      <c r="J1009" s="220">
        <f>_xlfn.XLOOKUP(G1009,Calendar!$A$2:$A$300,Calendar!$B$2:$B$300)</f>
        <v>43445</v>
      </c>
      <c r="K1009" s="5" t="b">
        <f t="shared" ca="1" si="51"/>
        <v>0</v>
      </c>
      <c r="L1009" s="5" t="str">
        <f t="shared" si="52"/>
        <v>FoundationThe Land I Lost72</v>
      </c>
    </row>
    <row r="1010" spans="1:12" hidden="1" x14ac:dyDescent="0.25">
      <c r="A1010" s="217" t="str">
        <f t="shared" si="50"/>
        <v>ƒ __/__</v>
      </c>
      <c r="B1010" s="217" t="str">
        <f>IFERROR(IF(VLOOKUP(L1010,ActivityList[#Data],13,0)="Yes"," "&amp;Map,"")&amp;IF(VLOOKUP(L1010,ActivityList[#Data],14,0)="Yes"," "&amp;Timeline,IF(VLOOKUP(L1010,ActivityList[#Data],14,0)="Figure"," "&amp;Timeline&amp;Figure,"")),"")</f>
        <v/>
      </c>
      <c r="C1010" s="85" t="str">
        <v>Read pp.89-108</v>
      </c>
      <c r="D1010" s="218" t="str">
        <v>The Land I Lost</v>
      </c>
      <c r="E1010" s="218" t="str">
        <v>Foundation</v>
      </c>
      <c r="F1010" s="219" t="str">
        <v>Literature</v>
      </c>
      <c r="G1010" s="5">
        <v>73</v>
      </c>
      <c r="H1010" s="5" t="str">
        <v>Ethan‚ Jesse</v>
      </c>
      <c r="I1010" s="5" t="str">
        <v>Planned</v>
      </c>
      <c r="J1010" s="220">
        <f>_xlfn.XLOOKUP(G1010,Calendar!$A$2:$A$300,Calendar!$B$2:$B$300)</f>
        <v>43446</v>
      </c>
      <c r="K1010" s="5" t="b">
        <f t="shared" ca="1" si="51"/>
        <v>0</v>
      </c>
      <c r="L1010" s="5" t="str">
        <f t="shared" si="52"/>
        <v>FoundationThe Land I Lost73</v>
      </c>
    </row>
    <row r="1011" spans="1:12" hidden="1" x14ac:dyDescent="0.25">
      <c r="A1011" s="217" t="str">
        <f t="shared" si="50"/>
        <v>ƒ __/__</v>
      </c>
      <c r="B1011" s="217" t="str">
        <f>IFERROR(IF(VLOOKUP(L1011,ActivityList[#Data],13,0)="Yes"," "&amp;Map,"")&amp;IF(VLOOKUP(L1011,ActivityList[#Data],14,0)="Yes"," "&amp;Timeline,IF(VLOOKUP(L1011,ActivityList[#Data],14,0)="Figure"," "&amp;Timeline&amp;Figure,"")),"")</f>
        <v/>
      </c>
      <c r="C1011" s="85" t="str">
        <v>Read pp.109-115</v>
      </c>
      <c r="D1011" s="218" t="str">
        <v>The Land I Lost</v>
      </c>
      <c r="E1011" s="218" t="str">
        <v>Foundation</v>
      </c>
      <c r="F1011" s="219" t="str">
        <v>Literature</v>
      </c>
      <c r="G1011" s="5">
        <v>74</v>
      </c>
      <c r="H1011" s="5" t="str">
        <v>Ethan‚ Jesse</v>
      </c>
      <c r="I1011" s="5" t="str">
        <v>Planned</v>
      </c>
      <c r="J1011" s="220">
        <f>_xlfn.XLOOKUP(G1011,Calendar!$A$2:$A$300,Calendar!$B$2:$B$300)</f>
        <v>43447</v>
      </c>
      <c r="K1011" s="5" t="b">
        <f t="shared" ca="1" si="51"/>
        <v>0</v>
      </c>
      <c r="L1011" s="5" t="str">
        <f t="shared" si="52"/>
        <v>FoundationThe Land I Lost74</v>
      </c>
    </row>
    <row r="1012" spans="1:12" hidden="1" x14ac:dyDescent="0.25">
      <c r="A1012" s="217" t="str">
        <f t="shared" si="50"/>
        <v>ƒ __/__</v>
      </c>
      <c r="B1012" s="217" t="str">
        <f>IFERROR(IF(VLOOKUP(L1012,ActivityList[#Data],13,0)="Yes"," "&amp;Map,"")&amp;IF(VLOOKUP(L1012,ActivityList[#Data],14,0)="Yes"," "&amp;Timeline,IF(VLOOKUP(L1012,ActivityList[#Data],14,0)="Figure"," "&amp;Timeline&amp;Figure,"")),"")</f>
        <v/>
      </c>
      <c r="C1012" s="85" t="str">
        <v>Read pp.116-127</v>
      </c>
      <c r="D1012" s="218" t="str">
        <v>The Land I Lost</v>
      </c>
      <c r="E1012" s="218" t="str">
        <v>Foundation</v>
      </c>
      <c r="F1012" s="219" t="str">
        <v>Literature</v>
      </c>
      <c r="G1012" s="5">
        <v>75</v>
      </c>
      <c r="H1012" s="5" t="str">
        <v>Ethan‚ Jesse</v>
      </c>
      <c r="I1012" s="5" t="str">
        <v>Planned</v>
      </c>
      <c r="J1012" s="220">
        <f>_xlfn.XLOOKUP(G1012,Calendar!$A$2:$A$300,Calendar!$B$2:$B$300)</f>
        <v>43448</v>
      </c>
      <c r="K1012" s="5" t="b">
        <f t="shared" ca="1" si="51"/>
        <v>0</v>
      </c>
      <c r="L1012" s="5" t="str">
        <f t="shared" si="52"/>
        <v>FoundationThe Land I Lost75</v>
      </c>
    </row>
    <row r="1013" spans="1:12" hidden="1" x14ac:dyDescent="0.25">
      <c r="A1013" s="217" t="str">
        <f t="shared" si="50"/>
        <v>ƒ __/__</v>
      </c>
      <c r="B1013" s="217" t="str">
        <f>IFERROR(IF(VLOOKUP(L1013,ActivityList[#Data],13,0)="Yes"," "&amp;Map,"")&amp;IF(VLOOKUP(L1013,ActivityList[#Data],14,0)="Yes"," "&amp;Timeline,IF(VLOOKUP(L1013,ActivityList[#Data],14,0)="Figure"," "&amp;Timeline&amp;Figure,"")),"")</f>
        <v/>
      </c>
      <c r="C1013" s="85" t="str">
        <v>Read pp.1-24</v>
      </c>
      <c r="D1013" s="218" t="str">
        <v>Just So Stories</v>
      </c>
      <c r="E1013" s="218" t="str">
        <v>Foundation</v>
      </c>
      <c r="F1013" s="219" t="str">
        <v>Literature</v>
      </c>
      <c r="G1013" s="5">
        <v>66</v>
      </c>
      <c r="H1013" s="5" t="str">
        <v>Ethan‚ Jesse</v>
      </c>
      <c r="I1013" s="5" t="str">
        <v>Planned</v>
      </c>
      <c r="J1013" s="220">
        <f>_xlfn.XLOOKUP(G1013,Calendar!$A$2:$A$300,Calendar!$B$2:$B$300)</f>
        <v>43437</v>
      </c>
      <c r="K1013" s="5" t="b">
        <f t="shared" ca="1" si="51"/>
        <v>0</v>
      </c>
      <c r="L1013" s="5" t="str">
        <f t="shared" si="52"/>
        <v>FoundationJust So Stories66</v>
      </c>
    </row>
    <row r="1014" spans="1:12" hidden="1" x14ac:dyDescent="0.25">
      <c r="A1014" s="217" t="str">
        <f t="shared" si="50"/>
        <v>ƒ __/__</v>
      </c>
      <c r="B1014" s="217" t="str">
        <f>IFERROR(IF(VLOOKUP(L1014,ActivityList[#Data],13,0)="Yes"," "&amp;Map,"")&amp;IF(VLOOKUP(L1014,ActivityList[#Data],14,0)="Yes"," "&amp;Timeline,IF(VLOOKUP(L1014,ActivityList[#Data],14,0)="Figure"," "&amp;Timeline&amp;Figure,"")),"")</f>
        <v/>
      </c>
      <c r="C1014" s="85" t="str">
        <v>Read pp.25-36</v>
      </c>
      <c r="D1014" s="218" t="str">
        <v>Just So Stories</v>
      </c>
      <c r="E1014" s="218" t="str">
        <v>Foundation</v>
      </c>
      <c r="F1014" s="219" t="str">
        <v>Literature</v>
      </c>
      <c r="G1014" s="5">
        <v>67</v>
      </c>
      <c r="H1014" s="5" t="str">
        <v>Ethan‚ Jesse</v>
      </c>
      <c r="I1014" s="5" t="str">
        <v>Planned</v>
      </c>
      <c r="J1014" s="220">
        <f>_xlfn.XLOOKUP(G1014,Calendar!$A$2:$A$300,Calendar!$B$2:$B$300)</f>
        <v>43438</v>
      </c>
      <c r="K1014" s="5" t="b">
        <f t="shared" ca="1" si="51"/>
        <v>0</v>
      </c>
      <c r="L1014" s="5" t="str">
        <f t="shared" si="52"/>
        <v>FoundationJust So Stories67</v>
      </c>
    </row>
    <row r="1015" spans="1:12" hidden="1" x14ac:dyDescent="0.25">
      <c r="A1015" s="217" t="str">
        <f t="shared" si="50"/>
        <v>ƒ __/__</v>
      </c>
      <c r="B1015" s="217" t="str">
        <f>IFERROR(IF(VLOOKUP(L1015,ActivityList[#Data],13,0)="Yes"," "&amp;Map,"")&amp;IF(VLOOKUP(L1015,ActivityList[#Data],14,0)="Yes"," "&amp;Timeline,IF(VLOOKUP(L1015,ActivityList[#Data],14,0)="Figure"," "&amp;Timeline&amp;Figure,"")),"")</f>
        <v/>
      </c>
      <c r="C1015" s="85" t="str">
        <v>Read pp.37-52</v>
      </c>
      <c r="D1015" s="218" t="str">
        <v>Just So Stories</v>
      </c>
      <c r="E1015" s="218" t="str">
        <v>Foundation</v>
      </c>
      <c r="F1015" s="219" t="str">
        <v>Literature</v>
      </c>
      <c r="G1015" s="5">
        <v>68</v>
      </c>
      <c r="H1015" s="5" t="str">
        <v>Ethan‚ Jesse</v>
      </c>
      <c r="I1015" s="5" t="str">
        <v>Planned</v>
      </c>
      <c r="J1015" s="220">
        <f>_xlfn.XLOOKUP(G1015,Calendar!$A$2:$A$300,Calendar!$B$2:$B$300)</f>
        <v>43439</v>
      </c>
      <c r="K1015" s="5" t="b">
        <f t="shared" ca="1" si="51"/>
        <v>0</v>
      </c>
      <c r="L1015" s="5" t="str">
        <f t="shared" si="52"/>
        <v>FoundationJust So Stories68</v>
      </c>
    </row>
    <row r="1016" spans="1:12" hidden="1" x14ac:dyDescent="0.25">
      <c r="A1016" s="217" t="str">
        <f t="shared" si="50"/>
        <v>ƒ __/__</v>
      </c>
      <c r="B1016" s="217" t="str">
        <f>IFERROR(IF(VLOOKUP(L1016,ActivityList[#Data],13,0)="Yes"," "&amp;Map,"")&amp;IF(VLOOKUP(L1016,ActivityList[#Data],14,0)="Yes"," "&amp;Timeline,IF(VLOOKUP(L1016,ActivityList[#Data],14,0)="Figure"," "&amp;Timeline&amp;Figure,"")),"")</f>
        <v/>
      </c>
      <c r="C1016" s="85" t="str">
        <v>Read pp.53-70</v>
      </c>
      <c r="D1016" s="218" t="str">
        <v>Just So Stories</v>
      </c>
      <c r="E1016" s="218" t="str">
        <v>Foundation</v>
      </c>
      <c r="F1016" s="219" t="str">
        <v>Literature</v>
      </c>
      <c r="G1016" s="5">
        <v>69</v>
      </c>
      <c r="H1016" s="5" t="str">
        <v>Ethan‚ Jesse</v>
      </c>
      <c r="I1016" s="5" t="str">
        <v>Planned</v>
      </c>
      <c r="J1016" s="220">
        <f>_xlfn.XLOOKUP(G1016,Calendar!$A$2:$A$300,Calendar!$B$2:$B$300)</f>
        <v>43440</v>
      </c>
      <c r="K1016" s="5" t="b">
        <f t="shared" ca="1" si="51"/>
        <v>0</v>
      </c>
      <c r="L1016" s="5" t="str">
        <f t="shared" si="52"/>
        <v>FoundationJust So Stories69</v>
      </c>
    </row>
    <row r="1017" spans="1:12" hidden="1" x14ac:dyDescent="0.25">
      <c r="A1017" s="217" t="str">
        <f t="shared" si="50"/>
        <v>ƒ __/__</v>
      </c>
      <c r="B1017" s="217" t="str">
        <f>IFERROR(IF(VLOOKUP(L1017,ActivityList[#Data],13,0)="Yes"," "&amp;Map,"")&amp;IF(VLOOKUP(L1017,ActivityList[#Data],14,0)="Yes"," "&amp;Timeline,IF(VLOOKUP(L1017,ActivityList[#Data],14,0)="Figure"," "&amp;Timeline&amp;Figure,"")),"")</f>
        <v/>
      </c>
      <c r="C1017" s="85" t="str">
        <v>Read pp.71-98</v>
      </c>
      <c r="D1017" s="218" t="str">
        <v>Just So Stories</v>
      </c>
      <c r="E1017" s="218" t="str">
        <v>Foundation</v>
      </c>
      <c r="F1017" s="219" t="str">
        <v>Literature</v>
      </c>
      <c r="G1017" s="5">
        <v>70</v>
      </c>
      <c r="H1017" s="5" t="str">
        <v>Ethan‚ Jesse</v>
      </c>
      <c r="I1017" s="5" t="str">
        <v>Planned</v>
      </c>
      <c r="J1017" s="220">
        <f>_xlfn.XLOOKUP(G1017,Calendar!$A$2:$A$300,Calendar!$B$2:$B$300)</f>
        <v>43441</v>
      </c>
      <c r="K1017" s="5" t="b">
        <f t="shared" ca="1" si="51"/>
        <v>0</v>
      </c>
      <c r="L1017" s="5" t="str">
        <f t="shared" si="52"/>
        <v>FoundationJust So Stories70</v>
      </c>
    </row>
    <row r="1018" spans="1:12" hidden="1" x14ac:dyDescent="0.25">
      <c r="A1018" s="217" t="str">
        <f t="shared" si="50"/>
        <v>ƒ __/__</v>
      </c>
      <c r="B1018" s="217" t="str">
        <f>IFERROR(IF(VLOOKUP(L1018,ActivityList[#Data],13,0)="Yes"," "&amp;Map,"")&amp;IF(VLOOKUP(L1018,ActivityList[#Data],14,0)="Yes"," "&amp;Timeline,IF(VLOOKUP(L1018,ActivityList[#Data],14,0)="Figure"," "&amp;Timeline&amp;Figure,"")),"")</f>
        <v/>
      </c>
      <c r="C1018" s="85" t="str">
        <v>Read pp.99-118</v>
      </c>
      <c r="D1018" s="218" t="str">
        <v>Just So Stories</v>
      </c>
      <c r="E1018" s="218" t="str">
        <v>Foundation</v>
      </c>
      <c r="F1018" s="219" t="str">
        <v>Literature</v>
      </c>
      <c r="G1018" s="5">
        <v>71</v>
      </c>
      <c r="H1018" s="5" t="str">
        <v>Ethan‚ Jesse</v>
      </c>
      <c r="I1018" s="5" t="str">
        <v>Planned</v>
      </c>
      <c r="J1018" s="220">
        <f>_xlfn.XLOOKUP(G1018,Calendar!$A$2:$A$300,Calendar!$B$2:$B$300)</f>
        <v>43444</v>
      </c>
      <c r="K1018" s="5" t="b">
        <f t="shared" ca="1" si="51"/>
        <v>0</v>
      </c>
      <c r="L1018" s="5" t="str">
        <f t="shared" si="52"/>
        <v>FoundationJust So Stories71</v>
      </c>
    </row>
    <row r="1019" spans="1:12" hidden="1" x14ac:dyDescent="0.25">
      <c r="A1019" s="217" t="str">
        <f t="shared" si="50"/>
        <v>ƒ __/__</v>
      </c>
      <c r="B1019" s="217" t="str">
        <f>IFERROR(IF(VLOOKUP(L1019,ActivityList[#Data],13,0)="Yes"," "&amp;Map,"")&amp;IF(VLOOKUP(L1019,ActivityList[#Data],14,0)="Yes"," "&amp;Timeline,IF(VLOOKUP(L1019,ActivityList[#Data],14,0)="Figure"," "&amp;Timeline&amp;Figure,"")),"")</f>
        <v/>
      </c>
      <c r="C1019" s="85" t="str">
        <v>Read pp.119-140</v>
      </c>
      <c r="D1019" s="218" t="str">
        <v>Just So Stories</v>
      </c>
      <c r="E1019" s="218" t="str">
        <v>Foundation</v>
      </c>
      <c r="F1019" s="219" t="str">
        <v>Literature</v>
      </c>
      <c r="G1019" s="5">
        <v>72</v>
      </c>
      <c r="H1019" s="5" t="str">
        <v>Ethan‚ Jesse</v>
      </c>
      <c r="I1019" s="5" t="str">
        <v>Planned</v>
      </c>
      <c r="J1019" s="220">
        <f>_xlfn.XLOOKUP(G1019,Calendar!$A$2:$A$300,Calendar!$B$2:$B$300)</f>
        <v>43445</v>
      </c>
      <c r="K1019" s="5" t="b">
        <f t="shared" ca="1" si="51"/>
        <v>0</v>
      </c>
      <c r="L1019" s="5" t="str">
        <f t="shared" si="52"/>
        <v>FoundationJust So Stories72</v>
      </c>
    </row>
    <row r="1020" spans="1:12" hidden="1" x14ac:dyDescent="0.25">
      <c r="A1020" s="217" t="str">
        <f t="shared" si="50"/>
        <v>ƒ __/__</v>
      </c>
      <c r="B1020" s="217" t="str">
        <f>IFERROR(IF(VLOOKUP(L1020,ActivityList[#Data],13,0)="Yes"," "&amp;Map,"")&amp;IF(VLOOKUP(L1020,ActivityList[#Data],14,0)="Yes"," "&amp;Timeline,IF(VLOOKUP(L1020,ActivityList[#Data],14,0)="Figure"," "&amp;Timeline&amp;Figure,"")),"")</f>
        <v/>
      </c>
      <c r="C1020" s="85" t="str">
        <v>Read pp.141-160</v>
      </c>
      <c r="D1020" s="218" t="str">
        <v>Just So Stories</v>
      </c>
      <c r="E1020" s="218" t="str">
        <v>Foundation</v>
      </c>
      <c r="F1020" s="219" t="str">
        <v>Literature</v>
      </c>
      <c r="G1020" s="5">
        <v>73</v>
      </c>
      <c r="H1020" s="5" t="str">
        <v>Ethan‚ Jesse</v>
      </c>
      <c r="I1020" s="5" t="str">
        <v>Planned</v>
      </c>
      <c r="J1020" s="220">
        <f>_xlfn.XLOOKUP(G1020,Calendar!$A$2:$A$300,Calendar!$B$2:$B$300)</f>
        <v>43446</v>
      </c>
      <c r="K1020" s="5" t="b">
        <f t="shared" ca="1" si="51"/>
        <v>0</v>
      </c>
      <c r="L1020" s="5" t="str">
        <f t="shared" si="52"/>
        <v>FoundationJust So Stories73</v>
      </c>
    </row>
    <row r="1021" spans="1:12" hidden="1" x14ac:dyDescent="0.25">
      <c r="A1021" s="217" t="str">
        <f t="shared" si="50"/>
        <v>ƒ __/__</v>
      </c>
      <c r="B1021" s="217" t="str">
        <f>IFERROR(IF(VLOOKUP(L1021,ActivityList[#Data],13,0)="Yes"," "&amp;Map,"")&amp;IF(VLOOKUP(L1021,ActivityList[#Data],14,0)="Yes"," "&amp;Timeline,IF(VLOOKUP(L1021,ActivityList[#Data],14,0)="Figure"," "&amp;Timeline&amp;Figure,"")),"")</f>
        <v/>
      </c>
      <c r="C1021" s="85" t="str">
        <v>Read pp.161-182</v>
      </c>
      <c r="D1021" s="218" t="str">
        <v>Just So Stories</v>
      </c>
      <c r="E1021" s="218" t="str">
        <v>Foundation</v>
      </c>
      <c r="F1021" s="219" t="str">
        <v>Literature</v>
      </c>
      <c r="G1021" s="5">
        <v>74</v>
      </c>
      <c r="H1021" s="5" t="str">
        <v>Ethan‚ Jesse</v>
      </c>
      <c r="I1021" s="5" t="str">
        <v>Planned</v>
      </c>
      <c r="J1021" s="220">
        <f>_xlfn.XLOOKUP(G1021,Calendar!$A$2:$A$300,Calendar!$B$2:$B$300)</f>
        <v>43447</v>
      </c>
      <c r="K1021" s="5" t="b">
        <f t="shared" ca="1" si="51"/>
        <v>0</v>
      </c>
      <c r="L1021" s="5" t="str">
        <f t="shared" si="52"/>
        <v>FoundationJust So Stories74</v>
      </c>
    </row>
    <row r="1022" spans="1:12" hidden="1" x14ac:dyDescent="0.25">
      <c r="A1022" s="217" t="str">
        <f t="shared" si="50"/>
        <v>ƒ __/__</v>
      </c>
      <c r="B1022" s="217" t="str">
        <f>IFERROR(IF(VLOOKUP(L1022,ActivityList[#Data],13,0)="Yes"," "&amp;Map,"")&amp;IF(VLOOKUP(L1022,ActivityList[#Data],14,0)="Yes"," "&amp;Timeline,IF(VLOOKUP(L1022,ActivityList[#Data],14,0)="Figure"," "&amp;Timeline&amp;Figure,"")),"")</f>
        <v/>
      </c>
      <c r="C1022" s="85" t="str">
        <v>Read from p.183 through to the end</v>
      </c>
      <c r="D1022" s="218" t="str">
        <v>Just So Stories</v>
      </c>
      <c r="E1022" s="218" t="str">
        <v>Foundation</v>
      </c>
      <c r="F1022" s="219" t="str">
        <v>Literature</v>
      </c>
      <c r="G1022" s="5">
        <v>75</v>
      </c>
      <c r="H1022" s="5" t="str">
        <v>Ethan‚ Jesse</v>
      </c>
      <c r="I1022" s="5" t="str">
        <v>Planned</v>
      </c>
      <c r="J1022" s="220">
        <f>_xlfn.XLOOKUP(G1022,Calendar!$A$2:$A$300,Calendar!$B$2:$B$300)</f>
        <v>43448</v>
      </c>
      <c r="K1022" s="5" t="b">
        <f t="shared" ca="1" si="51"/>
        <v>0</v>
      </c>
      <c r="L1022" s="5" t="str">
        <f t="shared" si="52"/>
        <v>FoundationJust So Stories75</v>
      </c>
    </row>
    <row r="1023" spans="1:12" hidden="1" x14ac:dyDescent="0.25">
      <c r="A1023" s="217" t="str">
        <f t="shared" si="50"/>
        <v>ƒ __/__</v>
      </c>
      <c r="B1023" s="217" t="str">
        <f>IFERROR(IF(VLOOKUP(L1023,ActivityList[#Data],13,0)="Yes"," "&amp;Map,"")&amp;IF(VLOOKUP(L1023,ActivityList[#Data],14,0)="Yes"," "&amp;Timeline,IF(VLOOKUP(L1023,ActivityList[#Data],14,0)="Figure"," "&amp;Timeline&amp;Figure,"")),"")</f>
        <v xml:space="preserve"> Ǽ</v>
      </c>
      <c r="C1023" s="85" t="str">
        <v>Read Chapters 1-3</v>
      </c>
      <c r="D1023" s="218" t="str">
        <v>Rickshaw Girl</v>
      </c>
      <c r="E1023" s="218" t="str">
        <v>Foundation</v>
      </c>
      <c r="F1023" s="219" t="str">
        <v>Literature</v>
      </c>
      <c r="G1023" s="5">
        <v>76</v>
      </c>
      <c r="H1023" s="5" t="str">
        <v>Ethan‚ Jesse</v>
      </c>
      <c r="I1023" s="5" t="str">
        <v>Planned</v>
      </c>
      <c r="J1023" s="220">
        <f>_xlfn.XLOOKUP(G1023,Calendar!$A$2:$A$300,Calendar!$B$2:$B$300)</f>
        <v>43451</v>
      </c>
      <c r="K1023" s="5" t="b">
        <f t="shared" ca="1" si="51"/>
        <v>0</v>
      </c>
      <c r="L1023" s="5" t="str">
        <f t="shared" si="52"/>
        <v>FoundationRickshaw Girl76</v>
      </c>
    </row>
    <row r="1024" spans="1:12" hidden="1" x14ac:dyDescent="0.25">
      <c r="A1024" s="217" t="str">
        <f t="shared" si="50"/>
        <v>ƒ __/__</v>
      </c>
      <c r="B1024" s="217" t="str">
        <f>IFERROR(IF(VLOOKUP(L1024,ActivityList[#Data],13,0)="Yes"," "&amp;Map,"")&amp;IF(VLOOKUP(L1024,ActivityList[#Data],14,0)="Yes"," "&amp;Timeline,IF(VLOOKUP(L1024,ActivityList[#Data],14,0)="Figure"," "&amp;Timeline&amp;Figure,"")),"")</f>
        <v/>
      </c>
      <c r="C1024" s="85" t="str">
        <v>Read Chapters 4-6</v>
      </c>
      <c r="D1024" s="218" t="str">
        <v>Rickshaw Girl</v>
      </c>
      <c r="E1024" s="218" t="str">
        <v>Foundation</v>
      </c>
      <c r="F1024" s="219" t="str">
        <v>Literature</v>
      </c>
      <c r="G1024" s="5">
        <v>77</v>
      </c>
      <c r="H1024" s="5" t="str">
        <v>Ethan‚ Jesse</v>
      </c>
      <c r="I1024" s="5" t="str">
        <v>Planned</v>
      </c>
      <c r="J1024" s="220">
        <f>_xlfn.XLOOKUP(G1024,Calendar!$A$2:$A$300,Calendar!$B$2:$B$300)</f>
        <v>43452</v>
      </c>
      <c r="K1024" s="5" t="b">
        <f t="shared" ca="1" si="51"/>
        <v>0</v>
      </c>
      <c r="L1024" s="5" t="str">
        <f t="shared" si="52"/>
        <v>FoundationRickshaw Girl77</v>
      </c>
    </row>
    <row r="1025" spans="1:12" hidden="1" x14ac:dyDescent="0.25">
      <c r="A1025" s="217" t="str">
        <f t="shared" si="50"/>
        <v>ƒ __/__</v>
      </c>
      <c r="B1025" s="217" t="str">
        <f>IFERROR(IF(VLOOKUP(L1025,ActivityList[#Data],13,0)="Yes"," "&amp;Map,"")&amp;IF(VLOOKUP(L1025,ActivityList[#Data],14,0)="Yes"," "&amp;Timeline,IF(VLOOKUP(L1025,ActivityList[#Data],14,0)="Figure"," "&amp;Timeline&amp;Figure,"")),"")</f>
        <v/>
      </c>
      <c r="C1025" s="85" t="str">
        <v>Read Chapters 7-9</v>
      </c>
      <c r="D1025" s="218" t="str">
        <v>Rickshaw Girl</v>
      </c>
      <c r="E1025" s="218" t="str">
        <v>Foundation</v>
      </c>
      <c r="F1025" s="219" t="str">
        <v>Literature</v>
      </c>
      <c r="G1025" s="5">
        <v>78</v>
      </c>
      <c r="H1025" s="5" t="str">
        <v>Ethan‚ Jesse</v>
      </c>
      <c r="I1025" s="5" t="str">
        <v>Planned</v>
      </c>
      <c r="J1025" s="220">
        <f>_xlfn.XLOOKUP(G1025,Calendar!$A$2:$A$300,Calendar!$B$2:$B$300)</f>
        <v>43453</v>
      </c>
      <c r="K1025" s="5" t="b">
        <f t="shared" ca="1" si="51"/>
        <v>0</v>
      </c>
      <c r="L1025" s="5" t="str">
        <f t="shared" si="52"/>
        <v>FoundationRickshaw Girl78</v>
      </c>
    </row>
    <row r="1026" spans="1:12" hidden="1" x14ac:dyDescent="0.25">
      <c r="A1026" s="217" t="str">
        <f t="shared" si="50"/>
        <v>ƒ __/__</v>
      </c>
      <c r="B1026" s="217" t="str">
        <f>IFERROR(IF(VLOOKUP(L1026,ActivityList[#Data],13,0)="Yes"," "&amp;Map,"")&amp;IF(VLOOKUP(L1026,ActivityList[#Data],14,0)="Yes"," "&amp;Timeline,IF(VLOOKUP(L1026,ActivityList[#Data],14,0)="Figure"," "&amp;Timeline&amp;Figure,"")),"")</f>
        <v/>
      </c>
      <c r="C1026" s="85" t="str">
        <v>Read Chapters 10-12</v>
      </c>
      <c r="D1026" s="218" t="str">
        <v>Rickshaw Girl</v>
      </c>
      <c r="E1026" s="218" t="str">
        <v>Foundation</v>
      </c>
      <c r="F1026" s="219" t="str">
        <v>Literature</v>
      </c>
      <c r="G1026" s="5">
        <v>79</v>
      </c>
      <c r="H1026" s="5" t="str">
        <v>Ethan‚ Jesse</v>
      </c>
      <c r="I1026" s="5" t="str">
        <v>Planned</v>
      </c>
      <c r="J1026" s="220">
        <f>_xlfn.XLOOKUP(G1026,Calendar!$A$2:$A$300,Calendar!$B$2:$B$300)</f>
        <v>43454</v>
      </c>
      <c r="K1026" s="5" t="b">
        <f t="shared" ca="1" si="51"/>
        <v>0</v>
      </c>
      <c r="L1026" s="5" t="str">
        <f t="shared" si="52"/>
        <v>FoundationRickshaw Girl79</v>
      </c>
    </row>
    <row r="1027" spans="1:12" hidden="1" x14ac:dyDescent="0.25">
      <c r="A1027" s="217" t="str">
        <f t="shared" si="50"/>
        <v>ƒ __/__</v>
      </c>
      <c r="B1027" s="217" t="str">
        <f>IFERROR(IF(VLOOKUP(L1027,ActivityList[#Data],13,0)="Yes"," "&amp;Map,"")&amp;IF(VLOOKUP(L1027,ActivityList[#Data],14,0)="Yes"," "&amp;Timeline,IF(VLOOKUP(L1027,ActivityList[#Data],14,0)="Figure"," "&amp;Timeline&amp;Figure,"")),"")</f>
        <v/>
      </c>
      <c r="C1027" s="85" t="str">
        <v>Read from Chapter 13 through to the end</v>
      </c>
      <c r="D1027" s="218" t="str">
        <v>Rickshaw Girl</v>
      </c>
      <c r="E1027" s="218" t="str">
        <v>Foundation</v>
      </c>
      <c r="F1027" s="219" t="str">
        <v>Literature</v>
      </c>
      <c r="G1027" s="5">
        <v>80</v>
      </c>
      <c r="H1027" s="5" t="str">
        <v>Ethan‚ Jesse</v>
      </c>
      <c r="I1027" s="5" t="str">
        <v>Planned</v>
      </c>
      <c r="J1027" s="220">
        <f>_xlfn.XLOOKUP(G1027,Calendar!$A$2:$A$300,Calendar!$B$2:$B$300)</f>
        <v>43455</v>
      </c>
      <c r="K1027" s="5" t="b">
        <f t="shared" ca="1" si="51"/>
        <v>0</v>
      </c>
      <c r="L1027" s="5" t="str">
        <f t="shared" si="52"/>
        <v>FoundationRickshaw Girl80</v>
      </c>
    </row>
    <row r="1028" spans="1:12" hidden="1" x14ac:dyDescent="0.25">
      <c r="A1028" s="217" t="str">
        <f t="shared" si="50"/>
        <v>ƒ __/__</v>
      </c>
      <c r="B1028" s="217" t="str">
        <f>IFERROR(IF(VLOOKUP(L1028,ActivityList[#Data],13,0)="Yes"," "&amp;Map,"")&amp;IF(VLOOKUP(L1028,ActivityList[#Data],14,0)="Yes"," "&amp;Timeline,IF(VLOOKUP(L1028,ActivityList[#Data],14,0)="Figure"," "&amp;Timeline&amp;Figure,"")),"")</f>
        <v xml:space="preserve"> Ǽ ǽǾ</v>
      </c>
      <c r="C1028" s="85" t="str">
        <v>Read Chapters 1-3</v>
      </c>
      <c r="D1028" s="218" t="str">
        <v>Around the World in 80 Days</v>
      </c>
      <c r="E1028" s="218" t="str">
        <v>Foundation</v>
      </c>
      <c r="F1028" s="219" t="str">
        <v>Literature</v>
      </c>
      <c r="G1028" s="5">
        <v>76</v>
      </c>
      <c r="H1028" s="5" t="str">
        <v>Ethan‚ Jesse</v>
      </c>
      <c r="I1028" s="5" t="str">
        <v>Planned</v>
      </c>
      <c r="J1028" s="220">
        <f>_xlfn.XLOOKUP(G1028,Calendar!$A$2:$A$300,Calendar!$B$2:$B$300)</f>
        <v>43451</v>
      </c>
      <c r="K1028" s="5" t="b">
        <f t="shared" ca="1" si="51"/>
        <v>0</v>
      </c>
      <c r="L1028" s="5" t="str">
        <f t="shared" si="52"/>
        <v>FoundationAround the World in 80 Days76</v>
      </c>
    </row>
    <row r="1029" spans="1:12" hidden="1" x14ac:dyDescent="0.25">
      <c r="A1029" s="217" t="str">
        <f t="shared" ref="A1029:A1092" si="53">Planned&amp;" __/__"</f>
        <v>ƒ __/__</v>
      </c>
      <c r="B1029" s="217" t="str">
        <f>IFERROR(IF(VLOOKUP(L1029,ActivityList[#Data],13,0)="Yes"," "&amp;Map,"")&amp;IF(VLOOKUP(L1029,ActivityList[#Data],14,0)="Yes"," "&amp;Timeline,IF(VLOOKUP(L1029,ActivityList[#Data],14,0)="Figure"," "&amp;Timeline&amp;Figure,"")),"")</f>
        <v xml:space="preserve"> Ǽ</v>
      </c>
      <c r="C1029" s="85" t="str">
        <v>Read Chapters 4-7</v>
      </c>
      <c r="D1029" s="218" t="str">
        <v>Around the World in 80 Days</v>
      </c>
      <c r="E1029" s="218" t="str">
        <v>Foundation</v>
      </c>
      <c r="F1029" s="219" t="str">
        <v>Literature</v>
      </c>
      <c r="G1029" s="5">
        <v>77</v>
      </c>
      <c r="H1029" s="5" t="str">
        <v>Ethan‚ Jesse</v>
      </c>
      <c r="I1029" s="5" t="str">
        <v>Planned</v>
      </c>
      <c r="J1029" s="220">
        <f>_xlfn.XLOOKUP(G1029,Calendar!$A$2:$A$300,Calendar!$B$2:$B$300)</f>
        <v>43452</v>
      </c>
      <c r="K1029" s="5" t="b">
        <f t="shared" ca="1" si="51"/>
        <v>0</v>
      </c>
      <c r="L1029" s="5" t="str">
        <f t="shared" si="52"/>
        <v>FoundationAround the World in 80 Days77</v>
      </c>
    </row>
    <row r="1030" spans="1:12" hidden="1" x14ac:dyDescent="0.25">
      <c r="A1030" s="217" t="str">
        <f t="shared" si="53"/>
        <v>ƒ __/__</v>
      </c>
      <c r="B1030" s="217" t="str">
        <f>IFERROR(IF(VLOOKUP(L1030,ActivityList[#Data],13,0)="Yes"," "&amp;Map,"")&amp;IF(VLOOKUP(L1030,ActivityList[#Data],14,0)="Yes"," "&amp;Timeline,IF(VLOOKUP(L1030,ActivityList[#Data],14,0)="Figure"," "&amp;Timeline&amp;Figure,"")),"")</f>
        <v xml:space="preserve"> Ǽ</v>
      </c>
      <c r="C1030" s="85" t="str">
        <v>Read Chapters 8-10</v>
      </c>
      <c r="D1030" s="218" t="str">
        <v>Around the World in 80 Days</v>
      </c>
      <c r="E1030" s="218" t="str">
        <v>Foundation</v>
      </c>
      <c r="F1030" s="219" t="str">
        <v>Literature</v>
      </c>
      <c r="G1030" s="5">
        <v>78</v>
      </c>
      <c r="H1030" s="5" t="str">
        <v>Ethan‚ Jesse</v>
      </c>
      <c r="I1030" s="5" t="str">
        <v>Planned</v>
      </c>
      <c r="J1030" s="220">
        <f>_xlfn.XLOOKUP(G1030,Calendar!$A$2:$A$300,Calendar!$B$2:$B$300)</f>
        <v>43453</v>
      </c>
      <c r="K1030" s="5" t="b">
        <f t="shared" ca="1" si="51"/>
        <v>0</v>
      </c>
      <c r="L1030" s="5" t="str">
        <f t="shared" si="52"/>
        <v>FoundationAround the World in 80 Days78</v>
      </c>
    </row>
    <row r="1031" spans="1:12" hidden="1" x14ac:dyDescent="0.25">
      <c r="A1031" s="217" t="str">
        <f t="shared" si="53"/>
        <v>ƒ __/__</v>
      </c>
      <c r="B1031" s="217" t="str">
        <f>IFERROR(IF(VLOOKUP(L1031,ActivityList[#Data],13,0)="Yes"," "&amp;Map,"")&amp;IF(VLOOKUP(L1031,ActivityList[#Data],14,0)="Yes"," "&amp;Timeline,IF(VLOOKUP(L1031,ActivityList[#Data],14,0)="Figure"," "&amp;Timeline&amp;Figure,"")),"")</f>
        <v xml:space="preserve"> Ǽ</v>
      </c>
      <c r="C1031" s="85" t="str">
        <v>Read Chapters 11-12</v>
      </c>
      <c r="D1031" s="218" t="str">
        <v>Around the World in 80 Days</v>
      </c>
      <c r="E1031" s="218" t="str">
        <v>Foundation</v>
      </c>
      <c r="F1031" s="219" t="str">
        <v>Literature</v>
      </c>
      <c r="G1031" s="5">
        <v>79</v>
      </c>
      <c r="H1031" s="5" t="str">
        <v>Ethan‚ Jesse</v>
      </c>
      <c r="I1031" s="5" t="str">
        <v>Planned</v>
      </c>
      <c r="J1031" s="220">
        <f>_xlfn.XLOOKUP(G1031,Calendar!$A$2:$A$300,Calendar!$B$2:$B$300)</f>
        <v>43454</v>
      </c>
      <c r="K1031" s="5" t="b">
        <f t="shared" ca="1" si="51"/>
        <v>0</v>
      </c>
      <c r="L1031" s="5" t="str">
        <f t="shared" si="52"/>
        <v>FoundationAround the World in 80 Days79</v>
      </c>
    </row>
    <row r="1032" spans="1:12" hidden="1" x14ac:dyDescent="0.25">
      <c r="A1032" s="217" t="str">
        <f t="shared" si="53"/>
        <v>ƒ __/__</v>
      </c>
      <c r="B1032" s="217" t="str">
        <f>IFERROR(IF(VLOOKUP(L1032,ActivityList[#Data],13,0)="Yes"," "&amp;Map,"")&amp;IF(VLOOKUP(L1032,ActivityList[#Data],14,0)="Yes"," "&amp;Timeline,IF(VLOOKUP(L1032,ActivityList[#Data],14,0)="Figure"," "&amp;Timeline&amp;Figure,"")),"")</f>
        <v xml:space="preserve"> Ǽ</v>
      </c>
      <c r="C1032" s="85" t="str">
        <v>Read Chapters 13-14</v>
      </c>
      <c r="D1032" s="218" t="str">
        <v>Around the World in 80 Days</v>
      </c>
      <c r="E1032" s="218" t="str">
        <v>Foundation</v>
      </c>
      <c r="F1032" s="219" t="str">
        <v>Literature</v>
      </c>
      <c r="G1032" s="5">
        <v>80</v>
      </c>
      <c r="H1032" s="5" t="str">
        <v>Ethan‚ Jesse</v>
      </c>
      <c r="I1032" s="5" t="str">
        <v>Planned</v>
      </c>
      <c r="J1032" s="220">
        <f>_xlfn.XLOOKUP(G1032,Calendar!$A$2:$A$300,Calendar!$B$2:$B$300)</f>
        <v>43455</v>
      </c>
      <c r="K1032" s="5" t="b">
        <f t="shared" ca="1" si="51"/>
        <v>0</v>
      </c>
      <c r="L1032" s="5" t="str">
        <f t="shared" si="52"/>
        <v>FoundationAround the World in 80 Days80</v>
      </c>
    </row>
    <row r="1033" spans="1:12" hidden="1" x14ac:dyDescent="0.25">
      <c r="A1033" s="217" t="str">
        <f t="shared" si="53"/>
        <v>ƒ __/__</v>
      </c>
      <c r="B1033" s="217" t="str">
        <f>IFERROR(IF(VLOOKUP(L1033,ActivityList[#Data],13,0)="Yes"," "&amp;Map,"")&amp;IF(VLOOKUP(L1033,ActivityList[#Data],14,0)="Yes"," "&amp;Timeline,IF(VLOOKUP(L1033,ActivityList[#Data],14,0)="Figure"," "&amp;Timeline&amp;Figure,"")),"")</f>
        <v xml:space="preserve"> Ǽ</v>
      </c>
      <c r="C1033" s="85" t="str">
        <v>Read Chapters 15-16</v>
      </c>
      <c r="D1033" s="218" t="str">
        <v>Around the World in 80 Days</v>
      </c>
      <c r="E1033" s="218" t="str">
        <v>Foundation</v>
      </c>
      <c r="F1033" s="219" t="str">
        <v>Literature</v>
      </c>
      <c r="G1033" s="5">
        <v>81</v>
      </c>
      <c r="H1033" s="5" t="str">
        <v>Ethan‚ Jesse</v>
      </c>
      <c r="I1033" s="5" t="str">
        <v>Planned</v>
      </c>
      <c r="J1033" s="220">
        <f>_xlfn.XLOOKUP(G1033,Calendar!$A$2:$A$300,Calendar!$B$2:$B$300)</f>
        <v>43461</v>
      </c>
      <c r="K1033" s="5" t="b">
        <f t="shared" ca="1" si="51"/>
        <v>0</v>
      </c>
      <c r="L1033" s="5" t="str">
        <f t="shared" si="52"/>
        <v>FoundationAround the World in 80 Days81</v>
      </c>
    </row>
    <row r="1034" spans="1:12" hidden="1" x14ac:dyDescent="0.25">
      <c r="A1034" s="217" t="str">
        <f t="shared" si="53"/>
        <v>ƒ __/__</v>
      </c>
      <c r="B1034" s="217" t="str">
        <f>IFERROR(IF(VLOOKUP(L1034,ActivityList[#Data],13,0)="Yes"," "&amp;Map,"")&amp;IF(VLOOKUP(L1034,ActivityList[#Data],14,0)="Yes"," "&amp;Timeline,IF(VLOOKUP(L1034,ActivityList[#Data],14,0)="Figure"," "&amp;Timeline&amp;Figure,"")),"")</f>
        <v xml:space="preserve"> Ǽ</v>
      </c>
      <c r="C1034" s="85" t="str">
        <v>Read Chapters 17-19</v>
      </c>
      <c r="D1034" s="218" t="str">
        <v>Around the World in 80 Days</v>
      </c>
      <c r="E1034" s="218" t="str">
        <v>Foundation</v>
      </c>
      <c r="F1034" s="219" t="str">
        <v>Literature</v>
      </c>
      <c r="G1034" s="5">
        <v>82</v>
      </c>
      <c r="H1034" s="5" t="str">
        <v>Ethan‚ Jesse</v>
      </c>
      <c r="I1034" s="5" t="str">
        <v>Planned</v>
      </c>
      <c r="J1034" s="220">
        <f>_xlfn.XLOOKUP(G1034,Calendar!$A$2:$A$300,Calendar!$B$2:$B$300)</f>
        <v>43462</v>
      </c>
      <c r="K1034" s="5" t="b">
        <f t="shared" ca="1" si="51"/>
        <v>0</v>
      </c>
      <c r="L1034" s="5" t="str">
        <f t="shared" si="52"/>
        <v>FoundationAround the World in 80 Days82</v>
      </c>
    </row>
    <row r="1035" spans="1:12" hidden="1" x14ac:dyDescent="0.25">
      <c r="A1035" s="217" t="str">
        <f t="shared" si="53"/>
        <v>ƒ __/__</v>
      </c>
      <c r="B1035" s="217" t="str">
        <f>IFERROR(IF(VLOOKUP(L1035,ActivityList[#Data],13,0)="Yes"," "&amp;Map,"")&amp;IF(VLOOKUP(L1035,ActivityList[#Data],14,0)="Yes"," "&amp;Timeline,IF(VLOOKUP(L1035,ActivityList[#Data],14,0)="Figure"," "&amp;Timeline&amp;Figure,"")),"")</f>
        <v xml:space="preserve"> Ǽ</v>
      </c>
      <c r="C1035" s="85" t="str">
        <v>Read Chapters 20-21</v>
      </c>
      <c r="D1035" s="218" t="str">
        <v>Around the World in 80 Days</v>
      </c>
      <c r="E1035" s="218" t="str">
        <v>Foundation</v>
      </c>
      <c r="F1035" s="219" t="str">
        <v>Literature</v>
      </c>
      <c r="G1035" s="5">
        <v>83</v>
      </c>
      <c r="H1035" s="5" t="str">
        <v>Ethan‚ Jesse</v>
      </c>
      <c r="I1035" s="5" t="str">
        <v>Planned</v>
      </c>
      <c r="J1035" s="220">
        <f>_xlfn.XLOOKUP(G1035,Calendar!$A$2:$A$300,Calendar!$B$2:$B$300)</f>
        <v>43467</v>
      </c>
      <c r="K1035" s="5" t="b">
        <f t="shared" ca="1" si="51"/>
        <v>0</v>
      </c>
      <c r="L1035" s="5" t="str">
        <f t="shared" si="52"/>
        <v>FoundationAround the World in 80 Days83</v>
      </c>
    </row>
    <row r="1036" spans="1:12" hidden="1" x14ac:dyDescent="0.25">
      <c r="A1036" s="217" t="str">
        <f t="shared" si="53"/>
        <v>ƒ __/__</v>
      </c>
      <c r="B1036" s="217" t="str">
        <f>IFERROR(IF(VLOOKUP(L1036,ActivityList[#Data],13,0)="Yes"," "&amp;Map,"")&amp;IF(VLOOKUP(L1036,ActivityList[#Data],14,0)="Yes"," "&amp;Timeline,IF(VLOOKUP(L1036,ActivityList[#Data],14,0)="Figure"," "&amp;Timeline&amp;Figure,"")),"")</f>
        <v xml:space="preserve"> Ǽ</v>
      </c>
      <c r="C1036" s="85" t="str">
        <v>Read Chapter 22</v>
      </c>
      <c r="D1036" s="218" t="str">
        <v>Around the World in 80 Days</v>
      </c>
      <c r="E1036" s="218" t="str">
        <v>Foundation</v>
      </c>
      <c r="F1036" s="219" t="str">
        <v>Literature</v>
      </c>
      <c r="G1036" s="5">
        <v>84</v>
      </c>
      <c r="H1036" s="5" t="str">
        <v>Ethan‚ Jesse</v>
      </c>
      <c r="I1036" s="5" t="str">
        <v>Planned</v>
      </c>
      <c r="J1036" s="220">
        <f>_xlfn.XLOOKUP(G1036,Calendar!$A$2:$A$300,Calendar!$B$2:$B$300)</f>
        <v>43468</v>
      </c>
      <c r="K1036" s="5" t="b">
        <f t="shared" ca="1" si="51"/>
        <v>0</v>
      </c>
      <c r="L1036" s="5" t="str">
        <f t="shared" si="52"/>
        <v>FoundationAround the World in 80 Days84</v>
      </c>
    </row>
    <row r="1037" spans="1:12" hidden="1" x14ac:dyDescent="0.25">
      <c r="A1037" s="217" t="str">
        <f t="shared" si="53"/>
        <v>ƒ __/__</v>
      </c>
      <c r="B1037" s="217" t="str">
        <f>IFERROR(IF(VLOOKUP(L1037,ActivityList[#Data],13,0)="Yes"," "&amp;Map,"")&amp;IF(VLOOKUP(L1037,ActivityList[#Data],14,0)="Yes"," "&amp;Timeline,IF(VLOOKUP(L1037,ActivityList[#Data],14,0)="Figure"," "&amp;Timeline&amp;Figure,"")),"")</f>
        <v xml:space="preserve"> Ǽ</v>
      </c>
      <c r="C1037" s="85" t="str">
        <v>Read Chapters 23-25</v>
      </c>
      <c r="D1037" s="218" t="str">
        <v>Around the World in 80 Days</v>
      </c>
      <c r="E1037" s="218" t="str">
        <v>Foundation</v>
      </c>
      <c r="F1037" s="219" t="str">
        <v>Literature</v>
      </c>
      <c r="G1037" s="5">
        <v>85</v>
      </c>
      <c r="H1037" s="5" t="str">
        <v>Ethan‚ Jesse</v>
      </c>
      <c r="I1037" s="5" t="str">
        <v>Planned</v>
      </c>
      <c r="J1037" s="220">
        <f>_xlfn.XLOOKUP(G1037,Calendar!$A$2:$A$300,Calendar!$B$2:$B$300)</f>
        <v>43469</v>
      </c>
      <c r="K1037" s="5" t="b">
        <f t="shared" ca="1" si="51"/>
        <v>0</v>
      </c>
      <c r="L1037" s="5" t="str">
        <f t="shared" si="52"/>
        <v>FoundationAround the World in 80 Days85</v>
      </c>
    </row>
    <row r="1038" spans="1:12" hidden="1" x14ac:dyDescent="0.25">
      <c r="A1038" s="217" t="str">
        <f t="shared" si="53"/>
        <v>ƒ __/__</v>
      </c>
      <c r="B1038" s="217" t="str">
        <f>IFERROR(IF(VLOOKUP(L1038,ActivityList[#Data],13,0)="Yes"," "&amp;Map,"")&amp;IF(VLOOKUP(L1038,ActivityList[#Data],14,0)="Yes"," "&amp;Timeline,IF(VLOOKUP(L1038,ActivityList[#Data],14,0)="Figure"," "&amp;Timeline&amp;Figure,"")),"")</f>
        <v xml:space="preserve"> Ǽ</v>
      </c>
      <c r="C1038" s="85" t="str">
        <v>Read Chapters 26-27</v>
      </c>
      <c r="D1038" s="218" t="str">
        <v>Around the World in 80 Days</v>
      </c>
      <c r="E1038" s="218" t="str">
        <v>Foundation</v>
      </c>
      <c r="F1038" s="219" t="str">
        <v>Literature</v>
      </c>
      <c r="G1038" s="5">
        <v>86</v>
      </c>
      <c r="H1038" s="5" t="str">
        <v>Ethan‚ Jesse</v>
      </c>
      <c r="I1038" s="5" t="str">
        <v>Planned</v>
      </c>
      <c r="J1038" s="220">
        <f>_xlfn.XLOOKUP(G1038,Calendar!$A$2:$A$300,Calendar!$B$2:$B$300)</f>
        <v>43472</v>
      </c>
      <c r="K1038" s="5" t="b">
        <f t="shared" ca="1" si="51"/>
        <v>0</v>
      </c>
      <c r="L1038" s="5" t="str">
        <f t="shared" si="52"/>
        <v>FoundationAround the World in 80 Days86</v>
      </c>
    </row>
    <row r="1039" spans="1:12" hidden="1" x14ac:dyDescent="0.25">
      <c r="A1039" s="217" t="str">
        <f t="shared" si="53"/>
        <v>ƒ __/__</v>
      </c>
      <c r="B1039" s="217" t="str">
        <f>IFERROR(IF(VLOOKUP(L1039,ActivityList[#Data],13,0)="Yes"," "&amp;Map,"")&amp;IF(VLOOKUP(L1039,ActivityList[#Data],14,0)="Yes"," "&amp;Timeline,IF(VLOOKUP(L1039,ActivityList[#Data],14,0)="Figure"," "&amp;Timeline&amp;Figure,"")),"")</f>
        <v xml:space="preserve"> Ǽ</v>
      </c>
      <c r="C1039" s="85" t="str">
        <v>Read Chapters 28-29</v>
      </c>
      <c r="D1039" s="218" t="str">
        <v>Around the World in 80 Days</v>
      </c>
      <c r="E1039" s="218" t="str">
        <v>Foundation</v>
      </c>
      <c r="F1039" s="219" t="str">
        <v>Literature</v>
      </c>
      <c r="G1039" s="5">
        <v>87</v>
      </c>
      <c r="H1039" s="5" t="str">
        <v>Ethan‚ Jesse</v>
      </c>
      <c r="I1039" s="5" t="str">
        <v>Planned</v>
      </c>
      <c r="J1039" s="220">
        <f>_xlfn.XLOOKUP(G1039,Calendar!$A$2:$A$300,Calendar!$B$2:$B$300)</f>
        <v>43473</v>
      </c>
      <c r="K1039" s="5" t="b">
        <f t="shared" ca="1" si="51"/>
        <v>0</v>
      </c>
      <c r="L1039" s="5" t="str">
        <f t="shared" si="52"/>
        <v>FoundationAround the World in 80 Days87</v>
      </c>
    </row>
    <row r="1040" spans="1:12" hidden="1" x14ac:dyDescent="0.25">
      <c r="A1040" s="217" t="str">
        <f t="shared" si="53"/>
        <v>ƒ __/__</v>
      </c>
      <c r="B1040" s="217" t="str">
        <f>IFERROR(IF(VLOOKUP(L1040,ActivityList[#Data],13,0)="Yes"," "&amp;Map,"")&amp;IF(VLOOKUP(L1040,ActivityList[#Data],14,0)="Yes"," "&amp;Timeline,IF(VLOOKUP(L1040,ActivityList[#Data],14,0)="Figure"," "&amp;Timeline&amp;Figure,"")),"")</f>
        <v xml:space="preserve"> Ǽ</v>
      </c>
      <c r="C1040" s="85" t="str">
        <v>Read Chapters 30-31</v>
      </c>
      <c r="D1040" s="218" t="str">
        <v>Around the World in 80 Days</v>
      </c>
      <c r="E1040" s="218" t="str">
        <v>Foundation</v>
      </c>
      <c r="F1040" s="219" t="str">
        <v>Literature</v>
      </c>
      <c r="G1040" s="5">
        <v>88</v>
      </c>
      <c r="H1040" s="5" t="str">
        <v>Ethan‚ Jesse</v>
      </c>
      <c r="I1040" s="5" t="str">
        <v>Planned</v>
      </c>
      <c r="J1040" s="220">
        <f>_xlfn.XLOOKUP(G1040,Calendar!$A$2:$A$300,Calendar!$B$2:$B$300)</f>
        <v>43474</v>
      </c>
      <c r="K1040" s="5" t="b">
        <f t="shared" ca="1" si="51"/>
        <v>0</v>
      </c>
      <c r="L1040" s="5" t="str">
        <f t="shared" si="52"/>
        <v>FoundationAround the World in 80 Days88</v>
      </c>
    </row>
    <row r="1041" spans="1:12" hidden="1" x14ac:dyDescent="0.25">
      <c r="A1041" s="217" t="str">
        <f t="shared" si="53"/>
        <v>ƒ __/__</v>
      </c>
      <c r="B1041" s="217" t="str">
        <f>IFERROR(IF(VLOOKUP(L1041,ActivityList[#Data],13,0)="Yes"," "&amp;Map,"")&amp;IF(VLOOKUP(L1041,ActivityList[#Data],14,0)="Yes"," "&amp;Timeline,IF(VLOOKUP(L1041,ActivityList[#Data],14,0)="Figure"," "&amp;Timeline&amp;Figure,"")),"")</f>
        <v xml:space="preserve"> Ǽ</v>
      </c>
      <c r="C1041" s="85" t="str">
        <v>Read Chapters 32-33</v>
      </c>
      <c r="D1041" s="218" t="str">
        <v>Around the World in 80 Days</v>
      </c>
      <c r="E1041" s="218" t="str">
        <v>Foundation</v>
      </c>
      <c r="F1041" s="219" t="str">
        <v>Literature</v>
      </c>
      <c r="G1041" s="5">
        <v>89</v>
      </c>
      <c r="H1041" s="5" t="str">
        <v>Ethan‚ Jesse</v>
      </c>
      <c r="I1041" s="5" t="str">
        <v>Planned</v>
      </c>
      <c r="J1041" s="220">
        <f>_xlfn.XLOOKUP(G1041,Calendar!$A$2:$A$300,Calendar!$B$2:$B$300)</f>
        <v>43475</v>
      </c>
      <c r="K1041" s="5" t="b">
        <f t="shared" ca="1" si="51"/>
        <v>0</v>
      </c>
      <c r="L1041" s="5" t="str">
        <f t="shared" si="52"/>
        <v>FoundationAround the World in 80 Days89</v>
      </c>
    </row>
    <row r="1042" spans="1:12" hidden="1" x14ac:dyDescent="0.25">
      <c r="A1042" s="217" t="str">
        <f t="shared" si="53"/>
        <v>ƒ __/__</v>
      </c>
      <c r="B1042" s="217" t="str">
        <f>IFERROR(IF(VLOOKUP(L1042,ActivityList[#Data],13,0)="Yes"," "&amp;Map,"")&amp;IF(VLOOKUP(L1042,ActivityList[#Data],14,0)="Yes"," "&amp;Timeline,IF(VLOOKUP(L1042,ActivityList[#Data],14,0)="Figure"," "&amp;Timeline&amp;Figure,"")),"")</f>
        <v xml:space="preserve"> Ǽ</v>
      </c>
      <c r="C1042" s="85" t="str">
        <v>Read from Chapter 34 through to the end</v>
      </c>
      <c r="D1042" s="218" t="str">
        <v>Around the World in 80 Days</v>
      </c>
      <c r="E1042" s="218" t="str">
        <v>Foundation</v>
      </c>
      <c r="F1042" s="219" t="str">
        <v>Literature</v>
      </c>
      <c r="G1042" s="5">
        <v>90</v>
      </c>
      <c r="H1042" s="5" t="str">
        <v>Ethan‚ Jesse</v>
      </c>
      <c r="I1042" s="5" t="str">
        <v>Planned</v>
      </c>
      <c r="J1042" s="220">
        <f>_xlfn.XLOOKUP(G1042,Calendar!$A$2:$A$300,Calendar!$B$2:$B$300)</f>
        <v>43476</v>
      </c>
      <c r="K1042" s="5" t="b">
        <f t="shared" ca="1" si="51"/>
        <v>0</v>
      </c>
      <c r="L1042" s="5" t="str">
        <f t="shared" si="52"/>
        <v>FoundationAround the World in 80 Days90</v>
      </c>
    </row>
    <row r="1043" spans="1:12" hidden="1" x14ac:dyDescent="0.25">
      <c r="A1043" s="217" t="str">
        <f t="shared" si="53"/>
        <v>ƒ __/__</v>
      </c>
      <c r="B1043" s="217" t="str">
        <f>IFERROR(IF(VLOOKUP(L1043,ActivityList[#Data],13,0)="Yes"," "&amp;Map,"")&amp;IF(VLOOKUP(L1043,ActivityList[#Data],14,0)="Yes"," "&amp;Timeline,IF(VLOOKUP(L1043,ActivityList[#Data],14,0)="Figure"," "&amp;Timeline&amp;Figure,"")),"")</f>
        <v xml:space="preserve"> Ǽ ǽǾ</v>
      </c>
      <c r="C1043" s="85" t="str">
        <v>Read Chapter 1</v>
      </c>
      <c r="D1043" s="218" t="str">
        <v>Teresa of Calcutta</v>
      </c>
      <c r="E1043" s="218" t="str">
        <v>Foundation</v>
      </c>
      <c r="F1043" s="219" t="str">
        <v>Literature</v>
      </c>
      <c r="G1043" s="5">
        <v>81</v>
      </c>
      <c r="H1043" s="5" t="str">
        <v>Ethan‚ Jesse</v>
      </c>
      <c r="I1043" s="5" t="str">
        <v>Planned</v>
      </c>
      <c r="J1043" s="220">
        <f>_xlfn.XLOOKUP(G1043,Calendar!$A$2:$A$300,Calendar!$B$2:$B$300)</f>
        <v>43461</v>
      </c>
      <c r="K1043" s="5" t="b">
        <f t="shared" ref="K1043:K1106" ca="1" si="54">J1043&lt;=$D$1</f>
        <v>0</v>
      </c>
      <c r="L1043" s="5" t="str">
        <f t="shared" ref="L1043:L1106" si="55">E1043&amp;D1043&amp;G1043</f>
        <v>FoundationTeresa of Calcutta81</v>
      </c>
    </row>
    <row r="1044" spans="1:12" hidden="1" x14ac:dyDescent="0.25">
      <c r="A1044" s="217" t="str">
        <f t="shared" si="53"/>
        <v>ƒ __/__</v>
      </c>
      <c r="B1044" s="217" t="str">
        <f>IFERROR(IF(VLOOKUP(L1044,ActivityList[#Data],13,0)="Yes"," "&amp;Map,"")&amp;IF(VLOOKUP(L1044,ActivityList[#Data],14,0)="Yes"," "&amp;Timeline,IF(VLOOKUP(L1044,ActivityList[#Data],14,0)="Figure"," "&amp;Timeline&amp;Figure,"")),"")</f>
        <v/>
      </c>
      <c r="C1044" s="85" t="str">
        <v>Read Chapters 2-3</v>
      </c>
      <c r="D1044" s="218" t="str">
        <v>Teresa of Calcutta</v>
      </c>
      <c r="E1044" s="218" t="str">
        <v>Foundation</v>
      </c>
      <c r="F1044" s="219" t="str">
        <v>Literature</v>
      </c>
      <c r="G1044" s="5">
        <v>82</v>
      </c>
      <c r="H1044" s="5" t="str">
        <v>Ethan‚ Jesse</v>
      </c>
      <c r="I1044" s="5" t="str">
        <v>Planned</v>
      </c>
      <c r="J1044" s="220">
        <f>_xlfn.XLOOKUP(G1044,Calendar!$A$2:$A$300,Calendar!$B$2:$B$300)</f>
        <v>43462</v>
      </c>
      <c r="K1044" s="5" t="b">
        <f t="shared" ca="1" si="54"/>
        <v>0</v>
      </c>
      <c r="L1044" s="5" t="str">
        <f t="shared" si="55"/>
        <v>FoundationTeresa of Calcutta82</v>
      </c>
    </row>
    <row r="1045" spans="1:12" hidden="1" x14ac:dyDescent="0.25">
      <c r="A1045" s="217" t="str">
        <f t="shared" si="53"/>
        <v>ƒ __/__</v>
      </c>
      <c r="B1045" s="217" t="str">
        <f>IFERROR(IF(VLOOKUP(L1045,ActivityList[#Data],13,0)="Yes"," "&amp;Map,"")&amp;IF(VLOOKUP(L1045,ActivityList[#Data],14,0)="Yes"," "&amp;Timeline,IF(VLOOKUP(L1045,ActivityList[#Data],14,0)="Figure"," "&amp;Timeline&amp;Figure,"")),"")</f>
        <v/>
      </c>
      <c r="C1045" s="85" t="str">
        <v>Read Chapter 4</v>
      </c>
      <c r="D1045" s="218" t="str">
        <v>Teresa of Calcutta</v>
      </c>
      <c r="E1045" s="218" t="str">
        <v>Foundation</v>
      </c>
      <c r="F1045" s="219" t="str">
        <v>Literature</v>
      </c>
      <c r="G1045" s="5">
        <v>83</v>
      </c>
      <c r="H1045" s="5" t="str">
        <v>Ethan‚ Jesse</v>
      </c>
      <c r="I1045" s="5" t="str">
        <v>Planned</v>
      </c>
      <c r="J1045" s="220">
        <f>_xlfn.XLOOKUP(G1045,Calendar!$A$2:$A$300,Calendar!$B$2:$B$300)</f>
        <v>43467</v>
      </c>
      <c r="K1045" s="5" t="b">
        <f t="shared" ca="1" si="54"/>
        <v>0</v>
      </c>
      <c r="L1045" s="5" t="str">
        <f t="shared" si="55"/>
        <v>FoundationTeresa of Calcutta83</v>
      </c>
    </row>
    <row r="1046" spans="1:12" hidden="1" x14ac:dyDescent="0.25">
      <c r="A1046" s="217" t="str">
        <f t="shared" si="53"/>
        <v>ƒ __/__</v>
      </c>
      <c r="B1046" s="217" t="str">
        <f>IFERROR(IF(VLOOKUP(L1046,ActivityList[#Data],13,0)="Yes"," "&amp;Map,"")&amp;IF(VLOOKUP(L1046,ActivityList[#Data],14,0)="Yes"," "&amp;Timeline,IF(VLOOKUP(L1046,ActivityList[#Data],14,0)="Figure"," "&amp;Timeline&amp;Figure,"")),"")</f>
        <v/>
      </c>
      <c r="C1046" s="85" t="str">
        <v>Read Chapter 5</v>
      </c>
      <c r="D1046" s="218" t="str">
        <v>Teresa of Calcutta</v>
      </c>
      <c r="E1046" s="218" t="str">
        <v>Foundation</v>
      </c>
      <c r="F1046" s="219" t="str">
        <v>Literature</v>
      </c>
      <c r="G1046" s="5">
        <v>84</v>
      </c>
      <c r="H1046" s="5" t="str">
        <v>Ethan‚ Jesse</v>
      </c>
      <c r="I1046" s="5" t="str">
        <v>Planned</v>
      </c>
      <c r="J1046" s="220">
        <f>_xlfn.XLOOKUP(G1046,Calendar!$A$2:$A$300,Calendar!$B$2:$B$300)</f>
        <v>43468</v>
      </c>
      <c r="K1046" s="5" t="b">
        <f t="shared" ca="1" si="54"/>
        <v>0</v>
      </c>
      <c r="L1046" s="5" t="str">
        <f t="shared" si="55"/>
        <v>FoundationTeresa of Calcutta84</v>
      </c>
    </row>
    <row r="1047" spans="1:12" hidden="1" x14ac:dyDescent="0.25">
      <c r="A1047" s="217" t="str">
        <f t="shared" si="53"/>
        <v>ƒ __/__</v>
      </c>
      <c r="B1047" s="217" t="str">
        <f>IFERROR(IF(VLOOKUP(L1047,ActivityList[#Data],13,0)="Yes"," "&amp;Map,"")&amp;IF(VLOOKUP(L1047,ActivityList[#Data],14,0)="Yes"," "&amp;Timeline,IF(VLOOKUP(L1047,ActivityList[#Data],14,0)="Figure"," "&amp;Timeline&amp;Figure,"")),"")</f>
        <v xml:space="preserve"> Ǽ</v>
      </c>
      <c r="C1047" s="85" t="str">
        <v>Read Chapters 6-7</v>
      </c>
      <c r="D1047" s="218" t="str">
        <v>Teresa of Calcutta</v>
      </c>
      <c r="E1047" s="218" t="str">
        <v>Foundation</v>
      </c>
      <c r="F1047" s="219" t="str">
        <v>Literature</v>
      </c>
      <c r="G1047" s="5">
        <v>85</v>
      </c>
      <c r="H1047" s="5" t="str">
        <v>Ethan‚ Jesse</v>
      </c>
      <c r="I1047" s="5" t="str">
        <v>Planned</v>
      </c>
      <c r="J1047" s="220">
        <f>_xlfn.XLOOKUP(G1047,Calendar!$A$2:$A$300,Calendar!$B$2:$B$300)</f>
        <v>43469</v>
      </c>
      <c r="K1047" s="5" t="b">
        <f t="shared" ca="1" si="54"/>
        <v>0</v>
      </c>
      <c r="L1047" s="5" t="str">
        <f t="shared" si="55"/>
        <v>FoundationTeresa of Calcutta85</v>
      </c>
    </row>
    <row r="1048" spans="1:12" hidden="1" x14ac:dyDescent="0.25">
      <c r="A1048" s="217" t="str">
        <f t="shared" si="53"/>
        <v>ƒ __/__</v>
      </c>
      <c r="B1048" s="217" t="str">
        <f>IFERROR(IF(VLOOKUP(L1048,ActivityList[#Data],13,0)="Yes"," "&amp;Map,"")&amp;IF(VLOOKUP(L1048,ActivityList[#Data],14,0)="Yes"," "&amp;Timeline,IF(VLOOKUP(L1048,ActivityList[#Data],14,0)="Figure"," "&amp;Timeline&amp;Figure,"")),"")</f>
        <v xml:space="preserve"> Ǽ</v>
      </c>
      <c r="C1048" s="85" t="str">
        <v>Read Chapters 8-9</v>
      </c>
      <c r="D1048" s="218" t="str">
        <v>Teresa of Calcutta</v>
      </c>
      <c r="E1048" s="218" t="str">
        <v>Foundation</v>
      </c>
      <c r="F1048" s="219" t="str">
        <v>Literature</v>
      </c>
      <c r="G1048" s="5">
        <v>86</v>
      </c>
      <c r="H1048" s="5" t="str">
        <v>Ethan‚ Jesse</v>
      </c>
      <c r="I1048" s="5" t="str">
        <v>Planned</v>
      </c>
      <c r="J1048" s="220">
        <f>_xlfn.XLOOKUP(G1048,Calendar!$A$2:$A$300,Calendar!$B$2:$B$300)</f>
        <v>43472</v>
      </c>
      <c r="K1048" s="5" t="b">
        <f t="shared" ca="1" si="54"/>
        <v>0</v>
      </c>
      <c r="L1048" s="5" t="str">
        <f t="shared" si="55"/>
        <v>FoundationTeresa of Calcutta86</v>
      </c>
    </row>
    <row r="1049" spans="1:12" hidden="1" x14ac:dyDescent="0.25">
      <c r="A1049" s="217" t="str">
        <f t="shared" si="53"/>
        <v>ƒ __/__</v>
      </c>
      <c r="B1049" s="217" t="str">
        <f>IFERROR(IF(VLOOKUP(L1049,ActivityList[#Data],13,0)="Yes"," "&amp;Map,"")&amp;IF(VLOOKUP(L1049,ActivityList[#Data],14,0)="Yes"," "&amp;Timeline,IF(VLOOKUP(L1049,ActivityList[#Data],14,0)="Figure"," "&amp;Timeline&amp;Figure,"")),"")</f>
        <v xml:space="preserve"> Ǽ</v>
      </c>
      <c r="C1049" s="85" t="str">
        <v>Read Chapters 10-11</v>
      </c>
      <c r="D1049" s="218" t="str">
        <v>Teresa of Calcutta</v>
      </c>
      <c r="E1049" s="218" t="str">
        <v>Foundation</v>
      </c>
      <c r="F1049" s="219" t="str">
        <v>Literature</v>
      </c>
      <c r="G1049" s="5">
        <v>87</v>
      </c>
      <c r="H1049" s="5" t="str">
        <v>Ethan‚ Jesse</v>
      </c>
      <c r="I1049" s="5" t="str">
        <v>Planned</v>
      </c>
      <c r="J1049" s="220">
        <f>_xlfn.XLOOKUP(G1049,Calendar!$A$2:$A$300,Calendar!$B$2:$B$300)</f>
        <v>43473</v>
      </c>
      <c r="K1049" s="5" t="b">
        <f t="shared" ca="1" si="54"/>
        <v>0</v>
      </c>
      <c r="L1049" s="5" t="str">
        <f t="shared" si="55"/>
        <v>FoundationTeresa of Calcutta87</v>
      </c>
    </row>
    <row r="1050" spans="1:12" hidden="1" x14ac:dyDescent="0.25">
      <c r="A1050" s="217" t="str">
        <f t="shared" si="53"/>
        <v>ƒ __/__</v>
      </c>
      <c r="B1050" s="217" t="str">
        <f>IFERROR(IF(VLOOKUP(L1050,ActivityList[#Data],13,0)="Yes"," "&amp;Map,"")&amp;IF(VLOOKUP(L1050,ActivityList[#Data],14,0)="Yes"," "&amp;Timeline,IF(VLOOKUP(L1050,ActivityList[#Data],14,0)="Figure"," "&amp;Timeline&amp;Figure,"")),"")</f>
        <v/>
      </c>
      <c r="C1050" s="85" t="str">
        <v>Read Chapter 12</v>
      </c>
      <c r="D1050" s="218" t="str">
        <v>Teresa of Calcutta</v>
      </c>
      <c r="E1050" s="218" t="str">
        <v>Foundation</v>
      </c>
      <c r="F1050" s="219" t="str">
        <v>Literature</v>
      </c>
      <c r="G1050" s="5">
        <v>88</v>
      </c>
      <c r="H1050" s="5" t="str">
        <v>Ethan‚ Jesse</v>
      </c>
      <c r="I1050" s="5" t="str">
        <v>Planned</v>
      </c>
      <c r="J1050" s="220">
        <f>_xlfn.XLOOKUP(G1050,Calendar!$A$2:$A$300,Calendar!$B$2:$B$300)</f>
        <v>43474</v>
      </c>
      <c r="K1050" s="5" t="b">
        <f t="shared" ca="1" si="54"/>
        <v>0</v>
      </c>
      <c r="L1050" s="5" t="str">
        <f t="shared" si="55"/>
        <v>FoundationTeresa of Calcutta88</v>
      </c>
    </row>
    <row r="1051" spans="1:12" hidden="1" x14ac:dyDescent="0.25">
      <c r="A1051" s="217" t="str">
        <f t="shared" si="53"/>
        <v>ƒ __/__</v>
      </c>
      <c r="B1051" s="217" t="str">
        <f>IFERROR(IF(VLOOKUP(L1051,ActivityList[#Data],13,0)="Yes"," "&amp;Map,"")&amp;IF(VLOOKUP(L1051,ActivityList[#Data],14,0)="Yes"," "&amp;Timeline,IF(VLOOKUP(L1051,ActivityList[#Data],14,0)="Figure"," "&amp;Timeline&amp;Figure,"")),"")</f>
        <v/>
      </c>
      <c r="C1051" s="85" t="str">
        <v>Read Chapter 13</v>
      </c>
      <c r="D1051" s="218" t="str">
        <v>Teresa of Calcutta</v>
      </c>
      <c r="E1051" s="218" t="str">
        <v>Foundation</v>
      </c>
      <c r="F1051" s="219" t="str">
        <v>Literature</v>
      </c>
      <c r="G1051" s="5">
        <v>89</v>
      </c>
      <c r="H1051" s="5" t="str">
        <v>Ethan‚ Jesse</v>
      </c>
      <c r="I1051" s="5" t="str">
        <v>Planned</v>
      </c>
      <c r="J1051" s="220">
        <f>_xlfn.XLOOKUP(G1051,Calendar!$A$2:$A$300,Calendar!$B$2:$B$300)</f>
        <v>43475</v>
      </c>
      <c r="K1051" s="5" t="b">
        <f t="shared" ca="1" si="54"/>
        <v>0</v>
      </c>
      <c r="L1051" s="5" t="str">
        <f t="shared" si="55"/>
        <v>FoundationTeresa of Calcutta89</v>
      </c>
    </row>
    <row r="1052" spans="1:12" hidden="1" x14ac:dyDescent="0.25">
      <c r="A1052" s="217" t="str">
        <f t="shared" si="53"/>
        <v>ƒ __/__</v>
      </c>
      <c r="B1052" s="217" t="str">
        <f>IFERROR(IF(VLOOKUP(L1052,ActivityList[#Data],13,0)="Yes"," "&amp;Map,"")&amp;IF(VLOOKUP(L1052,ActivityList[#Data],14,0)="Yes"," "&amp;Timeline,IF(VLOOKUP(L1052,ActivityList[#Data],14,0)="Figure"," "&amp;Timeline&amp;Figure,"")),"")</f>
        <v/>
      </c>
      <c r="C1052" s="85" t="str">
        <v>Read Chapters 14-15</v>
      </c>
      <c r="D1052" s="218" t="str">
        <v>Teresa of Calcutta</v>
      </c>
      <c r="E1052" s="218" t="str">
        <v>Foundation</v>
      </c>
      <c r="F1052" s="219" t="str">
        <v>Literature</v>
      </c>
      <c r="G1052" s="5">
        <v>90</v>
      </c>
      <c r="H1052" s="5" t="str">
        <v>Ethan‚ Jesse</v>
      </c>
      <c r="I1052" s="5" t="str">
        <v>Planned</v>
      </c>
      <c r="J1052" s="220">
        <f>_xlfn.XLOOKUP(G1052,Calendar!$A$2:$A$300,Calendar!$B$2:$B$300)</f>
        <v>43476</v>
      </c>
      <c r="K1052" s="5" t="b">
        <f t="shared" ca="1" si="54"/>
        <v>0</v>
      </c>
      <c r="L1052" s="5" t="str">
        <f t="shared" si="55"/>
        <v>FoundationTeresa of Calcutta90</v>
      </c>
    </row>
    <row r="1053" spans="1:12" hidden="1" x14ac:dyDescent="0.25">
      <c r="A1053" s="217" t="str">
        <f t="shared" si="53"/>
        <v>ƒ __/__</v>
      </c>
      <c r="B1053" s="217" t="str">
        <f>IFERROR(IF(VLOOKUP(L1053,ActivityList[#Data],13,0)="Yes"," "&amp;Map,"")&amp;IF(VLOOKUP(L1053,ActivityList[#Data],14,0)="Yes"," "&amp;Timeline,IF(VLOOKUP(L1053,ActivityList[#Data],14,0)="Figure"," "&amp;Timeline&amp;Figure,"")),"")</f>
        <v xml:space="preserve"> Ǽ</v>
      </c>
      <c r="C1053" s="85" t="str">
        <v>Read Chapter 1</v>
      </c>
      <c r="D1053" s="218" t="str">
        <v>Daughter of the Mountains</v>
      </c>
      <c r="E1053" s="218" t="str">
        <v>Foundation</v>
      </c>
      <c r="F1053" s="219" t="str">
        <v>Literature</v>
      </c>
      <c r="G1053" s="5">
        <v>91</v>
      </c>
      <c r="H1053" s="5" t="str">
        <v>Ethan‚ Jesse</v>
      </c>
      <c r="I1053" s="5" t="str">
        <v>Planned</v>
      </c>
      <c r="J1053" s="220">
        <f>_xlfn.XLOOKUP(G1053,Calendar!$A$2:$A$300,Calendar!$B$2:$B$300)</f>
        <v>43479</v>
      </c>
      <c r="K1053" s="5" t="b">
        <f t="shared" ca="1" si="54"/>
        <v>0</v>
      </c>
      <c r="L1053" s="5" t="str">
        <f t="shared" si="55"/>
        <v>FoundationDaughter of the Mountains91</v>
      </c>
    </row>
    <row r="1054" spans="1:12" hidden="1" x14ac:dyDescent="0.25">
      <c r="A1054" s="217" t="str">
        <f t="shared" si="53"/>
        <v>ƒ __/__</v>
      </c>
      <c r="B1054" s="217" t="str">
        <f>IFERROR(IF(VLOOKUP(L1054,ActivityList[#Data],13,0)="Yes"," "&amp;Map,"")&amp;IF(VLOOKUP(L1054,ActivityList[#Data],14,0)="Yes"," "&amp;Timeline,IF(VLOOKUP(L1054,ActivityList[#Data],14,0)="Figure"," "&amp;Timeline&amp;Figure,"")),"")</f>
        <v/>
      </c>
      <c r="C1054" s="85" t="str">
        <v>Read Chapter 2</v>
      </c>
      <c r="D1054" s="218" t="str">
        <v>Daughter of the Mountains</v>
      </c>
      <c r="E1054" s="218" t="str">
        <v>Foundation</v>
      </c>
      <c r="F1054" s="219" t="str">
        <v>Literature</v>
      </c>
      <c r="G1054" s="5">
        <v>93</v>
      </c>
      <c r="H1054" s="5" t="str">
        <v>Ethan‚ Jesse</v>
      </c>
      <c r="I1054" s="5" t="str">
        <v>Planned</v>
      </c>
      <c r="J1054" s="220">
        <f>_xlfn.XLOOKUP(G1054,Calendar!$A$2:$A$300,Calendar!$B$2:$B$300)</f>
        <v>43481</v>
      </c>
      <c r="K1054" s="5" t="b">
        <f t="shared" ca="1" si="54"/>
        <v>0</v>
      </c>
      <c r="L1054" s="5" t="str">
        <f t="shared" si="55"/>
        <v>FoundationDaughter of the Mountains93</v>
      </c>
    </row>
    <row r="1055" spans="1:12" hidden="1" x14ac:dyDescent="0.25">
      <c r="A1055" s="217" t="str">
        <f t="shared" si="53"/>
        <v>ƒ __/__</v>
      </c>
      <c r="B1055" s="217" t="str">
        <f>IFERROR(IF(VLOOKUP(L1055,ActivityList[#Data],13,0)="Yes"," "&amp;Map,"")&amp;IF(VLOOKUP(L1055,ActivityList[#Data],14,0)="Yes"," "&amp;Timeline,IF(VLOOKUP(L1055,ActivityList[#Data],14,0)="Figure"," "&amp;Timeline&amp;Figure,"")),"")</f>
        <v/>
      </c>
      <c r="C1055" s="85" t="str">
        <v>Read Chapter 3</v>
      </c>
      <c r="D1055" s="218" t="str">
        <v>Daughter of the Mountains</v>
      </c>
      <c r="E1055" s="218" t="str">
        <v>Foundation</v>
      </c>
      <c r="F1055" s="219" t="str">
        <v>Literature</v>
      </c>
      <c r="G1055" s="5">
        <v>95</v>
      </c>
      <c r="H1055" s="5" t="str">
        <v>Ethan‚ Jesse</v>
      </c>
      <c r="I1055" s="5" t="str">
        <v>Planned</v>
      </c>
      <c r="J1055" s="220">
        <f>_xlfn.XLOOKUP(G1055,Calendar!$A$2:$A$300,Calendar!$B$2:$B$300)</f>
        <v>43483</v>
      </c>
      <c r="K1055" s="5" t="b">
        <f t="shared" ca="1" si="54"/>
        <v>0</v>
      </c>
      <c r="L1055" s="5" t="str">
        <f t="shared" si="55"/>
        <v>FoundationDaughter of the Mountains95</v>
      </c>
    </row>
    <row r="1056" spans="1:12" hidden="1" x14ac:dyDescent="0.25">
      <c r="A1056" s="217" t="str">
        <f t="shared" si="53"/>
        <v>ƒ __/__</v>
      </c>
      <c r="B1056" s="217" t="str">
        <f>IFERROR(IF(VLOOKUP(L1056,ActivityList[#Data],13,0)="Yes"," "&amp;Map,"")&amp;IF(VLOOKUP(L1056,ActivityList[#Data],14,0)="Yes"," "&amp;Timeline,IF(VLOOKUP(L1056,ActivityList[#Data],14,0)="Figure"," "&amp;Timeline&amp;Figure,"")),"")</f>
        <v/>
      </c>
      <c r="C1056" s="85" t="str">
        <v>Read Chapter 4</v>
      </c>
      <c r="D1056" s="218" t="str">
        <v>Daughter of the Mountains</v>
      </c>
      <c r="E1056" s="218" t="str">
        <v>Foundation</v>
      </c>
      <c r="F1056" s="219" t="str">
        <v>Literature</v>
      </c>
      <c r="G1056" s="5">
        <v>97</v>
      </c>
      <c r="H1056" s="5" t="str">
        <v>Ethan‚ Jesse</v>
      </c>
      <c r="I1056" s="5" t="str">
        <v>Planned</v>
      </c>
      <c r="J1056" s="220">
        <f>_xlfn.XLOOKUP(G1056,Calendar!$A$2:$A$300,Calendar!$B$2:$B$300)</f>
        <v>43487</v>
      </c>
      <c r="K1056" s="5" t="b">
        <f t="shared" ca="1" si="54"/>
        <v>0</v>
      </c>
      <c r="L1056" s="5" t="str">
        <f t="shared" si="55"/>
        <v>FoundationDaughter of the Mountains97</v>
      </c>
    </row>
    <row r="1057" spans="1:12" hidden="1" x14ac:dyDescent="0.25">
      <c r="A1057" s="217" t="str">
        <f t="shared" si="53"/>
        <v>ƒ __/__</v>
      </c>
      <c r="B1057" s="217" t="str">
        <f>IFERROR(IF(VLOOKUP(L1057,ActivityList[#Data],13,0)="Yes"," "&amp;Map,"")&amp;IF(VLOOKUP(L1057,ActivityList[#Data],14,0)="Yes"," "&amp;Timeline,IF(VLOOKUP(L1057,ActivityList[#Data],14,0)="Figure"," "&amp;Timeline&amp;Figure,"")),"")</f>
        <v/>
      </c>
      <c r="C1057" s="85" t="str">
        <v>Read Chapter 5</v>
      </c>
      <c r="D1057" s="218" t="str">
        <v>Daughter of the Mountains</v>
      </c>
      <c r="E1057" s="218" t="str">
        <v>Foundation</v>
      </c>
      <c r="F1057" s="219" t="str">
        <v>Literature</v>
      </c>
      <c r="G1057" s="5">
        <v>99</v>
      </c>
      <c r="H1057" s="5" t="str">
        <v>Ethan‚ Jesse</v>
      </c>
      <c r="I1057" s="5" t="str">
        <v>Planned</v>
      </c>
      <c r="J1057" s="220">
        <f>_xlfn.XLOOKUP(G1057,Calendar!$A$2:$A$300,Calendar!$B$2:$B$300)</f>
        <v>43489</v>
      </c>
      <c r="K1057" s="5" t="b">
        <f t="shared" ca="1" si="54"/>
        <v>0</v>
      </c>
      <c r="L1057" s="5" t="str">
        <f t="shared" si="55"/>
        <v>FoundationDaughter of the Mountains99</v>
      </c>
    </row>
    <row r="1058" spans="1:12" hidden="1" x14ac:dyDescent="0.25">
      <c r="A1058" s="217" t="str">
        <f t="shared" si="53"/>
        <v>ƒ __/__</v>
      </c>
      <c r="B1058" s="217" t="str">
        <f>IFERROR(IF(VLOOKUP(L1058,ActivityList[#Data],13,0)="Yes"," "&amp;Map,"")&amp;IF(VLOOKUP(L1058,ActivityList[#Data],14,0)="Yes"," "&amp;Timeline,IF(VLOOKUP(L1058,ActivityList[#Data],14,0)="Figure"," "&amp;Timeline&amp;Figure,"")),"")</f>
        <v xml:space="preserve"> Ǽ</v>
      </c>
      <c r="C1058" s="85" t="str">
        <v>Read Chapter 6</v>
      </c>
      <c r="D1058" s="218" t="str">
        <v>Daughter of the Mountains</v>
      </c>
      <c r="E1058" s="218" t="str">
        <v>Foundation</v>
      </c>
      <c r="F1058" s="219" t="str">
        <v>Literature</v>
      </c>
      <c r="G1058" s="5">
        <v>101</v>
      </c>
      <c r="H1058" s="5" t="str">
        <v>Ethan‚ Jesse</v>
      </c>
      <c r="I1058" s="5" t="str">
        <v>Planned</v>
      </c>
      <c r="J1058" s="220">
        <f>_xlfn.XLOOKUP(G1058,Calendar!$A$2:$A$300,Calendar!$B$2:$B$300)</f>
        <v>43493</v>
      </c>
      <c r="K1058" s="5" t="b">
        <f t="shared" ca="1" si="54"/>
        <v>0</v>
      </c>
      <c r="L1058" s="5" t="str">
        <f t="shared" si="55"/>
        <v>FoundationDaughter of the Mountains101</v>
      </c>
    </row>
    <row r="1059" spans="1:12" hidden="1" x14ac:dyDescent="0.25">
      <c r="A1059" s="217" t="str">
        <f t="shared" si="53"/>
        <v>ƒ __/__</v>
      </c>
      <c r="B1059" s="217" t="str">
        <f>IFERROR(IF(VLOOKUP(L1059,ActivityList[#Data],13,0)="Yes"," "&amp;Map,"")&amp;IF(VLOOKUP(L1059,ActivityList[#Data],14,0)="Yes"," "&amp;Timeline,IF(VLOOKUP(L1059,ActivityList[#Data],14,0)="Figure"," "&amp;Timeline&amp;Figure,"")),"")</f>
        <v xml:space="preserve"> Ǽ</v>
      </c>
      <c r="C1059" s="85" t="str">
        <v>Read Chapter 7</v>
      </c>
      <c r="D1059" s="218" t="str">
        <v>Daughter of the Mountains</v>
      </c>
      <c r="E1059" s="218" t="str">
        <v>Foundation</v>
      </c>
      <c r="F1059" s="219" t="str">
        <v>Literature</v>
      </c>
      <c r="G1059" s="5">
        <v>103</v>
      </c>
      <c r="H1059" s="5" t="str">
        <v>Ethan‚ Jesse</v>
      </c>
      <c r="I1059" s="5" t="str">
        <v>Planned</v>
      </c>
      <c r="J1059" s="220">
        <f>_xlfn.XLOOKUP(G1059,Calendar!$A$2:$A$300,Calendar!$B$2:$B$300)</f>
        <v>43495</v>
      </c>
      <c r="K1059" s="5" t="b">
        <f t="shared" ca="1" si="54"/>
        <v>0</v>
      </c>
      <c r="L1059" s="5" t="str">
        <f t="shared" si="55"/>
        <v>FoundationDaughter of the Mountains103</v>
      </c>
    </row>
    <row r="1060" spans="1:12" hidden="1" x14ac:dyDescent="0.25">
      <c r="A1060" s="217" t="str">
        <f t="shared" si="53"/>
        <v>ƒ __/__</v>
      </c>
      <c r="B1060" s="217" t="str">
        <f>IFERROR(IF(VLOOKUP(L1060,ActivityList[#Data],13,0)="Yes"," "&amp;Map,"")&amp;IF(VLOOKUP(L1060,ActivityList[#Data],14,0)="Yes"," "&amp;Timeline,IF(VLOOKUP(L1060,ActivityList[#Data],14,0)="Figure"," "&amp;Timeline&amp;Figure,"")),"")</f>
        <v xml:space="preserve"> Ǽ</v>
      </c>
      <c r="C1060" s="85" t="str">
        <v>Read Chapter 8</v>
      </c>
      <c r="D1060" s="218" t="str">
        <v>Daughter of the Mountains</v>
      </c>
      <c r="E1060" s="218" t="str">
        <v>Foundation</v>
      </c>
      <c r="F1060" s="219" t="str">
        <v>Literature</v>
      </c>
      <c r="G1060" s="5">
        <v>104</v>
      </c>
      <c r="H1060" s="5" t="str">
        <v>Ethan‚ Jesse</v>
      </c>
      <c r="I1060" s="5" t="str">
        <v>Planned</v>
      </c>
      <c r="J1060" s="220">
        <f>_xlfn.XLOOKUP(G1060,Calendar!$A$2:$A$300,Calendar!$B$2:$B$300)</f>
        <v>43496</v>
      </c>
      <c r="K1060" s="5" t="b">
        <f t="shared" ca="1" si="54"/>
        <v>0</v>
      </c>
      <c r="L1060" s="5" t="str">
        <f t="shared" si="55"/>
        <v>FoundationDaughter of the Mountains104</v>
      </c>
    </row>
    <row r="1061" spans="1:12" hidden="1" x14ac:dyDescent="0.25">
      <c r="A1061" s="217" t="str">
        <f t="shared" si="53"/>
        <v>ƒ __/__</v>
      </c>
      <c r="B1061" s="217" t="str">
        <f>IFERROR(IF(VLOOKUP(L1061,ActivityList[#Data],13,0)="Yes"," "&amp;Map,"")&amp;IF(VLOOKUP(L1061,ActivityList[#Data],14,0)="Yes"," "&amp;Timeline,IF(VLOOKUP(L1061,ActivityList[#Data],14,0)="Figure"," "&amp;Timeline&amp;Figure,"")),"")</f>
        <v xml:space="preserve"> Ǽ</v>
      </c>
      <c r="C1061" s="85" t="str">
        <v>Read Chapters 1-2</v>
      </c>
      <c r="D1061" s="218" t="str">
        <v>Shadow Spinner</v>
      </c>
      <c r="E1061" s="218" t="str">
        <v>Foundation</v>
      </c>
      <c r="F1061" s="219" t="str">
        <v>Literature</v>
      </c>
      <c r="G1061" s="5">
        <v>106</v>
      </c>
      <c r="H1061" s="5" t="str">
        <v>Ethan‚ Jesse</v>
      </c>
      <c r="I1061" s="5" t="str">
        <v>Planned</v>
      </c>
      <c r="J1061" s="220">
        <f>_xlfn.XLOOKUP(G1061,Calendar!$A$2:$A$300,Calendar!$B$2:$B$300)</f>
        <v>43500</v>
      </c>
      <c r="K1061" s="5" t="b">
        <f t="shared" ca="1" si="54"/>
        <v>0</v>
      </c>
      <c r="L1061" s="5" t="str">
        <f t="shared" si="55"/>
        <v>FoundationShadow Spinner106</v>
      </c>
    </row>
    <row r="1062" spans="1:12" hidden="1" x14ac:dyDescent="0.25">
      <c r="A1062" s="217" t="str">
        <f t="shared" si="53"/>
        <v>ƒ __/__</v>
      </c>
      <c r="B1062" s="217" t="str">
        <f>IFERROR(IF(VLOOKUP(L1062,ActivityList[#Data],13,0)="Yes"," "&amp;Map,"")&amp;IF(VLOOKUP(L1062,ActivityList[#Data],14,0)="Yes"," "&amp;Timeline,IF(VLOOKUP(L1062,ActivityList[#Data],14,0)="Figure"," "&amp;Timeline&amp;Figure,"")),"")</f>
        <v/>
      </c>
      <c r="C1062" s="85" t="str">
        <v>Read Chapters 3-4</v>
      </c>
      <c r="D1062" s="218" t="str">
        <v>Shadow Spinner</v>
      </c>
      <c r="E1062" s="218" t="str">
        <v>Foundation</v>
      </c>
      <c r="F1062" s="219" t="str">
        <v>Literature</v>
      </c>
      <c r="G1062" s="5">
        <v>107</v>
      </c>
      <c r="H1062" s="5" t="str">
        <v>Ethan‚ Jesse</v>
      </c>
      <c r="I1062" s="5" t="str">
        <v>Planned</v>
      </c>
      <c r="J1062" s="220">
        <f>_xlfn.XLOOKUP(G1062,Calendar!$A$2:$A$300,Calendar!$B$2:$B$300)</f>
        <v>43501</v>
      </c>
      <c r="K1062" s="5" t="b">
        <f t="shared" ca="1" si="54"/>
        <v>0</v>
      </c>
      <c r="L1062" s="5" t="str">
        <f t="shared" si="55"/>
        <v>FoundationShadow Spinner107</v>
      </c>
    </row>
    <row r="1063" spans="1:12" hidden="1" x14ac:dyDescent="0.25">
      <c r="A1063" s="217" t="str">
        <f t="shared" si="53"/>
        <v>ƒ __/__</v>
      </c>
      <c r="B1063" s="217" t="str">
        <f>IFERROR(IF(VLOOKUP(L1063,ActivityList[#Data],13,0)="Yes"," "&amp;Map,"")&amp;IF(VLOOKUP(L1063,ActivityList[#Data],14,0)="Yes"," "&amp;Timeline,IF(VLOOKUP(L1063,ActivityList[#Data],14,0)="Figure"," "&amp;Timeline&amp;Figure,"")),"")</f>
        <v/>
      </c>
      <c r="C1063" s="85" t="str">
        <v>Read Chapters 5-6</v>
      </c>
      <c r="D1063" s="218" t="str">
        <v>Shadow Spinner</v>
      </c>
      <c r="E1063" s="218" t="str">
        <v>Foundation</v>
      </c>
      <c r="F1063" s="219" t="str">
        <v>Literature</v>
      </c>
      <c r="G1063" s="5">
        <v>108</v>
      </c>
      <c r="H1063" s="5" t="str">
        <v>Ethan‚ Jesse</v>
      </c>
      <c r="I1063" s="5" t="str">
        <v>Planned</v>
      </c>
      <c r="J1063" s="220">
        <f>_xlfn.XLOOKUP(G1063,Calendar!$A$2:$A$300,Calendar!$B$2:$B$300)</f>
        <v>43502</v>
      </c>
      <c r="K1063" s="5" t="b">
        <f t="shared" ca="1" si="54"/>
        <v>0</v>
      </c>
      <c r="L1063" s="5" t="str">
        <f t="shared" si="55"/>
        <v>FoundationShadow Spinner108</v>
      </c>
    </row>
    <row r="1064" spans="1:12" hidden="1" x14ac:dyDescent="0.25">
      <c r="A1064" s="217" t="str">
        <f t="shared" si="53"/>
        <v>ƒ __/__</v>
      </c>
      <c r="B1064" s="217" t="str">
        <f>IFERROR(IF(VLOOKUP(L1064,ActivityList[#Data],13,0)="Yes"," "&amp;Map,"")&amp;IF(VLOOKUP(L1064,ActivityList[#Data],14,0)="Yes"," "&amp;Timeline,IF(VLOOKUP(L1064,ActivityList[#Data],14,0)="Figure"," "&amp;Timeline&amp;Figure,"")),"")</f>
        <v/>
      </c>
      <c r="C1064" s="85" t="str">
        <v>Read Chapter 7</v>
      </c>
      <c r="D1064" s="218" t="str">
        <v>Shadow Spinner</v>
      </c>
      <c r="E1064" s="218" t="str">
        <v>Foundation</v>
      </c>
      <c r="F1064" s="219" t="str">
        <v>Literature</v>
      </c>
      <c r="G1064" s="5">
        <v>109</v>
      </c>
      <c r="H1064" s="5" t="str">
        <v>Ethan‚ Jesse</v>
      </c>
      <c r="I1064" s="5" t="str">
        <v>Planned</v>
      </c>
      <c r="J1064" s="220">
        <f>_xlfn.XLOOKUP(G1064,Calendar!$A$2:$A$300,Calendar!$B$2:$B$300)</f>
        <v>43503</v>
      </c>
      <c r="K1064" s="5" t="b">
        <f t="shared" ca="1" si="54"/>
        <v>0</v>
      </c>
      <c r="L1064" s="5" t="str">
        <f t="shared" si="55"/>
        <v>FoundationShadow Spinner109</v>
      </c>
    </row>
    <row r="1065" spans="1:12" hidden="1" x14ac:dyDescent="0.25">
      <c r="A1065" s="217" t="str">
        <f t="shared" si="53"/>
        <v>ƒ __/__</v>
      </c>
      <c r="B1065" s="217" t="str">
        <f>IFERROR(IF(VLOOKUP(L1065,ActivityList[#Data],13,0)="Yes"," "&amp;Map,"")&amp;IF(VLOOKUP(L1065,ActivityList[#Data],14,0)="Yes"," "&amp;Timeline,IF(VLOOKUP(L1065,ActivityList[#Data],14,0)="Figure"," "&amp;Timeline&amp;Figure,"")),"")</f>
        <v/>
      </c>
      <c r="C1065" s="85" t="str">
        <v>Read Chapters 8-9</v>
      </c>
      <c r="D1065" s="218" t="str">
        <v>Shadow Spinner</v>
      </c>
      <c r="E1065" s="218" t="str">
        <v>Foundation</v>
      </c>
      <c r="F1065" s="219" t="str">
        <v>Literature</v>
      </c>
      <c r="G1065" s="5">
        <v>110</v>
      </c>
      <c r="H1065" s="5" t="str">
        <v>Ethan‚ Jesse</v>
      </c>
      <c r="I1065" s="5" t="str">
        <v>Planned</v>
      </c>
      <c r="J1065" s="220">
        <f>_xlfn.XLOOKUP(G1065,Calendar!$A$2:$A$300,Calendar!$B$2:$B$300)</f>
        <v>43504</v>
      </c>
      <c r="K1065" s="5" t="b">
        <f t="shared" ca="1" si="54"/>
        <v>0</v>
      </c>
      <c r="L1065" s="5" t="str">
        <f t="shared" si="55"/>
        <v>FoundationShadow Spinner110</v>
      </c>
    </row>
    <row r="1066" spans="1:12" hidden="1" x14ac:dyDescent="0.25">
      <c r="A1066" s="217" t="str">
        <f t="shared" si="53"/>
        <v>ƒ __/__</v>
      </c>
      <c r="B1066" s="217" t="str">
        <f>IFERROR(IF(VLOOKUP(L1066,ActivityList[#Data],13,0)="Yes"," "&amp;Map,"")&amp;IF(VLOOKUP(L1066,ActivityList[#Data],14,0)="Yes"," "&amp;Timeline,IF(VLOOKUP(L1066,ActivityList[#Data],14,0)="Figure"," "&amp;Timeline&amp;Figure,"")),"")</f>
        <v/>
      </c>
      <c r="C1066" s="85" t="str">
        <v>Read Chapters 10-11</v>
      </c>
      <c r="D1066" s="218" t="str">
        <v>Shadow Spinner</v>
      </c>
      <c r="E1066" s="218" t="str">
        <v>Foundation</v>
      </c>
      <c r="F1066" s="219" t="str">
        <v>Literature</v>
      </c>
      <c r="G1066" s="5">
        <v>111</v>
      </c>
      <c r="H1066" s="5" t="str">
        <v>Ethan‚ Jesse</v>
      </c>
      <c r="I1066" s="5" t="str">
        <v>Planned</v>
      </c>
      <c r="J1066" s="220">
        <f>_xlfn.XLOOKUP(G1066,Calendar!$A$2:$A$300,Calendar!$B$2:$B$300)</f>
        <v>43507</v>
      </c>
      <c r="K1066" s="5" t="b">
        <f t="shared" ca="1" si="54"/>
        <v>0</v>
      </c>
      <c r="L1066" s="5" t="str">
        <f t="shared" si="55"/>
        <v>FoundationShadow Spinner111</v>
      </c>
    </row>
    <row r="1067" spans="1:12" hidden="1" x14ac:dyDescent="0.25">
      <c r="A1067" s="217" t="str">
        <f t="shared" si="53"/>
        <v>ƒ __/__</v>
      </c>
      <c r="B1067" s="217" t="str">
        <f>IFERROR(IF(VLOOKUP(L1067,ActivityList[#Data],13,0)="Yes"," "&amp;Map,"")&amp;IF(VLOOKUP(L1067,ActivityList[#Data],14,0)="Yes"," "&amp;Timeline,IF(VLOOKUP(L1067,ActivityList[#Data],14,0)="Figure"," "&amp;Timeline&amp;Figure,"")),"")</f>
        <v/>
      </c>
      <c r="C1067" s="85" t="str">
        <v>Read Chapters 12-13</v>
      </c>
      <c r="D1067" s="218" t="str">
        <v>Shadow Spinner</v>
      </c>
      <c r="E1067" s="218" t="str">
        <v>Foundation</v>
      </c>
      <c r="F1067" s="219" t="str">
        <v>Literature</v>
      </c>
      <c r="G1067" s="5">
        <v>112</v>
      </c>
      <c r="H1067" s="5" t="str">
        <v>Ethan‚ Jesse</v>
      </c>
      <c r="I1067" s="5" t="str">
        <v>Planned</v>
      </c>
      <c r="J1067" s="220">
        <f>_xlfn.XLOOKUP(G1067,Calendar!$A$2:$A$300,Calendar!$B$2:$B$300)</f>
        <v>43508</v>
      </c>
      <c r="K1067" s="5" t="b">
        <f t="shared" ca="1" si="54"/>
        <v>0</v>
      </c>
      <c r="L1067" s="5" t="str">
        <f t="shared" si="55"/>
        <v>FoundationShadow Spinner112</v>
      </c>
    </row>
    <row r="1068" spans="1:12" hidden="1" x14ac:dyDescent="0.25">
      <c r="A1068" s="217" t="str">
        <f t="shared" si="53"/>
        <v>ƒ __/__</v>
      </c>
      <c r="B1068" s="217" t="str">
        <f>IFERROR(IF(VLOOKUP(L1068,ActivityList[#Data],13,0)="Yes"," "&amp;Map,"")&amp;IF(VLOOKUP(L1068,ActivityList[#Data],14,0)="Yes"," "&amp;Timeline,IF(VLOOKUP(L1068,ActivityList[#Data],14,0)="Figure"," "&amp;Timeline&amp;Figure,"")),"")</f>
        <v/>
      </c>
      <c r="C1068" s="85" t="str">
        <v>Read Chapters 14-15</v>
      </c>
      <c r="D1068" s="218" t="str">
        <v>Shadow Spinner</v>
      </c>
      <c r="E1068" s="218" t="str">
        <v>Foundation</v>
      </c>
      <c r="F1068" s="219" t="str">
        <v>Literature</v>
      </c>
      <c r="G1068" s="5">
        <v>113</v>
      </c>
      <c r="H1068" s="5" t="str">
        <v>Ethan‚ Jesse</v>
      </c>
      <c r="I1068" s="5" t="str">
        <v>Planned</v>
      </c>
      <c r="J1068" s="220">
        <f>_xlfn.XLOOKUP(G1068,Calendar!$A$2:$A$300,Calendar!$B$2:$B$300)</f>
        <v>43509</v>
      </c>
      <c r="K1068" s="5" t="b">
        <f t="shared" ca="1" si="54"/>
        <v>0</v>
      </c>
      <c r="L1068" s="5" t="str">
        <f t="shared" si="55"/>
        <v>FoundationShadow Spinner113</v>
      </c>
    </row>
    <row r="1069" spans="1:12" hidden="1" x14ac:dyDescent="0.25">
      <c r="A1069" s="217" t="str">
        <f t="shared" si="53"/>
        <v>ƒ __/__</v>
      </c>
      <c r="B1069" s="217" t="str">
        <f>IFERROR(IF(VLOOKUP(L1069,ActivityList[#Data],13,0)="Yes"," "&amp;Map,"")&amp;IF(VLOOKUP(L1069,ActivityList[#Data],14,0)="Yes"," "&amp;Timeline,IF(VLOOKUP(L1069,ActivityList[#Data],14,0)="Figure"," "&amp;Timeline&amp;Figure,"")),"")</f>
        <v/>
      </c>
      <c r="C1069" s="85" t="str">
        <v>Read Chapters 16-17</v>
      </c>
      <c r="D1069" s="218" t="str">
        <v>Shadow Spinner</v>
      </c>
      <c r="E1069" s="218" t="str">
        <v>Foundation</v>
      </c>
      <c r="F1069" s="219" t="str">
        <v>Literature</v>
      </c>
      <c r="G1069" s="5">
        <v>114</v>
      </c>
      <c r="H1069" s="5" t="str">
        <v>Ethan‚ Jesse</v>
      </c>
      <c r="I1069" s="5" t="str">
        <v>Planned</v>
      </c>
      <c r="J1069" s="220">
        <f>_xlfn.XLOOKUP(G1069,Calendar!$A$2:$A$300,Calendar!$B$2:$B$300)</f>
        <v>43510</v>
      </c>
      <c r="K1069" s="5" t="b">
        <f t="shared" ca="1" si="54"/>
        <v>0</v>
      </c>
      <c r="L1069" s="5" t="str">
        <f t="shared" si="55"/>
        <v>FoundationShadow Spinner114</v>
      </c>
    </row>
    <row r="1070" spans="1:12" hidden="1" x14ac:dyDescent="0.25">
      <c r="A1070" s="217" t="str">
        <f t="shared" si="53"/>
        <v>ƒ __/__</v>
      </c>
      <c r="B1070" s="217" t="str">
        <f>IFERROR(IF(VLOOKUP(L1070,ActivityList[#Data],13,0)="Yes"," "&amp;Map,"")&amp;IF(VLOOKUP(L1070,ActivityList[#Data],14,0)="Yes"," "&amp;Timeline,IF(VLOOKUP(L1070,ActivityList[#Data],14,0)="Figure"," "&amp;Timeline&amp;Figure,"")),"")</f>
        <v/>
      </c>
      <c r="C1070" s="85" t="str">
        <v>Read Chapter 18</v>
      </c>
      <c r="D1070" s="218" t="str">
        <v>Shadow Spinner</v>
      </c>
      <c r="E1070" s="218" t="str">
        <v>Foundation</v>
      </c>
      <c r="F1070" s="219" t="str">
        <v>Literature</v>
      </c>
      <c r="G1070" s="5">
        <v>115</v>
      </c>
      <c r="H1070" s="5" t="str">
        <v>Ethan‚ Jesse</v>
      </c>
      <c r="I1070" s="5" t="str">
        <v>Planned</v>
      </c>
      <c r="J1070" s="220">
        <f>_xlfn.XLOOKUP(G1070,Calendar!$A$2:$A$300,Calendar!$B$2:$B$300)</f>
        <v>43511</v>
      </c>
      <c r="K1070" s="5" t="b">
        <f t="shared" ca="1" si="54"/>
        <v>0</v>
      </c>
      <c r="L1070" s="5" t="str">
        <f t="shared" si="55"/>
        <v>FoundationShadow Spinner115</v>
      </c>
    </row>
    <row r="1071" spans="1:12" hidden="1" x14ac:dyDescent="0.25">
      <c r="A1071" s="217" t="str">
        <f t="shared" si="53"/>
        <v>ƒ __/__</v>
      </c>
      <c r="B1071" s="217" t="str">
        <f>IFERROR(IF(VLOOKUP(L1071,ActivityList[#Data],13,0)="Yes"," "&amp;Map,"")&amp;IF(VLOOKUP(L1071,ActivityList[#Data],14,0)="Yes"," "&amp;Timeline,IF(VLOOKUP(L1071,ActivityList[#Data],14,0)="Figure"," "&amp;Timeline&amp;Figure,"")),"")</f>
        <v/>
      </c>
      <c r="C1071" s="85" t="str">
        <v>Read Chapters 19-20</v>
      </c>
      <c r="D1071" s="218" t="str">
        <v>Shadow Spinner</v>
      </c>
      <c r="E1071" s="218" t="str">
        <v>Foundation</v>
      </c>
      <c r="F1071" s="219" t="str">
        <v>Literature</v>
      </c>
      <c r="G1071" s="5">
        <v>116</v>
      </c>
      <c r="H1071" s="5" t="str">
        <v>Ethan‚ Jesse</v>
      </c>
      <c r="I1071" s="5" t="str">
        <v>Planned</v>
      </c>
      <c r="J1071" s="220">
        <f>_xlfn.XLOOKUP(G1071,Calendar!$A$2:$A$300,Calendar!$B$2:$B$300)</f>
        <v>43514</v>
      </c>
      <c r="K1071" s="5" t="b">
        <f t="shared" ca="1" si="54"/>
        <v>0</v>
      </c>
      <c r="L1071" s="5" t="str">
        <f t="shared" si="55"/>
        <v>FoundationShadow Spinner116</v>
      </c>
    </row>
    <row r="1072" spans="1:12" hidden="1" x14ac:dyDescent="0.25">
      <c r="A1072" s="217" t="str">
        <f t="shared" si="53"/>
        <v>ƒ __/__</v>
      </c>
      <c r="B1072" s="217" t="str">
        <f>IFERROR(IF(VLOOKUP(L1072,ActivityList[#Data],13,0)="Yes"," "&amp;Map,"")&amp;IF(VLOOKUP(L1072,ActivityList[#Data],14,0)="Yes"," "&amp;Timeline,IF(VLOOKUP(L1072,ActivityList[#Data],14,0)="Figure"," "&amp;Timeline&amp;Figure,"")),"")</f>
        <v/>
      </c>
      <c r="C1072" s="85" t="str">
        <v>Read Chapters 21-22</v>
      </c>
      <c r="D1072" s="218" t="str">
        <v>Shadow Spinner</v>
      </c>
      <c r="E1072" s="218" t="str">
        <v>Foundation</v>
      </c>
      <c r="F1072" s="219" t="str">
        <v>Literature</v>
      </c>
      <c r="G1072" s="5">
        <v>117</v>
      </c>
      <c r="H1072" s="5" t="str">
        <v>Ethan‚ Jesse</v>
      </c>
      <c r="I1072" s="5" t="str">
        <v>Planned</v>
      </c>
      <c r="J1072" s="220">
        <f>_xlfn.XLOOKUP(G1072,Calendar!$A$2:$A$300,Calendar!$B$2:$B$300)</f>
        <v>43515</v>
      </c>
      <c r="K1072" s="5" t="b">
        <f t="shared" ca="1" si="54"/>
        <v>0</v>
      </c>
      <c r="L1072" s="5" t="str">
        <f t="shared" si="55"/>
        <v>FoundationShadow Spinner117</v>
      </c>
    </row>
    <row r="1073" spans="1:12" hidden="1" x14ac:dyDescent="0.25">
      <c r="A1073" s="217" t="str">
        <f t="shared" si="53"/>
        <v>ƒ __/__</v>
      </c>
      <c r="B1073" s="217" t="str">
        <f>IFERROR(IF(VLOOKUP(L1073,ActivityList[#Data],13,0)="Yes"," "&amp;Map,"")&amp;IF(VLOOKUP(L1073,ActivityList[#Data],14,0)="Yes"," "&amp;Timeline,IF(VLOOKUP(L1073,ActivityList[#Data],14,0)="Figure"," "&amp;Timeline&amp;Figure,"")),"")</f>
        <v/>
      </c>
      <c r="C1073" s="85" t="str">
        <v>Read Chapter 23</v>
      </c>
      <c r="D1073" s="218" t="str">
        <v>Shadow Spinner</v>
      </c>
      <c r="E1073" s="218" t="str">
        <v>Foundation</v>
      </c>
      <c r="F1073" s="219" t="str">
        <v>Literature</v>
      </c>
      <c r="G1073" s="5">
        <v>118</v>
      </c>
      <c r="H1073" s="5" t="str">
        <v>Ethan‚ Jesse</v>
      </c>
      <c r="I1073" s="5" t="str">
        <v>Planned</v>
      </c>
      <c r="J1073" s="220">
        <f>_xlfn.XLOOKUP(G1073,Calendar!$A$2:$A$300,Calendar!$B$2:$B$300)</f>
        <v>43516</v>
      </c>
      <c r="K1073" s="5" t="b">
        <f t="shared" ca="1" si="54"/>
        <v>0</v>
      </c>
      <c r="L1073" s="5" t="str">
        <f t="shared" si="55"/>
        <v>FoundationShadow Spinner118</v>
      </c>
    </row>
    <row r="1074" spans="1:12" hidden="1" x14ac:dyDescent="0.25">
      <c r="A1074" s="217" t="str">
        <f t="shared" si="53"/>
        <v>ƒ __/__</v>
      </c>
      <c r="B1074" s="217" t="str">
        <f>IFERROR(IF(VLOOKUP(L1074,ActivityList[#Data],13,0)="Yes"," "&amp;Map,"")&amp;IF(VLOOKUP(L1074,ActivityList[#Data],14,0)="Yes"," "&amp;Timeline,IF(VLOOKUP(L1074,ActivityList[#Data],14,0)="Figure"," "&amp;Timeline&amp;Figure,"")),"")</f>
        <v xml:space="preserve"> Ǽ</v>
      </c>
      <c r="C1074" s="85" t="str">
        <v>Read pp.1-17</v>
      </c>
      <c r="D1074" s="218" t="str">
        <v>Seven Daughters &amp; Seven Sons</v>
      </c>
      <c r="E1074" s="218" t="str">
        <v>Foundation</v>
      </c>
      <c r="F1074" s="219" t="str">
        <v>Literature</v>
      </c>
      <c r="G1074" s="5">
        <v>119</v>
      </c>
      <c r="H1074" s="5" t="str">
        <v>Ethan‚ Jesse</v>
      </c>
      <c r="I1074" s="5" t="str">
        <v>Planned</v>
      </c>
      <c r="J1074" s="220">
        <f>_xlfn.XLOOKUP(G1074,Calendar!$A$2:$A$300,Calendar!$B$2:$B$300)</f>
        <v>43517</v>
      </c>
      <c r="K1074" s="5" t="b">
        <f t="shared" ca="1" si="54"/>
        <v>0</v>
      </c>
      <c r="L1074" s="5" t="str">
        <f t="shared" si="55"/>
        <v>FoundationSeven Daughters &amp; Seven Sons119</v>
      </c>
    </row>
    <row r="1075" spans="1:12" hidden="1" x14ac:dyDescent="0.25">
      <c r="A1075" s="217" t="str">
        <f t="shared" si="53"/>
        <v>ƒ __/__</v>
      </c>
      <c r="B1075" s="217" t="str">
        <f>IFERROR(IF(VLOOKUP(L1075,ActivityList[#Data],13,0)="Yes"," "&amp;Map,"")&amp;IF(VLOOKUP(L1075,ActivityList[#Data],14,0)="Yes"," "&amp;Timeline,IF(VLOOKUP(L1075,ActivityList[#Data],14,0)="Figure"," "&amp;Timeline&amp;Figure,"")),"")</f>
        <v/>
      </c>
      <c r="C1075" s="85" t="str">
        <v>Read pp.18-34</v>
      </c>
      <c r="D1075" s="218" t="str">
        <v>Seven Daughters &amp; Seven Sons</v>
      </c>
      <c r="E1075" s="218" t="str">
        <v>Foundation</v>
      </c>
      <c r="F1075" s="219" t="str">
        <v>Literature</v>
      </c>
      <c r="G1075" s="5">
        <v>120</v>
      </c>
      <c r="H1075" s="5" t="str">
        <v>Ethan‚ Jesse</v>
      </c>
      <c r="I1075" s="5" t="str">
        <v>Planned</v>
      </c>
      <c r="J1075" s="220">
        <f>_xlfn.XLOOKUP(G1075,Calendar!$A$2:$A$300,Calendar!$B$2:$B$300)</f>
        <v>43518</v>
      </c>
      <c r="K1075" s="5" t="b">
        <f t="shared" ca="1" si="54"/>
        <v>0</v>
      </c>
      <c r="L1075" s="5" t="str">
        <f t="shared" si="55"/>
        <v>FoundationSeven Daughters &amp; Seven Sons120</v>
      </c>
    </row>
    <row r="1076" spans="1:12" hidden="1" x14ac:dyDescent="0.25">
      <c r="A1076" s="217" t="str">
        <f t="shared" si="53"/>
        <v>ƒ __/__</v>
      </c>
      <c r="B1076" s="217" t="str">
        <f>IFERROR(IF(VLOOKUP(L1076,ActivityList[#Data],13,0)="Yes"," "&amp;Map,"")&amp;IF(VLOOKUP(L1076,ActivityList[#Data],14,0)="Yes"," "&amp;Timeline,IF(VLOOKUP(L1076,ActivityList[#Data],14,0)="Figure"," "&amp;Timeline&amp;Figure,"")),"")</f>
        <v/>
      </c>
      <c r="C1076" s="85" t="str">
        <v>Read pp.35-53</v>
      </c>
      <c r="D1076" s="218" t="str">
        <v>Seven Daughters &amp; Seven Sons</v>
      </c>
      <c r="E1076" s="218" t="str">
        <v>Foundation</v>
      </c>
      <c r="F1076" s="219" t="str">
        <v>Literature</v>
      </c>
      <c r="G1076" s="5">
        <v>121</v>
      </c>
      <c r="H1076" s="5" t="str">
        <v>Ethan‚ Jesse</v>
      </c>
      <c r="I1076" s="5" t="str">
        <v>Planned</v>
      </c>
      <c r="J1076" s="220">
        <f>_xlfn.XLOOKUP(G1076,Calendar!$A$2:$A$300,Calendar!$B$2:$B$300)</f>
        <v>43521</v>
      </c>
      <c r="K1076" s="5" t="b">
        <f t="shared" ca="1" si="54"/>
        <v>0</v>
      </c>
      <c r="L1076" s="5" t="str">
        <f t="shared" si="55"/>
        <v>FoundationSeven Daughters &amp; Seven Sons121</v>
      </c>
    </row>
    <row r="1077" spans="1:12" hidden="1" x14ac:dyDescent="0.25">
      <c r="A1077" s="217" t="str">
        <f t="shared" si="53"/>
        <v>ƒ __/__</v>
      </c>
      <c r="B1077" s="217" t="str">
        <f>IFERROR(IF(VLOOKUP(L1077,ActivityList[#Data],13,0)="Yes"," "&amp;Map,"")&amp;IF(VLOOKUP(L1077,ActivityList[#Data],14,0)="Yes"," "&amp;Timeline,IF(VLOOKUP(L1077,ActivityList[#Data],14,0)="Figure"," "&amp;Timeline&amp;Figure,"")),"")</f>
        <v xml:space="preserve"> Ǽ</v>
      </c>
      <c r="C1077" s="85" t="str">
        <v>Read pp.54-79</v>
      </c>
      <c r="D1077" s="218" t="str">
        <v>Seven Daughters &amp; Seven Sons</v>
      </c>
      <c r="E1077" s="218" t="str">
        <v>Foundation</v>
      </c>
      <c r="F1077" s="219" t="str">
        <v>Literature</v>
      </c>
      <c r="G1077" s="5">
        <v>122</v>
      </c>
      <c r="H1077" s="5" t="str">
        <v>Ethan‚ Jesse</v>
      </c>
      <c r="I1077" s="5" t="str">
        <v>Planned</v>
      </c>
      <c r="J1077" s="220">
        <f>_xlfn.XLOOKUP(G1077,Calendar!$A$2:$A$300,Calendar!$B$2:$B$300)</f>
        <v>43522</v>
      </c>
      <c r="K1077" s="5" t="b">
        <f t="shared" ca="1" si="54"/>
        <v>0</v>
      </c>
      <c r="L1077" s="5" t="str">
        <f t="shared" si="55"/>
        <v>FoundationSeven Daughters &amp; Seven Sons122</v>
      </c>
    </row>
    <row r="1078" spans="1:12" hidden="1" x14ac:dyDescent="0.25">
      <c r="A1078" s="217" t="str">
        <f t="shared" si="53"/>
        <v>ƒ __/__</v>
      </c>
      <c r="B1078" s="217" t="str">
        <f>IFERROR(IF(VLOOKUP(L1078,ActivityList[#Data],13,0)="Yes"," "&amp;Map,"")&amp;IF(VLOOKUP(L1078,ActivityList[#Data],14,0)="Yes"," "&amp;Timeline,IF(VLOOKUP(L1078,ActivityList[#Data],14,0)="Figure"," "&amp;Timeline&amp;Figure,"")),"")</f>
        <v/>
      </c>
      <c r="C1078" s="85" t="str">
        <v>Read pp.80-95</v>
      </c>
      <c r="D1078" s="218" t="str">
        <v>Seven Daughters &amp; Seven Sons</v>
      </c>
      <c r="E1078" s="218" t="str">
        <v>Foundation</v>
      </c>
      <c r="F1078" s="219" t="str">
        <v>Literature</v>
      </c>
      <c r="G1078" s="5">
        <v>123</v>
      </c>
      <c r="H1078" s="5" t="str">
        <v>Ethan‚ Jesse</v>
      </c>
      <c r="I1078" s="5" t="str">
        <v>Planned</v>
      </c>
      <c r="J1078" s="220">
        <f>_xlfn.XLOOKUP(G1078,Calendar!$A$2:$A$300,Calendar!$B$2:$B$300)</f>
        <v>43523</v>
      </c>
      <c r="K1078" s="5" t="b">
        <f t="shared" ca="1" si="54"/>
        <v>0</v>
      </c>
      <c r="L1078" s="5" t="str">
        <f t="shared" si="55"/>
        <v>FoundationSeven Daughters &amp; Seven Sons123</v>
      </c>
    </row>
    <row r="1079" spans="1:12" hidden="1" x14ac:dyDescent="0.25">
      <c r="A1079" s="217" t="str">
        <f t="shared" si="53"/>
        <v>ƒ __/__</v>
      </c>
      <c r="B1079" s="217" t="str">
        <f>IFERROR(IF(VLOOKUP(L1079,ActivityList[#Data],13,0)="Yes"," "&amp;Map,"")&amp;IF(VLOOKUP(L1079,ActivityList[#Data],14,0)="Yes"," "&amp;Timeline,IF(VLOOKUP(L1079,ActivityList[#Data],14,0)="Figure"," "&amp;Timeline&amp;Figure,"")),"")</f>
        <v/>
      </c>
      <c r="C1079" s="85" t="str">
        <v>Read pp.96-109</v>
      </c>
      <c r="D1079" s="218" t="str">
        <v>Seven Daughters &amp; Seven Sons</v>
      </c>
      <c r="E1079" s="218" t="str">
        <v>Foundation</v>
      </c>
      <c r="F1079" s="219" t="str">
        <v>Literature</v>
      </c>
      <c r="G1079" s="5">
        <v>124</v>
      </c>
      <c r="H1079" s="5" t="str">
        <v>Ethan‚ Jesse</v>
      </c>
      <c r="I1079" s="5" t="str">
        <v>Planned</v>
      </c>
      <c r="J1079" s="220">
        <f>_xlfn.XLOOKUP(G1079,Calendar!$A$2:$A$300,Calendar!$B$2:$B$300)</f>
        <v>43524</v>
      </c>
      <c r="K1079" s="5" t="b">
        <f t="shared" ca="1" si="54"/>
        <v>0</v>
      </c>
      <c r="L1079" s="5" t="str">
        <f t="shared" si="55"/>
        <v>FoundationSeven Daughters &amp; Seven Sons124</v>
      </c>
    </row>
    <row r="1080" spans="1:12" hidden="1" x14ac:dyDescent="0.25">
      <c r="A1080" s="217" t="str">
        <f t="shared" si="53"/>
        <v>ƒ __/__</v>
      </c>
      <c r="B1080" s="217" t="str">
        <f>IFERROR(IF(VLOOKUP(L1080,ActivityList[#Data],13,0)="Yes"," "&amp;Map,"")&amp;IF(VLOOKUP(L1080,ActivityList[#Data],14,0)="Yes"," "&amp;Timeline,IF(VLOOKUP(L1080,ActivityList[#Data],14,0)="Figure"," "&amp;Timeline&amp;Figure,"")),"")</f>
        <v/>
      </c>
      <c r="C1080" s="85" t="str">
        <v>Read pp.110-125</v>
      </c>
      <c r="D1080" s="218" t="str">
        <v>Seven Daughters &amp; Seven Sons</v>
      </c>
      <c r="E1080" s="218" t="str">
        <v>Foundation</v>
      </c>
      <c r="F1080" s="219" t="str">
        <v>Literature</v>
      </c>
      <c r="G1080" s="5">
        <v>125</v>
      </c>
      <c r="H1080" s="5" t="str">
        <v>Ethan‚ Jesse</v>
      </c>
      <c r="I1080" s="5" t="str">
        <v>Planned</v>
      </c>
      <c r="J1080" s="220">
        <f>_xlfn.XLOOKUP(G1080,Calendar!$A$2:$A$300,Calendar!$B$2:$B$300)</f>
        <v>43525</v>
      </c>
      <c r="K1080" s="5" t="b">
        <f t="shared" ca="1" si="54"/>
        <v>0</v>
      </c>
      <c r="L1080" s="5" t="str">
        <f t="shared" si="55"/>
        <v>FoundationSeven Daughters &amp; Seven Sons125</v>
      </c>
    </row>
    <row r="1081" spans="1:12" hidden="1" x14ac:dyDescent="0.25">
      <c r="A1081" s="217" t="str">
        <f t="shared" si="53"/>
        <v>ƒ __/__</v>
      </c>
      <c r="B1081" s="217" t="str">
        <f>IFERROR(IF(VLOOKUP(L1081,ActivityList[#Data],13,0)="Yes"," "&amp;Map,"")&amp;IF(VLOOKUP(L1081,ActivityList[#Data],14,0)="Yes"," "&amp;Timeline,IF(VLOOKUP(L1081,ActivityList[#Data],14,0)="Figure"," "&amp;Timeline&amp;Figure,"")),"")</f>
        <v/>
      </c>
      <c r="C1081" s="85" t="str">
        <v>Read pp.126-138</v>
      </c>
      <c r="D1081" s="218" t="str">
        <v>Seven Daughters &amp; Seven Sons</v>
      </c>
      <c r="E1081" s="218" t="str">
        <v>Foundation</v>
      </c>
      <c r="F1081" s="219" t="str">
        <v>Literature</v>
      </c>
      <c r="G1081" s="5">
        <v>126</v>
      </c>
      <c r="H1081" s="5" t="str">
        <v>Ethan‚ Jesse</v>
      </c>
      <c r="I1081" s="5" t="str">
        <v>Planned</v>
      </c>
      <c r="J1081" s="220">
        <f>_xlfn.XLOOKUP(G1081,Calendar!$A$2:$A$300,Calendar!$B$2:$B$300)</f>
        <v>43528</v>
      </c>
      <c r="K1081" s="5" t="b">
        <f t="shared" ca="1" si="54"/>
        <v>0</v>
      </c>
      <c r="L1081" s="5" t="str">
        <f t="shared" si="55"/>
        <v>FoundationSeven Daughters &amp; Seven Sons126</v>
      </c>
    </row>
    <row r="1082" spans="1:12" hidden="1" x14ac:dyDescent="0.25">
      <c r="A1082" s="217" t="str">
        <f t="shared" si="53"/>
        <v>ƒ __/__</v>
      </c>
      <c r="B1082" s="217" t="str">
        <f>IFERROR(IF(VLOOKUP(L1082,ActivityList[#Data],13,0)="Yes"," "&amp;Map,"")&amp;IF(VLOOKUP(L1082,ActivityList[#Data],14,0)="Yes"," "&amp;Timeline,IF(VLOOKUP(L1082,ActivityList[#Data],14,0)="Figure"," "&amp;Timeline&amp;Figure,"")),"")</f>
        <v/>
      </c>
      <c r="C1082" s="85" t="str">
        <v>Read pp.139-159</v>
      </c>
      <c r="D1082" s="218" t="str">
        <v>Seven Daughters &amp; Seven Sons</v>
      </c>
      <c r="E1082" s="218" t="str">
        <v>Foundation</v>
      </c>
      <c r="F1082" s="219" t="str">
        <v>Literature</v>
      </c>
      <c r="G1082" s="5">
        <v>127</v>
      </c>
      <c r="H1082" s="5" t="str">
        <v>Ethan‚ Jesse</v>
      </c>
      <c r="I1082" s="5" t="str">
        <v>Planned</v>
      </c>
      <c r="J1082" s="220">
        <f>_xlfn.XLOOKUP(G1082,Calendar!$A$2:$A$300,Calendar!$B$2:$B$300)</f>
        <v>43529</v>
      </c>
      <c r="K1082" s="5" t="b">
        <f t="shared" ca="1" si="54"/>
        <v>0</v>
      </c>
      <c r="L1082" s="5" t="str">
        <f t="shared" si="55"/>
        <v>FoundationSeven Daughters &amp; Seven Sons127</v>
      </c>
    </row>
    <row r="1083" spans="1:12" hidden="1" x14ac:dyDescent="0.25">
      <c r="A1083" s="217" t="str">
        <f t="shared" si="53"/>
        <v>ƒ __/__</v>
      </c>
      <c r="B1083" s="217" t="str">
        <f>IFERROR(IF(VLOOKUP(L1083,ActivityList[#Data],13,0)="Yes"," "&amp;Map,"")&amp;IF(VLOOKUP(L1083,ActivityList[#Data],14,0)="Yes"," "&amp;Timeline,IF(VLOOKUP(L1083,ActivityList[#Data],14,0)="Figure"," "&amp;Timeline&amp;Figure,"")),"")</f>
        <v/>
      </c>
      <c r="C1083" s="85" t="str">
        <v>Read pp.160-182</v>
      </c>
      <c r="D1083" s="218" t="str">
        <v>Seven Daughters &amp; Seven Sons</v>
      </c>
      <c r="E1083" s="218" t="str">
        <v>Foundation</v>
      </c>
      <c r="F1083" s="219" t="str">
        <v>Literature</v>
      </c>
      <c r="G1083" s="5">
        <v>128</v>
      </c>
      <c r="H1083" s="5" t="str">
        <v>Ethan‚ Jesse</v>
      </c>
      <c r="I1083" s="5" t="str">
        <v>Planned</v>
      </c>
      <c r="J1083" s="220">
        <f>_xlfn.XLOOKUP(G1083,Calendar!$A$2:$A$300,Calendar!$B$2:$B$300)</f>
        <v>43530</v>
      </c>
      <c r="K1083" s="5" t="b">
        <f t="shared" ca="1" si="54"/>
        <v>0</v>
      </c>
      <c r="L1083" s="5" t="str">
        <f t="shared" si="55"/>
        <v>FoundationSeven Daughters &amp; Seven Sons128</v>
      </c>
    </row>
    <row r="1084" spans="1:12" hidden="1" x14ac:dyDescent="0.25">
      <c r="A1084" s="217" t="str">
        <f t="shared" si="53"/>
        <v>ƒ __/__</v>
      </c>
      <c r="B1084" s="217" t="str">
        <f>IFERROR(IF(VLOOKUP(L1084,ActivityList[#Data],13,0)="Yes"," "&amp;Map,"")&amp;IF(VLOOKUP(L1084,ActivityList[#Data],14,0)="Yes"," "&amp;Timeline,IF(VLOOKUP(L1084,ActivityList[#Data],14,0)="Figure"," "&amp;Timeline&amp;Figure,"")),"")</f>
        <v/>
      </c>
      <c r="C1084" s="85" t="str">
        <v>Read pp.183-196</v>
      </c>
      <c r="D1084" s="218" t="str">
        <v>Seven Daughters &amp; Seven Sons</v>
      </c>
      <c r="E1084" s="218" t="str">
        <v>Foundation</v>
      </c>
      <c r="F1084" s="219" t="str">
        <v>Literature</v>
      </c>
      <c r="G1084" s="5">
        <v>129</v>
      </c>
      <c r="H1084" s="5" t="str">
        <v>Ethan‚ Jesse</v>
      </c>
      <c r="I1084" s="5" t="str">
        <v>Planned</v>
      </c>
      <c r="J1084" s="220">
        <f>_xlfn.XLOOKUP(G1084,Calendar!$A$2:$A$300,Calendar!$B$2:$B$300)</f>
        <v>43531</v>
      </c>
      <c r="K1084" s="5" t="b">
        <f t="shared" ca="1" si="54"/>
        <v>0</v>
      </c>
      <c r="L1084" s="5" t="str">
        <f t="shared" si="55"/>
        <v>FoundationSeven Daughters &amp; Seven Sons129</v>
      </c>
    </row>
    <row r="1085" spans="1:12" hidden="1" x14ac:dyDescent="0.25">
      <c r="A1085" s="217" t="str">
        <f t="shared" si="53"/>
        <v>ƒ __/__</v>
      </c>
      <c r="B1085" s="217" t="str">
        <f>IFERROR(IF(VLOOKUP(L1085,ActivityList[#Data],13,0)="Yes"," "&amp;Map,"")&amp;IF(VLOOKUP(L1085,ActivityList[#Data],14,0)="Yes"," "&amp;Timeline,IF(VLOOKUP(L1085,ActivityList[#Data],14,0)="Figure"," "&amp;Timeline&amp;Figure,"")),"")</f>
        <v/>
      </c>
      <c r="C1085" s="85" t="str">
        <v>Read pp.196-220</v>
      </c>
      <c r="D1085" s="218" t="str">
        <v>Seven Daughters &amp; Seven Sons</v>
      </c>
      <c r="E1085" s="218" t="str">
        <v>Foundation</v>
      </c>
      <c r="F1085" s="219" t="str">
        <v>Literature</v>
      </c>
      <c r="G1085" s="5">
        <v>130</v>
      </c>
      <c r="H1085" s="5" t="str">
        <v>Ethan‚ Jesse</v>
      </c>
      <c r="I1085" s="5" t="str">
        <v>Planned</v>
      </c>
      <c r="J1085" s="220">
        <f>_xlfn.XLOOKUP(G1085,Calendar!$A$2:$A$300,Calendar!$B$2:$B$300)</f>
        <v>43532</v>
      </c>
      <c r="K1085" s="5" t="b">
        <f t="shared" ca="1" si="54"/>
        <v>0</v>
      </c>
      <c r="L1085" s="5" t="str">
        <f t="shared" si="55"/>
        <v>FoundationSeven Daughters &amp; Seven Sons130</v>
      </c>
    </row>
    <row r="1086" spans="1:12" hidden="1" x14ac:dyDescent="0.25">
      <c r="A1086" s="217" t="str">
        <f t="shared" si="53"/>
        <v>ƒ __/__</v>
      </c>
      <c r="B1086" s="217" t="str">
        <f>IFERROR(IF(VLOOKUP(L1086,ActivityList[#Data],13,0)="Yes"," "&amp;Map,"")&amp;IF(VLOOKUP(L1086,ActivityList[#Data],14,0)="Yes"," "&amp;Timeline,IF(VLOOKUP(L1086,ActivityList[#Data],14,0)="Figure"," "&amp;Timeline&amp;Figure,"")),"")</f>
        <v xml:space="preserve"> Ǽ</v>
      </c>
      <c r="C1086" s="85" t="str">
        <v>Read Chapter 1</v>
      </c>
      <c r="D1086" s="218" t="str">
        <v>Cornelia</v>
      </c>
      <c r="E1086" s="218" t="str">
        <v>Foundation</v>
      </c>
      <c r="F1086" s="219" t="str">
        <v>Literature</v>
      </c>
      <c r="G1086" s="5">
        <v>131</v>
      </c>
      <c r="H1086" s="5" t="str">
        <v>Ethan‚ Jesse</v>
      </c>
      <c r="I1086" s="5" t="str">
        <v>Planned</v>
      </c>
      <c r="J1086" s="220">
        <f>_xlfn.XLOOKUP(G1086,Calendar!$A$2:$A$300,Calendar!$B$2:$B$300)</f>
        <v>43535</v>
      </c>
      <c r="K1086" s="5" t="b">
        <f t="shared" ca="1" si="54"/>
        <v>0</v>
      </c>
      <c r="L1086" s="5" t="str">
        <f t="shared" si="55"/>
        <v>FoundationCornelia131</v>
      </c>
    </row>
    <row r="1087" spans="1:12" hidden="1" x14ac:dyDescent="0.25">
      <c r="A1087" s="217" t="str">
        <f t="shared" si="53"/>
        <v>ƒ __/__</v>
      </c>
      <c r="B1087" s="217" t="str">
        <f>IFERROR(IF(VLOOKUP(L1087,ActivityList[#Data],13,0)="Yes"," "&amp;Map,"")&amp;IF(VLOOKUP(L1087,ActivityList[#Data],14,0)="Yes"," "&amp;Timeline,IF(VLOOKUP(L1087,ActivityList[#Data],14,0)="Figure"," "&amp;Timeline&amp;Figure,"")),"")</f>
        <v/>
      </c>
      <c r="C1087" s="85" t="str">
        <v>Read Chapter 2</v>
      </c>
      <c r="D1087" s="218" t="str">
        <v>Cornelia</v>
      </c>
      <c r="E1087" s="218" t="str">
        <v>Foundation</v>
      </c>
      <c r="F1087" s="219" t="str">
        <v>Literature</v>
      </c>
      <c r="G1087" s="5">
        <v>132</v>
      </c>
      <c r="H1087" s="5" t="str">
        <v>Ethan‚ Jesse</v>
      </c>
      <c r="I1087" s="5" t="str">
        <v>Planned</v>
      </c>
      <c r="J1087" s="220">
        <f>_xlfn.XLOOKUP(G1087,Calendar!$A$2:$A$300,Calendar!$B$2:$B$300)</f>
        <v>43536</v>
      </c>
      <c r="K1087" s="5" t="b">
        <f t="shared" ca="1" si="54"/>
        <v>0</v>
      </c>
      <c r="L1087" s="5" t="str">
        <f t="shared" si="55"/>
        <v>FoundationCornelia132</v>
      </c>
    </row>
    <row r="1088" spans="1:12" hidden="1" x14ac:dyDescent="0.25">
      <c r="A1088" s="217" t="str">
        <f t="shared" si="53"/>
        <v>ƒ __/__</v>
      </c>
      <c r="B1088" s="217" t="str">
        <f>IFERROR(IF(VLOOKUP(L1088,ActivityList[#Data],13,0)="Yes"," "&amp;Map,"")&amp;IF(VLOOKUP(L1088,ActivityList[#Data],14,0)="Yes"," "&amp;Timeline,IF(VLOOKUP(L1088,ActivityList[#Data],14,0)="Figure"," "&amp;Timeline&amp;Figure,"")),"")</f>
        <v/>
      </c>
      <c r="C1088" s="85" t="str">
        <v>Read Chapter 3</v>
      </c>
      <c r="D1088" s="218" t="str">
        <v>Cornelia</v>
      </c>
      <c r="E1088" s="218" t="str">
        <v>Foundation</v>
      </c>
      <c r="F1088" s="219" t="str">
        <v>Literature</v>
      </c>
      <c r="G1088" s="5">
        <v>133</v>
      </c>
      <c r="H1088" s="5" t="str">
        <v>Ethan‚ Jesse</v>
      </c>
      <c r="I1088" s="5" t="str">
        <v>Planned</v>
      </c>
      <c r="J1088" s="220">
        <f>_xlfn.XLOOKUP(G1088,Calendar!$A$2:$A$300,Calendar!$B$2:$B$300)</f>
        <v>43537</v>
      </c>
      <c r="K1088" s="5" t="b">
        <f t="shared" ca="1" si="54"/>
        <v>0</v>
      </c>
      <c r="L1088" s="5" t="str">
        <f t="shared" si="55"/>
        <v>FoundationCornelia133</v>
      </c>
    </row>
    <row r="1089" spans="1:12" hidden="1" x14ac:dyDescent="0.25">
      <c r="A1089" s="217" t="str">
        <f t="shared" si="53"/>
        <v>ƒ __/__</v>
      </c>
      <c r="B1089" s="217" t="str">
        <f>IFERROR(IF(VLOOKUP(L1089,ActivityList[#Data],13,0)="Yes"," "&amp;Map,"")&amp;IF(VLOOKUP(L1089,ActivityList[#Data],14,0)="Yes"," "&amp;Timeline,IF(VLOOKUP(L1089,ActivityList[#Data],14,0)="Figure"," "&amp;Timeline&amp;Figure,"")),"")</f>
        <v xml:space="preserve"> Ǽ</v>
      </c>
      <c r="C1089" s="85" t="str">
        <v>Read Chapter 4</v>
      </c>
      <c r="D1089" s="218" t="str">
        <v>Cornelia</v>
      </c>
      <c r="E1089" s="218" t="str">
        <v>Foundation</v>
      </c>
      <c r="F1089" s="219" t="str">
        <v>Literature</v>
      </c>
      <c r="G1089" s="5">
        <v>134</v>
      </c>
      <c r="H1089" s="5" t="str">
        <v>Ethan‚ Jesse</v>
      </c>
      <c r="I1089" s="5" t="str">
        <v>Planned</v>
      </c>
      <c r="J1089" s="220">
        <f>_xlfn.XLOOKUP(G1089,Calendar!$A$2:$A$300,Calendar!$B$2:$B$300)</f>
        <v>43538</v>
      </c>
      <c r="K1089" s="5" t="b">
        <f t="shared" ca="1" si="54"/>
        <v>0</v>
      </c>
      <c r="L1089" s="5" t="str">
        <f t="shared" si="55"/>
        <v>FoundationCornelia134</v>
      </c>
    </row>
    <row r="1090" spans="1:12" hidden="1" x14ac:dyDescent="0.25">
      <c r="A1090" s="217" t="str">
        <f t="shared" si="53"/>
        <v>ƒ __/__</v>
      </c>
      <c r="B1090" s="217" t="str">
        <f>IFERROR(IF(VLOOKUP(L1090,ActivityList[#Data],13,0)="Yes"," "&amp;Map,"")&amp;IF(VLOOKUP(L1090,ActivityList[#Data],14,0)="Yes"," "&amp;Timeline,IF(VLOOKUP(L1090,ActivityList[#Data],14,0)="Figure"," "&amp;Timeline&amp;Figure,"")),"")</f>
        <v xml:space="preserve"> Ǽ</v>
      </c>
      <c r="C1090" s="85" t="str">
        <v>Read Chapter 5</v>
      </c>
      <c r="D1090" s="218" t="str">
        <v>Cornelia</v>
      </c>
      <c r="E1090" s="218" t="str">
        <v>Foundation</v>
      </c>
      <c r="F1090" s="219" t="str">
        <v>Literature</v>
      </c>
      <c r="G1090" s="5">
        <v>136</v>
      </c>
      <c r="H1090" s="5" t="str">
        <v>Ethan‚ Jesse</v>
      </c>
      <c r="I1090" s="5" t="str">
        <v>Planned</v>
      </c>
      <c r="J1090" s="220">
        <f>_xlfn.XLOOKUP(G1090,Calendar!$A$2:$A$300,Calendar!$B$2:$B$300)</f>
        <v>43542</v>
      </c>
      <c r="K1090" s="5" t="b">
        <f t="shared" ca="1" si="54"/>
        <v>0</v>
      </c>
      <c r="L1090" s="5" t="str">
        <f t="shared" si="55"/>
        <v>FoundationCornelia136</v>
      </c>
    </row>
    <row r="1091" spans="1:12" hidden="1" x14ac:dyDescent="0.25">
      <c r="A1091" s="217" t="str">
        <f t="shared" si="53"/>
        <v>ƒ __/__</v>
      </c>
      <c r="B1091" s="217" t="str">
        <f>IFERROR(IF(VLOOKUP(L1091,ActivityList[#Data],13,0)="Yes"," "&amp;Map,"")&amp;IF(VLOOKUP(L1091,ActivityList[#Data],14,0)="Yes"," "&amp;Timeline,IF(VLOOKUP(L1091,ActivityList[#Data],14,0)="Figure"," "&amp;Timeline&amp;Figure,"")),"")</f>
        <v/>
      </c>
      <c r="C1091" s="85" t="str">
        <v>Read Chapter 6</v>
      </c>
      <c r="D1091" s="218" t="str">
        <v>Cornelia</v>
      </c>
      <c r="E1091" s="218" t="str">
        <v>Foundation</v>
      </c>
      <c r="F1091" s="219" t="str">
        <v>Literature</v>
      </c>
      <c r="G1091" s="5">
        <v>137</v>
      </c>
      <c r="H1091" s="5" t="str">
        <v>Ethan‚ Jesse</v>
      </c>
      <c r="I1091" s="5" t="str">
        <v>Planned</v>
      </c>
      <c r="J1091" s="220">
        <f>_xlfn.XLOOKUP(G1091,Calendar!$A$2:$A$300,Calendar!$B$2:$B$300)</f>
        <v>43543</v>
      </c>
      <c r="K1091" s="5" t="b">
        <f t="shared" ca="1" si="54"/>
        <v>0</v>
      </c>
      <c r="L1091" s="5" t="str">
        <f t="shared" si="55"/>
        <v>FoundationCornelia137</v>
      </c>
    </row>
    <row r="1092" spans="1:12" hidden="1" x14ac:dyDescent="0.25">
      <c r="A1092" s="217" t="str">
        <f t="shared" si="53"/>
        <v>ƒ __/__</v>
      </c>
      <c r="B1092" s="217" t="str">
        <f>IFERROR(IF(VLOOKUP(L1092,ActivityList[#Data],13,0)="Yes"," "&amp;Map,"")&amp;IF(VLOOKUP(L1092,ActivityList[#Data],14,0)="Yes"," "&amp;Timeline,IF(VLOOKUP(L1092,ActivityList[#Data],14,0)="Figure"," "&amp;Timeline&amp;Figure,"")),"")</f>
        <v/>
      </c>
      <c r="C1092" s="85" t="str">
        <v>Read Chapter 7</v>
      </c>
      <c r="D1092" s="218" t="str">
        <v>Cornelia</v>
      </c>
      <c r="E1092" s="218" t="str">
        <v>Foundation</v>
      </c>
      <c r="F1092" s="219" t="str">
        <v>Literature</v>
      </c>
      <c r="G1092" s="5">
        <v>138</v>
      </c>
      <c r="H1092" s="5" t="str">
        <v>Ethan‚ Jesse</v>
      </c>
      <c r="I1092" s="5" t="str">
        <v>Planned</v>
      </c>
      <c r="J1092" s="220">
        <f>_xlfn.XLOOKUP(G1092,Calendar!$A$2:$A$300,Calendar!$B$2:$B$300)</f>
        <v>43544</v>
      </c>
      <c r="K1092" s="5" t="b">
        <f t="shared" ca="1" si="54"/>
        <v>0</v>
      </c>
      <c r="L1092" s="5" t="str">
        <f t="shared" si="55"/>
        <v>FoundationCornelia138</v>
      </c>
    </row>
    <row r="1093" spans="1:12" hidden="1" x14ac:dyDescent="0.25">
      <c r="A1093" s="217" t="str">
        <f t="shared" ref="A1093:A1156" si="56">Planned&amp;" __/__"</f>
        <v>ƒ __/__</v>
      </c>
      <c r="B1093" s="217" t="str">
        <f>IFERROR(IF(VLOOKUP(L1093,ActivityList[#Data],13,0)="Yes"," "&amp;Map,"")&amp;IF(VLOOKUP(L1093,ActivityList[#Data],14,0)="Yes"," "&amp;Timeline,IF(VLOOKUP(L1093,ActivityList[#Data],14,0)="Figure"," "&amp;Timeline&amp;Figure,"")),"")</f>
        <v xml:space="preserve"> Ǽ</v>
      </c>
      <c r="C1093" s="85" t="str">
        <v>Read Chapter 8</v>
      </c>
      <c r="D1093" s="218" t="str">
        <v>Cornelia</v>
      </c>
      <c r="E1093" s="218" t="str">
        <v>Foundation</v>
      </c>
      <c r="F1093" s="219" t="str">
        <v>Literature</v>
      </c>
      <c r="G1093" s="5">
        <v>139</v>
      </c>
      <c r="H1093" s="5" t="str">
        <v>Ethan‚ Jesse</v>
      </c>
      <c r="I1093" s="5" t="str">
        <v>Planned</v>
      </c>
      <c r="J1093" s="220">
        <f>_xlfn.XLOOKUP(G1093,Calendar!$A$2:$A$300,Calendar!$B$2:$B$300)</f>
        <v>43545</v>
      </c>
      <c r="K1093" s="5" t="b">
        <f t="shared" ca="1" si="54"/>
        <v>0</v>
      </c>
      <c r="L1093" s="5" t="str">
        <f t="shared" si="55"/>
        <v>FoundationCornelia139</v>
      </c>
    </row>
    <row r="1094" spans="1:12" hidden="1" x14ac:dyDescent="0.25">
      <c r="A1094" s="217" t="str">
        <f t="shared" si="56"/>
        <v>ƒ __/__</v>
      </c>
      <c r="B1094" s="217" t="str">
        <f>IFERROR(IF(VLOOKUP(L1094,ActivityList[#Data],13,0)="Yes"," "&amp;Map,"")&amp;IF(VLOOKUP(L1094,ActivityList[#Data],14,0)="Yes"," "&amp;Timeline,IF(VLOOKUP(L1094,ActivityList[#Data],14,0)="Figure"," "&amp;Timeline&amp;Figure,"")),"")</f>
        <v/>
      </c>
      <c r="C1094" s="85" t="str">
        <v>Read Chapter 9</v>
      </c>
      <c r="D1094" s="218" t="str">
        <v>Cornelia</v>
      </c>
      <c r="E1094" s="218" t="str">
        <v>Foundation</v>
      </c>
      <c r="F1094" s="219" t="str">
        <v>Literature</v>
      </c>
      <c r="G1094" s="5">
        <v>141</v>
      </c>
      <c r="H1094" s="5" t="str">
        <v>Ethan‚ Jesse</v>
      </c>
      <c r="I1094" s="5" t="str">
        <v>Planned</v>
      </c>
      <c r="J1094" s="220">
        <f>_xlfn.XLOOKUP(G1094,Calendar!$A$2:$A$300,Calendar!$B$2:$B$300)</f>
        <v>43549</v>
      </c>
      <c r="K1094" s="5" t="b">
        <f t="shared" ca="1" si="54"/>
        <v>0</v>
      </c>
      <c r="L1094" s="5" t="str">
        <f t="shared" si="55"/>
        <v>FoundationCornelia141</v>
      </c>
    </row>
    <row r="1095" spans="1:12" hidden="1" x14ac:dyDescent="0.25">
      <c r="A1095" s="217" t="str">
        <f t="shared" si="56"/>
        <v>ƒ __/__</v>
      </c>
      <c r="B1095" s="217" t="str">
        <f>IFERROR(IF(VLOOKUP(L1095,ActivityList[#Data],13,0)="Yes"," "&amp;Map,"")&amp;IF(VLOOKUP(L1095,ActivityList[#Data],14,0)="Yes"," "&amp;Timeline,IF(VLOOKUP(L1095,ActivityList[#Data],14,0)="Figure"," "&amp;Timeline&amp;Figure,"")),"")</f>
        <v xml:space="preserve"> Ǽ</v>
      </c>
      <c r="C1095" s="85" t="str">
        <v>Read Chapter 10</v>
      </c>
      <c r="D1095" s="218" t="str">
        <v>Cornelia</v>
      </c>
      <c r="E1095" s="218" t="str">
        <v>Foundation</v>
      </c>
      <c r="F1095" s="219" t="str">
        <v>Literature</v>
      </c>
      <c r="G1095" s="5">
        <v>142</v>
      </c>
      <c r="H1095" s="5" t="str">
        <v>Ethan‚ Jesse</v>
      </c>
      <c r="I1095" s="5" t="str">
        <v>Planned</v>
      </c>
      <c r="J1095" s="220">
        <f>_xlfn.XLOOKUP(G1095,Calendar!$A$2:$A$300,Calendar!$B$2:$B$300)</f>
        <v>43550</v>
      </c>
      <c r="K1095" s="5" t="b">
        <f t="shared" ca="1" si="54"/>
        <v>0</v>
      </c>
      <c r="L1095" s="5" t="str">
        <f t="shared" si="55"/>
        <v>FoundationCornelia142</v>
      </c>
    </row>
    <row r="1096" spans="1:12" hidden="1" x14ac:dyDescent="0.25">
      <c r="A1096" s="217" t="str">
        <f t="shared" si="56"/>
        <v>ƒ __/__</v>
      </c>
      <c r="B1096" s="217" t="str">
        <f>IFERROR(IF(VLOOKUP(L1096,ActivityList[#Data],13,0)="Yes"," "&amp;Map,"")&amp;IF(VLOOKUP(L1096,ActivityList[#Data],14,0)="Yes"," "&amp;Timeline,IF(VLOOKUP(L1096,ActivityList[#Data],14,0)="Figure"," "&amp;Timeline&amp;Figure,"")),"")</f>
        <v/>
      </c>
      <c r="C1096" s="85" t="str">
        <v>Read Chapter 11</v>
      </c>
      <c r="D1096" s="218" t="str">
        <v>Cornelia</v>
      </c>
      <c r="E1096" s="218" t="str">
        <v>Foundation</v>
      </c>
      <c r="F1096" s="219" t="str">
        <v>Literature</v>
      </c>
      <c r="G1096" s="5">
        <v>143</v>
      </c>
      <c r="H1096" s="5" t="str">
        <v>Ethan‚ Jesse</v>
      </c>
      <c r="I1096" s="5" t="str">
        <v>Planned</v>
      </c>
      <c r="J1096" s="220">
        <f>_xlfn.XLOOKUP(G1096,Calendar!$A$2:$A$300,Calendar!$B$2:$B$300)</f>
        <v>43551</v>
      </c>
      <c r="K1096" s="5" t="b">
        <f t="shared" ca="1" si="54"/>
        <v>0</v>
      </c>
      <c r="L1096" s="5" t="str">
        <f t="shared" si="55"/>
        <v>FoundationCornelia143</v>
      </c>
    </row>
    <row r="1097" spans="1:12" hidden="1" x14ac:dyDescent="0.25">
      <c r="A1097" s="217" t="str">
        <f t="shared" si="56"/>
        <v>ƒ __/__</v>
      </c>
      <c r="B1097" s="217" t="str">
        <f>IFERROR(IF(VLOOKUP(L1097,ActivityList[#Data],13,0)="Yes"," "&amp;Map,"")&amp;IF(VLOOKUP(L1097,ActivityList[#Data],14,0)="Yes"," "&amp;Timeline,IF(VLOOKUP(L1097,ActivityList[#Data],14,0)="Figure"," "&amp;Timeline&amp;Figure,"")),"")</f>
        <v/>
      </c>
      <c r="C1097" s="85" t="str">
        <v>Read the Epilogue</v>
      </c>
      <c r="D1097" s="218" t="str">
        <v>Cornelia</v>
      </c>
      <c r="E1097" s="218" t="str">
        <v>Foundation</v>
      </c>
      <c r="F1097" s="219" t="str">
        <v>Literature</v>
      </c>
      <c r="G1097" s="5">
        <v>144</v>
      </c>
      <c r="H1097" s="5" t="str">
        <v>Ethan‚ Jesse</v>
      </c>
      <c r="I1097" s="5" t="str">
        <v>Planned</v>
      </c>
      <c r="J1097" s="220">
        <f>_xlfn.XLOOKUP(G1097,Calendar!$A$2:$A$300,Calendar!$B$2:$B$300)</f>
        <v>43552</v>
      </c>
      <c r="K1097" s="5" t="b">
        <f t="shared" ca="1" si="54"/>
        <v>0</v>
      </c>
      <c r="L1097" s="5" t="str">
        <f t="shared" si="55"/>
        <v>FoundationCornelia144</v>
      </c>
    </row>
    <row r="1098" spans="1:12" hidden="1" x14ac:dyDescent="0.25">
      <c r="A1098" s="217" t="str">
        <f t="shared" si="56"/>
        <v>ƒ __/__</v>
      </c>
      <c r="B1098" s="217" t="str">
        <f>IFERROR(IF(VLOOKUP(L1098,ActivityList[#Data],13,0)="Yes"," "&amp;Map,"")&amp;IF(VLOOKUP(L1098,ActivityList[#Data],14,0)="Yes"," "&amp;Timeline,IF(VLOOKUP(L1098,ActivityList[#Data],14,0)="Figure"," "&amp;Timeline&amp;Figure,"")),"")</f>
        <v xml:space="preserve"> Ǽ</v>
      </c>
      <c r="C1098" s="85" t="str">
        <v>Read Chapters 1-2</v>
      </c>
      <c r="D1098" s="218" t="str">
        <v>A Long Walk to Water</v>
      </c>
      <c r="E1098" s="218" t="str">
        <v>Foundation</v>
      </c>
      <c r="F1098" s="219" t="str">
        <v>Literature</v>
      </c>
      <c r="G1098" s="5">
        <v>146</v>
      </c>
      <c r="H1098" s="5" t="str">
        <v>Ethan‚ Jesse</v>
      </c>
      <c r="I1098" s="5" t="str">
        <v>Planned</v>
      </c>
      <c r="J1098" s="220">
        <f>_xlfn.XLOOKUP(G1098,Calendar!$A$2:$A$300,Calendar!$B$2:$B$300)</f>
        <v>43556</v>
      </c>
      <c r="K1098" s="5" t="b">
        <f t="shared" ca="1" si="54"/>
        <v>0</v>
      </c>
      <c r="L1098" s="5" t="str">
        <f t="shared" si="55"/>
        <v>FoundationA Long Walk to Water146</v>
      </c>
    </row>
    <row r="1099" spans="1:12" hidden="1" x14ac:dyDescent="0.25">
      <c r="A1099" s="217" t="str">
        <f t="shared" si="56"/>
        <v>ƒ __/__</v>
      </c>
      <c r="B1099" s="217" t="str">
        <f>IFERROR(IF(VLOOKUP(L1099,ActivityList[#Data],13,0)="Yes"," "&amp;Map,"")&amp;IF(VLOOKUP(L1099,ActivityList[#Data],14,0)="Yes"," "&amp;Timeline,IF(VLOOKUP(L1099,ActivityList[#Data],14,0)="Figure"," "&amp;Timeline&amp;Figure,"")),"")</f>
        <v xml:space="preserve"> Ǽ</v>
      </c>
      <c r="C1099" s="85" t="str">
        <v>Read Chapters 3-5</v>
      </c>
      <c r="D1099" s="218" t="str">
        <v>A Long Walk to Water</v>
      </c>
      <c r="E1099" s="218" t="str">
        <v>Foundation</v>
      </c>
      <c r="F1099" s="219" t="str">
        <v>Literature</v>
      </c>
      <c r="G1099" s="5">
        <v>147</v>
      </c>
      <c r="H1099" s="5" t="str">
        <v>Ethan‚ Jesse</v>
      </c>
      <c r="I1099" s="5" t="str">
        <v>Planned</v>
      </c>
      <c r="J1099" s="220">
        <f>_xlfn.XLOOKUP(G1099,Calendar!$A$2:$A$300,Calendar!$B$2:$B$300)</f>
        <v>43557</v>
      </c>
      <c r="K1099" s="5" t="b">
        <f t="shared" ca="1" si="54"/>
        <v>0</v>
      </c>
      <c r="L1099" s="5" t="str">
        <f t="shared" si="55"/>
        <v>FoundationA Long Walk to Water147</v>
      </c>
    </row>
    <row r="1100" spans="1:12" hidden="1" x14ac:dyDescent="0.25">
      <c r="A1100" s="217" t="str">
        <f t="shared" si="56"/>
        <v>ƒ __/__</v>
      </c>
      <c r="B1100" s="217" t="str">
        <f>IFERROR(IF(VLOOKUP(L1100,ActivityList[#Data],13,0)="Yes"," "&amp;Map,"")&amp;IF(VLOOKUP(L1100,ActivityList[#Data],14,0)="Yes"," "&amp;Timeline,IF(VLOOKUP(L1100,ActivityList[#Data],14,0)="Figure"," "&amp;Timeline&amp;Figure,"")),"")</f>
        <v xml:space="preserve"> Ǽ</v>
      </c>
      <c r="C1100" s="85" t="str">
        <v>Read Chapters 6-8</v>
      </c>
      <c r="D1100" s="218" t="str">
        <v>A Long Walk to Water</v>
      </c>
      <c r="E1100" s="218" t="str">
        <v>Foundation</v>
      </c>
      <c r="F1100" s="219" t="str">
        <v>Literature</v>
      </c>
      <c r="G1100" s="5">
        <v>148</v>
      </c>
      <c r="H1100" s="5" t="str">
        <v>Ethan‚ Jesse</v>
      </c>
      <c r="I1100" s="5" t="str">
        <v>Planned</v>
      </c>
      <c r="J1100" s="220">
        <f>_xlfn.XLOOKUP(G1100,Calendar!$A$2:$A$300,Calendar!$B$2:$B$300)</f>
        <v>43558</v>
      </c>
      <c r="K1100" s="5" t="b">
        <f t="shared" ca="1" si="54"/>
        <v>0</v>
      </c>
      <c r="L1100" s="5" t="str">
        <f t="shared" si="55"/>
        <v>FoundationA Long Walk to Water148</v>
      </c>
    </row>
    <row r="1101" spans="1:12" hidden="1" x14ac:dyDescent="0.25">
      <c r="A1101" s="217" t="str">
        <f t="shared" si="56"/>
        <v>ƒ __/__</v>
      </c>
      <c r="B1101" s="217" t="str">
        <f>IFERROR(IF(VLOOKUP(L1101,ActivityList[#Data],13,0)="Yes"," "&amp;Map,"")&amp;IF(VLOOKUP(L1101,ActivityList[#Data],14,0)="Yes"," "&amp;Timeline,IF(VLOOKUP(L1101,ActivityList[#Data],14,0)="Figure"," "&amp;Timeline&amp;Figure,"")),"")</f>
        <v/>
      </c>
      <c r="C1101" s="85" t="str">
        <v>Read Chapters 9-10</v>
      </c>
      <c r="D1101" s="218" t="str">
        <v>A Long Walk to Water</v>
      </c>
      <c r="E1101" s="218" t="str">
        <v>Foundation</v>
      </c>
      <c r="F1101" s="219" t="str">
        <v>Literature</v>
      </c>
      <c r="G1101" s="5">
        <v>149</v>
      </c>
      <c r="H1101" s="5" t="str">
        <v>Ethan‚ Jesse</v>
      </c>
      <c r="I1101" s="5" t="str">
        <v>Planned</v>
      </c>
      <c r="J1101" s="220">
        <f>_xlfn.XLOOKUP(G1101,Calendar!$A$2:$A$300,Calendar!$B$2:$B$300)</f>
        <v>43559</v>
      </c>
      <c r="K1101" s="5" t="b">
        <f t="shared" ca="1" si="54"/>
        <v>0</v>
      </c>
      <c r="L1101" s="5" t="str">
        <f t="shared" si="55"/>
        <v>FoundationA Long Walk to Water149</v>
      </c>
    </row>
    <row r="1102" spans="1:12" hidden="1" x14ac:dyDescent="0.25">
      <c r="A1102" s="217" t="str">
        <f t="shared" si="56"/>
        <v>ƒ __/__</v>
      </c>
      <c r="B1102" s="217" t="str">
        <f>IFERROR(IF(VLOOKUP(L1102,ActivityList[#Data],13,0)="Yes"," "&amp;Map,"")&amp;IF(VLOOKUP(L1102,ActivityList[#Data],14,0)="Yes"," "&amp;Timeline,IF(VLOOKUP(L1102,ActivityList[#Data],14,0)="Figure"," "&amp;Timeline&amp;Figure,"")),"")</f>
        <v xml:space="preserve"> Ǽ</v>
      </c>
      <c r="C1102" s="85" t="str">
        <v>Read Chapters 11-13</v>
      </c>
      <c r="D1102" s="218" t="str">
        <v>A Long Walk to Water</v>
      </c>
      <c r="E1102" s="218" t="str">
        <v>Foundation</v>
      </c>
      <c r="F1102" s="219" t="str">
        <v>Literature</v>
      </c>
      <c r="G1102" s="5">
        <v>150</v>
      </c>
      <c r="H1102" s="5" t="str">
        <v>Ethan‚ Jesse</v>
      </c>
      <c r="I1102" s="5" t="str">
        <v>Planned</v>
      </c>
      <c r="J1102" s="220">
        <f>_xlfn.XLOOKUP(G1102,Calendar!$A$2:$A$300,Calendar!$B$2:$B$300)</f>
        <v>43560</v>
      </c>
      <c r="K1102" s="5" t="b">
        <f t="shared" ca="1" si="54"/>
        <v>0</v>
      </c>
      <c r="L1102" s="5" t="str">
        <f t="shared" si="55"/>
        <v>FoundationA Long Walk to Water150</v>
      </c>
    </row>
    <row r="1103" spans="1:12" hidden="1" x14ac:dyDescent="0.25">
      <c r="A1103" s="217" t="str">
        <f t="shared" si="56"/>
        <v>ƒ __/__</v>
      </c>
      <c r="B1103" s="217" t="str">
        <f>IFERROR(IF(VLOOKUP(L1103,ActivityList[#Data],13,0)="Yes"," "&amp;Map,"")&amp;IF(VLOOKUP(L1103,ActivityList[#Data],14,0)="Yes"," "&amp;Timeline,IF(VLOOKUP(L1103,ActivityList[#Data],14,0)="Figure"," "&amp;Timeline&amp;Figure,"")),"")</f>
        <v xml:space="preserve"> Ǽ</v>
      </c>
      <c r="C1103" s="85" t="str">
        <v>Read Chapters 14-15</v>
      </c>
      <c r="D1103" s="218" t="str">
        <v>A Long Walk to Water</v>
      </c>
      <c r="E1103" s="218" t="str">
        <v>Foundation</v>
      </c>
      <c r="F1103" s="219" t="str">
        <v>Literature</v>
      </c>
      <c r="G1103" s="5">
        <v>151</v>
      </c>
      <c r="H1103" s="5" t="str">
        <v>Ethan‚ Jesse</v>
      </c>
      <c r="I1103" s="5" t="str">
        <v>Planned</v>
      </c>
      <c r="J1103" s="220">
        <f>_xlfn.XLOOKUP(G1103,Calendar!$A$2:$A$300,Calendar!$B$2:$B$300)</f>
        <v>43563</v>
      </c>
      <c r="K1103" s="5" t="b">
        <f t="shared" ca="1" si="54"/>
        <v>0</v>
      </c>
      <c r="L1103" s="5" t="str">
        <f t="shared" si="55"/>
        <v>FoundationA Long Walk to Water151</v>
      </c>
    </row>
    <row r="1104" spans="1:12" hidden="1" x14ac:dyDescent="0.25">
      <c r="A1104" s="217" t="str">
        <f t="shared" si="56"/>
        <v>ƒ __/__</v>
      </c>
      <c r="B1104" s="217" t="str">
        <f>IFERROR(IF(VLOOKUP(L1104,ActivityList[#Data],13,0)="Yes"," "&amp;Map,"")&amp;IF(VLOOKUP(L1104,ActivityList[#Data],14,0)="Yes"," "&amp;Timeline,IF(VLOOKUP(L1104,ActivityList[#Data],14,0)="Figure"," "&amp;Timeline&amp;Figure,"")),"")</f>
        <v xml:space="preserve"> Ǽ</v>
      </c>
      <c r="C1104" s="85" t="str">
        <v>Read Chapters 16-18</v>
      </c>
      <c r="D1104" s="218" t="str">
        <v>A Long Walk to Water</v>
      </c>
      <c r="E1104" s="218" t="str">
        <v>Foundation</v>
      </c>
      <c r="F1104" s="219" t="str">
        <v>Literature</v>
      </c>
      <c r="G1104" s="5">
        <v>152</v>
      </c>
      <c r="H1104" s="5" t="str">
        <v>Ethan‚ Jesse</v>
      </c>
      <c r="I1104" s="5" t="str">
        <v>Planned</v>
      </c>
      <c r="J1104" s="220">
        <f>_xlfn.XLOOKUP(G1104,Calendar!$A$2:$A$300,Calendar!$B$2:$B$300)</f>
        <v>43564</v>
      </c>
      <c r="K1104" s="5" t="b">
        <f t="shared" ca="1" si="54"/>
        <v>0</v>
      </c>
      <c r="L1104" s="5" t="str">
        <f t="shared" si="55"/>
        <v>FoundationA Long Walk to Water152</v>
      </c>
    </row>
    <row r="1105" spans="1:12" hidden="1" x14ac:dyDescent="0.25">
      <c r="A1105" s="217" t="str">
        <f t="shared" si="56"/>
        <v>ƒ __/__</v>
      </c>
      <c r="B1105" s="217" t="str">
        <f>IFERROR(IF(VLOOKUP(L1105,ActivityList[#Data],13,0)="Yes"," "&amp;Map,"")&amp;IF(VLOOKUP(L1105,ActivityList[#Data],14,0)="Yes"," "&amp;Timeline,IF(VLOOKUP(L1105,ActivityList[#Data],14,0)="Figure"," "&amp;Timeline&amp;Figure,"")),"")</f>
        <v/>
      </c>
      <c r="C1105" s="85" t="str">
        <v>Read pp.3-29</v>
      </c>
      <c r="D1105" s="218" t="str">
        <v>Beat the Story-Drum</v>
      </c>
      <c r="E1105" s="218" t="str">
        <v>Foundation</v>
      </c>
      <c r="F1105" s="219" t="str">
        <v>Literature</v>
      </c>
      <c r="G1105" s="5">
        <v>153</v>
      </c>
      <c r="H1105" s="5" t="str">
        <v>Ethan‚ Jesse</v>
      </c>
      <c r="I1105" s="5" t="str">
        <v>Planned</v>
      </c>
      <c r="J1105" s="220">
        <f>_xlfn.XLOOKUP(G1105,Calendar!$A$2:$A$300,Calendar!$B$2:$B$300)</f>
        <v>43565</v>
      </c>
      <c r="K1105" s="5" t="b">
        <f t="shared" ca="1" si="54"/>
        <v>0</v>
      </c>
      <c r="L1105" s="5" t="str">
        <f t="shared" si="55"/>
        <v>FoundationBeat the Story-Drum153</v>
      </c>
    </row>
    <row r="1106" spans="1:12" hidden="1" x14ac:dyDescent="0.25">
      <c r="A1106" s="217" t="str">
        <f t="shared" si="56"/>
        <v>ƒ __/__</v>
      </c>
      <c r="B1106" s="217" t="str">
        <f>IFERROR(IF(VLOOKUP(L1106,ActivityList[#Data],13,0)="Yes"," "&amp;Map,"")&amp;IF(VLOOKUP(L1106,ActivityList[#Data],14,0)="Yes"," "&amp;Timeline,IF(VLOOKUP(L1106,ActivityList[#Data],14,0)="Figure"," "&amp;Timeline&amp;Figure,"")),"")</f>
        <v/>
      </c>
      <c r="C1106" s="85" t="str">
        <v>Read pp.30-52</v>
      </c>
      <c r="D1106" s="218" t="str">
        <v>Beat the Story-Drum</v>
      </c>
      <c r="E1106" s="218" t="str">
        <v>Foundation</v>
      </c>
      <c r="F1106" s="219" t="str">
        <v>Literature</v>
      </c>
      <c r="G1106" s="5">
        <v>154</v>
      </c>
      <c r="H1106" s="5" t="str">
        <v>Ethan‚ Jesse</v>
      </c>
      <c r="I1106" s="5" t="str">
        <v>Planned</v>
      </c>
      <c r="J1106" s="220">
        <f>_xlfn.XLOOKUP(G1106,Calendar!$A$2:$A$300,Calendar!$B$2:$B$300)</f>
        <v>43566</v>
      </c>
      <c r="K1106" s="5" t="b">
        <f t="shared" ca="1" si="54"/>
        <v>0</v>
      </c>
      <c r="L1106" s="5" t="str">
        <f t="shared" si="55"/>
        <v>FoundationBeat the Story-Drum154</v>
      </c>
    </row>
    <row r="1107" spans="1:12" hidden="1" x14ac:dyDescent="0.25">
      <c r="A1107" s="217" t="str">
        <f t="shared" si="56"/>
        <v>ƒ __/__</v>
      </c>
      <c r="B1107" s="217" t="str">
        <f>IFERROR(IF(VLOOKUP(L1107,ActivityList[#Data],13,0)="Yes"," "&amp;Map,"")&amp;IF(VLOOKUP(L1107,ActivityList[#Data],14,0)="Yes"," "&amp;Timeline,IF(VLOOKUP(L1107,ActivityList[#Data],14,0)="Figure"," "&amp;Timeline&amp;Figure,"")),"")</f>
        <v/>
      </c>
      <c r="C1107" s="85" t="str">
        <v>Read pp.53-70</v>
      </c>
      <c r="D1107" s="218" t="str">
        <v>Beat the Story-Drum</v>
      </c>
      <c r="E1107" s="218" t="str">
        <v>Foundation</v>
      </c>
      <c r="F1107" s="219" t="str">
        <v>Literature</v>
      </c>
      <c r="G1107" s="5">
        <v>155</v>
      </c>
      <c r="H1107" s="5" t="str">
        <v>Ethan‚ Jesse</v>
      </c>
      <c r="I1107" s="5" t="str">
        <v>Planned</v>
      </c>
      <c r="J1107" s="220">
        <f>_xlfn.XLOOKUP(G1107,Calendar!$A$2:$A$300,Calendar!$B$2:$B$300)</f>
        <v>43567</v>
      </c>
      <c r="K1107" s="5" t="b">
        <f t="shared" ref="K1107:K1170" ca="1" si="57">J1107&lt;=$D$1</f>
        <v>0</v>
      </c>
      <c r="L1107" s="5" t="str">
        <f t="shared" ref="L1107:L1170" si="58">E1107&amp;D1107&amp;G1107</f>
        <v>FoundationBeat the Story-Drum155</v>
      </c>
    </row>
    <row r="1108" spans="1:12" hidden="1" x14ac:dyDescent="0.25">
      <c r="A1108" s="217" t="str">
        <f t="shared" si="56"/>
        <v>ƒ __/__</v>
      </c>
      <c r="B1108" s="217" t="str">
        <f>IFERROR(IF(VLOOKUP(L1108,ActivityList[#Data],13,0)="Yes"," "&amp;Map,"")&amp;IF(VLOOKUP(L1108,ActivityList[#Data],14,0)="Yes"," "&amp;Timeline,IF(VLOOKUP(L1108,ActivityList[#Data],14,0)="Figure"," "&amp;Timeline&amp;Figure,"")),"")</f>
        <v xml:space="preserve"> Ǽ</v>
      </c>
      <c r="C1108" s="85" t="str">
        <v>Read Chapters 1-3</v>
      </c>
      <c r="D1108" s="218" t="str">
        <v>Journey to Jo'Burg</v>
      </c>
      <c r="E1108" s="218" t="str">
        <v>Foundation</v>
      </c>
      <c r="F1108" s="219" t="str">
        <v>Literature</v>
      </c>
      <c r="G1108" s="5">
        <v>156</v>
      </c>
      <c r="H1108" s="5" t="str">
        <v>Ethan‚ Jesse</v>
      </c>
      <c r="I1108" s="5" t="str">
        <v>Planned</v>
      </c>
      <c r="J1108" s="220">
        <f>_xlfn.XLOOKUP(G1108,Calendar!$A$2:$A$300,Calendar!$B$2:$B$300)</f>
        <v>43570</v>
      </c>
      <c r="K1108" s="5" t="b">
        <f t="shared" ca="1" si="57"/>
        <v>0</v>
      </c>
      <c r="L1108" s="5" t="str">
        <f t="shared" si="58"/>
        <v>FoundationJourney to Jo'Burg156</v>
      </c>
    </row>
    <row r="1109" spans="1:12" hidden="1" x14ac:dyDescent="0.25">
      <c r="A1109" s="217" t="str">
        <f t="shared" si="56"/>
        <v>ƒ __/__</v>
      </c>
      <c r="B1109" s="217" t="str">
        <f>IFERROR(IF(VLOOKUP(L1109,ActivityList[#Data],13,0)="Yes"," "&amp;Map,"")&amp;IF(VLOOKUP(L1109,ActivityList[#Data],14,0)="Yes"," "&amp;Timeline,IF(VLOOKUP(L1109,ActivityList[#Data],14,0)="Figure"," "&amp;Timeline&amp;Figure,"")),"")</f>
        <v xml:space="preserve"> Ǽ</v>
      </c>
      <c r="C1109" s="85" t="str">
        <v>Read Chapters 4-6</v>
      </c>
      <c r="D1109" s="218" t="str">
        <v>Journey to Jo'Burg</v>
      </c>
      <c r="E1109" s="218" t="str">
        <v>Foundation</v>
      </c>
      <c r="F1109" s="219" t="str">
        <v>Literature</v>
      </c>
      <c r="G1109" s="5">
        <v>157</v>
      </c>
      <c r="H1109" s="5" t="str">
        <v>Ethan‚ Jesse</v>
      </c>
      <c r="I1109" s="5" t="str">
        <v>Planned</v>
      </c>
      <c r="J1109" s="220">
        <f>_xlfn.XLOOKUP(G1109,Calendar!$A$2:$A$300,Calendar!$B$2:$B$300)</f>
        <v>43571</v>
      </c>
      <c r="K1109" s="5" t="b">
        <f t="shared" ca="1" si="57"/>
        <v>0</v>
      </c>
      <c r="L1109" s="5" t="str">
        <f t="shared" si="58"/>
        <v>FoundationJourney to Jo'Burg157</v>
      </c>
    </row>
    <row r="1110" spans="1:12" hidden="1" x14ac:dyDescent="0.25">
      <c r="A1110" s="217" t="str">
        <f t="shared" si="56"/>
        <v>ƒ __/__</v>
      </c>
      <c r="B1110" s="217" t="str">
        <f>IFERROR(IF(VLOOKUP(L1110,ActivityList[#Data],13,0)="Yes"," "&amp;Map,"")&amp;IF(VLOOKUP(L1110,ActivityList[#Data],14,0)="Yes"," "&amp;Timeline,IF(VLOOKUP(L1110,ActivityList[#Data],14,0)="Figure"," "&amp;Timeline&amp;Figure,"")),"")</f>
        <v xml:space="preserve"> Ǽ</v>
      </c>
      <c r="C1110" s="85" t="str">
        <v>Read Chapters 7-9</v>
      </c>
      <c r="D1110" s="218" t="str">
        <v>Journey to Jo'Burg</v>
      </c>
      <c r="E1110" s="218" t="str">
        <v>Foundation</v>
      </c>
      <c r="F1110" s="219" t="str">
        <v>Literature</v>
      </c>
      <c r="G1110" s="5">
        <v>158</v>
      </c>
      <c r="H1110" s="5" t="str">
        <v>Ethan‚ Jesse</v>
      </c>
      <c r="I1110" s="5" t="str">
        <v>Planned</v>
      </c>
      <c r="J1110" s="220">
        <f>_xlfn.XLOOKUP(G1110,Calendar!$A$2:$A$300,Calendar!$B$2:$B$300)</f>
        <v>43572</v>
      </c>
      <c r="K1110" s="5" t="b">
        <f t="shared" ca="1" si="57"/>
        <v>0</v>
      </c>
      <c r="L1110" s="5" t="str">
        <f t="shared" si="58"/>
        <v>FoundationJourney to Jo'Burg158</v>
      </c>
    </row>
    <row r="1111" spans="1:12" hidden="1" x14ac:dyDescent="0.25">
      <c r="A1111" s="217" t="str">
        <f t="shared" si="56"/>
        <v>ƒ __/__</v>
      </c>
      <c r="B1111" s="217" t="str">
        <f>IFERROR(IF(VLOOKUP(L1111,ActivityList[#Data],13,0)="Yes"," "&amp;Map,"")&amp;IF(VLOOKUP(L1111,ActivityList[#Data],14,0)="Yes"," "&amp;Timeline,IF(VLOOKUP(L1111,ActivityList[#Data],14,0)="Figure"," "&amp;Timeline&amp;Figure,"")),"")</f>
        <v/>
      </c>
      <c r="C1111" s="85" t="str">
        <v>Read Chapters 10-12</v>
      </c>
      <c r="D1111" s="218" t="str">
        <v>Journey to Jo'Burg</v>
      </c>
      <c r="E1111" s="218" t="str">
        <v>Foundation</v>
      </c>
      <c r="F1111" s="219" t="str">
        <v>Literature</v>
      </c>
      <c r="G1111" s="5">
        <v>159</v>
      </c>
      <c r="H1111" s="5" t="str">
        <v>Ethan‚ Jesse</v>
      </c>
      <c r="I1111" s="5" t="str">
        <v>Planned</v>
      </c>
      <c r="J1111" s="220">
        <f>_xlfn.XLOOKUP(G1111,Calendar!$A$2:$A$300,Calendar!$B$2:$B$300)</f>
        <v>43573</v>
      </c>
      <c r="K1111" s="5" t="b">
        <f t="shared" ca="1" si="57"/>
        <v>0</v>
      </c>
      <c r="L1111" s="5" t="str">
        <f t="shared" si="58"/>
        <v>FoundationJourney to Jo'Burg159</v>
      </c>
    </row>
    <row r="1112" spans="1:12" hidden="1" x14ac:dyDescent="0.25">
      <c r="A1112" s="217" t="str">
        <f t="shared" si="56"/>
        <v>ƒ __/__</v>
      </c>
      <c r="B1112" s="217" t="str">
        <f>IFERROR(IF(VLOOKUP(L1112,ActivityList[#Data],13,0)="Yes"," "&amp;Map,"")&amp;IF(VLOOKUP(L1112,ActivityList[#Data],14,0)="Yes"," "&amp;Timeline,IF(VLOOKUP(L1112,ActivityList[#Data],14,0)="Figure"," "&amp;Timeline&amp;Figure,"")),"")</f>
        <v/>
      </c>
      <c r="C1112" s="85" t="str">
        <v>Read Chapters 13-15</v>
      </c>
      <c r="D1112" s="218" t="str">
        <v>Journey to Jo'Burg</v>
      </c>
      <c r="E1112" s="218" t="str">
        <v>Foundation</v>
      </c>
      <c r="F1112" s="219" t="str">
        <v>Literature</v>
      </c>
      <c r="G1112" s="5">
        <v>160</v>
      </c>
      <c r="H1112" s="5" t="str">
        <v>Ethan‚ Jesse</v>
      </c>
      <c r="I1112" s="5" t="str">
        <v>Planned</v>
      </c>
      <c r="J1112" s="220">
        <f>_xlfn.XLOOKUP(G1112,Calendar!$A$2:$A$300,Calendar!$B$2:$B$300)</f>
        <v>43574</v>
      </c>
      <c r="K1112" s="5" t="b">
        <f t="shared" ca="1" si="57"/>
        <v>0</v>
      </c>
      <c r="L1112" s="5" t="str">
        <f t="shared" si="58"/>
        <v>FoundationJourney to Jo'Burg160</v>
      </c>
    </row>
    <row r="1113" spans="1:12" hidden="1" x14ac:dyDescent="0.25">
      <c r="A1113" s="217" t="str">
        <f t="shared" si="56"/>
        <v>ƒ __/__</v>
      </c>
      <c r="B1113" s="217" t="str">
        <f>IFERROR(IF(VLOOKUP(L1113,ActivityList[#Data],13,0)="Yes"," "&amp;Map,"")&amp;IF(VLOOKUP(L1113,ActivityList[#Data],14,0)="Yes"," "&amp;Timeline,IF(VLOOKUP(L1113,ActivityList[#Data],14,0)="Figure"," "&amp;Timeline&amp;Figure,"")),"")</f>
        <v xml:space="preserve"> Ǽ</v>
      </c>
      <c r="C1113" s="85" t="str">
        <v>Read Chapter 1</v>
      </c>
      <c r="D1113" s="218" t="str">
        <v>Call It Courage</v>
      </c>
      <c r="E1113" s="218" t="str">
        <v>Foundation</v>
      </c>
      <c r="F1113" s="219" t="str">
        <v>Literature</v>
      </c>
      <c r="G1113" s="5">
        <v>161</v>
      </c>
      <c r="H1113" s="5" t="str">
        <v>Ethan‚ Jesse</v>
      </c>
      <c r="I1113" s="5" t="str">
        <v>Planned</v>
      </c>
      <c r="J1113" s="220">
        <f>_xlfn.XLOOKUP(G1113,Calendar!$A$2:$A$300,Calendar!$B$2:$B$300)</f>
        <v>43577</v>
      </c>
      <c r="K1113" s="5" t="b">
        <f t="shared" ca="1" si="57"/>
        <v>0</v>
      </c>
      <c r="L1113" s="5" t="str">
        <f t="shared" si="58"/>
        <v>FoundationCall It Courage161</v>
      </c>
    </row>
    <row r="1114" spans="1:12" hidden="1" x14ac:dyDescent="0.25">
      <c r="A1114" s="217" t="str">
        <f t="shared" si="56"/>
        <v>ƒ __/__</v>
      </c>
      <c r="B1114" s="217" t="str">
        <f>IFERROR(IF(VLOOKUP(L1114,ActivityList[#Data],13,0)="Yes"," "&amp;Map,"")&amp;IF(VLOOKUP(L1114,ActivityList[#Data],14,0)="Yes"," "&amp;Timeline,IF(VLOOKUP(L1114,ActivityList[#Data],14,0)="Figure"," "&amp;Timeline&amp;Figure,"")),"")</f>
        <v/>
      </c>
      <c r="C1114" s="85" t="str">
        <v>Read Chapter 2</v>
      </c>
      <c r="D1114" s="218" t="str">
        <v>Call It Courage</v>
      </c>
      <c r="E1114" s="218" t="str">
        <v>Foundation</v>
      </c>
      <c r="F1114" s="219" t="str">
        <v>Literature</v>
      </c>
      <c r="G1114" s="5">
        <v>162</v>
      </c>
      <c r="H1114" s="5" t="str">
        <v>Ethan‚ Jesse</v>
      </c>
      <c r="I1114" s="5" t="str">
        <v>Planned</v>
      </c>
      <c r="J1114" s="220">
        <f>_xlfn.XLOOKUP(G1114,Calendar!$A$2:$A$300,Calendar!$B$2:$B$300)</f>
        <v>43578</v>
      </c>
      <c r="K1114" s="5" t="b">
        <f t="shared" ca="1" si="57"/>
        <v>0</v>
      </c>
      <c r="L1114" s="5" t="str">
        <f t="shared" si="58"/>
        <v>FoundationCall It Courage162</v>
      </c>
    </row>
    <row r="1115" spans="1:12" hidden="1" x14ac:dyDescent="0.25">
      <c r="A1115" s="217" t="str">
        <f t="shared" si="56"/>
        <v>ƒ __/__</v>
      </c>
      <c r="B1115" s="217" t="str">
        <f>IFERROR(IF(VLOOKUP(L1115,ActivityList[#Data],13,0)="Yes"," "&amp;Map,"")&amp;IF(VLOOKUP(L1115,ActivityList[#Data],14,0)="Yes"," "&amp;Timeline,IF(VLOOKUP(L1115,ActivityList[#Data],14,0)="Figure"," "&amp;Timeline&amp;Figure,"")),"")</f>
        <v/>
      </c>
      <c r="C1115" s="85" t="str">
        <v>Read Chapter 3</v>
      </c>
      <c r="D1115" s="218" t="str">
        <v>Call It Courage</v>
      </c>
      <c r="E1115" s="218" t="str">
        <v>Foundation</v>
      </c>
      <c r="F1115" s="219" t="str">
        <v>Literature</v>
      </c>
      <c r="G1115" s="5">
        <v>163</v>
      </c>
      <c r="H1115" s="5" t="str">
        <v>Ethan‚ Jesse</v>
      </c>
      <c r="I1115" s="5" t="str">
        <v>Planned</v>
      </c>
      <c r="J1115" s="220">
        <f>_xlfn.XLOOKUP(G1115,Calendar!$A$2:$A$300,Calendar!$B$2:$B$300)</f>
        <v>43579</v>
      </c>
      <c r="K1115" s="5" t="b">
        <f t="shared" ca="1" si="57"/>
        <v>0</v>
      </c>
      <c r="L1115" s="5" t="str">
        <f t="shared" si="58"/>
        <v>FoundationCall It Courage163</v>
      </c>
    </row>
    <row r="1116" spans="1:12" hidden="1" x14ac:dyDescent="0.25">
      <c r="A1116" s="217" t="str">
        <f t="shared" si="56"/>
        <v>ƒ __/__</v>
      </c>
      <c r="B1116" s="217" t="str">
        <f>IFERROR(IF(VLOOKUP(L1116,ActivityList[#Data],13,0)="Yes"," "&amp;Map,"")&amp;IF(VLOOKUP(L1116,ActivityList[#Data],14,0)="Yes"," "&amp;Timeline,IF(VLOOKUP(L1116,ActivityList[#Data],14,0)="Figure"," "&amp;Timeline&amp;Figure,"")),"")</f>
        <v/>
      </c>
      <c r="C1116" s="85" t="str">
        <v>Read Chapter 4</v>
      </c>
      <c r="D1116" s="218" t="str">
        <v>Call It Courage</v>
      </c>
      <c r="E1116" s="218" t="str">
        <v>Foundation</v>
      </c>
      <c r="F1116" s="219" t="str">
        <v>Literature</v>
      </c>
      <c r="G1116" s="5">
        <v>164</v>
      </c>
      <c r="H1116" s="5" t="str">
        <v>Ethan‚ Jesse</v>
      </c>
      <c r="I1116" s="5" t="str">
        <v>Planned</v>
      </c>
      <c r="J1116" s="220">
        <f>_xlfn.XLOOKUP(G1116,Calendar!$A$2:$A$300,Calendar!$B$2:$B$300)</f>
        <v>43580</v>
      </c>
      <c r="K1116" s="5" t="b">
        <f t="shared" ca="1" si="57"/>
        <v>0</v>
      </c>
      <c r="L1116" s="5" t="str">
        <f t="shared" si="58"/>
        <v>FoundationCall It Courage164</v>
      </c>
    </row>
    <row r="1117" spans="1:12" hidden="1" x14ac:dyDescent="0.25">
      <c r="A1117" s="217" t="str">
        <f t="shared" si="56"/>
        <v>ƒ __/__</v>
      </c>
      <c r="B1117" s="217" t="str">
        <f>IFERROR(IF(VLOOKUP(L1117,ActivityList[#Data],13,0)="Yes"," "&amp;Map,"")&amp;IF(VLOOKUP(L1117,ActivityList[#Data],14,0)="Yes"," "&amp;Timeline,IF(VLOOKUP(L1117,ActivityList[#Data],14,0)="Figure"," "&amp;Timeline&amp;Figure,"")),"")</f>
        <v/>
      </c>
      <c r="C1117" s="85" t="str">
        <v>Read Chapter 5</v>
      </c>
      <c r="D1117" s="218" t="str">
        <v>Call It Courage</v>
      </c>
      <c r="E1117" s="218" t="str">
        <v>Foundation</v>
      </c>
      <c r="F1117" s="219" t="str">
        <v>Literature</v>
      </c>
      <c r="G1117" s="5">
        <v>165</v>
      </c>
      <c r="H1117" s="5" t="str">
        <v>Ethan‚ Jesse</v>
      </c>
      <c r="I1117" s="5" t="str">
        <v>Planned</v>
      </c>
      <c r="J1117" s="220">
        <f>_xlfn.XLOOKUP(G1117,Calendar!$A$2:$A$300,Calendar!$B$2:$B$300)</f>
        <v>43581</v>
      </c>
      <c r="K1117" s="5" t="b">
        <f t="shared" ca="1" si="57"/>
        <v>0</v>
      </c>
      <c r="L1117" s="5" t="str">
        <f t="shared" si="58"/>
        <v>FoundationCall It Courage165</v>
      </c>
    </row>
    <row r="1118" spans="1:12" hidden="1" x14ac:dyDescent="0.25">
      <c r="A1118" s="217" t="str">
        <f t="shared" si="56"/>
        <v>ƒ __/__</v>
      </c>
      <c r="B1118" s="217" t="str">
        <f>IFERROR(IF(VLOOKUP(L1118,ActivityList[#Data],13,0)="Yes"," "&amp;Map,"")&amp;IF(VLOOKUP(L1118,ActivityList[#Data],14,0)="Yes"," "&amp;Timeline,IF(VLOOKUP(L1118,ActivityList[#Data],14,0)="Figure"," "&amp;Timeline&amp;Figure,"")),"")</f>
        <v/>
      </c>
      <c r="C1118" s="85" t="str">
        <v>Read Chapter 1</v>
      </c>
      <c r="D1118" s="218" t="str">
        <v>The Horse and His Boy</v>
      </c>
      <c r="E1118" s="218" t="str">
        <v>Foundation</v>
      </c>
      <c r="F1118" s="219" t="str">
        <v>Literature</v>
      </c>
      <c r="G1118" s="5">
        <v>166</v>
      </c>
      <c r="H1118" s="5" t="str">
        <v>Ethan‚ Jesse</v>
      </c>
      <c r="I1118" s="5" t="str">
        <v>Planned</v>
      </c>
      <c r="J1118" s="220">
        <f>_xlfn.XLOOKUP(G1118,Calendar!$A$2:$A$300,Calendar!$B$2:$B$300)</f>
        <v>43584</v>
      </c>
      <c r="K1118" s="5" t="b">
        <f t="shared" ca="1" si="57"/>
        <v>0</v>
      </c>
      <c r="L1118" s="5" t="str">
        <f t="shared" si="58"/>
        <v>FoundationThe Horse and His Boy166</v>
      </c>
    </row>
    <row r="1119" spans="1:12" hidden="1" x14ac:dyDescent="0.25">
      <c r="A1119" s="217" t="str">
        <f t="shared" si="56"/>
        <v>ƒ __/__</v>
      </c>
      <c r="B1119" s="217" t="str">
        <f>IFERROR(IF(VLOOKUP(L1119,ActivityList[#Data],13,0)="Yes"," "&amp;Map,"")&amp;IF(VLOOKUP(L1119,ActivityList[#Data],14,0)="Yes"," "&amp;Timeline,IF(VLOOKUP(L1119,ActivityList[#Data],14,0)="Figure"," "&amp;Timeline&amp;Figure,"")),"")</f>
        <v/>
      </c>
      <c r="C1119" s="85" t="str">
        <v>Read Chapter 2</v>
      </c>
      <c r="D1119" s="218" t="str">
        <v>The Horse and His Boy</v>
      </c>
      <c r="E1119" s="218" t="str">
        <v>Foundation</v>
      </c>
      <c r="F1119" s="219" t="str">
        <v>Literature</v>
      </c>
      <c r="G1119" s="5">
        <v>167</v>
      </c>
      <c r="H1119" s="5" t="str">
        <v>Ethan‚ Jesse</v>
      </c>
      <c r="I1119" s="5" t="str">
        <v>Planned</v>
      </c>
      <c r="J1119" s="220">
        <f>_xlfn.XLOOKUP(G1119,Calendar!$A$2:$A$300,Calendar!$B$2:$B$300)</f>
        <v>43585</v>
      </c>
      <c r="K1119" s="5" t="b">
        <f t="shared" ca="1" si="57"/>
        <v>0</v>
      </c>
      <c r="L1119" s="5" t="str">
        <f t="shared" si="58"/>
        <v>FoundationThe Horse and His Boy167</v>
      </c>
    </row>
    <row r="1120" spans="1:12" hidden="1" x14ac:dyDescent="0.25">
      <c r="A1120" s="217" t="str">
        <f t="shared" si="56"/>
        <v>ƒ __/__</v>
      </c>
      <c r="B1120" s="217" t="str">
        <f>IFERROR(IF(VLOOKUP(L1120,ActivityList[#Data],13,0)="Yes"," "&amp;Map,"")&amp;IF(VLOOKUP(L1120,ActivityList[#Data],14,0)="Yes"," "&amp;Timeline,IF(VLOOKUP(L1120,ActivityList[#Data],14,0)="Figure"," "&amp;Timeline&amp;Figure,"")),"")</f>
        <v/>
      </c>
      <c r="C1120" s="85" t="str">
        <v>Read Chapter 3</v>
      </c>
      <c r="D1120" s="218" t="str">
        <v>The Horse and His Boy</v>
      </c>
      <c r="E1120" s="218" t="str">
        <v>Foundation</v>
      </c>
      <c r="F1120" s="219" t="str">
        <v>Literature</v>
      </c>
      <c r="G1120" s="5">
        <v>168</v>
      </c>
      <c r="H1120" s="5" t="str">
        <v>Ethan‚ Jesse</v>
      </c>
      <c r="I1120" s="5" t="str">
        <v>Planned</v>
      </c>
      <c r="J1120" s="220">
        <f>_xlfn.XLOOKUP(G1120,Calendar!$A$2:$A$300,Calendar!$B$2:$B$300)</f>
        <v>43586</v>
      </c>
      <c r="K1120" s="5" t="b">
        <f t="shared" ca="1" si="57"/>
        <v>0</v>
      </c>
      <c r="L1120" s="5" t="str">
        <f t="shared" si="58"/>
        <v>FoundationThe Horse and His Boy168</v>
      </c>
    </row>
    <row r="1121" spans="1:12" hidden="1" x14ac:dyDescent="0.25">
      <c r="A1121" s="217" t="str">
        <f t="shared" si="56"/>
        <v>ƒ __/__</v>
      </c>
      <c r="B1121" s="217" t="str">
        <f>IFERROR(IF(VLOOKUP(L1121,ActivityList[#Data],13,0)="Yes"," "&amp;Map,"")&amp;IF(VLOOKUP(L1121,ActivityList[#Data],14,0)="Yes"," "&amp;Timeline,IF(VLOOKUP(L1121,ActivityList[#Data],14,0)="Figure"," "&amp;Timeline&amp;Figure,"")),"")</f>
        <v/>
      </c>
      <c r="C1121" s="85" t="str">
        <v>Read Chapter 4</v>
      </c>
      <c r="D1121" s="218" t="str">
        <v>The Horse and His Boy</v>
      </c>
      <c r="E1121" s="218" t="str">
        <v>Foundation</v>
      </c>
      <c r="F1121" s="219" t="str">
        <v>Literature</v>
      </c>
      <c r="G1121" s="5">
        <v>169</v>
      </c>
      <c r="H1121" s="5" t="str">
        <v>Ethan‚ Jesse</v>
      </c>
      <c r="I1121" s="5" t="str">
        <v>Planned</v>
      </c>
      <c r="J1121" s="220">
        <f>_xlfn.XLOOKUP(G1121,Calendar!$A$2:$A$300,Calendar!$B$2:$B$300)</f>
        <v>43587</v>
      </c>
      <c r="K1121" s="5" t="b">
        <f t="shared" ca="1" si="57"/>
        <v>0</v>
      </c>
      <c r="L1121" s="5" t="str">
        <f t="shared" si="58"/>
        <v>FoundationThe Horse and His Boy169</v>
      </c>
    </row>
    <row r="1122" spans="1:12" hidden="1" x14ac:dyDescent="0.25">
      <c r="A1122" s="217" t="str">
        <f t="shared" si="56"/>
        <v>ƒ __/__</v>
      </c>
      <c r="B1122" s="217" t="str">
        <f>IFERROR(IF(VLOOKUP(L1122,ActivityList[#Data],13,0)="Yes"," "&amp;Map,"")&amp;IF(VLOOKUP(L1122,ActivityList[#Data],14,0)="Yes"," "&amp;Timeline,IF(VLOOKUP(L1122,ActivityList[#Data],14,0)="Figure"," "&amp;Timeline&amp;Figure,"")),"")</f>
        <v/>
      </c>
      <c r="C1122" s="85" t="str">
        <v>Read Chapter 5</v>
      </c>
      <c r="D1122" s="218" t="str">
        <v>The Horse and His Boy</v>
      </c>
      <c r="E1122" s="218" t="str">
        <v>Foundation</v>
      </c>
      <c r="F1122" s="219" t="str">
        <v>Literature</v>
      </c>
      <c r="G1122" s="5">
        <v>170</v>
      </c>
      <c r="H1122" s="5" t="str">
        <v>Ethan‚ Jesse</v>
      </c>
      <c r="I1122" s="5" t="str">
        <v>Planned</v>
      </c>
      <c r="J1122" s="220">
        <f>_xlfn.XLOOKUP(G1122,Calendar!$A$2:$A$300,Calendar!$B$2:$B$300)</f>
        <v>43588</v>
      </c>
      <c r="K1122" s="5" t="b">
        <f t="shared" ca="1" si="57"/>
        <v>0</v>
      </c>
      <c r="L1122" s="5" t="str">
        <f t="shared" si="58"/>
        <v>FoundationThe Horse and His Boy170</v>
      </c>
    </row>
    <row r="1123" spans="1:12" hidden="1" x14ac:dyDescent="0.25">
      <c r="A1123" s="217" t="str">
        <f t="shared" si="56"/>
        <v>ƒ __/__</v>
      </c>
      <c r="B1123" s="217" t="str">
        <f>IFERROR(IF(VLOOKUP(L1123,ActivityList[#Data],13,0)="Yes"," "&amp;Map,"")&amp;IF(VLOOKUP(L1123,ActivityList[#Data],14,0)="Yes"," "&amp;Timeline,IF(VLOOKUP(L1123,ActivityList[#Data],14,0)="Figure"," "&amp;Timeline&amp;Figure,"")),"")</f>
        <v/>
      </c>
      <c r="C1123" s="85" t="str">
        <v>Read Chapter 6</v>
      </c>
      <c r="D1123" s="218" t="str">
        <v>The Horse and His Boy</v>
      </c>
      <c r="E1123" s="218" t="str">
        <v>Foundation</v>
      </c>
      <c r="F1123" s="219" t="str">
        <v>Literature</v>
      </c>
      <c r="G1123" s="5">
        <v>171</v>
      </c>
      <c r="H1123" s="5" t="str">
        <v>Ethan‚ Jesse</v>
      </c>
      <c r="I1123" s="5" t="str">
        <v>Planned</v>
      </c>
      <c r="J1123" s="220">
        <f>_xlfn.XLOOKUP(G1123,Calendar!$A$2:$A$300,Calendar!$B$2:$B$300)</f>
        <v>43591</v>
      </c>
      <c r="K1123" s="5" t="b">
        <f t="shared" ca="1" si="57"/>
        <v>0</v>
      </c>
      <c r="L1123" s="5" t="str">
        <f t="shared" si="58"/>
        <v>FoundationThe Horse and His Boy171</v>
      </c>
    </row>
    <row r="1124" spans="1:12" hidden="1" x14ac:dyDescent="0.25">
      <c r="A1124" s="217" t="str">
        <f t="shared" si="56"/>
        <v>ƒ __/__</v>
      </c>
      <c r="B1124" s="217" t="str">
        <f>IFERROR(IF(VLOOKUP(L1124,ActivityList[#Data],13,0)="Yes"," "&amp;Map,"")&amp;IF(VLOOKUP(L1124,ActivityList[#Data],14,0)="Yes"," "&amp;Timeline,IF(VLOOKUP(L1124,ActivityList[#Data],14,0)="Figure"," "&amp;Timeline&amp;Figure,"")),"")</f>
        <v/>
      </c>
      <c r="C1124" s="85" t="str">
        <v>Read Chapter 7</v>
      </c>
      <c r="D1124" s="218" t="str">
        <v>The Horse and His Boy</v>
      </c>
      <c r="E1124" s="218" t="str">
        <v>Foundation</v>
      </c>
      <c r="F1124" s="219" t="str">
        <v>Literature</v>
      </c>
      <c r="G1124" s="5">
        <v>172</v>
      </c>
      <c r="H1124" s="5" t="str">
        <v>Ethan‚ Jesse</v>
      </c>
      <c r="I1124" s="5" t="str">
        <v>Planned</v>
      </c>
      <c r="J1124" s="220">
        <f>_xlfn.XLOOKUP(G1124,Calendar!$A$2:$A$300,Calendar!$B$2:$B$300)</f>
        <v>43592</v>
      </c>
      <c r="K1124" s="5" t="b">
        <f t="shared" ca="1" si="57"/>
        <v>0</v>
      </c>
      <c r="L1124" s="5" t="str">
        <f t="shared" si="58"/>
        <v>FoundationThe Horse and His Boy172</v>
      </c>
    </row>
    <row r="1125" spans="1:12" hidden="1" x14ac:dyDescent="0.25">
      <c r="A1125" s="217" t="str">
        <f t="shared" si="56"/>
        <v>ƒ __/__</v>
      </c>
      <c r="B1125" s="217" t="str">
        <f>IFERROR(IF(VLOOKUP(L1125,ActivityList[#Data],13,0)="Yes"," "&amp;Map,"")&amp;IF(VLOOKUP(L1125,ActivityList[#Data],14,0)="Yes"," "&amp;Timeline,IF(VLOOKUP(L1125,ActivityList[#Data],14,0)="Figure"," "&amp;Timeline&amp;Figure,"")),"")</f>
        <v/>
      </c>
      <c r="C1125" s="85" t="str">
        <v>Read Chapter 8</v>
      </c>
      <c r="D1125" s="218" t="str">
        <v>The Horse and His Boy</v>
      </c>
      <c r="E1125" s="218" t="str">
        <v>Foundation</v>
      </c>
      <c r="F1125" s="219" t="str">
        <v>Literature</v>
      </c>
      <c r="G1125" s="5">
        <v>173</v>
      </c>
      <c r="H1125" s="5" t="str">
        <v>Ethan‚ Jesse</v>
      </c>
      <c r="I1125" s="5" t="str">
        <v>Planned</v>
      </c>
      <c r="J1125" s="220">
        <f>_xlfn.XLOOKUP(G1125,Calendar!$A$2:$A$300,Calendar!$B$2:$B$300)</f>
        <v>43593</v>
      </c>
      <c r="K1125" s="5" t="b">
        <f t="shared" ca="1" si="57"/>
        <v>0</v>
      </c>
      <c r="L1125" s="5" t="str">
        <f t="shared" si="58"/>
        <v>FoundationThe Horse and His Boy173</v>
      </c>
    </row>
    <row r="1126" spans="1:12" hidden="1" x14ac:dyDescent="0.25">
      <c r="A1126" s="217" t="str">
        <f t="shared" si="56"/>
        <v>ƒ __/__</v>
      </c>
      <c r="B1126" s="217" t="str">
        <f>IFERROR(IF(VLOOKUP(L1126,ActivityList[#Data],13,0)="Yes"," "&amp;Map,"")&amp;IF(VLOOKUP(L1126,ActivityList[#Data],14,0)="Yes"," "&amp;Timeline,IF(VLOOKUP(L1126,ActivityList[#Data],14,0)="Figure"," "&amp;Timeline&amp;Figure,"")),"")</f>
        <v/>
      </c>
      <c r="C1126" s="85" t="str">
        <v>Read Chapter 9</v>
      </c>
      <c r="D1126" s="218" t="str">
        <v>The Horse and His Boy</v>
      </c>
      <c r="E1126" s="218" t="str">
        <v>Foundation</v>
      </c>
      <c r="F1126" s="219" t="str">
        <v>Literature</v>
      </c>
      <c r="G1126" s="5">
        <v>174</v>
      </c>
      <c r="H1126" s="5" t="str">
        <v>Ethan‚ Jesse</v>
      </c>
      <c r="I1126" s="5" t="str">
        <v>Planned</v>
      </c>
      <c r="J1126" s="220">
        <f>_xlfn.XLOOKUP(G1126,Calendar!$A$2:$A$300,Calendar!$B$2:$B$300)</f>
        <v>43594</v>
      </c>
      <c r="K1126" s="5" t="b">
        <f t="shared" ca="1" si="57"/>
        <v>0</v>
      </c>
      <c r="L1126" s="5" t="str">
        <f t="shared" si="58"/>
        <v>FoundationThe Horse and His Boy174</v>
      </c>
    </row>
    <row r="1127" spans="1:12" hidden="1" x14ac:dyDescent="0.25">
      <c r="A1127" s="217" t="str">
        <f t="shared" si="56"/>
        <v>ƒ __/__</v>
      </c>
      <c r="B1127" s="217" t="str">
        <f>IFERROR(IF(VLOOKUP(L1127,ActivityList[#Data],13,0)="Yes"," "&amp;Map,"")&amp;IF(VLOOKUP(L1127,ActivityList[#Data],14,0)="Yes"," "&amp;Timeline,IF(VLOOKUP(L1127,ActivityList[#Data],14,0)="Figure"," "&amp;Timeline&amp;Figure,"")),"")</f>
        <v/>
      </c>
      <c r="C1127" s="85" t="str">
        <v>Read Chapter 10</v>
      </c>
      <c r="D1127" s="218" t="str">
        <v>The Horse and His Boy</v>
      </c>
      <c r="E1127" s="218" t="str">
        <v>Foundation</v>
      </c>
      <c r="F1127" s="219" t="str">
        <v>Literature</v>
      </c>
      <c r="G1127" s="5">
        <v>175</v>
      </c>
      <c r="H1127" s="5" t="str">
        <v>Ethan‚ Jesse</v>
      </c>
      <c r="I1127" s="5" t="str">
        <v>Planned</v>
      </c>
      <c r="J1127" s="220">
        <f>_xlfn.XLOOKUP(G1127,Calendar!$A$2:$A$300,Calendar!$B$2:$B$300)</f>
        <v>43595</v>
      </c>
      <c r="K1127" s="5" t="b">
        <f t="shared" ca="1" si="57"/>
        <v>0</v>
      </c>
      <c r="L1127" s="5" t="str">
        <f t="shared" si="58"/>
        <v>FoundationThe Horse and His Boy175</v>
      </c>
    </row>
    <row r="1128" spans="1:12" hidden="1" x14ac:dyDescent="0.25">
      <c r="A1128" s="217" t="str">
        <f t="shared" si="56"/>
        <v>ƒ __/__</v>
      </c>
      <c r="B1128" s="217" t="str">
        <f>IFERROR(IF(VLOOKUP(L1128,ActivityList[#Data],13,0)="Yes"," "&amp;Map,"")&amp;IF(VLOOKUP(L1128,ActivityList[#Data],14,0)="Yes"," "&amp;Timeline,IF(VLOOKUP(L1128,ActivityList[#Data],14,0)="Figure"," "&amp;Timeline&amp;Figure,"")),"")</f>
        <v/>
      </c>
      <c r="C1128" s="85" t="str">
        <v>Read Chapter 11</v>
      </c>
      <c r="D1128" s="218" t="str">
        <v>The Horse and His Boy</v>
      </c>
      <c r="E1128" s="218" t="str">
        <v>Foundation</v>
      </c>
      <c r="F1128" s="219" t="str">
        <v>Literature</v>
      </c>
      <c r="G1128" s="5">
        <v>176</v>
      </c>
      <c r="H1128" s="5" t="str">
        <v>Ethan‚ Jesse</v>
      </c>
      <c r="I1128" s="5" t="str">
        <v>Planned</v>
      </c>
      <c r="J1128" s="220">
        <f>_xlfn.XLOOKUP(G1128,Calendar!$A$2:$A$300,Calendar!$B$2:$B$300)</f>
        <v>43598</v>
      </c>
      <c r="K1128" s="5" t="b">
        <f t="shared" ca="1" si="57"/>
        <v>0</v>
      </c>
      <c r="L1128" s="5" t="str">
        <f t="shared" si="58"/>
        <v>FoundationThe Horse and His Boy176</v>
      </c>
    </row>
    <row r="1129" spans="1:12" hidden="1" x14ac:dyDescent="0.25">
      <c r="A1129" s="217" t="str">
        <f t="shared" si="56"/>
        <v>ƒ __/__</v>
      </c>
      <c r="B1129" s="217" t="str">
        <f>IFERROR(IF(VLOOKUP(L1129,ActivityList[#Data],13,0)="Yes"," "&amp;Map,"")&amp;IF(VLOOKUP(L1129,ActivityList[#Data],14,0)="Yes"," "&amp;Timeline,IF(VLOOKUP(L1129,ActivityList[#Data],14,0)="Figure"," "&amp;Timeline&amp;Figure,"")),"")</f>
        <v/>
      </c>
      <c r="C1129" s="85" t="str">
        <v>Read Chapter 12</v>
      </c>
      <c r="D1129" s="218" t="str">
        <v>The Horse and His Boy</v>
      </c>
      <c r="E1129" s="218" t="str">
        <v>Foundation</v>
      </c>
      <c r="F1129" s="219" t="str">
        <v>Literature</v>
      </c>
      <c r="G1129" s="5">
        <v>177</v>
      </c>
      <c r="H1129" s="5" t="str">
        <v>Ethan‚ Jesse</v>
      </c>
      <c r="I1129" s="5" t="str">
        <v>Planned</v>
      </c>
      <c r="J1129" s="220">
        <f>_xlfn.XLOOKUP(G1129,Calendar!$A$2:$A$300,Calendar!$B$2:$B$300)</f>
        <v>43599</v>
      </c>
      <c r="K1129" s="5" t="b">
        <f t="shared" ca="1" si="57"/>
        <v>0</v>
      </c>
      <c r="L1129" s="5" t="str">
        <f t="shared" si="58"/>
        <v>FoundationThe Horse and His Boy177</v>
      </c>
    </row>
    <row r="1130" spans="1:12" hidden="1" x14ac:dyDescent="0.25">
      <c r="A1130" s="217" t="str">
        <f t="shared" si="56"/>
        <v>ƒ __/__</v>
      </c>
      <c r="B1130" s="217" t="str">
        <f>IFERROR(IF(VLOOKUP(L1130,ActivityList[#Data],13,0)="Yes"," "&amp;Map,"")&amp;IF(VLOOKUP(L1130,ActivityList[#Data],14,0)="Yes"," "&amp;Timeline,IF(VLOOKUP(L1130,ActivityList[#Data],14,0)="Figure"," "&amp;Timeline&amp;Figure,"")),"")</f>
        <v/>
      </c>
      <c r="C1130" s="85" t="str">
        <v>Read Chapter 13</v>
      </c>
      <c r="D1130" s="218" t="str">
        <v>The Horse and His Boy</v>
      </c>
      <c r="E1130" s="218" t="str">
        <v>Foundation</v>
      </c>
      <c r="F1130" s="219" t="str">
        <v>Literature</v>
      </c>
      <c r="G1130" s="5">
        <v>178</v>
      </c>
      <c r="H1130" s="5" t="str">
        <v>Ethan‚ Jesse</v>
      </c>
      <c r="I1130" s="5" t="str">
        <v>Planned</v>
      </c>
      <c r="J1130" s="220">
        <f>_xlfn.XLOOKUP(G1130,Calendar!$A$2:$A$300,Calendar!$B$2:$B$300)</f>
        <v>43600</v>
      </c>
      <c r="K1130" s="5" t="b">
        <f t="shared" ca="1" si="57"/>
        <v>0</v>
      </c>
      <c r="L1130" s="5" t="str">
        <f t="shared" si="58"/>
        <v>FoundationThe Horse and His Boy178</v>
      </c>
    </row>
    <row r="1131" spans="1:12" hidden="1" x14ac:dyDescent="0.25">
      <c r="A1131" s="217" t="str">
        <f t="shared" si="56"/>
        <v>ƒ __/__</v>
      </c>
      <c r="B1131" s="217" t="str">
        <f>IFERROR(IF(VLOOKUP(L1131,ActivityList[#Data],13,0)="Yes"," "&amp;Map,"")&amp;IF(VLOOKUP(L1131,ActivityList[#Data],14,0)="Yes"," "&amp;Timeline,IF(VLOOKUP(L1131,ActivityList[#Data],14,0)="Figure"," "&amp;Timeline&amp;Figure,"")),"")</f>
        <v/>
      </c>
      <c r="C1131" s="85" t="str">
        <v>Read Chapter 14</v>
      </c>
      <c r="D1131" s="218" t="str">
        <v>The Horse and His Boy</v>
      </c>
      <c r="E1131" s="218" t="str">
        <v>Foundation</v>
      </c>
      <c r="F1131" s="219" t="str">
        <v>Literature</v>
      </c>
      <c r="G1131" s="5">
        <v>179</v>
      </c>
      <c r="H1131" s="5" t="str">
        <v>Ethan‚ Jesse</v>
      </c>
      <c r="I1131" s="5" t="str">
        <v>Planned</v>
      </c>
      <c r="J1131" s="220">
        <f>_xlfn.XLOOKUP(G1131,Calendar!$A$2:$A$300,Calendar!$B$2:$B$300)</f>
        <v>43601</v>
      </c>
      <c r="K1131" s="5" t="b">
        <f t="shared" ca="1" si="57"/>
        <v>0</v>
      </c>
      <c r="L1131" s="5" t="str">
        <f t="shared" si="58"/>
        <v>FoundationThe Horse and His Boy179</v>
      </c>
    </row>
    <row r="1132" spans="1:12" hidden="1" x14ac:dyDescent="0.25">
      <c r="A1132" s="217" t="str">
        <f t="shared" si="56"/>
        <v>ƒ __/__</v>
      </c>
      <c r="B1132" s="217" t="str">
        <f>IFERROR(IF(VLOOKUP(L1132,ActivityList[#Data],13,0)="Yes"," "&amp;Map,"")&amp;IF(VLOOKUP(L1132,ActivityList[#Data],14,0)="Yes"," "&amp;Timeline,IF(VLOOKUP(L1132,ActivityList[#Data],14,0)="Figure"," "&amp;Timeline&amp;Figure,"")),"")</f>
        <v/>
      </c>
      <c r="C1132" s="85" t="str">
        <v>Read Chapter 15</v>
      </c>
      <c r="D1132" s="218" t="str">
        <v>The Horse and His Boy</v>
      </c>
      <c r="E1132" s="218" t="str">
        <v>Foundation</v>
      </c>
      <c r="F1132" s="219" t="str">
        <v>Literature</v>
      </c>
      <c r="G1132" s="5">
        <v>180</v>
      </c>
      <c r="H1132" s="5" t="str">
        <v>Ethan‚ Jesse</v>
      </c>
      <c r="I1132" s="5" t="str">
        <v>Planned</v>
      </c>
      <c r="J1132" s="220">
        <f>_xlfn.XLOOKUP(G1132,Calendar!$A$2:$A$300,Calendar!$B$2:$B$300)</f>
        <v>43602</v>
      </c>
      <c r="K1132" s="5" t="b">
        <f t="shared" ca="1" si="57"/>
        <v>0</v>
      </c>
      <c r="L1132" s="5" t="str">
        <f t="shared" si="58"/>
        <v>FoundationThe Horse and His Boy180</v>
      </c>
    </row>
    <row r="1133" spans="1:12" hidden="1" x14ac:dyDescent="0.25">
      <c r="A1133" s="217" t="str">
        <f t="shared" si="56"/>
        <v>ƒ __/__</v>
      </c>
      <c r="B1133" s="217" t="str">
        <f>IFERROR(IF(VLOOKUP(L1133,ActivityList[#Data],13,0)="Yes"," "&amp;Map,"")&amp;IF(VLOOKUP(L1133,ActivityList[#Data],14,0)="Yes"," "&amp;Timeline,IF(VLOOKUP(L1133,ActivityList[#Data],14,0)="Figure"," "&amp;Timeline&amp;Figure,"")),"")</f>
        <v xml:space="preserve"> Ǽ</v>
      </c>
      <c r="C1133" s="85" t="str">
        <v>Read pp.11-38</v>
      </c>
      <c r="D1133" s="218" t="str">
        <v>Li Lun, Lad of Courage</v>
      </c>
      <c r="E1133" s="218" t="str">
        <v>Foundation</v>
      </c>
      <c r="F1133" s="219" t="str">
        <v>Literature</v>
      </c>
      <c r="G1133" s="5">
        <v>1</v>
      </c>
      <c r="H1133" s="5" t="str">
        <v>Ethan</v>
      </c>
      <c r="I1133" s="5" t="str">
        <v>Completed</v>
      </c>
      <c r="J1133" s="220">
        <f>_xlfn.XLOOKUP(G1133,Calendar!$A$2:$A$300,Calendar!$B$2:$B$300)</f>
        <v>43346</v>
      </c>
      <c r="K1133" s="5" t="b">
        <f t="shared" ca="1" si="57"/>
        <v>1</v>
      </c>
      <c r="L1133" s="5" t="str">
        <f t="shared" si="58"/>
        <v>FoundationLi Lun, Lad of Courage1</v>
      </c>
    </row>
    <row r="1134" spans="1:12" hidden="1" x14ac:dyDescent="0.25">
      <c r="A1134" s="217" t="str">
        <f t="shared" si="56"/>
        <v>ƒ __/__</v>
      </c>
      <c r="B1134" s="217" t="str">
        <f>IFERROR(IF(VLOOKUP(L1134,ActivityList[#Data],13,0)="Yes"," "&amp;Map,"")&amp;IF(VLOOKUP(L1134,ActivityList[#Data],14,0)="Yes"," "&amp;Timeline,IF(VLOOKUP(L1134,ActivityList[#Data],14,0)="Figure"," "&amp;Timeline&amp;Figure,"")),"")</f>
        <v/>
      </c>
      <c r="C1134" s="85" t="str">
        <v>Read pp.39-66</v>
      </c>
      <c r="D1134" s="218" t="str">
        <v>Li Lun, Lad of Courage</v>
      </c>
      <c r="E1134" s="218" t="str">
        <v>Foundation</v>
      </c>
      <c r="F1134" s="219" t="str">
        <v>Literature</v>
      </c>
      <c r="G1134" s="5">
        <v>2</v>
      </c>
      <c r="H1134" s="5" t="str">
        <v>Ethan</v>
      </c>
      <c r="I1134" s="5" t="str">
        <v>Completed</v>
      </c>
      <c r="J1134" s="220">
        <f>_xlfn.XLOOKUP(G1134,Calendar!$A$2:$A$300,Calendar!$B$2:$B$300)</f>
        <v>43347</v>
      </c>
      <c r="K1134" s="5" t="b">
        <f t="shared" ca="1" si="57"/>
        <v>1</v>
      </c>
      <c r="L1134" s="5" t="str">
        <f t="shared" si="58"/>
        <v>FoundationLi Lun, Lad of Courage2</v>
      </c>
    </row>
    <row r="1135" spans="1:12" hidden="1" x14ac:dyDescent="0.25">
      <c r="A1135" s="217" t="str">
        <f t="shared" si="56"/>
        <v>ƒ __/__</v>
      </c>
      <c r="B1135" s="217" t="str">
        <f>IFERROR(IF(VLOOKUP(L1135,ActivityList[#Data],13,0)="Yes"," "&amp;Map,"")&amp;IF(VLOOKUP(L1135,ActivityList[#Data],14,0)="Yes"," "&amp;Timeline,IF(VLOOKUP(L1135,ActivityList[#Data],14,0)="Figure"," "&amp;Timeline&amp;Figure,"")),"")</f>
        <v/>
      </c>
      <c r="C1135" s="85" t="str">
        <v>Read pp.67-96</v>
      </c>
      <c r="D1135" s="218" t="str">
        <v>Li Lun, Lad of Courage</v>
      </c>
      <c r="E1135" s="218" t="str">
        <v>Foundation</v>
      </c>
      <c r="F1135" s="219" t="str">
        <v>Literature</v>
      </c>
      <c r="G1135" s="5">
        <v>3</v>
      </c>
      <c r="H1135" s="5" t="str">
        <v>Ethan</v>
      </c>
      <c r="I1135" s="5" t="str">
        <v>Completed</v>
      </c>
      <c r="J1135" s="220">
        <f>_xlfn.XLOOKUP(G1135,Calendar!$A$2:$A$300,Calendar!$B$2:$B$300)</f>
        <v>43348</v>
      </c>
      <c r="K1135" s="5" t="b">
        <f t="shared" ca="1" si="57"/>
        <v>1</v>
      </c>
      <c r="L1135" s="5" t="str">
        <f t="shared" si="58"/>
        <v>FoundationLi Lun, Lad of Courage3</v>
      </c>
    </row>
    <row r="1136" spans="1:12" hidden="1" x14ac:dyDescent="0.25">
      <c r="A1136" s="217" t="str">
        <f t="shared" si="56"/>
        <v>ƒ __/__</v>
      </c>
      <c r="B1136" s="217" t="str">
        <f>IFERROR(IF(VLOOKUP(L1136,ActivityList[#Data],13,0)="Yes"," "&amp;Map,"")&amp;IF(VLOOKUP(L1136,ActivityList[#Data],14,0)="Yes"," "&amp;Timeline,IF(VLOOKUP(L1136,ActivityList[#Data],14,0)="Figure"," "&amp;Timeline&amp;Figure,"")),"")</f>
        <v xml:space="preserve"> Ǽ ǽǾ</v>
      </c>
      <c r="C1136" s="85" t="str">
        <v>Read Chapter 1</v>
      </c>
      <c r="D1136" s="218" t="str">
        <v>Mission to Cathay</v>
      </c>
      <c r="E1136" s="218" t="str">
        <v>Foundation</v>
      </c>
      <c r="F1136" s="219" t="str">
        <v>Literature</v>
      </c>
      <c r="G1136" s="5">
        <v>4</v>
      </c>
      <c r="H1136" s="5" t="str">
        <v>Ethan</v>
      </c>
      <c r="I1136" s="5" t="str">
        <v>Completed</v>
      </c>
      <c r="J1136" s="220">
        <f>_xlfn.XLOOKUP(G1136,Calendar!$A$2:$A$300,Calendar!$B$2:$B$300)</f>
        <v>43349</v>
      </c>
      <c r="K1136" s="5" t="b">
        <f t="shared" ca="1" si="57"/>
        <v>1</v>
      </c>
      <c r="L1136" s="5" t="str">
        <f t="shared" si="58"/>
        <v>FoundationMission to Cathay4</v>
      </c>
    </row>
    <row r="1137" spans="1:12" hidden="1" x14ac:dyDescent="0.25">
      <c r="A1137" s="217" t="str">
        <f t="shared" si="56"/>
        <v>ƒ __/__</v>
      </c>
      <c r="B1137" s="217" t="str">
        <f>IFERROR(IF(VLOOKUP(L1137,ActivityList[#Data],13,0)="Yes"," "&amp;Map,"")&amp;IF(VLOOKUP(L1137,ActivityList[#Data],14,0)="Yes"," "&amp;Timeline,IF(VLOOKUP(L1137,ActivityList[#Data],14,0)="Figure"," "&amp;Timeline&amp;Figure,"")),"")</f>
        <v/>
      </c>
      <c r="C1137" s="85" t="str">
        <v>Read Chapter 2</v>
      </c>
      <c r="D1137" s="218" t="str">
        <v>Mission to Cathay</v>
      </c>
      <c r="E1137" s="218" t="str">
        <v>Foundation</v>
      </c>
      <c r="F1137" s="219" t="str">
        <v>Literature</v>
      </c>
      <c r="G1137" s="5">
        <v>5</v>
      </c>
      <c r="H1137" s="5" t="str">
        <v>Ethan</v>
      </c>
      <c r="I1137" s="5" t="str">
        <v>Completed</v>
      </c>
      <c r="J1137" s="220">
        <f>_xlfn.XLOOKUP(G1137,Calendar!$A$2:$A$300,Calendar!$B$2:$B$300)</f>
        <v>43350</v>
      </c>
      <c r="K1137" s="5" t="b">
        <f t="shared" ca="1" si="57"/>
        <v>1</v>
      </c>
      <c r="L1137" s="5" t="str">
        <f t="shared" si="58"/>
        <v>FoundationMission to Cathay5</v>
      </c>
    </row>
    <row r="1138" spans="1:12" hidden="1" x14ac:dyDescent="0.25">
      <c r="A1138" s="217" t="str">
        <f t="shared" si="56"/>
        <v>ƒ __/__</v>
      </c>
      <c r="B1138" s="217" t="str">
        <f>IFERROR(IF(VLOOKUP(L1138,ActivityList[#Data],13,0)="Yes"," "&amp;Map,"")&amp;IF(VLOOKUP(L1138,ActivityList[#Data],14,0)="Yes"," "&amp;Timeline,IF(VLOOKUP(L1138,ActivityList[#Data],14,0)="Figure"," "&amp;Timeline&amp;Figure,"")),"")</f>
        <v/>
      </c>
      <c r="C1138" s="85" t="str">
        <v>Read Chapter 3</v>
      </c>
      <c r="D1138" s="218" t="str">
        <v>Mission to Cathay</v>
      </c>
      <c r="E1138" s="218" t="str">
        <v>Foundation</v>
      </c>
      <c r="F1138" s="219" t="str">
        <v>Literature</v>
      </c>
      <c r="G1138" s="5">
        <v>6</v>
      </c>
      <c r="H1138" s="5" t="str">
        <v>Ethan</v>
      </c>
      <c r="I1138" s="5" t="str">
        <v>Completed</v>
      </c>
      <c r="J1138" s="220">
        <f>_xlfn.XLOOKUP(G1138,Calendar!$A$2:$A$300,Calendar!$B$2:$B$300)</f>
        <v>43353</v>
      </c>
      <c r="K1138" s="5" t="b">
        <f t="shared" ca="1" si="57"/>
        <v>1</v>
      </c>
      <c r="L1138" s="5" t="str">
        <f t="shared" si="58"/>
        <v>FoundationMission to Cathay6</v>
      </c>
    </row>
    <row r="1139" spans="1:12" hidden="1" x14ac:dyDescent="0.25">
      <c r="A1139" s="217" t="str">
        <f t="shared" si="56"/>
        <v>ƒ __/__</v>
      </c>
      <c r="B1139" s="217" t="str">
        <f>IFERROR(IF(VLOOKUP(L1139,ActivityList[#Data],13,0)="Yes"," "&amp;Map,"")&amp;IF(VLOOKUP(L1139,ActivityList[#Data],14,0)="Yes"," "&amp;Timeline,IF(VLOOKUP(L1139,ActivityList[#Data],14,0)="Figure"," "&amp;Timeline&amp;Figure,"")),"")</f>
        <v/>
      </c>
      <c r="C1139" s="85" t="str">
        <v>Read Chapter 4</v>
      </c>
      <c r="D1139" s="218" t="str">
        <v>Mission to Cathay</v>
      </c>
      <c r="E1139" s="218" t="str">
        <v>Foundation</v>
      </c>
      <c r="F1139" s="219" t="str">
        <v>Literature</v>
      </c>
      <c r="G1139" s="5">
        <v>7</v>
      </c>
      <c r="H1139" s="5" t="str">
        <v>Ethan</v>
      </c>
      <c r="I1139" s="5" t="str">
        <v>Completed</v>
      </c>
      <c r="J1139" s="220">
        <f>_xlfn.XLOOKUP(G1139,Calendar!$A$2:$A$300,Calendar!$B$2:$B$300)</f>
        <v>43354</v>
      </c>
      <c r="K1139" s="5" t="b">
        <f t="shared" ca="1" si="57"/>
        <v>1</v>
      </c>
      <c r="L1139" s="5" t="str">
        <f t="shared" si="58"/>
        <v>FoundationMission to Cathay7</v>
      </c>
    </row>
    <row r="1140" spans="1:12" hidden="1" x14ac:dyDescent="0.25">
      <c r="A1140" s="217" t="str">
        <f t="shared" si="56"/>
        <v>ƒ __/__</v>
      </c>
      <c r="B1140" s="217" t="str">
        <f>IFERROR(IF(VLOOKUP(L1140,ActivityList[#Data],13,0)="Yes"," "&amp;Map,"")&amp;IF(VLOOKUP(L1140,ActivityList[#Data],14,0)="Yes"," "&amp;Timeline,IF(VLOOKUP(L1140,ActivityList[#Data],14,0)="Figure"," "&amp;Timeline&amp;Figure,"")),"")</f>
        <v/>
      </c>
      <c r="C1140" s="85" t="str">
        <v>Read Chapter 5</v>
      </c>
      <c r="D1140" s="218" t="str">
        <v>Mission to Cathay</v>
      </c>
      <c r="E1140" s="218" t="str">
        <v>Foundation</v>
      </c>
      <c r="F1140" s="219" t="str">
        <v>Literature</v>
      </c>
      <c r="G1140" s="5">
        <v>8</v>
      </c>
      <c r="H1140" s="5" t="str">
        <v>Ethan</v>
      </c>
      <c r="I1140" s="5" t="str">
        <v>Completed</v>
      </c>
      <c r="J1140" s="220">
        <f>_xlfn.XLOOKUP(G1140,Calendar!$A$2:$A$300,Calendar!$B$2:$B$300)</f>
        <v>43355</v>
      </c>
      <c r="K1140" s="5" t="b">
        <f t="shared" ca="1" si="57"/>
        <v>1</v>
      </c>
      <c r="L1140" s="5" t="str">
        <f t="shared" si="58"/>
        <v>FoundationMission to Cathay8</v>
      </c>
    </row>
    <row r="1141" spans="1:12" hidden="1" x14ac:dyDescent="0.25">
      <c r="A1141" s="217" t="str">
        <f t="shared" si="56"/>
        <v>ƒ __/__</v>
      </c>
      <c r="B1141" s="217" t="str">
        <f>IFERROR(IF(VLOOKUP(L1141,ActivityList[#Data],13,0)="Yes"," "&amp;Map,"")&amp;IF(VLOOKUP(L1141,ActivityList[#Data],14,0)="Yes"," "&amp;Timeline,IF(VLOOKUP(L1141,ActivityList[#Data],14,0)="Figure"," "&amp;Timeline&amp;Figure,"")),"")</f>
        <v/>
      </c>
      <c r="C1141" s="85" t="str">
        <v>Read Chapter 6</v>
      </c>
      <c r="D1141" s="218" t="str">
        <v>Mission to Cathay</v>
      </c>
      <c r="E1141" s="218" t="str">
        <v>Foundation</v>
      </c>
      <c r="F1141" s="219" t="str">
        <v>Literature</v>
      </c>
      <c r="G1141" s="5">
        <v>9</v>
      </c>
      <c r="H1141" s="5" t="str">
        <v>Ethan</v>
      </c>
      <c r="I1141" s="5" t="str">
        <v>Completed</v>
      </c>
      <c r="J1141" s="220">
        <f>_xlfn.XLOOKUP(G1141,Calendar!$A$2:$A$300,Calendar!$B$2:$B$300)</f>
        <v>43356</v>
      </c>
      <c r="K1141" s="5" t="b">
        <f t="shared" ca="1" si="57"/>
        <v>1</v>
      </c>
      <c r="L1141" s="5" t="str">
        <f t="shared" si="58"/>
        <v>FoundationMission to Cathay9</v>
      </c>
    </row>
    <row r="1142" spans="1:12" hidden="1" x14ac:dyDescent="0.25">
      <c r="A1142" s="217" t="str">
        <f t="shared" si="56"/>
        <v>ƒ __/__</v>
      </c>
      <c r="B1142" s="217" t="str">
        <f>IFERROR(IF(VLOOKUP(L1142,ActivityList[#Data],13,0)="Yes"," "&amp;Map,"")&amp;IF(VLOOKUP(L1142,ActivityList[#Data],14,0)="Yes"," "&amp;Timeline,IF(VLOOKUP(L1142,ActivityList[#Data],14,0)="Figure"," "&amp;Timeline&amp;Figure,"")),"")</f>
        <v/>
      </c>
      <c r="C1142" s="85" t="str">
        <v>Read Chapter 7</v>
      </c>
      <c r="D1142" s="218" t="str">
        <v>Mission to Cathay</v>
      </c>
      <c r="E1142" s="218" t="str">
        <v>Foundation</v>
      </c>
      <c r="F1142" s="219" t="str">
        <v>Literature</v>
      </c>
      <c r="G1142" s="5">
        <v>10</v>
      </c>
      <c r="H1142" s="5" t="str">
        <v>Ethan</v>
      </c>
      <c r="I1142" s="5" t="str">
        <v>Completed</v>
      </c>
      <c r="J1142" s="220">
        <f>_xlfn.XLOOKUP(G1142,Calendar!$A$2:$A$300,Calendar!$B$2:$B$300)</f>
        <v>43357</v>
      </c>
      <c r="K1142" s="5" t="b">
        <f t="shared" ca="1" si="57"/>
        <v>1</v>
      </c>
      <c r="L1142" s="5" t="str">
        <f t="shared" si="58"/>
        <v>FoundationMission to Cathay10</v>
      </c>
    </row>
    <row r="1143" spans="1:12" hidden="1" x14ac:dyDescent="0.25">
      <c r="A1143" s="217" t="str">
        <f t="shared" si="56"/>
        <v>ƒ __/__</v>
      </c>
      <c r="B1143" s="217" t="str">
        <f>IFERROR(IF(VLOOKUP(L1143,ActivityList[#Data],13,0)="Yes"," "&amp;Map,"")&amp;IF(VLOOKUP(L1143,ActivityList[#Data],14,0)="Yes"," "&amp;Timeline,IF(VLOOKUP(L1143,ActivityList[#Data],14,0)="Figure"," "&amp;Timeline&amp;Figure,"")),"")</f>
        <v/>
      </c>
      <c r="C1143" s="85" t="str">
        <v>Read Chapter 8</v>
      </c>
      <c r="D1143" s="218" t="str">
        <v>Mission to Cathay</v>
      </c>
      <c r="E1143" s="218" t="str">
        <v>Foundation</v>
      </c>
      <c r="F1143" s="219" t="str">
        <v>Literature</v>
      </c>
      <c r="G1143" s="5">
        <v>11</v>
      </c>
      <c r="H1143" s="5" t="str">
        <v>Ethan</v>
      </c>
      <c r="I1143" s="5" t="str">
        <v>Completed</v>
      </c>
      <c r="J1143" s="220">
        <f>_xlfn.XLOOKUP(G1143,Calendar!$A$2:$A$300,Calendar!$B$2:$B$300)</f>
        <v>43360</v>
      </c>
      <c r="K1143" s="5" t="b">
        <f t="shared" ca="1" si="57"/>
        <v>1</v>
      </c>
      <c r="L1143" s="5" t="str">
        <f t="shared" si="58"/>
        <v>FoundationMission to Cathay11</v>
      </c>
    </row>
    <row r="1144" spans="1:12" hidden="1" x14ac:dyDescent="0.25">
      <c r="A1144" s="217" t="str">
        <f t="shared" si="56"/>
        <v>ƒ __/__</v>
      </c>
      <c r="B1144" s="217" t="str">
        <f>IFERROR(IF(VLOOKUP(L1144,ActivityList[#Data],13,0)="Yes"," "&amp;Map,"")&amp;IF(VLOOKUP(L1144,ActivityList[#Data],14,0)="Yes"," "&amp;Timeline,IF(VLOOKUP(L1144,ActivityList[#Data],14,0)="Figure"," "&amp;Timeline&amp;Figure,"")),"")</f>
        <v/>
      </c>
      <c r="C1144" s="85" t="str">
        <v>Read Chapter 9</v>
      </c>
      <c r="D1144" s="218" t="str">
        <v>Mission to Cathay</v>
      </c>
      <c r="E1144" s="218" t="str">
        <v>Foundation</v>
      </c>
      <c r="F1144" s="219" t="str">
        <v>Literature</v>
      </c>
      <c r="G1144" s="5">
        <v>12</v>
      </c>
      <c r="H1144" s="5" t="str">
        <v>Ethan</v>
      </c>
      <c r="I1144" s="5" t="str">
        <v>Completed</v>
      </c>
      <c r="J1144" s="220">
        <f>_xlfn.XLOOKUP(G1144,Calendar!$A$2:$A$300,Calendar!$B$2:$B$300)</f>
        <v>43361</v>
      </c>
      <c r="K1144" s="5" t="b">
        <f t="shared" ca="1" si="57"/>
        <v>1</v>
      </c>
      <c r="L1144" s="5" t="str">
        <f t="shared" si="58"/>
        <v>FoundationMission to Cathay12</v>
      </c>
    </row>
    <row r="1145" spans="1:12" hidden="1" x14ac:dyDescent="0.25">
      <c r="A1145" s="217" t="str">
        <f t="shared" si="56"/>
        <v>ƒ __/__</v>
      </c>
      <c r="B1145" s="217" t="str">
        <f>IFERROR(IF(VLOOKUP(L1145,ActivityList[#Data],13,0)="Yes"," "&amp;Map,"")&amp;IF(VLOOKUP(L1145,ActivityList[#Data],14,0)="Yes"," "&amp;Timeline,IF(VLOOKUP(L1145,ActivityList[#Data],14,0)="Figure"," "&amp;Timeline&amp;Figure,"")),"")</f>
        <v/>
      </c>
      <c r="C1145" s="85" t="str">
        <v>Read Chapter 10</v>
      </c>
      <c r="D1145" s="218" t="str">
        <v>Mission to Cathay</v>
      </c>
      <c r="E1145" s="218" t="str">
        <v>Foundation</v>
      </c>
      <c r="F1145" s="219" t="str">
        <v>Literature</v>
      </c>
      <c r="G1145" s="5">
        <v>13</v>
      </c>
      <c r="H1145" s="5" t="str">
        <v>Ethan</v>
      </c>
      <c r="I1145" s="5" t="str">
        <v>Completed</v>
      </c>
      <c r="J1145" s="220">
        <f>_xlfn.XLOOKUP(G1145,Calendar!$A$2:$A$300,Calendar!$B$2:$B$300)</f>
        <v>43362</v>
      </c>
      <c r="K1145" s="5" t="b">
        <f t="shared" ca="1" si="57"/>
        <v>1</v>
      </c>
      <c r="L1145" s="5" t="str">
        <f t="shared" si="58"/>
        <v>FoundationMission to Cathay13</v>
      </c>
    </row>
    <row r="1146" spans="1:12" hidden="1" x14ac:dyDescent="0.25">
      <c r="A1146" s="217" t="str">
        <f t="shared" si="56"/>
        <v>ƒ __/__</v>
      </c>
      <c r="B1146" s="217" t="str">
        <f>IFERROR(IF(VLOOKUP(L1146,ActivityList[#Data],13,0)="Yes"," "&amp;Map,"")&amp;IF(VLOOKUP(L1146,ActivityList[#Data],14,0)="Yes"," "&amp;Timeline,IF(VLOOKUP(L1146,ActivityList[#Data],14,0)="Figure"," "&amp;Timeline&amp;Figure,"")),"")</f>
        <v/>
      </c>
      <c r="C1146" s="85" t="str">
        <v>Read Chapter 11</v>
      </c>
      <c r="D1146" s="218" t="str">
        <v>Mission to Cathay</v>
      </c>
      <c r="E1146" s="218" t="str">
        <v>Foundation</v>
      </c>
      <c r="F1146" s="219" t="str">
        <v>Literature</v>
      </c>
      <c r="G1146" s="5">
        <v>14</v>
      </c>
      <c r="H1146" s="5" t="str">
        <v>Ethan</v>
      </c>
      <c r="I1146" s="5" t="str">
        <v>Completed</v>
      </c>
      <c r="J1146" s="220">
        <f>_xlfn.XLOOKUP(G1146,Calendar!$A$2:$A$300,Calendar!$B$2:$B$300)</f>
        <v>43363</v>
      </c>
      <c r="K1146" s="5" t="b">
        <f t="shared" ca="1" si="57"/>
        <v>1</v>
      </c>
      <c r="L1146" s="5" t="str">
        <f t="shared" si="58"/>
        <v>FoundationMission to Cathay14</v>
      </c>
    </row>
    <row r="1147" spans="1:12" hidden="1" x14ac:dyDescent="0.25">
      <c r="A1147" s="217" t="str">
        <f t="shared" si="56"/>
        <v>ƒ __/__</v>
      </c>
      <c r="B1147" s="217" t="str">
        <f>IFERROR(IF(VLOOKUP(L1147,ActivityList[#Data],13,0)="Yes"," "&amp;Map,"")&amp;IF(VLOOKUP(L1147,ActivityList[#Data],14,0)="Yes"," "&amp;Timeline,IF(VLOOKUP(L1147,ActivityList[#Data],14,0)="Figure"," "&amp;Timeline&amp;Figure,"")),"")</f>
        <v xml:space="preserve"> Ǽ</v>
      </c>
      <c r="C1147" s="85" t="str">
        <v>Read Chapter 12</v>
      </c>
      <c r="D1147" s="218" t="str">
        <v>Mission to Cathay</v>
      </c>
      <c r="E1147" s="218" t="str">
        <v>Foundation</v>
      </c>
      <c r="F1147" s="219" t="str">
        <v>Literature</v>
      </c>
      <c r="G1147" s="5">
        <v>15</v>
      </c>
      <c r="H1147" s="5" t="str">
        <v>Ethan</v>
      </c>
      <c r="I1147" s="5" t="str">
        <v>Completed</v>
      </c>
      <c r="J1147" s="220">
        <f>_xlfn.XLOOKUP(G1147,Calendar!$A$2:$A$300,Calendar!$B$2:$B$300)</f>
        <v>43364</v>
      </c>
      <c r="K1147" s="5" t="b">
        <f t="shared" ca="1" si="57"/>
        <v>1</v>
      </c>
      <c r="L1147" s="5" t="str">
        <f t="shared" si="58"/>
        <v>FoundationMission to Cathay15</v>
      </c>
    </row>
    <row r="1148" spans="1:12" hidden="1" x14ac:dyDescent="0.25">
      <c r="A1148" s="217" t="str">
        <f t="shared" si="56"/>
        <v>ƒ __/__</v>
      </c>
      <c r="B1148" s="217" t="str">
        <f>IFERROR(IF(VLOOKUP(L1148,ActivityList[#Data],13,0)="Yes"," "&amp;Map,"")&amp;IF(VLOOKUP(L1148,ActivityList[#Data],14,0)="Yes"," "&amp;Timeline,IF(VLOOKUP(L1148,ActivityList[#Data],14,0)="Figure"," "&amp;Timeline&amp;Figure,"")),"")</f>
        <v xml:space="preserve"> Ǽ</v>
      </c>
      <c r="C1148" s="85" t="str">
        <v>Read Chapter 1</v>
      </c>
      <c r="D1148" s="218" t="str">
        <v>The House of Sixty Fathers</v>
      </c>
      <c r="E1148" s="218" t="str">
        <v>Foundation</v>
      </c>
      <c r="F1148" s="219" t="str">
        <v>Literature</v>
      </c>
      <c r="G1148" s="5">
        <v>16</v>
      </c>
      <c r="H1148" s="5" t="str">
        <v>Ethan</v>
      </c>
      <c r="I1148" s="5" t="str">
        <v>Completed</v>
      </c>
      <c r="J1148" s="220">
        <f>_xlfn.XLOOKUP(G1148,Calendar!$A$2:$A$300,Calendar!$B$2:$B$300)</f>
        <v>43367</v>
      </c>
      <c r="K1148" s="5" t="b">
        <f t="shared" ca="1" si="57"/>
        <v>1</v>
      </c>
      <c r="L1148" s="5" t="str">
        <f t="shared" si="58"/>
        <v>FoundationThe House of Sixty Fathers16</v>
      </c>
    </row>
    <row r="1149" spans="1:12" hidden="1" x14ac:dyDescent="0.25">
      <c r="A1149" s="217" t="str">
        <f t="shared" si="56"/>
        <v>ƒ __/__</v>
      </c>
      <c r="B1149" s="217" t="str">
        <f>IFERROR(IF(VLOOKUP(L1149,ActivityList[#Data],13,0)="Yes"," "&amp;Map,"")&amp;IF(VLOOKUP(L1149,ActivityList[#Data],14,0)="Yes"," "&amp;Timeline,IF(VLOOKUP(L1149,ActivityList[#Data],14,0)="Figure"," "&amp;Timeline&amp;Figure,"")),"")</f>
        <v/>
      </c>
      <c r="C1149" s="85" t="str">
        <v>Read Chapter 2</v>
      </c>
      <c r="D1149" s="218" t="str">
        <v>The House of Sixty Fathers</v>
      </c>
      <c r="E1149" s="218" t="str">
        <v>Foundation</v>
      </c>
      <c r="F1149" s="219" t="str">
        <v>Literature</v>
      </c>
      <c r="G1149" s="5">
        <v>17</v>
      </c>
      <c r="H1149" s="5" t="str">
        <v>Ethan</v>
      </c>
      <c r="I1149" s="5" t="str">
        <v>Completed</v>
      </c>
      <c r="J1149" s="220">
        <f>_xlfn.XLOOKUP(G1149,Calendar!$A$2:$A$300,Calendar!$B$2:$B$300)</f>
        <v>43368</v>
      </c>
      <c r="K1149" s="5" t="b">
        <f t="shared" ca="1" si="57"/>
        <v>1</v>
      </c>
      <c r="L1149" s="5" t="str">
        <f t="shared" si="58"/>
        <v>FoundationThe House of Sixty Fathers17</v>
      </c>
    </row>
    <row r="1150" spans="1:12" hidden="1" x14ac:dyDescent="0.25">
      <c r="A1150" s="217" t="str">
        <f t="shared" si="56"/>
        <v>ƒ __/__</v>
      </c>
      <c r="B1150" s="217" t="str">
        <f>IFERROR(IF(VLOOKUP(L1150,ActivityList[#Data],13,0)="Yes"," "&amp;Map,"")&amp;IF(VLOOKUP(L1150,ActivityList[#Data],14,0)="Yes"," "&amp;Timeline,IF(VLOOKUP(L1150,ActivityList[#Data],14,0)="Figure"," "&amp;Timeline&amp;Figure,"")),"")</f>
        <v/>
      </c>
      <c r="C1150" s="85" t="str">
        <v>Read Chapter 3</v>
      </c>
      <c r="D1150" s="218" t="str">
        <v>The House of Sixty Fathers</v>
      </c>
      <c r="E1150" s="218" t="str">
        <v>Foundation</v>
      </c>
      <c r="F1150" s="219" t="str">
        <v>Literature</v>
      </c>
      <c r="G1150" s="5">
        <v>18</v>
      </c>
      <c r="H1150" s="5" t="str">
        <v>Ethan</v>
      </c>
      <c r="I1150" s="5" t="str">
        <v>Completed</v>
      </c>
      <c r="J1150" s="220">
        <f>_xlfn.XLOOKUP(G1150,Calendar!$A$2:$A$300,Calendar!$B$2:$B$300)</f>
        <v>43369</v>
      </c>
      <c r="K1150" s="5" t="b">
        <f t="shared" ca="1" si="57"/>
        <v>1</v>
      </c>
      <c r="L1150" s="5" t="str">
        <f t="shared" si="58"/>
        <v>FoundationThe House of Sixty Fathers18</v>
      </c>
    </row>
    <row r="1151" spans="1:12" hidden="1" x14ac:dyDescent="0.25">
      <c r="A1151" s="217" t="str">
        <f t="shared" si="56"/>
        <v>ƒ __/__</v>
      </c>
      <c r="B1151" s="217" t="str">
        <f>IFERROR(IF(VLOOKUP(L1151,ActivityList[#Data],13,0)="Yes"," "&amp;Map,"")&amp;IF(VLOOKUP(L1151,ActivityList[#Data],14,0)="Yes"," "&amp;Timeline,IF(VLOOKUP(L1151,ActivityList[#Data],14,0)="Figure"," "&amp;Timeline&amp;Figure,"")),"")</f>
        <v/>
      </c>
      <c r="C1151" s="85" t="str">
        <v>Read Chapter 4</v>
      </c>
      <c r="D1151" s="218" t="str">
        <v>The House of Sixty Fathers</v>
      </c>
      <c r="E1151" s="218" t="str">
        <v>Foundation</v>
      </c>
      <c r="F1151" s="219" t="str">
        <v>Literature</v>
      </c>
      <c r="G1151" s="5">
        <v>19</v>
      </c>
      <c r="H1151" s="5" t="str">
        <v>Ethan</v>
      </c>
      <c r="I1151" s="5" t="str">
        <v>Completed</v>
      </c>
      <c r="J1151" s="220">
        <f>_xlfn.XLOOKUP(G1151,Calendar!$A$2:$A$300,Calendar!$B$2:$B$300)</f>
        <v>43370</v>
      </c>
      <c r="K1151" s="5" t="b">
        <f t="shared" ca="1" si="57"/>
        <v>1</v>
      </c>
      <c r="L1151" s="5" t="str">
        <f t="shared" si="58"/>
        <v>FoundationThe House of Sixty Fathers19</v>
      </c>
    </row>
    <row r="1152" spans="1:12" hidden="1" x14ac:dyDescent="0.25">
      <c r="A1152" s="217" t="str">
        <f t="shared" si="56"/>
        <v>ƒ __/__</v>
      </c>
      <c r="B1152" s="217" t="str">
        <f>IFERROR(IF(VLOOKUP(L1152,ActivityList[#Data],13,0)="Yes"," "&amp;Map,"")&amp;IF(VLOOKUP(L1152,ActivityList[#Data],14,0)="Yes"," "&amp;Timeline,IF(VLOOKUP(L1152,ActivityList[#Data],14,0)="Figure"," "&amp;Timeline&amp;Figure,"")),"")</f>
        <v/>
      </c>
      <c r="C1152" s="85" t="str">
        <v>Read Chapter 5</v>
      </c>
      <c r="D1152" s="218" t="str">
        <v>The House of Sixty Fathers</v>
      </c>
      <c r="E1152" s="218" t="str">
        <v>Foundation</v>
      </c>
      <c r="F1152" s="219" t="str">
        <v>Literature</v>
      </c>
      <c r="G1152" s="5">
        <v>20</v>
      </c>
      <c r="H1152" s="5" t="str">
        <v>Ethan</v>
      </c>
      <c r="I1152" s="5" t="str">
        <v>Completed</v>
      </c>
      <c r="J1152" s="220">
        <f>_xlfn.XLOOKUP(G1152,Calendar!$A$2:$A$300,Calendar!$B$2:$B$300)</f>
        <v>43371</v>
      </c>
      <c r="K1152" s="5" t="b">
        <f t="shared" ca="1" si="57"/>
        <v>1</v>
      </c>
      <c r="L1152" s="5" t="str">
        <f t="shared" si="58"/>
        <v>FoundationThe House of Sixty Fathers20</v>
      </c>
    </row>
    <row r="1153" spans="1:12" hidden="1" x14ac:dyDescent="0.25">
      <c r="A1153" s="217" t="str">
        <f t="shared" si="56"/>
        <v>ƒ __/__</v>
      </c>
      <c r="B1153" s="217" t="str">
        <f>IFERROR(IF(VLOOKUP(L1153,ActivityList[#Data],13,0)="Yes"," "&amp;Map,"")&amp;IF(VLOOKUP(L1153,ActivityList[#Data],14,0)="Yes"," "&amp;Timeline,IF(VLOOKUP(L1153,ActivityList[#Data],14,0)="Figure"," "&amp;Timeline&amp;Figure,"")),"")</f>
        <v/>
      </c>
      <c r="C1153" s="85" t="str">
        <v>Read Chapter 6</v>
      </c>
      <c r="D1153" s="218" t="str">
        <v>The House of Sixty Fathers</v>
      </c>
      <c r="E1153" s="218" t="str">
        <v>Foundation</v>
      </c>
      <c r="F1153" s="219" t="str">
        <v>Literature</v>
      </c>
      <c r="G1153" s="5">
        <v>21</v>
      </c>
      <c r="H1153" s="5" t="str">
        <v>Ethan</v>
      </c>
      <c r="I1153" s="5" t="str">
        <v>Completed</v>
      </c>
      <c r="J1153" s="220">
        <f>_xlfn.XLOOKUP(G1153,Calendar!$A$2:$A$300,Calendar!$B$2:$B$300)</f>
        <v>43374</v>
      </c>
      <c r="K1153" s="5" t="b">
        <f t="shared" ca="1" si="57"/>
        <v>1</v>
      </c>
      <c r="L1153" s="5" t="str">
        <f t="shared" si="58"/>
        <v>FoundationThe House of Sixty Fathers21</v>
      </c>
    </row>
    <row r="1154" spans="1:12" hidden="1" x14ac:dyDescent="0.25">
      <c r="A1154" s="217" t="str">
        <f t="shared" si="56"/>
        <v>ƒ __/__</v>
      </c>
      <c r="B1154" s="217" t="str">
        <f>IFERROR(IF(VLOOKUP(L1154,ActivityList[#Data],13,0)="Yes"," "&amp;Map,"")&amp;IF(VLOOKUP(L1154,ActivityList[#Data],14,0)="Yes"," "&amp;Timeline,IF(VLOOKUP(L1154,ActivityList[#Data],14,0)="Figure"," "&amp;Timeline&amp;Figure,"")),"")</f>
        <v/>
      </c>
      <c r="C1154" s="85" t="str">
        <v>Read Chapter 7</v>
      </c>
      <c r="D1154" s="218" t="str">
        <v>The House of Sixty Fathers</v>
      </c>
      <c r="E1154" s="218" t="str">
        <v>Foundation</v>
      </c>
      <c r="F1154" s="219" t="str">
        <v>Literature</v>
      </c>
      <c r="G1154" s="5">
        <v>22</v>
      </c>
      <c r="H1154" s="5" t="str">
        <v>Ethan</v>
      </c>
      <c r="I1154" s="5" t="str">
        <v>Completed</v>
      </c>
      <c r="J1154" s="220">
        <f>_xlfn.XLOOKUP(G1154,Calendar!$A$2:$A$300,Calendar!$B$2:$B$300)</f>
        <v>43375</v>
      </c>
      <c r="K1154" s="5" t="b">
        <f t="shared" ca="1" si="57"/>
        <v>1</v>
      </c>
      <c r="L1154" s="5" t="str">
        <f t="shared" si="58"/>
        <v>FoundationThe House of Sixty Fathers22</v>
      </c>
    </row>
    <row r="1155" spans="1:12" hidden="1" x14ac:dyDescent="0.25">
      <c r="A1155" s="217" t="str">
        <f t="shared" si="56"/>
        <v>ƒ __/__</v>
      </c>
      <c r="B1155" s="217" t="str">
        <f>IFERROR(IF(VLOOKUP(L1155,ActivityList[#Data],13,0)="Yes"," "&amp;Map,"")&amp;IF(VLOOKUP(L1155,ActivityList[#Data],14,0)="Yes"," "&amp;Timeline,IF(VLOOKUP(L1155,ActivityList[#Data],14,0)="Figure"," "&amp;Timeline&amp;Figure,"")),"")</f>
        <v/>
      </c>
      <c r="C1155" s="85" t="str">
        <v>Read Chapter 8</v>
      </c>
      <c r="D1155" s="218" t="str">
        <v>The House of Sixty Fathers</v>
      </c>
      <c r="E1155" s="218" t="str">
        <v>Foundation</v>
      </c>
      <c r="F1155" s="219" t="str">
        <v>Literature</v>
      </c>
      <c r="G1155" s="5">
        <v>23</v>
      </c>
      <c r="H1155" s="5" t="str">
        <v>Ethan</v>
      </c>
      <c r="I1155" s="5" t="str">
        <v>Completed</v>
      </c>
      <c r="J1155" s="220">
        <f>_xlfn.XLOOKUP(G1155,Calendar!$A$2:$A$300,Calendar!$B$2:$B$300)</f>
        <v>43376</v>
      </c>
      <c r="K1155" s="5" t="b">
        <f t="shared" ca="1" si="57"/>
        <v>1</v>
      </c>
      <c r="L1155" s="5" t="str">
        <f t="shared" si="58"/>
        <v>FoundationThe House of Sixty Fathers23</v>
      </c>
    </row>
    <row r="1156" spans="1:12" hidden="1" x14ac:dyDescent="0.25">
      <c r="A1156" s="217" t="str">
        <f t="shared" si="56"/>
        <v>ƒ __/__</v>
      </c>
      <c r="B1156" s="217" t="str">
        <f>IFERROR(IF(VLOOKUP(L1156,ActivityList[#Data],13,0)="Yes"," "&amp;Map,"")&amp;IF(VLOOKUP(L1156,ActivityList[#Data],14,0)="Yes"," "&amp;Timeline,IF(VLOOKUP(L1156,ActivityList[#Data],14,0)="Figure"," "&amp;Timeline&amp;Figure,"")),"")</f>
        <v/>
      </c>
      <c r="C1156" s="85" t="str">
        <v>Read Chapter 9</v>
      </c>
      <c r="D1156" s="218" t="str">
        <v>The House of Sixty Fathers</v>
      </c>
      <c r="E1156" s="218" t="str">
        <v>Foundation</v>
      </c>
      <c r="F1156" s="219" t="str">
        <v>Literature</v>
      </c>
      <c r="G1156" s="5">
        <v>24</v>
      </c>
      <c r="H1156" s="5" t="str">
        <v>Ethan</v>
      </c>
      <c r="I1156" s="5" t="str">
        <v>Completed</v>
      </c>
      <c r="J1156" s="220">
        <f>_xlfn.XLOOKUP(G1156,Calendar!$A$2:$A$300,Calendar!$B$2:$B$300)</f>
        <v>43377</v>
      </c>
      <c r="K1156" s="5" t="b">
        <f t="shared" ca="1" si="57"/>
        <v>1</v>
      </c>
      <c r="L1156" s="5" t="str">
        <f t="shared" si="58"/>
        <v>FoundationThe House of Sixty Fathers24</v>
      </c>
    </row>
    <row r="1157" spans="1:12" hidden="1" x14ac:dyDescent="0.25">
      <c r="A1157" s="217" t="str">
        <f t="shared" ref="A1157:A1220" si="59">Planned&amp;" __/__"</f>
        <v>ƒ __/__</v>
      </c>
      <c r="B1157" s="217" t="str">
        <f>IFERROR(IF(VLOOKUP(L1157,ActivityList[#Data],13,0)="Yes"," "&amp;Map,"")&amp;IF(VLOOKUP(L1157,ActivityList[#Data],14,0)="Yes"," "&amp;Timeline,IF(VLOOKUP(L1157,ActivityList[#Data],14,0)="Figure"," "&amp;Timeline&amp;Figure,"")),"")</f>
        <v xml:space="preserve"> Ǽ</v>
      </c>
      <c r="C1157" s="85" t="str">
        <v>Read Chapters 1-2</v>
      </c>
      <c r="D1157" s="218" t="str">
        <v>The Kite Fighters</v>
      </c>
      <c r="E1157" s="218" t="str">
        <v>Foundation</v>
      </c>
      <c r="F1157" s="219" t="str">
        <v>Literature</v>
      </c>
      <c r="G1157" s="5">
        <v>26</v>
      </c>
      <c r="H1157" s="5" t="str">
        <v>Ethan</v>
      </c>
      <c r="I1157" s="5" t="str">
        <v>Planned</v>
      </c>
      <c r="J1157" s="220">
        <f>_xlfn.XLOOKUP(G1157,Calendar!$A$2:$A$300,Calendar!$B$2:$B$300)</f>
        <v>43381</v>
      </c>
      <c r="K1157" s="5" t="b">
        <f t="shared" ca="1" si="57"/>
        <v>0</v>
      </c>
      <c r="L1157" s="5" t="str">
        <f t="shared" si="58"/>
        <v>FoundationThe Kite Fighters26</v>
      </c>
    </row>
    <row r="1158" spans="1:12" hidden="1" x14ac:dyDescent="0.25">
      <c r="A1158" s="217" t="str">
        <f t="shared" si="59"/>
        <v>ƒ __/__</v>
      </c>
      <c r="B1158" s="217" t="str">
        <f>IFERROR(IF(VLOOKUP(L1158,ActivityList[#Data],13,0)="Yes"," "&amp;Map,"")&amp;IF(VLOOKUP(L1158,ActivityList[#Data],14,0)="Yes"," "&amp;Timeline,IF(VLOOKUP(L1158,ActivityList[#Data],14,0)="Figure"," "&amp;Timeline&amp;Figure,"")),"")</f>
        <v/>
      </c>
      <c r="C1158" s="85" t="str">
        <v>Read Chapters 3-5</v>
      </c>
      <c r="D1158" s="218" t="str">
        <v>The Kite Fighters</v>
      </c>
      <c r="E1158" s="218" t="str">
        <v>Foundation</v>
      </c>
      <c r="F1158" s="219" t="str">
        <v>Literature</v>
      </c>
      <c r="G1158" s="5">
        <v>27</v>
      </c>
      <c r="H1158" s="5" t="str">
        <v>Ethan</v>
      </c>
      <c r="I1158" s="5" t="str">
        <v>Planned</v>
      </c>
      <c r="J1158" s="220">
        <f>_xlfn.XLOOKUP(G1158,Calendar!$A$2:$A$300,Calendar!$B$2:$B$300)</f>
        <v>43382</v>
      </c>
      <c r="K1158" s="5" t="b">
        <f t="shared" ca="1" si="57"/>
        <v>0</v>
      </c>
      <c r="L1158" s="5" t="str">
        <f t="shared" si="58"/>
        <v>FoundationThe Kite Fighters27</v>
      </c>
    </row>
    <row r="1159" spans="1:12" hidden="1" x14ac:dyDescent="0.25">
      <c r="A1159" s="217" t="str">
        <f t="shared" si="59"/>
        <v>ƒ __/__</v>
      </c>
      <c r="B1159" s="217" t="str">
        <f>IFERROR(IF(VLOOKUP(L1159,ActivityList[#Data],13,0)="Yes"," "&amp;Map,"")&amp;IF(VLOOKUP(L1159,ActivityList[#Data],14,0)="Yes"," "&amp;Timeline,IF(VLOOKUP(L1159,ActivityList[#Data],14,0)="Figure"," "&amp;Timeline&amp;Figure,"")),"")</f>
        <v/>
      </c>
      <c r="C1159" s="85" t="str">
        <v>Read Chapters 6-7</v>
      </c>
      <c r="D1159" s="218" t="str">
        <v>The Kite Fighters</v>
      </c>
      <c r="E1159" s="218" t="str">
        <v>Foundation</v>
      </c>
      <c r="F1159" s="219" t="str">
        <v>Literature</v>
      </c>
      <c r="G1159" s="5">
        <v>28</v>
      </c>
      <c r="H1159" s="5" t="str">
        <v>Ethan</v>
      </c>
      <c r="I1159" s="5" t="str">
        <v>Planned</v>
      </c>
      <c r="J1159" s="220">
        <f>_xlfn.XLOOKUP(G1159,Calendar!$A$2:$A$300,Calendar!$B$2:$B$300)</f>
        <v>43383</v>
      </c>
      <c r="K1159" s="5" t="b">
        <f t="shared" ca="1" si="57"/>
        <v>0</v>
      </c>
      <c r="L1159" s="5" t="str">
        <f t="shared" si="58"/>
        <v>FoundationThe Kite Fighters28</v>
      </c>
    </row>
    <row r="1160" spans="1:12" hidden="1" x14ac:dyDescent="0.25">
      <c r="A1160" s="217" t="str">
        <f t="shared" si="59"/>
        <v>ƒ __/__</v>
      </c>
      <c r="B1160" s="217" t="str">
        <f>IFERROR(IF(VLOOKUP(L1160,ActivityList[#Data],13,0)="Yes"," "&amp;Map,"")&amp;IF(VLOOKUP(L1160,ActivityList[#Data],14,0)="Yes"," "&amp;Timeline,IF(VLOOKUP(L1160,ActivityList[#Data],14,0)="Figure"," "&amp;Timeline&amp;Figure,"")),"")</f>
        <v/>
      </c>
      <c r="C1160" s="85" t="str">
        <v>Read Chapters 8-9</v>
      </c>
      <c r="D1160" s="218" t="str">
        <v>The Kite Fighters</v>
      </c>
      <c r="E1160" s="218" t="str">
        <v>Foundation</v>
      </c>
      <c r="F1160" s="219" t="str">
        <v>Literature</v>
      </c>
      <c r="G1160" s="5">
        <v>29</v>
      </c>
      <c r="H1160" s="5" t="str">
        <v>Ethan</v>
      </c>
      <c r="I1160" s="5" t="str">
        <v>Planned</v>
      </c>
      <c r="J1160" s="220">
        <f>_xlfn.XLOOKUP(G1160,Calendar!$A$2:$A$300,Calendar!$B$2:$B$300)</f>
        <v>43384</v>
      </c>
      <c r="K1160" s="5" t="b">
        <f t="shared" ca="1" si="57"/>
        <v>0</v>
      </c>
      <c r="L1160" s="5" t="str">
        <f t="shared" si="58"/>
        <v>FoundationThe Kite Fighters29</v>
      </c>
    </row>
    <row r="1161" spans="1:12" hidden="1" x14ac:dyDescent="0.25">
      <c r="A1161" s="217" t="str">
        <f t="shared" si="59"/>
        <v>ƒ __/__</v>
      </c>
      <c r="B1161" s="217" t="str">
        <f>IFERROR(IF(VLOOKUP(L1161,ActivityList[#Data],13,0)="Yes"," "&amp;Map,"")&amp;IF(VLOOKUP(L1161,ActivityList[#Data],14,0)="Yes"," "&amp;Timeline,IF(VLOOKUP(L1161,ActivityList[#Data],14,0)="Figure"," "&amp;Timeline&amp;Figure,"")),"")</f>
        <v/>
      </c>
      <c r="C1161" s="85" t="str">
        <v>Read Chapters 10-12</v>
      </c>
      <c r="D1161" s="218" t="str">
        <v>The Kite Fighters</v>
      </c>
      <c r="E1161" s="218" t="str">
        <v>Foundation</v>
      </c>
      <c r="F1161" s="219" t="str">
        <v>Literature</v>
      </c>
      <c r="G1161" s="5">
        <v>30</v>
      </c>
      <c r="H1161" s="5" t="str">
        <v>Ethan</v>
      </c>
      <c r="I1161" s="5" t="str">
        <v>Planned</v>
      </c>
      <c r="J1161" s="220">
        <f>_xlfn.XLOOKUP(G1161,Calendar!$A$2:$A$300,Calendar!$B$2:$B$300)</f>
        <v>43385</v>
      </c>
      <c r="K1161" s="5" t="b">
        <f t="shared" ca="1" si="57"/>
        <v>0</v>
      </c>
      <c r="L1161" s="5" t="str">
        <f t="shared" si="58"/>
        <v>FoundationThe Kite Fighters30</v>
      </c>
    </row>
    <row r="1162" spans="1:12" hidden="1" x14ac:dyDescent="0.25">
      <c r="A1162" s="217" t="str">
        <f t="shared" si="59"/>
        <v>ƒ __/__</v>
      </c>
      <c r="B1162" s="217" t="str">
        <f>IFERROR(IF(VLOOKUP(L1162,ActivityList[#Data],13,0)="Yes"," "&amp;Map,"")&amp;IF(VLOOKUP(L1162,ActivityList[#Data],14,0)="Yes"," "&amp;Timeline,IF(VLOOKUP(L1162,ActivityList[#Data],14,0)="Figure"," "&amp;Timeline&amp;Figure,"")),"")</f>
        <v/>
      </c>
      <c r="C1162" s="85" t="str">
        <v>Read Chapters 13-14</v>
      </c>
      <c r="D1162" s="218" t="str">
        <v>The Kite Fighters</v>
      </c>
      <c r="E1162" s="218" t="str">
        <v>Foundation</v>
      </c>
      <c r="F1162" s="219" t="str">
        <v>Literature</v>
      </c>
      <c r="G1162" s="5">
        <v>31</v>
      </c>
      <c r="H1162" s="5" t="str">
        <v>Ethan</v>
      </c>
      <c r="I1162" s="5" t="str">
        <v>Planned</v>
      </c>
      <c r="J1162" s="220">
        <f>_xlfn.XLOOKUP(G1162,Calendar!$A$2:$A$300,Calendar!$B$2:$B$300)</f>
        <v>43388</v>
      </c>
      <c r="K1162" s="5" t="b">
        <f t="shared" ca="1" si="57"/>
        <v>0</v>
      </c>
      <c r="L1162" s="5" t="str">
        <f t="shared" si="58"/>
        <v>FoundationThe Kite Fighters31</v>
      </c>
    </row>
    <row r="1163" spans="1:12" hidden="1" x14ac:dyDescent="0.25">
      <c r="A1163" s="217" t="str">
        <f t="shared" si="59"/>
        <v>ƒ __/__</v>
      </c>
      <c r="B1163" s="217" t="str">
        <f>IFERROR(IF(VLOOKUP(L1163,ActivityList[#Data],13,0)="Yes"," "&amp;Map,"")&amp;IF(VLOOKUP(L1163,ActivityList[#Data],14,0)="Yes"," "&amp;Timeline,IF(VLOOKUP(L1163,ActivityList[#Data],14,0)="Figure"," "&amp;Timeline&amp;Figure,"")),"")</f>
        <v/>
      </c>
      <c r="C1163" s="85" t="str">
        <v>Read Chapters 15-16</v>
      </c>
      <c r="D1163" s="218" t="str">
        <v>The Kite Fighters</v>
      </c>
      <c r="E1163" s="218" t="str">
        <v>Foundation</v>
      </c>
      <c r="F1163" s="219" t="str">
        <v>Literature</v>
      </c>
      <c r="G1163" s="5">
        <v>32</v>
      </c>
      <c r="H1163" s="5" t="str">
        <v>Ethan</v>
      </c>
      <c r="I1163" s="5" t="str">
        <v>Planned</v>
      </c>
      <c r="J1163" s="220">
        <f>_xlfn.XLOOKUP(G1163,Calendar!$A$2:$A$300,Calendar!$B$2:$B$300)</f>
        <v>43389</v>
      </c>
      <c r="K1163" s="5" t="b">
        <f t="shared" ca="1" si="57"/>
        <v>0</v>
      </c>
      <c r="L1163" s="5" t="str">
        <f t="shared" si="58"/>
        <v>FoundationThe Kite Fighters32</v>
      </c>
    </row>
    <row r="1164" spans="1:12" hidden="1" x14ac:dyDescent="0.25">
      <c r="A1164" s="217" t="str">
        <f t="shared" si="59"/>
        <v>ƒ __/__</v>
      </c>
      <c r="B1164" s="217" t="str">
        <f>IFERROR(IF(VLOOKUP(L1164,ActivityList[#Data],13,0)="Yes"," "&amp;Map,"")&amp;IF(VLOOKUP(L1164,ActivityList[#Data],14,0)="Yes"," "&amp;Timeline,IF(VLOOKUP(L1164,ActivityList[#Data],14,0)="Figure"," "&amp;Timeline&amp;Figure,"")),"")</f>
        <v xml:space="preserve"> Ǽ</v>
      </c>
      <c r="C1164" s="85" t="str">
        <v>Read all of the book</v>
      </c>
      <c r="D1164" s="218" t="str">
        <v>The Big Wave</v>
      </c>
      <c r="E1164" s="218" t="str">
        <v>Foundation</v>
      </c>
      <c r="F1164" s="219" t="str">
        <v>Literature</v>
      </c>
      <c r="G1164" s="5">
        <v>33</v>
      </c>
      <c r="H1164" s="5" t="str">
        <v>Ethan</v>
      </c>
      <c r="I1164" s="5" t="str">
        <v>Planned</v>
      </c>
      <c r="J1164" s="220">
        <f>_xlfn.XLOOKUP(G1164,Calendar!$A$2:$A$300,Calendar!$B$2:$B$300)</f>
        <v>43390</v>
      </c>
      <c r="K1164" s="5" t="b">
        <f t="shared" ca="1" si="57"/>
        <v>0</v>
      </c>
      <c r="L1164" s="5" t="str">
        <f t="shared" si="58"/>
        <v>FoundationThe Big Wave33</v>
      </c>
    </row>
    <row r="1165" spans="1:12" hidden="1" x14ac:dyDescent="0.25">
      <c r="A1165" s="217" t="str">
        <f t="shared" si="59"/>
        <v>ƒ __/__</v>
      </c>
      <c r="B1165" s="217" t="str">
        <f>IFERROR(IF(VLOOKUP(L1165,ActivityList[#Data],13,0)="Yes"," "&amp;Map,"")&amp;IF(VLOOKUP(L1165,ActivityList[#Data],14,0)="Yes"," "&amp;Timeline,IF(VLOOKUP(L1165,ActivityList[#Data],14,0)="Figure"," "&amp;Timeline&amp;Figure,"")),"")</f>
        <v xml:space="preserve"> Ǽ ǽǾ</v>
      </c>
      <c r="C1165" s="85" t="str">
        <v>Read the Introduction and Chapters 1-2</v>
      </c>
      <c r="D1165" s="218" t="str">
        <v>Born in the Year of Courage</v>
      </c>
      <c r="E1165" s="218" t="str">
        <v>Foundation</v>
      </c>
      <c r="F1165" s="219" t="str">
        <v>Literature</v>
      </c>
      <c r="G1165" s="5">
        <v>36</v>
      </c>
      <c r="H1165" s="5" t="str">
        <v>Ethan</v>
      </c>
      <c r="I1165" s="5" t="str">
        <v>Planned</v>
      </c>
      <c r="J1165" s="220">
        <f>_xlfn.XLOOKUP(G1165,Calendar!$A$2:$A$300,Calendar!$B$2:$B$300)</f>
        <v>43395</v>
      </c>
      <c r="K1165" s="5" t="b">
        <f t="shared" ca="1" si="57"/>
        <v>0</v>
      </c>
      <c r="L1165" s="5" t="str">
        <f t="shared" si="58"/>
        <v>FoundationBorn in the Year of Courage36</v>
      </c>
    </row>
    <row r="1166" spans="1:12" hidden="1" x14ac:dyDescent="0.25">
      <c r="A1166" s="217" t="str">
        <f t="shared" si="59"/>
        <v>ƒ __/__</v>
      </c>
      <c r="B1166" s="217" t="str">
        <f>IFERROR(IF(VLOOKUP(L1166,ActivityList[#Data],13,0)="Yes"," "&amp;Map,"")&amp;IF(VLOOKUP(L1166,ActivityList[#Data],14,0)="Yes"," "&amp;Timeline,IF(VLOOKUP(L1166,ActivityList[#Data],14,0)="Figure"," "&amp;Timeline&amp;Figure,"")),"")</f>
        <v/>
      </c>
      <c r="C1166" s="85" t="str">
        <v>Read Chapters 3-7</v>
      </c>
      <c r="D1166" s="218" t="str">
        <v>Born in the Year of Courage</v>
      </c>
      <c r="E1166" s="218" t="str">
        <v>Foundation</v>
      </c>
      <c r="F1166" s="219" t="str">
        <v>Literature</v>
      </c>
      <c r="G1166" s="5">
        <v>37</v>
      </c>
      <c r="H1166" s="5" t="str">
        <v>Ethan</v>
      </c>
      <c r="I1166" s="5" t="str">
        <v>Planned</v>
      </c>
      <c r="J1166" s="220">
        <f>_xlfn.XLOOKUP(G1166,Calendar!$A$2:$A$300,Calendar!$B$2:$B$300)</f>
        <v>43396</v>
      </c>
      <c r="K1166" s="5" t="b">
        <f t="shared" ca="1" si="57"/>
        <v>0</v>
      </c>
      <c r="L1166" s="5" t="str">
        <f t="shared" si="58"/>
        <v>FoundationBorn in the Year of Courage37</v>
      </c>
    </row>
    <row r="1167" spans="1:12" hidden="1" x14ac:dyDescent="0.25">
      <c r="A1167" s="217" t="str">
        <f t="shared" si="59"/>
        <v>ƒ __/__</v>
      </c>
      <c r="B1167" s="217" t="str">
        <f>IFERROR(IF(VLOOKUP(L1167,ActivityList[#Data],13,0)="Yes"," "&amp;Map,"")&amp;IF(VLOOKUP(L1167,ActivityList[#Data],14,0)="Yes"," "&amp;Timeline,IF(VLOOKUP(L1167,ActivityList[#Data],14,0)="Figure"," "&amp;Timeline&amp;Figure,"")),"")</f>
        <v xml:space="preserve"> Ǽ</v>
      </c>
      <c r="C1167" s="85" t="str">
        <v>Read Chapters 8-10</v>
      </c>
      <c r="D1167" s="218" t="str">
        <v>Born in the Year of Courage</v>
      </c>
      <c r="E1167" s="218" t="str">
        <v>Foundation</v>
      </c>
      <c r="F1167" s="219" t="str">
        <v>Literature</v>
      </c>
      <c r="G1167" s="5">
        <v>38</v>
      </c>
      <c r="H1167" s="5" t="str">
        <v>Ethan</v>
      </c>
      <c r="I1167" s="5" t="str">
        <v>Planned</v>
      </c>
      <c r="J1167" s="220">
        <f>_xlfn.XLOOKUP(G1167,Calendar!$A$2:$A$300,Calendar!$B$2:$B$300)</f>
        <v>43397</v>
      </c>
      <c r="K1167" s="5" t="b">
        <f t="shared" ca="1" si="57"/>
        <v>0</v>
      </c>
      <c r="L1167" s="5" t="str">
        <f t="shared" si="58"/>
        <v>FoundationBorn in the Year of Courage38</v>
      </c>
    </row>
    <row r="1168" spans="1:12" hidden="1" x14ac:dyDescent="0.25">
      <c r="A1168" s="217" t="str">
        <f t="shared" si="59"/>
        <v>ƒ __/__</v>
      </c>
      <c r="B1168" s="217" t="str">
        <f>IFERROR(IF(VLOOKUP(L1168,ActivityList[#Data],13,0)="Yes"," "&amp;Map,"")&amp;IF(VLOOKUP(L1168,ActivityList[#Data],14,0)="Yes"," "&amp;Timeline,IF(VLOOKUP(L1168,ActivityList[#Data],14,0)="Figure"," "&amp;Timeline&amp;Figure,"")),"")</f>
        <v xml:space="preserve"> Ǽ</v>
      </c>
      <c r="C1168" s="85" t="str">
        <v>Read Chapters 11-13</v>
      </c>
      <c r="D1168" s="218" t="str">
        <v>Born in the Year of Courage</v>
      </c>
      <c r="E1168" s="218" t="str">
        <v>Foundation</v>
      </c>
      <c r="F1168" s="219" t="str">
        <v>Literature</v>
      </c>
      <c r="G1168" s="5">
        <v>39</v>
      </c>
      <c r="H1168" s="5" t="str">
        <v>Ethan</v>
      </c>
      <c r="I1168" s="5" t="str">
        <v>Planned</v>
      </c>
      <c r="J1168" s="220">
        <f>_xlfn.XLOOKUP(G1168,Calendar!$A$2:$A$300,Calendar!$B$2:$B$300)</f>
        <v>43398</v>
      </c>
      <c r="K1168" s="5" t="b">
        <f t="shared" ca="1" si="57"/>
        <v>0</v>
      </c>
      <c r="L1168" s="5" t="str">
        <f t="shared" si="58"/>
        <v>FoundationBorn in the Year of Courage39</v>
      </c>
    </row>
    <row r="1169" spans="1:12" hidden="1" x14ac:dyDescent="0.25">
      <c r="A1169" s="217" t="str">
        <f t="shared" si="59"/>
        <v>ƒ __/__</v>
      </c>
      <c r="B1169" s="217" t="str">
        <f>IFERROR(IF(VLOOKUP(L1169,ActivityList[#Data],13,0)="Yes"," "&amp;Map,"")&amp;IF(VLOOKUP(L1169,ActivityList[#Data],14,0)="Yes"," "&amp;Timeline,IF(VLOOKUP(L1169,ActivityList[#Data],14,0)="Figure"," "&amp;Timeline&amp;Figure,"")),"")</f>
        <v xml:space="preserve"> Ǽ</v>
      </c>
      <c r="C1169" s="85" t="str">
        <v>Read Chapters 14-16</v>
      </c>
      <c r="D1169" s="218" t="str">
        <v>Born in the Year of Courage</v>
      </c>
      <c r="E1169" s="218" t="str">
        <v>Foundation</v>
      </c>
      <c r="F1169" s="219" t="str">
        <v>Literature</v>
      </c>
      <c r="G1169" s="5">
        <v>40</v>
      </c>
      <c r="H1169" s="5" t="str">
        <v>Ethan</v>
      </c>
      <c r="I1169" s="5" t="str">
        <v>Planned</v>
      </c>
      <c r="J1169" s="220">
        <f>_xlfn.XLOOKUP(G1169,Calendar!$A$2:$A$300,Calendar!$B$2:$B$300)</f>
        <v>43399</v>
      </c>
      <c r="K1169" s="5" t="b">
        <f t="shared" ca="1" si="57"/>
        <v>0</v>
      </c>
      <c r="L1169" s="5" t="str">
        <f t="shared" si="58"/>
        <v>FoundationBorn in the Year of Courage40</v>
      </c>
    </row>
    <row r="1170" spans="1:12" hidden="1" x14ac:dyDescent="0.25">
      <c r="A1170" s="217" t="str">
        <f t="shared" si="59"/>
        <v>ƒ __/__</v>
      </c>
      <c r="B1170" s="217" t="str">
        <f>IFERROR(IF(VLOOKUP(L1170,ActivityList[#Data],13,0)="Yes"," "&amp;Map,"")&amp;IF(VLOOKUP(L1170,ActivityList[#Data],14,0)="Yes"," "&amp;Timeline,IF(VLOOKUP(L1170,ActivityList[#Data],14,0)="Figure"," "&amp;Timeline&amp;Figure,"")),"")</f>
        <v xml:space="preserve"> Ǽ</v>
      </c>
      <c r="C1170" s="85" t="str">
        <v>Read Chapters 17-19</v>
      </c>
      <c r="D1170" s="218" t="str">
        <v>Born in the Year of Courage</v>
      </c>
      <c r="E1170" s="218" t="str">
        <v>Foundation</v>
      </c>
      <c r="F1170" s="219" t="str">
        <v>Literature</v>
      </c>
      <c r="G1170" s="5">
        <v>41</v>
      </c>
      <c r="H1170" s="5" t="str">
        <v>Ethan</v>
      </c>
      <c r="I1170" s="5" t="str">
        <v>Planned</v>
      </c>
      <c r="J1170" s="220">
        <f>_xlfn.XLOOKUP(G1170,Calendar!$A$2:$A$300,Calendar!$B$2:$B$300)</f>
        <v>43402</v>
      </c>
      <c r="K1170" s="5" t="b">
        <f t="shared" ca="1" si="57"/>
        <v>0</v>
      </c>
      <c r="L1170" s="5" t="str">
        <f t="shared" si="58"/>
        <v>FoundationBorn in the Year of Courage41</v>
      </c>
    </row>
    <row r="1171" spans="1:12" hidden="1" x14ac:dyDescent="0.25">
      <c r="A1171" s="217" t="str">
        <f t="shared" si="59"/>
        <v>ƒ __/__</v>
      </c>
      <c r="B1171" s="217" t="str">
        <f>IFERROR(IF(VLOOKUP(L1171,ActivityList[#Data],13,0)="Yes"," "&amp;Map,"")&amp;IF(VLOOKUP(L1171,ActivityList[#Data],14,0)="Yes"," "&amp;Timeline,IF(VLOOKUP(L1171,ActivityList[#Data],14,0)="Figure"," "&amp;Timeline&amp;Figure,"")),"")</f>
        <v/>
      </c>
      <c r="C1171" s="85" t="str">
        <v>Read Chapters 20-21 and the Epilogue</v>
      </c>
      <c r="D1171" s="218" t="str">
        <v>Born in the Year of Courage</v>
      </c>
      <c r="E1171" s="218" t="str">
        <v>Foundation</v>
      </c>
      <c r="F1171" s="219" t="str">
        <v>Literature</v>
      </c>
      <c r="G1171" s="5">
        <v>42</v>
      </c>
      <c r="H1171" s="5" t="str">
        <v>Ethan</v>
      </c>
      <c r="I1171" s="5" t="str">
        <v>Planned</v>
      </c>
      <c r="J1171" s="220">
        <f>_xlfn.XLOOKUP(G1171,Calendar!$A$2:$A$300,Calendar!$B$2:$B$300)</f>
        <v>43403</v>
      </c>
      <c r="K1171" s="5" t="b">
        <f t="shared" ref="K1171:K1234" ca="1" si="60">J1171&lt;=$D$1</f>
        <v>0</v>
      </c>
      <c r="L1171" s="5" t="str">
        <f t="shared" ref="L1171:L1234" si="61">E1171&amp;D1171&amp;G1171</f>
        <v>FoundationBorn in the Year of Courage42</v>
      </c>
    </row>
    <row r="1172" spans="1:12" hidden="1" x14ac:dyDescent="0.25">
      <c r="A1172" s="217" t="str">
        <f t="shared" si="59"/>
        <v>ƒ __/__</v>
      </c>
      <c r="B1172" s="217" t="str">
        <f>IFERROR(IF(VLOOKUP(L1172,ActivityList[#Data],13,0)="Yes"," "&amp;Map,"")&amp;IF(VLOOKUP(L1172,ActivityList[#Data],14,0)="Yes"," "&amp;Timeline,IF(VLOOKUP(L1172,ActivityList[#Data],14,0)="Figure"," "&amp;Timeline&amp;Figure,"")),"")</f>
        <v xml:space="preserve"> Ǽ</v>
      </c>
      <c r="C1172" s="85" t="str">
        <v>Read pp.1-21</v>
      </c>
      <c r="D1172" s="218" t="str">
        <v>The Cat Who Went to Heaven</v>
      </c>
      <c r="E1172" s="218" t="str">
        <v>Foundation</v>
      </c>
      <c r="F1172" s="219" t="str">
        <v>Literature</v>
      </c>
      <c r="G1172" s="5">
        <v>43</v>
      </c>
      <c r="H1172" s="5" t="str">
        <v>Ethan</v>
      </c>
      <c r="I1172" s="5" t="str">
        <v>Planned</v>
      </c>
      <c r="J1172" s="220">
        <f>_xlfn.XLOOKUP(G1172,Calendar!$A$2:$A$300,Calendar!$B$2:$B$300)</f>
        <v>43404</v>
      </c>
      <c r="K1172" s="5" t="b">
        <f t="shared" ca="1" si="60"/>
        <v>0</v>
      </c>
      <c r="L1172" s="5" t="str">
        <f t="shared" si="61"/>
        <v>FoundationThe Cat Who Went to Heaven43</v>
      </c>
    </row>
    <row r="1173" spans="1:12" hidden="1" x14ac:dyDescent="0.25">
      <c r="A1173" s="217" t="str">
        <f t="shared" si="59"/>
        <v>ƒ __/__</v>
      </c>
      <c r="B1173" s="217" t="str">
        <f>IFERROR(IF(VLOOKUP(L1173,ActivityList[#Data],13,0)="Yes"," "&amp;Map,"")&amp;IF(VLOOKUP(L1173,ActivityList[#Data],14,0)="Yes"," "&amp;Timeline,IF(VLOOKUP(L1173,ActivityList[#Data],14,0)="Figure"," "&amp;Timeline&amp;Figure,"")),"")</f>
        <v/>
      </c>
      <c r="C1173" s="85" t="str">
        <v>Read pp.22-61</v>
      </c>
      <c r="D1173" s="218" t="str">
        <v>The Cat Who Went to Heaven</v>
      </c>
      <c r="E1173" s="218" t="str">
        <v>Foundation</v>
      </c>
      <c r="F1173" s="219" t="str">
        <v>Literature</v>
      </c>
      <c r="G1173" s="5">
        <v>44</v>
      </c>
      <c r="H1173" s="5" t="str">
        <v>Ethan</v>
      </c>
      <c r="I1173" s="5" t="str">
        <v>Planned</v>
      </c>
      <c r="J1173" s="220">
        <f>_xlfn.XLOOKUP(G1173,Calendar!$A$2:$A$300,Calendar!$B$2:$B$300)</f>
        <v>43405</v>
      </c>
      <c r="K1173" s="5" t="b">
        <f t="shared" ca="1" si="60"/>
        <v>0</v>
      </c>
      <c r="L1173" s="5" t="str">
        <f t="shared" si="61"/>
        <v>FoundationThe Cat Who Went to Heaven44</v>
      </c>
    </row>
    <row r="1174" spans="1:12" hidden="1" x14ac:dyDescent="0.25">
      <c r="A1174" s="217" t="str">
        <f t="shared" si="59"/>
        <v>ƒ __/__</v>
      </c>
      <c r="B1174" s="217" t="str">
        <f>IFERROR(IF(VLOOKUP(L1174,ActivityList[#Data],13,0)="Yes"," "&amp;Map,"")&amp;IF(VLOOKUP(L1174,ActivityList[#Data],14,0)="Yes"," "&amp;Timeline,IF(VLOOKUP(L1174,ActivityList[#Data],14,0)="Figure"," "&amp;Timeline&amp;Figure,"")),"")</f>
        <v/>
      </c>
      <c r="C1174" s="85" t="str">
        <v>Read pp.62-88</v>
      </c>
      <c r="D1174" s="218" t="str">
        <v>The Cat Who Went to Heaven</v>
      </c>
      <c r="E1174" s="218" t="str">
        <v>Foundation</v>
      </c>
      <c r="F1174" s="219" t="str">
        <v>Literature</v>
      </c>
      <c r="G1174" s="5">
        <v>45</v>
      </c>
      <c r="H1174" s="5" t="str">
        <v>Ethan</v>
      </c>
      <c r="I1174" s="5" t="str">
        <v>Planned</v>
      </c>
      <c r="J1174" s="220">
        <f>_xlfn.XLOOKUP(G1174,Calendar!$A$2:$A$300,Calendar!$B$2:$B$300)</f>
        <v>43406</v>
      </c>
      <c r="K1174" s="5" t="b">
        <f t="shared" ca="1" si="60"/>
        <v>0</v>
      </c>
      <c r="L1174" s="5" t="str">
        <f t="shared" si="61"/>
        <v>FoundationThe Cat Who Went to Heaven45</v>
      </c>
    </row>
    <row r="1175" spans="1:12" hidden="1" x14ac:dyDescent="0.25">
      <c r="A1175" s="217" t="str">
        <f t="shared" si="59"/>
        <v>ƒ __/__</v>
      </c>
      <c r="B1175" s="217" t="str">
        <f>IFERROR(IF(VLOOKUP(L1175,ActivityList[#Data],13,0)="Yes"," "&amp;Map,"")&amp;IF(VLOOKUP(L1175,ActivityList[#Data],14,0)="Yes"," "&amp;Timeline,IF(VLOOKUP(L1175,ActivityList[#Data],14,0)="Figure"," "&amp;Timeline&amp;Figure,"")),"")</f>
        <v xml:space="preserve"> Ǽ</v>
      </c>
      <c r="C1175" s="85" t="str">
        <v>Read Chapter 1</v>
      </c>
      <c r="D1175" s="218" t="str">
        <v>Burying the Sun</v>
      </c>
      <c r="E1175" s="218" t="str">
        <v>Foundation</v>
      </c>
      <c r="F1175" s="219" t="str">
        <v>Literature</v>
      </c>
      <c r="G1175" s="5">
        <v>46</v>
      </c>
      <c r="H1175" s="5" t="str">
        <v>Ethan</v>
      </c>
      <c r="I1175" s="5" t="str">
        <v>Planned</v>
      </c>
      <c r="J1175" s="220">
        <f>_xlfn.XLOOKUP(G1175,Calendar!$A$2:$A$300,Calendar!$B$2:$B$300)</f>
        <v>43409</v>
      </c>
      <c r="K1175" s="5" t="b">
        <f t="shared" ca="1" si="60"/>
        <v>0</v>
      </c>
      <c r="L1175" s="5" t="str">
        <f t="shared" si="61"/>
        <v>FoundationBurying the Sun46</v>
      </c>
    </row>
    <row r="1176" spans="1:12" hidden="1" x14ac:dyDescent="0.25">
      <c r="A1176" s="217" t="str">
        <f t="shared" si="59"/>
        <v>ƒ __/__</v>
      </c>
      <c r="B1176" s="217" t="str">
        <f>IFERROR(IF(VLOOKUP(L1176,ActivityList[#Data],13,0)="Yes"," "&amp;Map,"")&amp;IF(VLOOKUP(L1176,ActivityList[#Data],14,0)="Yes"," "&amp;Timeline,IF(VLOOKUP(L1176,ActivityList[#Data],14,0)="Figure"," "&amp;Timeline&amp;Figure,"")),"")</f>
        <v/>
      </c>
      <c r="C1176" s="85" t="str">
        <v>Read Chapter 2</v>
      </c>
      <c r="D1176" s="218" t="str">
        <v>Burying the Sun</v>
      </c>
      <c r="E1176" s="218" t="str">
        <v>Foundation</v>
      </c>
      <c r="F1176" s="219" t="str">
        <v>Literature</v>
      </c>
      <c r="G1176" s="5">
        <v>47</v>
      </c>
      <c r="H1176" s="5" t="str">
        <v>Ethan</v>
      </c>
      <c r="I1176" s="5" t="str">
        <v>Planned</v>
      </c>
      <c r="J1176" s="220">
        <f>_xlfn.XLOOKUP(G1176,Calendar!$A$2:$A$300,Calendar!$B$2:$B$300)</f>
        <v>43410</v>
      </c>
      <c r="K1176" s="5" t="b">
        <f t="shared" ca="1" si="60"/>
        <v>0</v>
      </c>
      <c r="L1176" s="5" t="str">
        <f t="shared" si="61"/>
        <v>FoundationBurying the Sun47</v>
      </c>
    </row>
    <row r="1177" spans="1:12" hidden="1" x14ac:dyDescent="0.25">
      <c r="A1177" s="217" t="str">
        <f t="shared" si="59"/>
        <v>ƒ __/__</v>
      </c>
      <c r="B1177" s="217" t="str">
        <f>IFERROR(IF(VLOOKUP(L1177,ActivityList[#Data],13,0)="Yes"," "&amp;Map,"")&amp;IF(VLOOKUP(L1177,ActivityList[#Data],14,0)="Yes"," "&amp;Timeline,IF(VLOOKUP(L1177,ActivityList[#Data],14,0)="Figure"," "&amp;Timeline&amp;Figure,"")),"")</f>
        <v/>
      </c>
      <c r="C1177" s="85" t="str">
        <v>Read Chapter 3</v>
      </c>
      <c r="D1177" s="218" t="str">
        <v>Burying the Sun</v>
      </c>
      <c r="E1177" s="218" t="str">
        <v>Foundation</v>
      </c>
      <c r="F1177" s="219" t="str">
        <v>Literature</v>
      </c>
      <c r="G1177" s="5">
        <v>48</v>
      </c>
      <c r="H1177" s="5" t="str">
        <v>Ethan</v>
      </c>
      <c r="I1177" s="5" t="str">
        <v>Planned</v>
      </c>
      <c r="J1177" s="220">
        <f>_xlfn.XLOOKUP(G1177,Calendar!$A$2:$A$300,Calendar!$B$2:$B$300)</f>
        <v>43411</v>
      </c>
      <c r="K1177" s="5" t="b">
        <f t="shared" ca="1" si="60"/>
        <v>0</v>
      </c>
      <c r="L1177" s="5" t="str">
        <f t="shared" si="61"/>
        <v>FoundationBurying the Sun48</v>
      </c>
    </row>
    <row r="1178" spans="1:12" hidden="1" x14ac:dyDescent="0.25">
      <c r="A1178" s="217" t="str">
        <f t="shared" si="59"/>
        <v>ƒ __/__</v>
      </c>
      <c r="B1178" s="217" t="str">
        <f>IFERROR(IF(VLOOKUP(L1178,ActivityList[#Data],13,0)="Yes"," "&amp;Map,"")&amp;IF(VLOOKUP(L1178,ActivityList[#Data],14,0)="Yes"," "&amp;Timeline,IF(VLOOKUP(L1178,ActivityList[#Data],14,0)="Figure"," "&amp;Timeline&amp;Figure,"")),"")</f>
        <v/>
      </c>
      <c r="C1178" s="85" t="str">
        <v>Read Chapters 4-5</v>
      </c>
      <c r="D1178" s="218" t="str">
        <v>Burying the Sun</v>
      </c>
      <c r="E1178" s="218" t="str">
        <v>Foundation</v>
      </c>
      <c r="F1178" s="219" t="str">
        <v>Literature</v>
      </c>
      <c r="G1178" s="5">
        <v>49</v>
      </c>
      <c r="H1178" s="5" t="str">
        <v>Ethan</v>
      </c>
      <c r="I1178" s="5" t="str">
        <v>Planned</v>
      </c>
      <c r="J1178" s="220">
        <f>_xlfn.XLOOKUP(G1178,Calendar!$A$2:$A$300,Calendar!$B$2:$B$300)</f>
        <v>43412</v>
      </c>
      <c r="K1178" s="5" t="b">
        <f t="shared" ca="1" si="60"/>
        <v>0</v>
      </c>
      <c r="L1178" s="5" t="str">
        <f t="shared" si="61"/>
        <v>FoundationBurying the Sun49</v>
      </c>
    </row>
    <row r="1179" spans="1:12" hidden="1" x14ac:dyDescent="0.25">
      <c r="A1179" s="217" t="str">
        <f t="shared" si="59"/>
        <v>ƒ __/__</v>
      </c>
      <c r="B1179" s="217" t="str">
        <f>IFERROR(IF(VLOOKUP(L1179,ActivityList[#Data],13,0)="Yes"," "&amp;Map,"")&amp;IF(VLOOKUP(L1179,ActivityList[#Data],14,0)="Yes"," "&amp;Timeline,IF(VLOOKUP(L1179,ActivityList[#Data],14,0)="Figure"," "&amp;Timeline&amp;Figure,"")),"")</f>
        <v/>
      </c>
      <c r="C1179" s="85" t="str">
        <v>Read Chapter 6</v>
      </c>
      <c r="D1179" s="218" t="str">
        <v>Burying the Sun</v>
      </c>
      <c r="E1179" s="218" t="str">
        <v>Foundation</v>
      </c>
      <c r="F1179" s="219" t="str">
        <v>Literature</v>
      </c>
      <c r="G1179" s="5">
        <v>50</v>
      </c>
      <c r="H1179" s="5" t="str">
        <v>Ethan</v>
      </c>
      <c r="I1179" s="5" t="str">
        <v>Planned</v>
      </c>
      <c r="J1179" s="220">
        <f>_xlfn.XLOOKUP(G1179,Calendar!$A$2:$A$300,Calendar!$B$2:$B$300)</f>
        <v>43413</v>
      </c>
      <c r="K1179" s="5" t="b">
        <f t="shared" ca="1" si="60"/>
        <v>0</v>
      </c>
      <c r="L1179" s="5" t="str">
        <f t="shared" si="61"/>
        <v>FoundationBurying the Sun50</v>
      </c>
    </row>
    <row r="1180" spans="1:12" hidden="1" x14ac:dyDescent="0.25">
      <c r="A1180" s="217" t="str">
        <f t="shared" si="59"/>
        <v>ƒ __/__</v>
      </c>
      <c r="B1180" s="217" t="str">
        <f>IFERROR(IF(VLOOKUP(L1180,ActivityList[#Data],13,0)="Yes"," "&amp;Map,"")&amp;IF(VLOOKUP(L1180,ActivityList[#Data],14,0)="Yes"," "&amp;Timeline,IF(VLOOKUP(L1180,ActivityList[#Data],14,0)="Figure"," "&amp;Timeline&amp;Figure,"")),"")</f>
        <v xml:space="preserve"> Ǽ</v>
      </c>
      <c r="C1180" s="85" t="str">
        <v>Read Chapter 7</v>
      </c>
      <c r="D1180" s="218" t="str">
        <v>Burying the Sun</v>
      </c>
      <c r="E1180" s="218" t="str">
        <v>Foundation</v>
      </c>
      <c r="F1180" s="219" t="str">
        <v>Literature</v>
      </c>
      <c r="G1180" s="5">
        <v>51</v>
      </c>
      <c r="H1180" s="5" t="str">
        <v>Ethan</v>
      </c>
      <c r="I1180" s="5" t="str">
        <v>Planned</v>
      </c>
      <c r="J1180" s="220">
        <f>_xlfn.XLOOKUP(G1180,Calendar!$A$2:$A$300,Calendar!$B$2:$B$300)</f>
        <v>43416</v>
      </c>
      <c r="K1180" s="5" t="b">
        <f t="shared" ca="1" si="60"/>
        <v>0</v>
      </c>
      <c r="L1180" s="5" t="str">
        <f t="shared" si="61"/>
        <v>FoundationBurying the Sun51</v>
      </c>
    </row>
    <row r="1181" spans="1:12" hidden="1" x14ac:dyDescent="0.25">
      <c r="A1181" s="217" t="str">
        <f t="shared" si="59"/>
        <v>ƒ __/__</v>
      </c>
      <c r="B1181" s="217" t="str">
        <f>IFERROR(IF(VLOOKUP(L1181,ActivityList[#Data],13,0)="Yes"," "&amp;Map,"")&amp;IF(VLOOKUP(L1181,ActivityList[#Data],14,0)="Yes"," "&amp;Timeline,IF(VLOOKUP(L1181,ActivityList[#Data],14,0)="Figure"," "&amp;Timeline&amp;Figure,"")),"")</f>
        <v/>
      </c>
      <c r="C1181" s="85" t="str">
        <v>Read Chapter 8</v>
      </c>
      <c r="D1181" s="218" t="str">
        <v>Burying the Sun</v>
      </c>
      <c r="E1181" s="218" t="str">
        <v>Foundation</v>
      </c>
      <c r="F1181" s="219" t="str">
        <v>Literature</v>
      </c>
      <c r="G1181" s="5">
        <v>52</v>
      </c>
      <c r="H1181" s="5" t="str">
        <v>Ethan</v>
      </c>
      <c r="I1181" s="5" t="str">
        <v>Planned</v>
      </c>
      <c r="J1181" s="220">
        <f>_xlfn.XLOOKUP(G1181,Calendar!$A$2:$A$300,Calendar!$B$2:$B$300)</f>
        <v>43417</v>
      </c>
      <c r="K1181" s="5" t="b">
        <f t="shared" ca="1" si="60"/>
        <v>0</v>
      </c>
      <c r="L1181" s="5" t="str">
        <f t="shared" si="61"/>
        <v>FoundationBurying the Sun52</v>
      </c>
    </row>
    <row r="1182" spans="1:12" hidden="1" x14ac:dyDescent="0.25">
      <c r="A1182" s="217" t="str">
        <f t="shared" si="59"/>
        <v>ƒ __/__</v>
      </c>
      <c r="B1182" s="217" t="str">
        <f>IFERROR(IF(VLOOKUP(L1182,ActivityList[#Data],13,0)="Yes"," "&amp;Map,"")&amp;IF(VLOOKUP(L1182,ActivityList[#Data],14,0)="Yes"," "&amp;Timeline,IF(VLOOKUP(L1182,ActivityList[#Data],14,0)="Figure"," "&amp;Timeline&amp;Figure,"")),"")</f>
        <v/>
      </c>
      <c r="C1182" s="85" t="str">
        <v>Read Chapters 9-10</v>
      </c>
      <c r="D1182" s="218" t="str">
        <v>Burying the Sun</v>
      </c>
      <c r="E1182" s="218" t="str">
        <v>Foundation</v>
      </c>
      <c r="F1182" s="219" t="str">
        <v>Literature</v>
      </c>
      <c r="G1182" s="5">
        <v>53</v>
      </c>
      <c r="H1182" s="5" t="str">
        <v>Ethan</v>
      </c>
      <c r="I1182" s="5" t="str">
        <v>Planned</v>
      </c>
      <c r="J1182" s="220">
        <f>_xlfn.XLOOKUP(G1182,Calendar!$A$2:$A$300,Calendar!$B$2:$B$300)</f>
        <v>43418</v>
      </c>
      <c r="K1182" s="5" t="b">
        <f t="shared" ca="1" si="60"/>
        <v>0</v>
      </c>
      <c r="L1182" s="5" t="str">
        <f t="shared" si="61"/>
        <v>FoundationBurying the Sun53</v>
      </c>
    </row>
    <row r="1183" spans="1:12" hidden="1" x14ac:dyDescent="0.25">
      <c r="A1183" s="217" t="str">
        <f t="shared" si="59"/>
        <v>ƒ __/__</v>
      </c>
      <c r="B1183" s="217" t="str">
        <f>IFERROR(IF(VLOOKUP(L1183,ActivityList[#Data],13,0)="Yes"," "&amp;Map,"")&amp;IF(VLOOKUP(L1183,ActivityList[#Data],14,0)="Yes"," "&amp;Timeline,IF(VLOOKUP(L1183,ActivityList[#Data],14,0)="Figure"," "&amp;Timeline&amp;Figure,"")),"")</f>
        <v/>
      </c>
      <c r="C1183" s="85" t="str">
        <v>Read Chapters 11-12</v>
      </c>
      <c r="D1183" s="218" t="str">
        <v>Burying the Sun</v>
      </c>
      <c r="E1183" s="218" t="str">
        <v>Foundation</v>
      </c>
      <c r="F1183" s="219" t="str">
        <v>Literature</v>
      </c>
      <c r="G1183" s="5">
        <v>54</v>
      </c>
      <c r="H1183" s="5" t="str">
        <v>Ethan</v>
      </c>
      <c r="I1183" s="5" t="str">
        <v>Planned</v>
      </c>
      <c r="J1183" s="220">
        <f>_xlfn.XLOOKUP(G1183,Calendar!$A$2:$A$300,Calendar!$B$2:$B$300)</f>
        <v>43419</v>
      </c>
      <c r="K1183" s="5" t="b">
        <f t="shared" ca="1" si="60"/>
        <v>0</v>
      </c>
      <c r="L1183" s="5" t="str">
        <f t="shared" si="61"/>
        <v>FoundationBurying the Sun54</v>
      </c>
    </row>
    <row r="1184" spans="1:12" hidden="1" x14ac:dyDescent="0.25">
      <c r="A1184" s="217" t="str">
        <f t="shared" si="59"/>
        <v>ƒ __/__</v>
      </c>
      <c r="B1184" s="217" t="str">
        <f>IFERROR(IF(VLOOKUP(L1184,ActivityList[#Data],13,0)="Yes"," "&amp;Map,"")&amp;IF(VLOOKUP(L1184,ActivityList[#Data],14,0)="Yes"," "&amp;Timeline,IF(VLOOKUP(L1184,ActivityList[#Data],14,0)="Figure"," "&amp;Timeline&amp;Figure,"")),"")</f>
        <v/>
      </c>
      <c r="C1184" s="85" t="str">
        <v>Read Chapter 13</v>
      </c>
      <c r="D1184" s="218" t="str">
        <v>Burying the Sun</v>
      </c>
      <c r="E1184" s="218" t="str">
        <v>Foundation</v>
      </c>
      <c r="F1184" s="219" t="str">
        <v>Literature</v>
      </c>
      <c r="G1184" s="5">
        <v>55</v>
      </c>
      <c r="H1184" s="5" t="str">
        <v>Ethan</v>
      </c>
      <c r="I1184" s="5" t="str">
        <v>Planned</v>
      </c>
      <c r="J1184" s="220">
        <f>_xlfn.XLOOKUP(G1184,Calendar!$A$2:$A$300,Calendar!$B$2:$B$300)</f>
        <v>43420</v>
      </c>
      <c r="K1184" s="5" t="b">
        <f t="shared" ca="1" si="60"/>
        <v>0</v>
      </c>
      <c r="L1184" s="5" t="str">
        <f t="shared" si="61"/>
        <v>FoundationBurying the Sun55</v>
      </c>
    </row>
    <row r="1185" spans="1:12" hidden="1" x14ac:dyDescent="0.25">
      <c r="A1185" s="217" t="str">
        <f t="shared" si="59"/>
        <v>ƒ __/__</v>
      </c>
      <c r="B1185" s="217" t="str">
        <f>IFERROR(IF(VLOOKUP(L1185,ActivityList[#Data],13,0)="Yes"," "&amp;Map,"")&amp;IF(VLOOKUP(L1185,ActivityList[#Data],14,0)="Yes"," "&amp;Timeline,IF(VLOOKUP(L1185,ActivityList[#Data],14,0)="Figure"," "&amp;Timeline&amp;Figure,"")),"")</f>
        <v xml:space="preserve"> Ǽ</v>
      </c>
      <c r="C1185" s="85" t="str">
        <v>Read Chapter 1</v>
      </c>
      <c r="D1185" s="218" t="str">
        <v>The Turning</v>
      </c>
      <c r="E1185" s="218" t="str">
        <v>Foundation</v>
      </c>
      <c r="F1185" s="219" t="str">
        <v>Literature</v>
      </c>
      <c r="G1185" s="5">
        <v>56</v>
      </c>
      <c r="H1185" s="5" t="str">
        <v>Ethan</v>
      </c>
      <c r="I1185" s="5" t="str">
        <v>Planned</v>
      </c>
      <c r="J1185" s="220">
        <f>_xlfn.XLOOKUP(G1185,Calendar!$A$2:$A$300,Calendar!$B$2:$B$300)</f>
        <v>43423</v>
      </c>
      <c r="K1185" s="5" t="b">
        <f t="shared" ca="1" si="60"/>
        <v>0</v>
      </c>
      <c r="L1185" s="5" t="str">
        <f t="shared" si="61"/>
        <v>FoundationThe Turning56</v>
      </c>
    </row>
    <row r="1186" spans="1:12" hidden="1" x14ac:dyDescent="0.25">
      <c r="A1186" s="217" t="str">
        <f t="shared" si="59"/>
        <v>ƒ __/__</v>
      </c>
      <c r="B1186" s="217" t="str">
        <f>IFERROR(IF(VLOOKUP(L1186,ActivityList[#Data],13,0)="Yes"," "&amp;Map,"")&amp;IF(VLOOKUP(L1186,ActivityList[#Data],14,0)="Yes"," "&amp;Timeline,IF(VLOOKUP(L1186,ActivityList[#Data],14,0)="Figure"," "&amp;Timeline&amp;Figure,"")),"")</f>
        <v/>
      </c>
      <c r="C1186" s="85" t="str">
        <v>Read Chapter 2</v>
      </c>
      <c r="D1186" s="218" t="str">
        <v>The Turning</v>
      </c>
      <c r="E1186" s="218" t="str">
        <v>Foundation</v>
      </c>
      <c r="F1186" s="219" t="str">
        <v>Literature</v>
      </c>
      <c r="G1186" s="5">
        <v>57</v>
      </c>
      <c r="H1186" s="5" t="str">
        <v>Ethan</v>
      </c>
      <c r="I1186" s="5" t="str">
        <v>Planned</v>
      </c>
      <c r="J1186" s="220">
        <f>_xlfn.XLOOKUP(G1186,Calendar!$A$2:$A$300,Calendar!$B$2:$B$300)</f>
        <v>43424</v>
      </c>
      <c r="K1186" s="5" t="b">
        <f t="shared" ca="1" si="60"/>
        <v>0</v>
      </c>
      <c r="L1186" s="5" t="str">
        <f t="shared" si="61"/>
        <v>FoundationThe Turning57</v>
      </c>
    </row>
    <row r="1187" spans="1:12" hidden="1" x14ac:dyDescent="0.25">
      <c r="A1187" s="217" t="str">
        <f t="shared" si="59"/>
        <v>ƒ __/__</v>
      </c>
      <c r="B1187" s="217" t="str">
        <f>IFERROR(IF(VLOOKUP(L1187,ActivityList[#Data],13,0)="Yes"," "&amp;Map,"")&amp;IF(VLOOKUP(L1187,ActivityList[#Data],14,0)="Yes"," "&amp;Timeline,IF(VLOOKUP(L1187,ActivityList[#Data],14,0)="Figure"," "&amp;Timeline&amp;Figure,"")),"")</f>
        <v/>
      </c>
      <c r="C1187" s="85" t="str">
        <v>Read Chapter 3</v>
      </c>
      <c r="D1187" s="218" t="str">
        <v>The Turning</v>
      </c>
      <c r="E1187" s="218" t="str">
        <v>Foundation</v>
      </c>
      <c r="F1187" s="219" t="str">
        <v>Literature</v>
      </c>
      <c r="G1187" s="5">
        <v>58</v>
      </c>
      <c r="H1187" s="5" t="str">
        <v>Ethan</v>
      </c>
      <c r="I1187" s="5" t="str">
        <v>Planned</v>
      </c>
      <c r="J1187" s="220">
        <f>_xlfn.XLOOKUP(G1187,Calendar!$A$2:$A$300,Calendar!$B$2:$B$300)</f>
        <v>43425</v>
      </c>
      <c r="K1187" s="5" t="b">
        <f t="shared" ca="1" si="60"/>
        <v>0</v>
      </c>
      <c r="L1187" s="5" t="str">
        <f t="shared" si="61"/>
        <v>FoundationThe Turning58</v>
      </c>
    </row>
    <row r="1188" spans="1:12" hidden="1" x14ac:dyDescent="0.25">
      <c r="A1188" s="217" t="str">
        <f t="shared" si="59"/>
        <v>ƒ __/__</v>
      </c>
      <c r="B1188" s="217" t="str">
        <f>IFERROR(IF(VLOOKUP(L1188,ActivityList[#Data],13,0)="Yes"," "&amp;Map,"")&amp;IF(VLOOKUP(L1188,ActivityList[#Data],14,0)="Yes"," "&amp;Timeline,IF(VLOOKUP(L1188,ActivityList[#Data],14,0)="Figure"," "&amp;Timeline&amp;Figure,"")),"")</f>
        <v/>
      </c>
      <c r="C1188" s="85" t="str">
        <v>Read Chapter 4</v>
      </c>
      <c r="D1188" s="218" t="str">
        <v>The Turning</v>
      </c>
      <c r="E1188" s="218" t="str">
        <v>Foundation</v>
      </c>
      <c r="F1188" s="219" t="str">
        <v>Literature</v>
      </c>
      <c r="G1188" s="5">
        <v>59</v>
      </c>
      <c r="H1188" s="5" t="str">
        <v>Ethan</v>
      </c>
      <c r="I1188" s="5" t="str">
        <v>Planned</v>
      </c>
      <c r="J1188" s="220">
        <f>_xlfn.XLOOKUP(G1188,Calendar!$A$2:$A$300,Calendar!$B$2:$B$300)</f>
        <v>43426</v>
      </c>
      <c r="K1188" s="5" t="b">
        <f t="shared" ca="1" si="60"/>
        <v>0</v>
      </c>
      <c r="L1188" s="5" t="str">
        <f t="shared" si="61"/>
        <v>FoundationThe Turning59</v>
      </c>
    </row>
    <row r="1189" spans="1:12" hidden="1" x14ac:dyDescent="0.25">
      <c r="A1189" s="217" t="str">
        <f t="shared" si="59"/>
        <v>ƒ __/__</v>
      </c>
      <c r="B1189" s="217" t="str">
        <f>IFERROR(IF(VLOOKUP(L1189,ActivityList[#Data],13,0)="Yes"," "&amp;Map,"")&amp;IF(VLOOKUP(L1189,ActivityList[#Data],14,0)="Yes"," "&amp;Timeline,IF(VLOOKUP(L1189,ActivityList[#Data],14,0)="Figure"," "&amp;Timeline&amp;Figure,"")),"")</f>
        <v/>
      </c>
      <c r="C1189" s="85" t="str">
        <v>Read Chapter 5</v>
      </c>
      <c r="D1189" s="218" t="str">
        <v>The Turning</v>
      </c>
      <c r="E1189" s="218" t="str">
        <v>Foundation</v>
      </c>
      <c r="F1189" s="219" t="str">
        <v>Literature</v>
      </c>
      <c r="G1189" s="5">
        <v>60</v>
      </c>
      <c r="H1189" s="5" t="str">
        <v>Ethan</v>
      </c>
      <c r="I1189" s="5" t="str">
        <v>Planned</v>
      </c>
      <c r="J1189" s="220">
        <f>_xlfn.XLOOKUP(G1189,Calendar!$A$2:$A$300,Calendar!$B$2:$B$300)</f>
        <v>43427</v>
      </c>
      <c r="K1189" s="5" t="b">
        <f t="shared" ca="1" si="60"/>
        <v>0</v>
      </c>
      <c r="L1189" s="5" t="str">
        <f t="shared" si="61"/>
        <v>FoundationThe Turning60</v>
      </c>
    </row>
    <row r="1190" spans="1:12" hidden="1" x14ac:dyDescent="0.25">
      <c r="A1190" s="217" t="str">
        <f t="shared" si="59"/>
        <v>ƒ __/__</v>
      </c>
      <c r="B1190" s="217" t="str">
        <f>IFERROR(IF(VLOOKUP(L1190,ActivityList[#Data],13,0)="Yes"," "&amp;Map,"")&amp;IF(VLOOKUP(L1190,ActivityList[#Data],14,0)="Yes"," "&amp;Timeline,IF(VLOOKUP(L1190,ActivityList[#Data],14,0)="Figure"," "&amp;Timeline&amp;Figure,"")),"")</f>
        <v xml:space="preserve"> Ǽ</v>
      </c>
      <c r="C1190" s="85" t="str">
        <v>Read Chapter 6</v>
      </c>
      <c r="D1190" s="218" t="str">
        <v>The Turning</v>
      </c>
      <c r="E1190" s="218" t="str">
        <v>Foundation</v>
      </c>
      <c r="F1190" s="219" t="str">
        <v>Literature</v>
      </c>
      <c r="G1190" s="5">
        <v>61</v>
      </c>
      <c r="H1190" s="5" t="str">
        <v>Ethan</v>
      </c>
      <c r="I1190" s="5" t="str">
        <v>Planned</v>
      </c>
      <c r="J1190" s="220">
        <f>_xlfn.XLOOKUP(G1190,Calendar!$A$2:$A$300,Calendar!$B$2:$B$300)</f>
        <v>43430</v>
      </c>
      <c r="K1190" s="5" t="b">
        <f t="shared" ca="1" si="60"/>
        <v>0</v>
      </c>
      <c r="L1190" s="5" t="str">
        <f t="shared" si="61"/>
        <v>FoundationThe Turning61</v>
      </c>
    </row>
    <row r="1191" spans="1:12" hidden="1" x14ac:dyDescent="0.25">
      <c r="A1191" s="217" t="str">
        <f t="shared" si="59"/>
        <v>ƒ __/__</v>
      </c>
      <c r="B1191" s="217" t="str">
        <f>IFERROR(IF(VLOOKUP(L1191,ActivityList[#Data],13,0)="Yes"," "&amp;Map,"")&amp;IF(VLOOKUP(L1191,ActivityList[#Data],14,0)="Yes"," "&amp;Timeline,IF(VLOOKUP(L1191,ActivityList[#Data],14,0)="Figure"," "&amp;Timeline&amp;Figure,"")),"")</f>
        <v xml:space="preserve"> Ǽ</v>
      </c>
      <c r="C1191" s="85" t="str">
        <v>Read Chapters 7-8</v>
      </c>
      <c r="D1191" s="218" t="str">
        <v>The Turning</v>
      </c>
      <c r="E1191" s="218" t="str">
        <v>Foundation</v>
      </c>
      <c r="F1191" s="219" t="str">
        <v>Literature</v>
      </c>
      <c r="G1191" s="5">
        <v>62</v>
      </c>
      <c r="H1191" s="5" t="str">
        <v>Ethan</v>
      </c>
      <c r="I1191" s="5" t="str">
        <v>Planned</v>
      </c>
      <c r="J1191" s="220">
        <f>_xlfn.XLOOKUP(G1191,Calendar!$A$2:$A$300,Calendar!$B$2:$B$300)</f>
        <v>43431</v>
      </c>
      <c r="K1191" s="5" t="b">
        <f t="shared" ca="1" si="60"/>
        <v>0</v>
      </c>
      <c r="L1191" s="5" t="str">
        <f t="shared" si="61"/>
        <v>FoundationThe Turning62</v>
      </c>
    </row>
    <row r="1192" spans="1:12" hidden="1" x14ac:dyDescent="0.25">
      <c r="A1192" s="217" t="str">
        <f t="shared" si="59"/>
        <v>ƒ __/__</v>
      </c>
      <c r="B1192" s="217" t="str">
        <f>IFERROR(IF(VLOOKUP(L1192,ActivityList[#Data],13,0)="Yes"," "&amp;Map,"")&amp;IF(VLOOKUP(L1192,ActivityList[#Data],14,0)="Yes"," "&amp;Timeline,IF(VLOOKUP(L1192,ActivityList[#Data],14,0)="Figure"," "&amp;Timeline&amp;Figure,"")),"")</f>
        <v xml:space="preserve"> Ǽ</v>
      </c>
      <c r="C1192" s="85" t="str">
        <v>Read Chapter 9</v>
      </c>
      <c r="D1192" s="218" t="str">
        <v>The Turning</v>
      </c>
      <c r="E1192" s="218" t="str">
        <v>Foundation</v>
      </c>
      <c r="F1192" s="219" t="str">
        <v>Literature</v>
      </c>
      <c r="G1192" s="5">
        <v>63</v>
      </c>
      <c r="H1192" s="5" t="str">
        <v>Ethan</v>
      </c>
      <c r="I1192" s="5" t="str">
        <v>Planned</v>
      </c>
      <c r="J1192" s="220">
        <f>_xlfn.XLOOKUP(G1192,Calendar!$A$2:$A$300,Calendar!$B$2:$B$300)</f>
        <v>43432</v>
      </c>
      <c r="K1192" s="5" t="b">
        <f t="shared" ca="1" si="60"/>
        <v>0</v>
      </c>
      <c r="L1192" s="5" t="str">
        <f t="shared" si="61"/>
        <v>FoundationThe Turning63</v>
      </c>
    </row>
    <row r="1193" spans="1:12" hidden="1" x14ac:dyDescent="0.25">
      <c r="A1193" s="217" t="str">
        <f t="shared" si="59"/>
        <v>ƒ __/__</v>
      </c>
      <c r="B1193" s="217" t="str">
        <f>IFERROR(IF(VLOOKUP(L1193,ActivityList[#Data],13,0)="Yes"," "&amp;Map,"")&amp;IF(VLOOKUP(L1193,ActivityList[#Data],14,0)="Yes"," "&amp;Timeline,IF(VLOOKUP(L1193,ActivityList[#Data],14,0)="Figure"," "&amp;Timeline&amp;Figure,"")),"")</f>
        <v/>
      </c>
      <c r="C1193" s="85" t="str">
        <v>Read Chapter 10</v>
      </c>
      <c r="D1193" s="218" t="str">
        <v>The Turning</v>
      </c>
      <c r="E1193" s="218" t="str">
        <v>Foundation</v>
      </c>
      <c r="F1193" s="219" t="str">
        <v>Literature</v>
      </c>
      <c r="G1193" s="5">
        <v>64</v>
      </c>
      <c r="H1193" s="5" t="str">
        <v>Ethan</v>
      </c>
      <c r="I1193" s="5" t="str">
        <v>Planned</v>
      </c>
      <c r="J1193" s="220">
        <f>_xlfn.XLOOKUP(G1193,Calendar!$A$2:$A$300,Calendar!$B$2:$B$300)</f>
        <v>43433</v>
      </c>
      <c r="K1193" s="5" t="b">
        <f t="shared" ca="1" si="60"/>
        <v>0</v>
      </c>
      <c r="L1193" s="5" t="str">
        <f t="shared" si="61"/>
        <v>FoundationThe Turning64</v>
      </c>
    </row>
    <row r="1194" spans="1:12" hidden="1" x14ac:dyDescent="0.25">
      <c r="A1194" s="217" t="str">
        <f t="shared" si="59"/>
        <v>ƒ __/__</v>
      </c>
      <c r="B1194" s="217" t="str">
        <f>IFERROR(IF(VLOOKUP(L1194,ActivityList[#Data],13,0)="Yes"," "&amp;Map,"")&amp;IF(VLOOKUP(L1194,ActivityList[#Data],14,0)="Yes"," "&amp;Timeline,IF(VLOOKUP(L1194,ActivityList[#Data],14,0)="Figure"," "&amp;Timeline&amp;Figure,"")),"")</f>
        <v/>
      </c>
      <c r="C1194" s="85" t="str">
        <v>Read Chapter 11</v>
      </c>
      <c r="D1194" s="218" t="str">
        <v>The Turning</v>
      </c>
      <c r="E1194" s="218" t="str">
        <v>Foundation</v>
      </c>
      <c r="F1194" s="219" t="str">
        <v>Literature</v>
      </c>
      <c r="G1194" s="5">
        <v>65</v>
      </c>
      <c r="H1194" s="5" t="str">
        <v>Ethan</v>
      </c>
      <c r="I1194" s="5" t="str">
        <v>Planned</v>
      </c>
      <c r="J1194" s="220">
        <f>_xlfn.XLOOKUP(G1194,Calendar!$A$2:$A$300,Calendar!$B$2:$B$300)</f>
        <v>43434</v>
      </c>
      <c r="K1194" s="5" t="b">
        <f t="shared" ca="1" si="60"/>
        <v>0</v>
      </c>
      <c r="L1194" s="5" t="str">
        <f t="shared" si="61"/>
        <v>FoundationThe Turning65</v>
      </c>
    </row>
    <row r="1195" spans="1:12" hidden="1" x14ac:dyDescent="0.25">
      <c r="A1195" s="217" t="str">
        <f t="shared" si="59"/>
        <v>ƒ __/__</v>
      </c>
      <c r="B1195" s="217" t="str">
        <f>IFERROR(IF(VLOOKUP(L1195,ActivityList[#Data],13,0)="Yes"," "&amp;Map,"")&amp;IF(VLOOKUP(L1195,ActivityList[#Data],14,0)="Yes"," "&amp;Timeline,IF(VLOOKUP(L1195,ActivityList[#Data],14,0)="Figure"," "&amp;Timeline&amp;Figure,"")),"")</f>
        <v xml:space="preserve"> Ǽ</v>
      </c>
      <c r="C1195" s="85" t="str">
        <v>Read Chapters 1-3</v>
      </c>
      <c r="D1195" s="218" t="str">
        <v>A Beautiful Lie</v>
      </c>
      <c r="E1195" s="218" t="str">
        <v>Foundation</v>
      </c>
      <c r="F1195" s="219" t="str">
        <v>Literature</v>
      </c>
      <c r="G1195" s="5">
        <v>91</v>
      </c>
      <c r="H1195" s="5" t="str">
        <v>Ethan</v>
      </c>
      <c r="I1195" s="5" t="str">
        <v>Planned</v>
      </c>
      <c r="J1195" s="220">
        <f>_xlfn.XLOOKUP(G1195,Calendar!$A$2:$A$300,Calendar!$B$2:$B$300)</f>
        <v>43479</v>
      </c>
      <c r="K1195" s="5" t="b">
        <f t="shared" ca="1" si="60"/>
        <v>0</v>
      </c>
      <c r="L1195" s="5" t="str">
        <f t="shared" si="61"/>
        <v>FoundationA Beautiful Lie91</v>
      </c>
    </row>
    <row r="1196" spans="1:12" hidden="1" x14ac:dyDescent="0.25">
      <c r="A1196" s="217" t="str">
        <f t="shared" si="59"/>
        <v>ƒ __/__</v>
      </c>
      <c r="B1196" s="217" t="str">
        <f>IFERROR(IF(VLOOKUP(L1196,ActivityList[#Data],13,0)="Yes"," "&amp;Map,"")&amp;IF(VLOOKUP(L1196,ActivityList[#Data],14,0)="Yes"," "&amp;Timeline,IF(VLOOKUP(L1196,ActivityList[#Data],14,0)="Figure"," "&amp;Timeline&amp;Figure,"")),"")</f>
        <v/>
      </c>
      <c r="C1196" s="85" t="str">
        <v>Read Chapters 4-6</v>
      </c>
      <c r="D1196" s="218" t="str">
        <v>A Beautiful Lie</v>
      </c>
      <c r="E1196" s="218" t="str">
        <v>Foundation</v>
      </c>
      <c r="F1196" s="219" t="str">
        <v>Literature</v>
      </c>
      <c r="G1196" s="5">
        <v>92</v>
      </c>
      <c r="H1196" s="5" t="str">
        <v>Ethan</v>
      </c>
      <c r="I1196" s="5" t="str">
        <v>Planned</v>
      </c>
      <c r="J1196" s="220">
        <f>_xlfn.XLOOKUP(G1196,Calendar!$A$2:$A$300,Calendar!$B$2:$B$300)</f>
        <v>43480</v>
      </c>
      <c r="K1196" s="5" t="b">
        <f t="shared" ca="1" si="60"/>
        <v>0</v>
      </c>
      <c r="L1196" s="5" t="str">
        <f t="shared" si="61"/>
        <v>FoundationA Beautiful Lie92</v>
      </c>
    </row>
    <row r="1197" spans="1:12" hidden="1" x14ac:dyDescent="0.25">
      <c r="A1197" s="217" t="str">
        <f t="shared" si="59"/>
        <v>ƒ __/__</v>
      </c>
      <c r="B1197" s="217" t="str">
        <f>IFERROR(IF(VLOOKUP(L1197,ActivityList[#Data],13,0)="Yes"," "&amp;Map,"")&amp;IF(VLOOKUP(L1197,ActivityList[#Data],14,0)="Yes"," "&amp;Timeline,IF(VLOOKUP(L1197,ActivityList[#Data],14,0)="Figure"," "&amp;Timeline&amp;Figure,"")),"")</f>
        <v/>
      </c>
      <c r="C1197" s="85" t="str">
        <v>Read Chapters 7-10</v>
      </c>
      <c r="D1197" s="218" t="str">
        <v>A Beautiful Lie</v>
      </c>
      <c r="E1197" s="218" t="str">
        <v>Foundation</v>
      </c>
      <c r="F1197" s="219" t="str">
        <v>Literature</v>
      </c>
      <c r="G1197" s="5">
        <v>93</v>
      </c>
      <c r="H1197" s="5" t="str">
        <v>Ethan</v>
      </c>
      <c r="I1197" s="5" t="str">
        <v>Planned</v>
      </c>
      <c r="J1197" s="220">
        <f>_xlfn.XLOOKUP(G1197,Calendar!$A$2:$A$300,Calendar!$B$2:$B$300)</f>
        <v>43481</v>
      </c>
      <c r="K1197" s="5" t="b">
        <f t="shared" ca="1" si="60"/>
        <v>0</v>
      </c>
      <c r="L1197" s="5" t="str">
        <f t="shared" si="61"/>
        <v>FoundationA Beautiful Lie93</v>
      </c>
    </row>
    <row r="1198" spans="1:12" hidden="1" x14ac:dyDescent="0.25">
      <c r="A1198" s="217" t="str">
        <f t="shared" si="59"/>
        <v>ƒ __/__</v>
      </c>
      <c r="B1198" s="217" t="str">
        <f>IFERROR(IF(VLOOKUP(L1198,ActivityList[#Data],13,0)="Yes"," "&amp;Map,"")&amp;IF(VLOOKUP(L1198,ActivityList[#Data],14,0)="Yes"," "&amp;Timeline,IF(VLOOKUP(L1198,ActivityList[#Data],14,0)="Figure"," "&amp;Timeline&amp;Figure,"")),"")</f>
        <v xml:space="preserve"> Ǽ</v>
      </c>
      <c r="C1198" s="85" t="str">
        <v>Read Chapters 11-13</v>
      </c>
      <c r="D1198" s="218" t="str">
        <v>A Beautiful Lie</v>
      </c>
      <c r="E1198" s="218" t="str">
        <v>Foundation</v>
      </c>
      <c r="F1198" s="219" t="str">
        <v>Literature</v>
      </c>
      <c r="G1198" s="5">
        <v>94</v>
      </c>
      <c r="H1198" s="5" t="str">
        <v>Ethan</v>
      </c>
      <c r="I1198" s="5" t="str">
        <v>Planned</v>
      </c>
      <c r="J1198" s="220">
        <f>_xlfn.XLOOKUP(G1198,Calendar!$A$2:$A$300,Calendar!$B$2:$B$300)</f>
        <v>43482</v>
      </c>
      <c r="K1198" s="5" t="b">
        <f t="shared" ca="1" si="60"/>
        <v>0</v>
      </c>
      <c r="L1198" s="5" t="str">
        <f t="shared" si="61"/>
        <v>FoundationA Beautiful Lie94</v>
      </c>
    </row>
    <row r="1199" spans="1:12" hidden="1" x14ac:dyDescent="0.25">
      <c r="A1199" s="217" t="str">
        <f t="shared" si="59"/>
        <v>ƒ __/__</v>
      </c>
      <c r="B1199" s="217" t="str">
        <f>IFERROR(IF(VLOOKUP(L1199,ActivityList[#Data],13,0)="Yes"," "&amp;Map,"")&amp;IF(VLOOKUP(L1199,ActivityList[#Data],14,0)="Yes"," "&amp;Timeline,IF(VLOOKUP(L1199,ActivityList[#Data],14,0)="Figure"," "&amp;Timeline&amp;Figure,"")),"")</f>
        <v/>
      </c>
      <c r="C1199" s="85" t="str">
        <v>Read Chapters 14-15</v>
      </c>
      <c r="D1199" s="218" t="str">
        <v>A Beautiful Lie</v>
      </c>
      <c r="E1199" s="218" t="str">
        <v>Foundation</v>
      </c>
      <c r="F1199" s="219" t="str">
        <v>Literature</v>
      </c>
      <c r="G1199" s="5">
        <v>95</v>
      </c>
      <c r="H1199" s="5" t="str">
        <v>Ethan</v>
      </c>
      <c r="I1199" s="5" t="str">
        <v>Planned</v>
      </c>
      <c r="J1199" s="220">
        <f>_xlfn.XLOOKUP(G1199,Calendar!$A$2:$A$300,Calendar!$B$2:$B$300)</f>
        <v>43483</v>
      </c>
      <c r="K1199" s="5" t="b">
        <f t="shared" ca="1" si="60"/>
        <v>0</v>
      </c>
      <c r="L1199" s="5" t="str">
        <f t="shared" si="61"/>
        <v>FoundationA Beautiful Lie95</v>
      </c>
    </row>
    <row r="1200" spans="1:12" hidden="1" x14ac:dyDescent="0.25">
      <c r="A1200" s="217" t="str">
        <f t="shared" si="59"/>
        <v>ƒ __/__</v>
      </c>
      <c r="B1200" s="217" t="str">
        <f>IFERROR(IF(VLOOKUP(L1200,ActivityList[#Data],13,0)="Yes"," "&amp;Map,"")&amp;IF(VLOOKUP(L1200,ActivityList[#Data],14,0)="Yes"," "&amp;Timeline,IF(VLOOKUP(L1200,ActivityList[#Data],14,0)="Figure"," "&amp;Timeline&amp;Figure,"")),"")</f>
        <v/>
      </c>
      <c r="C1200" s="85" t="str">
        <v>Read Chapter 16</v>
      </c>
      <c r="D1200" s="218" t="str">
        <v>A Beautiful Lie</v>
      </c>
      <c r="E1200" s="218" t="str">
        <v>Foundation</v>
      </c>
      <c r="F1200" s="219" t="str">
        <v>Literature</v>
      </c>
      <c r="G1200" s="5">
        <v>96</v>
      </c>
      <c r="H1200" s="5" t="str">
        <v>Ethan</v>
      </c>
      <c r="I1200" s="5" t="str">
        <v>Planned</v>
      </c>
      <c r="J1200" s="220">
        <f>_xlfn.XLOOKUP(G1200,Calendar!$A$2:$A$300,Calendar!$B$2:$B$300)</f>
        <v>43486</v>
      </c>
      <c r="K1200" s="5" t="b">
        <f t="shared" ca="1" si="60"/>
        <v>0</v>
      </c>
      <c r="L1200" s="5" t="str">
        <f t="shared" si="61"/>
        <v>FoundationA Beautiful Lie96</v>
      </c>
    </row>
    <row r="1201" spans="1:12" hidden="1" x14ac:dyDescent="0.25">
      <c r="A1201" s="217" t="str">
        <f t="shared" si="59"/>
        <v>ƒ __/__</v>
      </c>
      <c r="B1201" s="217" t="str">
        <f>IFERROR(IF(VLOOKUP(L1201,ActivityList[#Data],13,0)="Yes"," "&amp;Map,"")&amp;IF(VLOOKUP(L1201,ActivityList[#Data],14,0)="Yes"," "&amp;Timeline,IF(VLOOKUP(L1201,ActivityList[#Data],14,0)="Figure"," "&amp;Timeline&amp;Figure,"")),"")</f>
        <v/>
      </c>
      <c r="C1201" s="85" t="str">
        <v>Read Chapters 17-19</v>
      </c>
      <c r="D1201" s="218" t="str">
        <v>A Beautiful Lie</v>
      </c>
      <c r="E1201" s="218" t="str">
        <v>Foundation</v>
      </c>
      <c r="F1201" s="219" t="str">
        <v>Literature</v>
      </c>
      <c r="G1201" s="5">
        <v>97</v>
      </c>
      <c r="H1201" s="5" t="str">
        <v>Ethan</v>
      </c>
      <c r="I1201" s="5" t="str">
        <v>Planned</v>
      </c>
      <c r="J1201" s="220">
        <f>_xlfn.XLOOKUP(G1201,Calendar!$A$2:$A$300,Calendar!$B$2:$B$300)</f>
        <v>43487</v>
      </c>
      <c r="K1201" s="5" t="b">
        <f t="shared" ca="1" si="60"/>
        <v>0</v>
      </c>
      <c r="L1201" s="5" t="str">
        <f t="shared" si="61"/>
        <v>FoundationA Beautiful Lie97</v>
      </c>
    </row>
    <row r="1202" spans="1:12" hidden="1" x14ac:dyDescent="0.25">
      <c r="A1202" s="217" t="str">
        <f t="shared" si="59"/>
        <v>ƒ __/__</v>
      </c>
      <c r="B1202" s="217" t="str">
        <f>IFERROR(IF(VLOOKUP(L1202,ActivityList[#Data],13,0)="Yes"," "&amp;Map,"")&amp;IF(VLOOKUP(L1202,ActivityList[#Data],14,0)="Yes"," "&amp;Timeline,IF(VLOOKUP(L1202,ActivityList[#Data],14,0)="Figure"," "&amp;Timeline&amp;Figure,"")),"")</f>
        <v/>
      </c>
      <c r="C1202" s="85" t="str">
        <v>Read Chapters 20-23</v>
      </c>
      <c r="D1202" s="218" t="str">
        <v>A Beautiful Lie</v>
      </c>
      <c r="E1202" s="218" t="str">
        <v>Foundation</v>
      </c>
      <c r="F1202" s="219" t="str">
        <v>Literature</v>
      </c>
      <c r="G1202" s="5">
        <v>98</v>
      </c>
      <c r="H1202" s="5" t="str">
        <v>Ethan</v>
      </c>
      <c r="I1202" s="5" t="str">
        <v>Planned</v>
      </c>
      <c r="J1202" s="220">
        <f>_xlfn.XLOOKUP(G1202,Calendar!$A$2:$A$300,Calendar!$B$2:$B$300)</f>
        <v>43488</v>
      </c>
      <c r="K1202" s="5" t="b">
        <f t="shared" ca="1" si="60"/>
        <v>0</v>
      </c>
      <c r="L1202" s="5" t="str">
        <f t="shared" si="61"/>
        <v>FoundationA Beautiful Lie98</v>
      </c>
    </row>
    <row r="1203" spans="1:12" hidden="1" x14ac:dyDescent="0.25">
      <c r="A1203" s="217" t="str">
        <f t="shared" si="59"/>
        <v>ƒ __/__</v>
      </c>
      <c r="B1203" s="217" t="str">
        <f>IFERROR(IF(VLOOKUP(L1203,ActivityList[#Data],13,0)="Yes"," "&amp;Map,"")&amp;IF(VLOOKUP(L1203,ActivityList[#Data],14,0)="Yes"," "&amp;Timeline,IF(VLOOKUP(L1203,ActivityList[#Data],14,0)="Figure"," "&amp;Timeline&amp;Figure,"")),"")</f>
        <v/>
      </c>
      <c r="C1203" s="85" t="str">
        <v>Read Chapters 24-27</v>
      </c>
      <c r="D1203" s="218" t="str">
        <v>A Beautiful Lie</v>
      </c>
      <c r="E1203" s="218" t="str">
        <v>Foundation</v>
      </c>
      <c r="F1203" s="219" t="str">
        <v>Literature</v>
      </c>
      <c r="G1203" s="5">
        <v>99</v>
      </c>
      <c r="H1203" s="5" t="str">
        <v>Ethan</v>
      </c>
      <c r="I1203" s="5" t="str">
        <v>Planned</v>
      </c>
      <c r="J1203" s="220">
        <f>_xlfn.XLOOKUP(G1203,Calendar!$A$2:$A$300,Calendar!$B$2:$B$300)</f>
        <v>43489</v>
      </c>
      <c r="K1203" s="5" t="b">
        <f t="shared" ca="1" si="60"/>
        <v>0</v>
      </c>
      <c r="L1203" s="5" t="str">
        <f t="shared" si="61"/>
        <v>FoundationA Beautiful Lie99</v>
      </c>
    </row>
    <row r="1204" spans="1:12" hidden="1" x14ac:dyDescent="0.25">
      <c r="A1204" s="217" t="str">
        <f t="shared" si="59"/>
        <v>ƒ __/__</v>
      </c>
      <c r="B1204" s="217" t="str">
        <f>IFERROR(IF(VLOOKUP(L1204,ActivityList[#Data],13,0)="Yes"," "&amp;Map,"")&amp;IF(VLOOKUP(L1204,ActivityList[#Data],14,0)="Yes"," "&amp;Timeline,IF(VLOOKUP(L1204,ActivityList[#Data],14,0)="Figure"," "&amp;Timeline&amp;Figure,"")),"")</f>
        <v xml:space="preserve"> Ǽ</v>
      </c>
      <c r="C1204" s="85" t="str">
        <v>Read Chapters 28-31</v>
      </c>
      <c r="D1204" s="218" t="str">
        <v>A Beautiful Lie</v>
      </c>
      <c r="E1204" s="218" t="str">
        <v>Foundation</v>
      </c>
      <c r="F1204" s="219" t="str">
        <v>Literature</v>
      </c>
      <c r="G1204" s="5">
        <v>100</v>
      </c>
      <c r="H1204" s="5" t="str">
        <v>Ethan</v>
      </c>
      <c r="I1204" s="5" t="str">
        <v>Planned</v>
      </c>
      <c r="J1204" s="220">
        <f>_xlfn.XLOOKUP(G1204,Calendar!$A$2:$A$300,Calendar!$B$2:$B$300)</f>
        <v>43490</v>
      </c>
      <c r="K1204" s="5" t="b">
        <f t="shared" ca="1" si="60"/>
        <v>0</v>
      </c>
      <c r="L1204" s="5" t="str">
        <f t="shared" si="61"/>
        <v>FoundationA Beautiful Lie100</v>
      </c>
    </row>
    <row r="1205" spans="1:12" hidden="1" x14ac:dyDescent="0.25">
      <c r="A1205" s="217" t="str">
        <f t="shared" si="59"/>
        <v>ƒ __/__</v>
      </c>
      <c r="B1205" s="217" t="str">
        <f>IFERROR(IF(VLOOKUP(L1205,ActivityList[#Data],13,0)="Yes"," "&amp;Map,"")&amp;IF(VLOOKUP(L1205,ActivityList[#Data],14,0)="Yes"," "&amp;Timeline,IF(VLOOKUP(L1205,ActivityList[#Data],14,0)="Figure"," "&amp;Timeline&amp;Figure,"")),"")</f>
        <v xml:space="preserve"> Ǽ</v>
      </c>
      <c r="C1205" s="85" t="str">
        <v>Read Chapters 32-34</v>
      </c>
      <c r="D1205" s="218" t="str">
        <v>A Beautiful Lie</v>
      </c>
      <c r="E1205" s="218" t="str">
        <v>Foundation</v>
      </c>
      <c r="F1205" s="219" t="str">
        <v>Literature</v>
      </c>
      <c r="G1205" s="5">
        <v>101</v>
      </c>
      <c r="H1205" s="5" t="str">
        <v>Ethan</v>
      </c>
      <c r="I1205" s="5" t="str">
        <v>Planned</v>
      </c>
      <c r="J1205" s="220">
        <f>_xlfn.XLOOKUP(G1205,Calendar!$A$2:$A$300,Calendar!$B$2:$B$300)</f>
        <v>43493</v>
      </c>
      <c r="K1205" s="5" t="b">
        <f t="shared" ca="1" si="60"/>
        <v>0</v>
      </c>
      <c r="L1205" s="5" t="str">
        <f t="shared" si="61"/>
        <v>FoundationA Beautiful Lie101</v>
      </c>
    </row>
    <row r="1206" spans="1:12" hidden="1" x14ac:dyDescent="0.25">
      <c r="A1206" s="217" t="str">
        <f t="shared" si="59"/>
        <v>ƒ __/__</v>
      </c>
      <c r="B1206" s="217" t="str">
        <f>IFERROR(IF(VLOOKUP(L1206,ActivityList[#Data],13,0)="Yes"," "&amp;Map,"")&amp;IF(VLOOKUP(L1206,ActivityList[#Data],14,0)="Yes"," "&amp;Timeline,IF(VLOOKUP(L1206,ActivityList[#Data],14,0)="Figure"," "&amp;Timeline&amp;Figure,"")),"")</f>
        <v/>
      </c>
      <c r="C1206" s="85" t="str">
        <v>Read Chapters 35-36</v>
      </c>
      <c r="D1206" s="218" t="str">
        <v>A Beautiful Lie</v>
      </c>
      <c r="E1206" s="218" t="str">
        <v>Foundation</v>
      </c>
      <c r="F1206" s="219" t="str">
        <v>Literature</v>
      </c>
      <c r="G1206" s="5">
        <v>102</v>
      </c>
      <c r="H1206" s="5" t="str">
        <v>Ethan</v>
      </c>
      <c r="I1206" s="5" t="str">
        <v>Planned</v>
      </c>
      <c r="J1206" s="220">
        <f>_xlfn.XLOOKUP(G1206,Calendar!$A$2:$A$300,Calendar!$B$2:$B$300)</f>
        <v>43494</v>
      </c>
      <c r="K1206" s="5" t="b">
        <f t="shared" ca="1" si="60"/>
        <v>0</v>
      </c>
      <c r="L1206" s="5" t="str">
        <f t="shared" si="61"/>
        <v>FoundationA Beautiful Lie102</v>
      </c>
    </row>
    <row r="1207" spans="1:12" hidden="1" x14ac:dyDescent="0.25">
      <c r="A1207" s="217" t="str">
        <f t="shared" si="59"/>
        <v>ƒ __/__</v>
      </c>
      <c r="B1207" s="217" t="str">
        <f>IFERROR(IF(VLOOKUP(L1207,ActivityList[#Data],13,0)="Yes"," "&amp;Map,"")&amp;IF(VLOOKUP(L1207,ActivityList[#Data],14,0)="Yes"," "&amp;Timeline,IF(VLOOKUP(L1207,ActivityList[#Data],14,0)="Figure"," "&amp;Timeline&amp;Figure,"")),"")</f>
        <v/>
      </c>
      <c r="C1207" s="85" t="str">
        <v>Read Chapters 37-40</v>
      </c>
      <c r="D1207" s="218" t="str">
        <v>A Beautiful Lie</v>
      </c>
      <c r="E1207" s="218" t="str">
        <v>Foundation</v>
      </c>
      <c r="F1207" s="219" t="str">
        <v>Literature</v>
      </c>
      <c r="G1207" s="5">
        <v>103</v>
      </c>
      <c r="H1207" s="5" t="str">
        <v>Ethan</v>
      </c>
      <c r="I1207" s="5" t="str">
        <v>Planned</v>
      </c>
      <c r="J1207" s="220">
        <f>_xlfn.XLOOKUP(G1207,Calendar!$A$2:$A$300,Calendar!$B$2:$B$300)</f>
        <v>43495</v>
      </c>
      <c r="K1207" s="5" t="b">
        <f t="shared" ca="1" si="60"/>
        <v>0</v>
      </c>
      <c r="L1207" s="5" t="str">
        <f t="shared" si="61"/>
        <v>FoundationA Beautiful Lie103</v>
      </c>
    </row>
    <row r="1208" spans="1:12" hidden="1" x14ac:dyDescent="0.25">
      <c r="A1208" s="217" t="str">
        <f t="shared" si="59"/>
        <v>ƒ __/__</v>
      </c>
      <c r="B1208" s="217" t="str">
        <f>IFERROR(IF(VLOOKUP(L1208,ActivityList[#Data],13,0)="Yes"," "&amp;Map,"")&amp;IF(VLOOKUP(L1208,ActivityList[#Data],14,0)="Yes"," "&amp;Timeline,IF(VLOOKUP(L1208,ActivityList[#Data],14,0)="Figure"," "&amp;Timeline&amp;Figure,"")),"")</f>
        <v xml:space="preserve"> Ǽ</v>
      </c>
      <c r="C1208" s="85" t="str">
        <v>Read Chapters 41-43</v>
      </c>
      <c r="D1208" s="218" t="str">
        <v>A Beautiful Lie</v>
      </c>
      <c r="E1208" s="218" t="str">
        <v>Foundation</v>
      </c>
      <c r="F1208" s="219" t="str">
        <v>Literature</v>
      </c>
      <c r="G1208" s="5">
        <v>104</v>
      </c>
      <c r="H1208" s="5" t="str">
        <v>Ethan</v>
      </c>
      <c r="I1208" s="5" t="str">
        <v>Planned</v>
      </c>
      <c r="J1208" s="220">
        <f>_xlfn.XLOOKUP(G1208,Calendar!$A$2:$A$300,Calendar!$B$2:$B$300)</f>
        <v>43496</v>
      </c>
      <c r="K1208" s="5" t="b">
        <f t="shared" ca="1" si="60"/>
        <v>0</v>
      </c>
      <c r="L1208" s="5" t="str">
        <f t="shared" si="61"/>
        <v>FoundationA Beautiful Lie104</v>
      </c>
    </row>
    <row r="1209" spans="1:12" hidden="1" x14ac:dyDescent="0.25">
      <c r="A1209" s="217" t="str">
        <f t="shared" si="59"/>
        <v>ƒ __/__</v>
      </c>
      <c r="B1209" s="217" t="str">
        <f>IFERROR(IF(VLOOKUP(L1209,ActivityList[#Data],13,0)="Yes"," "&amp;Map,"")&amp;IF(VLOOKUP(L1209,ActivityList[#Data],14,0)="Yes"," "&amp;Timeline,IF(VLOOKUP(L1209,ActivityList[#Data],14,0)="Figure"," "&amp;Timeline&amp;Figure,"")),"")</f>
        <v/>
      </c>
      <c r="C1209" s="85" t="str">
        <v>Read Chapters 44-46 &amp; the Epilogue</v>
      </c>
      <c r="D1209" s="218" t="str">
        <v>A Beautiful Lie</v>
      </c>
      <c r="E1209" s="218" t="str">
        <v>Foundation</v>
      </c>
      <c r="F1209" s="219" t="str">
        <v>Literature</v>
      </c>
      <c r="G1209" s="5">
        <v>105</v>
      </c>
      <c r="H1209" s="5" t="str">
        <v>Ethan</v>
      </c>
      <c r="I1209" s="5" t="str">
        <v>Planned</v>
      </c>
      <c r="J1209" s="220">
        <f>_xlfn.XLOOKUP(G1209,Calendar!$A$2:$A$300,Calendar!$B$2:$B$300)</f>
        <v>43497</v>
      </c>
      <c r="K1209" s="5" t="b">
        <f t="shared" ca="1" si="60"/>
        <v>0</v>
      </c>
      <c r="L1209" s="5" t="str">
        <f t="shared" si="61"/>
        <v>FoundationA Beautiful Lie105</v>
      </c>
    </row>
    <row r="1210" spans="1:12" hidden="1" x14ac:dyDescent="0.25">
      <c r="A1210" s="217" t="str">
        <f t="shared" si="59"/>
        <v>ƒ __/__</v>
      </c>
      <c r="B1210" s="217" t="str">
        <f>IFERROR(IF(VLOOKUP(L1210,ActivityList[#Data],13,0)="Yes"," "&amp;Map,"")&amp;IF(VLOOKUP(L1210,ActivityList[#Data],14,0)="Yes"," "&amp;Timeline,IF(VLOOKUP(L1210,ActivityList[#Data],14,0)="Figure"," "&amp;Timeline&amp;Figure,"")),"")</f>
        <v xml:space="preserve"> Ǽ</v>
      </c>
      <c r="C1210" s="85" t="str">
        <v>Read Chapters 1-4</v>
      </c>
      <c r="D1210" s="218" t="str">
        <v>Ali and the Golden Eagle</v>
      </c>
      <c r="E1210" s="218" t="str">
        <v>Foundation</v>
      </c>
      <c r="F1210" s="219" t="str">
        <v>Literature</v>
      </c>
      <c r="G1210" s="5">
        <v>106</v>
      </c>
      <c r="H1210" s="5" t="str">
        <v>Ethan</v>
      </c>
      <c r="I1210" s="5" t="str">
        <v>Planned</v>
      </c>
      <c r="J1210" s="220">
        <f>_xlfn.XLOOKUP(G1210,Calendar!$A$2:$A$300,Calendar!$B$2:$B$300)</f>
        <v>43500</v>
      </c>
      <c r="K1210" s="5" t="b">
        <f t="shared" ca="1" si="60"/>
        <v>0</v>
      </c>
      <c r="L1210" s="5" t="str">
        <f t="shared" si="61"/>
        <v>FoundationAli and the Golden Eagle106</v>
      </c>
    </row>
    <row r="1211" spans="1:12" hidden="1" x14ac:dyDescent="0.25">
      <c r="A1211" s="217" t="str">
        <f t="shared" si="59"/>
        <v>ƒ __/__</v>
      </c>
      <c r="B1211" s="217" t="str">
        <f>IFERROR(IF(VLOOKUP(L1211,ActivityList[#Data],13,0)="Yes"," "&amp;Map,"")&amp;IF(VLOOKUP(L1211,ActivityList[#Data],14,0)="Yes"," "&amp;Timeline,IF(VLOOKUP(L1211,ActivityList[#Data],14,0)="Figure"," "&amp;Timeline&amp;Figure,"")),"")</f>
        <v/>
      </c>
      <c r="C1211" s="85" t="str">
        <v>Read Chapters 5-7</v>
      </c>
      <c r="D1211" s="218" t="str">
        <v>Ali and the Golden Eagle</v>
      </c>
      <c r="E1211" s="218" t="str">
        <v>Foundation</v>
      </c>
      <c r="F1211" s="219" t="str">
        <v>Literature</v>
      </c>
      <c r="G1211" s="5">
        <v>107</v>
      </c>
      <c r="H1211" s="5" t="str">
        <v>Ethan</v>
      </c>
      <c r="I1211" s="5" t="str">
        <v>Planned</v>
      </c>
      <c r="J1211" s="220">
        <f>_xlfn.XLOOKUP(G1211,Calendar!$A$2:$A$300,Calendar!$B$2:$B$300)</f>
        <v>43501</v>
      </c>
      <c r="K1211" s="5" t="b">
        <f t="shared" ca="1" si="60"/>
        <v>0</v>
      </c>
      <c r="L1211" s="5" t="str">
        <f t="shared" si="61"/>
        <v>FoundationAli and the Golden Eagle107</v>
      </c>
    </row>
    <row r="1212" spans="1:12" hidden="1" x14ac:dyDescent="0.25">
      <c r="A1212" s="217" t="str">
        <f t="shared" si="59"/>
        <v>ƒ __/__</v>
      </c>
      <c r="B1212" s="217" t="str">
        <f>IFERROR(IF(VLOOKUP(L1212,ActivityList[#Data],13,0)="Yes"," "&amp;Map,"")&amp;IF(VLOOKUP(L1212,ActivityList[#Data],14,0)="Yes"," "&amp;Timeline,IF(VLOOKUP(L1212,ActivityList[#Data],14,0)="Figure"," "&amp;Timeline&amp;Figure,"")),"")</f>
        <v/>
      </c>
      <c r="C1212" s="85" t="str">
        <v>Read Chapters 8-11</v>
      </c>
      <c r="D1212" s="218" t="str">
        <v>Ali and the Golden Eagle</v>
      </c>
      <c r="E1212" s="218" t="str">
        <v>Foundation</v>
      </c>
      <c r="F1212" s="219" t="str">
        <v>Literature</v>
      </c>
      <c r="G1212" s="5">
        <v>108</v>
      </c>
      <c r="H1212" s="5" t="str">
        <v>Ethan</v>
      </c>
      <c r="I1212" s="5" t="str">
        <v>Planned</v>
      </c>
      <c r="J1212" s="220">
        <f>_xlfn.XLOOKUP(G1212,Calendar!$A$2:$A$300,Calendar!$B$2:$B$300)</f>
        <v>43502</v>
      </c>
      <c r="K1212" s="5" t="b">
        <f t="shared" ca="1" si="60"/>
        <v>0</v>
      </c>
      <c r="L1212" s="5" t="str">
        <f t="shared" si="61"/>
        <v>FoundationAli and the Golden Eagle108</v>
      </c>
    </row>
    <row r="1213" spans="1:12" hidden="1" x14ac:dyDescent="0.25">
      <c r="A1213" s="217" t="str">
        <f t="shared" si="59"/>
        <v>ƒ __/__</v>
      </c>
      <c r="B1213" s="217" t="str">
        <f>IFERROR(IF(VLOOKUP(L1213,ActivityList[#Data],13,0)="Yes"," "&amp;Map,"")&amp;IF(VLOOKUP(L1213,ActivityList[#Data],14,0)="Yes"," "&amp;Timeline,IF(VLOOKUP(L1213,ActivityList[#Data],14,0)="Figure"," "&amp;Timeline&amp;Figure,"")),"")</f>
        <v/>
      </c>
      <c r="C1213" s="85" t="str">
        <v>Read Chapters 12-13</v>
      </c>
      <c r="D1213" s="218" t="str">
        <v>Ali and the Golden Eagle</v>
      </c>
      <c r="E1213" s="218" t="str">
        <v>Foundation</v>
      </c>
      <c r="F1213" s="219" t="str">
        <v>Literature</v>
      </c>
      <c r="G1213" s="5">
        <v>109</v>
      </c>
      <c r="H1213" s="5" t="str">
        <v>Ethan</v>
      </c>
      <c r="I1213" s="5" t="str">
        <v>Planned</v>
      </c>
      <c r="J1213" s="220">
        <f>_xlfn.XLOOKUP(G1213,Calendar!$A$2:$A$300,Calendar!$B$2:$B$300)</f>
        <v>43503</v>
      </c>
      <c r="K1213" s="5" t="b">
        <f t="shared" ca="1" si="60"/>
        <v>0</v>
      </c>
      <c r="L1213" s="5" t="str">
        <f t="shared" si="61"/>
        <v>FoundationAli and the Golden Eagle109</v>
      </c>
    </row>
    <row r="1214" spans="1:12" hidden="1" x14ac:dyDescent="0.25">
      <c r="A1214" s="217" t="str">
        <f t="shared" si="59"/>
        <v>ƒ __/__</v>
      </c>
      <c r="B1214" s="217" t="str">
        <f>IFERROR(IF(VLOOKUP(L1214,ActivityList[#Data],13,0)="Yes"," "&amp;Map,"")&amp;IF(VLOOKUP(L1214,ActivityList[#Data],14,0)="Yes"," "&amp;Timeline,IF(VLOOKUP(L1214,ActivityList[#Data],14,0)="Figure"," "&amp;Timeline&amp;Figure,"")),"")</f>
        <v/>
      </c>
      <c r="C1214" s="85" t="str">
        <v>Read Chapters 14-16</v>
      </c>
      <c r="D1214" s="218" t="str">
        <v>Ali and the Golden Eagle</v>
      </c>
      <c r="E1214" s="218" t="str">
        <v>Foundation</v>
      </c>
      <c r="F1214" s="219" t="str">
        <v>Literature</v>
      </c>
      <c r="G1214" s="5">
        <v>110</v>
      </c>
      <c r="H1214" s="5" t="str">
        <v>Ethan</v>
      </c>
      <c r="I1214" s="5" t="str">
        <v>Planned</v>
      </c>
      <c r="J1214" s="220">
        <f>_xlfn.XLOOKUP(G1214,Calendar!$A$2:$A$300,Calendar!$B$2:$B$300)</f>
        <v>43504</v>
      </c>
      <c r="K1214" s="5" t="b">
        <f t="shared" ca="1" si="60"/>
        <v>0</v>
      </c>
      <c r="L1214" s="5" t="str">
        <f t="shared" si="61"/>
        <v>FoundationAli and the Golden Eagle110</v>
      </c>
    </row>
    <row r="1215" spans="1:12" hidden="1" x14ac:dyDescent="0.25">
      <c r="A1215" s="217" t="str">
        <f t="shared" si="59"/>
        <v>ƒ __/__</v>
      </c>
      <c r="B1215" s="217" t="str">
        <f>IFERROR(IF(VLOOKUP(L1215,ActivityList[#Data],13,0)="Yes"," "&amp;Map,"")&amp;IF(VLOOKUP(L1215,ActivityList[#Data],14,0)="Yes"," "&amp;Timeline,IF(VLOOKUP(L1215,ActivityList[#Data],14,0)="Figure"," "&amp;Timeline&amp;Figure,"")),"")</f>
        <v xml:space="preserve"> Ǽ</v>
      </c>
      <c r="C1215" s="85" t="str">
        <v>Read pp.1-25</v>
      </c>
      <c r="D1215" s="218" t="str">
        <v>Habibi</v>
      </c>
      <c r="E1215" s="218" t="str">
        <v>Foundation</v>
      </c>
      <c r="F1215" s="219" t="str">
        <v>Literature</v>
      </c>
      <c r="G1215" s="5">
        <v>111</v>
      </c>
      <c r="H1215" s="5" t="str">
        <v>Ethan</v>
      </c>
      <c r="I1215" s="5" t="str">
        <v>Planned</v>
      </c>
      <c r="J1215" s="220">
        <f>_xlfn.XLOOKUP(G1215,Calendar!$A$2:$A$300,Calendar!$B$2:$B$300)</f>
        <v>43507</v>
      </c>
      <c r="K1215" s="5" t="b">
        <f t="shared" ca="1" si="60"/>
        <v>0</v>
      </c>
      <c r="L1215" s="5" t="str">
        <f t="shared" si="61"/>
        <v>FoundationHabibi111</v>
      </c>
    </row>
    <row r="1216" spans="1:12" hidden="1" x14ac:dyDescent="0.25">
      <c r="A1216" s="217" t="str">
        <f t="shared" si="59"/>
        <v>ƒ __/__</v>
      </c>
      <c r="B1216" s="217" t="str">
        <f>IFERROR(IF(VLOOKUP(L1216,ActivityList[#Data],13,0)="Yes"," "&amp;Map,"")&amp;IF(VLOOKUP(L1216,ActivityList[#Data],14,0)="Yes"," "&amp;Timeline,IF(VLOOKUP(L1216,ActivityList[#Data],14,0)="Figure"," "&amp;Timeline&amp;Figure,"")),"")</f>
        <v xml:space="preserve"> Ǽ</v>
      </c>
      <c r="C1216" s="85" t="str">
        <v>Read pp.26-47</v>
      </c>
      <c r="D1216" s="218" t="str">
        <v>Habibi</v>
      </c>
      <c r="E1216" s="218" t="str">
        <v>Foundation</v>
      </c>
      <c r="F1216" s="219" t="str">
        <v>Literature</v>
      </c>
      <c r="G1216" s="5">
        <v>112</v>
      </c>
      <c r="H1216" s="5" t="str">
        <v>Ethan</v>
      </c>
      <c r="I1216" s="5" t="str">
        <v>Planned</v>
      </c>
      <c r="J1216" s="220">
        <f>_xlfn.XLOOKUP(G1216,Calendar!$A$2:$A$300,Calendar!$B$2:$B$300)</f>
        <v>43508</v>
      </c>
      <c r="K1216" s="5" t="b">
        <f t="shared" ca="1" si="60"/>
        <v>0</v>
      </c>
      <c r="L1216" s="5" t="str">
        <f t="shared" si="61"/>
        <v>FoundationHabibi112</v>
      </c>
    </row>
    <row r="1217" spans="1:12" hidden="1" x14ac:dyDescent="0.25">
      <c r="A1217" s="217" t="str">
        <f t="shared" si="59"/>
        <v>ƒ __/__</v>
      </c>
      <c r="B1217" s="217" t="str">
        <f>IFERROR(IF(VLOOKUP(L1217,ActivityList[#Data],13,0)="Yes"," "&amp;Map,"")&amp;IF(VLOOKUP(L1217,ActivityList[#Data],14,0)="Yes"," "&amp;Timeline,IF(VLOOKUP(L1217,ActivityList[#Data],14,0)="Figure"," "&amp;Timeline&amp;Figure,"")),"")</f>
        <v xml:space="preserve"> Ǽ</v>
      </c>
      <c r="C1217" s="85" t="str">
        <v>Read pp.48-74</v>
      </c>
      <c r="D1217" s="218" t="str">
        <v>Habibi</v>
      </c>
      <c r="E1217" s="218" t="str">
        <v>Foundation</v>
      </c>
      <c r="F1217" s="219" t="str">
        <v>Literature</v>
      </c>
      <c r="G1217" s="5">
        <v>113</v>
      </c>
      <c r="H1217" s="5" t="str">
        <v>Ethan</v>
      </c>
      <c r="I1217" s="5" t="str">
        <v>Planned</v>
      </c>
      <c r="J1217" s="220">
        <f>_xlfn.XLOOKUP(G1217,Calendar!$A$2:$A$300,Calendar!$B$2:$B$300)</f>
        <v>43509</v>
      </c>
      <c r="K1217" s="5" t="b">
        <f t="shared" ca="1" si="60"/>
        <v>0</v>
      </c>
      <c r="L1217" s="5" t="str">
        <f t="shared" si="61"/>
        <v>FoundationHabibi113</v>
      </c>
    </row>
    <row r="1218" spans="1:12" hidden="1" x14ac:dyDescent="0.25">
      <c r="A1218" s="217" t="str">
        <f t="shared" si="59"/>
        <v>ƒ __/__</v>
      </c>
      <c r="B1218" s="217" t="str">
        <f>IFERROR(IF(VLOOKUP(L1218,ActivityList[#Data],13,0)="Yes"," "&amp;Map,"")&amp;IF(VLOOKUP(L1218,ActivityList[#Data],14,0)="Yes"," "&amp;Timeline,IF(VLOOKUP(L1218,ActivityList[#Data],14,0)="Figure"," "&amp;Timeline&amp;Figure,"")),"")</f>
        <v xml:space="preserve"> Ǽ</v>
      </c>
      <c r="C1218" s="85" t="str">
        <v>Read pp.75-95</v>
      </c>
      <c r="D1218" s="218" t="str">
        <v>Habibi</v>
      </c>
      <c r="E1218" s="218" t="str">
        <v>Foundation</v>
      </c>
      <c r="F1218" s="219" t="str">
        <v>Literature</v>
      </c>
      <c r="G1218" s="5">
        <v>114</v>
      </c>
      <c r="H1218" s="5" t="str">
        <v>Ethan</v>
      </c>
      <c r="I1218" s="5" t="str">
        <v>Planned</v>
      </c>
      <c r="J1218" s="220">
        <f>_xlfn.XLOOKUP(G1218,Calendar!$A$2:$A$300,Calendar!$B$2:$B$300)</f>
        <v>43510</v>
      </c>
      <c r="K1218" s="5" t="b">
        <f t="shared" ca="1" si="60"/>
        <v>0</v>
      </c>
      <c r="L1218" s="5" t="str">
        <f t="shared" si="61"/>
        <v>FoundationHabibi114</v>
      </c>
    </row>
    <row r="1219" spans="1:12" hidden="1" x14ac:dyDescent="0.25">
      <c r="A1219" s="217" t="str">
        <f t="shared" si="59"/>
        <v>ƒ __/__</v>
      </c>
      <c r="B1219" s="217" t="str">
        <f>IFERROR(IF(VLOOKUP(L1219,ActivityList[#Data],13,0)="Yes"," "&amp;Map,"")&amp;IF(VLOOKUP(L1219,ActivityList[#Data],14,0)="Yes"," "&amp;Timeline,IF(VLOOKUP(L1219,ActivityList[#Data],14,0)="Figure"," "&amp;Timeline&amp;Figure,"")),"")</f>
        <v/>
      </c>
      <c r="C1219" s="85" t="str">
        <v>Read pp.96-125</v>
      </c>
      <c r="D1219" s="218" t="str">
        <v>Habibi</v>
      </c>
      <c r="E1219" s="218" t="str">
        <v>Foundation</v>
      </c>
      <c r="F1219" s="219" t="str">
        <v>Literature</v>
      </c>
      <c r="G1219" s="5">
        <v>115</v>
      </c>
      <c r="H1219" s="5" t="str">
        <v>Ethan</v>
      </c>
      <c r="I1219" s="5" t="str">
        <v>Planned</v>
      </c>
      <c r="J1219" s="220">
        <f>_xlfn.XLOOKUP(G1219,Calendar!$A$2:$A$300,Calendar!$B$2:$B$300)</f>
        <v>43511</v>
      </c>
      <c r="K1219" s="5" t="b">
        <f t="shared" ca="1" si="60"/>
        <v>0</v>
      </c>
      <c r="L1219" s="5" t="str">
        <f t="shared" si="61"/>
        <v>FoundationHabibi115</v>
      </c>
    </row>
    <row r="1220" spans="1:12" hidden="1" x14ac:dyDescent="0.25">
      <c r="A1220" s="217" t="str">
        <f t="shared" si="59"/>
        <v>ƒ __/__</v>
      </c>
      <c r="B1220" s="217" t="str">
        <f>IFERROR(IF(VLOOKUP(L1220,ActivityList[#Data],13,0)="Yes"," "&amp;Map,"")&amp;IF(VLOOKUP(L1220,ActivityList[#Data],14,0)="Yes"," "&amp;Timeline,IF(VLOOKUP(L1220,ActivityList[#Data],14,0)="Figure"," "&amp;Timeline&amp;Figure,"")),"")</f>
        <v/>
      </c>
      <c r="C1220" s="85" t="str">
        <v>Read pp.126-148</v>
      </c>
      <c r="D1220" s="218" t="str">
        <v>Habibi</v>
      </c>
      <c r="E1220" s="218" t="str">
        <v>Foundation</v>
      </c>
      <c r="F1220" s="219" t="str">
        <v>Literature</v>
      </c>
      <c r="G1220" s="5">
        <v>116</v>
      </c>
      <c r="H1220" s="5" t="str">
        <v>Ethan</v>
      </c>
      <c r="I1220" s="5" t="str">
        <v>Planned</v>
      </c>
      <c r="J1220" s="220">
        <f>_xlfn.XLOOKUP(G1220,Calendar!$A$2:$A$300,Calendar!$B$2:$B$300)</f>
        <v>43514</v>
      </c>
      <c r="K1220" s="5" t="b">
        <f t="shared" ca="1" si="60"/>
        <v>0</v>
      </c>
      <c r="L1220" s="5" t="str">
        <f t="shared" si="61"/>
        <v>FoundationHabibi116</v>
      </c>
    </row>
    <row r="1221" spans="1:12" hidden="1" x14ac:dyDescent="0.25">
      <c r="A1221" s="217" t="str">
        <f t="shared" ref="A1221:A1284" si="62">Planned&amp;" __/__"</f>
        <v>ƒ __/__</v>
      </c>
      <c r="B1221" s="217" t="str">
        <f>IFERROR(IF(VLOOKUP(L1221,ActivityList[#Data],13,0)="Yes"," "&amp;Map,"")&amp;IF(VLOOKUP(L1221,ActivityList[#Data],14,0)="Yes"," "&amp;Timeline,IF(VLOOKUP(L1221,ActivityList[#Data],14,0)="Figure"," "&amp;Timeline&amp;Figure,"")),"")</f>
        <v xml:space="preserve"> Ǽ</v>
      </c>
      <c r="C1221" s="85" t="str">
        <v>Read pp.149-182</v>
      </c>
      <c r="D1221" s="218" t="str">
        <v>Habibi</v>
      </c>
      <c r="E1221" s="218" t="str">
        <v>Foundation</v>
      </c>
      <c r="F1221" s="219" t="str">
        <v>Literature</v>
      </c>
      <c r="G1221" s="5">
        <v>117</v>
      </c>
      <c r="H1221" s="5" t="str">
        <v>Ethan</v>
      </c>
      <c r="I1221" s="5" t="str">
        <v>Planned</v>
      </c>
      <c r="J1221" s="220">
        <f>_xlfn.XLOOKUP(G1221,Calendar!$A$2:$A$300,Calendar!$B$2:$B$300)</f>
        <v>43515</v>
      </c>
      <c r="K1221" s="5" t="b">
        <f t="shared" ca="1" si="60"/>
        <v>0</v>
      </c>
      <c r="L1221" s="5" t="str">
        <f t="shared" si="61"/>
        <v>FoundationHabibi117</v>
      </c>
    </row>
    <row r="1222" spans="1:12" hidden="1" x14ac:dyDescent="0.25">
      <c r="A1222" s="217" t="str">
        <f t="shared" si="62"/>
        <v>ƒ __/__</v>
      </c>
      <c r="B1222" s="217" t="str">
        <f>IFERROR(IF(VLOOKUP(L1222,ActivityList[#Data],13,0)="Yes"," "&amp;Map,"")&amp;IF(VLOOKUP(L1222,ActivityList[#Data],14,0)="Yes"," "&amp;Timeline,IF(VLOOKUP(L1222,ActivityList[#Data],14,0)="Figure"," "&amp;Timeline&amp;Figure,"")),"")</f>
        <v xml:space="preserve"> Ǽ</v>
      </c>
      <c r="C1222" s="85" t="str">
        <v>Read pp.183-207</v>
      </c>
      <c r="D1222" s="218" t="str">
        <v>Habibi</v>
      </c>
      <c r="E1222" s="218" t="str">
        <v>Foundation</v>
      </c>
      <c r="F1222" s="219" t="str">
        <v>Literature</v>
      </c>
      <c r="G1222" s="5">
        <v>118</v>
      </c>
      <c r="H1222" s="5" t="str">
        <v>Ethan</v>
      </c>
      <c r="I1222" s="5" t="str">
        <v>Planned</v>
      </c>
      <c r="J1222" s="220">
        <f>_xlfn.XLOOKUP(G1222,Calendar!$A$2:$A$300,Calendar!$B$2:$B$300)</f>
        <v>43516</v>
      </c>
      <c r="K1222" s="5" t="b">
        <f t="shared" ca="1" si="60"/>
        <v>0</v>
      </c>
      <c r="L1222" s="5" t="str">
        <f t="shared" si="61"/>
        <v>FoundationHabibi118</v>
      </c>
    </row>
    <row r="1223" spans="1:12" hidden="1" x14ac:dyDescent="0.25">
      <c r="A1223" s="217" t="str">
        <f t="shared" si="62"/>
        <v>ƒ __/__</v>
      </c>
      <c r="B1223" s="217" t="str">
        <f>IFERROR(IF(VLOOKUP(L1223,ActivityList[#Data],13,0)="Yes"," "&amp;Map,"")&amp;IF(VLOOKUP(L1223,ActivityList[#Data],14,0)="Yes"," "&amp;Timeline,IF(VLOOKUP(L1223,ActivityList[#Data],14,0)="Figure"," "&amp;Timeline&amp;Figure,"")),"")</f>
        <v xml:space="preserve"> Ǽ</v>
      </c>
      <c r="C1223" s="85" t="str">
        <v>Read pp.208-236</v>
      </c>
      <c r="D1223" s="218" t="str">
        <v>Habibi</v>
      </c>
      <c r="E1223" s="218" t="str">
        <v>Foundation</v>
      </c>
      <c r="F1223" s="219" t="str">
        <v>Literature</v>
      </c>
      <c r="G1223" s="5">
        <v>119</v>
      </c>
      <c r="H1223" s="5" t="str">
        <v>Ethan</v>
      </c>
      <c r="I1223" s="5" t="str">
        <v>Planned</v>
      </c>
      <c r="J1223" s="220">
        <f>_xlfn.XLOOKUP(G1223,Calendar!$A$2:$A$300,Calendar!$B$2:$B$300)</f>
        <v>43517</v>
      </c>
      <c r="K1223" s="5" t="b">
        <f t="shared" ca="1" si="60"/>
        <v>0</v>
      </c>
      <c r="L1223" s="5" t="str">
        <f t="shared" si="61"/>
        <v>FoundationHabibi119</v>
      </c>
    </row>
    <row r="1224" spans="1:12" hidden="1" x14ac:dyDescent="0.25">
      <c r="A1224" s="217" t="str">
        <f t="shared" si="62"/>
        <v>ƒ __/__</v>
      </c>
      <c r="B1224" s="217" t="str">
        <f>IFERROR(IF(VLOOKUP(L1224,ActivityList[#Data],13,0)="Yes"," "&amp;Map,"")&amp;IF(VLOOKUP(L1224,ActivityList[#Data],14,0)="Yes"," "&amp;Timeline,IF(VLOOKUP(L1224,ActivityList[#Data],14,0)="Figure"," "&amp;Timeline&amp;Figure,"")),"")</f>
        <v xml:space="preserve"> Ǽ</v>
      </c>
      <c r="C1224" s="85" t="str">
        <v>Read pp.237-271</v>
      </c>
      <c r="D1224" s="218" t="str">
        <v>Habibi</v>
      </c>
      <c r="E1224" s="218" t="str">
        <v>Foundation</v>
      </c>
      <c r="F1224" s="219" t="str">
        <v>Literature</v>
      </c>
      <c r="G1224" s="5">
        <v>120</v>
      </c>
      <c r="H1224" s="5" t="str">
        <v>Ethan</v>
      </c>
      <c r="I1224" s="5" t="str">
        <v>Planned</v>
      </c>
      <c r="J1224" s="220">
        <f>_xlfn.XLOOKUP(G1224,Calendar!$A$2:$A$300,Calendar!$B$2:$B$300)</f>
        <v>43518</v>
      </c>
      <c r="K1224" s="5" t="b">
        <f t="shared" ca="1" si="60"/>
        <v>0</v>
      </c>
      <c r="L1224" s="5" t="str">
        <f t="shared" si="61"/>
        <v>FoundationHabibi120</v>
      </c>
    </row>
    <row r="1225" spans="1:12" hidden="1" x14ac:dyDescent="0.25">
      <c r="A1225" s="217" t="str">
        <f t="shared" si="62"/>
        <v>ƒ __/__</v>
      </c>
      <c r="B1225" s="217" t="str">
        <f>IFERROR(IF(VLOOKUP(L1225,ActivityList[#Data],13,0)="Yes"," "&amp;Map,"")&amp;IF(VLOOKUP(L1225,ActivityList[#Data],14,0)="Yes"," "&amp;Timeline,IF(VLOOKUP(L1225,ActivityList[#Data],14,0)="Figure"," "&amp;Timeline&amp;Figure,"")),"")</f>
        <v xml:space="preserve"> Ǽ</v>
      </c>
      <c r="C1225" s="85" t="str">
        <v>Read from p.11 through Chapter 1</v>
      </c>
      <c r="D1225" s="218" t="str">
        <v>King of the Wind</v>
      </c>
      <c r="E1225" s="218" t="str">
        <v>Foundation</v>
      </c>
      <c r="F1225" s="219" t="str">
        <v>Literature</v>
      </c>
      <c r="G1225" s="5">
        <v>121</v>
      </c>
      <c r="H1225" s="5" t="str">
        <v>Ethan</v>
      </c>
      <c r="I1225" s="5" t="str">
        <v>Planned</v>
      </c>
      <c r="J1225" s="220">
        <f>_xlfn.XLOOKUP(G1225,Calendar!$A$2:$A$300,Calendar!$B$2:$B$300)</f>
        <v>43521</v>
      </c>
      <c r="K1225" s="5" t="b">
        <f t="shared" ca="1" si="60"/>
        <v>0</v>
      </c>
      <c r="L1225" s="5" t="str">
        <f t="shared" si="61"/>
        <v>FoundationKing of the Wind121</v>
      </c>
    </row>
    <row r="1226" spans="1:12" hidden="1" x14ac:dyDescent="0.25">
      <c r="A1226" s="217" t="str">
        <f t="shared" si="62"/>
        <v>ƒ __/__</v>
      </c>
      <c r="B1226" s="217" t="str">
        <f>IFERROR(IF(VLOOKUP(L1226,ActivityList[#Data],13,0)="Yes"," "&amp;Map,"")&amp;IF(VLOOKUP(L1226,ActivityList[#Data],14,0)="Yes"," "&amp;Timeline,IF(VLOOKUP(L1226,ActivityList[#Data],14,0)="Figure"," "&amp;Timeline&amp;Figure,"")),"")</f>
        <v/>
      </c>
      <c r="C1226" s="85" t="str">
        <v>Read Chapters 2-5</v>
      </c>
      <c r="D1226" s="218" t="str">
        <v>King of the Wind</v>
      </c>
      <c r="E1226" s="218" t="str">
        <v>Foundation</v>
      </c>
      <c r="F1226" s="219" t="str">
        <v>Literature</v>
      </c>
      <c r="G1226" s="5">
        <v>122</v>
      </c>
      <c r="H1226" s="5" t="str">
        <v>Ethan</v>
      </c>
      <c r="I1226" s="5" t="str">
        <v>Planned</v>
      </c>
      <c r="J1226" s="220">
        <f>_xlfn.XLOOKUP(G1226,Calendar!$A$2:$A$300,Calendar!$B$2:$B$300)</f>
        <v>43522</v>
      </c>
      <c r="K1226" s="5" t="b">
        <f t="shared" ca="1" si="60"/>
        <v>0</v>
      </c>
      <c r="L1226" s="5" t="str">
        <f t="shared" si="61"/>
        <v>FoundationKing of the Wind122</v>
      </c>
    </row>
    <row r="1227" spans="1:12" hidden="1" x14ac:dyDescent="0.25">
      <c r="A1227" s="217" t="str">
        <f t="shared" si="62"/>
        <v>ƒ __/__</v>
      </c>
      <c r="B1227" s="217" t="str">
        <f>IFERROR(IF(VLOOKUP(L1227,ActivityList[#Data],13,0)="Yes"," "&amp;Map,"")&amp;IF(VLOOKUP(L1227,ActivityList[#Data],14,0)="Yes"," "&amp;Timeline,IF(VLOOKUP(L1227,ActivityList[#Data],14,0)="Figure"," "&amp;Timeline&amp;Figure,"")),"")</f>
        <v xml:space="preserve"> Ǽ ǽ</v>
      </c>
      <c r="C1227" s="85" t="str">
        <v>Read Chapters 6-7</v>
      </c>
      <c r="D1227" s="218" t="str">
        <v>King of the Wind</v>
      </c>
      <c r="E1227" s="218" t="str">
        <v>Foundation</v>
      </c>
      <c r="F1227" s="219" t="str">
        <v>Literature</v>
      </c>
      <c r="G1227" s="5">
        <v>123</v>
      </c>
      <c r="H1227" s="5" t="str">
        <v>Ethan</v>
      </c>
      <c r="I1227" s="5" t="str">
        <v>Planned</v>
      </c>
      <c r="J1227" s="220">
        <f>_xlfn.XLOOKUP(G1227,Calendar!$A$2:$A$300,Calendar!$B$2:$B$300)</f>
        <v>43523</v>
      </c>
      <c r="K1227" s="5" t="b">
        <f t="shared" ca="1" si="60"/>
        <v>0</v>
      </c>
      <c r="L1227" s="5" t="str">
        <f t="shared" si="61"/>
        <v>FoundationKing of the Wind123</v>
      </c>
    </row>
    <row r="1228" spans="1:12" hidden="1" x14ac:dyDescent="0.25">
      <c r="A1228" s="217" t="str">
        <f t="shared" si="62"/>
        <v>ƒ __/__</v>
      </c>
      <c r="B1228" s="217" t="str">
        <f>IFERROR(IF(VLOOKUP(L1228,ActivityList[#Data],13,0)="Yes"," "&amp;Map,"")&amp;IF(VLOOKUP(L1228,ActivityList[#Data],14,0)="Yes"," "&amp;Timeline,IF(VLOOKUP(L1228,ActivityList[#Data],14,0)="Figure"," "&amp;Timeline&amp;Figure,"")),"")</f>
        <v/>
      </c>
      <c r="C1228" s="85" t="str">
        <v>Read Chapters 8-10</v>
      </c>
      <c r="D1228" s="218" t="str">
        <v>King of the Wind</v>
      </c>
      <c r="E1228" s="218" t="str">
        <v>Foundation</v>
      </c>
      <c r="F1228" s="219" t="str">
        <v>Literature</v>
      </c>
      <c r="G1228" s="5">
        <v>124</v>
      </c>
      <c r="H1228" s="5" t="str">
        <v>Ethan</v>
      </c>
      <c r="I1228" s="5" t="str">
        <v>Planned</v>
      </c>
      <c r="J1228" s="220">
        <f>_xlfn.XLOOKUP(G1228,Calendar!$A$2:$A$300,Calendar!$B$2:$B$300)</f>
        <v>43524</v>
      </c>
      <c r="K1228" s="5" t="b">
        <f t="shared" ca="1" si="60"/>
        <v>0</v>
      </c>
      <c r="L1228" s="5" t="str">
        <f t="shared" si="61"/>
        <v>FoundationKing of the Wind124</v>
      </c>
    </row>
    <row r="1229" spans="1:12" hidden="1" x14ac:dyDescent="0.25">
      <c r="A1229" s="217" t="str">
        <f t="shared" si="62"/>
        <v>ƒ __/__</v>
      </c>
      <c r="B1229" s="217" t="str">
        <f>IFERROR(IF(VLOOKUP(L1229,ActivityList[#Data],13,0)="Yes"," "&amp;Map,"")&amp;IF(VLOOKUP(L1229,ActivityList[#Data],14,0)="Yes"," "&amp;Timeline,IF(VLOOKUP(L1229,ActivityList[#Data],14,0)="Figure"," "&amp;Timeline&amp;Figure,"")),"")</f>
        <v/>
      </c>
      <c r="C1229" s="85" t="str">
        <v>Read Chapters 11-12</v>
      </c>
      <c r="D1229" s="218" t="str">
        <v>King of the Wind</v>
      </c>
      <c r="E1229" s="218" t="str">
        <v>Foundation</v>
      </c>
      <c r="F1229" s="219" t="str">
        <v>Literature</v>
      </c>
      <c r="G1229" s="5">
        <v>125</v>
      </c>
      <c r="H1229" s="5" t="str">
        <v>Ethan</v>
      </c>
      <c r="I1229" s="5" t="str">
        <v>Planned</v>
      </c>
      <c r="J1229" s="220">
        <f>_xlfn.XLOOKUP(G1229,Calendar!$A$2:$A$300,Calendar!$B$2:$B$300)</f>
        <v>43525</v>
      </c>
      <c r="K1229" s="5" t="b">
        <f t="shared" ca="1" si="60"/>
        <v>0</v>
      </c>
      <c r="L1229" s="5" t="str">
        <f t="shared" si="61"/>
        <v>FoundationKing of the Wind125</v>
      </c>
    </row>
    <row r="1230" spans="1:12" hidden="1" x14ac:dyDescent="0.25">
      <c r="A1230" s="217" t="str">
        <f t="shared" si="62"/>
        <v>ƒ __/__</v>
      </c>
      <c r="B1230" s="217" t="str">
        <f>IFERROR(IF(VLOOKUP(L1230,ActivityList[#Data],13,0)="Yes"," "&amp;Map,"")&amp;IF(VLOOKUP(L1230,ActivityList[#Data],14,0)="Yes"," "&amp;Timeline,IF(VLOOKUP(L1230,ActivityList[#Data],14,0)="Figure"," "&amp;Timeline&amp;Figure,"")),"")</f>
        <v/>
      </c>
      <c r="C1230" s="85" t="str">
        <v>Read Chapters 13-14</v>
      </c>
      <c r="D1230" s="218" t="str">
        <v>King of the Wind</v>
      </c>
      <c r="E1230" s="218" t="str">
        <v>Foundation</v>
      </c>
      <c r="F1230" s="219" t="str">
        <v>Literature</v>
      </c>
      <c r="G1230" s="5">
        <v>126</v>
      </c>
      <c r="H1230" s="5" t="str">
        <v>Ethan</v>
      </c>
      <c r="I1230" s="5" t="str">
        <v>Planned</v>
      </c>
      <c r="J1230" s="220">
        <f>_xlfn.XLOOKUP(G1230,Calendar!$A$2:$A$300,Calendar!$B$2:$B$300)</f>
        <v>43528</v>
      </c>
      <c r="K1230" s="5" t="b">
        <f t="shared" ca="1" si="60"/>
        <v>0</v>
      </c>
      <c r="L1230" s="5" t="str">
        <f t="shared" si="61"/>
        <v>FoundationKing of the Wind126</v>
      </c>
    </row>
    <row r="1231" spans="1:12" hidden="1" x14ac:dyDescent="0.25">
      <c r="A1231" s="217" t="str">
        <f t="shared" si="62"/>
        <v>ƒ __/__</v>
      </c>
      <c r="B1231" s="217" t="str">
        <f>IFERROR(IF(VLOOKUP(L1231,ActivityList[#Data],13,0)="Yes"," "&amp;Map,"")&amp;IF(VLOOKUP(L1231,ActivityList[#Data],14,0)="Yes"," "&amp;Timeline,IF(VLOOKUP(L1231,ActivityList[#Data],14,0)="Figure"," "&amp;Timeline&amp;Figure,"")),"")</f>
        <v/>
      </c>
      <c r="C1231" s="85" t="str">
        <v>Read Chapters 15-17</v>
      </c>
      <c r="D1231" s="218" t="str">
        <v>King of the Wind</v>
      </c>
      <c r="E1231" s="218" t="str">
        <v>Foundation</v>
      </c>
      <c r="F1231" s="219" t="str">
        <v>Literature</v>
      </c>
      <c r="G1231" s="5">
        <v>127</v>
      </c>
      <c r="H1231" s="5" t="str">
        <v>Ethan</v>
      </c>
      <c r="I1231" s="5" t="str">
        <v>Planned</v>
      </c>
      <c r="J1231" s="220">
        <f>_xlfn.XLOOKUP(G1231,Calendar!$A$2:$A$300,Calendar!$B$2:$B$300)</f>
        <v>43529</v>
      </c>
      <c r="K1231" s="5" t="b">
        <f t="shared" ca="1" si="60"/>
        <v>0</v>
      </c>
      <c r="L1231" s="5" t="str">
        <f t="shared" si="61"/>
        <v>FoundationKing of the Wind127</v>
      </c>
    </row>
    <row r="1232" spans="1:12" hidden="1" x14ac:dyDescent="0.25">
      <c r="A1232" s="217" t="str">
        <f t="shared" si="62"/>
        <v>ƒ __/__</v>
      </c>
      <c r="B1232" s="217" t="str">
        <f>IFERROR(IF(VLOOKUP(L1232,ActivityList[#Data],13,0)="Yes"," "&amp;Map,"")&amp;IF(VLOOKUP(L1232,ActivityList[#Data],14,0)="Yes"," "&amp;Timeline,IF(VLOOKUP(L1232,ActivityList[#Data],14,0)="Figure"," "&amp;Timeline&amp;Figure,"")),"")</f>
        <v/>
      </c>
      <c r="C1232" s="85" t="str">
        <v>Read Chapters 18-19</v>
      </c>
      <c r="D1232" s="218" t="str">
        <v>King of the Wind</v>
      </c>
      <c r="E1232" s="218" t="str">
        <v>Foundation</v>
      </c>
      <c r="F1232" s="219" t="str">
        <v>Literature</v>
      </c>
      <c r="G1232" s="5">
        <v>128</v>
      </c>
      <c r="H1232" s="5" t="str">
        <v>Ethan</v>
      </c>
      <c r="I1232" s="5" t="str">
        <v>Planned</v>
      </c>
      <c r="J1232" s="220">
        <f>_xlfn.XLOOKUP(G1232,Calendar!$A$2:$A$300,Calendar!$B$2:$B$300)</f>
        <v>43530</v>
      </c>
      <c r="K1232" s="5" t="b">
        <f t="shared" ca="1" si="60"/>
        <v>0</v>
      </c>
      <c r="L1232" s="5" t="str">
        <f t="shared" si="61"/>
        <v>FoundationKing of the Wind128</v>
      </c>
    </row>
    <row r="1233" spans="1:12" hidden="1" x14ac:dyDescent="0.25">
      <c r="A1233" s="217" t="str">
        <f t="shared" si="62"/>
        <v>ƒ __/__</v>
      </c>
      <c r="B1233" s="217" t="str">
        <f>IFERROR(IF(VLOOKUP(L1233,ActivityList[#Data],13,0)="Yes"," "&amp;Map,"")&amp;IF(VLOOKUP(L1233,ActivityList[#Data],14,0)="Yes"," "&amp;Timeline,IF(VLOOKUP(L1233,ActivityList[#Data],14,0)="Figure"," "&amp;Timeline&amp;Figure,"")),"")</f>
        <v/>
      </c>
      <c r="C1233" s="85" t="str">
        <v>Read Chapters 20-21</v>
      </c>
      <c r="D1233" s="218" t="str">
        <v>King of the Wind</v>
      </c>
      <c r="E1233" s="218" t="str">
        <v>Foundation</v>
      </c>
      <c r="F1233" s="219" t="str">
        <v>Literature</v>
      </c>
      <c r="G1233" s="5">
        <v>129</v>
      </c>
      <c r="H1233" s="5" t="str">
        <v>Ethan</v>
      </c>
      <c r="I1233" s="5" t="str">
        <v>Planned</v>
      </c>
      <c r="J1233" s="220">
        <f>_xlfn.XLOOKUP(G1233,Calendar!$A$2:$A$300,Calendar!$B$2:$B$300)</f>
        <v>43531</v>
      </c>
      <c r="K1233" s="5" t="b">
        <f t="shared" ca="1" si="60"/>
        <v>0</v>
      </c>
      <c r="L1233" s="5" t="str">
        <f t="shared" si="61"/>
        <v>FoundationKing of the Wind129</v>
      </c>
    </row>
    <row r="1234" spans="1:12" hidden="1" x14ac:dyDescent="0.25">
      <c r="A1234" s="217" t="str">
        <f t="shared" si="62"/>
        <v>ƒ __/__</v>
      </c>
      <c r="B1234" s="217" t="str">
        <f>IFERROR(IF(VLOOKUP(L1234,ActivityList[#Data],13,0)="Yes"," "&amp;Map,"")&amp;IF(VLOOKUP(L1234,ActivityList[#Data],14,0)="Yes"," "&amp;Timeline,IF(VLOOKUP(L1234,ActivityList[#Data],14,0)="Figure"," "&amp;Timeline&amp;Figure,"")),"")</f>
        <v/>
      </c>
      <c r="C1234" s="85" t="str">
        <v>Read Chapter 22 and through to the end</v>
      </c>
      <c r="D1234" s="218" t="str">
        <v>King of the Wind</v>
      </c>
      <c r="E1234" s="218" t="str">
        <v>Foundation</v>
      </c>
      <c r="F1234" s="219" t="str">
        <v>Literature</v>
      </c>
      <c r="G1234" s="5">
        <v>130</v>
      </c>
      <c r="H1234" s="5" t="str">
        <v>Ethan</v>
      </c>
      <c r="I1234" s="5" t="str">
        <v>Planned</v>
      </c>
      <c r="J1234" s="220">
        <f>_xlfn.XLOOKUP(G1234,Calendar!$A$2:$A$300,Calendar!$B$2:$B$300)</f>
        <v>43532</v>
      </c>
      <c r="K1234" s="5" t="b">
        <f t="shared" ca="1" si="60"/>
        <v>0</v>
      </c>
      <c r="L1234" s="5" t="str">
        <f t="shared" si="61"/>
        <v>FoundationKing of the Wind130</v>
      </c>
    </row>
    <row r="1235" spans="1:12" hidden="1" x14ac:dyDescent="0.25">
      <c r="A1235" s="217" t="str">
        <f t="shared" si="62"/>
        <v>ƒ __/__</v>
      </c>
      <c r="B1235" s="217" t="str">
        <f>IFERROR(IF(VLOOKUP(L1235,ActivityList[#Data],13,0)="Yes"," "&amp;Map,"")&amp;IF(VLOOKUP(L1235,ActivityList[#Data],14,0)="Yes"," "&amp;Timeline,IF(VLOOKUP(L1235,ActivityList[#Data],14,0)="Figure"," "&amp;Timeline&amp;Figure,"")),"")</f>
        <v xml:space="preserve"> Ǽ</v>
      </c>
      <c r="C1235" s="85" t="str">
        <v>Read Chapters 1-2</v>
      </c>
      <c r="D1235" s="218" t="str">
        <v>A Girl Named Disaster</v>
      </c>
      <c r="E1235" s="218" t="str">
        <v>Foundation</v>
      </c>
      <c r="F1235" s="219" t="str">
        <v>Literature</v>
      </c>
      <c r="G1235" s="5">
        <v>131</v>
      </c>
      <c r="H1235" s="5" t="str">
        <v>Ethan</v>
      </c>
      <c r="I1235" s="5" t="str">
        <v>Planned</v>
      </c>
      <c r="J1235" s="220">
        <f>_xlfn.XLOOKUP(G1235,Calendar!$A$2:$A$300,Calendar!$B$2:$B$300)</f>
        <v>43535</v>
      </c>
      <c r="K1235" s="5" t="b">
        <f t="shared" ref="K1235:K1298" ca="1" si="63">J1235&lt;=$D$1</f>
        <v>0</v>
      </c>
      <c r="L1235" s="5" t="str">
        <f t="shared" ref="L1235:L1298" si="64">E1235&amp;D1235&amp;G1235</f>
        <v>FoundationA Girl Named Disaster131</v>
      </c>
    </row>
    <row r="1236" spans="1:12" hidden="1" x14ac:dyDescent="0.25">
      <c r="A1236" s="217" t="str">
        <f t="shared" si="62"/>
        <v>ƒ __/__</v>
      </c>
      <c r="B1236" s="217" t="str">
        <f>IFERROR(IF(VLOOKUP(L1236,ActivityList[#Data],13,0)="Yes"," "&amp;Map,"")&amp;IF(VLOOKUP(L1236,ActivityList[#Data],14,0)="Yes"," "&amp;Timeline,IF(VLOOKUP(L1236,ActivityList[#Data],14,0)="Figure"," "&amp;Timeline&amp;Figure,"")),"")</f>
        <v/>
      </c>
      <c r="C1236" s="85" t="str">
        <v>Read Chapters 3-4</v>
      </c>
      <c r="D1236" s="218" t="str">
        <v>A Girl Named Disaster</v>
      </c>
      <c r="E1236" s="218" t="str">
        <v>Foundation</v>
      </c>
      <c r="F1236" s="219" t="str">
        <v>Literature</v>
      </c>
      <c r="G1236" s="5">
        <v>132</v>
      </c>
      <c r="H1236" s="5" t="str">
        <v>Ethan</v>
      </c>
      <c r="I1236" s="5" t="str">
        <v>Planned</v>
      </c>
      <c r="J1236" s="220">
        <f>_xlfn.XLOOKUP(G1236,Calendar!$A$2:$A$300,Calendar!$B$2:$B$300)</f>
        <v>43536</v>
      </c>
      <c r="K1236" s="5" t="b">
        <f t="shared" ca="1" si="63"/>
        <v>0</v>
      </c>
      <c r="L1236" s="5" t="str">
        <f t="shared" si="64"/>
        <v>FoundationA Girl Named Disaster132</v>
      </c>
    </row>
    <row r="1237" spans="1:12" hidden="1" x14ac:dyDescent="0.25">
      <c r="A1237" s="217" t="str">
        <f t="shared" si="62"/>
        <v>ƒ __/__</v>
      </c>
      <c r="B1237" s="217" t="str">
        <f>IFERROR(IF(VLOOKUP(L1237,ActivityList[#Data],13,0)="Yes"," "&amp;Map,"")&amp;IF(VLOOKUP(L1237,ActivityList[#Data],14,0)="Yes"," "&amp;Timeline,IF(VLOOKUP(L1237,ActivityList[#Data],14,0)="Figure"," "&amp;Timeline&amp;Figure,"")),"")</f>
        <v/>
      </c>
      <c r="C1237" s="85" t="str">
        <v>Read Chapters 5-6</v>
      </c>
      <c r="D1237" s="218" t="str">
        <v>A Girl Named Disaster</v>
      </c>
      <c r="E1237" s="218" t="str">
        <v>Foundation</v>
      </c>
      <c r="F1237" s="219" t="str">
        <v>Literature</v>
      </c>
      <c r="G1237" s="5">
        <v>133</v>
      </c>
      <c r="H1237" s="5" t="str">
        <v>Ethan</v>
      </c>
      <c r="I1237" s="5" t="str">
        <v>Planned</v>
      </c>
      <c r="J1237" s="220">
        <f>_xlfn.XLOOKUP(G1237,Calendar!$A$2:$A$300,Calendar!$B$2:$B$300)</f>
        <v>43537</v>
      </c>
      <c r="K1237" s="5" t="b">
        <f t="shared" ca="1" si="63"/>
        <v>0</v>
      </c>
      <c r="L1237" s="5" t="str">
        <f t="shared" si="64"/>
        <v>FoundationA Girl Named Disaster133</v>
      </c>
    </row>
    <row r="1238" spans="1:12" hidden="1" x14ac:dyDescent="0.25">
      <c r="A1238" s="217" t="str">
        <f t="shared" si="62"/>
        <v>ƒ __/__</v>
      </c>
      <c r="B1238" s="217" t="str">
        <f>IFERROR(IF(VLOOKUP(L1238,ActivityList[#Data],13,0)="Yes"," "&amp;Map,"")&amp;IF(VLOOKUP(L1238,ActivityList[#Data],14,0)="Yes"," "&amp;Timeline,IF(VLOOKUP(L1238,ActivityList[#Data],14,0)="Figure"," "&amp;Timeline&amp;Figure,"")),"")</f>
        <v/>
      </c>
      <c r="C1238" s="85" t="str">
        <v>Read Chapters 7-8</v>
      </c>
      <c r="D1238" s="218" t="str">
        <v>A Girl Named Disaster</v>
      </c>
      <c r="E1238" s="218" t="str">
        <v>Foundation</v>
      </c>
      <c r="F1238" s="219" t="str">
        <v>Literature</v>
      </c>
      <c r="G1238" s="5">
        <v>134</v>
      </c>
      <c r="H1238" s="5" t="str">
        <v>Ethan</v>
      </c>
      <c r="I1238" s="5" t="str">
        <v>Planned</v>
      </c>
      <c r="J1238" s="220">
        <f>_xlfn.XLOOKUP(G1238,Calendar!$A$2:$A$300,Calendar!$B$2:$B$300)</f>
        <v>43538</v>
      </c>
      <c r="K1238" s="5" t="b">
        <f t="shared" ca="1" si="63"/>
        <v>0</v>
      </c>
      <c r="L1238" s="5" t="str">
        <f t="shared" si="64"/>
        <v>FoundationA Girl Named Disaster134</v>
      </c>
    </row>
    <row r="1239" spans="1:12" hidden="1" x14ac:dyDescent="0.25">
      <c r="A1239" s="217" t="str">
        <f t="shared" si="62"/>
        <v>ƒ __/__</v>
      </c>
      <c r="B1239" s="217" t="str">
        <f>IFERROR(IF(VLOOKUP(L1239,ActivityList[#Data],13,0)="Yes"," "&amp;Map,"")&amp;IF(VLOOKUP(L1239,ActivityList[#Data],14,0)="Yes"," "&amp;Timeline,IF(VLOOKUP(L1239,ActivityList[#Data],14,0)="Figure"," "&amp;Timeline&amp;Figure,"")),"")</f>
        <v/>
      </c>
      <c r="C1239" s="85" t="str">
        <v>Read Chapters 9-10</v>
      </c>
      <c r="D1239" s="218" t="str">
        <v>A Girl Named Disaster</v>
      </c>
      <c r="E1239" s="218" t="str">
        <v>Foundation</v>
      </c>
      <c r="F1239" s="219" t="str">
        <v>Literature</v>
      </c>
      <c r="G1239" s="5">
        <v>135</v>
      </c>
      <c r="H1239" s="5" t="str">
        <v>Ethan</v>
      </c>
      <c r="I1239" s="5" t="str">
        <v>Planned</v>
      </c>
      <c r="J1239" s="220">
        <f>_xlfn.XLOOKUP(G1239,Calendar!$A$2:$A$300,Calendar!$B$2:$B$300)</f>
        <v>43539</v>
      </c>
      <c r="K1239" s="5" t="b">
        <f t="shared" ca="1" si="63"/>
        <v>0</v>
      </c>
      <c r="L1239" s="5" t="str">
        <f t="shared" si="64"/>
        <v>FoundationA Girl Named Disaster135</v>
      </c>
    </row>
    <row r="1240" spans="1:12" hidden="1" x14ac:dyDescent="0.25">
      <c r="A1240" s="217" t="str">
        <f t="shared" si="62"/>
        <v>ƒ __/__</v>
      </c>
      <c r="B1240" s="217" t="str">
        <f>IFERROR(IF(VLOOKUP(L1240,ActivityList[#Data],13,0)="Yes"," "&amp;Map,"")&amp;IF(VLOOKUP(L1240,ActivityList[#Data],14,0)="Yes"," "&amp;Timeline,IF(VLOOKUP(L1240,ActivityList[#Data],14,0)="Figure"," "&amp;Timeline&amp;Figure,"")),"")</f>
        <v/>
      </c>
      <c r="C1240" s="85" t="str">
        <v>Read Chapters 11-12</v>
      </c>
      <c r="D1240" s="218" t="str">
        <v>A Girl Named Disaster</v>
      </c>
      <c r="E1240" s="218" t="str">
        <v>Foundation</v>
      </c>
      <c r="F1240" s="219" t="str">
        <v>Literature</v>
      </c>
      <c r="G1240" s="5">
        <v>136</v>
      </c>
      <c r="H1240" s="5" t="str">
        <v>Ethan</v>
      </c>
      <c r="I1240" s="5" t="str">
        <v>Planned</v>
      </c>
      <c r="J1240" s="220">
        <f>_xlfn.XLOOKUP(G1240,Calendar!$A$2:$A$300,Calendar!$B$2:$B$300)</f>
        <v>43542</v>
      </c>
      <c r="K1240" s="5" t="b">
        <f t="shared" ca="1" si="63"/>
        <v>0</v>
      </c>
      <c r="L1240" s="5" t="str">
        <f t="shared" si="64"/>
        <v>FoundationA Girl Named Disaster136</v>
      </c>
    </row>
    <row r="1241" spans="1:12" hidden="1" x14ac:dyDescent="0.25">
      <c r="A1241" s="217" t="str">
        <f t="shared" si="62"/>
        <v>ƒ __/__</v>
      </c>
      <c r="B1241" s="217" t="str">
        <f>IFERROR(IF(VLOOKUP(L1241,ActivityList[#Data],13,0)="Yes"," "&amp;Map,"")&amp;IF(VLOOKUP(L1241,ActivityList[#Data],14,0)="Yes"," "&amp;Timeline,IF(VLOOKUP(L1241,ActivityList[#Data],14,0)="Figure"," "&amp;Timeline&amp;Figure,"")),"")</f>
        <v/>
      </c>
      <c r="C1241" s="85" t="str">
        <v>Read Chapters 13-14</v>
      </c>
      <c r="D1241" s="218" t="str">
        <v>A Girl Named Disaster</v>
      </c>
      <c r="E1241" s="218" t="str">
        <v>Foundation</v>
      </c>
      <c r="F1241" s="219" t="str">
        <v>Literature</v>
      </c>
      <c r="G1241" s="5">
        <v>137</v>
      </c>
      <c r="H1241" s="5" t="str">
        <v>Ethan</v>
      </c>
      <c r="I1241" s="5" t="str">
        <v>Planned</v>
      </c>
      <c r="J1241" s="220">
        <f>_xlfn.XLOOKUP(G1241,Calendar!$A$2:$A$300,Calendar!$B$2:$B$300)</f>
        <v>43543</v>
      </c>
      <c r="K1241" s="5" t="b">
        <f t="shared" ca="1" si="63"/>
        <v>0</v>
      </c>
      <c r="L1241" s="5" t="str">
        <f t="shared" si="64"/>
        <v>FoundationA Girl Named Disaster137</v>
      </c>
    </row>
    <row r="1242" spans="1:12" hidden="1" x14ac:dyDescent="0.25">
      <c r="A1242" s="217" t="str">
        <f t="shared" si="62"/>
        <v>ƒ __/__</v>
      </c>
      <c r="B1242" s="217" t="str">
        <f>IFERROR(IF(VLOOKUP(L1242,ActivityList[#Data],13,0)="Yes"," "&amp;Map,"")&amp;IF(VLOOKUP(L1242,ActivityList[#Data],14,0)="Yes"," "&amp;Timeline,IF(VLOOKUP(L1242,ActivityList[#Data],14,0)="Figure"," "&amp;Timeline&amp;Figure,"")),"")</f>
        <v/>
      </c>
      <c r="C1242" s="85" t="str">
        <v>Read Chapters 15-16</v>
      </c>
      <c r="D1242" s="218" t="str">
        <v>A Girl Named Disaster</v>
      </c>
      <c r="E1242" s="218" t="str">
        <v>Foundation</v>
      </c>
      <c r="F1242" s="219" t="str">
        <v>Literature</v>
      </c>
      <c r="G1242" s="5">
        <v>138</v>
      </c>
      <c r="H1242" s="5" t="str">
        <v>Ethan</v>
      </c>
      <c r="I1242" s="5" t="str">
        <v>Planned</v>
      </c>
      <c r="J1242" s="220">
        <f>_xlfn.XLOOKUP(G1242,Calendar!$A$2:$A$300,Calendar!$B$2:$B$300)</f>
        <v>43544</v>
      </c>
      <c r="K1242" s="5" t="b">
        <f t="shared" ca="1" si="63"/>
        <v>0</v>
      </c>
      <c r="L1242" s="5" t="str">
        <f t="shared" si="64"/>
        <v>FoundationA Girl Named Disaster138</v>
      </c>
    </row>
    <row r="1243" spans="1:12" hidden="1" x14ac:dyDescent="0.25">
      <c r="A1243" s="217" t="str">
        <f t="shared" si="62"/>
        <v>ƒ __/__</v>
      </c>
      <c r="B1243" s="217" t="str">
        <f>IFERROR(IF(VLOOKUP(L1243,ActivityList[#Data],13,0)="Yes"," "&amp;Map,"")&amp;IF(VLOOKUP(L1243,ActivityList[#Data],14,0)="Yes"," "&amp;Timeline,IF(VLOOKUP(L1243,ActivityList[#Data],14,0)="Figure"," "&amp;Timeline&amp;Figure,"")),"")</f>
        <v/>
      </c>
      <c r="C1243" s="85" t="str">
        <v>Read Chapters 17-19</v>
      </c>
      <c r="D1243" s="218" t="str">
        <v>A Girl Named Disaster</v>
      </c>
      <c r="E1243" s="218" t="str">
        <v>Foundation</v>
      </c>
      <c r="F1243" s="219" t="str">
        <v>Literature</v>
      </c>
      <c r="G1243" s="5">
        <v>139</v>
      </c>
      <c r="H1243" s="5" t="str">
        <v>Ethan</v>
      </c>
      <c r="I1243" s="5" t="str">
        <v>Planned</v>
      </c>
      <c r="J1243" s="220">
        <f>_xlfn.XLOOKUP(G1243,Calendar!$A$2:$A$300,Calendar!$B$2:$B$300)</f>
        <v>43545</v>
      </c>
      <c r="K1243" s="5" t="b">
        <f t="shared" ca="1" si="63"/>
        <v>0</v>
      </c>
      <c r="L1243" s="5" t="str">
        <f t="shared" si="64"/>
        <v>FoundationA Girl Named Disaster139</v>
      </c>
    </row>
    <row r="1244" spans="1:12" hidden="1" x14ac:dyDescent="0.25">
      <c r="A1244" s="217" t="str">
        <f t="shared" si="62"/>
        <v>ƒ __/__</v>
      </c>
      <c r="B1244" s="217" t="str">
        <f>IFERROR(IF(VLOOKUP(L1244,ActivityList[#Data],13,0)="Yes"," "&amp;Map,"")&amp;IF(VLOOKUP(L1244,ActivityList[#Data],14,0)="Yes"," "&amp;Timeline,IF(VLOOKUP(L1244,ActivityList[#Data],14,0)="Figure"," "&amp;Timeline&amp;Figure,"")),"")</f>
        <v/>
      </c>
      <c r="C1244" s="85" t="str">
        <v>Read Chapters 20-21</v>
      </c>
      <c r="D1244" s="218" t="str">
        <v>A Girl Named Disaster</v>
      </c>
      <c r="E1244" s="218" t="str">
        <v>Foundation</v>
      </c>
      <c r="F1244" s="219" t="str">
        <v>Literature</v>
      </c>
      <c r="G1244" s="5">
        <v>140</v>
      </c>
      <c r="H1244" s="5" t="str">
        <v>Ethan</v>
      </c>
      <c r="I1244" s="5" t="str">
        <v>Planned</v>
      </c>
      <c r="J1244" s="220">
        <f>_xlfn.XLOOKUP(G1244,Calendar!$A$2:$A$300,Calendar!$B$2:$B$300)</f>
        <v>43546</v>
      </c>
      <c r="K1244" s="5" t="b">
        <f t="shared" ca="1" si="63"/>
        <v>0</v>
      </c>
      <c r="L1244" s="5" t="str">
        <f t="shared" si="64"/>
        <v>FoundationA Girl Named Disaster140</v>
      </c>
    </row>
    <row r="1245" spans="1:12" hidden="1" x14ac:dyDescent="0.25">
      <c r="A1245" s="217" t="str">
        <f t="shared" si="62"/>
        <v>ƒ __/__</v>
      </c>
      <c r="B1245" s="217" t="str">
        <f>IFERROR(IF(VLOOKUP(L1245,ActivityList[#Data],13,0)="Yes"," "&amp;Map,"")&amp;IF(VLOOKUP(L1245,ActivityList[#Data],14,0)="Yes"," "&amp;Timeline,IF(VLOOKUP(L1245,ActivityList[#Data],14,0)="Figure"," "&amp;Timeline&amp;Figure,"")),"")</f>
        <v/>
      </c>
      <c r="C1245" s="85" t="str">
        <v>Read Chapters 22-23</v>
      </c>
      <c r="D1245" s="218" t="str">
        <v>A Girl Named Disaster</v>
      </c>
      <c r="E1245" s="218" t="str">
        <v>Foundation</v>
      </c>
      <c r="F1245" s="219" t="str">
        <v>Literature</v>
      </c>
      <c r="G1245" s="5">
        <v>141</v>
      </c>
      <c r="H1245" s="5" t="str">
        <v>Ethan</v>
      </c>
      <c r="I1245" s="5" t="str">
        <v>Planned</v>
      </c>
      <c r="J1245" s="220">
        <f>_xlfn.XLOOKUP(G1245,Calendar!$A$2:$A$300,Calendar!$B$2:$B$300)</f>
        <v>43549</v>
      </c>
      <c r="K1245" s="5" t="b">
        <f t="shared" ca="1" si="63"/>
        <v>0</v>
      </c>
      <c r="L1245" s="5" t="str">
        <f t="shared" si="64"/>
        <v>FoundationA Girl Named Disaster141</v>
      </c>
    </row>
    <row r="1246" spans="1:12" hidden="1" x14ac:dyDescent="0.25">
      <c r="A1246" s="217" t="str">
        <f t="shared" si="62"/>
        <v>ƒ __/__</v>
      </c>
      <c r="B1246" s="217" t="str">
        <f>IFERROR(IF(VLOOKUP(L1246,ActivityList[#Data],13,0)="Yes"," "&amp;Map,"")&amp;IF(VLOOKUP(L1246,ActivityList[#Data],14,0)="Yes"," "&amp;Timeline,IF(VLOOKUP(L1246,ActivityList[#Data],14,0)="Figure"," "&amp;Timeline&amp;Figure,"")),"")</f>
        <v/>
      </c>
      <c r="C1246" s="85" t="str">
        <v>Read Chapters 24-25</v>
      </c>
      <c r="D1246" s="218" t="str">
        <v>A Girl Named Disaster</v>
      </c>
      <c r="E1246" s="218" t="str">
        <v>Foundation</v>
      </c>
      <c r="F1246" s="219" t="str">
        <v>Literature</v>
      </c>
      <c r="G1246" s="5">
        <v>142</v>
      </c>
      <c r="H1246" s="5" t="str">
        <v>Ethan</v>
      </c>
      <c r="I1246" s="5" t="str">
        <v>Planned</v>
      </c>
      <c r="J1246" s="220">
        <f>_xlfn.XLOOKUP(G1246,Calendar!$A$2:$A$300,Calendar!$B$2:$B$300)</f>
        <v>43550</v>
      </c>
      <c r="K1246" s="5" t="b">
        <f t="shared" ca="1" si="63"/>
        <v>0</v>
      </c>
      <c r="L1246" s="5" t="str">
        <f t="shared" si="64"/>
        <v>FoundationA Girl Named Disaster142</v>
      </c>
    </row>
    <row r="1247" spans="1:12" hidden="1" x14ac:dyDescent="0.25">
      <c r="A1247" s="217" t="str">
        <f t="shared" si="62"/>
        <v>ƒ __/__</v>
      </c>
      <c r="B1247" s="217" t="str">
        <f>IFERROR(IF(VLOOKUP(L1247,ActivityList[#Data],13,0)="Yes"," "&amp;Map,"")&amp;IF(VLOOKUP(L1247,ActivityList[#Data],14,0)="Yes"," "&amp;Timeline,IF(VLOOKUP(L1247,ActivityList[#Data],14,0)="Figure"," "&amp;Timeline&amp;Figure,"")),"")</f>
        <v/>
      </c>
      <c r="C1247" s="85" t="str">
        <v>Read Chapters 26-27</v>
      </c>
      <c r="D1247" s="218" t="str">
        <v>A Girl Named Disaster</v>
      </c>
      <c r="E1247" s="218" t="str">
        <v>Foundation</v>
      </c>
      <c r="F1247" s="219" t="str">
        <v>Literature</v>
      </c>
      <c r="G1247" s="5">
        <v>143</v>
      </c>
      <c r="H1247" s="5" t="str">
        <v>Ethan</v>
      </c>
      <c r="I1247" s="5" t="str">
        <v>Planned</v>
      </c>
      <c r="J1247" s="220">
        <f>_xlfn.XLOOKUP(G1247,Calendar!$A$2:$A$300,Calendar!$B$2:$B$300)</f>
        <v>43551</v>
      </c>
      <c r="K1247" s="5" t="b">
        <f t="shared" ca="1" si="63"/>
        <v>0</v>
      </c>
      <c r="L1247" s="5" t="str">
        <f t="shared" si="64"/>
        <v>FoundationA Girl Named Disaster143</v>
      </c>
    </row>
    <row r="1248" spans="1:12" hidden="1" x14ac:dyDescent="0.25">
      <c r="A1248" s="217" t="str">
        <f t="shared" si="62"/>
        <v>ƒ __/__</v>
      </c>
      <c r="B1248" s="217" t="str">
        <f>IFERROR(IF(VLOOKUP(L1248,ActivityList[#Data],13,0)="Yes"," "&amp;Map,"")&amp;IF(VLOOKUP(L1248,ActivityList[#Data],14,0)="Yes"," "&amp;Timeline,IF(VLOOKUP(L1248,ActivityList[#Data],14,0)="Figure"," "&amp;Timeline&amp;Figure,"")),"")</f>
        <v/>
      </c>
      <c r="C1248" s="85" t="str">
        <v>Read Chapters 28-29</v>
      </c>
      <c r="D1248" s="218" t="str">
        <v>A Girl Named Disaster</v>
      </c>
      <c r="E1248" s="218" t="str">
        <v>Foundation</v>
      </c>
      <c r="F1248" s="219" t="str">
        <v>Literature</v>
      </c>
      <c r="G1248" s="5">
        <v>144</v>
      </c>
      <c r="H1248" s="5" t="str">
        <v>Ethan</v>
      </c>
      <c r="I1248" s="5" t="str">
        <v>Planned</v>
      </c>
      <c r="J1248" s="220">
        <f>_xlfn.XLOOKUP(G1248,Calendar!$A$2:$A$300,Calendar!$B$2:$B$300)</f>
        <v>43552</v>
      </c>
      <c r="K1248" s="5" t="b">
        <f t="shared" ca="1" si="63"/>
        <v>0</v>
      </c>
      <c r="L1248" s="5" t="str">
        <f t="shared" si="64"/>
        <v>FoundationA Girl Named Disaster144</v>
      </c>
    </row>
    <row r="1249" spans="1:12" hidden="1" x14ac:dyDescent="0.25">
      <c r="A1249" s="217" t="str">
        <f t="shared" si="62"/>
        <v>ƒ __/__</v>
      </c>
      <c r="B1249" s="217" t="str">
        <f>IFERROR(IF(VLOOKUP(L1249,ActivityList[#Data],13,0)="Yes"," "&amp;Map,"")&amp;IF(VLOOKUP(L1249,ActivityList[#Data],14,0)="Yes"," "&amp;Timeline,IF(VLOOKUP(L1249,ActivityList[#Data],14,0)="Figure"," "&amp;Timeline&amp;Figure,"")),"")</f>
        <v/>
      </c>
      <c r="C1249" s="85" t="str">
        <v>Read Chapters 30-31</v>
      </c>
      <c r="D1249" s="218" t="str">
        <v>A Girl Named Disaster</v>
      </c>
      <c r="E1249" s="218" t="str">
        <v>Foundation</v>
      </c>
      <c r="F1249" s="219" t="str">
        <v>Literature</v>
      </c>
      <c r="G1249" s="5">
        <v>145</v>
      </c>
      <c r="H1249" s="5" t="str">
        <v>Ethan</v>
      </c>
      <c r="I1249" s="5" t="str">
        <v>Planned</v>
      </c>
      <c r="J1249" s="220">
        <f>_xlfn.XLOOKUP(G1249,Calendar!$A$2:$A$300,Calendar!$B$2:$B$300)</f>
        <v>43553</v>
      </c>
      <c r="K1249" s="5" t="b">
        <f t="shared" ca="1" si="63"/>
        <v>0</v>
      </c>
      <c r="L1249" s="5" t="str">
        <f t="shared" si="64"/>
        <v>FoundationA Girl Named Disaster145</v>
      </c>
    </row>
    <row r="1250" spans="1:12" hidden="1" x14ac:dyDescent="0.25">
      <c r="A1250" s="217" t="str">
        <f t="shared" si="62"/>
        <v>ƒ __/__</v>
      </c>
      <c r="B1250" s="217" t="str">
        <f>IFERROR(IF(VLOOKUP(L1250,ActivityList[#Data],13,0)="Yes"," "&amp;Map,"")&amp;IF(VLOOKUP(L1250,ActivityList[#Data],14,0)="Yes"," "&amp;Timeline,IF(VLOOKUP(L1250,ActivityList[#Data],14,0)="Figure"," "&amp;Timeline&amp;Figure,"")),"")</f>
        <v/>
      </c>
      <c r="C1250" s="85" t="str">
        <v>Read Chapters 32-33</v>
      </c>
      <c r="D1250" s="218" t="str">
        <v>A Girl Named Disaster</v>
      </c>
      <c r="E1250" s="218" t="str">
        <v>Foundation</v>
      </c>
      <c r="F1250" s="219" t="str">
        <v>Literature</v>
      </c>
      <c r="G1250" s="5">
        <v>146</v>
      </c>
      <c r="H1250" s="5" t="str">
        <v>Ethan</v>
      </c>
      <c r="I1250" s="5" t="str">
        <v>Planned</v>
      </c>
      <c r="J1250" s="220">
        <f>_xlfn.XLOOKUP(G1250,Calendar!$A$2:$A$300,Calendar!$B$2:$B$300)</f>
        <v>43556</v>
      </c>
      <c r="K1250" s="5" t="b">
        <f t="shared" ca="1" si="63"/>
        <v>0</v>
      </c>
      <c r="L1250" s="5" t="str">
        <f t="shared" si="64"/>
        <v>FoundationA Girl Named Disaster146</v>
      </c>
    </row>
    <row r="1251" spans="1:12" hidden="1" x14ac:dyDescent="0.25">
      <c r="A1251" s="217" t="str">
        <f t="shared" si="62"/>
        <v>ƒ __/__</v>
      </c>
      <c r="B1251" s="217" t="str">
        <f>IFERROR(IF(VLOOKUP(L1251,ActivityList[#Data],13,0)="Yes"," "&amp;Map,"")&amp;IF(VLOOKUP(L1251,ActivityList[#Data],14,0)="Yes"," "&amp;Timeline,IF(VLOOKUP(L1251,ActivityList[#Data],14,0)="Figure"," "&amp;Timeline&amp;Figure,"")),"")</f>
        <v/>
      </c>
      <c r="C1251" s="85" t="str">
        <v>Read Chapters 34-35</v>
      </c>
      <c r="D1251" s="218" t="str">
        <v>A Girl Named Disaster</v>
      </c>
      <c r="E1251" s="218" t="str">
        <v>Foundation</v>
      </c>
      <c r="F1251" s="219" t="str">
        <v>Literature</v>
      </c>
      <c r="G1251" s="5">
        <v>147</v>
      </c>
      <c r="H1251" s="5" t="str">
        <v>Ethan</v>
      </c>
      <c r="I1251" s="5" t="str">
        <v>Planned</v>
      </c>
      <c r="J1251" s="220">
        <f>_xlfn.XLOOKUP(G1251,Calendar!$A$2:$A$300,Calendar!$B$2:$B$300)</f>
        <v>43557</v>
      </c>
      <c r="K1251" s="5" t="b">
        <f t="shared" ca="1" si="63"/>
        <v>0</v>
      </c>
      <c r="L1251" s="5" t="str">
        <f t="shared" si="64"/>
        <v>FoundationA Girl Named Disaster147</v>
      </c>
    </row>
    <row r="1252" spans="1:12" hidden="1" x14ac:dyDescent="0.25">
      <c r="A1252" s="217" t="str">
        <f t="shared" si="62"/>
        <v>ƒ __/__</v>
      </c>
      <c r="B1252" s="217" t="str">
        <f>IFERROR(IF(VLOOKUP(L1252,ActivityList[#Data],13,0)="Yes"," "&amp;Map,"")&amp;IF(VLOOKUP(L1252,ActivityList[#Data],14,0)="Yes"," "&amp;Timeline,IF(VLOOKUP(L1252,ActivityList[#Data],14,0)="Figure"," "&amp;Timeline&amp;Figure,"")),"")</f>
        <v/>
      </c>
      <c r="C1252" s="85" t="str">
        <v>Read Chapters 36-37</v>
      </c>
      <c r="D1252" s="218" t="str">
        <v>A Girl Named Disaster</v>
      </c>
      <c r="E1252" s="218" t="str">
        <v>Foundation</v>
      </c>
      <c r="F1252" s="219" t="str">
        <v>Literature</v>
      </c>
      <c r="G1252" s="5">
        <v>148</v>
      </c>
      <c r="H1252" s="5" t="str">
        <v>Ethan</v>
      </c>
      <c r="I1252" s="5" t="str">
        <v>Planned</v>
      </c>
      <c r="J1252" s="220">
        <f>_xlfn.XLOOKUP(G1252,Calendar!$A$2:$A$300,Calendar!$B$2:$B$300)</f>
        <v>43558</v>
      </c>
      <c r="K1252" s="5" t="b">
        <f t="shared" ca="1" si="63"/>
        <v>0</v>
      </c>
      <c r="L1252" s="5" t="str">
        <f t="shared" si="64"/>
        <v>FoundationA Girl Named Disaster148</v>
      </c>
    </row>
    <row r="1253" spans="1:12" hidden="1" x14ac:dyDescent="0.25">
      <c r="A1253" s="217" t="str">
        <f t="shared" si="62"/>
        <v>ƒ __/__</v>
      </c>
      <c r="B1253" s="217" t="str">
        <f>IFERROR(IF(VLOOKUP(L1253,ActivityList[#Data],13,0)="Yes"," "&amp;Map,"")&amp;IF(VLOOKUP(L1253,ActivityList[#Data],14,0)="Yes"," "&amp;Timeline,IF(VLOOKUP(L1253,ActivityList[#Data],14,0)="Figure"," "&amp;Timeline&amp;Figure,"")),"")</f>
        <v/>
      </c>
      <c r="C1253" s="85" t="str">
        <v>Read Chapters 38-40</v>
      </c>
      <c r="D1253" s="218" t="str">
        <v>A Girl Named Disaster</v>
      </c>
      <c r="E1253" s="218" t="str">
        <v>Foundation</v>
      </c>
      <c r="F1253" s="219" t="str">
        <v>Literature</v>
      </c>
      <c r="G1253" s="5">
        <v>149</v>
      </c>
      <c r="H1253" s="5" t="str">
        <v>Ethan</v>
      </c>
      <c r="I1253" s="5" t="str">
        <v>Planned</v>
      </c>
      <c r="J1253" s="220">
        <f>_xlfn.XLOOKUP(G1253,Calendar!$A$2:$A$300,Calendar!$B$2:$B$300)</f>
        <v>43559</v>
      </c>
      <c r="K1253" s="5" t="b">
        <f t="shared" ca="1" si="63"/>
        <v>0</v>
      </c>
      <c r="L1253" s="5" t="str">
        <f t="shared" si="64"/>
        <v>FoundationA Girl Named Disaster149</v>
      </c>
    </row>
    <row r="1254" spans="1:12" hidden="1" x14ac:dyDescent="0.25">
      <c r="A1254" s="217" t="str">
        <f t="shared" si="62"/>
        <v>ƒ __/__</v>
      </c>
      <c r="B1254" s="217" t="str">
        <f>IFERROR(IF(VLOOKUP(L1254,ActivityList[#Data],13,0)="Yes"," "&amp;Map,"")&amp;IF(VLOOKUP(L1254,ActivityList[#Data],14,0)="Yes"," "&amp;Timeline,IF(VLOOKUP(L1254,ActivityList[#Data],14,0)="Figure"," "&amp;Timeline&amp;Figure,"")),"")</f>
        <v/>
      </c>
      <c r="C1254" s="85" t="str">
        <v>Read Chapters 41-42</v>
      </c>
      <c r="D1254" s="218" t="str">
        <v>A Girl Named Disaster</v>
      </c>
      <c r="E1254" s="218" t="str">
        <v>Foundation</v>
      </c>
      <c r="F1254" s="219" t="str">
        <v>Literature</v>
      </c>
      <c r="G1254" s="5">
        <v>150</v>
      </c>
      <c r="H1254" s="5" t="str">
        <v>Ethan</v>
      </c>
      <c r="I1254" s="5" t="str">
        <v>Planned</v>
      </c>
      <c r="J1254" s="220">
        <f>_xlfn.XLOOKUP(G1254,Calendar!$A$2:$A$300,Calendar!$B$2:$B$300)</f>
        <v>43560</v>
      </c>
      <c r="K1254" s="5" t="b">
        <f t="shared" ca="1" si="63"/>
        <v>0</v>
      </c>
      <c r="L1254" s="5" t="str">
        <f t="shared" si="64"/>
        <v>FoundationA Girl Named Disaster150</v>
      </c>
    </row>
    <row r="1255" spans="1:12" hidden="1" x14ac:dyDescent="0.25">
      <c r="A1255" s="217" t="str">
        <f t="shared" si="62"/>
        <v>ƒ __/__</v>
      </c>
      <c r="B1255" s="217" t="str">
        <f>IFERROR(IF(VLOOKUP(L1255,ActivityList[#Data],13,0)="Yes"," "&amp;Map,"")&amp;IF(VLOOKUP(L1255,ActivityList[#Data],14,0)="Yes"," "&amp;Timeline,IF(VLOOKUP(L1255,ActivityList[#Data],14,0)="Figure"," "&amp;Timeline&amp;Figure,"")),"")</f>
        <v xml:space="preserve"> Ǽ</v>
      </c>
      <c r="C1255" s="85" t="str">
        <v>Read Chapter 1</v>
      </c>
      <c r="D1255" s="218" t="str">
        <v>Listening for Lions</v>
      </c>
      <c r="E1255" s="218" t="str">
        <v>Foundation</v>
      </c>
      <c r="F1255" s="219" t="str">
        <v>Literature</v>
      </c>
      <c r="G1255" s="5">
        <v>151</v>
      </c>
      <c r="H1255" s="5" t="str">
        <v>Ethan</v>
      </c>
      <c r="I1255" s="5" t="str">
        <v>Planned</v>
      </c>
      <c r="J1255" s="220">
        <f>_xlfn.XLOOKUP(G1255,Calendar!$A$2:$A$300,Calendar!$B$2:$B$300)</f>
        <v>43563</v>
      </c>
      <c r="K1255" s="5" t="b">
        <f t="shared" ca="1" si="63"/>
        <v>0</v>
      </c>
      <c r="L1255" s="5" t="str">
        <f t="shared" si="64"/>
        <v>FoundationListening for Lions151</v>
      </c>
    </row>
    <row r="1256" spans="1:12" hidden="1" x14ac:dyDescent="0.25">
      <c r="A1256" s="217" t="str">
        <f t="shared" si="62"/>
        <v>ƒ __/__</v>
      </c>
      <c r="B1256" s="217" t="str">
        <f>IFERROR(IF(VLOOKUP(L1256,ActivityList[#Data],13,0)="Yes"," "&amp;Map,"")&amp;IF(VLOOKUP(L1256,ActivityList[#Data],14,0)="Yes"," "&amp;Timeline,IF(VLOOKUP(L1256,ActivityList[#Data],14,0)="Figure"," "&amp;Timeline&amp;Figure,"")),"")</f>
        <v/>
      </c>
      <c r="C1256" s="85" t="str">
        <v>Read Chapter 2</v>
      </c>
      <c r="D1256" s="218" t="str">
        <v>Listening for Lions</v>
      </c>
      <c r="E1256" s="218" t="str">
        <v>Foundation</v>
      </c>
      <c r="F1256" s="219" t="str">
        <v>Literature</v>
      </c>
      <c r="G1256" s="5">
        <v>152</v>
      </c>
      <c r="H1256" s="5" t="str">
        <v>Ethan</v>
      </c>
      <c r="I1256" s="5" t="str">
        <v>Planned</v>
      </c>
      <c r="J1256" s="220">
        <f>_xlfn.XLOOKUP(G1256,Calendar!$A$2:$A$300,Calendar!$B$2:$B$300)</f>
        <v>43564</v>
      </c>
      <c r="K1256" s="5" t="b">
        <f t="shared" ca="1" si="63"/>
        <v>0</v>
      </c>
      <c r="L1256" s="5" t="str">
        <f t="shared" si="64"/>
        <v>FoundationListening for Lions152</v>
      </c>
    </row>
    <row r="1257" spans="1:12" hidden="1" x14ac:dyDescent="0.25">
      <c r="A1257" s="217" t="str">
        <f t="shared" si="62"/>
        <v>ƒ __/__</v>
      </c>
      <c r="B1257" s="217" t="str">
        <f>IFERROR(IF(VLOOKUP(L1257,ActivityList[#Data],13,0)="Yes"," "&amp;Map,"")&amp;IF(VLOOKUP(L1257,ActivityList[#Data],14,0)="Yes"," "&amp;Timeline,IF(VLOOKUP(L1257,ActivityList[#Data],14,0)="Figure"," "&amp;Timeline&amp;Figure,"")),"")</f>
        <v/>
      </c>
      <c r="C1257" s="85" t="str">
        <v>Read Chapter 3</v>
      </c>
      <c r="D1257" s="218" t="str">
        <v>Listening for Lions</v>
      </c>
      <c r="E1257" s="218" t="str">
        <v>Foundation</v>
      </c>
      <c r="F1257" s="219" t="str">
        <v>Literature</v>
      </c>
      <c r="G1257" s="5">
        <v>153</v>
      </c>
      <c r="H1257" s="5" t="str">
        <v>Ethan</v>
      </c>
      <c r="I1257" s="5" t="str">
        <v>Planned</v>
      </c>
      <c r="J1257" s="220">
        <f>_xlfn.XLOOKUP(G1257,Calendar!$A$2:$A$300,Calendar!$B$2:$B$300)</f>
        <v>43565</v>
      </c>
      <c r="K1257" s="5" t="b">
        <f t="shared" ca="1" si="63"/>
        <v>0</v>
      </c>
      <c r="L1257" s="5" t="str">
        <f t="shared" si="64"/>
        <v>FoundationListening for Lions153</v>
      </c>
    </row>
    <row r="1258" spans="1:12" hidden="1" x14ac:dyDescent="0.25">
      <c r="A1258" s="217" t="str">
        <f t="shared" si="62"/>
        <v>ƒ __/__</v>
      </c>
      <c r="B1258" s="217" t="str">
        <f>IFERROR(IF(VLOOKUP(L1258,ActivityList[#Data],13,0)="Yes"," "&amp;Map,"")&amp;IF(VLOOKUP(L1258,ActivityList[#Data],14,0)="Yes"," "&amp;Timeline,IF(VLOOKUP(L1258,ActivityList[#Data],14,0)="Figure"," "&amp;Timeline&amp;Figure,"")),"")</f>
        <v/>
      </c>
      <c r="C1258" s="85" t="str">
        <v>Read Chapter 4</v>
      </c>
      <c r="D1258" s="218" t="str">
        <v>Listening for Lions</v>
      </c>
      <c r="E1258" s="218" t="str">
        <v>Foundation</v>
      </c>
      <c r="F1258" s="219" t="str">
        <v>Literature</v>
      </c>
      <c r="G1258" s="5">
        <v>154</v>
      </c>
      <c r="H1258" s="5" t="str">
        <v>Ethan</v>
      </c>
      <c r="I1258" s="5" t="str">
        <v>Planned</v>
      </c>
      <c r="J1258" s="220">
        <f>_xlfn.XLOOKUP(G1258,Calendar!$A$2:$A$300,Calendar!$B$2:$B$300)</f>
        <v>43566</v>
      </c>
      <c r="K1258" s="5" t="b">
        <f t="shared" ca="1" si="63"/>
        <v>0</v>
      </c>
      <c r="L1258" s="5" t="str">
        <f t="shared" si="64"/>
        <v>FoundationListening for Lions154</v>
      </c>
    </row>
    <row r="1259" spans="1:12" hidden="1" x14ac:dyDescent="0.25">
      <c r="A1259" s="217" t="str">
        <f t="shared" si="62"/>
        <v>ƒ __/__</v>
      </c>
      <c r="B1259" s="217" t="str">
        <f>IFERROR(IF(VLOOKUP(L1259,ActivityList[#Data],13,0)="Yes"," "&amp;Map,"")&amp;IF(VLOOKUP(L1259,ActivityList[#Data],14,0)="Yes"," "&amp;Timeline,IF(VLOOKUP(L1259,ActivityList[#Data],14,0)="Figure"," "&amp;Timeline&amp;Figure,"")),"")</f>
        <v/>
      </c>
      <c r="C1259" s="85" t="str">
        <v>Read Chapters 5-6</v>
      </c>
      <c r="D1259" s="218" t="str">
        <v>Listening for Lions</v>
      </c>
      <c r="E1259" s="218" t="str">
        <v>Foundation</v>
      </c>
      <c r="F1259" s="219" t="str">
        <v>Literature</v>
      </c>
      <c r="G1259" s="5">
        <v>155</v>
      </c>
      <c r="H1259" s="5" t="str">
        <v>Ethan</v>
      </c>
      <c r="I1259" s="5" t="str">
        <v>Planned</v>
      </c>
      <c r="J1259" s="220">
        <f>_xlfn.XLOOKUP(G1259,Calendar!$A$2:$A$300,Calendar!$B$2:$B$300)</f>
        <v>43567</v>
      </c>
      <c r="K1259" s="5" t="b">
        <f t="shared" ca="1" si="63"/>
        <v>0</v>
      </c>
      <c r="L1259" s="5" t="str">
        <f t="shared" si="64"/>
        <v>FoundationListening for Lions155</v>
      </c>
    </row>
    <row r="1260" spans="1:12" hidden="1" x14ac:dyDescent="0.25">
      <c r="A1260" s="217" t="str">
        <f t="shared" si="62"/>
        <v>ƒ __/__</v>
      </c>
      <c r="B1260" s="217" t="str">
        <f>IFERROR(IF(VLOOKUP(L1260,ActivityList[#Data],13,0)="Yes"," "&amp;Map,"")&amp;IF(VLOOKUP(L1260,ActivityList[#Data],14,0)="Yes"," "&amp;Timeline,IF(VLOOKUP(L1260,ActivityList[#Data],14,0)="Figure"," "&amp;Timeline&amp;Figure,"")),"")</f>
        <v/>
      </c>
      <c r="C1260" s="85" t="str">
        <v>Read Chapters 7-8</v>
      </c>
      <c r="D1260" s="218" t="str">
        <v>Listening for Lions</v>
      </c>
      <c r="E1260" s="218" t="str">
        <v>Foundation</v>
      </c>
      <c r="F1260" s="219" t="str">
        <v>Literature</v>
      </c>
      <c r="G1260" s="5">
        <v>156</v>
      </c>
      <c r="H1260" s="5" t="str">
        <v>Ethan</v>
      </c>
      <c r="I1260" s="5" t="str">
        <v>Planned</v>
      </c>
      <c r="J1260" s="220">
        <f>_xlfn.XLOOKUP(G1260,Calendar!$A$2:$A$300,Calendar!$B$2:$B$300)</f>
        <v>43570</v>
      </c>
      <c r="K1260" s="5" t="b">
        <f t="shared" ca="1" si="63"/>
        <v>0</v>
      </c>
      <c r="L1260" s="5" t="str">
        <f t="shared" si="64"/>
        <v>FoundationListening for Lions156</v>
      </c>
    </row>
    <row r="1261" spans="1:12" hidden="1" x14ac:dyDescent="0.25">
      <c r="A1261" s="217" t="str">
        <f t="shared" si="62"/>
        <v>ƒ __/__</v>
      </c>
      <c r="B1261" s="217" t="str">
        <f>IFERROR(IF(VLOOKUP(L1261,ActivityList[#Data],13,0)="Yes"," "&amp;Map,"")&amp;IF(VLOOKUP(L1261,ActivityList[#Data],14,0)="Yes"," "&amp;Timeline,IF(VLOOKUP(L1261,ActivityList[#Data],14,0)="Figure"," "&amp;Timeline&amp;Figure,"")),"")</f>
        <v/>
      </c>
      <c r="C1261" s="85" t="str">
        <v>Read Chapter 9</v>
      </c>
      <c r="D1261" s="218" t="str">
        <v>Listening for Lions</v>
      </c>
      <c r="E1261" s="218" t="str">
        <v>Foundation</v>
      </c>
      <c r="F1261" s="219" t="str">
        <v>Literature</v>
      </c>
      <c r="G1261" s="5">
        <v>157</v>
      </c>
      <c r="H1261" s="5" t="str">
        <v>Ethan</v>
      </c>
      <c r="I1261" s="5" t="str">
        <v>Planned</v>
      </c>
      <c r="J1261" s="220">
        <f>_xlfn.XLOOKUP(G1261,Calendar!$A$2:$A$300,Calendar!$B$2:$B$300)</f>
        <v>43571</v>
      </c>
      <c r="K1261" s="5" t="b">
        <f t="shared" ca="1" si="63"/>
        <v>0</v>
      </c>
      <c r="L1261" s="5" t="str">
        <f t="shared" si="64"/>
        <v>FoundationListening for Lions157</v>
      </c>
    </row>
    <row r="1262" spans="1:12" hidden="1" x14ac:dyDescent="0.25">
      <c r="A1262" s="217" t="str">
        <f t="shared" si="62"/>
        <v>ƒ __/__</v>
      </c>
      <c r="B1262" s="217" t="str">
        <f>IFERROR(IF(VLOOKUP(L1262,ActivityList[#Data],13,0)="Yes"," "&amp;Map,"")&amp;IF(VLOOKUP(L1262,ActivityList[#Data],14,0)="Yes"," "&amp;Timeline,IF(VLOOKUP(L1262,ActivityList[#Data],14,0)="Figure"," "&amp;Timeline&amp;Figure,"")),"")</f>
        <v/>
      </c>
      <c r="C1262" s="85" t="str">
        <v>Read Chapters 10-11</v>
      </c>
      <c r="D1262" s="218" t="str">
        <v>Listening for Lions</v>
      </c>
      <c r="E1262" s="218" t="str">
        <v>Foundation</v>
      </c>
      <c r="F1262" s="219" t="str">
        <v>Literature</v>
      </c>
      <c r="G1262" s="5">
        <v>158</v>
      </c>
      <c r="H1262" s="5" t="str">
        <v>Ethan</v>
      </c>
      <c r="I1262" s="5" t="str">
        <v>Planned</v>
      </c>
      <c r="J1262" s="220">
        <f>_xlfn.XLOOKUP(G1262,Calendar!$A$2:$A$300,Calendar!$B$2:$B$300)</f>
        <v>43572</v>
      </c>
      <c r="K1262" s="5" t="b">
        <f t="shared" ca="1" si="63"/>
        <v>0</v>
      </c>
      <c r="L1262" s="5" t="str">
        <f t="shared" si="64"/>
        <v>FoundationListening for Lions158</v>
      </c>
    </row>
    <row r="1263" spans="1:12" hidden="1" x14ac:dyDescent="0.25">
      <c r="A1263" s="217" t="str">
        <f t="shared" si="62"/>
        <v>ƒ __/__</v>
      </c>
      <c r="B1263" s="217" t="str">
        <f>IFERROR(IF(VLOOKUP(L1263,ActivityList[#Data],13,0)="Yes"," "&amp;Map,"")&amp;IF(VLOOKUP(L1263,ActivityList[#Data],14,0)="Yes"," "&amp;Timeline,IF(VLOOKUP(L1263,ActivityList[#Data],14,0)="Figure"," "&amp;Timeline&amp;Figure,"")),"")</f>
        <v/>
      </c>
      <c r="C1263" s="85" t="str">
        <v>Read Chapters 12-13</v>
      </c>
      <c r="D1263" s="218" t="str">
        <v>Listening for Lions</v>
      </c>
      <c r="E1263" s="218" t="str">
        <v>Foundation</v>
      </c>
      <c r="F1263" s="219" t="str">
        <v>Literature</v>
      </c>
      <c r="G1263" s="5">
        <v>159</v>
      </c>
      <c r="H1263" s="5" t="str">
        <v>Ethan</v>
      </c>
      <c r="I1263" s="5" t="str">
        <v>Planned</v>
      </c>
      <c r="J1263" s="220">
        <f>_xlfn.XLOOKUP(G1263,Calendar!$A$2:$A$300,Calendar!$B$2:$B$300)</f>
        <v>43573</v>
      </c>
      <c r="K1263" s="5" t="b">
        <f t="shared" ca="1" si="63"/>
        <v>0</v>
      </c>
      <c r="L1263" s="5" t="str">
        <f t="shared" si="64"/>
        <v>FoundationListening for Lions159</v>
      </c>
    </row>
    <row r="1264" spans="1:12" hidden="1" x14ac:dyDescent="0.25">
      <c r="A1264" s="217" t="str">
        <f t="shared" si="62"/>
        <v>ƒ __/__</v>
      </c>
      <c r="B1264" s="217" t="str">
        <f>IFERROR(IF(VLOOKUP(L1264,ActivityList[#Data],13,0)="Yes"," "&amp;Map,"")&amp;IF(VLOOKUP(L1264,ActivityList[#Data],14,0)="Yes"," "&amp;Timeline,IF(VLOOKUP(L1264,ActivityList[#Data],14,0)="Figure"," "&amp;Timeline&amp;Figure,"")),"")</f>
        <v/>
      </c>
      <c r="C1264" s="85" t="str">
        <v>Read Chapter 14</v>
      </c>
      <c r="D1264" s="218" t="str">
        <v>Listening for Lions</v>
      </c>
      <c r="E1264" s="218" t="str">
        <v>Foundation</v>
      </c>
      <c r="F1264" s="219" t="str">
        <v>Literature</v>
      </c>
      <c r="G1264" s="5">
        <v>160</v>
      </c>
      <c r="H1264" s="5" t="str">
        <v>Ethan</v>
      </c>
      <c r="I1264" s="5" t="str">
        <v>Planned</v>
      </c>
      <c r="J1264" s="220">
        <f>_xlfn.XLOOKUP(G1264,Calendar!$A$2:$A$300,Calendar!$B$2:$B$300)</f>
        <v>43574</v>
      </c>
      <c r="K1264" s="5" t="b">
        <f t="shared" ca="1" si="63"/>
        <v>0</v>
      </c>
      <c r="L1264" s="5" t="str">
        <f t="shared" si="64"/>
        <v>FoundationListening for Lions160</v>
      </c>
    </row>
    <row r="1265" spans="1:12" hidden="1" x14ac:dyDescent="0.25">
      <c r="A1265" s="217" t="str">
        <f t="shared" si="62"/>
        <v>ƒ __/__</v>
      </c>
      <c r="B1265" s="217" t="str">
        <f>IFERROR(IF(VLOOKUP(L1265,ActivityList[#Data],13,0)="Yes"," "&amp;Map,"")&amp;IF(VLOOKUP(L1265,ActivityList[#Data],14,0)="Yes"," "&amp;Timeline,IF(VLOOKUP(L1265,ActivityList[#Data],14,0)="Figure"," "&amp;Timeline&amp;Figure,"")),"")</f>
        <v xml:space="preserve"> Ǽ</v>
      </c>
      <c r="C1265" s="85" t="str">
        <v>Read the Note to Readers and Chapter 1</v>
      </c>
      <c r="D1265" s="218" t="str">
        <v>Red Sand, Blue Sky</v>
      </c>
      <c r="E1265" s="218" t="str">
        <v>Foundation</v>
      </c>
      <c r="F1265" s="219" t="str">
        <v>Literature</v>
      </c>
      <c r="G1265" s="5">
        <v>161</v>
      </c>
      <c r="H1265" s="5" t="str">
        <v>Ethan</v>
      </c>
      <c r="I1265" s="5" t="str">
        <v>Planned</v>
      </c>
      <c r="J1265" s="220">
        <f>_xlfn.XLOOKUP(G1265,Calendar!$A$2:$A$300,Calendar!$B$2:$B$300)</f>
        <v>43577</v>
      </c>
      <c r="K1265" s="5" t="b">
        <f t="shared" ca="1" si="63"/>
        <v>0</v>
      </c>
      <c r="L1265" s="5" t="str">
        <f t="shared" si="64"/>
        <v>FoundationRed Sand, Blue Sky161</v>
      </c>
    </row>
    <row r="1266" spans="1:12" hidden="1" x14ac:dyDescent="0.25">
      <c r="A1266" s="217" t="str">
        <f t="shared" si="62"/>
        <v>ƒ __/__</v>
      </c>
      <c r="B1266" s="217" t="str">
        <f>IFERROR(IF(VLOOKUP(L1266,ActivityList[#Data],13,0)="Yes"," "&amp;Map,"")&amp;IF(VLOOKUP(L1266,ActivityList[#Data],14,0)="Yes"," "&amp;Timeline,IF(VLOOKUP(L1266,ActivityList[#Data],14,0)="Figure"," "&amp;Timeline&amp;Figure,"")),"")</f>
        <v xml:space="preserve"> Ǽ</v>
      </c>
      <c r="C1266" s="85" t="str">
        <v>Read Chapter 2</v>
      </c>
      <c r="D1266" s="218" t="str">
        <v>Red Sand, Blue Sky</v>
      </c>
      <c r="E1266" s="218" t="str">
        <v>Foundation</v>
      </c>
      <c r="F1266" s="219" t="str">
        <v>Literature</v>
      </c>
      <c r="G1266" s="5">
        <v>162</v>
      </c>
      <c r="H1266" s="5" t="str">
        <v>Ethan</v>
      </c>
      <c r="I1266" s="5" t="str">
        <v>Planned</v>
      </c>
      <c r="J1266" s="220">
        <f>_xlfn.XLOOKUP(G1266,Calendar!$A$2:$A$300,Calendar!$B$2:$B$300)</f>
        <v>43578</v>
      </c>
      <c r="K1266" s="5" t="b">
        <f t="shared" ca="1" si="63"/>
        <v>0</v>
      </c>
      <c r="L1266" s="5" t="str">
        <f t="shared" si="64"/>
        <v>FoundationRed Sand, Blue Sky162</v>
      </c>
    </row>
    <row r="1267" spans="1:12" hidden="1" x14ac:dyDescent="0.25">
      <c r="A1267" s="217" t="str">
        <f t="shared" si="62"/>
        <v>ƒ __/__</v>
      </c>
      <c r="B1267" s="217" t="str">
        <f>IFERROR(IF(VLOOKUP(L1267,ActivityList[#Data],13,0)="Yes"," "&amp;Map,"")&amp;IF(VLOOKUP(L1267,ActivityList[#Data],14,0)="Yes"," "&amp;Timeline,IF(VLOOKUP(L1267,ActivityList[#Data],14,0)="Figure"," "&amp;Timeline&amp;Figure,"")),"")</f>
        <v/>
      </c>
      <c r="C1267" s="85" t="str">
        <v>Read Chapter 3</v>
      </c>
      <c r="D1267" s="218" t="str">
        <v>Red Sand, Blue Sky</v>
      </c>
      <c r="E1267" s="218" t="str">
        <v>Foundation</v>
      </c>
      <c r="F1267" s="219" t="str">
        <v>Literature</v>
      </c>
      <c r="G1267" s="5">
        <v>163</v>
      </c>
      <c r="H1267" s="5" t="str">
        <v>Ethan</v>
      </c>
      <c r="I1267" s="5" t="str">
        <v>Planned</v>
      </c>
      <c r="J1267" s="220">
        <f>_xlfn.XLOOKUP(G1267,Calendar!$A$2:$A$300,Calendar!$B$2:$B$300)</f>
        <v>43579</v>
      </c>
      <c r="K1267" s="5" t="b">
        <f t="shared" ca="1" si="63"/>
        <v>0</v>
      </c>
      <c r="L1267" s="5" t="str">
        <f t="shared" si="64"/>
        <v>FoundationRed Sand, Blue Sky163</v>
      </c>
    </row>
    <row r="1268" spans="1:12" hidden="1" x14ac:dyDescent="0.25">
      <c r="A1268" s="217" t="str">
        <f t="shared" si="62"/>
        <v>ƒ __/__</v>
      </c>
      <c r="B1268" s="217" t="str">
        <f>IFERROR(IF(VLOOKUP(L1268,ActivityList[#Data],13,0)="Yes"," "&amp;Map,"")&amp;IF(VLOOKUP(L1268,ActivityList[#Data],14,0)="Yes"," "&amp;Timeline,IF(VLOOKUP(L1268,ActivityList[#Data],14,0)="Figure"," "&amp;Timeline&amp;Figure,"")),"")</f>
        <v/>
      </c>
      <c r="C1268" s="85" t="str">
        <v>Read Chapter 4</v>
      </c>
      <c r="D1268" s="218" t="str">
        <v>Red Sand, Blue Sky</v>
      </c>
      <c r="E1268" s="218" t="str">
        <v>Foundation</v>
      </c>
      <c r="F1268" s="219" t="str">
        <v>Literature</v>
      </c>
      <c r="G1268" s="5">
        <v>164</v>
      </c>
      <c r="H1268" s="5" t="str">
        <v>Ethan</v>
      </c>
      <c r="I1268" s="5" t="str">
        <v>Planned</v>
      </c>
      <c r="J1268" s="220">
        <f>_xlfn.XLOOKUP(G1268,Calendar!$A$2:$A$300,Calendar!$B$2:$B$300)</f>
        <v>43580</v>
      </c>
      <c r="K1268" s="5" t="b">
        <f t="shared" ca="1" si="63"/>
        <v>0</v>
      </c>
      <c r="L1268" s="5" t="str">
        <f t="shared" si="64"/>
        <v>FoundationRed Sand, Blue Sky164</v>
      </c>
    </row>
    <row r="1269" spans="1:12" hidden="1" x14ac:dyDescent="0.25">
      <c r="A1269" s="217" t="str">
        <f t="shared" si="62"/>
        <v>ƒ __/__</v>
      </c>
      <c r="B1269" s="217" t="str">
        <f>IFERROR(IF(VLOOKUP(L1269,ActivityList[#Data],13,0)="Yes"," "&amp;Map,"")&amp;IF(VLOOKUP(L1269,ActivityList[#Data],14,0)="Yes"," "&amp;Timeline,IF(VLOOKUP(L1269,ActivityList[#Data],14,0)="Figure"," "&amp;Timeline&amp;Figure,"")),"")</f>
        <v/>
      </c>
      <c r="C1269" s="85" t="str">
        <v>Read Chapter 5</v>
      </c>
      <c r="D1269" s="218" t="str">
        <v>Red Sand, Blue Sky</v>
      </c>
      <c r="E1269" s="218" t="str">
        <v>Foundation</v>
      </c>
      <c r="F1269" s="219" t="str">
        <v>Literature</v>
      </c>
      <c r="G1269" s="5">
        <v>165</v>
      </c>
      <c r="H1269" s="5" t="str">
        <v>Ethan</v>
      </c>
      <c r="I1269" s="5" t="str">
        <v>Planned</v>
      </c>
      <c r="J1269" s="220">
        <f>_xlfn.XLOOKUP(G1269,Calendar!$A$2:$A$300,Calendar!$B$2:$B$300)</f>
        <v>43581</v>
      </c>
      <c r="K1269" s="5" t="b">
        <f t="shared" ca="1" si="63"/>
        <v>0</v>
      </c>
      <c r="L1269" s="5" t="str">
        <f t="shared" si="64"/>
        <v>FoundationRed Sand, Blue Sky165</v>
      </c>
    </row>
    <row r="1270" spans="1:12" hidden="1" x14ac:dyDescent="0.25">
      <c r="A1270" s="217" t="str">
        <f t="shared" si="62"/>
        <v>ƒ __/__</v>
      </c>
      <c r="B1270" s="217" t="str">
        <f>IFERROR(IF(VLOOKUP(L1270,ActivityList[#Data],13,0)="Yes"," "&amp;Map,"")&amp;IF(VLOOKUP(L1270,ActivityList[#Data],14,0)="Yes"," "&amp;Timeline,IF(VLOOKUP(L1270,ActivityList[#Data],14,0)="Figure"," "&amp;Timeline&amp;Figure,"")),"")</f>
        <v/>
      </c>
      <c r="C1270" s="85" t="str">
        <v>Read Chapters 6-7</v>
      </c>
      <c r="D1270" s="218" t="str">
        <v>Red Sand, Blue Sky</v>
      </c>
      <c r="E1270" s="218" t="str">
        <v>Foundation</v>
      </c>
      <c r="F1270" s="219" t="str">
        <v>Literature</v>
      </c>
      <c r="G1270" s="5">
        <v>166</v>
      </c>
      <c r="H1270" s="5" t="str">
        <v>Ethan</v>
      </c>
      <c r="I1270" s="5" t="str">
        <v>Planned</v>
      </c>
      <c r="J1270" s="220">
        <f>_xlfn.XLOOKUP(G1270,Calendar!$A$2:$A$300,Calendar!$B$2:$B$300)</f>
        <v>43584</v>
      </c>
      <c r="K1270" s="5" t="b">
        <f t="shared" ca="1" si="63"/>
        <v>0</v>
      </c>
      <c r="L1270" s="5" t="str">
        <f t="shared" si="64"/>
        <v>FoundationRed Sand, Blue Sky166</v>
      </c>
    </row>
    <row r="1271" spans="1:12" hidden="1" x14ac:dyDescent="0.25">
      <c r="A1271" s="217" t="str">
        <f t="shared" si="62"/>
        <v>ƒ __/__</v>
      </c>
      <c r="B1271" s="217" t="str">
        <f>IFERROR(IF(VLOOKUP(L1271,ActivityList[#Data],13,0)="Yes"," "&amp;Map,"")&amp;IF(VLOOKUP(L1271,ActivityList[#Data],14,0)="Yes"," "&amp;Timeline,IF(VLOOKUP(L1271,ActivityList[#Data],14,0)="Figure"," "&amp;Timeline&amp;Figure,"")),"")</f>
        <v/>
      </c>
      <c r="C1271" s="85" t="str">
        <v>Read Chapter 8</v>
      </c>
      <c r="D1271" s="218" t="str">
        <v>Red Sand, Blue Sky</v>
      </c>
      <c r="E1271" s="218" t="str">
        <v>Foundation</v>
      </c>
      <c r="F1271" s="219" t="str">
        <v>Literature</v>
      </c>
      <c r="G1271" s="5">
        <v>167</v>
      </c>
      <c r="H1271" s="5" t="str">
        <v>Ethan</v>
      </c>
      <c r="I1271" s="5" t="str">
        <v>Planned</v>
      </c>
      <c r="J1271" s="220">
        <f>_xlfn.XLOOKUP(G1271,Calendar!$A$2:$A$300,Calendar!$B$2:$B$300)</f>
        <v>43585</v>
      </c>
      <c r="K1271" s="5" t="b">
        <f t="shared" ca="1" si="63"/>
        <v>0</v>
      </c>
      <c r="L1271" s="5" t="str">
        <f t="shared" si="64"/>
        <v>FoundationRed Sand, Blue Sky167</v>
      </c>
    </row>
    <row r="1272" spans="1:12" hidden="1" x14ac:dyDescent="0.25">
      <c r="A1272" s="217" t="str">
        <f t="shared" si="62"/>
        <v>ƒ __/__</v>
      </c>
      <c r="B1272" s="217" t="str">
        <f>IFERROR(IF(VLOOKUP(L1272,ActivityList[#Data],13,0)="Yes"," "&amp;Map,"")&amp;IF(VLOOKUP(L1272,ActivityList[#Data],14,0)="Yes"," "&amp;Timeline,IF(VLOOKUP(L1272,ActivityList[#Data],14,0)="Figure"," "&amp;Timeline&amp;Figure,"")),"")</f>
        <v/>
      </c>
      <c r="C1272" s="85" t="str">
        <v>Read Chapter 9</v>
      </c>
      <c r="D1272" s="218" t="str">
        <v>Red Sand, Blue Sky</v>
      </c>
      <c r="E1272" s="218" t="str">
        <v>Foundation</v>
      </c>
      <c r="F1272" s="219" t="str">
        <v>Literature</v>
      </c>
      <c r="G1272" s="5">
        <v>168</v>
      </c>
      <c r="H1272" s="5" t="str">
        <v>Ethan</v>
      </c>
      <c r="I1272" s="5" t="str">
        <v>Planned</v>
      </c>
      <c r="J1272" s="220">
        <f>_xlfn.XLOOKUP(G1272,Calendar!$A$2:$A$300,Calendar!$B$2:$B$300)</f>
        <v>43586</v>
      </c>
      <c r="K1272" s="5" t="b">
        <f t="shared" ca="1" si="63"/>
        <v>0</v>
      </c>
      <c r="L1272" s="5" t="str">
        <f t="shared" si="64"/>
        <v>FoundationRed Sand, Blue Sky168</v>
      </c>
    </row>
    <row r="1273" spans="1:12" hidden="1" x14ac:dyDescent="0.25">
      <c r="A1273" s="217" t="str">
        <f t="shared" si="62"/>
        <v>ƒ __/__</v>
      </c>
      <c r="B1273" s="217" t="str">
        <f>IFERROR(IF(VLOOKUP(L1273,ActivityList[#Data],13,0)="Yes"," "&amp;Map,"")&amp;IF(VLOOKUP(L1273,ActivityList[#Data],14,0)="Yes"," "&amp;Timeline,IF(VLOOKUP(L1273,ActivityList[#Data],14,0)="Figure"," "&amp;Timeline&amp;Figure,"")),"")</f>
        <v/>
      </c>
      <c r="C1273" s="85" t="str">
        <v>Read Chapter 10</v>
      </c>
      <c r="D1273" s="218" t="str">
        <v>Red Sand, Blue Sky</v>
      </c>
      <c r="E1273" s="218" t="str">
        <v>Foundation</v>
      </c>
      <c r="F1273" s="219" t="str">
        <v>Literature</v>
      </c>
      <c r="G1273" s="5">
        <v>169</v>
      </c>
      <c r="H1273" s="5" t="str">
        <v>Ethan</v>
      </c>
      <c r="I1273" s="5" t="str">
        <v>Planned</v>
      </c>
      <c r="J1273" s="220">
        <f>_xlfn.XLOOKUP(G1273,Calendar!$A$2:$A$300,Calendar!$B$2:$B$300)</f>
        <v>43587</v>
      </c>
      <c r="K1273" s="5" t="b">
        <f t="shared" ca="1" si="63"/>
        <v>0</v>
      </c>
      <c r="L1273" s="5" t="str">
        <f t="shared" si="64"/>
        <v>FoundationRed Sand, Blue Sky169</v>
      </c>
    </row>
    <row r="1274" spans="1:12" hidden="1" x14ac:dyDescent="0.25">
      <c r="A1274" s="217" t="str">
        <f t="shared" si="62"/>
        <v>ƒ __/__</v>
      </c>
      <c r="B1274" s="217" t="str">
        <f>IFERROR(IF(VLOOKUP(L1274,ActivityList[#Data],13,0)="Yes"," "&amp;Map,"")&amp;IF(VLOOKUP(L1274,ActivityList[#Data],14,0)="Yes"," "&amp;Timeline,IF(VLOOKUP(L1274,ActivityList[#Data],14,0)="Figure"," "&amp;Timeline&amp;Figure,"")),"")</f>
        <v/>
      </c>
      <c r="C1274" s="85" t="str">
        <v>Read Chapters 11-12</v>
      </c>
      <c r="D1274" s="218" t="str">
        <v>Red Sand, Blue Sky</v>
      </c>
      <c r="E1274" s="218" t="str">
        <v>Foundation</v>
      </c>
      <c r="F1274" s="219" t="str">
        <v>Literature</v>
      </c>
      <c r="G1274" s="5">
        <v>170</v>
      </c>
      <c r="H1274" s="5" t="str">
        <v>Ethan</v>
      </c>
      <c r="I1274" s="5" t="str">
        <v>Planned</v>
      </c>
      <c r="J1274" s="220">
        <f>_xlfn.XLOOKUP(G1274,Calendar!$A$2:$A$300,Calendar!$B$2:$B$300)</f>
        <v>43588</v>
      </c>
      <c r="K1274" s="5" t="b">
        <f t="shared" ca="1" si="63"/>
        <v>0</v>
      </c>
      <c r="L1274" s="5" t="str">
        <f t="shared" si="64"/>
        <v>FoundationRed Sand, Blue Sky170</v>
      </c>
    </row>
    <row r="1275" spans="1:12" hidden="1" x14ac:dyDescent="0.25">
      <c r="A1275" s="217" t="str">
        <f t="shared" si="62"/>
        <v>ƒ __/__</v>
      </c>
      <c r="B1275" s="217" t="str">
        <f>IFERROR(IF(VLOOKUP(L1275,ActivityList[#Data],13,0)="Yes"," "&amp;Map,"")&amp;IF(VLOOKUP(L1275,ActivityList[#Data],14,0)="Yes"," "&amp;Timeline,IF(VLOOKUP(L1275,ActivityList[#Data],14,0)="Figure"," "&amp;Timeline&amp;Figure,"")),"")</f>
        <v xml:space="preserve"> Ǽ</v>
      </c>
      <c r="C1275" s="85" t="str">
        <v>Read Chapter 1</v>
      </c>
      <c r="D1275" s="218" t="str">
        <v>Water Sky</v>
      </c>
      <c r="E1275" s="218" t="str">
        <v>Foundation</v>
      </c>
      <c r="F1275" s="219" t="str">
        <v>Literature</v>
      </c>
      <c r="G1275" s="5">
        <v>171</v>
      </c>
      <c r="H1275" s="5" t="str">
        <v>Ethan</v>
      </c>
      <c r="I1275" s="5" t="str">
        <v>Planned</v>
      </c>
      <c r="J1275" s="220">
        <f>_xlfn.XLOOKUP(G1275,Calendar!$A$2:$A$300,Calendar!$B$2:$B$300)</f>
        <v>43591</v>
      </c>
      <c r="K1275" s="5" t="b">
        <f t="shared" ca="1" si="63"/>
        <v>0</v>
      </c>
      <c r="L1275" s="5" t="str">
        <f t="shared" si="64"/>
        <v>FoundationWater Sky171</v>
      </c>
    </row>
    <row r="1276" spans="1:12" hidden="1" x14ac:dyDescent="0.25">
      <c r="A1276" s="217" t="str">
        <f t="shared" si="62"/>
        <v>ƒ __/__</v>
      </c>
      <c r="B1276" s="217" t="str">
        <f>IFERROR(IF(VLOOKUP(L1276,ActivityList[#Data],13,0)="Yes"," "&amp;Map,"")&amp;IF(VLOOKUP(L1276,ActivityList[#Data],14,0)="Yes"," "&amp;Timeline,IF(VLOOKUP(L1276,ActivityList[#Data],14,0)="Figure"," "&amp;Timeline&amp;Figure,"")),"")</f>
        <v xml:space="preserve"> Ǽ</v>
      </c>
      <c r="C1276" s="85" t="str">
        <v>Read Chapters 2-3</v>
      </c>
      <c r="D1276" s="218" t="str">
        <v>Water Sky</v>
      </c>
      <c r="E1276" s="218" t="str">
        <v>Foundation</v>
      </c>
      <c r="F1276" s="219" t="str">
        <v>Literature</v>
      </c>
      <c r="G1276" s="5">
        <v>172</v>
      </c>
      <c r="H1276" s="5" t="str">
        <v>Ethan</v>
      </c>
      <c r="I1276" s="5" t="str">
        <v>Planned</v>
      </c>
      <c r="J1276" s="220">
        <f>_xlfn.XLOOKUP(G1276,Calendar!$A$2:$A$300,Calendar!$B$2:$B$300)</f>
        <v>43592</v>
      </c>
      <c r="K1276" s="5" t="b">
        <f t="shared" ca="1" si="63"/>
        <v>0</v>
      </c>
      <c r="L1276" s="5" t="str">
        <f t="shared" si="64"/>
        <v>FoundationWater Sky172</v>
      </c>
    </row>
    <row r="1277" spans="1:12" hidden="1" x14ac:dyDescent="0.25">
      <c r="A1277" s="217" t="str">
        <f t="shared" si="62"/>
        <v>ƒ __/__</v>
      </c>
      <c r="B1277" s="217" t="str">
        <f>IFERROR(IF(VLOOKUP(L1277,ActivityList[#Data],13,0)="Yes"," "&amp;Map,"")&amp;IF(VLOOKUP(L1277,ActivityList[#Data],14,0)="Yes"," "&amp;Timeline,IF(VLOOKUP(L1277,ActivityList[#Data],14,0)="Figure"," "&amp;Timeline&amp;Figure,"")),"")</f>
        <v/>
      </c>
      <c r="C1277" s="85" t="str">
        <v>Read Chapter 4</v>
      </c>
      <c r="D1277" s="218" t="str">
        <v>Water Sky</v>
      </c>
      <c r="E1277" s="218" t="str">
        <v>Foundation</v>
      </c>
      <c r="F1277" s="219" t="str">
        <v>Literature</v>
      </c>
      <c r="G1277" s="5">
        <v>173</v>
      </c>
      <c r="H1277" s="5" t="str">
        <v>Ethan</v>
      </c>
      <c r="I1277" s="5" t="str">
        <v>Planned</v>
      </c>
      <c r="J1277" s="220">
        <f>_xlfn.XLOOKUP(G1277,Calendar!$A$2:$A$300,Calendar!$B$2:$B$300)</f>
        <v>43593</v>
      </c>
      <c r="K1277" s="5" t="b">
        <f t="shared" ca="1" si="63"/>
        <v>0</v>
      </c>
      <c r="L1277" s="5" t="str">
        <f t="shared" si="64"/>
        <v>FoundationWater Sky173</v>
      </c>
    </row>
    <row r="1278" spans="1:12" hidden="1" x14ac:dyDescent="0.25">
      <c r="A1278" s="217" t="str">
        <f t="shared" si="62"/>
        <v>ƒ __/__</v>
      </c>
      <c r="B1278" s="217" t="str">
        <f>IFERROR(IF(VLOOKUP(L1278,ActivityList[#Data],13,0)="Yes"," "&amp;Map,"")&amp;IF(VLOOKUP(L1278,ActivityList[#Data],14,0)="Yes"," "&amp;Timeline,IF(VLOOKUP(L1278,ActivityList[#Data],14,0)="Figure"," "&amp;Timeline&amp;Figure,"")),"")</f>
        <v/>
      </c>
      <c r="C1278" s="85" t="str">
        <v>Read Chapter 5</v>
      </c>
      <c r="D1278" s="218" t="str">
        <v>Water Sky</v>
      </c>
      <c r="E1278" s="218" t="str">
        <v>Foundation</v>
      </c>
      <c r="F1278" s="219" t="str">
        <v>Literature</v>
      </c>
      <c r="G1278" s="5">
        <v>174</v>
      </c>
      <c r="H1278" s="5" t="str">
        <v>Ethan</v>
      </c>
      <c r="I1278" s="5" t="str">
        <v>Planned</v>
      </c>
      <c r="J1278" s="220">
        <f>_xlfn.XLOOKUP(G1278,Calendar!$A$2:$A$300,Calendar!$B$2:$B$300)</f>
        <v>43594</v>
      </c>
      <c r="K1278" s="5" t="b">
        <f t="shared" ca="1" si="63"/>
        <v>0</v>
      </c>
      <c r="L1278" s="5" t="str">
        <f t="shared" si="64"/>
        <v>FoundationWater Sky174</v>
      </c>
    </row>
    <row r="1279" spans="1:12" hidden="1" x14ac:dyDescent="0.25">
      <c r="A1279" s="217" t="str">
        <f t="shared" si="62"/>
        <v>ƒ __/__</v>
      </c>
      <c r="B1279" s="217" t="str">
        <f>IFERROR(IF(VLOOKUP(L1279,ActivityList[#Data],13,0)="Yes"," "&amp;Map,"")&amp;IF(VLOOKUP(L1279,ActivityList[#Data],14,0)="Yes"," "&amp;Timeline,IF(VLOOKUP(L1279,ActivityList[#Data],14,0)="Figure"," "&amp;Timeline&amp;Figure,"")),"")</f>
        <v/>
      </c>
      <c r="C1279" s="85" t="str">
        <v>Read Chapter 6</v>
      </c>
      <c r="D1279" s="218" t="str">
        <v>Water Sky</v>
      </c>
      <c r="E1279" s="218" t="str">
        <v>Foundation</v>
      </c>
      <c r="F1279" s="219" t="str">
        <v>Literature</v>
      </c>
      <c r="G1279" s="5">
        <v>175</v>
      </c>
      <c r="H1279" s="5" t="str">
        <v>Ethan</v>
      </c>
      <c r="I1279" s="5" t="str">
        <v>Planned</v>
      </c>
      <c r="J1279" s="220">
        <f>_xlfn.XLOOKUP(G1279,Calendar!$A$2:$A$300,Calendar!$B$2:$B$300)</f>
        <v>43595</v>
      </c>
      <c r="K1279" s="5" t="b">
        <f t="shared" ca="1" si="63"/>
        <v>0</v>
      </c>
      <c r="L1279" s="5" t="str">
        <f t="shared" si="64"/>
        <v>FoundationWater Sky175</v>
      </c>
    </row>
    <row r="1280" spans="1:12" hidden="1" x14ac:dyDescent="0.25">
      <c r="A1280" s="217" t="str">
        <f t="shared" si="62"/>
        <v>ƒ __/__</v>
      </c>
      <c r="B1280" s="217" t="str">
        <f>IFERROR(IF(VLOOKUP(L1280,ActivityList[#Data],13,0)="Yes"," "&amp;Map,"")&amp;IF(VLOOKUP(L1280,ActivityList[#Data],14,0)="Yes"," "&amp;Timeline,IF(VLOOKUP(L1280,ActivityList[#Data],14,0)="Figure"," "&amp;Timeline&amp;Figure,"")),"")</f>
        <v xml:space="preserve"> Ǽ</v>
      </c>
      <c r="C1280" s="85" t="str">
        <v>Read Chapter 7</v>
      </c>
      <c r="D1280" s="218" t="str">
        <v>Water Sky</v>
      </c>
      <c r="E1280" s="218" t="str">
        <v>Foundation</v>
      </c>
      <c r="F1280" s="219" t="str">
        <v>Literature</v>
      </c>
      <c r="G1280" s="5">
        <v>176</v>
      </c>
      <c r="H1280" s="5" t="str">
        <v>Ethan</v>
      </c>
      <c r="I1280" s="5" t="str">
        <v>Planned</v>
      </c>
      <c r="J1280" s="220">
        <f>_xlfn.XLOOKUP(G1280,Calendar!$A$2:$A$300,Calendar!$B$2:$B$300)</f>
        <v>43598</v>
      </c>
      <c r="K1280" s="5" t="b">
        <f t="shared" ca="1" si="63"/>
        <v>0</v>
      </c>
      <c r="L1280" s="5" t="str">
        <f t="shared" si="64"/>
        <v>FoundationWater Sky176</v>
      </c>
    </row>
    <row r="1281" spans="1:12" hidden="1" x14ac:dyDescent="0.25">
      <c r="A1281" s="217" t="str">
        <f t="shared" si="62"/>
        <v>ƒ __/__</v>
      </c>
      <c r="B1281" s="217" t="str">
        <f>IFERROR(IF(VLOOKUP(L1281,ActivityList[#Data],13,0)="Yes"," "&amp;Map,"")&amp;IF(VLOOKUP(L1281,ActivityList[#Data],14,0)="Yes"," "&amp;Timeline,IF(VLOOKUP(L1281,ActivityList[#Data],14,0)="Figure"," "&amp;Timeline&amp;Figure,"")),"")</f>
        <v/>
      </c>
      <c r="C1281" s="85" t="str">
        <v>Read Chapter 8</v>
      </c>
      <c r="D1281" s="218" t="str">
        <v>Water Sky</v>
      </c>
      <c r="E1281" s="218" t="str">
        <v>Foundation</v>
      </c>
      <c r="F1281" s="219" t="str">
        <v>Literature</v>
      </c>
      <c r="G1281" s="5">
        <v>177</v>
      </c>
      <c r="H1281" s="5" t="str">
        <v>Ethan</v>
      </c>
      <c r="I1281" s="5" t="str">
        <v>Planned</v>
      </c>
      <c r="J1281" s="220">
        <f>_xlfn.XLOOKUP(G1281,Calendar!$A$2:$A$300,Calendar!$B$2:$B$300)</f>
        <v>43599</v>
      </c>
      <c r="K1281" s="5" t="b">
        <f t="shared" ca="1" si="63"/>
        <v>0</v>
      </c>
      <c r="L1281" s="5" t="str">
        <f t="shared" si="64"/>
        <v>FoundationWater Sky177</v>
      </c>
    </row>
    <row r="1282" spans="1:12" hidden="1" x14ac:dyDescent="0.25">
      <c r="A1282" s="217" t="str">
        <f t="shared" si="62"/>
        <v>ƒ __/__</v>
      </c>
      <c r="B1282" s="217" t="str">
        <f>IFERROR(IF(VLOOKUP(L1282,ActivityList[#Data],13,0)="Yes"," "&amp;Map,"")&amp;IF(VLOOKUP(L1282,ActivityList[#Data],14,0)="Yes"," "&amp;Timeline,IF(VLOOKUP(L1282,ActivityList[#Data],14,0)="Figure"," "&amp;Timeline&amp;Figure,"")),"")</f>
        <v/>
      </c>
      <c r="C1282" s="85" t="str">
        <v>Read Chapters 9-10</v>
      </c>
      <c r="D1282" s="218" t="str">
        <v>Water Sky</v>
      </c>
      <c r="E1282" s="218" t="str">
        <v>Foundation</v>
      </c>
      <c r="F1282" s="219" t="str">
        <v>Literature</v>
      </c>
      <c r="G1282" s="5">
        <v>178</v>
      </c>
      <c r="H1282" s="5" t="str">
        <v>Ethan</v>
      </c>
      <c r="I1282" s="5" t="str">
        <v>Planned</v>
      </c>
      <c r="J1282" s="220">
        <f>_xlfn.XLOOKUP(G1282,Calendar!$A$2:$A$300,Calendar!$B$2:$B$300)</f>
        <v>43600</v>
      </c>
      <c r="K1282" s="5" t="b">
        <f t="shared" ca="1" si="63"/>
        <v>0</v>
      </c>
      <c r="L1282" s="5" t="str">
        <f t="shared" si="64"/>
        <v>FoundationWater Sky178</v>
      </c>
    </row>
    <row r="1283" spans="1:12" hidden="1" x14ac:dyDescent="0.25">
      <c r="A1283" s="217" t="str">
        <f t="shared" si="62"/>
        <v>ƒ __/__</v>
      </c>
      <c r="B1283" s="217" t="str">
        <f>IFERROR(IF(VLOOKUP(L1283,ActivityList[#Data],13,0)="Yes"," "&amp;Map,"")&amp;IF(VLOOKUP(L1283,ActivityList[#Data],14,0)="Yes"," "&amp;Timeline,IF(VLOOKUP(L1283,ActivityList[#Data],14,0)="Figure"," "&amp;Timeline&amp;Figure,"")),"")</f>
        <v/>
      </c>
      <c r="C1283" s="85" t="str">
        <v>Read Chapter 11</v>
      </c>
      <c r="D1283" s="218" t="str">
        <v>Water Sky</v>
      </c>
      <c r="E1283" s="218" t="str">
        <v>Foundation</v>
      </c>
      <c r="F1283" s="219" t="str">
        <v>Literature</v>
      </c>
      <c r="G1283" s="5">
        <v>179</v>
      </c>
      <c r="H1283" s="5" t="str">
        <v>Ethan</v>
      </c>
      <c r="I1283" s="5" t="str">
        <v>Planned</v>
      </c>
      <c r="J1283" s="220">
        <f>_xlfn.XLOOKUP(G1283,Calendar!$A$2:$A$300,Calendar!$B$2:$B$300)</f>
        <v>43601</v>
      </c>
      <c r="K1283" s="5" t="b">
        <f t="shared" ca="1" si="63"/>
        <v>0</v>
      </c>
      <c r="L1283" s="5" t="str">
        <f t="shared" si="64"/>
        <v>FoundationWater Sky179</v>
      </c>
    </row>
    <row r="1284" spans="1:12" hidden="1" x14ac:dyDescent="0.25">
      <c r="A1284" s="217" t="str">
        <f t="shared" si="62"/>
        <v>ƒ __/__</v>
      </c>
      <c r="B1284" s="217" t="str">
        <f>IFERROR(IF(VLOOKUP(L1284,ActivityList[#Data],13,0)="Yes"," "&amp;Map,"")&amp;IF(VLOOKUP(L1284,ActivityList[#Data],14,0)="Yes"," "&amp;Timeline,IF(VLOOKUP(L1284,ActivityList[#Data],14,0)="Figure"," "&amp;Timeline&amp;Figure,"")),"")</f>
        <v/>
      </c>
      <c r="C1284" s="85" t="str">
        <v>Read Chapters 12-13</v>
      </c>
      <c r="D1284" s="218" t="str">
        <v>Water Sky</v>
      </c>
      <c r="E1284" s="218" t="str">
        <v>Foundation</v>
      </c>
      <c r="F1284" s="219" t="str">
        <v>Literature</v>
      </c>
      <c r="G1284" s="5">
        <v>180</v>
      </c>
      <c r="H1284" s="5" t="str">
        <v>Ethan</v>
      </c>
      <c r="I1284" s="5" t="str">
        <v>Planned</v>
      </c>
      <c r="J1284" s="220">
        <f>_xlfn.XLOOKUP(G1284,Calendar!$A$2:$A$300,Calendar!$B$2:$B$300)</f>
        <v>43602</v>
      </c>
      <c r="K1284" s="5" t="b">
        <f t="shared" ca="1" si="63"/>
        <v>0</v>
      </c>
      <c r="L1284" s="5" t="str">
        <f t="shared" si="64"/>
        <v>FoundationWater Sky180</v>
      </c>
    </row>
    <row r="1285" spans="1:12" hidden="1" x14ac:dyDescent="0.25">
      <c r="A1285" s="217" t="str">
        <f t="shared" ref="A1285:A1348" si="65">Planned&amp;" __/__"</f>
        <v>ƒ __/__</v>
      </c>
      <c r="B1285" s="217" t="str">
        <f>IFERROR(IF(VLOOKUP(L1285,ActivityList[#Data],13,0)="Yes"," "&amp;Map,"")&amp;IF(VLOOKUP(L1285,ActivityList[#Data],14,0)="Yes"," "&amp;Timeline,IF(VLOOKUP(L1285,ActivityList[#Data],14,0)="Figure"," "&amp;Timeline&amp;Figure,"")),"")</f>
        <v xml:space="preserve"> Ǽ ǽ</v>
      </c>
      <c r="C1285" s="85" t="str">
        <v>Read chapter 1</v>
      </c>
      <c r="D1285" s="218" t="str">
        <v>By the Great Horn Spoon</v>
      </c>
      <c r="E1285" s="218" t="str">
        <v>Foundation</v>
      </c>
      <c r="F1285" s="219" t="str">
        <v>Literature</v>
      </c>
      <c r="G1285" s="5">
        <v>1</v>
      </c>
      <c r="H1285" s="5" t="str">
        <v>Jesse</v>
      </c>
      <c r="I1285" s="5" t="str">
        <v>Completed</v>
      </c>
      <c r="J1285" s="220">
        <f>_xlfn.XLOOKUP(G1285,Calendar!$A$2:$A$300,Calendar!$B$2:$B$300)</f>
        <v>43346</v>
      </c>
      <c r="K1285" s="5" t="b">
        <f t="shared" ca="1" si="63"/>
        <v>1</v>
      </c>
      <c r="L1285" s="5" t="str">
        <f t="shared" si="64"/>
        <v>FoundationBy the Great Horn Spoon1</v>
      </c>
    </row>
    <row r="1286" spans="1:12" hidden="1" x14ac:dyDescent="0.25">
      <c r="A1286" s="217" t="str">
        <f t="shared" si="65"/>
        <v>ƒ __/__</v>
      </c>
      <c r="B1286" s="217" t="str">
        <f>IFERROR(IF(VLOOKUP(L1286,ActivityList[#Data],13,0)="Yes"," "&amp;Map,"")&amp;IF(VLOOKUP(L1286,ActivityList[#Data],14,0)="Yes"," "&amp;Timeline,IF(VLOOKUP(L1286,ActivityList[#Data],14,0)="Figure"," "&amp;Timeline&amp;Figure,"")),"")</f>
        <v/>
      </c>
      <c r="C1286" s="85" t="str">
        <v>Read chapter 2</v>
      </c>
      <c r="D1286" s="218" t="str">
        <v>By the Great Horn Spoon</v>
      </c>
      <c r="E1286" s="218" t="str">
        <v>Foundation</v>
      </c>
      <c r="F1286" s="219" t="str">
        <v>Literature</v>
      </c>
      <c r="G1286" s="5">
        <v>2</v>
      </c>
      <c r="H1286" s="5" t="str">
        <v>Jesse</v>
      </c>
      <c r="I1286" s="5" t="str">
        <v>Completed</v>
      </c>
      <c r="J1286" s="220">
        <f>_xlfn.XLOOKUP(G1286,Calendar!$A$2:$A$300,Calendar!$B$2:$B$300)</f>
        <v>43347</v>
      </c>
      <c r="K1286" s="5" t="b">
        <f t="shared" ca="1" si="63"/>
        <v>1</v>
      </c>
      <c r="L1286" s="5" t="str">
        <f t="shared" si="64"/>
        <v>FoundationBy the Great Horn Spoon2</v>
      </c>
    </row>
    <row r="1287" spans="1:12" hidden="1" x14ac:dyDescent="0.25">
      <c r="A1287" s="217" t="str">
        <f t="shared" si="65"/>
        <v>ƒ __/__</v>
      </c>
      <c r="B1287" s="217" t="str">
        <f>IFERROR(IF(VLOOKUP(L1287,ActivityList[#Data],13,0)="Yes"," "&amp;Map,"")&amp;IF(VLOOKUP(L1287,ActivityList[#Data],14,0)="Yes"," "&amp;Timeline,IF(VLOOKUP(L1287,ActivityList[#Data],14,0)="Figure"," "&amp;Timeline&amp;Figure,"")),"")</f>
        <v xml:space="preserve"> Ǽ</v>
      </c>
      <c r="C1287" s="85" t="str">
        <v>Read chapter 3</v>
      </c>
      <c r="D1287" s="218" t="str">
        <v>By the Great Horn Spoon</v>
      </c>
      <c r="E1287" s="218" t="str">
        <v>Foundation</v>
      </c>
      <c r="F1287" s="219" t="str">
        <v>Literature</v>
      </c>
      <c r="G1287" s="5">
        <v>3</v>
      </c>
      <c r="H1287" s="5" t="str">
        <v>Jesse</v>
      </c>
      <c r="I1287" s="5" t="str">
        <v>Completed</v>
      </c>
      <c r="J1287" s="220">
        <f>_xlfn.XLOOKUP(G1287,Calendar!$A$2:$A$300,Calendar!$B$2:$B$300)</f>
        <v>43348</v>
      </c>
      <c r="K1287" s="5" t="b">
        <f t="shared" ca="1" si="63"/>
        <v>1</v>
      </c>
      <c r="L1287" s="5" t="str">
        <f t="shared" si="64"/>
        <v>FoundationBy the Great Horn Spoon3</v>
      </c>
    </row>
    <row r="1288" spans="1:12" hidden="1" x14ac:dyDescent="0.25">
      <c r="A1288" s="217" t="str">
        <f t="shared" si="65"/>
        <v>ƒ __/__</v>
      </c>
      <c r="B1288" s="217" t="str">
        <f>IFERROR(IF(VLOOKUP(L1288,ActivityList[#Data],13,0)="Yes"," "&amp;Map,"")&amp;IF(VLOOKUP(L1288,ActivityList[#Data],14,0)="Yes"," "&amp;Timeline,IF(VLOOKUP(L1288,ActivityList[#Data],14,0)="Figure"," "&amp;Timeline&amp;Figure,"")),"")</f>
        <v/>
      </c>
      <c r="C1288" s="85" t="str">
        <v>Read chapter 4</v>
      </c>
      <c r="D1288" s="218" t="str">
        <v>By the Great Horn Spoon</v>
      </c>
      <c r="E1288" s="218" t="str">
        <v>Foundation</v>
      </c>
      <c r="F1288" s="219" t="str">
        <v>Literature</v>
      </c>
      <c r="G1288" s="5">
        <v>4</v>
      </c>
      <c r="H1288" s="5" t="str">
        <v>Jesse</v>
      </c>
      <c r="I1288" s="5" t="str">
        <v>Completed</v>
      </c>
      <c r="J1288" s="220">
        <f>_xlfn.XLOOKUP(G1288,Calendar!$A$2:$A$300,Calendar!$B$2:$B$300)</f>
        <v>43349</v>
      </c>
      <c r="K1288" s="5" t="b">
        <f t="shared" ca="1" si="63"/>
        <v>1</v>
      </c>
      <c r="L1288" s="5" t="str">
        <f t="shared" si="64"/>
        <v>FoundationBy the Great Horn Spoon4</v>
      </c>
    </row>
    <row r="1289" spans="1:12" hidden="1" x14ac:dyDescent="0.25">
      <c r="A1289" s="217" t="str">
        <f t="shared" si="65"/>
        <v>ƒ __/__</v>
      </c>
      <c r="B1289" s="217" t="str">
        <f>IFERROR(IF(VLOOKUP(L1289,ActivityList[#Data],13,0)="Yes"," "&amp;Map,"")&amp;IF(VLOOKUP(L1289,ActivityList[#Data],14,0)="Yes"," "&amp;Timeline,IF(VLOOKUP(L1289,ActivityList[#Data],14,0)="Figure"," "&amp;Timeline&amp;Figure,"")),"")</f>
        <v xml:space="preserve"> Ǽ</v>
      </c>
      <c r="C1289" s="85" t="str">
        <v>Read chapter 5</v>
      </c>
      <c r="D1289" s="218" t="str">
        <v>By the Great Horn Spoon</v>
      </c>
      <c r="E1289" s="218" t="str">
        <v>Foundation</v>
      </c>
      <c r="F1289" s="219" t="str">
        <v>Literature</v>
      </c>
      <c r="G1289" s="5">
        <v>5</v>
      </c>
      <c r="H1289" s="5" t="str">
        <v>Jesse</v>
      </c>
      <c r="I1289" s="5" t="str">
        <v>Completed</v>
      </c>
      <c r="J1289" s="220">
        <f>_xlfn.XLOOKUP(G1289,Calendar!$A$2:$A$300,Calendar!$B$2:$B$300)</f>
        <v>43350</v>
      </c>
      <c r="K1289" s="5" t="b">
        <f t="shared" ca="1" si="63"/>
        <v>1</v>
      </c>
      <c r="L1289" s="5" t="str">
        <f t="shared" si="64"/>
        <v>FoundationBy the Great Horn Spoon5</v>
      </c>
    </row>
    <row r="1290" spans="1:12" hidden="1" x14ac:dyDescent="0.25">
      <c r="A1290" s="217" t="str">
        <f t="shared" si="65"/>
        <v>ƒ __/__</v>
      </c>
      <c r="B1290" s="217" t="str">
        <f>IFERROR(IF(VLOOKUP(L1290,ActivityList[#Data],13,0)="Yes"," "&amp;Map,"")&amp;IF(VLOOKUP(L1290,ActivityList[#Data],14,0)="Yes"," "&amp;Timeline,IF(VLOOKUP(L1290,ActivityList[#Data],14,0)="Figure"," "&amp;Timeline&amp;Figure,"")),"")</f>
        <v/>
      </c>
      <c r="C1290" s="85" t="str">
        <v>Read chapter 6</v>
      </c>
      <c r="D1290" s="218" t="str">
        <v>By the Great Horn Spoon</v>
      </c>
      <c r="E1290" s="218" t="str">
        <v>Foundation</v>
      </c>
      <c r="F1290" s="219" t="str">
        <v>Literature</v>
      </c>
      <c r="G1290" s="5">
        <v>6</v>
      </c>
      <c r="H1290" s="5" t="str">
        <v>Jesse</v>
      </c>
      <c r="I1290" s="5" t="str">
        <v>Completed</v>
      </c>
      <c r="J1290" s="220">
        <f>_xlfn.XLOOKUP(G1290,Calendar!$A$2:$A$300,Calendar!$B$2:$B$300)</f>
        <v>43353</v>
      </c>
      <c r="K1290" s="5" t="b">
        <f t="shared" ca="1" si="63"/>
        <v>1</v>
      </c>
      <c r="L1290" s="5" t="str">
        <f t="shared" si="64"/>
        <v>FoundationBy the Great Horn Spoon6</v>
      </c>
    </row>
    <row r="1291" spans="1:12" hidden="1" x14ac:dyDescent="0.25">
      <c r="A1291" s="217" t="str">
        <f t="shared" si="65"/>
        <v>ƒ __/__</v>
      </c>
      <c r="B1291" s="217" t="str">
        <f>IFERROR(IF(VLOOKUP(L1291,ActivityList[#Data],13,0)="Yes"," "&amp;Map,"")&amp;IF(VLOOKUP(L1291,ActivityList[#Data],14,0)="Yes"," "&amp;Timeline,IF(VLOOKUP(L1291,ActivityList[#Data],14,0)="Figure"," "&amp;Timeline&amp;Figure,"")),"")</f>
        <v xml:space="preserve"> Ǽ</v>
      </c>
      <c r="C1291" s="85" t="str">
        <v>Read chapter 7</v>
      </c>
      <c r="D1291" s="218" t="str">
        <v>By the Great Horn Spoon</v>
      </c>
      <c r="E1291" s="218" t="str">
        <v>Foundation</v>
      </c>
      <c r="F1291" s="219" t="str">
        <v>Literature</v>
      </c>
      <c r="G1291" s="5">
        <v>7</v>
      </c>
      <c r="H1291" s="5" t="str">
        <v>Jesse</v>
      </c>
      <c r="I1291" s="5" t="str">
        <v>Completed</v>
      </c>
      <c r="J1291" s="220">
        <f>_xlfn.XLOOKUP(G1291,Calendar!$A$2:$A$300,Calendar!$B$2:$B$300)</f>
        <v>43354</v>
      </c>
      <c r="K1291" s="5" t="b">
        <f t="shared" ca="1" si="63"/>
        <v>1</v>
      </c>
      <c r="L1291" s="5" t="str">
        <f t="shared" si="64"/>
        <v>FoundationBy the Great Horn Spoon7</v>
      </c>
    </row>
    <row r="1292" spans="1:12" hidden="1" x14ac:dyDescent="0.25">
      <c r="A1292" s="217" t="str">
        <f t="shared" si="65"/>
        <v>ƒ __/__</v>
      </c>
      <c r="B1292" s="217" t="str">
        <f>IFERROR(IF(VLOOKUP(L1292,ActivityList[#Data],13,0)="Yes"," "&amp;Map,"")&amp;IF(VLOOKUP(L1292,ActivityList[#Data],14,0)="Yes"," "&amp;Timeline,IF(VLOOKUP(L1292,ActivityList[#Data],14,0)="Figure"," "&amp;Timeline&amp;Figure,"")),"")</f>
        <v/>
      </c>
      <c r="C1292" s="85" t="str">
        <v>Read chapter 8</v>
      </c>
      <c r="D1292" s="218" t="str">
        <v>By the Great Horn Spoon</v>
      </c>
      <c r="E1292" s="218" t="str">
        <v>Foundation</v>
      </c>
      <c r="F1292" s="219" t="str">
        <v>Literature</v>
      </c>
      <c r="G1292" s="5">
        <v>8</v>
      </c>
      <c r="H1292" s="5" t="str">
        <v>Jesse</v>
      </c>
      <c r="I1292" s="5" t="str">
        <v>Completed</v>
      </c>
      <c r="J1292" s="220">
        <f>_xlfn.XLOOKUP(G1292,Calendar!$A$2:$A$300,Calendar!$B$2:$B$300)</f>
        <v>43355</v>
      </c>
      <c r="K1292" s="5" t="b">
        <f t="shared" ca="1" si="63"/>
        <v>1</v>
      </c>
      <c r="L1292" s="5" t="str">
        <f t="shared" si="64"/>
        <v>FoundationBy the Great Horn Spoon8</v>
      </c>
    </row>
    <row r="1293" spans="1:12" hidden="1" x14ac:dyDescent="0.25">
      <c r="A1293" s="217" t="str">
        <f t="shared" si="65"/>
        <v>ƒ __/__</v>
      </c>
      <c r="B1293" s="217" t="str">
        <f>IFERROR(IF(VLOOKUP(L1293,ActivityList[#Data],13,0)="Yes"," "&amp;Map,"")&amp;IF(VLOOKUP(L1293,ActivityList[#Data],14,0)="Yes"," "&amp;Timeline,IF(VLOOKUP(L1293,ActivityList[#Data],14,0)="Figure"," "&amp;Timeline&amp;Figure,"")),"")</f>
        <v/>
      </c>
      <c r="C1293" s="85" t="str">
        <v>Read chapter 9</v>
      </c>
      <c r="D1293" s="218" t="str">
        <v>By the Great Horn Spoon</v>
      </c>
      <c r="E1293" s="218" t="str">
        <v>Foundation</v>
      </c>
      <c r="F1293" s="219" t="str">
        <v>Literature</v>
      </c>
      <c r="G1293" s="5">
        <v>9</v>
      </c>
      <c r="H1293" s="5" t="str">
        <v>Jesse</v>
      </c>
      <c r="I1293" s="5" t="str">
        <v>Completed</v>
      </c>
      <c r="J1293" s="220">
        <f>_xlfn.XLOOKUP(G1293,Calendar!$A$2:$A$300,Calendar!$B$2:$B$300)</f>
        <v>43356</v>
      </c>
      <c r="K1293" s="5" t="b">
        <f t="shared" ca="1" si="63"/>
        <v>1</v>
      </c>
      <c r="L1293" s="5" t="str">
        <f t="shared" si="64"/>
        <v>FoundationBy the Great Horn Spoon9</v>
      </c>
    </row>
    <row r="1294" spans="1:12" hidden="1" x14ac:dyDescent="0.25">
      <c r="A1294" s="217" t="str">
        <f t="shared" si="65"/>
        <v>ƒ __/__</v>
      </c>
      <c r="B1294" s="217" t="str">
        <f>IFERROR(IF(VLOOKUP(L1294,ActivityList[#Data],13,0)="Yes"," "&amp;Map,"")&amp;IF(VLOOKUP(L1294,ActivityList[#Data],14,0)="Yes"," "&amp;Timeline,IF(VLOOKUP(L1294,ActivityList[#Data],14,0)="Figure"," "&amp;Timeline&amp;Figure,"")),"")</f>
        <v xml:space="preserve"> Ǽ</v>
      </c>
      <c r="C1294" s="85" t="str">
        <v>Read chapter 10</v>
      </c>
      <c r="D1294" s="218" t="str">
        <v>By the Great Horn Spoon</v>
      </c>
      <c r="E1294" s="218" t="str">
        <v>Foundation</v>
      </c>
      <c r="F1294" s="219" t="str">
        <v>Literature</v>
      </c>
      <c r="G1294" s="5">
        <v>10</v>
      </c>
      <c r="H1294" s="5" t="str">
        <v>Jesse</v>
      </c>
      <c r="I1294" s="5" t="str">
        <v>Completed</v>
      </c>
      <c r="J1294" s="220">
        <f>_xlfn.XLOOKUP(G1294,Calendar!$A$2:$A$300,Calendar!$B$2:$B$300)</f>
        <v>43357</v>
      </c>
      <c r="K1294" s="5" t="b">
        <f t="shared" ca="1" si="63"/>
        <v>1</v>
      </c>
      <c r="L1294" s="5" t="str">
        <f t="shared" si="64"/>
        <v>FoundationBy the Great Horn Spoon10</v>
      </c>
    </row>
    <row r="1295" spans="1:12" hidden="1" x14ac:dyDescent="0.25">
      <c r="A1295" s="217" t="str">
        <f t="shared" si="65"/>
        <v>ƒ __/__</v>
      </c>
      <c r="B1295" s="217" t="str">
        <f>IFERROR(IF(VLOOKUP(L1295,ActivityList[#Data],13,0)="Yes"," "&amp;Map,"")&amp;IF(VLOOKUP(L1295,ActivityList[#Data],14,0)="Yes"," "&amp;Timeline,IF(VLOOKUP(L1295,ActivityList[#Data],14,0)="Figure"," "&amp;Timeline&amp;Figure,"")),"")</f>
        <v/>
      </c>
      <c r="C1295" s="85" t="str">
        <v>Read chapter 11</v>
      </c>
      <c r="D1295" s="218" t="str">
        <v>By the Great Horn Spoon</v>
      </c>
      <c r="E1295" s="218" t="str">
        <v>Foundation</v>
      </c>
      <c r="F1295" s="219" t="str">
        <v>Literature</v>
      </c>
      <c r="G1295" s="5">
        <v>11</v>
      </c>
      <c r="H1295" s="5" t="str">
        <v>Jesse</v>
      </c>
      <c r="I1295" s="5" t="str">
        <v>Completed</v>
      </c>
      <c r="J1295" s="220">
        <f>_xlfn.XLOOKUP(G1295,Calendar!$A$2:$A$300,Calendar!$B$2:$B$300)</f>
        <v>43360</v>
      </c>
      <c r="K1295" s="5" t="b">
        <f t="shared" ca="1" si="63"/>
        <v>1</v>
      </c>
      <c r="L1295" s="5" t="str">
        <f t="shared" si="64"/>
        <v>FoundationBy the Great Horn Spoon11</v>
      </c>
    </row>
    <row r="1296" spans="1:12" hidden="1" x14ac:dyDescent="0.25">
      <c r="A1296" s="217" t="str">
        <f t="shared" si="65"/>
        <v>ƒ __/__</v>
      </c>
      <c r="B1296" s="217" t="str">
        <f>IFERROR(IF(VLOOKUP(L1296,ActivityList[#Data],13,0)="Yes"," "&amp;Map,"")&amp;IF(VLOOKUP(L1296,ActivityList[#Data],14,0)="Yes"," "&amp;Timeline,IF(VLOOKUP(L1296,ActivityList[#Data],14,0)="Figure"," "&amp;Timeline&amp;Figure,"")),"")</f>
        <v/>
      </c>
      <c r="C1296" s="85" t="str">
        <v>Read chapter 12</v>
      </c>
      <c r="D1296" s="218" t="str">
        <v>By the Great Horn Spoon</v>
      </c>
      <c r="E1296" s="218" t="str">
        <v>Foundation</v>
      </c>
      <c r="F1296" s="219" t="str">
        <v>Literature</v>
      </c>
      <c r="G1296" s="5">
        <v>12</v>
      </c>
      <c r="H1296" s="5" t="str">
        <v>Jesse</v>
      </c>
      <c r="I1296" s="5" t="str">
        <v>Completed</v>
      </c>
      <c r="J1296" s="220">
        <f>_xlfn.XLOOKUP(G1296,Calendar!$A$2:$A$300,Calendar!$B$2:$B$300)</f>
        <v>43361</v>
      </c>
      <c r="K1296" s="5" t="b">
        <f t="shared" ca="1" si="63"/>
        <v>1</v>
      </c>
      <c r="L1296" s="5" t="str">
        <f t="shared" si="64"/>
        <v>FoundationBy the Great Horn Spoon12</v>
      </c>
    </row>
    <row r="1297" spans="1:12" hidden="1" x14ac:dyDescent="0.25">
      <c r="A1297" s="217" t="str">
        <f t="shared" si="65"/>
        <v>ƒ __/__</v>
      </c>
      <c r="B1297" s="217" t="str">
        <f>IFERROR(IF(VLOOKUP(L1297,ActivityList[#Data],13,0)="Yes"," "&amp;Map,"")&amp;IF(VLOOKUP(L1297,ActivityList[#Data],14,0)="Yes"," "&amp;Timeline,IF(VLOOKUP(L1297,ActivityList[#Data],14,0)="Figure"," "&amp;Timeline&amp;Figure,"")),"")</f>
        <v/>
      </c>
      <c r="C1297" s="85" t="str">
        <v>Read chapter 13</v>
      </c>
      <c r="D1297" s="218" t="str">
        <v>By the Great Horn Spoon</v>
      </c>
      <c r="E1297" s="218" t="str">
        <v>Foundation</v>
      </c>
      <c r="F1297" s="219" t="str">
        <v>Literature</v>
      </c>
      <c r="G1297" s="5">
        <v>13</v>
      </c>
      <c r="H1297" s="5" t="str">
        <v>Jesse</v>
      </c>
      <c r="I1297" s="5" t="str">
        <v>Completed</v>
      </c>
      <c r="J1297" s="220">
        <f>_xlfn.XLOOKUP(G1297,Calendar!$A$2:$A$300,Calendar!$B$2:$B$300)</f>
        <v>43362</v>
      </c>
      <c r="K1297" s="5" t="b">
        <f t="shared" ca="1" si="63"/>
        <v>1</v>
      </c>
      <c r="L1297" s="5" t="str">
        <f t="shared" si="64"/>
        <v>FoundationBy the Great Horn Spoon13</v>
      </c>
    </row>
    <row r="1298" spans="1:12" hidden="1" x14ac:dyDescent="0.25">
      <c r="A1298" s="217" t="str">
        <f t="shared" si="65"/>
        <v>ƒ __/__</v>
      </c>
      <c r="B1298" s="217" t="str">
        <f>IFERROR(IF(VLOOKUP(L1298,ActivityList[#Data],13,0)="Yes"," "&amp;Map,"")&amp;IF(VLOOKUP(L1298,ActivityList[#Data],14,0)="Yes"," "&amp;Timeline,IF(VLOOKUP(L1298,ActivityList[#Data],14,0)="Figure"," "&amp;Timeline&amp;Figure,"")),"")</f>
        <v/>
      </c>
      <c r="C1298" s="85" t="str">
        <v>Read chapter 14</v>
      </c>
      <c r="D1298" s="218" t="str">
        <v>By the Great Horn Spoon</v>
      </c>
      <c r="E1298" s="218" t="str">
        <v>Foundation</v>
      </c>
      <c r="F1298" s="219" t="str">
        <v>Literature</v>
      </c>
      <c r="G1298" s="5">
        <v>14</v>
      </c>
      <c r="H1298" s="5" t="str">
        <v>Jesse</v>
      </c>
      <c r="I1298" s="5" t="str">
        <v>Completed</v>
      </c>
      <c r="J1298" s="220">
        <f>_xlfn.XLOOKUP(G1298,Calendar!$A$2:$A$300,Calendar!$B$2:$B$300)</f>
        <v>43363</v>
      </c>
      <c r="K1298" s="5" t="b">
        <f t="shared" ca="1" si="63"/>
        <v>1</v>
      </c>
      <c r="L1298" s="5" t="str">
        <f t="shared" si="64"/>
        <v>FoundationBy the Great Horn Spoon14</v>
      </c>
    </row>
    <row r="1299" spans="1:12" hidden="1" x14ac:dyDescent="0.25">
      <c r="A1299" s="217" t="str">
        <f t="shared" si="65"/>
        <v>ƒ __/__</v>
      </c>
      <c r="B1299" s="217" t="str">
        <f>IFERROR(IF(VLOOKUP(L1299,ActivityList[#Data],13,0)="Yes"," "&amp;Map,"")&amp;IF(VLOOKUP(L1299,ActivityList[#Data],14,0)="Yes"," "&amp;Timeline,IF(VLOOKUP(L1299,ActivityList[#Data],14,0)="Figure"," "&amp;Timeline&amp;Figure,"")),"")</f>
        <v/>
      </c>
      <c r="C1299" s="85" t="str">
        <v>Read chapter 15</v>
      </c>
      <c r="D1299" s="218" t="str">
        <v>By the Great Horn Spoon</v>
      </c>
      <c r="E1299" s="218" t="str">
        <v>Foundation</v>
      </c>
      <c r="F1299" s="219" t="str">
        <v>Literature</v>
      </c>
      <c r="G1299" s="5">
        <v>15</v>
      </c>
      <c r="H1299" s="5" t="str">
        <v>Jesse</v>
      </c>
      <c r="I1299" s="5" t="str">
        <v>Completed</v>
      </c>
      <c r="J1299" s="220">
        <f>_xlfn.XLOOKUP(G1299,Calendar!$A$2:$A$300,Calendar!$B$2:$B$300)</f>
        <v>43364</v>
      </c>
      <c r="K1299" s="5" t="b">
        <f t="shared" ref="K1299:K1362" ca="1" si="66">J1299&lt;=$D$1</f>
        <v>1</v>
      </c>
      <c r="L1299" s="5" t="str">
        <f t="shared" ref="L1299:L1362" si="67">E1299&amp;D1299&amp;G1299</f>
        <v>FoundationBy the Great Horn Spoon15</v>
      </c>
    </row>
    <row r="1300" spans="1:12" hidden="1" x14ac:dyDescent="0.25">
      <c r="A1300" s="217" t="str">
        <f t="shared" si="65"/>
        <v>ƒ __/__</v>
      </c>
      <c r="B1300" s="217" t="str">
        <f>IFERROR(IF(VLOOKUP(L1300,ActivityList[#Data],13,0)="Yes"," "&amp;Map,"")&amp;IF(VLOOKUP(L1300,ActivityList[#Data],14,0)="Yes"," "&amp;Timeline,IF(VLOOKUP(L1300,ActivityList[#Data],14,0)="Figure"," "&amp;Timeline&amp;Figure,"")),"")</f>
        <v xml:space="preserve"> Ǽ</v>
      </c>
      <c r="C1300" s="85" t="str">
        <v>Read chapter 16</v>
      </c>
      <c r="D1300" s="218" t="str">
        <v>By the Great Horn Spoon</v>
      </c>
      <c r="E1300" s="218" t="str">
        <v>Foundation</v>
      </c>
      <c r="F1300" s="219" t="str">
        <v>Literature</v>
      </c>
      <c r="G1300" s="5">
        <v>16</v>
      </c>
      <c r="H1300" s="5" t="str">
        <v>Jesse</v>
      </c>
      <c r="I1300" s="5" t="str">
        <v>Completed</v>
      </c>
      <c r="J1300" s="220">
        <f>_xlfn.XLOOKUP(G1300,Calendar!$A$2:$A$300,Calendar!$B$2:$B$300)</f>
        <v>43367</v>
      </c>
      <c r="K1300" s="5" t="b">
        <f t="shared" ca="1" si="66"/>
        <v>1</v>
      </c>
      <c r="L1300" s="5" t="str">
        <f t="shared" si="67"/>
        <v>FoundationBy the Great Horn Spoon16</v>
      </c>
    </row>
    <row r="1301" spans="1:12" hidden="1" x14ac:dyDescent="0.25">
      <c r="A1301" s="217" t="str">
        <f t="shared" si="65"/>
        <v>ƒ __/__</v>
      </c>
      <c r="B1301" s="217" t="str">
        <f>IFERROR(IF(VLOOKUP(L1301,ActivityList[#Data],13,0)="Yes"," "&amp;Map,"")&amp;IF(VLOOKUP(L1301,ActivityList[#Data],14,0)="Yes"," "&amp;Timeline,IF(VLOOKUP(L1301,ActivityList[#Data],14,0)="Figure"," "&amp;Timeline&amp;Figure,"")),"")</f>
        <v/>
      </c>
      <c r="C1301" s="85" t="str">
        <v>Read chapter 17</v>
      </c>
      <c r="D1301" s="218" t="str">
        <v>By the Great Horn Spoon</v>
      </c>
      <c r="E1301" s="218" t="str">
        <v>Foundation</v>
      </c>
      <c r="F1301" s="219" t="str">
        <v>Literature</v>
      </c>
      <c r="G1301" s="5">
        <v>17</v>
      </c>
      <c r="H1301" s="5" t="str">
        <v>Jesse</v>
      </c>
      <c r="I1301" s="5" t="str">
        <v>Completed</v>
      </c>
      <c r="J1301" s="220">
        <f>_xlfn.XLOOKUP(G1301,Calendar!$A$2:$A$300,Calendar!$B$2:$B$300)</f>
        <v>43368</v>
      </c>
      <c r="K1301" s="5" t="b">
        <f t="shared" ca="1" si="66"/>
        <v>1</v>
      </c>
      <c r="L1301" s="5" t="str">
        <f t="shared" si="67"/>
        <v>FoundationBy the Great Horn Spoon17</v>
      </c>
    </row>
    <row r="1302" spans="1:12" hidden="1" x14ac:dyDescent="0.25">
      <c r="A1302" s="217" t="str">
        <f t="shared" si="65"/>
        <v>ƒ __/__</v>
      </c>
      <c r="B1302" s="217" t="str">
        <f>IFERROR(IF(VLOOKUP(L1302,ActivityList[#Data],13,0)="Yes"," "&amp;Map,"")&amp;IF(VLOOKUP(L1302,ActivityList[#Data],14,0)="Yes"," "&amp;Timeline,IF(VLOOKUP(L1302,ActivityList[#Data],14,0)="Figure"," "&amp;Timeline&amp;Figure,"")),"")</f>
        <v/>
      </c>
      <c r="C1302" s="85" t="str">
        <v>Read chapter 18</v>
      </c>
      <c r="D1302" s="218" t="str">
        <v>By the Great Horn Spoon</v>
      </c>
      <c r="E1302" s="218" t="str">
        <v>Foundation</v>
      </c>
      <c r="F1302" s="219" t="str">
        <v>Literature</v>
      </c>
      <c r="G1302" s="5">
        <v>18</v>
      </c>
      <c r="H1302" s="5" t="str">
        <v>Jesse</v>
      </c>
      <c r="I1302" s="5" t="str">
        <v>Completed</v>
      </c>
      <c r="J1302" s="220">
        <f>_xlfn.XLOOKUP(G1302,Calendar!$A$2:$A$300,Calendar!$B$2:$B$300)</f>
        <v>43369</v>
      </c>
      <c r="K1302" s="5" t="b">
        <f t="shared" ca="1" si="66"/>
        <v>1</v>
      </c>
      <c r="L1302" s="5" t="str">
        <f t="shared" si="67"/>
        <v>FoundationBy the Great Horn Spoon18</v>
      </c>
    </row>
    <row r="1303" spans="1:12" hidden="1" x14ac:dyDescent="0.25">
      <c r="A1303" s="217" t="str">
        <f t="shared" si="65"/>
        <v>ƒ __/__</v>
      </c>
      <c r="B1303" s="217" t="str">
        <f>IFERROR(IF(VLOOKUP(L1303,ActivityList[#Data],13,0)="Yes"," "&amp;Map,"")&amp;IF(VLOOKUP(L1303,ActivityList[#Data],14,0)="Yes"," "&amp;Timeline,IF(VLOOKUP(L1303,ActivityList[#Data],14,0)="Figure"," "&amp;Timeline&amp;Figure,"")),"")</f>
        <v/>
      </c>
      <c r="C1303" s="85" t="str">
        <v>Read pp.5-16</v>
      </c>
      <c r="D1303" s="218" t="str">
        <v>Freedom Train</v>
      </c>
      <c r="E1303" s="218" t="str">
        <v>Foundation</v>
      </c>
      <c r="F1303" s="219" t="str">
        <v>Literature</v>
      </c>
      <c r="G1303" s="5">
        <v>21</v>
      </c>
      <c r="H1303" s="5" t="str">
        <v>Jesse</v>
      </c>
      <c r="I1303" s="5" t="str">
        <v>Completed</v>
      </c>
      <c r="J1303" s="220">
        <f>_xlfn.XLOOKUP(G1303,Calendar!$A$2:$A$300,Calendar!$B$2:$B$300)</f>
        <v>43374</v>
      </c>
      <c r="K1303" s="5" t="b">
        <f t="shared" ca="1" si="66"/>
        <v>1</v>
      </c>
      <c r="L1303" s="5" t="str">
        <f t="shared" si="67"/>
        <v>FoundationFreedom Train21</v>
      </c>
    </row>
    <row r="1304" spans="1:12" hidden="1" x14ac:dyDescent="0.25">
      <c r="A1304" s="217" t="str">
        <f t="shared" si="65"/>
        <v>ƒ __/__</v>
      </c>
      <c r="B1304" s="217" t="str">
        <f>IFERROR(IF(VLOOKUP(L1304,ActivityList[#Data],13,0)="Yes"," "&amp;Map,"")&amp;IF(VLOOKUP(L1304,ActivityList[#Data],14,0)="Yes"," "&amp;Timeline,IF(VLOOKUP(L1304,ActivityList[#Data],14,0)="Figure"," "&amp;Timeline&amp;Figure,"")),"")</f>
        <v xml:space="preserve"> Ǽ ǽǾ</v>
      </c>
      <c r="C1304" s="85" t="str">
        <v>Read pp.17-23</v>
      </c>
      <c r="D1304" s="218" t="str">
        <v>Freedom Train</v>
      </c>
      <c r="E1304" s="218" t="str">
        <v>Foundation</v>
      </c>
      <c r="F1304" s="219" t="str">
        <v>Literature</v>
      </c>
      <c r="G1304" s="5">
        <v>22</v>
      </c>
      <c r="H1304" s="5" t="str">
        <v>Jesse</v>
      </c>
      <c r="I1304" s="5" t="str">
        <v>Completed</v>
      </c>
      <c r="J1304" s="220">
        <f>_xlfn.XLOOKUP(G1304,Calendar!$A$2:$A$300,Calendar!$B$2:$B$300)</f>
        <v>43375</v>
      </c>
      <c r="K1304" s="5" t="b">
        <f t="shared" ca="1" si="66"/>
        <v>1</v>
      </c>
      <c r="L1304" s="5" t="str">
        <f t="shared" si="67"/>
        <v>FoundationFreedom Train22</v>
      </c>
    </row>
    <row r="1305" spans="1:12" hidden="1" x14ac:dyDescent="0.25">
      <c r="A1305" s="217" t="str">
        <f t="shared" si="65"/>
        <v>ƒ __/__</v>
      </c>
      <c r="B1305" s="217" t="str">
        <f>IFERROR(IF(VLOOKUP(L1305,ActivityList[#Data],13,0)="Yes"," "&amp;Map,"")&amp;IF(VLOOKUP(L1305,ActivityList[#Data],14,0)="Yes"," "&amp;Timeline,IF(VLOOKUP(L1305,ActivityList[#Data],14,0)="Figure"," "&amp;Timeline&amp;Figure,"")),"")</f>
        <v/>
      </c>
      <c r="C1305" s="85" t="str">
        <v>Read pp.24-38</v>
      </c>
      <c r="D1305" s="218" t="str">
        <v>Freedom Train</v>
      </c>
      <c r="E1305" s="218" t="str">
        <v>Foundation</v>
      </c>
      <c r="F1305" s="219" t="str">
        <v>Literature</v>
      </c>
      <c r="G1305" s="5">
        <v>23</v>
      </c>
      <c r="H1305" s="5" t="str">
        <v>Jesse</v>
      </c>
      <c r="I1305" s="5" t="str">
        <v>Completed</v>
      </c>
      <c r="J1305" s="220">
        <f>_xlfn.XLOOKUP(G1305,Calendar!$A$2:$A$300,Calendar!$B$2:$B$300)</f>
        <v>43376</v>
      </c>
      <c r="K1305" s="5" t="b">
        <f t="shared" ca="1" si="66"/>
        <v>1</v>
      </c>
      <c r="L1305" s="5" t="str">
        <f t="shared" si="67"/>
        <v>FoundationFreedom Train23</v>
      </c>
    </row>
    <row r="1306" spans="1:12" x14ac:dyDescent="0.25">
      <c r="A1306" s="217" t="str">
        <f t="shared" si="65"/>
        <v>ƒ __/__</v>
      </c>
      <c r="B1306" s="217" t="str">
        <f>IFERROR(IF(VLOOKUP(L1306,ActivityList[#Data],13,0)="Yes"," "&amp;Map,"")&amp;IF(VLOOKUP(L1306,ActivityList[#Data],14,0)="Yes"," "&amp;Timeline,IF(VLOOKUP(L1306,ActivityList[#Data],14,0)="Figure"," "&amp;Timeline&amp;Figure,"")),"")</f>
        <v/>
      </c>
      <c r="C1306" s="85" t="str">
        <v>Read pp.39-45</v>
      </c>
      <c r="D1306" s="218" t="str">
        <v>Freedom Train</v>
      </c>
      <c r="E1306" s="218" t="str">
        <v>Foundation</v>
      </c>
      <c r="F1306" s="219" t="str">
        <v>Literature</v>
      </c>
      <c r="G1306" s="5">
        <v>24</v>
      </c>
      <c r="H1306" s="5" t="str">
        <v>Jesse</v>
      </c>
      <c r="I1306" s="5" t="str">
        <v>Planned</v>
      </c>
      <c r="J1306" s="220">
        <f>_xlfn.XLOOKUP(G1306,Calendar!$A$2:$A$300,Calendar!$B$2:$B$300)</f>
        <v>43377</v>
      </c>
      <c r="K1306" s="5" t="b">
        <f t="shared" ca="1" si="66"/>
        <v>1</v>
      </c>
      <c r="L1306" s="5" t="str">
        <f t="shared" si="67"/>
        <v>FoundationFreedom Train24</v>
      </c>
    </row>
    <row r="1307" spans="1:12" x14ac:dyDescent="0.25">
      <c r="A1307" s="217" t="str">
        <f t="shared" si="65"/>
        <v>ƒ __/__</v>
      </c>
      <c r="B1307" s="217" t="str">
        <f>IFERROR(IF(VLOOKUP(L1307,ActivityList[#Data],13,0)="Yes"," "&amp;Map,"")&amp;IF(VLOOKUP(L1307,ActivityList[#Data],14,0)="Yes"," "&amp;Timeline,IF(VLOOKUP(L1307,ActivityList[#Data],14,0)="Figure"," "&amp;Timeline&amp;Figure,"")),"")</f>
        <v/>
      </c>
      <c r="C1307" s="85" t="str">
        <v>Read pp.46-57</v>
      </c>
      <c r="D1307" s="218" t="str">
        <v>Freedom Train</v>
      </c>
      <c r="E1307" s="218" t="str">
        <v>Foundation</v>
      </c>
      <c r="F1307" s="219" t="str">
        <v>Literature</v>
      </c>
      <c r="G1307" s="5">
        <v>25</v>
      </c>
      <c r="H1307" s="5" t="str">
        <v>Jesse</v>
      </c>
      <c r="I1307" s="5" t="str">
        <v>Planned</v>
      </c>
      <c r="J1307" s="220">
        <f>_xlfn.XLOOKUP(G1307,Calendar!$A$2:$A$300,Calendar!$B$2:$B$300)</f>
        <v>43378</v>
      </c>
      <c r="K1307" s="5" t="b">
        <f t="shared" ca="1" si="66"/>
        <v>1</v>
      </c>
      <c r="L1307" s="5" t="str">
        <f t="shared" si="67"/>
        <v>FoundationFreedom Train25</v>
      </c>
    </row>
    <row r="1308" spans="1:12" hidden="1" x14ac:dyDescent="0.25">
      <c r="A1308" s="217" t="str">
        <f t="shared" si="65"/>
        <v>ƒ __/__</v>
      </c>
      <c r="B1308" s="217" t="str">
        <f>IFERROR(IF(VLOOKUP(L1308,ActivityList[#Data],13,0)="Yes"," "&amp;Map,"")&amp;IF(VLOOKUP(L1308,ActivityList[#Data],14,0)="Yes"," "&amp;Timeline,IF(VLOOKUP(L1308,ActivityList[#Data],14,0)="Figure"," "&amp;Timeline&amp;Figure,"")),"")</f>
        <v xml:space="preserve"> ǽ</v>
      </c>
      <c r="C1308" s="85" t="str">
        <v>Read pp.58-66</v>
      </c>
      <c r="D1308" s="218" t="str">
        <v>Freedom Train</v>
      </c>
      <c r="E1308" s="218" t="str">
        <v>Foundation</v>
      </c>
      <c r="F1308" s="219" t="str">
        <v>Literature</v>
      </c>
      <c r="G1308" s="5">
        <v>26</v>
      </c>
      <c r="H1308" s="5" t="str">
        <v>Jesse</v>
      </c>
      <c r="I1308" s="5" t="str">
        <v>Planned</v>
      </c>
      <c r="J1308" s="220">
        <f>_xlfn.XLOOKUP(G1308,Calendar!$A$2:$A$300,Calendar!$B$2:$B$300)</f>
        <v>43381</v>
      </c>
      <c r="K1308" s="5" t="b">
        <f t="shared" ca="1" si="66"/>
        <v>0</v>
      </c>
      <c r="L1308" s="5" t="str">
        <f t="shared" si="67"/>
        <v>FoundationFreedom Train26</v>
      </c>
    </row>
    <row r="1309" spans="1:12" hidden="1" x14ac:dyDescent="0.25">
      <c r="A1309" s="217" t="str">
        <f t="shared" si="65"/>
        <v>ƒ __/__</v>
      </c>
      <c r="B1309" s="217" t="str">
        <f>IFERROR(IF(VLOOKUP(L1309,ActivityList[#Data],13,0)="Yes"," "&amp;Map,"")&amp;IF(VLOOKUP(L1309,ActivityList[#Data],14,0)="Yes"," "&amp;Timeline,IF(VLOOKUP(L1309,ActivityList[#Data],14,0)="Figure"," "&amp;Timeline&amp;Figure,"")),"")</f>
        <v/>
      </c>
      <c r="C1309" s="85" t="str">
        <v>Read pp.67-73</v>
      </c>
      <c r="D1309" s="218" t="str">
        <v>Freedom Train</v>
      </c>
      <c r="E1309" s="218" t="str">
        <v>Foundation</v>
      </c>
      <c r="F1309" s="219" t="str">
        <v>Literature</v>
      </c>
      <c r="G1309" s="5">
        <v>27</v>
      </c>
      <c r="H1309" s="5" t="str">
        <v>Jesse</v>
      </c>
      <c r="I1309" s="5" t="str">
        <v>Planned</v>
      </c>
      <c r="J1309" s="220">
        <f>_xlfn.XLOOKUP(G1309,Calendar!$A$2:$A$300,Calendar!$B$2:$B$300)</f>
        <v>43382</v>
      </c>
      <c r="K1309" s="5" t="b">
        <f t="shared" ca="1" si="66"/>
        <v>0</v>
      </c>
      <c r="L1309" s="5" t="str">
        <f t="shared" si="67"/>
        <v>FoundationFreedom Train27</v>
      </c>
    </row>
    <row r="1310" spans="1:12" hidden="1" x14ac:dyDescent="0.25">
      <c r="A1310" s="217" t="str">
        <f t="shared" si="65"/>
        <v>ƒ __/__</v>
      </c>
      <c r="B1310" s="217" t="str">
        <f>IFERROR(IF(VLOOKUP(L1310,ActivityList[#Data],13,0)="Yes"," "&amp;Map,"")&amp;IF(VLOOKUP(L1310,ActivityList[#Data],14,0)="Yes"," "&amp;Timeline,IF(VLOOKUP(L1310,ActivityList[#Data],14,0)="Figure"," "&amp;Timeline&amp;Figure,"")),"")</f>
        <v xml:space="preserve"> Ǽ</v>
      </c>
      <c r="C1310" s="85" t="str">
        <v>Read pp.74-82</v>
      </c>
      <c r="D1310" s="218" t="str">
        <v>Freedom Train</v>
      </c>
      <c r="E1310" s="218" t="str">
        <v>Foundation</v>
      </c>
      <c r="F1310" s="219" t="str">
        <v>Literature</v>
      </c>
      <c r="G1310" s="5">
        <v>28</v>
      </c>
      <c r="H1310" s="5" t="str">
        <v>Jesse</v>
      </c>
      <c r="I1310" s="5" t="str">
        <v>Planned</v>
      </c>
      <c r="J1310" s="220">
        <f>_xlfn.XLOOKUP(G1310,Calendar!$A$2:$A$300,Calendar!$B$2:$B$300)</f>
        <v>43383</v>
      </c>
      <c r="K1310" s="5" t="b">
        <f t="shared" ca="1" si="66"/>
        <v>0</v>
      </c>
      <c r="L1310" s="5" t="str">
        <f t="shared" si="67"/>
        <v>FoundationFreedom Train28</v>
      </c>
    </row>
    <row r="1311" spans="1:12" hidden="1" x14ac:dyDescent="0.25">
      <c r="A1311" s="217" t="str">
        <f t="shared" si="65"/>
        <v>ƒ __/__</v>
      </c>
      <c r="B1311" s="217" t="str">
        <f>IFERROR(IF(VLOOKUP(L1311,ActivityList[#Data],13,0)="Yes"," "&amp;Map,"")&amp;IF(VLOOKUP(L1311,ActivityList[#Data],14,0)="Yes"," "&amp;Timeline,IF(VLOOKUP(L1311,ActivityList[#Data],14,0)="Figure"," "&amp;Timeline&amp;Figure,"")),"")</f>
        <v/>
      </c>
      <c r="C1311" s="85" t="str">
        <v>Read pp.83-89</v>
      </c>
      <c r="D1311" s="218" t="str">
        <v>Freedom Train</v>
      </c>
      <c r="E1311" s="218" t="str">
        <v>Foundation</v>
      </c>
      <c r="F1311" s="219" t="str">
        <v>Literature</v>
      </c>
      <c r="G1311" s="5">
        <v>29</v>
      </c>
      <c r="H1311" s="5" t="str">
        <v>Jesse</v>
      </c>
      <c r="I1311" s="5" t="str">
        <v>Planned</v>
      </c>
      <c r="J1311" s="220">
        <f>_xlfn.XLOOKUP(G1311,Calendar!$A$2:$A$300,Calendar!$B$2:$B$300)</f>
        <v>43384</v>
      </c>
      <c r="K1311" s="5" t="b">
        <f t="shared" ca="1" si="66"/>
        <v>0</v>
      </c>
      <c r="L1311" s="5" t="str">
        <f t="shared" si="67"/>
        <v>FoundationFreedom Train29</v>
      </c>
    </row>
    <row r="1312" spans="1:12" hidden="1" x14ac:dyDescent="0.25">
      <c r="A1312" s="217" t="str">
        <f t="shared" si="65"/>
        <v>ƒ __/__</v>
      </c>
      <c r="B1312" s="217" t="str">
        <f>IFERROR(IF(VLOOKUP(L1312,ActivityList[#Data],13,0)="Yes"," "&amp;Map,"")&amp;IF(VLOOKUP(L1312,ActivityList[#Data],14,0)="Yes"," "&amp;Timeline,IF(VLOOKUP(L1312,ActivityList[#Data],14,0)="Figure"," "&amp;Timeline&amp;Figure,"")),"")</f>
        <v xml:space="preserve"> Ǽ</v>
      </c>
      <c r="C1312" s="85" t="str">
        <v>pp.90-100</v>
      </c>
      <c r="D1312" s="218" t="str">
        <v>Freedom Train</v>
      </c>
      <c r="E1312" s="218" t="str">
        <v>Foundation</v>
      </c>
      <c r="F1312" s="219" t="str">
        <v>Literature</v>
      </c>
      <c r="G1312" s="5">
        <v>30</v>
      </c>
      <c r="H1312" s="5" t="str">
        <v>Jesse</v>
      </c>
      <c r="I1312" s="5" t="str">
        <v>Planned</v>
      </c>
      <c r="J1312" s="220">
        <f>_xlfn.XLOOKUP(G1312,Calendar!$A$2:$A$300,Calendar!$B$2:$B$300)</f>
        <v>43385</v>
      </c>
      <c r="K1312" s="5" t="b">
        <f t="shared" ca="1" si="66"/>
        <v>0</v>
      </c>
      <c r="L1312" s="5" t="str">
        <f t="shared" si="67"/>
        <v>FoundationFreedom Train30</v>
      </c>
    </row>
    <row r="1313" spans="1:12" hidden="1" x14ac:dyDescent="0.25">
      <c r="A1313" s="217" t="str">
        <f t="shared" si="65"/>
        <v>ƒ __/__</v>
      </c>
      <c r="B1313" s="217" t="str">
        <f>IFERROR(IF(VLOOKUP(L1313,ActivityList[#Data],13,0)="Yes"," "&amp;Map,"")&amp;IF(VLOOKUP(L1313,ActivityList[#Data],14,0)="Yes"," "&amp;Timeline,IF(VLOOKUP(L1313,ActivityList[#Data],14,0)="Figure"," "&amp;Timeline&amp;Figure,"")),"")</f>
        <v/>
      </c>
      <c r="C1313" s="85" t="str">
        <v>Read pp.101-108</v>
      </c>
      <c r="D1313" s="218" t="str">
        <v>Freedom Train</v>
      </c>
      <c r="E1313" s="218" t="str">
        <v>Foundation</v>
      </c>
      <c r="F1313" s="219" t="str">
        <v>Literature</v>
      </c>
      <c r="G1313" s="5">
        <v>31</v>
      </c>
      <c r="H1313" s="5" t="str">
        <v>Jesse</v>
      </c>
      <c r="I1313" s="5" t="str">
        <v>Planned</v>
      </c>
      <c r="J1313" s="220">
        <f>_xlfn.XLOOKUP(G1313,Calendar!$A$2:$A$300,Calendar!$B$2:$B$300)</f>
        <v>43388</v>
      </c>
      <c r="K1313" s="5" t="b">
        <f t="shared" ca="1" si="66"/>
        <v>0</v>
      </c>
      <c r="L1313" s="5" t="str">
        <f t="shared" si="67"/>
        <v>FoundationFreedom Train31</v>
      </c>
    </row>
    <row r="1314" spans="1:12" hidden="1" x14ac:dyDescent="0.25">
      <c r="A1314" s="217" t="str">
        <f t="shared" si="65"/>
        <v>ƒ __/__</v>
      </c>
      <c r="B1314" s="217" t="str">
        <f>IFERROR(IF(VLOOKUP(L1314,ActivityList[#Data],13,0)="Yes"," "&amp;Map,"")&amp;IF(VLOOKUP(L1314,ActivityList[#Data],14,0)="Yes"," "&amp;Timeline,IF(VLOOKUP(L1314,ActivityList[#Data],14,0)="Figure"," "&amp;Timeline&amp;Figure,"")),"")</f>
        <v/>
      </c>
      <c r="C1314" s="85" t="str">
        <v>Read pp.109-117</v>
      </c>
      <c r="D1314" s="218" t="str">
        <v>Freedom Train</v>
      </c>
      <c r="E1314" s="218" t="str">
        <v>Foundation</v>
      </c>
      <c r="F1314" s="219" t="str">
        <v>Literature</v>
      </c>
      <c r="G1314" s="5">
        <v>32</v>
      </c>
      <c r="H1314" s="5" t="str">
        <v>Jesse</v>
      </c>
      <c r="I1314" s="5" t="str">
        <v>Planned</v>
      </c>
      <c r="J1314" s="220">
        <f>_xlfn.XLOOKUP(G1314,Calendar!$A$2:$A$300,Calendar!$B$2:$B$300)</f>
        <v>43389</v>
      </c>
      <c r="K1314" s="5" t="b">
        <f t="shared" ca="1" si="66"/>
        <v>0</v>
      </c>
      <c r="L1314" s="5" t="str">
        <f t="shared" si="67"/>
        <v>FoundationFreedom Train32</v>
      </c>
    </row>
    <row r="1315" spans="1:12" hidden="1" x14ac:dyDescent="0.25">
      <c r="A1315" s="217" t="str">
        <f t="shared" si="65"/>
        <v>ƒ __/__</v>
      </c>
      <c r="B1315" s="217" t="str">
        <f>IFERROR(IF(VLOOKUP(L1315,ActivityList[#Data],13,0)="Yes"," "&amp;Map,"")&amp;IF(VLOOKUP(L1315,ActivityList[#Data],14,0)="Yes"," "&amp;Timeline,IF(VLOOKUP(L1315,ActivityList[#Data],14,0)="Figure"," "&amp;Timeline&amp;Figure,"")),"")</f>
        <v/>
      </c>
      <c r="C1315" s="85" t="str">
        <v>Read pp.118-126</v>
      </c>
      <c r="D1315" s="218" t="str">
        <v>Freedom Train</v>
      </c>
      <c r="E1315" s="218" t="str">
        <v>Foundation</v>
      </c>
      <c r="F1315" s="219" t="str">
        <v>Literature</v>
      </c>
      <c r="G1315" s="5">
        <v>33</v>
      </c>
      <c r="H1315" s="5" t="str">
        <v>Jesse</v>
      </c>
      <c r="I1315" s="5" t="str">
        <v>Planned</v>
      </c>
      <c r="J1315" s="220">
        <f>_xlfn.XLOOKUP(G1315,Calendar!$A$2:$A$300,Calendar!$B$2:$B$300)</f>
        <v>43390</v>
      </c>
      <c r="K1315" s="5" t="b">
        <f t="shared" ca="1" si="66"/>
        <v>0</v>
      </c>
      <c r="L1315" s="5" t="str">
        <f t="shared" si="67"/>
        <v>FoundationFreedom Train33</v>
      </c>
    </row>
    <row r="1316" spans="1:12" hidden="1" x14ac:dyDescent="0.25">
      <c r="A1316" s="217" t="str">
        <f t="shared" si="65"/>
        <v>ƒ __/__</v>
      </c>
      <c r="B1316" s="217" t="str">
        <f>IFERROR(IF(VLOOKUP(L1316,ActivityList[#Data],13,0)="Yes"," "&amp;Map,"")&amp;IF(VLOOKUP(L1316,ActivityList[#Data],14,0)="Yes"," "&amp;Timeline,IF(VLOOKUP(L1316,ActivityList[#Data],14,0)="Figure"," "&amp;Timeline&amp;Figure,"")),"")</f>
        <v/>
      </c>
      <c r="C1316" s="85" t="str">
        <v>Read pp.127-133</v>
      </c>
      <c r="D1316" s="218" t="str">
        <v>Freedom Train</v>
      </c>
      <c r="E1316" s="218" t="str">
        <v>Foundation</v>
      </c>
      <c r="F1316" s="219" t="str">
        <v>Literature</v>
      </c>
      <c r="G1316" s="5">
        <v>34</v>
      </c>
      <c r="H1316" s="5" t="str">
        <v>Jesse</v>
      </c>
      <c r="I1316" s="5" t="str">
        <v>Planned</v>
      </c>
      <c r="J1316" s="220">
        <f>_xlfn.XLOOKUP(G1316,Calendar!$A$2:$A$300,Calendar!$B$2:$B$300)</f>
        <v>43391</v>
      </c>
      <c r="K1316" s="5" t="b">
        <f t="shared" ca="1" si="66"/>
        <v>0</v>
      </c>
      <c r="L1316" s="5" t="str">
        <f t="shared" si="67"/>
        <v>FoundationFreedom Train34</v>
      </c>
    </row>
    <row r="1317" spans="1:12" hidden="1" x14ac:dyDescent="0.25">
      <c r="A1317" s="217" t="str">
        <f t="shared" si="65"/>
        <v>ƒ __/__</v>
      </c>
      <c r="B1317" s="217" t="str">
        <f>IFERROR(IF(VLOOKUP(L1317,ActivityList[#Data],13,0)="Yes"," "&amp;Map,"")&amp;IF(VLOOKUP(L1317,ActivityList[#Data],14,0)="Yes"," "&amp;Timeline,IF(VLOOKUP(L1317,ActivityList[#Data],14,0)="Figure"," "&amp;Timeline&amp;Figure,"")),"")</f>
        <v xml:space="preserve"> Ǽ</v>
      </c>
      <c r="C1317" s="85" t="str">
        <v>Read pp.134-148</v>
      </c>
      <c r="D1317" s="218" t="str">
        <v>Freedom Train</v>
      </c>
      <c r="E1317" s="218" t="str">
        <v>Foundation</v>
      </c>
      <c r="F1317" s="219" t="str">
        <v>Literature</v>
      </c>
      <c r="G1317" s="5">
        <v>35</v>
      </c>
      <c r="H1317" s="5" t="str">
        <v>Jesse</v>
      </c>
      <c r="I1317" s="5" t="str">
        <v>Planned</v>
      </c>
      <c r="J1317" s="220">
        <f>_xlfn.XLOOKUP(G1317,Calendar!$A$2:$A$300,Calendar!$B$2:$B$300)</f>
        <v>43392</v>
      </c>
      <c r="K1317" s="5" t="b">
        <f t="shared" ca="1" si="66"/>
        <v>0</v>
      </c>
      <c r="L1317" s="5" t="str">
        <f t="shared" si="67"/>
        <v>FoundationFreedom Train35</v>
      </c>
    </row>
    <row r="1318" spans="1:12" hidden="1" x14ac:dyDescent="0.25">
      <c r="A1318" s="217" t="str">
        <f t="shared" si="65"/>
        <v>ƒ __/__</v>
      </c>
      <c r="B1318" s="217" t="str">
        <f>IFERROR(IF(VLOOKUP(L1318,ActivityList[#Data],13,0)="Yes"," "&amp;Map,"")&amp;IF(VLOOKUP(L1318,ActivityList[#Data],14,0)="Yes"," "&amp;Timeline,IF(VLOOKUP(L1318,ActivityList[#Data],14,0)="Figure"," "&amp;Timeline&amp;Figure,"")),"")</f>
        <v/>
      </c>
      <c r="C1318" s="85" t="str">
        <v>Read pp.149-157</v>
      </c>
      <c r="D1318" s="218" t="str">
        <v>Freedom Train</v>
      </c>
      <c r="E1318" s="218" t="str">
        <v>Foundation</v>
      </c>
      <c r="F1318" s="219" t="str">
        <v>Literature</v>
      </c>
      <c r="G1318" s="5">
        <v>36</v>
      </c>
      <c r="H1318" s="5" t="str">
        <v>Jesse</v>
      </c>
      <c r="I1318" s="5" t="str">
        <v>Planned</v>
      </c>
      <c r="J1318" s="220">
        <f>_xlfn.XLOOKUP(G1318,Calendar!$A$2:$A$300,Calendar!$B$2:$B$300)</f>
        <v>43395</v>
      </c>
      <c r="K1318" s="5" t="b">
        <f t="shared" ca="1" si="66"/>
        <v>0</v>
      </c>
      <c r="L1318" s="5" t="str">
        <f t="shared" si="67"/>
        <v>FoundationFreedom Train36</v>
      </c>
    </row>
    <row r="1319" spans="1:12" hidden="1" x14ac:dyDescent="0.25">
      <c r="A1319" s="217" t="str">
        <f t="shared" si="65"/>
        <v>ƒ __/__</v>
      </c>
      <c r="B1319" s="217" t="str">
        <f>IFERROR(IF(VLOOKUP(L1319,ActivityList[#Data],13,0)="Yes"," "&amp;Map,"")&amp;IF(VLOOKUP(L1319,ActivityList[#Data],14,0)="Yes"," "&amp;Timeline,IF(VLOOKUP(L1319,ActivityList[#Data],14,0)="Figure"," "&amp;Timeline&amp;Figure,"")),"")</f>
        <v xml:space="preserve"> Ǽ</v>
      </c>
      <c r="C1319" s="85" t="str">
        <v>Read pp.158-164</v>
      </c>
      <c r="D1319" s="218" t="str">
        <v>Freedom Train</v>
      </c>
      <c r="E1319" s="218" t="str">
        <v>Foundation</v>
      </c>
      <c r="F1319" s="219" t="str">
        <v>Literature</v>
      </c>
      <c r="G1319" s="5">
        <v>37</v>
      </c>
      <c r="H1319" s="5" t="str">
        <v>Jesse</v>
      </c>
      <c r="I1319" s="5" t="str">
        <v>Planned</v>
      </c>
      <c r="J1319" s="220">
        <f>_xlfn.XLOOKUP(G1319,Calendar!$A$2:$A$300,Calendar!$B$2:$B$300)</f>
        <v>43396</v>
      </c>
      <c r="K1319" s="5" t="b">
        <f t="shared" ca="1" si="66"/>
        <v>0</v>
      </c>
      <c r="L1319" s="5" t="str">
        <f t="shared" si="67"/>
        <v>FoundationFreedom Train37</v>
      </c>
    </row>
    <row r="1320" spans="1:12" hidden="1" x14ac:dyDescent="0.25">
      <c r="A1320" s="217" t="str">
        <f t="shared" si="65"/>
        <v>ƒ __/__</v>
      </c>
      <c r="B1320" s="217" t="str">
        <f>IFERROR(IF(VLOOKUP(L1320,ActivityList[#Data],13,0)="Yes"," "&amp;Map,"")&amp;IF(VLOOKUP(L1320,ActivityList[#Data],14,0)="Yes"," "&amp;Timeline,IF(VLOOKUP(L1320,ActivityList[#Data],14,0)="Figure"," "&amp;Timeline&amp;Figure,"")),"")</f>
        <v xml:space="preserve"> ǽǾ</v>
      </c>
      <c r="C1320" s="85" t="str">
        <v>Read pp.165-172</v>
      </c>
      <c r="D1320" s="218" t="str">
        <v>Freedom Train</v>
      </c>
      <c r="E1320" s="218" t="str">
        <v>Foundation</v>
      </c>
      <c r="F1320" s="219" t="str">
        <v>Literature</v>
      </c>
      <c r="G1320" s="5">
        <v>38</v>
      </c>
      <c r="H1320" s="5" t="str">
        <v>Jesse</v>
      </c>
      <c r="I1320" s="5" t="str">
        <v>Planned</v>
      </c>
      <c r="J1320" s="220">
        <f>_xlfn.XLOOKUP(G1320,Calendar!$A$2:$A$300,Calendar!$B$2:$B$300)</f>
        <v>43397</v>
      </c>
      <c r="K1320" s="5" t="b">
        <f t="shared" ca="1" si="66"/>
        <v>0</v>
      </c>
      <c r="L1320" s="5" t="str">
        <f t="shared" si="67"/>
        <v>FoundationFreedom Train38</v>
      </c>
    </row>
    <row r="1321" spans="1:12" hidden="1" x14ac:dyDescent="0.25">
      <c r="A1321" s="217" t="str">
        <f t="shared" si="65"/>
        <v>ƒ __/__</v>
      </c>
      <c r="B1321" s="217" t="str">
        <f>IFERROR(IF(VLOOKUP(L1321,ActivityList[#Data],13,0)="Yes"," "&amp;Map,"")&amp;IF(VLOOKUP(L1321,ActivityList[#Data],14,0)="Yes"," "&amp;Timeline,IF(VLOOKUP(L1321,ActivityList[#Data],14,0)="Figure"," "&amp;Timeline&amp;Figure,"")),"")</f>
        <v/>
      </c>
      <c r="C1321" s="85" t="str">
        <v>Read pp.173-181</v>
      </c>
      <c r="D1321" s="218" t="str">
        <v>Freedom Train</v>
      </c>
      <c r="E1321" s="218" t="str">
        <v>Foundation</v>
      </c>
      <c r="F1321" s="219" t="str">
        <v>Literature</v>
      </c>
      <c r="G1321" s="5">
        <v>39</v>
      </c>
      <c r="H1321" s="5" t="str">
        <v>Jesse</v>
      </c>
      <c r="I1321" s="5" t="str">
        <v>Planned</v>
      </c>
      <c r="J1321" s="220">
        <f>_xlfn.XLOOKUP(G1321,Calendar!$A$2:$A$300,Calendar!$B$2:$B$300)</f>
        <v>43398</v>
      </c>
      <c r="K1321" s="5" t="b">
        <f t="shared" ca="1" si="66"/>
        <v>0</v>
      </c>
      <c r="L1321" s="5" t="str">
        <f t="shared" si="67"/>
        <v>FoundationFreedom Train39</v>
      </c>
    </row>
    <row r="1322" spans="1:12" hidden="1" x14ac:dyDescent="0.25">
      <c r="A1322" s="217" t="str">
        <f t="shared" si="65"/>
        <v>ƒ __/__</v>
      </c>
      <c r="B1322" s="217" t="str">
        <f>IFERROR(IF(VLOOKUP(L1322,ActivityList[#Data],13,0)="Yes"," "&amp;Map,"")&amp;IF(VLOOKUP(L1322,ActivityList[#Data],14,0)="Yes"," "&amp;Timeline,IF(VLOOKUP(L1322,ActivityList[#Data],14,0)="Figure"," "&amp;Timeline&amp;Figure,"")),"")</f>
        <v xml:space="preserve"> Ǽ</v>
      </c>
      <c r="C1322" s="85" t="str">
        <v>Read pp.182-191</v>
      </c>
      <c r="D1322" s="218" t="str">
        <v>Freedom Train</v>
      </c>
      <c r="E1322" s="218" t="str">
        <v>Foundation</v>
      </c>
      <c r="F1322" s="219" t="str">
        <v>Literature</v>
      </c>
      <c r="G1322" s="5">
        <v>40</v>
      </c>
      <c r="H1322" s="5" t="str">
        <v>Jesse</v>
      </c>
      <c r="I1322" s="5" t="str">
        <v>Planned</v>
      </c>
      <c r="J1322" s="220">
        <f>_xlfn.XLOOKUP(G1322,Calendar!$A$2:$A$300,Calendar!$B$2:$B$300)</f>
        <v>43399</v>
      </c>
      <c r="K1322" s="5" t="b">
        <f t="shared" ca="1" si="66"/>
        <v>0</v>
      </c>
      <c r="L1322" s="5" t="str">
        <f t="shared" si="67"/>
        <v>FoundationFreedom Train40</v>
      </c>
    </row>
    <row r="1323" spans="1:12" hidden="1" x14ac:dyDescent="0.25">
      <c r="A1323" s="217" t="str">
        <f t="shared" si="65"/>
        <v>ƒ __/__</v>
      </c>
      <c r="B1323" s="217" t="str">
        <f>IFERROR(IF(VLOOKUP(L1323,ActivityList[#Data],13,0)="Yes"," "&amp;Map,"")&amp;IF(VLOOKUP(L1323,ActivityList[#Data],14,0)="Yes"," "&amp;Timeline,IF(VLOOKUP(L1323,ActivityList[#Data],14,0)="Figure"," "&amp;Timeline&amp;Figure,"")),"")</f>
        <v xml:space="preserve"> Ǽ</v>
      </c>
      <c r="C1323" s="85" t="str">
        <v>Read chapter 1</v>
      </c>
      <c r="D1323" s="218" t="str">
        <v>Old Yeller</v>
      </c>
      <c r="E1323" s="218" t="str">
        <v>Foundation</v>
      </c>
      <c r="F1323" s="219" t="str">
        <v>Literature</v>
      </c>
      <c r="G1323" s="5">
        <v>41</v>
      </c>
      <c r="H1323" s="5" t="str">
        <v>Jesse</v>
      </c>
      <c r="I1323" s="5" t="str">
        <v>Planned</v>
      </c>
      <c r="J1323" s="220">
        <f>_xlfn.XLOOKUP(G1323,Calendar!$A$2:$A$300,Calendar!$B$2:$B$300)</f>
        <v>43402</v>
      </c>
      <c r="K1323" s="5" t="b">
        <f t="shared" ca="1" si="66"/>
        <v>0</v>
      </c>
      <c r="L1323" s="5" t="str">
        <f t="shared" si="67"/>
        <v>FoundationOld Yeller41</v>
      </c>
    </row>
    <row r="1324" spans="1:12" hidden="1" x14ac:dyDescent="0.25">
      <c r="A1324" s="217" t="str">
        <f t="shared" si="65"/>
        <v>ƒ __/__</v>
      </c>
      <c r="B1324" s="217" t="str">
        <f>IFERROR(IF(VLOOKUP(L1324,ActivityList[#Data],13,0)="Yes"," "&amp;Map,"")&amp;IF(VLOOKUP(L1324,ActivityList[#Data],14,0)="Yes"," "&amp;Timeline,IF(VLOOKUP(L1324,ActivityList[#Data],14,0)="Figure"," "&amp;Timeline&amp;Figure,"")),"")</f>
        <v/>
      </c>
      <c r="C1324" s="85" t="str">
        <v>Read chapter 2</v>
      </c>
      <c r="D1324" s="218" t="str">
        <v>Old Yeller</v>
      </c>
      <c r="E1324" s="218" t="str">
        <v>Foundation</v>
      </c>
      <c r="F1324" s="219" t="str">
        <v>Literature</v>
      </c>
      <c r="G1324" s="5">
        <v>42</v>
      </c>
      <c r="H1324" s="5" t="str">
        <v>Jesse</v>
      </c>
      <c r="I1324" s="5" t="str">
        <v>Planned</v>
      </c>
      <c r="J1324" s="220">
        <f>_xlfn.XLOOKUP(G1324,Calendar!$A$2:$A$300,Calendar!$B$2:$B$300)</f>
        <v>43403</v>
      </c>
      <c r="K1324" s="5" t="b">
        <f t="shared" ca="1" si="66"/>
        <v>0</v>
      </c>
      <c r="L1324" s="5" t="str">
        <f t="shared" si="67"/>
        <v>FoundationOld Yeller42</v>
      </c>
    </row>
    <row r="1325" spans="1:12" hidden="1" x14ac:dyDescent="0.25">
      <c r="A1325" s="217" t="str">
        <f t="shared" si="65"/>
        <v>ƒ __/__</v>
      </c>
      <c r="B1325" s="217" t="str">
        <f>IFERROR(IF(VLOOKUP(L1325,ActivityList[#Data],13,0)="Yes"," "&amp;Map,"")&amp;IF(VLOOKUP(L1325,ActivityList[#Data],14,0)="Yes"," "&amp;Timeline,IF(VLOOKUP(L1325,ActivityList[#Data],14,0)="Figure"," "&amp;Timeline&amp;Figure,"")),"")</f>
        <v/>
      </c>
      <c r="C1325" s="85" t="str">
        <v>Read chapter 3</v>
      </c>
      <c r="D1325" s="218" t="str">
        <v>Old Yeller</v>
      </c>
      <c r="E1325" s="218" t="str">
        <v>Foundation</v>
      </c>
      <c r="F1325" s="219" t="str">
        <v>Literature</v>
      </c>
      <c r="G1325" s="5">
        <v>43</v>
      </c>
      <c r="H1325" s="5" t="str">
        <v>Jesse</v>
      </c>
      <c r="I1325" s="5" t="str">
        <v>Planned</v>
      </c>
      <c r="J1325" s="220">
        <f>_xlfn.XLOOKUP(G1325,Calendar!$A$2:$A$300,Calendar!$B$2:$B$300)</f>
        <v>43404</v>
      </c>
      <c r="K1325" s="5" t="b">
        <f t="shared" ca="1" si="66"/>
        <v>0</v>
      </c>
      <c r="L1325" s="5" t="str">
        <f t="shared" si="67"/>
        <v>FoundationOld Yeller43</v>
      </c>
    </row>
    <row r="1326" spans="1:12" hidden="1" x14ac:dyDescent="0.25">
      <c r="A1326" s="217" t="str">
        <f t="shared" si="65"/>
        <v>ƒ __/__</v>
      </c>
      <c r="B1326" s="217" t="str">
        <f>IFERROR(IF(VLOOKUP(L1326,ActivityList[#Data],13,0)="Yes"," "&amp;Map,"")&amp;IF(VLOOKUP(L1326,ActivityList[#Data],14,0)="Yes"," "&amp;Timeline,IF(VLOOKUP(L1326,ActivityList[#Data],14,0)="Figure"," "&amp;Timeline&amp;Figure,"")),"")</f>
        <v/>
      </c>
      <c r="C1326" s="85" t="str">
        <v>Read chapter 4</v>
      </c>
      <c r="D1326" s="218" t="str">
        <v>Old Yeller</v>
      </c>
      <c r="E1326" s="218" t="str">
        <v>Foundation</v>
      </c>
      <c r="F1326" s="219" t="str">
        <v>Literature</v>
      </c>
      <c r="G1326" s="5">
        <v>44</v>
      </c>
      <c r="H1326" s="5" t="str">
        <v>Jesse</v>
      </c>
      <c r="I1326" s="5" t="str">
        <v>Planned</v>
      </c>
      <c r="J1326" s="220">
        <f>_xlfn.XLOOKUP(G1326,Calendar!$A$2:$A$300,Calendar!$B$2:$B$300)</f>
        <v>43405</v>
      </c>
      <c r="K1326" s="5" t="b">
        <f t="shared" ca="1" si="66"/>
        <v>0</v>
      </c>
      <c r="L1326" s="5" t="str">
        <f t="shared" si="67"/>
        <v>FoundationOld Yeller44</v>
      </c>
    </row>
    <row r="1327" spans="1:12" hidden="1" x14ac:dyDescent="0.25">
      <c r="A1327" s="217" t="str">
        <f t="shared" si="65"/>
        <v>ƒ __/__</v>
      </c>
      <c r="B1327" s="217" t="str">
        <f>IFERROR(IF(VLOOKUP(L1327,ActivityList[#Data],13,0)="Yes"," "&amp;Map,"")&amp;IF(VLOOKUP(L1327,ActivityList[#Data],14,0)="Yes"," "&amp;Timeline,IF(VLOOKUP(L1327,ActivityList[#Data],14,0)="Figure"," "&amp;Timeline&amp;Figure,"")),"")</f>
        <v/>
      </c>
      <c r="C1327" s="85" t="str">
        <v>Read chapter 5</v>
      </c>
      <c r="D1327" s="218" t="str">
        <v>Old Yeller</v>
      </c>
      <c r="E1327" s="218" t="str">
        <v>Foundation</v>
      </c>
      <c r="F1327" s="219" t="str">
        <v>Literature</v>
      </c>
      <c r="G1327" s="5">
        <v>46</v>
      </c>
      <c r="H1327" s="5" t="str">
        <v>Jesse</v>
      </c>
      <c r="I1327" s="5" t="str">
        <v>Planned</v>
      </c>
      <c r="J1327" s="220">
        <f>_xlfn.XLOOKUP(G1327,Calendar!$A$2:$A$300,Calendar!$B$2:$B$300)</f>
        <v>43409</v>
      </c>
      <c r="K1327" s="5" t="b">
        <f t="shared" ca="1" si="66"/>
        <v>0</v>
      </c>
      <c r="L1327" s="5" t="str">
        <f t="shared" si="67"/>
        <v>FoundationOld Yeller46</v>
      </c>
    </row>
    <row r="1328" spans="1:12" hidden="1" x14ac:dyDescent="0.25">
      <c r="A1328" s="217" t="str">
        <f t="shared" si="65"/>
        <v>ƒ __/__</v>
      </c>
      <c r="B1328" s="217" t="str">
        <f>IFERROR(IF(VLOOKUP(L1328,ActivityList[#Data],13,0)="Yes"," "&amp;Map,"")&amp;IF(VLOOKUP(L1328,ActivityList[#Data],14,0)="Yes"," "&amp;Timeline,IF(VLOOKUP(L1328,ActivityList[#Data],14,0)="Figure"," "&amp;Timeline&amp;Figure,"")),"")</f>
        <v/>
      </c>
      <c r="C1328" s="85" t="str">
        <v>Read chapter 6</v>
      </c>
      <c r="D1328" s="218" t="str">
        <v>Old Yeller</v>
      </c>
      <c r="E1328" s="218" t="str">
        <v>Foundation</v>
      </c>
      <c r="F1328" s="219" t="str">
        <v>Literature</v>
      </c>
      <c r="G1328" s="5">
        <v>47</v>
      </c>
      <c r="H1328" s="5" t="str">
        <v>Jesse</v>
      </c>
      <c r="I1328" s="5" t="str">
        <v>Planned</v>
      </c>
      <c r="J1328" s="220">
        <f>_xlfn.XLOOKUP(G1328,Calendar!$A$2:$A$300,Calendar!$B$2:$B$300)</f>
        <v>43410</v>
      </c>
      <c r="K1328" s="5" t="b">
        <f t="shared" ca="1" si="66"/>
        <v>0</v>
      </c>
      <c r="L1328" s="5" t="str">
        <f t="shared" si="67"/>
        <v>FoundationOld Yeller47</v>
      </c>
    </row>
    <row r="1329" spans="1:12" hidden="1" x14ac:dyDescent="0.25">
      <c r="A1329" s="217" t="str">
        <f t="shared" si="65"/>
        <v>ƒ __/__</v>
      </c>
      <c r="B1329" s="217" t="str">
        <f>IFERROR(IF(VLOOKUP(L1329,ActivityList[#Data],13,0)="Yes"," "&amp;Map,"")&amp;IF(VLOOKUP(L1329,ActivityList[#Data],14,0)="Yes"," "&amp;Timeline,IF(VLOOKUP(L1329,ActivityList[#Data],14,0)="Figure"," "&amp;Timeline&amp;Figure,"")),"")</f>
        <v/>
      </c>
      <c r="C1329" s="85" t="str">
        <v>Read chapter 7</v>
      </c>
      <c r="D1329" s="218" t="str">
        <v>Old Yeller</v>
      </c>
      <c r="E1329" s="218" t="str">
        <v>Foundation</v>
      </c>
      <c r="F1329" s="219" t="str">
        <v>Literature</v>
      </c>
      <c r="G1329" s="5">
        <v>48</v>
      </c>
      <c r="H1329" s="5" t="str">
        <v>Jesse</v>
      </c>
      <c r="I1329" s="5" t="str">
        <v>Planned</v>
      </c>
      <c r="J1329" s="220">
        <f>_xlfn.XLOOKUP(G1329,Calendar!$A$2:$A$300,Calendar!$B$2:$B$300)</f>
        <v>43411</v>
      </c>
      <c r="K1329" s="5" t="b">
        <f t="shared" ca="1" si="66"/>
        <v>0</v>
      </c>
      <c r="L1329" s="5" t="str">
        <f t="shared" si="67"/>
        <v>FoundationOld Yeller48</v>
      </c>
    </row>
    <row r="1330" spans="1:12" hidden="1" x14ac:dyDescent="0.25">
      <c r="A1330" s="217" t="str">
        <f t="shared" si="65"/>
        <v>ƒ __/__</v>
      </c>
      <c r="B1330" s="217" t="str">
        <f>IFERROR(IF(VLOOKUP(L1330,ActivityList[#Data],13,0)="Yes"," "&amp;Map,"")&amp;IF(VLOOKUP(L1330,ActivityList[#Data],14,0)="Yes"," "&amp;Timeline,IF(VLOOKUP(L1330,ActivityList[#Data],14,0)="Figure"," "&amp;Timeline&amp;Figure,"")),"")</f>
        <v/>
      </c>
      <c r="C1330" s="85" t="str">
        <v>Read chapter 8</v>
      </c>
      <c r="D1330" s="218" t="str">
        <v>Old Yeller</v>
      </c>
      <c r="E1330" s="218" t="str">
        <v>Foundation</v>
      </c>
      <c r="F1330" s="219" t="str">
        <v>Literature</v>
      </c>
      <c r="G1330" s="5">
        <v>49</v>
      </c>
      <c r="H1330" s="5" t="str">
        <v>Jesse</v>
      </c>
      <c r="I1330" s="5" t="str">
        <v>Planned</v>
      </c>
      <c r="J1330" s="220">
        <f>_xlfn.XLOOKUP(G1330,Calendar!$A$2:$A$300,Calendar!$B$2:$B$300)</f>
        <v>43412</v>
      </c>
      <c r="K1330" s="5" t="b">
        <f t="shared" ca="1" si="66"/>
        <v>0</v>
      </c>
      <c r="L1330" s="5" t="str">
        <f t="shared" si="67"/>
        <v>FoundationOld Yeller49</v>
      </c>
    </row>
    <row r="1331" spans="1:12" hidden="1" x14ac:dyDescent="0.25">
      <c r="A1331" s="217" t="str">
        <f t="shared" si="65"/>
        <v>ƒ __/__</v>
      </c>
      <c r="B1331" s="217" t="str">
        <f>IFERROR(IF(VLOOKUP(L1331,ActivityList[#Data],13,0)="Yes"," "&amp;Map,"")&amp;IF(VLOOKUP(L1331,ActivityList[#Data],14,0)="Yes"," "&amp;Timeline,IF(VLOOKUP(L1331,ActivityList[#Data],14,0)="Figure"," "&amp;Timeline&amp;Figure,"")),"")</f>
        <v/>
      </c>
      <c r="C1331" s="85" t="str">
        <v>Read chapter 9</v>
      </c>
      <c r="D1331" s="218" t="str">
        <v>Old Yeller</v>
      </c>
      <c r="E1331" s="218" t="str">
        <v>Foundation</v>
      </c>
      <c r="F1331" s="219" t="str">
        <v>Literature</v>
      </c>
      <c r="G1331" s="5">
        <v>51</v>
      </c>
      <c r="H1331" s="5" t="str">
        <v>Jesse</v>
      </c>
      <c r="I1331" s="5" t="str">
        <v>Planned</v>
      </c>
      <c r="J1331" s="220">
        <f>_xlfn.XLOOKUP(G1331,Calendar!$A$2:$A$300,Calendar!$B$2:$B$300)</f>
        <v>43416</v>
      </c>
      <c r="K1331" s="5" t="b">
        <f t="shared" ca="1" si="66"/>
        <v>0</v>
      </c>
      <c r="L1331" s="5" t="str">
        <f t="shared" si="67"/>
        <v>FoundationOld Yeller51</v>
      </c>
    </row>
    <row r="1332" spans="1:12" hidden="1" x14ac:dyDescent="0.25">
      <c r="A1332" s="217" t="str">
        <f t="shared" si="65"/>
        <v>ƒ __/__</v>
      </c>
      <c r="B1332" s="217" t="str">
        <f>IFERROR(IF(VLOOKUP(L1332,ActivityList[#Data],13,0)="Yes"," "&amp;Map,"")&amp;IF(VLOOKUP(L1332,ActivityList[#Data],14,0)="Yes"," "&amp;Timeline,IF(VLOOKUP(L1332,ActivityList[#Data],14,0)="Figure"," "&amp;Timeline&amp;Figure,"")),"")</f>
        <v/>
      </c>
      <c r="C1332" s="85" t="str">
        <v>Read chapter 10</v>
      </c>
      <c r="D1332" s="218" t="str">
        <v>Old Yeller</v>
      </c>
      <c r="E1332" s="218" t="str">
        <v>Foundation</v>
      </c>
      <c r="F1332" s="219" t="str">
        <v>Literature</v>
      </c>
      <c r="G1332" s="5">
        <v>52</v>
      </c>
      <c r="H1332" s="5" t="str">
        <v>Jesse</v>
      </c>
      <c r="I1332" s="5" t="str">
        <v>Planned</v>
      </c>
      <c r="J1332" s="220">
        <f>_xlfn.XLOOKUP(G1332,Calendar!$A$2:$A$300,Calendar!$B$2:$B$300)</f>
        <v>43417</v>
      </c>
      <c r="K1332" s="5" t="b">
        <f t="shared" ca="1" si="66"/>
        <v>0</v>
      </c>
      <c r="L1332" s="5" t="str">
        <f t="shared" si="67"/>
        <v>FoundationOld Yeller52</v>
      </c>
    </row>
    <row r="1333" spans="1:12" hidden="1" x14ac:dyDescent="0.25">
      <c r="A1333" s="217" t="str">
        <f t="shared" si="65"/>
        <v>ƒ __/__</v>
      </c>
      <c r="B1333" s="217" t="str">
        <f>IFERROR(IF(VLOOKUP(L1333,ActivityList[#Data],13,0)="Yes"," "&amp;Map,"")&amp;IF(VLOOKUP(L1333,ActivityList[#Data],14,0)="Yes"," "&amp;Timeline,IF(VLOOKUP(L1333,ActivityList[#Data],14,0)="Figure"," "&amp;Timeline&amp;Figure,"")),"")</f>
        <v/>
      </c>
      <c r="C1333" s="85" t="str">
        <v>Read chapter 11</v>
      </c>
      <c r="D1333" s="218" t="str">
        <v>Old Yeller</v>
      </c>
      <c r="E1333" s="218" t="str">
        <v>Foundation</v>
      </c>
      <c r="F1333" s="219" t="str">
        <v>Literature</v>
      </c>
      <c r="G1333" s="5">
        <v>53</v>
      </c>
      <c r="H1333" s="5" t="str">
        <v>Jesse</v>
      </c>
      <c r="I1333" s="5" t="str">
        <v>Planned</v>
      </c>
      <c r="J1333" s="220">
        <f>_xlfn.XLOOKUP(G1333,Calendar!$A$2:$A$300,Calendar!$B$2:$B$300)</f>
        <v>43418</v>
      </c>
      <c r="K1333" s="5" t="b">
        <f t="shared" ca="1" si="66"/>
        <v>0</v>
      </c>
      <c r="L1333" s="5" t="str">
        <f t="shared" si="67"/>
        <v>FoundationOld Yeller53</v>
      </c>
    </row>
    <row r="1334" spans="1:12" hidden="1" x14ac:dyDescent="0.25">
      <c r="A1334" s="217" t="str">
        <f t="shared" si="65"/>
        <v>ƒ __/__</v>
      </c>
      <c r="B1334" s="217" t="str">
        <f>IFERROR(IF(VLOOKUP(L1334,ActivityList[#Data],13,0)="Yes"," "&amp;Map,"")&amp;IF(VLOOKUP(L1334,ActivityList[#Data],14,0)="Yes"," "&amp;Timeline,IF(VLOOKUP(L1334,ActivityList[#Data],14,0)="Figure"," "&amp;Timeline&amp;Figure,"")),"")</f>
        <v/>
      </c>
      <c r="C1334" s="85" t="str">
        <v>Read chapter 12</v>
      </c>
      <c r="D1334" s="218" t="str">
        <v>Old Yeller</v>
      </c>
      <c r="E1334" s="218" t="str">
        <v>Foundation</v>
      </c>
      <c r="F1334" s="219" t="str">
        <v>Literature</v>
      </c>
      <c r="G1334" s="5">
        <v>54</v>
      </c>
      <c r="H1334" s="5" t="str">
        <v>Jesse</v>
      </c>
      <c r="I1334" s="5" t="str">
        <v>Planned</v>
      </c>
      <c r="J1334" s="220">
        <f>_xlfn.XLOOKUP(G1334,Calendar!$A$2:$A$300,Calendar!$B$2:$B$300)</f>
        <v>43419</v>
      </c>
      <c r="K1334" s="5" t="b">
        <f t="shared" ca="1" si="66"/>
        <v>0</v>
      </c>
      <c r="L1334" s="5" t="str">
        <f t="shared" si="67"/>
        <v>FoundationOld Yeller54</v>
      </c>
    </row>
    <row r="1335" spans="1:12" hidden="1" x14ac:dyDescent="0.25">
      <c r="A1335" s="217" t="str">
        <f t="shared" si="65"/>
        <v>ƒ __/__</v>
      </c>
      <c r="B1335" s="217" t="str">
        <f>IFERROR(IF(VLOOKUP(L1335,ActivityList[#Data],13,0)="Yes"," "&amp;Map,"")&amp;IF(VLOOKUP(L1335,ActivityList[#Data],14,0)="Yes"," "&amp;Timeline,IF(VLOOKUP(L1335,ActivityList[#Data],14,0)="Figure"," "&amp;Timeline&amp;Figure,"")),"")</f>
        <v/>
      </c>
      <c r="C1335" s="85" t="str">
        <v>Read chapter 13</v>
      </c>
      <c r="D1335" s="218" t="str">
        <v>Old Yeller</v>
      </c>
      <c r="E1335" s="218" t="str">
        <v>Foundation</v>
      </c>
      <c r="F1335" s="219" t="str">
        <v>Literature</v>
      </c>
      <c r="G1335" s="5">
        <v>56</v>
      </c>
      <c r="H1335" s="5" t="str">
        <v>Jesse</v>
      </c>
      <c r="I1335" s="5" t="str">
        <v>Planned</v>
      </c>
      <c r="J1335" s="220">
        <f>_xlfn.XLOOKUP(G1335,Calendar!$A$2:$A$300,Calendar!$B$2:$B$300)</f>
        <v>43423</v>
      </c>
      <c r="K1335" s="5" t="b">
        <f t="shared" ca="1" si="66"/>
        <v>0</v>
      </c>
      <c r="L1335" s="5" t="str">
        <f t="shared" si="67"/>
        <v>FoundationOld Yeller56</v>
      </c>
    </row>
    <row r="1336" spans="1:12" hidden="1" x14ac:dyDescent="0.25">
      <c r="A1336" s="217" t="str">
        <f t="shared" si="65"/>
        <v>ƒ __/__</v>
      </c>
      <c r="B1336" s="217" t="str">
        <f>IFERROR(IF(VLOOKUP(L1336,ActivityList[#Data],13,0)="Yes"," "&amp;Map,"")&amp;IF(VLOOKUP(L1336,ActivityList[#Data],14,0)="Yes"," "&amp;Timeline,IF(VLOOKUP(L1336,ActivityList[#Data],14,0)="Figure"," "&amp;Timeline&amp;Figure,"")),"")</f>
        <v/>
      </c>
      <c r="C1336" s="85" t="str">
        <v>Read chapter 14</v>
      </c>
      <c r="D1336" s="218" t="str">
        <v>Old Yeller</v>
      </c>
      <c r="E1336" s="218" t="str">
        <v>Foundation</v>
      </c>
      <c r="F1336" s="219" t="str">
        <v>Literature</v>
      </c>
      <c r="G1336" s="5">
        <v>57</v>
      </c>
      <c r="H1336" s="5" t="str">
        <v>Jesse</v>
      </c>
      <c r="I1336" s="5" t="str">
        <v>Planned</v>
      </c>
      <c r="J1336" s="220">
        <f>_xlfn.XLOOKUP(G1336,Calendar!$A$2:$A$300,Calendar!$B$2:$B$300)</f>
        <v>43424</v>
      </c>
      <c r="K1336" s="5" t="b">
        <f t="shared" ca="1" si="66"/>
        <v>0</v>
      </c>
      <c r="L1336" s="5" t="str">
        <f t="shared" si="67"/>
        <v>FoundationOld Yeller57</v>
      </c>
    </row>
    <row r="1337" spans="1:12" hidden="1" x14ac:dyDescent="0.25">
      <c r="A1337" s="217" t="str">
        <f t="shared" si="65"/>
        <v>ƒ __/__</v>
      </c>
      <c r="B1337" s="217" t="str">
        <f>IFERROR(IF(VLOOKUP(L1337,ActivityList[#Data],13,0)="Yes"," "&amp;Map,"")&amp;IF(VLOOKUP(L1337,ActivityList[#Data],14,0)="Yes"," "&amp;Timeline,IF(VLOOKUP(L1337,ActivityList[#Data],14,0)="Figure"," "&amp;Timeline&amp;Figure,"")),"")</f>
        <v/>
      </c>
      <c r="C1337" s="85" t="str">
        <v>Read chapter 15</v>
      </c>
      <c r="D1337" s="218" t="str">
        <v>Old Yeller</v>
      </c>
      <c r="E1337" s="218" t="str">
        <v>Foundation</v>
      </c>
      <c r="F1337" s="219" t="str">
        <v>Literature</v>
      </c>
      <c r="G1337" s="5">
        <v>58</v>
      </c>
      <c r="H1337" s="5" t="str">
        <v>Jesse</v>
      </c>
      <c r="I1337" s="5" t="str">
        <v>Planned</v>
      </c>
      <c r="J1337" s="220">
        <f>_xlfn.XLOOKUP(G1337,Calendar!$A$2:$A$300,Calendar!$B$2:$B$300)</f>
        <v>43425</v>
      </c>
      <c r="K1337" s="5" t="b">
        <f t="shared" ca="1" si="66"/>
        <v>0</v>
      </c>
      <c r="L1337" s="5" t="str">
        <f t="shared" si="67"/>
        <v>FoundationOld Yeller58</v>
      </c>
    </row>
    <row r="1338" spans="1:12" hidden="1" x14ac:dyDescent="0.25">
      <c r="A1338" s="217" t="str">
        <f t="shared" si="65"/>
        <v>ƒ __/__</v>
      </c>
      <c r="B1338" s="217" t="str">
        <f>IFERROR(IF(VLOOKUP(L1338,ActivityList[#Data],13,0)="Yes"," "&amp;Map,"")&amp;IF(VLOOKUP(L1338,ActivityList[#Data],14,0)="Yes"," "&amp;Timeline,IF(VLOOKUP(L1338,ActivityList[#Data],14,0)="Figure"," "&amp;Timeline&amp;Figure,"")),"")</f>
        <v/>
      </c>
      <c r="C1338" s="85" t="str">
        <v>Read chapter 16</v>
      </c>
      <c r="D1338" s="218" t="str">
        <v>Old Yeller</v>
      </c>
      <c r="E1338" s="218" t="str">
        <v>Foundation</v>
      </c>
      <c r="F1338" s="219" t="str">
        <v>Literature</v>
      </c>
      <c r="G1338" s="5">
        <v>59</v>
      </c>
      <c r="H1338" s="5" t="str">
        <v>Jesse</v>
      </c>
      <c r="I1338" s="5" t="str">
        <v>Planned</v>
      </c>
      <c r="J1338" s="220">
        <f>_xlfn.XLOOKUP(G1338,Calendar!$A$2:$A$300,Calendar!$B$2:$B$300)</f>
        <v>43426</v>
      </c>
      <c r="K1338" s="5" t="b">
        <f t="shared" ca="1" si="66"/>
        <v>0</v>
      </c>
      <c r="L1338" s="5" t="str">
        <f t="shared" si="67"/>
        <v>FoundationOld Yeller59</v>
      </c>
    </row>
    <row r="1339" spans="1:12" hidden="1" x14ac:dyDescent="0.25">
      <c r="A1339" s="217" t="str">
        <f t="shared" si="65"/>
        <v>ƒ __/__</v>
      </c>
      <c r="B1339" s="217" t="str">
        <f>IFERROR(IF(VLOOKUP(L1339,ActivityList[#Data],13,0)="Yes"," "&amp;Map,"")&amp;IF(VLOOKUP(L1339,ActivityList[#Data],14,0)="Yes"," "&amp;Timeline,IF(VLOOKUP(L1339,ActivityList[#Data],14,0)="Figure"," "&amp;Timeline&amp;Figure,"")),"")</f>
        <v xml:space="preserve"> Ǽ ǽǾ</v>
      </c>
      <c r="C1339" s="85" t="str">
        <v>Read pp.7-10</v>
      </c>
      <c r="D1339" s="218" t="str">
        <v>Helen Keller</v>
      </c>
      <c r="E1339" s="218" t="str">
        <v>Foundation</v>
      </c>
      <c r="F1339" s="219" t="str">
        <v>Literature</v>
      </c>
      <c r="G1339" s="5">
        <v>61</v>
      </c>
      <c r="H1339" s="5" t="str">
        <v>Jesse</v>
      </c>
      <c r="I1339" s="5" t="str">
        <v>Planned</v>
      </c>
      <c r="J1339" s="220">
        <f>_xlfn.XLOOKUP(G1339,Calendar!$A$2:$A$300,Calendar!$B$2:$B$300)</f>
        <v>43430</v>
      </c>
      <c r="K1339" s="5" t="b">
        <f t="shared" ca="1" si="66"/>
        <v>0</v>
      </c>
      <c r="L1339" s="5" t="str">
        <f t="shared" si="67"/>
        <v>FoundationHelen Keller61</v>
      </c>
    </row>
    <row r="1340" spans="1:12" hidden="1" x14ac:dyDescent="0.25">
      <c r="A1340" s="217" t="str">
        <f t="shared" si="65"/>
        <v>ƒ __/__</v>
      </c>
      <c r="B1340" s="217" t="str">
        <f>IFERROR(IF(VLOOKUP(L1340,ActivityList[#Data],13,0)="Yes"," "&amp;Map,"")&amp;IF(VLOOKUP(L1340,ActivityList[#Data],14,0)="Yes"," "&amp;Timeline,IF(VLOOKUP(L1340,ActivityList[#Data],14,0)="Figure"," "&amp;Timeline&amp;Figure,"")),"")</f>
        <v/>
      </c>
      <c r="C1340" s="85" t="str">
        <v>Read pp.11-19</v>
      </c>
      <c r="D1340" s="218" t="str">
        <v>Helen Keller</v>
      </c>
      <c r="E1340" s="218" t="str">
        <v>Foundation</v>
      </c>
      <c r="F1340" s="219" t="str">
        <v>Literature</v>
      </c>
      <c r="G1340" s="5">
        <v>62</v>
      </c>
      <c r="H1340" s="5" t="str">
        <v>Jesse</v>
      </c>
      <c r="I1340" s="5" t="str">
        <v>Planned</v>
      </c>
      <c r="J1340" s="220">
        <f>_xlfn.XLOOKUP(G1340,Calendar!$A$2:$A$300,Calendar!$B$2:$B$300)</f>
        <v>43431</v>
      </c>
      <c r="K1340" s="5" t="b">
        <f t="shared" ca="1" si="66"/>
        <v>0</v>
      </c>
      <c r="L1340" s="5" t="str">
        <f t="shared" si="67"/>
        <v>FoundationHelen Keller62</v>
      </c>
    </row>
    <row r="1341" spans="1:12" hidden="1" x14ac:dyDescent="0.25">
      <c r="A1341" s="217" t="str">
        <f t="shared" si="65"/>
        <v>ƒ __/__</v>
      </c>
      <c r="B1341" s="217" t="str">
        <f>IFERROR(IF(VLOOKUP(L1341,ActivityList[#Data],13,0)="Yes"," "&amp;Map,"")&amp;IF(VLOOKUP(L1341,ActivityList[#Data],14,0)="Yes"," "&amp;Timeline,IF(VLOOKUP(L1341,ActivityList[#Data],14,0)="Figure"," "&amp;Timeline&amp;Figure,"")),"")</f>
        <v/>
      </c>
      <c r="C1341" s="85" t="str">
        <v>Read pp.20-29</v>
      </c>
      <c r="D1341" s="218" t="str">
        <v>Helen Keller</v>
      </c>
      <c r="E1341" s="218" t="str">
        <v>Foundation</v>
      </c>
      <c r="F1341" s="219" t="str">
        <v>Literature</v>
      </c>
      <c r="G1341" s="5">
        <v>63</v>
      </c>
      <c r="H1341" s="5" t="str">
        <v>Jesse</v>
      </c>
      <c r="I1341" s="5" t="str">
        <v>Planned</v>
      </c>
      <c r="J1341" s="220">
        <f>_xlfn.XLOOKUP(G1341,Calendar!$A$2:$A$300,Calendar!$B$2:$B$300)</f>
        <v>43432</v>
      </c>
      <c r="K1341" s="5" t="b">
        <f t="shared" ca="1" si="66"/>
        <v>0</v>
      </c>
      <c r="L1341" s="5" t="str">
        <f t="shared" si="67"/>
        <v>FoundationHelen Keller63</v>
      </c>
    </row>
    <row r="1342" spans="1:12" hidden="1" x14ac:dyDescent="0.25">
      <c r="A1342" s="217" t="str">
        <f t="shared" si="65"/>
        <v>ƒ __/__</v>
      </c>
      <c r="B1342" s="217" t="str">
        <f>IFERROR(IF(VLOOKUP(L1342,ActivityList[#Data],13,0)="Yes"," "&amp;Map,"")&amp;IF(VLOOKUP(L1342,ActivityList[#Data],14,0)="Yes"," "&amp;Timeline,IF(VLOOKUP(L1342,ActivityList[#Data],14,0)="Figure"," "&amp;Timeline&amp;Figure,"")),"")</f>
        <v/>
      </c>
      <c r="C1342" s="85" t="str">
        <v>Read pp.30-38</v>
      </c>
      <c r="D1342" s="218" t="str">
        <v>Helen Keller</v>
      </c>
      <c r="E1342" s="218" t="str">
        <v>Foundation</v>
      </c>
      <c r="F1342" s="219" t="str">
        <v>Literature</v>
      </c>
      <c r="G1342" s="5">
        <v>64</v>
      </c>
      <c r="H1342" s="5" t="str">
        <v>Jesse</v>
      </c>
      <c r="I1342" s="5" t="str">
        <v>Planned</v>
      </c>
      <c r="J1342" s="220">
        <f>_xlfn.XLOOKUP(G1342,Calendar!$A$2:$A$300,Calendar!$B$2:$B$300)</f>
        <v>43433</v>
      </c>
      <c r="K1342" s="5" t="b">
        <f t="shared" ca="1" si="66"/>
        <v>0</v>
      </c>
      <c r="L1342" s="5" t="str">
        <f t="shared" si="67"/>
        <v>FoundationHelen Keller64</v>
      </c>
    </row>
    <row r="1343" spans="1:12" hidden="1" x14ac:dyDescent="0.25">
      <c r="A1343" s="217" t="str">
        <f t="shared" si="65"/>
        <v>ƒ __/__</v>
      </c>
      <c r="B1343" s="217" t="str">
        <f>IFERROR(IF(VLOOKUP(L1343,ActivityList[#Data],13,0)="Yes"," "&amp;Map,"")&amp;IF(VLOOKUP(L1343,ActivityList[#Data],14,0)="Yes"," "&amp;Timeline,IF(VLOOKUP(L1343,ActivityList[#Data],14,0)="Figure"," "&amp;Timeline&amp;Figure,"")),"")</f>
        <v/>
      </c>
      <c r="C1343" s="85" t="str">
        <v>Read pp.39-45</v>
      </c>
      <c r="D1343" s="218" t="str">
        <v>Helen Keller</v>
      </c>
      <c r="E1343" s="218" t="str">
        <v>Foundation</v>
      </c>
      <c r="F1343" s="219" t="str">
        <v>Literature</v>
      </c>
      <c r="G1343" s="5">
        <v>65</v>
      </c>
      <c r="H1343" s="5" t="str">
        <v>Jesse</v>
      </c>
      <c r="I1343" s="5" t="str">
        <v>Planned</v>
      </c>
      <c r="J1343" s="220">
        <f>_xlfn.XLOOKUP(G1343,Calendar!$A$2:$A$300,Calendar!$B$2:$B$300)</f>
        <v>43434</v>
      </c>
      <c r="K1343" s="5" t="b">
        <f t="shared" ca="1" si="66"/>
        <v>0</v>
      </c>
      <c r="L1343" s="5" t="str">
        <f t="shared" si="67"/>
        <v>FoundationHelen Keller65</v>
      </c>
    </row>
    <row r="1344" spans="1:12" hidden="1" x14ac:dyDescent="0.25">
      <c r="A1344" s="217" t="str">
        <f t="shared" si="65"/>
        <v>ƒ __/__</v>
      </c>
      <c r="B1344" s="217" t="str">
        <f>IFERROR(IF(VLOOKUP(L1344,ActivityList[#Data],13,0)="Yes"," "&amp;Map,"")&amp;IF(VLOOKUP(L1344,ActivityList[#Data],14,0)="Yes"," "&amp;Timeline,IF(VLOOKUP(L1344,ActivityList[#Data],14,0)="Figure"," "&amp;Timeline&amp;Figure,"")),"")</f>
        <v/>
      </c>
      <c r="C1344" s="85" t="str">
        <v>Read pp.46-55</v>
      </c>
      <c r="D1344" s="218" t="str">
        <v>Helen Keller</v>
      </c>
      <c r="E1344" s="218" t="str">
        <v>Foundation</v>
      </c>
      <c r="F1344" s="219" t="str">
        <v>Literature</v>
      </c>
      <c r="G1344" s="5">
        <v>66</v>
      </c>
      <c r="H1344" s="5" t="str">
        <v>Jesse</v>
      </c>
      <c r="I1344" s="5" t="str">
        <v>Planned</v>
      </c>
      <c r="J1344" s="220">
        <f>_xlfn.XLOOKUP(G1344,Calendar!$A$2:$A$300,Calendar!$B$2:$B$300)</f>
        <v>43437</v>
      </c>
      <c r="K1344" s="5" t="b">
        <f t="shared" ca="1" si="66"/>
        <v>0</v>
      </c>
      <c r="L1344" s="5" t="str">
        <f t="shared" si="67"/>
        <v>FoundationHelen Keller66</v>
      </c>
    </row>
    <row r="1345" spans="1:12" hidden="1" x14ac:dyDescent="0.25">
      <c r="A1345" s="217" t="str">
        <f t="shared" si="65"/>
        <v>ƒ __/__</v>
      </c>
      <c r="B1345" s="217" t="str">
        <f>IFERROR(IF(VLOOKUP(L1345,ActivityList[#Data],13,0)="Yes"," "&amp;Map,"")&amp;IF(VLOOKUP(L1345,ActivityList[#Data],14,0)="Yes"," "&amp;Timeline,IF(VLOOKUP(L1345,ActivityList[#Data],14,0)="Figure"," "&amp;Timeline&amp;Figure,"")),"")</f>
        <v/>
      </c>
      <c r="C1345" s="85" t="str">
        <v>Read pp.56-64</v>
      </c>
      <c r="D1345" s="218" t="str">
        <v>Helen Keller</v>
      </c>
      <c r="E1345" s="218" t="str">
        <v>Foundation</v>
      </c>
      <c r="F1345" s="219" t="str">
        <v>Literature</v>
      </c>
      <c r="G1345" s="5">
        <v>67</v>
      </c>
      <c r="H1345" s="5" t="str">
        <v>Jesse</v>
      </c>
      <c r="I1345" s="5" t="str">
        <v>Planned</v>
      </c>
      <c r="J1345" s="220">
        <f>_xlfn.XLOOKUP(G1345,Calendar!$A$2:$A$300,Calendar!$B$2:$B$300)</f>
        <v>43438</v>
      </c>
      <c r="K1345" s="5" t="b">
        <f t="shared" ca="1" si="66"/>
        <v>0</v>
      </c>
      <c r="L1345" s="5" t="str">
        <f t="shared" si="67"/>
        <v>FoundationHelen Keller67</v>
      </c>
    </row>
    <row r="1346" spans="1:12" hidden="1" x14ac:dyDescent="0.25">
      <c r="A1346" s="217" t="str">
        <f t="shared" si="65"/>
        <v>ƒ __/__</v>
      </c>
      <c r="B1346" s="217" t="str">
        <f>IFERROR(IF(VLOOKUP(L1346,ActivityList[#Data],13,0)="Yes"," "&amp;Map,"")&amp;IF(VLOOKUP(L1346,ActivityList[#Data],14,0)="Yes"," "&amp;Timeline,IF(VLOOKUP(L1346,ActivityList[#Data],14,0)="Figure"," "&amp;Timeline&amp;Figure,"")),"")</f>
        <v/>
      </c>
      <c r="C1346" s="85" t="str">
        <v>Read pp.65-73</v>
      </c>
      <c r="D1346" s="218" t="str">
        <v>Helen Keller</v>
      </c>
      <c r="E1346" s="218" t="str">
        <v>Foundation</v>
      </c>
      <c r="F1346" s="219" t="str">
        <v>Literature</v>
      </c>
      <c r="G1346" s="5">
        <v>68</v>
      </c>
      <c r="H1346" s="5" t="str">
        <v>Jesse</v>
      </c>
      <c r="I1346" s="5" t="str">
        <v>Planned</v>
      </c>
      <c r="J1346" s="220">
        <f>_xlfn.XLOOKUP(G1346,Calendar!$A$2:$A$300,Calendar!$B$2:$B$300)</f>
        <v>43439</v>
      </c>
      <c r="K1346" s="5" t="b">
        <f t="shared" ca="1" si="66"/>
        <v>0</v>
      </c>
      <c r="L1346" s="5" t="str">
        <f t="shared" si="67"/>
        <v>FoundationHelen Keller68</v>
      </c>
    </row>
    <row r="1347" spans="1:12" hidden="1" x14ac:dyDescent="0.25">
      <c r="A1347" s="217" t="str">
        <f t="shared" si="65"/>
        <v>ƒ __/__</v>
      </c>
      <c r="B1347" s="217" t="str">
        <f>IFERROR(IF(VLOOKUP(L1347,ActivityList[#Data],13,0)="Yes"," "&amp;Map,"")&amp;IF(VLOOKUP(L1347,ActivityList[#Data],14,0)="Yes"," "&amp;Timeline,IF(VLOOKUP(L1347,ActivityList[#Data],14,0)="Figure"," "&amp;Timeline&amp;Figure,"")),"")</f>
        <v/>
      </c>
      <c r="C1347" s="85" t="str">
        <v>Read pp.74-81</v>
      </c>
      <c r="D1347" s="218" t="str">
        <v>Helen Keller</v>
      </c>
      <c r="E1347" s="218" t="str">
        <v>Foundation</v>
      </c>
      <c r="F1347" s="219" t="str">
        <v>Literature</v>
      </c>
      <c r="G1347" s="5">
        <v>69</v>
      </c>
      <c r="H1347" s="5" t="str">
        <v>Jesse</v>
      </c>
      <c r="I1347" s="5" t="str">
        <v>Planned</v>
      </c>
      <c r="J1347" s="220">
        <f>_xlfn.XLOOKUP(G1347,Calendar!$A$2:$A$300,Calendar!$B$2:$B$300)</f>
        <v>43440</v>
      </c>
      <c r="K1347" s="5" t="b">
        <f t="shared" ca="1" si="66"/>
        <v>0</v>
      </c>
      <c r="L1347" s="5" t="str">
        <f t="shared" si="67"/>
        <v>FoundationHelen Keller69</v>
      </c>
    </row>
    <row r="1348" spans="1:12" hidden="1" x14ac:dyDescent="0.25">
      <c r="A1348" s="217" t="str">
        <f t="shared" si="65"/>
        <v>ƒ __/__</v>
      </c>
      <c r="B1348" s="217" t="str">
        <f>IFERROR(IF(VLOOKUP(L1348,ActivityList[#Data],13,0)="Yes"," "&amp;Map,"")&amp;IF(VLOOKUP(L1348,ActivityList[#Data],14,0)="Yes"," "&amp;Timeline,IF(VLOOKUP(L1348,ActivityList[#Data],14,0)="Figure"," "&amp;Timeline&amp;Figure,"")),"")</f>
        <v xml:space="preserve"> Ǽ</v>
      </c>
      <c r="C1348" s="85" t="str">
        <v>Read pp.82-95</v>
      </c>
      <c r="D1348" s="218" t="str">
        <v>Helen Keller</v>
      </c>
      <c r="E1348" s="218" t="str">
        <v>Foundation</v>
      </c>
      <c r="F1348" s="219" t="str">
        <v>Literature</v>
      </c>
      <c r="G1348" s="5">
        <v>70</v>
      </c>
      <c r="H1348" s="5" t="str">
        <v>Jesse</v>
      </c>
      <c r="I1348" s="5" t="str">
        <v>Planned</v>
      </c>
      <c r="J1348" s="220">
        <f>_xlfn.XLOOKUP(G1348,Calendar!$A$2:$A$300,Calendar!$B$2:$B$300)</f>
        <v>43441</v>
      </c>
      <c r="K1348" s="5" t="b">
        <f t="shared" ca="1" si="66"/>
        <v>0</v>
      </c>
      <c r="L1348" s="5" t="str">
        <f t="shared" si="67"/>
        <v>FoundationHelen Keller70</v>
      </c>
    </row>
    <row r="1349" spans="1:12" hidden="1" x14ac:dyDescent="0.25">
      <c r="A1349" s="217" t="str">
        <f t="shared" ref="A1349:A1412" si="68">Planned&amp;" __/__"</f>
        <v>ƒ __/__</v>
      </c>
      <c r="B1349" s="217" t="str">
        <f>IFERROR(IF(VLOOKUP(L1349,ActivityList[#Data],13,0)="Yes"," "&amp;Map,"")&amp;IF(VLOOKUP(L1349,ActivityList[#Data],14,0)="Yes"," "&amp;Timeline,IF(VLOOKUP(L1349,ActivityList[#Data],14,0)="Figure"," "&amp;Timeline&amp;Figure,"")),"")</f>
        <v xml:space="preserve"> ǽǾ</v>
      </c>
      <c r="C1349" s="85" t="str">
        <v>Read chapter 1</v>
      </c>
      <c r="D1349" s="218" t="str">
        <v>The Wright Brothers</v>
      </c>
      <c r="E1349" s="218" t="str">
        <v>Foundation</v>
      </c>
      <c r="F1349" s="219" t="str">
        <v>Literature</v>
      </c>
      <c r="G1349" s="5">
        <v>71</v>
      </c>
      <c r="H1349" s="5" t="str">
        <v>Jesse</v>
      </c>
      <c r="I1349" s="5" t="str">
        <v>Planned</v>
      </c>
      <c r="J1349" s="220">
        <f>_xlfn.XLOOKUP(G1349,Calendar!$A$2:$A$300,Calendar!$B$2:$B$300)</f>
        <v>43444</v>
      </c>
      <c r="K1349" s="5" t="b">
        <f t="shared" ca="1" si="66"/>
        <v>0</v>
      </c>
      <c r="L1349" s="5" t="str">
        <f t="shared" si="67"/>
        <v>FoundationThe Wright Brothers71</v>
      </c>
    </row>
    <row r="1350" spans="1:12" hidden="1" x14ac:dyDescent="0.25">
      <c r="A1350" s="217" t="str">
        <f t="shared" si="68"/>
        <v>ƒ __/__</v>
      </c>
      <c r="B1350" s="217" t="str">
        <f>IFERROR(IF(VLOOKUP(L1350,ActivityList[#Data],13,0)="Yes"," "&amp;Map,"")&amp;IF(VLOOKUP(L1350,ActivityList[#Data],14,0)="Yes"," "&amp;Timeline,IF(VLOOKUP(L1350,ActivityList[#Data],14,0)="Figure"," "&amp;Timeline&amp;Figure,"")),"")</f>
        <v/>
      </c>
      <c r="C1350" s="85" t="str">
        <v>Read chapter 2</v>
      </c>
      <c r="D1350" s="218" t="str">
        <v>The Wright Brothers</v>
      </c>
      <c r="E1350" s="218" t="str">
        <v>Foundation</v>
      </c>
      <c r="F1350" s="219" t="str">
        <v>Literature</v>
      </c>
      <c r="G1350" s="5">
        <v>72</v>
      </c>
      <c r="H1350" s="5" t="str">
        <v>Jesse</v>
      </c>
      <c r="I1350" s="5" t="str">
        <v>Planned</v>
      </c>
      <c r="J1350" s="220">
        <f>_xlfn.XLOOKUP(G1350,Calendar!$A$2:$A$300,Calendar!$B$2:$B$300)</f>
        <v>43445</v>
      </c>
      <c r="K1350" s="5" t="b">
        <f t="shared" ca="1" si="66"/>
        <v>0</v>
      </c>
      <c r="L1350" s="5" t="str">
        <f t="shared" si="67"/>
        <v>FoundationThe Wright Brothers72</v>
      </c>
    </row>
    <row r="1351" spans="1:12" hidden="1" x14ac:dyDescent="0.25">
      <c r="A1351" s="217" t="str">
        <f t="shared" si="68"/>
        <v>ƒ __/__</v>
      </c>
      <c r="B1351" s="217" t="str">
        <f>IFERROR(IF(VLOOKUP(L1351,ActivityList[#Data],13,0)="Yes"," "&amp;Map,"")&amp;IF(VLOOKUP(L1351,ActivityList[#Data],14,0)="Yes"," "&amp;Timeline,IF(VLOOKUP(L1351,ActivityList[#Data],14,0)="Figure"," "&amp;Timeline&amp;Figure,"")),"")</f>
        <v/>
      </c>
      <c r="C1351" s="85" t="str">
        <v>Read chapter 3</v>
      </c>
      <c r="D1351" s="218" t="str">
        <v>The Wright Brothers</v>
      </c>
      <c r="E1351" s="218" t="str">
        <v>Foundation</v>
      </c>
      <c r="F1351" s="219" t="str">
        <v>Literature</v>
      </c>
      <c r="G1351" s="5">
        <v>73</v>
      </c>
      <c r="H1351" s="5" t="str">
        <v>Jesse</v>
      </c>
      <c r="I1351" s="5" t="str">
        <v>Planned</v>
      </c>
      <c r="J1351" s="220">
        <f>_xlfn.XLOOKUP(G1351,Calendar!$A$2:$A$300,Calendar!$B$2:$B$300)</f>
        <v>43446</v>
      </c>
      <c r="K1351" s="5" t="b">
        <f t="shared" ca="1" si="66"/>
        <v>0</v>
      </c>
      <c r="L1351" s="5" t="str">
        <f t="shared" si="67"/>
        <v>FoundationThe Wright Brothers73</v>
      </c>
    </row>
    <row r="1352" spans="1:12" hidden="1" x14ac:dyDescent="0.25">
      <c r="A1352" s="217" t="str">
        <f t="shared" si="68"/>
        <v>ƒ __/__</v>
      </c>
      <c r="B1352" s="217" t="str">
        <f>IFERROR(IF(VLOOKUP(L1352,ActivityList[#Data],13,0)="Yes"," "&amp;Map,"")&amp;IF(VLOOKUP(L1352,ActivityList[#Data],14,0)="Yes"," "&amp;Timeline,IF(VLOOKUP(L1352,ActivityList[#Data],14,0)="Figure"," "&amp;Timeline&amp;Figure,"")),"")</f>
        <v/>
      </c>
      <c r="C1352" s="85" t="str">
        <v>Read chapter 4</v>
      </c>
      <c r="D1352" s="218" t="str">
        <v>The Wright Brothers</v>
      </c>
      <c r="E1352" s="218" t="str">
        <v>Foundation</v>
      </c>
      <c r="F1352" s="219" t="str">
        <v>Literature</v>
      </c>
      <c r="G1352" s="5">
        <v>74</v>
      </c>
      <c r="H1352" s="5" t="str">
        <v>Jesse</v>
      </c>
      <c r="I1352" s="5" t="str">
        <v>Planned</v>
      </c>
      <c r="J1352" s="220">
        <f>_xlfn.XLOOKUP(G1352,Calendar!$A$2:$A$300,Calendar!$B$2:$B$300)</f>
        <v>43447</v>
      </c>
      <c r="K1352" s="5" t="b">
        <f t="shared" ca="1" si="66"/>
        <v>0</v>
      </c>
      <c r="L1352" s="5" t="str">
        <f t="shared" si="67"/>
        <v>FoundationThe Wright Brothers74</v>
      </c>
    </row>
    <row r="1353" spans="1:12" hidden="1" x14ac:dyDescent="0.25">
      <c r="A1353" s="217" t="str">
        <f t="shared" si="68"/>
        <v>ƒ __/__</v>
      </c>
      <c r="B1353" s="217" t="str">
        <f>IFERROR(IF(VLOOKUP(L1353,ActivityList[#Data],13,0)="Yes"," "&amp;Map,"")&amp;IF(VLOOKUP(L1353,ActivityList[#Data],14,0)="Yes"," "&amp;Timeline,IF(VLOOKUP(L1353,ActivityList[#Data],14,0)="Figure"," "&amp;Timeline&amp;Figure,"")),"")</f>
        <v/>
      </c>
      <c r="C1353" s="85" t="str">
        <v>Read chapter 5</v>
      </c>
      <c r="D1353" s="218" t="str">
        <v>The Wright Brothers</v>
      </c>
      <c r="E1353" s="218" t="str">
        <v>Foundation</v>
      </c>
      <c r="F1353" s="219" t="str">
        <v>Literature</v>
      </c>
      <c r="G1353" s="5">
        <v>75</v>
      </c>
      <c r="H1353" s="5" t="str">
        <v>Jesse</v>
      </c>
      <c r="I1353" s="5" t="str">
        <v>Planned</v>
      </c>
      <c r="J1353" s="220">
        <f>_xlfn.XLOOKUP(G1353,Calendar!$A$2:$A$300,Calendar!$B$2:$B$300)</f>
        <v>43448</v>
      </c>
      <c r="K1353" s="5" t="b">
        <f t="shared" ca="1" si="66"/>
        <v>0</v>
      </c>
      <c r="L1353" s="5" t="str">
        <f t="shared" si="67"/>
        <v>FoundationThe Wright Brothers75</v>
      </c>
    </row>
    <row r="1354" spans="1:12" hidden="1" x14ac:dyDescent="0.25">
      <c r="A1354" s="217" t="str">
        <f t="shared" si="68"/>
        <v>ƒ __/__</v>
      </c>
      <c r="B1354" s="217" t="str">
        <f>IFERROR(IF(VLOOKUP(L1354,ActivityList[#Data],13,0)="Yes"," "&amp;Map,"")&amp;IF(VLOOKUP(L1354,ActivityList[#Data],14,0)="Yes"," "&amp;Timeline,IF(VLOOKUP(L1354,ActivityList[#Data],14,0)="Figure"," "&amp;Timeline&amp;Figure,"")),"")</f>
        <v/>
      </c>
      <c r="C1354" s="85" t="str">
        <v>Read chapter 6</v>
      </c>
      <c r="D1354" s="218" t="str">
        <v>The Wright Brothers</v>
      </c>
      <c r="E1354" s="218" t="str">
        <v>Foundation</v>
      </c>
      <c r="F1354" s="219" t="str">
        <v>Literature</v>
      </c>
      <c r="G1354" s="5">
        <v>76</v>
      </c>
      <c r="H1354" s="5" t="str">
        <v>Jesse</v>
      </c>
      <c r="I1354" s="5" t="str">
        <v>Planned</v>
      </c>
      <c r="J1354" s="220">
        <f>_xlfn.XLOOKUP(G1354,Calendar!$A$2:$A$300,Calendar!$B$2:$B$300)</f>
        <v>43451</v>
      </c>
      <c r="K1354" s="5" t="b">
        <f t="shared" ca="1" si="66"/>
        <v>0</v>
      </c>
      <c r="L1354" s="5" t="str">
        <f t="shared" si="67"/>
        <v>FoundationThe Wright Brothers76</v>
      </c>
    </row>
    <row r="1355" spans="1:12" hidden="1" x14ac:dyDescent="0.25">
      <c r="A1355" s="217" t="str">
        <f t="shared" si="68"/>
        <v>ƒ __/__</v>
      </c>
      <c r="B1355" s="217" t="str">
        <f>IFERROR(IF(VLOOKUP(L1355,ActivityList[#Data],13,0)="Yes"," "&amp;Map,"")&amp;IF(VLOOKUP(L1355,ActivityList[#Data],14,0)="Yes"," "&amp;Timeline,IF(VLOOKUP(L1355,ActivityList[#Data],14,0)="Figure"," "&amp;Timeline&amp;Figure,"")),"")</f>
        <v/>
      </c>
      <c r="C1355" s="85" t="str">
        <v>Read chapter 7</v>
      </c>
      <c r="D1355" s="218" t="str">
        <v>The Wright Brothers</v>
      </c>
      <c r="E1355" s="218" t="str">
        <v>Foundation</v>
      </c>
      <c r="F1355" s="219" t="str">
        <v>Literature</v>
      </c>
      <c r="G1355" s="5">
        <v>77</v>
      </c>
      <c r="H1355" s="5" t="str">
        <v>Jesse</v>
      </c>
      <c r="I1355" s="5" t="str">
        <v>Planned</v>
      </c>
      <c r="J1355" s="220">
        <f>_xlfn.XLOOKUP(G1355,Calendar!$A$2:$A$300,Calendar!$B$2:$B$300)</f>
        <v>43452</v>
      </c>
      <c r="K1355" s="5" t="b">
        <f t="shared" ca="1" si="66"/>
        <v>0</v>
      </c>
      <c r="L1355" s="5" t="str">
        <f t="shared" si="67"/>
        <v>FoundationThe Wright Brothers77</v>
      </c>
    </row>
    <row r="1356" spans="1:12" hidden="1" x14ac:dyDescent="0.25">
      <c r="A1356" s="217" t="str">
        <f t="shared" si="68"/>
        <v>ƒ __/__</v>
      </c>
      <c r="B1356" s="217" t="str">
        <f>IFERROR(IF(VLOOKUP(L1356,ActivityList[#Data],13,0)="Yes"," "&amp;Map,"")&amp;IF(VLOOKUP(L1356,ActivityList[#Data],14,0)="Yes"," "&amp;Timeline,IF(VLOOKUP(L1356,ActivityList[#Data],14,0)="Figure"," "&amp;Timeline&amp;Figure,"")),"")</f>
        <v/>
      </c>
      <c r="C1356" s="85" t="str">
        <v>Read chapter 8</v>
      </c>
      <c r="D1356" s="218" t="str">
        <v>The Wright Brothers</v>
      </c>
      <c r="E1356" s="218" t="str">
        <v>Foundation</v>
      </c>
      <c r="F1356" s="219" t="str">
        <v>Literature</v>
      </c>
      <c r="G1356" s="5">
        <v>78</v>
      </c>
      <c r="H1356" s="5" t="str">
        <v>Jesse</v>
      </c>
      <c r="I1356" s="5" t="str">
        <v>Planned</v>
      </c>
      <c r="J1356" s="220">
        <f>_xlfn.XLOOKUP(G1356,Calendar!$A$2:$A$300,Calendar!$B$2:$B$300)</f>
        <v>43453</v>
      </c>
      <c r="K1356" s="5" t="b">
        <f t="shared" ca="1" si="66"/>
        <v>0</v>
      </c>
      <c r="L1356" s="5" t="str">
        <f t="shared" si="67"/>
        <v>FoundationThe Wright Brothers78</v>
      </c>
    </row>
    <row r="1357" spans="1:12" hidden="1" x14ac:dyDescent="0.25">
      <c r="A1357" s="217" t="str">
        <f t="shared" si="68"/>
        <v>ƒ __/__</v>
      </c>
      <c r="B1357" s="217" t="str">
        <f>IFERROR(IF(VLOOKUP(L1357,ActivityList[#Data],13,0)="Yes"," "&amp;Map,"")&amp;IF(VLOOKUP(L1357,ActivityList[#Data],14,0)="Yes"," "&amp;Timeline,IF(VLOOKUP(L1357,ActivityList[#Data],14,0)="Figure"," "&amp;Timeline&amp;Figure,"")),"")</f>
        <v/>
      </c>
      <c r="C1357" s="85" t="str">
        <v>Read chapter 9</v>
      </c>
      <c r="D1357" s="218" t="str">
        <v>The Wright Brothers</v>
      </c>
      <c r="E1357" s="218" t="str">
        <v>Foundation</v>
      </c>
      <c r="F1357" s="219" t="str">
        <v>Literature</v>
      </c>
      <c r="G1357" s="5">
        <v>79</v>
      </c>
      <c r="H1357" s="5" t="str">
        <v>Jesse</v>
      </c>
      <c r="I1357" s="5" t="str">
        <v>Planned</v>
      </c>
      <c r="J1357" s="220">
        <f>_xlfn.XLOOKUP(G1357,Calendar!$A$2:$A$300,Calendar!$B$2:$B$300)</f>
        <v>43454</v>
      </c>
      <c r="K1357" s="5" t="b">
        <f t="shared" ca="1" si="66"/>
        <v>0</v>
      </c>
      <c r="L1357" s="5" t="str">
        <f t="shared" si="67"/>
        <v>FoundationThe Wright Brothers79</v>
      </c>
    </row>
    <row r="1358" spans="1:12" hidden="1" x14ac:dyDescent="0.25">
      <c r="A1358" s="217" t="str">
        <f t="shared" si="68"/>
        <v>ƒ __/__</v>
      </c>
      <c r="B1358" s="217" t="str">
        <f>IFERROR(IF(VLOOKUP(L1358,ActivityList[#Data],13,0)="Yes"," "&amp;Map,"")&amp;IF(VLOOKUP(L1358,ActivityList[#Data],14,0)="Yes"," "&amp;Timeline,IF(VLOOKUP(L1358,ActivityList[#Data],14,0)="Figure"," "&amp;Timeline&amp;Figure,"")),"")</f>
        <v/>
      </c>
      <c r="C1358" s="85" t="str">
        <v>Read chapter 10</v>
      </c>
      <c r="D1358" s="218" t="str">
        <v>The Wright Brothers</v>
      </c>
      <c r="E1358" s="218" t="str">
        <v>Foundation</v>
      </c>
      <c r="F1358" s="219" t="str">
        <v>Literature</v>
      </c>
      <c r="G1358" s="5">
        <v>80</v>
      </c>
      <c r="H1358" s="5" t="str">
        <v>Jesse</v>
      </c>
      <c r="I1358" s="5" t="str">
        <v>Planned</v>
      </c>
      <c r="J1358" s="220">
        <f>_xlfn.XLOOKUP(G1358,Calendar!$A$2:$A$300,Calendar!$B$2:$B$300)</f>
        <v>43455</v>
      </c>
      <c r="K1358" s="5" t="b">
        <f t="shared" ca="1" si="66"/>
        <v>0</v>
      </c>
      <c r="L1358" s="5" t="str">
        <f t="shared" si="67"/>
        <v>FoundationThe Wright Brothers80</v>
      </c>
    </row>
    <row r="1359" spans="1:12" hidden="1" x14ac:dyDescent="0.25">
      <c r="A1359" s="217" t="str">
        <f t="shared" si="68"/>
        <v>ƒ __/__</v>
      </c>
      <c r="B1359" s="217" t="str">
        <f>IFERROR(IF(VLOOKUP(L1359,ActivityList[#Data],13,0)="Yes"," "&amp;Map,"")&amp;IF(VLOOKUP(L1359,ActivityList[#Data],14,0)="Yes"," "&amp;Timeline,IF(VLOOKUP(L1359,ActivityList[#Data],14,0)="Figure"," "&amp;Timeline&amp;Figure,"")),"")</f>
        <v/>
      </c>
      <c r="C1359" s="85" t="str">
        <v>Read chapter 11</v>
      </c>
      <c r="D1359" s="218" t="str">
        <v>The Wright Brothers</v>
      </c>
      <c r="E1359" s="218" t="str">
        <v>Foundation</v>
      </c>
      <c r="F1359" s="219" t="str">
        <v>Literature</v>
      </c>
      <c r="G1359" s="5">
        <v>81</v>
      </c>
      <c r="H1359" s="5" t="str">
        <v>Jesse</v>
      </c>
      <c r="I1359" s="5" t="str">
        <v>Planned</v>
      </c>
      <c r="J1359" s="220">
        <f>_xlfn.XLOOKUP(G1359,Calendar!$A$2:$A$300,Calendar!$B$2:$B$300)</f>
        <v>43461</v>
      </c>
      <c r="K1359" s="5" t="b">
        <f t="shared" ca="1" si="66"/>
        <v>0</v>
      </c>
      <c r="L1359" s="5" t="str">
        <f t="shared" si="67"/>
        <v>FoundationThe Wright Brothers81</v>
      </c>
    </row>
    <row r="1360" spans="1:12" hidden="1" x14ac:dyDescent="0.25">
      <c r="A1360" s="217" t="str">
        <f t="shared" si="68"/>
        <v>ƒ __/__</v>
      </c>
      <c r="B1360" s="217" t="str">
        <f>IFERROR(IF(VLOOKUP(L1360,ActivityList[#Data],13,0)="Yes"," "&amp;Map,"")&amp;IF(VLOOKUP(L1360,ActivityList[#Data],14,0)="Yes"," "&amp;Timeline,IF(VLOOKUP(L1360,ActivityList[#Data],14,0)="Figure"," "&amp;Timeline&amp;Figure,"")),"")</f>
        <v/>
      </c>
      <c r="C1360" s="85" t="str">
        <v>Read chapter 12</v>
      </c>
      <c r="D1360" s="218" t="str">
        <v>The Wright Brothers</v>
      </c>
      <c r="E1360" s="218" t="str">
        <v>Foundation</v>
      </c>
      <c r="F1360" s="219" t="str">
        <v>Literature</v>
      </c>
      <c r="G1360" s="5">
        <v>82</v>
      </c>
      <c r="H1360" s="5" t="str">
        <v>Jesse</v>
      </c>
      <c r="I1360" s="5" t="str">
        <v>Planned</v>
      </c>
      <c r="J1360" s="220">
        <f>_xlfn.XLOOKUP(G1360,Calendar!$A$2:$A$300,Calendar!$B$2:$B$300)</f>
        <v>43462</v>
      </c>
      <c r="K1360" s="5" t="b">
        <f t="shared" ca="1" si="66"/>
        <v>0</v>
      </c>
      <c r="L1360" s="5" t="str">
        <f t="shared" si="67"/>
        <v>FoundationThe Wright Brothers82</v>
      </c>
    </row>
    <row r="1361" spans="1:12" hidden="1" x14ac:dyDescent="0.25">
      <c r="A1361" s="217" t="str">
        <f t="shared" si="68"/>
        <v>ƒ __/__</v>
      </c>
      <c r="B1361" s="217" t="str">
        <f>IFERROR(IF(VLOOKUP(L1361,ActivityList[#Data],13,0)="Yes"," "&amp;Map,"")&amp;IF(VLOOKUP(L1361,ActivityList[#Data],14,0)="Yes"," "&amp;Timeline,IF(VLOOKUP(L1361,ActivityList[#Data],14,0)="Figure"," "&amp;Timeline&amp;Figure,"")),"")</f>
        <v/>
      </c>
      <c r="C1361" s="85" t="str">
        <v>Read chapter 13</v>
      </c>
      <c r="D1361" s="218" t="str">
        <v>The Wright Brothers</v>
      </c>
      <c r="E1361" s="218" t="str">
        <v>Foundation</v>
      </c>
      <c r="F1361" s="219" t="str">
        <v>Literature</v>
      </c>
      <c r="G1361" s="5">
        <v>83</v>
      </c>
      <c r="H1361" s="5" t="str">
        <v>Jesse</v>
      </c>
      <c r="I1361" s="5" t="str">
        <v>Planned</v>
      </c>
      <c r="J1361" s="220">
        <f>_xlfn.XLOOKUP(G1361,Calendar!$A$2:$A$300,Calendar!$B$2:$B$300)</f>
        <v>43467</v>
      </c>
      <c r="K1361" s="5" t="b">
        <f t="shared" ca="1" si="66"/>
        <v>0</v>
      </c>
      <c r="L1361" s="5" t="str">
        <f t="shared" si="67"/>
        <v>FoundationThe Wright Brothers83</v>
      </c>
    </row>
    <row r="1362" spans="1:12" hidden="1" x14ac:dyDescent="0.25">
      <c r="A1362" s="217" t="str">
        <f t="shared" si="68"/>
        <v>ƒ __/__</v>
      </c>
      <c r="B1362" s="217" t="str">
        <f>IFERROR(IF(VLOOKUP(L1362,ActivityList[#Data],13,0)="Yes"," "&amp;Map,"")&amp;IF(VLOOKUP(L1362,ActivityList[#Data],14,0)="Yes"," "&amp;Timeline,IF(VLOOKUP(L1362,ActivityList[#Data],14,0)="Figure"," "&amp;Timeline&amp;Figure,"")),"")</f>
        <v/>
      </c>
      <c r="C1362" s="85" t="str">
        <v>Read chapter 14</v>
      </c>
      <c r="D1362" s="218" t="str">
        <v>The Wright Brothers</v>
      </c>
      <c r="E1362" s="218" t="str">
        <v>Foundation</v>
      </c>
      <c r="F1362" s="219" t="str">
        <v>Literature</v>
      </c>
      <c r="G1362" s="5">
        <v>84</v>
      </c>
      <c r="H1362" s="5" t="str">
        <v>Jesse</v>
      </c>
      <c r="I1362" s="5" t="str">
        <v>Planned</v>
      </c>
      <c r="J1362" s="220">
        <f>_xlfn.XLOOKUP(G1362,Calendar!$A$2:$A$300,Calendar!$B$2:$B$300)</f>
        <v>43468</v>
      </c>
      <c r="K1362" s="5" t="b">
        <f t="shared" ca="1" si="66"/>
        <v>0</v>
      </c>
      <c r="L1362" s="5" t="str">
        <f t="shared" si="67"/>
        <v>FoundationThe Wright Brothers84</v>
      </c>
    </row>
    <row r="1363" spans="1:12" hidden="1" x14ac:dyDescent="0.25">
      <c r="A1363" s="217" t="str">
        <f t="shared" si="68"/>
        <v>ƒ __/__</v>
      </c>
      <c r="B1363" s="217" t="str">
        <f>IFERROR(IF(VLOOKUP(L1363,ActivityList[#Data],13,0)="Yes"," "&amp;Map,"")&amp;IF(VLOOKUP(L1363,ActivityList[#Data],14,0)="Yes"," "&amp;Timeline,IF(VLOOKUP(L1363,ActivityList[#Data],14,0)="Figure"," "&amp;Timeline&amp;Figure,"")),"")</f>
        <v xml:space="preserve"> Ǽ</v>
      </c>
      <c r="C1363" s="85" t="str">
        <v>Read chapter 15</v>
      </c>
      <c r="D1363" s="218" t="str">
        <v>The Wright Brothers</v>
      </c>
      <c r="E1363" s="218" t="str">
        <v>Foundation</v>
      </c>
      <c r="F1363" s="219" t="str">
        <v>Literature</v>
      </c>
      <c r="G1363" s="5">
        <v>85</v>
      </c>
      <c r="H1363" s="5" t="str">
        <v>Jesse</v>
      </c>
      <c r="I1363" s="5" t="str">
        <v>Planned</v>
      </c>
      <c r="J1363" s="220">
        <f>_xlfn.XLOOKUP(G1363,Calendar!$A$2:$A$300,Calendar!$B$2:$B$300)</f>
        <v>43469</v>
      </c>
      <c r="K1363" s="5" t="b">
        <f t="shared" ref="K1363:K1426" ca="1" si="69">J1363&lt;=$D$1</f>
        <v>0</v>
      </c>
      <c r="L1363" s="5" t="str">
        <f t="shared" ref="L1363:L1426" si="70">E1363&amp;D1363&amp;G1363</f>
        <v>FoundationThe Wright Brothers85</v>
      </c>
    </row>
    <row r="1364" spans="1:12" hidden="1" x14ac:dyDescent="0.25">
      <c r="A1364" s="217" t="str">
        <f t="shared" si="68"/>
        <v>ƒ __/__</v>
      </c>
      <c r="B1364" s="217" t="str">
        <f>IFERROR(IF(VLOOKUP(L1364,ActivityList[#Data],13,0)="Yes"," "&amp;Map,"")&amp;IF(VLOOKUP(L1364,ActivityList[#Data],14,0)="Yes"," "&amp;Timeline,IF(VLOOKUP(L1364,ActivityList[#Data],14,0)="Figure"," "&amp;Timeline&amp;Figure,"")),"")</f>
        <v/>
      </c>
      <c r="C1364" s="85" t="str">
        <v>Read chapter 16</v>
      </c>
      <c r="D1364" s="218" t="str">
        <v>The Wright Brothers</v>
      </c>
      <c r="E1364" s="218" t="str">
        <v>Foundation</v>
      </c>
      <c r="F1364" s="219" t="str">
        <v>Literature</v>
      </c>
      <c r="G1364" s="5">
        <v>86</v>
      </c>
      <c r="H1364" s="5" t="str">
        <v>Jesse</v>
      </c>
      <c r="I1364" s="5" t="str">
        <v>Planned</v>
      </c>
      <c r="J1364" s="220">
        <f>_xlfn.XLOOKUP(G1364,Calendar!$A$2:$A$300,Calendar!$B$2:$B$300)</f>
        <v>43472</v>
      </c>
      <c r="K1364" s="5" t="b">
        <f t="shared" ca="1" si="69"/>
        <v>0</v>
      </c>
      <c r="L1364" s="5" t="str">
        <f t="shared" si="70"/>
        <v>FoundationThe Wright Brothers86</v>
      </c>
    </row>
    <row r="1365" spans="1:12" hidden="1" x14ac:dyDescent="0.25">
      <c r="A1365" s="217" t="str">
        <f t="shared" si="68"/>
        <v>ƒ __/__</v>
      </c>
      <c r="B1365" s="217" t="str">
        <f>IFERROR(IF(VLOOKUP(L1365,ActivityList[#Data],13,0)="Yes"," "&amp;Map,"")&amp;IF(VLOOKUP(L1365,ActivityList[#Data],14,0)="Yes"," "&amp;Timeline,IF(VLOOKUP(L1365,ActivityList[#Data],14,0)="Figure"," "&amp;Timeline&amp;Figure,"")),"")</f>
        <v/>
      </c>
      <c r="C1365" s="85" t="str">
        <v>Read chapter 17</v>
      </c>
      <c r="D1365" s="218" t="str">
        <v>The Wright Brothers</v>
      </c>
      <c r="E1365" s="218" t="str">
        <v>Foundation</v>
      </c>
      <c r="F1365" s="219" t="str">
        <v>Literature</v>
      </c>
      <c r="G1365" s="5">
        <v>87</v>
      </c>
      <c r="H1365" s="5" t="str">
        <v>Jesse</v>
      </c>
      <c r="I1365" s="5" t="str">
        <v>Planned</v>
      </c>
      <c r="J1365" s="220">
        <f>_xlfn.XLOOKUP(G1365,Calendar!$A$2:$A$300,Calendar!$B$2:$B$300)</f>
        <v>43473</v>
      </c>
      <c r="K1365" s="5" t="b">
        <f t="shared" ca="1" si="69"/>
        <v>0</v>
      </c>
      <c r="L1365" s="5" t="str">
        <f t="shared" si="70"/>
        <v>FoundationThe Wright Brothers87</v>
      </c>
    </row>
    <row r="1366" spans="1:12" hidden="1" x14ac:dyDescent="0.25">
      <c r="A1366" s="217" t="str">
        <f t="shared" si="68"/>
        <v>ƒ __/__</v>
      </c>
      <c r="B1366" s="217" t="str">
        <f>IFERROR(IF(VLOOKUP(L1366,ActivityList[#Data],13,0)="Yes"," "&amp;Map,"")&amp;IF(VLOOKUP(L1366,ActivityList[#Data],14,0)="Yes"," "&amp;Timeline,IF(VLOOKUP(L1366,ActivityList[#Data],14,0)="Figure"," "&amp;Timeline&amp;Figure,"")),"")</f>
        <v/>
      </c>
      <c r="C1366" s="85" t="str">
        <v>Read chapter 18</v>
      </c>
      <c r="D1366" s="218" t="str">
        <v>The Wright Brothers</v>
      </c>
      <c r="E1366" s="218" t="str">
        <v>Foundation</v>
      </c>
      <c r="F1366" s="219" t="str">
        <v>Literature</v>
      </c>
      <c r="G1366" s="5">
        <v>88</v>
      </c>
      <c r="H1366" s="5" t="str">
        <v>Jesse</v>
      </c>
      <c r="I1366" s="5" t="str">
        <v>Planned</v>
      </c>
      <c r="J1366" s="220">
        <f>_xlfn.XLOOKUP(G1366,Calendar!$A$2:$A$300,Calendar!$B$2:$B$300)</f>
        <v>43474</v>
      </c>
      <c r="K1366" s="5" t="b">
        <f t="shared" ca="1" si="69"/>
        <v>0</v>
      </c>
      <c r="L1366" s="5" t="str">
        <f t="shared" si="70"/>
        <v>FoundationThe Wright Brothers88</v>
      </c>
    </row>
    <row r="1367" spans="1:12" hidden="1" x14ac:dyDescent="0.25">
      <c r="A1367" s="217" t="str">
        <f t="shared" si="68"/>
        <v>ƒ __/__</v>
      </c>
      <c r="B1367" s="217" t="str">
        <f>IFERROR(IF(VLOOKUP(L1367,ActivityList[#Data],13,0)="Yes"," "&amp;Map,"")&amp;IF(VLOOKUP(L1367,ActivityList[#Data],14,0)="Yes"," "&amp;Timeline,IF(VLOOKUP(L1367,ActivityList[#Data],14,0)="Figure"," "&amp;Timeline&amp;Figure,"")),"")</f>
        <v/>
      </c>
      <c r="C1367" s="85" t="str">
        <v>Read chapter 19</v>
      </c>
      <c r="D1367" s="218" t="str">
        <v>The Wright Brothers</v>
      </c>
      <c r="E1367" s="218" t="str">
        <v>Foundation</v>
      </c>
      <c r="F1367" s="219" t="str">
        <v>Literature</v>
      </c>
      <c r="G1367" s="5">
        <v>89</v>
      </c>
      <c r="H1367" s="5" t="str">
        <v>Jesse</v>
      </c>
      <c r="I1367" s="5" t="str">
        <v>Planned</v>
      </c>
      <c r="J1367" s="220">
        <f>_xlfn.XLOOKUP(G1367,Calendar!$A$2:$A$300,Calendar!$B$2:$B$300)</f>
        <v>43475</v>
      </c>
      <c r="K1367" s="5" t="b">
        <f t="shared" ca="1" si="69"/>
        <v>0</v>
      </c>
      <c r="L1367" s="5" t="str">
        <f t="shared" si="70"/>
        <v>FoundationThe Wright Brothers89</v>
      </c>
    </row>
    <row r="1368" spans="1:12" hidden="1" x14ac:dyDescent="0.25">
      <c r="A1368" s="217" t="str">
        <f t="shared" si="68"/>
        <v>ƒ __/__</v>
      </c>
      <c r="B1368" s="217" t="str">
        <f>IFERROR(IF(VLOOKUP(L1368,ActivityList[#Data],13,0)="Yes"," "&amp;Map,"")&amp;IF(VLOOKUP(L1368,ActivityList[#Data],14,0)="Yes"," "&amp;Timeline,IF(VLOOKUP(L1368,ActivityList[#Data],14,0)="Figure"," "&amp;Timeline&amp;Figure,"")),"")</f>
        <v xml:space="preserve"> ǽ</v>
      </c>
      <c r="C1368" s="85" t="str">
        <v>Read chapter 20</v>
      </c>
      <c r="D1368" s="218" t="str">
        <v>The Wright Brothers</v>
      </c>
      <c r="E1368" s="218" t="str">
        <v>Foundation</v>
      </c>
      <c r="F1368" s="219" t="str">
        <v>Literature</v>
      </c>
      <c r="G1368" s="5">
        <v>90</v>
      </c>
      <c r="H1368" s="5" t="str">
        <v>Jesse</v>
      </c>
      <c r="I1368" s="5" t="str">
        <v>Planned</v>
      </c>
      <c r="J1368" s="220">
        <f>_xlfn.XLOOKUP(G1368,Calendar!$A$2:$A$300,Calendar!$B$2:$B$300)</f>
        <v>43476</v>
      </c>
      <c r="K1368" s="5" t="b">
        <f t="shared" ca="1" si="69"/>
        <v>0</v>
      </c>
      <c r="L1368" s="5" t="str">
        <f t="shared" si="70"/>
        <v>FoundationThe Wright Brothers90</v>
      </c>
    </row>
    <row r="1369" spans="1:12" hidden="1" x14ac:dyDescent="0.25">
      <c r="A1369" s="217" t="str">
        <f t="shared" si="68"/>
        <v>ƒ __/__</v>
      </c>
      <c r="B1369" s="217" t="str">
        <f>IFERROR(IF(VLOOKUP(L1369,ActivityList[#Data],13,0)="Yes"," "&amp;Map,"")&amp;IF(VLOOKUP(L1369,ActivityList[#Data],14,0)="Yes"," "&amp;Timeline,IF(VLOOKUP(L1369,ActivityList[#Data],14,0)="Figure"," "&amp;Timeline&amp;Figure,"")),"")</f>
        <v xml:space="preserve"> ǽǾ</v>
      </c>
      <c r="C1369" s="85" t="str">
        <v>Read the Prologue and pp.1-8</v>
      </c>
      <c r="D1369" s="218" t="str">
        <v>Hero Over Here</v>
      </c>
      <c r="E1369" s="218" t="str">
        <v>Foundation</v>
      </c>
      <c r="F1369" s="219" t="str">
        <v>Literature</v>
      </c>
      <c r="G1369" s="5">
        <v>91</v>
      </c>
      <c r="H1369" s="5" t="str">
        <v>Jesse</v>
      </c>
      <c r="I1369" s="5" t="str">
        <v>Planned</v>
      </c>
      <c r="J1369" s="220">
        <f>_xlfn.XLOOKUP(G1369,Calendar!$A$2:$A$300,Calendar!$B$2:$B$300)</f>
        <v>43479</v>
      </c>
      <c r="K1369" s="5" t="b">
        <f t="shared" ca="1" si="69"/>
        <v>0</v>
      </c>
      <c r="L1369" s="5" t="str">
        <f t="shared" si="70"/>
        <v>FoundationHero Over Here91</v>
      </c>
    </row>
    <row r="1370" spans="1:12" hidden="1" x14ac:dyDescent="0.25">
      <c r="A1370" s="217" t="str">
        <f t="shared" si="68"/>
        <v>ƒ __/__</v>
      </c>
      <c r="B1370" s="217" t="str">
        <f>IFERROR(IF(VLOOKUP(L1370,ActivityList[#Data],13,0)="Yes"," "&amp;Map,"")&amp;IF(VLOOKUP(L1370,ActivityList[#Data],14,0)="Yes"," "&amp;Timeline,IF(VLOOKUP(L1370,ActivityList[#Data],14,0)="Figure"," "&amp;Timeline&amp;Figure,"")),"")</f>
        <v/>
      </c>
      <c r="C1370" s="85" t="str">
        <v>Read pp.9-17</v>
      </c>
      <c r="D1370" s="218" t="str">
        <v>Hero Over Here</v>
      </c>
      <c r="E1370" s="218" t="str">
        <v>Foundation</v>
      </c>
      <c r="F1370" s="219" t="str">
        <v>Literature</v>
      </c>
      <c r="G1370" s="5">
        <v>92</v>
      </c>
      <c r="H1370" s="5" t="str">
        <v>Jesse</v>
      </c>
      <c r="I1370" s="5" t="str">
        <v>Planned</v>
      </c>
      <c r="J1370" s="220">
        <f>_xlfn.XLOOKUP(G1370,Calendar!$A$2:$A$300,Calendar!$B$2:$B$300)</f>
        <v>43480</v>
      </c>
      <c r="K1370" s="5" t="b">
        <f t="shared" ca="1" si="69"/>
        <v>0</v>
      </c>
      <c r="L1370" s="5" t="str">
        <f t="shared" si="70"/>
        <v>FoundationHero Over Here92</v>
      </c>
    </row>
    <row r="1371" spans="1:12" hidden="1" x14ac:dyDescent="0.25">
      <c r="A1371" s="217" t="str">
        <f t="shared" si="68"/>
        <v>ƒ __/__</v>
      </c>
      <c r="B1371" s="217" t="str">
        <f>IFERROR(IF(VLOOKUP(L1371,ActivityList[#Data],13,0)="Yes"," "&amp;Map,"")&amp;IF(VLOOKUP(L1371,ActivityList[#Data],14,0)="Yes"," "&amp;Timeline,IF(VLOOKUP(L1371,ActivityList[#Data],14,0)="Figure"," "&amp;Timeline&amp;Figure,"")),"")</f>
        <v/>
      </c>
      <c r="C1371" s="85" t="str">
        <v>Read pp.18-33</v>
      </c>
      <c r="D1371" s="218" t="str">
        <v>Hero Over Here</v>
      </c>
      <c r="E1371" s="218" t="str">
        <v>Foundation</v>
      </c>
      <c r="F1371" s="219" t="str">
        <v>Literature</v>
      </c>
      <c r="G1371" s="5">
        <v>93</v>
      </c>
      <c r="H1371" s="5" t="str">
        <v>Jesse</v>
      </c>
      <c r="I1371" s="5" t="str">
        <v>Planned</v>
      </c>
      <c r="J1371" s="220">
        <f>_xlfn.XLOOKUP(G1371,Calendar!$A$2:$A$300,Calendar!$B$2:$B$300)</f>
        <v>43481</v>
      </c>
      <c r="K1371" s="5" t="b">
        <f t="shared" ca="1" si="69"/>
        <v>0</v>
      </c>
      <c r="L1371" s="5" t="str">
        <f t="shared" si="70"/>
        <v>FoundationHero Over Here93</v>
      </c>
    </row>
    <row r="1372" spans="1:12" hidden="1" x14ac:dyDescent="0.25">
      <c r="A1372" s="217" t="str">
        <f t="shared" si="68"/>
        <v>ƒ __/__</v>
      </c>
      <c r="B1372" s="217" t="str">
        <f>IFERROR(IF(VLOOKUP(L1372,ActivityList[#Data],13,0)="Yes"," "&amp;Map,"")&amp;IF(VLOOKUP(L1372,ActivityList[#Data],14,0)="Yes"," "&amp;Timeline,IF(VLOOKUP(L1372,ActivityList[#Data],14,0)="Figure"," "&amp;Timeline&amp;Figure,"")),"")</f>
        <v/>
      </c>
      <c r="C1372" s="85" t="str">
        <v>Read pp.34-44</v>
      </c>
      <c r="D1372" s="218" t="str">
        <v>Hero Over Here</v>
      </c>
      <c r="E1372" s="218" t="str">
        <v>Foundation</v>
      </c>
      <c r="F1372" s="219" t="str">
        <v>Literature</v>
      </c>
      <c r="G1372" s="5">
        <v>94</v>
      </c>
      <c r="H1372" s="5" t="str">
        <v>Jesse</v>
      </c>
      <c r="I1372" s="5" t="str">
        <v>Planned</v>
      </c>
      <c r="J1372" s="220">
        <f>_xlfn.XLOOKUP(G1372,Calendar!$A$2:$A$300,Calendar!$B$2:$B$300)</f>
        <v>43482</v>
      </c>
      <c r="K1372" s="5" t="b">
        <f t="shared" ca="1" si="69"/>
        <v>0</v>
      </c>
      <c r="L1372" s="5" t="str">
        <f t="shared" si="70"/>
        <v>FoundationHero Over Here94</v>
      </c>
    </row>
    <row r="1373" spans="1:12" hidden="1" x14ac:dyDescent="0.25">
      <c r="A1373" s="217" t="str">
        <f t="shared" si="68"/>
        <v>ƒ __/__</v>
      </c>
      <c r="B1373" s="217" t="str">
        <f>IFERROR(IF(VLOOKUP(L1373,ActivityList[#Data],13,0)="Yes"," "&amp;Map,"")&amp;IF(VLOOKUP(L1373,ActivityList[#Data],14,0)="Yes"," "&amp;Timeline,IF(VLOOKUP(L1373,ActivityList[#Data],14,0)="Figure"," "&amp;Timeline&amp;Figure,"")),"")</f>
        <v/>
      </c>
      <c r="C1373" s="85" t="str">
        <v>Read pp.45-54</v>
      </c>
      <c r="D1373" s="218" t="str">
        <v>Hero Over Here</v>
      </c>
      <c r="E1373" s="218" t="str">
        <v>Foundation</v>
      </c>
      <c r="F1373" s="219" t="str">
        <v>Literature</v>
      </c>
      <c r="G1373" s="5">
        <v>95</v>
      </c>
      <c r="H1373" s="5" t="str">
        <v>Jesse</v>
      </c>
      <c r="I1373" s="5" t="str">
        <v>Planned</v>
      </c>
      <c r="J1373" s="220">
        <f>_xlfn.XLOOKUP(G1373,Calendar!$A$2:$A$300,Calendar!$B$2:$B$300)</f>
        <v>43483</v>
      </c>
      <c r="K1373" s="5" t="b">
        <f t="shared" ca="1" si="69"/>
        <v>0</v>
      </c>
      <c r="L1373" s="5" t="str">
        <f t="shared" si="70"/>
        <v>FoundationHero Over Here95</v>
      </c>
    </row>
    <row r="1374" spans="1:12" hidden="1" x14ac:dyDescent="0.25">
      <c r="A1374" s="217" t="str">
        <f t="shared" si="68"/>
        <v>ƒ __/__</v>
      </c>
      <c r="B1374" s="217" t="str">
        <f>IFERROR(IF(VLOOKUP(L1374,ActivityList[#Data],13,0)="Yes"," "&amp;Map,"")&amp;IF(VLOOKUP(L1374,ActivityList[#Data],14,0)="Yes"," "&amp;Timeline,IF(VLOOKUP(L1374,ActivityList[#Data],14,0)="Figure"," "&amp;Timeline&amp;Figure,"")),"")</f>
        <v/>
      </c>
      <c r="C1374" s="85" t="str">
        <v>Read pp.7-26</v>
      </c>
      <c r="D1374" s="218" t="str">
        <v>Henry Reed, Inc.</v>
      </c>
      <c r="E1374" s="218" t="str">
        <v>Foundation</v>
      </c>
      <c r="F1374" s="219" t="str">
        <v>Literature</v>
      </c>
      <c r="G1374" s="5">
        <v>96</v>
      </c>
      <c r="H1374" s="5" t="str">
        <v>Jesse</v>
      </c>
      <c r="I1374" s="5" t="str">
        <v>Planned</v>
      </c>
      <c r="J1374" s="220">
        <f>_xlfn.XLOOKUP(G1374,Calendar!$A$2:$A$300,Calendar!$B$2:$B$300)</f>
        <v>43486</v>
      </c>
      <c r="K1374" s="5" t="b">
        <f t="shared" ca="1" si="69"/>
        <v>0</v>
      </c>
      <c r="L1374" s="5" t="str">
        <f t="shared" si="70"/>
        <v>FoundationHenry Reed, Inc.96</v>
      </c>
    </row>
    <row r="1375" spans="1:12" hidden="1" x14ac:dyDescent="0.25">
      <c r="A1375" s="217" t="str">
        <f t="shared" si="68"/>
        <v>ƒ __/__</v>
      </c>
      <c r="B1375" s="217" t="str">
        <f>IFERROR(IF(VLOOKUP(L1375,ActivityList[#Data],13,0)="Yes"," "&amp;Map,"")&amp;IF(VLOOKUP(L1375,ActivityList[#Data],14,0)="Yes"," "&amp;Timeline,IF(VLOOKUP(L1375,ActivityList[#Data],14,0)="Figure"," "&amp;Timeline&amp;Figure,"")),"")</f>
        <v/>
      </c>
      <c r="C1375" s="85" t="str">
        <v>Read pp.27-39</v>
      </c>
      <c r="D1375" s="218" t="str">
        <v>Henry Reed, Inc.</v>
      </c>
      <c r="E1375" s="218" t="str">
        <v>Foundation</v>
      </c>
      <c r="F1375" s="219" t="str">
        <v>Literature</v>
      </c>
      <c r="G1375" s="5">
        <v>98</v>
      </c>
      <c r="H1375" s="5" t="str">
        <v>Jesse</v>
      </c>
      <c r="I1375" s="5" t="str">
        <v>Planned</v>
      </c>
      <c r="J1375" s="220">
        <f>_xlfn.XLOOKUP(G1375,Calendar!$A$2:$A$300,Calendar!$B$2:$B$300)</f>
        <v>43488</v>
      </c>
      <c r="K1375" s="5" t="b">
        <f t="shared" ca="1" si="69"/>
        <v>0</v>
      </c>
      <c r="L1375" s="5" t="str">
        <f t="shared" si="70"/>
        <v>FoundationHenry Reed, Inc.98</v>
      </c>
    </row>
    <row r="1376" spans="1:12" hidden="1" x14ac:dyDescent="0.25">
      <c r="A1376" s="217" t="str">
        <f t="shared" si="68"/>
        <v>ƒ __/__</v>
      </c>
      <c r="B1376" s="217" t="str">
        <f>IFERROR(IF(VLOOKUP(L1376,ActivityList[#Data],13,0)="Yes"," "&amp;Map,"")&amp;IF(VLOOKUP(L1376,ActivityList[#Data],14,0)="Yes"," "&amp;Timeline,IF(VLOOKUP(L1376,ActivityList[#Data],14,0)="Figure"," "&amp;Timeline&amp;Figure,"")),"")</f>
        <v/>
      </c>
      <c r="C1376" s="85" t="str">
        <v>Read pp.40-62</v>
      </c>
      <c r="D1376" s="218" t="str">
        <v>Henry Reed, Inc.</v>
      </c>
      <c r="E1376" s="218" t="str">
        <v>Foundation</v>
      </c>
      <c r="F1376" s="219" t="str">
        <v>Literature</v>
      </c>
      <c r="G1376" s="5">
        <v>100</v>
      </c>
      <c r="H1376" s="5" t="str">
        <v>Jesse</v>
      </c>
      <c r="I1376" s="5" t="str">
        <v>Planned</v>
      </c>
      <c r="J1376" s="220">
        <f>_xlfn.XLOOKUP(G1376,Calendar!$A$2:$A$300,Calendar!$B$2:$B$300)</f>
        <v>43490</v>
      </c>
      <c r="K1376" s="5" t="b">
        <f t="shared" ca="1" si="69"/>
        <v>0</v>
      </c>
      <c r="L1376" s="5" t="str">
        <f t="shared" si="70"/>
        <v>FoundationHenry Reed, Inc.100</v>
      </c>
    </row>
    <row r="1377" spans="1:12" hidden="1" x14ac:dyDescent="0.25">
      <c r="A1377" s="217" t="str">
        <f t="shared" si="68"/>
        <v>ƒ __/__</v>
      </c>
      <c r="B1377" s="217" t="str">
        <f>IFERROR(IF(VLOOKUP(L1377,ActivityList[#Data],13,0)="Yes"," "&amp;Map,"")&amp;IF(VLOOKUP(L1377,ActivityList[#Data],14,0)="Yes"," "&amp;Timeline,IF(VLOOKUP(L1377,ActivityList[#Data],14,0)="Figure"," "&amp;Timeline&amp;Figure,"")),"")</f>
        <v/>
      </c>
      <c r="C1377" s="85" t="str">
        <v>Read pp.63-85</v>
      </c>
      <c r="D1377" s="218" t="str">
        <v>Henry Reed, Inc.</v>
      </c>
      <c r="E1377" s="218" t="str">
        <v>Foundation</v>
      </c>
      <c r="F1377" s="219" t="str">
        <v>Literature</v>
      </c>
      <c r="G1377" s="5">
        <v>102</v>
      </c>
      <c r="H1377" s="5" t="str">
        <v>Jesse</v>
      </c>
      <c r="I1377" s="5" t="str">
        <v>Planned</v>
      </c>
      <c r="J1377" s="220">
        <f>_xlfn.XLOOKUP(G1377,Calendar!$A$2:$A$300,Calendar!$B$2:$B$300)</f>
        <v>43494</v>
      </c>
      <c r="K1377" s="5" t="b">
        <f t="shared" ca="1" si="69"/>
        <v>0</v>
      </c>
      <c r="L1377" s="5" t="str">
        <f t="shared" si="70"/>
        <v>FoundationHenry Reed, Inc.102</v>
      </c>
    </row>
    <row r="1378" spans="1:12" hidden="1" x14ac:dyDescent="0.25">
      <c r="A1378" s="217" t="str">
        <f t="shared" si="68"/>
        <v>ƒ __/__</v>
      </c>
      <c r="B1378" s="217" t="str">
        <f>IFERROR(IF(VLOOKUP(L1378,ActivityList[#Data],13,0)="Yes"," "&amp;Map,"")&amp;IF(VLOOKUP(L1378,ActivityList[#Data],14,0)="Yes"," "&amp;Timeline,IF(VLOOKUP(L1378,ActivityList[#Data],14,0)="Figure"," "&amp;Timeline&amp;Figure,"")),"")</f>
        <v/>
      </c>
      <c r="C1378" s="85" t="str">
        <v>Read pp.86-109</v>
      </c>
      <c r="D1378" s="218" t="str">
        <v>Henry Reed, Inc.</v>
      </c>
      <c r="E1378" s="218" t="str">
        <v>Foundation</v>
      </c>
      <c r="F1378" s="219" t="str">
        <v>Literature</v>
      </c>
      <c r="G1378" s="5">
        <v>104</v>
      </c>
      <c r="H1378" s="5" t="str">
        <v>Jesse</v>
      </c>
      <c r="I1378" s="5" t="str">
        <v>Planned</v>
      </c>
      <c r="J1378" s="220">
        <f>_xlfn.XLOOKUP(G1378,Calendar!$A$2:$A$300,Calendar!$B$2:$B$300)</f>
        <v>43496</v>
      </c>
      <c r="K1378" s="5" t="b">
        <f t="shared" ca="1" si="69"/>
        <v>0</v>
      </c>
      <c r="L1378" s="5" t="str">
        <f t="shared" si="70"/>
        <v>FoundationHenry Reed, Inc.104</v>
      </c>
    </row>
    <row r="1379" spans="1:12" hidden="1" x14ac:dyDescent="0.25">
      <c r="A1379" s="217" t="str">
        <f t="shared" si="68"/>
        <v>ƒ __/__</v>
      </c>
      <c r="B1379" s="217" t="str">
        <f>IFERROR(IF(VLOOKUP(L1379,ActivityList[#Data],13,0)="Yes"," "&amp;Map,"")&amp;IF(VLOOKUP(L1379,ActivityList[#Data],14,0)="Yes"," "&amp;Timeline,IF(VLOOKUP(L1379,ActivityList[#Data],14,0)="Figure"," "&amp;Timeline&amp;Figure,"")),"")</f>
        <v/>
      </c>
      <c r="C1379" s="85" t="str">
        <v>Read pp.110-135</v>
      </c>
      <c r="D1379" s="218" t="str">
        <v>Henry Reed, Inc.</v>
      </c>
      <c r="E1379" s="218" t="str">
        <v>Foundation</v>
      </c>
      <c r="F1379" s="219" t="str">
        <v>Literature</v>
      </c>
      <c r="G1379" s="5">
        <v>106</v>
      </c>
      <c r="H1379" s="5" t="str">
        <v>Jesse</v>
      </c>
      <c r="I1379" s="5" t="str">
        <v>Planned</v>
      </c>
      <c r="J1379" s="220">
        <f>_xlfn.XLOOKUP(G1379,Calendar!$A$2:$A$300,Calendar!$B$2:$B$300)</f>
        <v>43500</v>
      </c>
      <c r="K1379" s="5" t="b">
        <f t="shared" ca="1" si="69"/>
        <v>0</v>
      </c>
      <c r="L1379" s="5" t="str">
        <f t="shared" si="70"/>
        <v>FoundationHenry Reed, Inc.106</v>
      </c>
    </row>
    <row r="1380" spans="1:12" hidden="1" x14ac:dyDescent="0.25">
      <c r="A1380" s="217" t="str">
        <f t="shared" si="68"/>
        <v>ƒ __/__</v>
      </c>
      <c r="B1380" s="217" t="str">
        <f>IFERROR(IF(VLOOKUP(L1380,ActivityList[#Data],13,0)="Yes"," "&amp;Map,"")&amp;IF(VLOOKUP(L1380,ActivityList[#Data],14,0)="Yes"," "&amp;Timeline,IF(VLOOKUP(L1380,ActivityList[#Data],14,0)="Figure"," "&amp;Timeline&amp;Figure,"")),"")</f>
        <v/>
      </c>
      <c r="C1380" s="85" t="str">
        <v>Read pp.136-164</v>
      </c>
      <c r="D1380" s="218" t="str">
        <v>Henry Reed, Inc.</v>
      </c>
      <c r="E1380" s="218" t="str">
        <v>Foundation</v>
      </c>
      <c r="F1380" s="219" t="str">
        <v>Literature</v>
      </c>
      <c r="G1380" s="5">
        <v>108</v>
      </c>
      <c r="H1380" s="5" t="str">
        <v>Jesse</v>
      </c>
      <c r="I1380" s="5" t="str">
        <v>Planned</v>
      </c>
      <c r="J1380" s="220">
        <f>_xlfn.XLOOKUP(G1380,Calendar!$A$2:$A$300,Calendar!$B$2:$B$300)</f>
        <v>43502</v>
      </c>
      <c r="K1380" s="5" t="b">
        <f t="shared" ca="1" si="69"/>
        <v>0</v>
      </c>
      <c r="L1380" s="5" t="str">
        <f t="shared" si="70"/>
        <v>FoundationHenry Reed, Inc.108</v>
      </c>
    </row>
    <row r="1381" spans="1:12" hidden="1" x14ac:dyDescent="0.25">
      <c r="A1381" s="217" t="str">
        <f t="shared" si="68"/>
        <v>ƒ __/__</v>
      </c>
      <c r="B1381" s="217" t="str">
        <f>IFERROR(IF(VLOOKUP(L1381,ActivityList[#Data],13,0)="Yes"," "&amp;Map,"")&amp;IF(VLOOKUP(L1381,ActivityList[#Data],14,0)="Yes"," "&amp;Timeline,IF(VLOOKUP(L1381,ActivityList[#Data],14,0)="Figure"," "&amp;Timeline&amp;Figure,"")),"")</f>
        <v/>
      </c>
      <c r="C1381" s="85" t="str">
        <v>Read pp.165-182</v>
      </c>
      <c r="D1381" s="218" t="str">
        <v>Henry Reed, Inc.</v>
      </c>
      <c r="E1381" s="218" t="str">
        <v>Foundation</v>
      </c>
      <c r="F1381" s="219" t="str">
        <v>Literature</v>
      </c>
      <c r="G1381" s="5">
        <v>110</v>
      </c>
      <c r="H1381" s="5" t="str">
        <v>Jesse</v>
      </c>
      <c r="I1381" s="5" t="str">
        <v>Planned</v>
      </c>
      <c r="J1381" s="220">
        <f>_xlfn.XLOOKUP(G1381,Calendar!$A$2:$A$300,Calendar!$B$2:$B$300)</f>
        <v>43504</v>
      </c>
      <c r="K1381" s="5" t="b">
        <f t="shared" ca="1" si="69"/>
        <v>0</v>
      </c>
      <c r="L1381" s="5" t="str">
        <f t="shared" si="70"/>
        <v>FoundationHenry Reed, Inc.110</v>
      </c>
    </row>
    <row r="1382" spans="1:12" hidden="1" x14ac:dyDescent="0.25">
      <c r="A1382" s="217" t="str">
        <f t="shared" si="68"/>
        <v>ƒ __/__</v>
      </c>
      <c r="B1382" s="217" t="str">
        <f>IFERROR(IF(VLOOKUP(L1382,ActivityList[#Data],13,0)="Yes"," "&amp;Map,"")&amp;IF(VLOOKUP(L1382,ActivityList[#Data],14,0)="Yes"," "&amp;Timeline,IF(VLOOKUP(L1382,ActivityList[#Data],14,0)="Figure"," "&amp;Timeline&amp;Figure,"")),"")</f>
        <v/>
      </c>
      <c r="C1382" s="85" t="str">
        <v>Read pp.183-202</v>
      </c>
      <c r="D1382" s="218" t="str">
        <v>Henry Reed, Inc.</v>
      </c>
      <c r="E1382" s="218" t="str">
        <v>Foundation</v>
      </c>
      <c r="F1382" s="219" t="str">
        <v>Literature</v>
      </c>
      <c r="G1382" s="5">
        <v>112</v>
      </c>
      <c r="H1382" s="5" t="str">
        <v>Jesse</v>
      </c>
      <c r="I1382" s="5" t="str">
        <v>Planned</v>
      </c>
      <c r="J1382" s="220">
        <f>_xlfn.XLOOKUP(G1382,Calendar!$A$2:$A$300,Calendar!$B$2:$B$300)</f>
        <v>43508</v>
      </c>
      <c r="K1382" s="5" t="b">
        <f t="shared" ca="1" si="69"/>
        <v>0</v>
      </c>
      <c r="L1382" s="5" t="str">
        <f t="shared" si="70"/>
        <v>FoundationHenry Reed, Inc.112</v>
      </c>
    </row>
    <row r="1383" spans="1:12" hidden="1" x14ac:dyDescent="0.25">
      <c r="A1383" s="217" t="str">
        <f t="shared" si="68"/>
        <v>ƒ __/__</v>
      </c>
      <c r="B1383" s="217" t="str">
        <f>IFERROR(IF(VLOOKUP(L1383,ActivityList[#Data],13,0)="Yes"," "&amp;Map,"")&amp;IF(VLOOKUP(L1383,ActivityList[#Data],14,0)="Yes"," "&amp;Timeline,IF(VLOOKUP(L1383,ActivityList[#Data],14,0)="Figure"," "&amp;Timeline&amp;Figure,"")),"")</f>
        <v/>
      </c>
      <c r="C1383" s="85" t="str">
        <v>Read pp.203-239</v>
      </c>
      <c r="D1383" s="218" t="str">
        <v>Henry Reed, Inc.</v>
      </c>
      <c r="E1383" s="218" t="str">
        <v>Foundation</v>
      </c>
      <c r="F1383" s="219" t="str">
        <v>Literature</v>
      </c>
      <c r="G1383" s="5">
        <v>114</v>
      </c>
      <c r="H1383" s="5" t="str">
        <v>Jesse</v>
      </c>
      <c r="I1383" s="5" t="str">
        <v>Planned</v>
      </c>
      <c r="J1383" s="220">
        <f>_xlfn.XLOOKUP(G1383,Calendar!$A$2:$A$300,Calendar!$B$2:$B$300)</f>
        <v>43510</v>
      </c>
      <c r="K1383" s="5" t="b">
        <f t="shared" ca="1" si="69"/>
        <v>0</v>
      </c>
      <c r="L1383" s="5" t="str">
        <f t="shared" si="70"/>
        <v>FoundationHenry Reed, Inc.114</v>
      </c>
    </row>
    <row r="1384" spans="1:12" hidden="1" x14ac:dyDescent="0.25">
      <c r="A1384" s="217" t="str">
        <f t="shared" si="68"/>
        <v>ƒ __/__</v>
      </c>
      <c r="B1384" s="217" t="str">
        <f>IFERROR(IF(VLOOKUP(L1384,ActivityList[#Data],13,0)="Yes"," "&amp;Map,"")&amp;IF(VLOOKUP(L1384,ActivityList[#Data],14,0)="Yes"," "&amp;Timeline,IF(VLOOKUP(L1384,ActivityList[#Data],14,0)="Figure"," "&amp;Timeline&amp;Figure,"")),"")</f>
        <v/>
      </c>
      <c r="C1384" s="85" t="str">
        <v>Read chapter 1</v>
      </c>
      <c r="D1384" s="218" t="str">
        <v>From the Mixed-Up Files …</v>
      </c>
      <c r="E1384" s="218" t="str">
        <v>Foundation</v>
      </c>
      <c r="F1384" s="219" t="str">
        <v>Literature</v>
      </c>
      <c r="G1384" s="5">
        <v>121</v>
      </c>
      <c r="H1384" s="5" t="str">
        <v>Jesse</v>
      </c>
      <c r="I1384" s="5" t="str">
        <v>Planned</v>
      </c>
      <c r="J1384" s="220">
        <f>_xlfn.XLOOKUP(G1384,Calendar!$A$2:$A$300,Calendar!$B$2:$B$300)</f>
        <v>43521</v>
      </c>
      <c r="K1384" s="5" t="b">
        <f t="shared" ca="1" si="69"/>
        <v>0</v>
      </c>
      <c r="L1384" s="5" t="str">
        <f t="shared" si="70"/>
        <v>FoundationFrom the Mixed-Up Files …121</v>
      </c>
    </row>
    <row r="1385" spans="1:12" hidden="1" x14ac:dyDescent="0.25">
      <c r="A1385" s="217" t="str">
        <f t="shared" si="68"/>
        <v>ƒ __/__</v>
      </c>
      <c r="B1385" s="217" t="str">
        <f>IFERROR(IF(VLOOKUP(L1385,ActivityList[#Data],13,0)="Yes"," "&amp;Map,"")&amp;IF(VLOOKUP(L1385,ActivityList[#Data],14,0)="Yes"," "&amp;Timeline,IF(VLOOKUP(L1385,ActivityList[#Data],14,0)="Figure"," "&amp;Timeline&amp;Figure,"")),"")</f>
        <v/>
      </c>
      <c r="C1385" s="85" t="str">
        <v>Read chapter 2</v>
      </c>
      <c r="D1385" s="218" t="str">
        <v>From the Mixed-Up Files …</v>
      </c>
      <c r="E1385" s="218" t="str">
        <v>Foundation</v>
      </c>
      <c r="F1385" s="219" t="str">
        <v>Literature</v>
      </c>
      <c r="G1385" s="5">
        <v>123</v>
      </c>
      <c r="H1385" s="5" t="str">
        <v>Jesse</v>
      </c>
      <c r="I1385" s="5" t="str">
        <v>Planned</v>
      </c>
      <c r="J1385" s="220">
        <f>_xlfn.XLOOKUP(G1385,Calendar!$A$2:$A$300,Calendar!$B$2:$B$300)</f>
        <v>43523</v>
      </c>
      <c r="K1385" s="5" t="b">
        <f t="shared" ca="1" si="69"/>
        <v>0</v>
      </c>
      <c r="L1385" s="5" t="str">
        <f t="shared" si="70"/>
        <v>FoundationFrom the Mixed-Up Files …123</v>
      </c>
    </row>
    <row r="1386" spans="1:12" hidden="1" x14ac:dyDescent="0.25">
      <c r="A1386" s="217" t="str">
        <f t="shared" si="68"/>
        <v>ƒ __/__</v>
      </c>
      <c r="B1386" s="217" t="str">
        <f>IFERROR(IF(VLOOKUP(L1386,ActivityList[#Data],13,0)="Yes"," "&amp;Map,"")&amp;IF(VLOOKUP(L1386,ActivityList[#Data],14,0)="Yes"," "&amp;Timeline,IF(VLOOKUP(L1386,ActivityList[#Data],14,0)="Figure"," "&amp;Timeline&amp;Figure,"")),"")</f>
        <v/>
      </c>
      <c r="C1386" s="85" t="str">
        <v>Read chapter 3</v>
      </c>
      <c r="D1386" s="218" t="str">
        <v>From the Mixed-Up Files …</v>
      </c>
      <c r="E1386" s="218" t="str">
        <v>Foundation</v>
      </c>
      <c r="F1386" s="219" t="str">
        <v>Literature</v>
      </c>
      <c r="G1386" s="5">
        <v>125</v>
      </c>
      <c r="H1386" s="5" t="str">
        <v>Jesse</v>
      </c>
      <c r="I1386" s="5" t="str">
        <v>Planned</v>
      </c>
      <c r="J1386" s="220">
        <f>_xlfn.XLOOKUP(G1386,Calendar!$A$2:$A$300,Calendar!$B$2:$B$300)</f>
        <v>43525</v>
      </c>
      <c r="K1386" s="5" t="b">
        <f t="shared" ca="1" si="69"/>
        <v>0</v>
      </c>
      <c r="L1386" s="5" t="str">
        <f t="shared" si="70"/>
        <v>FoundationFrom the Mixed-Up Files …125</v>
      </c>
    </row>
    <row r="1387" spans="1:12" hidden="1" x14ac:dyDescent="0.25">
      <c r="A1387" s="217" t="str">
        <f t="shared" si="68"/>
        <v>ƒ __/__</v>
      </c>
      <c r="B1387" s="217" t="str">
        <f>IFERROR(IF(VLOOKUP(L1387,ActivityList[#Data],13,0)="Yes"," "&amp;Map,"")&amp;IF(VLOOKUP(L1387,ActivityList[#Data],14,0)="Yes"," "&amp;Timeline,IF(VLOOKUP(L1387,ActivityList[#Data],14,0)="Figure"," "&amp;Timeline&amp;Figure,"")),"")</f>
        <v/>
      </c>
      <c r="C1387" s="85" t="str">
        <v>Read chapter 4</v>
      </c>
      <c r="D1387" s="218" t="str">
        <v>From the Mixed-Up Files …</v>
      </c>
      <c r="E1387" s="218" t="str">
        <v>Foundation</v>
      </c>
      <c r="F1387" s="219" t="str">
        <v>Literature</v>
      </c>
      <c r="G1387" s="5">
        <v>127</v>
      </c>
      <c r="H1387" s="5" t="str">
        <v>Jesse</v>
      </c>
      <c r="I1387" s="5" t="str">
        <v>Planned</v>
      </c>
      <c r="J1387" s="220">
        <f>_xlfn.XLOOKUP(G1387,Calendar!$A$2:$A$300,Calendar!$B$2:$B$300)</f>
        <v>43529</v>
      </c>
      <c r="K1387" s="5" t="b">
        <f t="shared" ca="1" si="69"/>
        <v>0</v>
      </c>
      <c r="L1387" s="5" t="str">
        <f t="shared" si="70"/>
        <v>FoundationFrom the Mixed-Up Files …127</v>
      </c>
    </row>
    <row r="1388" spans="1:12" hidden="1" x14ac:dyDescent="0.25">
      <c r="A1388" s="217" t="str">
        <f t="shared" si="68"/>
        <v>ƒ __/__</v>
      </c>
      <c r="B1388" s="217" t="str">
        <f>IFERROR(IF(VLOOKUP(L1388,ActivityList[#Data],13,0)="Yes"," "&amp;Map,"")&amp;IF(VLOOKUP(L1388,ActivityList[#Data],14,0)="Yes"," "&amp;Timeline,IF(VLOOKUP(L1388,ActivityList[#Data],14,0)="Figure"," "&amp;Timeline&amp;Figure,"")),"")</f>
        <v/>
      </c>
      <c r="C1388" s="85" t="str">
        <v>Read chapter 5</v>
      </c>
      <c r="D1388" s="218" t="str">
        <v>From the Mixed-Up Files …</v>
      </c>
      <c r="E1388" s="218" t="str">
        <v>Foundation</v>
      </c>
      <c r="F1388" s="219" t="str">
        <v>Literature</v>
      </c>
      <c r="G1388" s="5">
        <v>129</v>
      </c>
      <c r="H1388" s="5" t="str">
        <v>Jesse</v>
      </c>
      <c r="I1388" s="5" t="str">
        <v>Planned</v>
      </c>
      <c r="J1388" s="220">
        <f>_xlfn.XLOOKUP(G1388,Calendar!$A$2:$A$300,Calendar!$B$2:$B$300)</f>
        <v>43531</v>
      </c>
      <c r="K1388" s="5" t="b">
        <f t="shared" ca="1" si="69"/>
        <v>0</v>
      </c>
      <c r="L1388" s="5" t="str">
        <f t="shared" si="70"/>
        <v>FoundationFrom the Mixed-Up Files …129</v>
      </c>
    </row>
    <row r="1389" spans="1:12" hidden="1" x14ac:dyDescent="0.25">
      <c r="A1389" s="217" t="str">
        <f t="shared" si="68"/>
        <v>ƒ __/__</v>
      </c>
      <c r="B1389" s="217" t="str">
        <f>IFERROR(IF(VLOOKUP(L1389,ActivityList[#Data],13,0)="Yes"," "&amp;Map,"")&amp;IF(VLOOKUP(L1389,ActivityList[#Data],14,0)="Yes"," "&amp;Timeline,IF(VLOOKUP(L1389,ActivityList[#Data],14,0)="Figure"," "&amp;Timeline&amp;Figure,"")),"")</f>
        <v/>
      </c>
      <c r="C1389" s="85" t="str">
        <v>Read chapter 6</v>
      </c>
      <c r="D1389" s="218" t="str">
        <v>From the Mixed-Up Files …</v>
      </c>
      <c r="E1389" s="218" t="str">
        <v>Foundation</v>
      </c>
      <c r="F1389" s="219" t="str">
        <v>Literature</v>
      </c>
      <c r="G1389" s="5">
        <v>131</v>
      </c>
      <c r="H1389" s="5" t="str">
        <v>Jesse</v>
      </c>
      <c r="I1389" s="5" t="str">
        <v>Planned</v>
      </c>
      <c r="J1389" s="220">
        <f>_xlfn.XLOOKUP(G1389,Calendar!$A$2:$A$300,Calendar!$B$2:$B$300)</f>
        <v>43535</v>
      </c>
      <c r="K1389" s="5" t="b">
        <f t="shared" ca="1" si="69"/>
        <v>0</v>
      </c>
      <c r="L1389" s="5" t="str">
        <f t="shared" si="70"/>
        <v>FoundationFrom the Mixed-Up Files …131</v>
      </c>
    </row>
    <row r="1390" spans="1:12" hidden="1" x14ac:dyDescent="0.25">
      <c r="A1390" s="217" t="str">
        <f t="shared" si="68"/>
        <v>ƒ __/__</v>
      </c>
      <c r="B1390" s="217" t="str">
        <f>IFERROR(IF(VLOOKUP(L1390,ActivityList[#Data],13,0)="Yes"," "&amp;Map,"")&amp;IF(VLOOKUP(L1390,ActivityList[#Data],14,0)="Yes"," "&amp;Timeline,IF(VLOOKUP(L1390,ActivityList[#Data],14,0)="Figure"," "&amp;Timeline&amp;Figure,"")),"")</f>
        <v/>
      </c>
      <c r="C1390" s="85" t="str">
        <v>Read chapter 7</v>
      </c>
      <c r="D1390" s="218" t="str">
        <v>From the Mixed-Up Files …</v>
      </c>
      <c r="E1390" s="218" t="str">
        <v>Foundation</v>
      </c>
      <c r="F1390" s="219" t="str">
        <v>Literature</v>
      </c>
      <c r="G1390" s="5">
        <v>133</v>
      </c>
      <c r="H1390" s="5" t="str">
        <v>Jesse</v>
      </c>
      <c r="I1390" s="5" t="str">
        <v>Planned</v>
      </c>
      <c r="J1390" s="220">
        <f>_xlfn.XLOOKUP(G1390,Calendar!$A$2:$A$300,Calendar!$B$2:$B$300)</f>
        <v>43537</v>
      </c>
      <c r="K1390" s="5" t="b">
        <f t="shared" ca="1" si="69"/>
        <v>0</v>
      </c>
      <c r="L1390" s="5" t="str">
        <f t="shared" si="70"/>
        <v>FoundationFrom the Mixed-Up Files …133</v>
      </c>
    </row>
    <row r="1391" spans="1:12" hidden="1" x14ac:dyDescent="0.25">
      <c r="A1391" s="217" t="str">
        <f t="shared" si="68"/>
        <v>ƒ __/__</v>
      </c>
      <c r="B1391" s="217" t="str">
        <f>IFERROR(IF(VLOOKUP(L1391,ActivityList[#Data],13,0)="Yes"," "&amp;Map,"")&amp;IF(VLOOKUP(L1391,ActivityList[#Data],14,0)="Yes"," "&amp;Timeline,IF(VLOOKUP(L1391,ActivityList[#Data],14,0)="Figure"," "&amp;Timeline&amp;Figure,"")),"")</f>
        <v/>
      </c>
      <c r="C1391" s="85" t="str">
        <v>Read chapter 8</v>
      </c>
      <c r="D1391" s="218" t="str">
        <v>From the Mixed-Up Files …</v>
      </c>
      <c r="E1391" s="218" t="str">
        <v>Foundation</v>
      </c>
      <c r="F1391" s="219" t="str">
        <v>Literature</v>
      </c>
      <c r="G1391" s="5">
        <v>135</v>
      </c>
      <c r="H1391" s="5" t="str">
        <v>Jesse</v>
      </c>
      <c r="I1391" s="5" t="str">
        <v>Planned</v>
      </c>
      <c r="J1391" s="220">
        <f>_xlfn.XLOOKUP(G1391,Calendar!$A$2:$A$300,Calendar!$B$2:$B$300)</f>
        <v>43539</v>
      </c>
      <c r="K1391" s="5" t="b">
        <f t="shared" ca="1" si="69"/>
        <v>0</v>
      </c>
      <c r="L1391" s="5" t="str">
        <f t="shared" si="70"/>
        <v>FoundationFrom the Mixed-Up Files …135</v>
      </c>
    </row>
    <row r="1392" spans="1:12" hidden="1" x14ac:dyDescent="0.25">
      <c r="A1392" s="217" t="str">
        <f t="shared" si="68"/>
        <v>ƒ __/__</v>
      </c>
      <c r="B1392" s="217" t="str">
        <f>IFERROR(IF(VLOOKUP(L1392,ActivityList[#Data],13,0)="Yes"," "&amp;Map,"")&amp;IF(VLOOKUP(L1392,ActivityList[#Data],14,0)="Yes"," "&amp;Timeline,IF(VLOOKUP(L1392,ActivityList[#Data],14,0)="Figure"," "&amp;Timeline&amp;Figure,"")),"")</f>
        <v/>
      </c>
      <c r="C1392" s="85" t="str">
        <v>Read chapter 9</v>
      </c>
      <c r="D1392" s="218" t="str">
        <v>From the Mixed-Up Files …</v>
      </c>
      <c r="E1392" s="218" t="str">
        <v>Foundation</v>
      </c>
      <c r="F1392" s="219" t="str">
        <v>Literature</v>
      </c>
      <c r="G1392" s="5">
        <v>137</v>
      </c>
      <c r="H1392" s="5" t="str">
        <v>Jesse</v>
      </c>
      <c r="I1392" s="5" t="str">
        <v>Planned</v>
      </c>
      <c r="J1392" s="220">
        <f>_xlfn.XLOOKUP(G1392,Calendar!$A$2:$A$300,Calendar!$B$2:$B$300)</f>
        <v>43543</v>
      </c>
      <c r="K1392" s="5" t="b">
        <f t="shared" ca="1" si="69"/>
        <v>0</v>
      </c>
      <c r="L1392" s="5" t="str">
        <f t="shared" si="70"/>
        <v>FoundationFrom the Mixed-Up Files …137</v>
      </c>
    </row>
    <row r="1393" spans="1:12" hidden="1" x14ac:dyDescent="0.25">
      <c r="A1393" s="217" t="str">
        <f t="shared" si="68"/>
        <v>ƒ __/__</v>
      </c>
      <c r="B1393" s="217" t="str">
        <f>IFERROR(IF(VLOOKUP(L1393,ActivityList[#Data],13,0)="Yes"," "&amp;Map,"")&amp;IF(VLOOKUP(L1393,ActivityList[#Data],14,0)="Yes"," "&amp;Timeline,IF(VLOOKUP(L1393,ActivityList[#Data],14,0)="Figure"," "&amp;Timeline&amp;Figure,"")),"")</f>
        <v/>
      </c>
      <c r="C1393" s="85" t="str">
        <v>Read chapter 10</v>
      </c>
      <c r="D1393" s="218" t="str">
        <v>From the Mixed-Up Files …</v>
      </c>
      <c r="E1393" s="218" t="str">
        <v>Foundation</v>
      </c>
      <c r="F1393" s="219" t="str">
        <v>Literature</v>
      </c>
      <c r="G1393" s="5">
        <v>139</v>
      </c>
      <c r="H1393" s="5" t="str">
        <v>Jesse</v>
      </c>
      <c r="I1393" s="5" t="str">
        <v>Planned</v>
      </c>
      <c r="J1393" s="220">
        <f>_xlfn.XLOOKUP(G1393,Calendar!$A$2:$A$300,Calendar!$B$2:$B$300)</f>
        <v>43545</v>
      </c>
      <c r="K1393" s="5" t="b">
        <f t="shared" ca="1" si="69"/>
        <v>0</v>
      </c>
      <c r="L1393" s="5" t="str">
        <f t="shared" si="70"/>
        <v>FoundationFrom the Mixed-Up Files …139</v>
      </c>
    </row>
    <row r="1394" spans="1:12" hidden="1" x14ac:dyDescent="0.25">
      <c r="A1394" s="217" t="str">
        <f t="shared" si="68"/>
        <v>ƒ __/__</v>
      </c>
      <c r="B1394" s="217" t="str">
        <f>IFERROR(IF(VLOOKUP(L1394,ActivityList[#Data],13,0)="Yes"," "&amp;Map,"")&amp;IF(VLOOKUP(L1394,ActivityList[#Data],14,0)="Yes"," "&amp;Timeline,IF(VLOOKUP(L1394,ActivityList[#Data],14,0)="Figure"," "&amp;Timeline&amp;Figure,"")),"")</f>
        <v/>
      </c>
      <c r="C1394" s="85" t="str">
        <v>Read chapter 1</v>
      </c>
      <c r="D1394" s="218" t="str">
        <v>Because of Winn-Dixie</v>
      </c>
      <c r="E1394" s="218" t="str">
        <v>Foundation</v>
      </c>
      <c r="F1394" s="219" t="str">
        <v>Literature</v>
      </c>
      <c r="G1394" s="5">
        <v>145</v>
      </c>
      <c r="H1394" s="5" t="str">
        <v>Jesse</v>
      </c>
      <c r="I1394" s="5" t="str">
        <v>Planned</v>
      </c>
      <c r="J1394" s="220">
        <f>_xlfn.XLOOKUP(G1394,Calendar!$A$2:$A$300,Calendar!$B$2:$B$300)</f>
        <v>43553</v>
      </c>
      <c r="K1394" s="5" t="b">
        <f t="shared" ca="1" si="69"/>
        <v>0</v>
      </c>
      <c r="L1394" s="5" t="str">
        <f t="shared" si="70"/>
        <v>FoundationBecause of Winn-Dixie145</v>
      </c>
    </row>
    <row r="1395" spans="1:12" hidden="1" x14ac:dyDescent="0.25">
      <c r="A1395" s="217" t="str">
        <f t="shared" si="68"/>
        <v>ƒ __/__</v>
      </c>
      <c r="B1395" s="217" t="str">
        <f>IFERROR(IF(VLOOKUP(L1395,ActivityList[#Data],13,0)="Yes"," "&amp;Map,"")&amp;IF(VLOOKUP(L1395,ActivityList[#Data],14,0)="Yes"," "&amp;Timeline,IF(VLOOKUP(L1395,ActivityList[#Data],14,0)="Figure"," "&amp;Timeline&amp;Figure,"")),"")</f>
        <v/>
      </c>
      <c r="C1395" s="85" t="str">
        <v>Read chapter 2</v>
      </c>
      <c r="D1395" s="218" t="str">
        <v>Because of Winn-Dixie</v>
      </c>
      <c r="E1395" s="218" t="str">
        <v>Foundation</v>
      </c>
      <c r="F1395" s="219" t="str">
        <v>Literature</v>
      </c>
      <c r="G1395" s="5">
        <v>146</v>
      </c>
      <c r="H1395" s="5" t="str">
        <v>Jesse</v>
      </c>
      <c r="I1395" s="5" t="str">
        <v>Planned</v>
      </c>
      <c r="J1395" s="220">
        <f>_xlfn.XLOOKUP(G1395,Calendar!$A$2:$A$300,Calendar!$B$2:$B$300)</f>
        <v>43556</v>
      </c>
      <c r="K1395" s="5" t="b">
        <f t="shared" ca="1" si="69"/>
        <v>0</v>
      </c>
      <c r="L1395" s="5" t="str">
        <f t="shared" si="70"/>
        <v>FoundationBecause of Winn-Dixie146</v>
      </c>
    </row>
    <row r="1396" spans="1:12" hidden="1" x14ac:dyDescent="0.25">
      <c r="A1396" s="217" t="str">
        <f t="shared" si="68"/>
        <v>ƒ __/__</v>
      </c>
      <c r="B1396" s="217" t="str">
        <f>IFERROR(IF(VLOOKUP(L1396,ActivityList[#Data],13,0)="Yes"," "&amp;Map,"")&amp;IF(VLOOKUP(L1396,ActivityList[#Data],14,0)="Yes"," "&amp;Timeline,IF(VLOOKUP(L1396,ActivityList[#Data],14,0)="Figure"," "&amp;Timeline&amp;Figure,"")),"")</f>
        <v/>
      </c>
      <c r="C1396" s="85" t="str">
        <v>Read chapter 3</v>
      </c>
      <c r="D1396" s="218" t="str">
        <v>Because of Winn-Dixie</v>
      </c>
      <c r="E1396" s="218" t="str">
        <v>Foundation</v>
      </c>
      <c r="F1396" s="219" t="str">
        <v>Literature</v>
      </c>
      <c r="G1396" s="5">
        <v>147</v>
      </c>
      <c r="H1396" s="5" t="str">
        <v>Jesse</v>
      </c>
      <c r="I1396" s="5" t="str">
        <v>Planned</v>
      </c>
      <c r="J1396" s="220">
        <f>_xlfn.XLOOKUP(G1396,Calendar!$A$2:$A$300,Calendar!$B$2:$B$300)</f>
        <v>43557</v>
      </c>
      <c r="K1396" s="5" t="b">
        <f t="shared" ca="1" si="69"/>
        <v>0</v>
      </c>
      <c r="L1396" s="5" t="str">
        <f t="shared" si="70"/>
        <v>FoundationBecause of Winn-Dixie147</v>
      </c>
    </row>
    <row r="1397" spans="1:12" hidden="1" x14ac:dyDescent="0.25">
      <c r="A1397" s="217" t="str">
        <f t="shared" si="68"/>
        <v>ƒ __/__</v>
      </c>
      <c r="B1397" s="217" t="str">
        <f>IFERROR(IF(VLOOKUP(L1397,ActivityList[#Data],13,0)="Yes"," "&amp;Map,"")&amp;IF(VLOOKUP(L1397,ActivityList[#Data],14,0)="Yes"," "&amp;Timeline,IF(VLOOKUP(L1397,ActivityList[#Data],14,0)="Figure"," "&amp;Timeline&amp;Figure,"")),"")</f>
        <v/>
      </c>
      <c r="C1397" s="85" t="str">
        <v>Read chapter 4</v>
      </c>
      <c r="D1397" s="218" t="str">
        <v>Because of Winn-Dixie</v>
      </c>
      <c r="E1397" s="218" t="str">
        <v>Foundation</v>
      </c>
      <c r="F1397" s="219" t="str">
        <v>Literature</v>
      </c>
      <c r="G1397" s="5">
        <v>148</v>
      </c>
      <c r="H1397" s="5" t="str">
        <v>Jesse</v>
      </c>
      <c r="I1397" s="5" t="str">
        <v>Planned</v>
      </c>
      <c r="J1397" s="220">
        <f>_xlfn.XLOOKUP(G1397,Calendar!$A$2:$A$300,Calendar!$B$2:$B$300)</f>
        <v>43558</v>
      </c>
      <c r="K1397" s="5" t="b">
        <f t="shared" ca="1" si="69"/>
        <v>0</v>
      </c>
      <c r="L1397" s="5" t="str">
        <f t="shared" si="70"/>
        <v>FoundationBecause of Winn-Dixie148</v>
      </c>
    </row>
    <row r="1398" spans="1:12" hidden="1" x14ac:dyDescent="0.25">
      <c r="A1398" s="217" t="str">
        <f t="shared" si="68"/>
        <v>ƒ __/__</v>
      </c>
      <c r="B1398" s="217" t="str">
        <f>IFERROR(IF(VLOOKUP(L1398,ActivityList[#Data],13,0)="Yes"," "&amp;Map,"")&amp;IF(VLOOKUP(L1398,ActivityList[#Data],14,0)="Yes"," "&amp;Timeline,IF(VLOOKUP(L1398,ActivityList[#Data],14,0)="Figure"," "&amp;Timeline&amp;Figure,"")),"")</f>
        <v/>
      </c>
      <c r="C1398" s="85" t="str">
        <v>Read chapter 5</v>
      </c>
      <c r="D1398" s="218" t="str">
        <v>Because of Winn-Dixie</v>
      </c>
      <c r="E1398" s="218" t="str">
        <v>Foundation</v>
      </c>
      <c r="F1398" s="219" t="str">
        <v>Literature</v>
      </c>
      <c r="G1398" s="5">
        <v>149</v>
      </c>
      <c r="H1398" s="5" t="str">
        <v>Jesse</v>
      </c>
      <c r="I1398" s="5" t="str">
        <v>Planned</v>
      </c>
      <c r="J1398" s="220">
        <f>_xlfn.XLOOKUP(G1398,Calendar!$A$2:$A$300,Calendar!$B$2:$B$300)</f>
        <v>43559</v>
      </c>
      <c r="K1398" s="5" t="b">
        <f t="shared" ca="1" si="69"/>
        <v>0</v>
      </c>
      <c r="L1398" s="5" t="str">
        <f t="shared" si="70"/>
        <v>FoundationBecause of Winn-Dixie149</v>
      </c>
    </row>
    <row r="1399" spans="1:12" hidden="1" x14ac:dyDescent="0.25">
      <c r="A1399" s="217" t="str">
        <f t="shared" si="68"/>
        <v>ƒ __/__</v>
      </c>
      <c r="B1399" s="217" t="str">
        <f>IFERROR(IF(VLOOKUP(L1399,ActivityList[#Data],13,0)="Yes"," "&amp;Map,"")&amp;IF(VLOOKUP(L1399,ActivityList[#Data],14,0)="Yes"," "&amp;Timeline,IF(VLOOKUP(L1399,ActivityList[#Data],14,0)="Figure"," "&amp;Timeline&amp;Figure,"")),"")</f>
        <v/>
      </c>
      <c r="C1399" s="85" t="str">
        <v>Read chapter 6</v>
      </c>
      <c r="D1399" s="218" t="str">
        <v>Because of Winn-Dixie</v>
      </c>
      <c r="E1399" s="218" t="str">
        <v>Foundation</v>
      </c>
      <c r="F1399" s="219" t="str">
        <v>Literature</v>
      </c>
      <c r="G1399" s="5">
        <v>150</v>
      </c>
      <c r="H1399" s="5" t="str">
        <v>Jesse</v>
      </c>
      <c r="I1399" s="5" t="str">
        <v>Planned</v>
      </c>
      <c r="J1399" s="220">
        <f>_xlfn.XLOOKUP(G1399,Calendar!$A$2:$A$300,Calendar!$B$2:$B$300)</f>
        <v>43560</v>
      </c>
      <c r="K1399" s="5" t="b">
        <f t="shared" ca="1" si="69"/>
        <v>0</v>
      </c>
      <c r="L1399" s="5" t="str">
        <f t="shared" si="70"/>
        <v>FoundationBecause of Winn-Dixie150</v>
      </c>
    </row>
    <row r="1400" spans="1:12" hidden="1" x14ac:dyDescent="0.25">
      <c r="A1400" s="217" t="str">
        <f t="shared" si="68"/>
        <v>ƒ __/__</v>
      </c>
      <c r="B1400" s="217" t="str">
        <f>IFERROR(IF(VLOOKUP(L1400,ActivityList[#Data],13,0)="Yes"," "&amp;Map,"")&amp;IF(VLOOKUP(L1400,ActivityList[#Data],14,0)="Yes"," "&amp;Timeline,IF(VLOOKUP(L1400,ActivityList[#Data],14,0)="Figure"," "&amp;Timeline&amp;Figure,"")),"")</f>
        <v/>
      </c>
      <c r="C1400" s="85" t="str">
        <v>Read chapter 7</v>
      </c>
      <c r="D1400" s="218" t="str">
        <v>Because of Winn-Dixie</v>
      </c>
      <c r="E1400" s="218" t="str">
        <v>Foundation</v>
      </c>
      <c r="F1400" s="219" t="str">
        <v>Literature</v>
      </c>
      <c r="G1400" s="5">
        <v>151</v>
      </c>
      <c r="H1400" s="5" t="str">
        <v>Jesse</v>
      </c>
      <c r="I1400" s="5" t="str">
        <v>Planned</v>
      </c>
      <c r="J1400" s="220">
        <f>_xlfn.XLOOKUP(G1400,Calendar!$A$2:$A$300,Calendar!$B$2:$B$300)</f>
        <v>43563</v>
      </c>
      <c r="K1400" s="5" t="b">
        <f t="shared" ca="1" si="69"/>
        <v>0</v>
      </c>
      <c r="L1400" s="5" t="str">
        <f t="shared" si="70"/>
        <v>FoundationBecause of Winn-Dixie151</v>
      </c>
    </row>
    <row r="1401" spans="1:12" hidden="1" x14ac:dyDescent="0.25">
      <c r="A1401" s="217" t="str">
        <f t="shared" si="68"/>
        <v>ƒ __/__</v>
      </c>
      <c r="B1401" s="217" t="str">
        <f>IFERROR(IF(VLOOKUP(L1401,ActivityList[#Data],13,0)="Yes"," "&amp;Map,"")&amp;IF(VLOOKUP(L1401,ActivityList[#Data],14,0)="Yes"," "&amp;Timeline,IF(VLOOKUP(L1401,ActivityList[#Data],14,0)="Figure"," "&amp;Timeline&amp;Figure,"")),"")</f>
        <v/>
      </c>
      <c r="C1401" s="85" t="str">
        <v>Read chapter 8</v>
      </c>
      <c r="D1401" s="218" t="str">
        <v>Because of Winn-Dixie</v>
      </c>
      <c r="E1401" s="218" t="str">
        <v>Foundation</v>
      </c>
      <c r="F1401" s="219" t="str">
        <v>Literature</v>
      </c>
      <c r="G1401" s="5">
        <v>152</v>
      </c>
      <c r="H1401" s="5" t="str">
        <v>Jesse</v>
      </c>
      <c r="I1401" s="5" t="str">
        <v>Planned</v>
      </c>
      <c r="J1401" s="220">
        <f>_xlfn.XLOOKUP(G1401,Calendar!$A$2:$A$300,Calendar!$B$2:$B$300)</f>
        <v>43564</v>
      </c>
      <c r="K1401" s="5" t="b">
        <f t="shared" ca="1" si="69"/>
        <v>0</v>
      </c>
      <c r="L1401" s="5" t="str">
        <f t="shared" si="70"/>
        <v>FoundationBecause of Winn-Dixie152</v>
      </c>
    </row>
    <row r="1402" spans="1:12" hidden="1" x14ac:dyDescent="0.25">
      <c r="A1402" s="217" t="str">
        <f t="shared" si="68"/>
        <v>ƒ __/__</v>
      </c>
      <c r="B1402" s="217" t="str">
        <f>IFERROR(IF(VLOOKUP(L1402,ActivityList[#Data],13,0)="Yes"," "&amp;Map,"")&amp;IF(VLOOKUP(L1402,ActivityList[#Data],14,0)="Yes"," "&amp;Timeline,IF(VLOOKUP(L1402,ActivityList[#Data],14,0)="Figure"," "&amp;Timeline&amp;Figure,"")),"")</f>
        <v/>
      </c>
      <c r="C1402" s="85" t="str">
        <v>Read chapter 9</v>
      </c>
      <c r="D1402" s="218" t="str">
        <v>Because of Winn-Dixie</v>
      </c>
      <c r="E1402" s="218" t="str">
        <v>Foundation</v>
      </c>
      <c r="F1402" s="219" t="str">
        <v>Literature</v>
      </c>
      <c r="G1402" s="5">
        <v>153</v>
      </c>
      <c r="H1402" s="5" t="str">
        <v>Jesse</v>
      </c>
      <c r="I1402" s="5" t="str">
        <v>Planned</v>
      </c>
      <c r="J1402" s="220">
        <f>_xlfn.XLOOKUP(G1402,Calendar!$A$2:$A$300,Calendar!$B$2:$B$300)</f>
        <v>43565</v>
      </c>
      <c r="K1402" s="5" t="b">
        <f t="shared" ca="1" si="69"/>
        <v>0</v>
      </c>
      <c r="L1402" s="5" t="str">
        <f t="shared" si="70"/>
        <v>FoundationBecause of Winn-Dixie153</v>
      </c>
    </row>
    <row r="1403" spans="1:12" hidden="1" x14ac:dyDescent="0.25">
      <c r="A1403" s="217" t="str">
        <f t="shared" si="68"/>
        <v>ƒ __/__</v>
      </c>
      <c r="B1403" s="217" t="str">
        <f>IFERROR(IF(VLOOKUP(L1403,ActivityList[#Data],13,0)="Yes"," "&amp;Map,"")&amp;IF(VLOOKUP(L1403,ActivityList[#Data],14,0)="Yes"," "&amp;Timeline,IF(VLOOKUP(L1403,ActivityList[#Data],14,0)="Figure"," "&amp;Timeline&amp;Figure,"")),"")</f>
        <v/>
      </c>
      <c r="C1403" s="85" t="str">
        <v>Read chapter 10</v>
      </c>
      <c r="D1403" s="218" t="str">
        <v>Because of Winn-Dixie</v>
      </c>
      <c r="E1403" s="218" t="str">
        <v>Foundation</v>
      </c>
      <c r="F1403" s="219" t="str">
        <v>Literature</v>
      </c>
      <c r="G1403" s="5">
        <v>154</v>
      </c>
      <c r="H1403" s="5" t="str">
        <v>Jesse</v>
      </c>
      <c r="I1403" s="5" t="str">
        <v>Planned</v>
      </c>
      <c r="J1403" s="220">
        <f>_xlfn.XLOOKUP(G1403,Calendar!$A$2:$A$300,Calendar!$B$2:$B$300)</f>
        <v>43566</v>
      </c>
      <c r="K1403" s="5" t="b">
        <f t="shared" ca="1" si="69"/>
        <v>0</v>
      </c>
      <c r="L1403" s="5" t="str">
        <f t="shared" si="70"/>
        <v>FoundationBecause of Winn-Dixie154</v>
      </c>
    </row>
    <row r="1404" spans="1:12" hidden="1" x14ac:dyDescent="0.25">
      <c r="A1404" s="217" t="str">
        <f t="shared" si="68"/>
        <v>ƒ __/__</v>
      </c>
      <c r="B1404" s="217" t="str">
        <f>IFERROR(IF(VLOOKUP(L1404,ActivityList[#Data],13,0)="Yes"," "&amp;Map,"")&amp;IF(VLOOKUP(L1404,ActivityList[#Data],14,0)="Yes"," "&amp;Timeline,IF(VLOOKUP(L1404,ActivityList[#Data],14,0)="Figure"," "&amp;Timeline&amp;Figure,"")),"")</f>
        <v/>
      </c>
      <c r="C1404" s="85" t="str">
        <v>Read chapter 11</v>
      </c>
      <c r="D1404" s="218" t="str">
        <v>Because of Winn-Dixie</v>
      </c>
      <c r="E1404" s="218" t="str">
        <v>Foundation</v>
      </c>
      <c r="F1404" s="219" t="str">
        <v>Literature</v>
      </c>
      <c r="G1404" s="5">
        <v>155</v>
      </c>
      <c r="H1404" s="5" t="str">
        <v>Jesse</v>
      </c>
      <c r="I1404" s="5" t="str">
        <v>Planned</v>
      </c>
      <c r="J1404" s="220">
        <f>_xlfn.XLOOKUP(G1404,Calendar!$A$2:$A$300,Calendar!$B$2:$B$300)</f>
        <v>43567</v>
      </c>
      <c r="K1404" s="5" t="b">
        <f t="shared" ca="1" si="69"/>
        <v>0</v>
      </c>
      <c r="L1404" s="5" t="str">
        <f t="shared" si="70"/>
        <v>FoundationBecause of Winn-Dixie155</v>
      </c>
    </row>
    <row r="1405" spans="1:12" hidden="1" x14ac:dyDescent="0.25">
      <c r="A1405" s="217" t="str">
        <f t="shared" si="68"/>
        <v>ƒ __/__</v>
      </c>
      <c r="B1405" s="217" t="str">
        <f>IFERROR(IF(VLOOKUP(L1405,ActivityList[#Data],13,0)="Yes"," "&amp;Map,"")&amp;IF(VLOOKUP(L1405,ActivityList[#Data],14,0)="Yes"," "&amp;Timeline,IF(VLOOKUP(L1405,ActivityList[#Data],14,0)="Figure"," "&amp;Timeline&amp;Figure,"")),"")</f>
        <v/>
      </c>
      <c r="C1405" s="85" t="str">
        <v>Read chapter 12</v>
      </c>
      <c r="D1405" s="218" t="str">
        <v>Because of Winn-Dixie</v>
      </c>
      <c r="E1405" s="218" t="str">
        <v>Foundation</v>
      </c>
      <c r="F1405" s="219" t="str">
        <v>Literature</v>
      </c>
      <c r="G1405" s="5">
        <v>156</v>
      </c>
      <c r="H1405" s="5" t="str">
        <v>Jesse</v>
      </c>
      <c r="I1405" s="5" t="str">
        <v>Planned</v>
      </c>
      <c r="J1405" s="220">
        <f>_xlfn.XLOOKUP(G1405,Calendar!$A$2:$A$300,Calendar!$B$2:$B$300)</f>
        <v>43570</v>
      </c>
      <c r="K1405" s="5" t="b">
        <f t="shared" ca="1" si="69"/>
        <v>0</v>
      </c>
      <c r="L1405" s="5" t="str">
        <f t="shared" si="70"/>
        <v>FoundationBecause of Winn-Dixie156</v>
      </c>
    </row>
    <row r="1406" spans="1:12" hidden="1" x14ac:dyDescent="0.25">
      <c r="A1406" s="217" t="str">
        <f t="shared" si="68"/>
        <v>ƒ __/__</v>
      </c>
      <c r="B1406" s="217" t="str">
        <f>IFERROR(IF(VLOOKUP(L1406,ActivityList[#Data],13,0)="Yes"," "&amp;Map,"")&amp;IF(VLOOKUP(L1406,ActivityList[#Data],14,0)="Yes"," "&amp;Timeline,IF(VLOOKUP(L1406,ActivityList[#Data],14,0)="Figure"," "&amp;Timeline&amp;Figure,"")),"")</f>
        <v/>
      </c>
      <c r="C1406" s="85" t="str">
        <v>Read chapter 13</v>
      </c>
      <c r="D1406" s="218" t="str">
        <v>Because of Winn-Dixie</v>
      </c>
      <c r="E1406" s="218" t="str">
        <v>Foundation</v>
      </c>
      <c r="F1406" s="219" t="str">
        <v>Literature</v>
      </c>
      <c r="G1406" s="5">
        <v>157</v>
      </c>
      <c r="H1406" s="5" t="str">
        <v>Jesse</v>
      </c>
      <c r="I1406" s="5" t="str">
        <v>Planned</v>
      </c>
      <c r="J1406" s="220">
        <f>_xlfn.XLOOKUP(G1406,Calendar!$A$2:$A$300,Calendar!$B$2:$B$300)</f>
        <v>43571</v>
      </c>
      <c r="K1406" s="5" t="b">
        <f t="shared" ca="1" si="69"/>
        <v>0</v>
      </c>
      <c r="L1406" s="5" t="str">
        <f t="shared" si="70"/>
        <v>FoundationBecause of Winn-Dixie157</v>
      </c>
    </row>
    <row r="1407" spans="1:12" hidden="1" x14ac:dyDescent="0.25">
      <c r="A1407" s="217" t="str">
        <f t="shared" si="68"/>
        <v>ƒ __/__</v>
      </c>
      <c r="B1407" s="217" t="str">
        <f>IFERROR(IF(VLOOKUP(L1407,ActivityList[#Data],13,0)="Yes"," "&amp;Map,"")&amp;IF(VLOOKUP(L1407,ActivityList[#Data],14,0)="Yes"," "&amp;Timeline,IF(VLOOKUP(L1407,ActivityList[#Data],14,0)="Figure"," "&amp;Timeline&amp;Figure,"")),"")</f>
        <v/>
      </c>
      <c r="C1407" s="85" t="str">
        <v>Read chapter 14</v>
      </c>
      <c r="D1407" s="218" t="str">
        <v>Because of Winn-Dixie</v>
      </c>
      <c r="E1407" s="218" t="str">
        <v>Foundation</v>
      </c>
      <c r="F1407" s="219" t="str">
        <v>Literature</v>
      </c>
      <c r="G1407" s="5">
        <v>158</v>
      </c>
      <c r="H1407" s="5" t="str">
        <v>Jesse</v>
      </c>
      <c r="I1407" s="5" t="str">
        <v>Planned</v>
      </c>
      <c r="J1407" s="220">
        <f>_xlfn.XLOOKUP(G1407,Calendar!$A$2:$A$300,Calendar!$B$2:$B$300)</f>
        <v>43572</v>
      </c>
      <c r="K1407" s="5" t="b">
        <f t="shared" ca="1" si="69"/>
        <v>0</v>
      </c>
      <c r="L1407" s="5" t="str">
        <f t="shared" si="70"/>
        <v>FoundationBecause of Winn-Dixie158</v>
      </c>
    </row>
    <row r="1408" spans="1:12" hidden="1" x14ac:dyDescent="0.25">
      <c r="A1408" s="217" t="str">
        <f t="shared" si="68"/>
        <v>ƒ __/__</v>
      </c>
      <c r="B1408" s="217" t="str">
        <f>IFERROR(IF(VLOOKUP(L1408,ActivityList[#Data],13,0)="Yes"," "&amp;Map,"")&amp;IF(VLOOKUP(L1408,ActivityList[#Data],14,0)="Yes"," "&amp;Timeline,IF(VLOOKUP(L1408,ActivityList[#Data],14,0)="Figure"," "&amp;Timeline&amp;Figure,"")),"")</f>
        <v/>
      </c>
      <c r="C1408" s="85" t="str">
        <v>Read chapter 15</v>
      </c>
      <c r="D1408" s="218" t="str">
        <v>Because of Winn-Dixie</v>
      </c>
      <c r="E1408" s="218" t="str">
        <v>Foundation</v>
      </c>
      <c r="F1408" s="219" t="str">
        <v>Literature</v>
      </c>
      <c r="G1408" s="5">
        <v>159</v>
      </c>
      <c r="H1408" s="5" t="str">
        <v>Jesse</v>
      </c>
      <c r="I1408" s="5" t="str">
        <v>Planned</v>
      </c>
      <c r="J1408" s="220">
        <f>_xlfn.XLOOKUP(G1408,Calendar!$A$2:$A$300,Calendar!$B$2:$B$300)</f>
        <v>43573</v>
      </c>
      <c r="K1408" s="5" t="b">
        <f t="shared" ca="1" si="69"/>
        <v>0</v>
      </c>
      <c r="L1408" s="5" t="str">
        <f t="shared" si="70"/>
        <v>FoundationBecause of Winn-Dixie159</v>
      </c>
    </row>
    <row r="1409" spans="1:12" hidden="1" x14ac:dyDescent="0.25">
      <c r="A1409" s="217" t="str">
        <f t="shared" si="68"/>
        <v>ƒ __/__</v>
      </c>
      <c r="B1409" s="217" t="str">
        <f>IFERROR(IF(VLOOKUP(L1409,ActivityList[#Data],13,0)="Yes"," "&amp;Map,"")&amp;IF(VLOOKUP(L1409,ActivityList[#Data],14,0)="Yes"," "&amp;Timeline,IF(VLOOKUP(L1409,ActivityList[#Data],14,0)="Figure"," "&amp;Timeline&amp;Figure,"")),"")</f>
        <v xml:space="preserve"> Ǽ</v>
      </c>
      <c r="C1409" s="85" t="str">
        <v>Read chapter 16</v>
      </c>
      <c r="D1409" s="218" t="str">
        <v>Because of Winn-Dixie</v>
      </c>
      <c r="E1409" s="218" t="str">
        <v>Foundation</v>
      </c>
      <c r="F1409" s="219" t="str">
        <v>Literature</v>
      </c>
      <c r="G1409" s="5">
        <v>160</v>
      </c>
      <c r="H1409" s="5" t="str">
        <v>Jesse</v>
      </c>
      <c r="I1409" s="5" t="str">
        <v>Planned</v>
      </c>
      <c r="J1409" s="220">
        <f>_xlfn.XLOOKUP(G1409,Calendar!$A$2:$A$300,Calendar!$B$2:$B$300)</f>
        <v>43574</v>
      </c>
      <c r="K1409" s="5" t="b">
        <f t="shared" ca="1" si="69"/>
        <v>0</v>
      </c>
      <c r="L1409" s="5" t="str">
        <f t="shared" si="70"/>
        <v>FoundationBecause of Winn-Dixie160</v>
      </c>
    </row>
    <row r="1410" spans="1:12" hidden="1" x14ac:dyDescent="0.25">
      <c r="A1410" s="217" t="str">
        <f t="shared" si="68"/>
        <v>ƒ __/__</v>
      </c>
      <c r="B1410" s="217" t="str">
        <f>IFERROR(IF(VLOOKUP(L1410,ActivityList[#Data],13,0)="Yes"," "&amp;Map,"")&amp;IF(VLOOKUP(L1410,ActivityList[#Data],14,0)="Yes"," "&amp;Timeline,IF(VLOOKUP(L1410,ActivityList[#Data],14,0)="Figure"," "&amp;Timeline&amp;Figure,"")),"")</f>
        <v/>
      </c>
      <c r="C1410" s="85" t="str">
        <v>Read chapter 17</v>
      </c>
      <c r="D1410" s="218" t="str">
        <v>Because of Winn-Dixie</v>
      </c>
      <c r="E1410" s="218" t="str">
        <v>Foundation</v>
      </c>
      <c r="F1410" s="219" t="str">
        <v>Literature</v>
      </c>
      <c r="G1410" s="5">
        <v>161</v>
      </c>
      <c r="H1410" s="5" t="str">
        <v>Jesse</v>
      </c>
      <c r="I1410" s="5" t="str">
        <v>Planned</v>
      </c>
      <c r="J1410" s="220">
        <f>_xlfn.XLOOKUP(G1410,Calendar!$A$2:$A$300,Calendar!$B$2:$B$300)</f>
        <v>43577</v>
      </c>
      <c r="K1410" s="5" t="b">
        <f t="shared" ca="1" si="69"/>
        <v>0</v>
      </c>
      <c r="L1410" s="5" t="str">
        <f t="shared" si="70"/>
        <v>FoundationBecause of Winn-Dixie161</v>
      </c>
    </row>
    <row r="1411" spans="1:12" hidden="1" x14ac:dyDescent="0.25">
      <c r="A1411" s="217" t="str">
        <f t="shared" si="68"/>
        <v>ƒ __/__</v>
      </c>
      <c r="B1411" s="217" t="str">
        <f>IFERROR(IF(VLOOKUP(L1411,ActivityList[#Data],13,0)="Yes"," "&amp;Map,"")&amp;IF(VLOOKUP(L1411,ActivityList[#Data],14,0)="Yes"," "&amp;Timeline,IF(VLOOKUP(L1411,ActivityList[#Data],14,0)="Figure"," "&amp;Timeline&amp;Figure,"")),"")</f>
        <v/>
      </c>
      <c r="C1411" s="85" t="str">
        <v>Read chapter 18</v>
      </c>
      <c r="D1411" s="218" t="str">
        <v>Because of Winn-Dixie</v>
      </c>
      <c r="E1411" s="218" t="str">
        <v>Foundation</v>
      </c>
      <c r="F1411" s="219" t="str">
        <v>Literature</v>
      </c>
      <c r="G1411" s="5">
        <v>162</v>
      </c>
      <c r="H1411" s="5" t="str">
        <v>Jesse</v>
      </c>
      <c r="I1411" s="5" t="str">
        <v>Planned</v>
      </c>
      <c r="J1411" s="220">
        <f>_xlfn.XLOOKUP(G1411,Calendar!$A$2:$A$300,Calendar!$B$2:$B$300)</f>
        <v>43578</v>
      </c>
      <c r="K1411" s="5" t="b">
        <f t="shared" ca="1" si="69"/>
        <v>0</v>
      </c>
      <c r="L1411" s="5" t="str">
        <f t="shared" si="70"/>
        <v>FoundationBecause of Winn-Dixie162</v>
      </c>
    </row>
    <row r="1412" spans="1:12" hidden="1" x14ac:dyDescent="0.25">
      <c r="A1412" s="217" t="str">
        <f t="shared" si="68"/>
        <v>ƒ __/__</v>
      </c>
      <c r="B1412" s="217" t="str">
        <f>IFERROR(IF(VLOOKUP(L1412,ActivityList[#Data],13,0)="Yes"," "&amp;Map,"")&amp;IF(VLOOKUP(L1412,ActivityList[#Data],14,0)="Yes"," "&amp;Timeline,IF(VLOOKUP(L1412,ActivityList[#Data],14,0)="Figure"," "&amp;Timeline&amp;Figure,"")),"")</f>
        <v/>
      </c>
      <c r="C1412" s="85" t="str">
        <v>Read chapter 19</v>
      </c>
      <c r="D1412" s="218" t="str">
        <v>Because of Winn-Dixie</v>
      </c>
      <c r="E1412" s="218" t="str">
        <v>Foundation</v>
      </c>
      <c r="F1412" s="219" t="str">
        <v>Literature</v>
      </c>
      <c r="G1412" s="5">
        <v>163</v>
      </c>
      <c r="H1412" s="5" t="str">
        <v>Jesse</v>
      </c>
      <c r="I1412" s="5" t="str">
        <v>Planned</v>
      </c>
      <c r="J1412" s="220">
        <f>_xlfn.XLOOKUP(G1412,Calendar!$A$2:$A$300,Calendar!$B$2:$B$300)</f>
        <v>43579</v>
      </c>
      <c r="K1412" s="5" t="b">
        <f t="shared" ca="1" si="69"/>
        <v>0</v>
      </c>
      <c r="L1412" s="5" t="str">
        <f t="shared" si="70"/>
        <v>FoundationBecause of Winn-Dixie163</v>
      </c>
    </row>
    <row r="1413" spans="1:12" hidden="1" x14ac:dyDescent="0.25">
      <c r="A1413" s="217" t="str">
        <f t="shared" ref="A1413:A1476" si="71">Planned&amp;" __/__"</f>
        <v>ƒ __/__</v>
      </c>
      <c r="B1413" s="217" t="str">
        <f>IFERROR(IF(VLOOKUP(L1413,ActivityList[#Data],13,0)="Yes"," "&amp;Map,"")&amp;IF(VLOOKUP(L1413,ActivityList[#Data],14,0)="Yes"," "&amp;Timeline,IF(VLOOKUP(L1413,ActivityList[#Data],14,0)="Figure"," "&amp;Timeline&amp;Figure,"")),"")</f>
        <v/>
      </c>
      <c r="C1413" s="85" t="str">
        <v>Read chapter 20</v>
      </c>
      <c r="D1413" s="218" t="str">
        <v>Because of Winn-Dixie</v>
      </c>
      <c r="E1413" s="218" t="str">
        <v>Foundation</v>
      </c>
      <c r="F1413" s="219" t="str">
        <v>Literature</v>
      </c>
      <c r="G1413" s="5">
        <v>164</v>
      </c>
      <c r="H1413" s="5" t="str">
        <v>Jesse</v>
      </c>
      <c r="I1413" s="5" t="str">
        <v>Planned</v>
      </c>
      <c r="J1413" s="220">
        <f>_xlfn.XLOOKUP(G1413,Calendar!$A$2:$A$300,Calendar!$B$2:$B$300)</f>
        <v>43580</v>
      </c>
      <c r="K1413" s="5" t="b">
        <f t="shared" ca="1" si="69"/>
        <v>0</v>
      </c>
      <c r="L1413" s="5" t="str">
        <f t="shared" si="70"/>
        <v>FoundationBecause of Winn-Dixie164</v>
      </c>
    </row>
    <row r="1414" spans="1:12" hidden="1" x14ac:dyDescent="0.25">
      <c r="A1414" s="217" t="str">
        <f t="shared" si="71"/>
        <v>ƒ __/__</v>
      </c>
      <c r="B1414" s="217" t="str">
        <f>IFERROR(IF(VLOOKUP(L1414,ActivityList[#Data],13,0)="Yes"," "&amp;Map,"")&amp;IF(VLOOKUP(L1414,ActivityList[#Data],14,0)="Yes"," "&amp;Timeline,IF(VLOOKUP(L1414,ActivityList[#Data],14,0)="Figure"," "&amp;Timeline&amp;Figure,"")),"")</f>
        <v/>
      </c>
      <c r="C1414" s="85" t="str">
        <v>Read chapter 21</v>
      </c>
      <c r="D1414" s="218" t="str">
        <v>Because of Winn-Dixie</v>
      </c>
      <c r="E1414" s="218" t="str">
        <v>Foundation</v>
      </c>
      <c r="F1414" s="219" t="str">
        <v>Literature</v>
      </c>
      <c r="G1414" s="5">
        <v>165</v>
      </c>
      <c r="H1414" s="5" t="str">
        <v>Jesse</v>
      </c>
      <c r="I1414" s="5" t="str">
        <v>Planned</v>
      </c>
      <c r="J1414" s="220">
        <f>_xlfn.XLOOKUP(G1414,Calendar!$A$2:$A$300,Calendar!$B$2:$B$300)</f>
        <v>43581</v>
      </c>
      <c r="K1414" s="5" t="b">
        <f t="shared" ca="1" si="69"/>
        <v>0</v>
      </c>
      <c r="L1414" s="5" t="str">
        <f t="shared" si="70"/>
        <v>FoundationBecause of Winn-Dixie165</v>
      </c>
    </row>
    <row r="1415" spans="1:12" hidden="1" x14ac:dyDescent="0.25">
      <c r="A1415" s="217" t="str">
        <f t="shared" si="71"/>
        <v>ƒ __/__</v>
      </c>
      <c r="B1415" s="217" t="str">
        <f>IFERROR(IF(VLOOKUP(L1415,ActivityList[#Data],13,0)="Yes"," "&amp;Map,"")&amp;IF(VLOOKUP(L1415,ActivityList[#Data],14,0)="Yes"," "&amp;Timeline,IF(VLOOKUP(L1415,ActivityList[#Data],14,0)="Figure"," "&amp;Timeline&amp;Figure,"")),"")</f>
        <v/>
      </c>
      <c r="C1415" s="85" t="str">
        <v>Read chapter 22</v>
      </c>
      <c r="D1415" s="218" t="str">
        <v>Because of Winn-Dixie</v>
      </c>
      <c r="E1415" s="218" t="str">
        <v>Foundation</v>
      </c>
      <c r="F1415" s="219" t="str">
        <v>Literature</v>
      </c>
      <c r="G1415" s="5">
        <v>166</v>
      </c>
      <c r="H1415" s="5" t="str">
        <v>Jesse</v>
      </c>
      <c r="I1415" s="5" t="str">
        <v>Planned</v>
      </c>
      <c r="J1415" s="220">
        <f>_xlfn.XLOOKUP(G1415,Calendar!$A$2:$A$300,Calendar!$B$2:$B$300)</f>
        <v>43584</v>
      </c>
      <c r="K1415" s="5" t="b">
        <f t="shared" ca="1" si="69"/>
        <v>0</v>
      </c>
      <c r="L1415" s="5" t="str">
        <f t="shared" si="70"/>
        <v>FoundationBecause of Winn-Dixie166</v>
      </c>
    </row>
    <row r="1416" spans="1:12" hidden="1" x14ac:dyDescent="0.25">
      <c r="A1416" s="217" t="str">
        <f t="shared" si="71"/>
        <v>ƒ __/__</v>
      </c>
      <c r="B1416" s="217" t="str">
        <f>IFERROR(IF(VLOOKUP(L1416,ActivityList[#Data],13,0)="Yes"," "&amp;Map,"")&amp;IF(VLOOKUP(L1416,ActivityList[#Data],14,0)="Yes"," "&amp;Timeline,IF(VLOOKUP(L1416,ActivityList[#Data],14,0)="Figure"," "&amp;Timeline&amp;Figure,"")),"")</f>
        <v/>
      </c>
      <c r="C1416" s="85" t="str">
        <v>Read chapter 23</v>
      </c>
      <c r="D1416" s="218" t="str">
        <v>Because of Winn-Dixie</v>
      </c>
      <c r="E1416" s="218" t="str">
        <v>Foundation</v>
      </c>
      <c r="F1416" s="219" t="str">
        <v>Literature</v>
      </c>
      <c r="G1416" s="5">
        <v>167</v>
      </c>
      <c r="H1416" s="5" t="str">
        <v>Jesse</v>
      </c>
      <c r="I1416" s="5" t="str">
        <v>Planned</v>
      </c>
      <c r="J1416" s="220">
        <f>_xlfn.XLOOKUP(G1416,Calendar!$A$2:$A$300,Calendar!$B$2:$B$300)</f>
        <v>43585</v>
      </c>
      <c r="K1416" s="5" t="b">
        <f t="shared" ca="1" si="69"/>
        <v>0</v>
      </c>
      <c r="L1416" s="5" t="str">
        <f t="shared" si="70"/>
        <v>FoundationBecause of Winn-Dixie167</v>
      </c>
    </row>
    <row r="1417" spans="1:12" hidden="1" x14ac:dyDescent="0.25">
      <c r="A1417" s="217" t="str">
        <f t="shared" si="71"/>
        <v>ƒ __/__</v>
      </c>
      <c r="B1417" s="217" t="str">
        <f>IFERROR(IF(VLOOKUP(L1417,ActivityList[#Data],13,0)="Yes"," "&amp;Map,"")&amp;IF(VLOOKUP(L1417,ActivityList[#Data],14,0)="Yes"," "&amp;Timeline,IF(VLOOKUP(L1417,ActivityList[#Data],14,0)="Figure"," "&amp;Timeline&amp;Figure,"")),"")</f>
        <v/>
      </c>
      <c r="C1417" s="85" t="str">
        <v>Read chapter 24</v>
      </c>
      <c r="D1417" s="218" t="str">
        <v>Because of Winn-Dixie</v>
      </c>
      <c r="E1417" s="218" t="str">
        <v>Foundation</v>
      </c>
      <c r="F1417" s="219" t="str">
        <v>Literature</v>
      </c>
      <c r="G1417" s="5">
        <v>168</v>
      </c>
      <c r="H1417" s="5" t="str">
        <v>Jesse</v>
      </c>
      <c r="I1417" s="5" t="str">
        <v>Planned</v>
      </c>
      <c r="J1417" s="220">
        <f>_xlfn.XLOOKUP(G1417,Calendar!$A$2:$A$300,Calendar!$B$2:$B$300)</f>
        <v>43586</v>
      </c>
      <c r="K1417" s="5" t="b">
        <f t="shared" ca="1" si="69"/>
        <v>0</v>
      </c>
      <c r="L1417" s="5" t="str">
        <f t="shared" si="70"/>
        <v>FoundationBecause of Winn-Dixie168</v>
      </c>
    </row>
    <row r="1418" spans="1:12" hidden="1" x14ac:dyDescent="0.25">
      <c r="A1418" s="217" t="str">
        <f t="shared" si="71"/>
        <v>ƒ __/__</v>
      </c>
      <c r="B1418" s="217" t="str">
        <f>IFERROR(IF(VLOOKUP(L1418,ActivityList[#Data],13,0)="Yes"," "&amp;Map,"")&amp;IF(VLOOKUP(L1418,ActivityList[#Data],14,0)="Yes"," "&amp;Timeline,IF(VLOOKUP(L1418,ActivityList[#Data],14,0)="Figure"," "&amp;Timeline&amp;Figure,"")),"")</f>
        <v/>
      </c>
      <c r="C1418" s="85" t="str">
        <v>Read chapter 25</v>
      </c>
      <c r="D1418" s="218" t="str">
        <v>Because of Winn-Dixie</v>
      </c>
      <c r="E1418" s="218" t="str">
        <v>Foundation</v>
      </c>
      <c r="F1418" s="219" t="str">
        <v>Literature</v>
      </c>
      <c r="G1418" s="5">
        <v>169</v>
      </c>
      <c r="H1418" s="5" t="str">
        <v>Jesse</v>
      </c>
      <c r="I1418" s="5" t="str">
        <v>Planned</v>
      </c>
      <c r="J1418" s="220">
        <f>_xlfn.XLOOKUP(G1418,Calendar!$A$2:$A$300,Calendar!$B$2:$B$300)</f>
        <v>43587</v>
      </c>
      <c r="K1418" s="5" t="b">
        <f t="shared" ca="1" si="69"/>
        <v>0</v>
      </c>
      <c r="L1418" s="5" t="str">
        <f t="shared" si="70"/>
        <v>FoundationBecause of Winn-Dixie169</v>
      </c>
    </row>
    <row r="1419" spans="1:12" hidden="1" x14ac:dyDescent="0.25">
      <c r="A1419" s="217" t="str">
        <f t="shared" si="71"/>
        <v>ƒ __/__</v>
      </c>
      <c r="B1419" s="217" t="str">
        <f>IFERROR(IF(VLOOKUP(L1419,ActivityList[#Data],13,0)="Yes"," "&amp;Map,"")&amp;IF(VLOOKUP(L1419,ActivityList[#Data],14,0)="Yes"," "&amp;Timeline,IF(VLOOKUP(L1419,ActivityList[#Data],14,0)="Figure"," "&amp;Timeline&amp;Figure,"")),"")</f>
        <v/>
      </c>
      <c r="C1419" s="85" t="str">
        <v>Read chapter 26</v>
      </c>
      <c r="D1419" s="218" t="str">
        <v>Because of Winn-Dixie</v>
      </c>
      <c r="E1419" s="218" t="str">
        <v>Foundation</v>
      </c>
      <c r="F1419" s="219" t="str">
        <v>Literature</v>
      </c>
      <c r="G1419" s="5">
        <v>170</v>
      </c>
      <c r="H1419" s="5" t="str">
        <v>Jesse</v>
      </c>
      <c r="I1419" s="5" t="str">
        <v>Planned</v>
      </c>
      <c r="J1419" s="220">
        <f>_xlfn.XLOOKUP(G1419,Calendar!$A$2:$A$300,Calendar!$B$2:$B$300)</f>
        <v>43588</v>
      </c>
      <c r="K1419" s="5" t="b">
        <f t="shared" ca="1" si="69"/>
        <v>0</v>
      </c>
      <c r="L1419" s="5" t="str">
        <f t="shared" si="70"/>
        <v>FoundationBecause of Winn-Dixie170</v>
      </c>
    </row>
    <row r="1420" spans="1:12" hidden="1" x14ac:dyDescent="0.25">
      <c r="A1420" s="217" t="str">
        <f t="shared" si="71"/>
        <v>ƒ __/__</v>
      </c>
      <c r="B1420" s="217" t="str">
        <f>IFERROR(IF(VLOOKUP(L1420,ActivityList[#Data],13,0)="Yes"," "&amp;Map,"")&amp;IF(VLOOKUP(L1420,ActivityList[#Data],14,0)="Yes"," "&amp;Timeline,IF(VLOOKUP(L1420,ActivityList[#Data],14,0)="Figure"," "&amp;Timeline&amp;Figure,"")),"")</f>
        <v/>
      </c>
      <c r="C1420" s="85" t="str">
        <v>Read p.1 "Porches"</v>
      </c>
      <c r="D1420" s="218" t="str">
        <v>All the Small Poems</v>
      </c>
      <c r="E1420" s="218" t="str">
        <v>Foundation</v>
      </c>
      <c r="F1420" s="219" t="str">
        <v>Literature</v>
      </c>
      <c r="G1420" s="5">
        <v>1</v>
      </c>
      <c r="H1420" s="5" t="str">
        <v>Ethan‚ Jesse</v>
      </c>
      <c r="I1420" s="5" t="str">
        <v>Completed</v>
      </c>
      <c r="J1420" s="220">
        <f>_xlfn.XLOOKUP(G1420,Calendar!$A$2:$A$300,Calendar!$B$2:$B$300)</f>
        <v>43346</v>
      </c>
      <c r="K1420" s="5" t="b">
        <f t="shared" ca="1" si="69"/>
        <v>1</v>
      </c>
      <c r="L1420" s="5" t="str">
        <f t="shared" si="70"/>
        <v>FoundationAll the Small Poems1</v>
      </c>
    </row>
    <row r="1421" spans="1:12" hidden="1" x14ac:dyDescent="0.25">
      <c r="A1421" s="217" t="str">
        <f t="shared" si="71"/>
        <v>ƒ __/__</v>
      </c>
      <c r="B1421" s="217" t="str">
        <f>IFERROR(IF(VLOOKUP(L1421,ActivityList[#Data],13,0)="Yes"," "&amp;Map,"")&amp;IF(VLOOKUP(L1421,ActivityList[#Data],14,0)="Yes"," "&amp;Timeline,IF(VLOOKUP(L1421,ActivityList[#Data],14,0)="Figure"," "&amp;Timeline&amp;Figure,"")),"")</f>
        <v/>
      </c>
      <c r="C1421" s="85" t="str">
        <v>Read p.3 "Cow"</v>
      </c>
      <c r="D1421" s="218" t="str">
        <v>All the Small Poems</v>
      </c>
      <c r="E1421" s="218" t="str">
        <v>Foundation</v>
      </c>
      <c r="F1421" s="219" t="str">
        <v>Literature</v>
      </c>
      <c r="G1421" s="5">
        <v>3</v>
      </c>
      <c r="H1421" s="5" t="str">
        <v>Ethan‚ Jesse</v>
      </c>
      <c r="I1421" s="5" t="str">
        <v>Completed</v>
      </c>
      <c r="J1421" s="220">
        <f>_xlfn.XLOOKUP(G1421,Calendar!$A$2:$A$300,Calendar!$B$2:$B$300)</f>
        <v>43348</v>
      </c>
      <c r="K1421" s="5" t="b">
        <f t="shared" ca="1" si="69"/>
        <v>1</v>
      </c>
      <c r="L1421" s="5" t="str">
        <f t="shared" si="70"/>
        <v>FoundationAll the Small Poems3</v>
      </c>
    </row>
    <row r="1422" spans="1:12" hidden="1" x14ac:dyDescent="0.25">
      <c r="A1422" s="217" t="str">
        <f t="shared" si="71"/>
        <v>ƒ __/__</v>
      </c>
      <c r="B1422" s="217" t="str">
        <f>IFERROR(IF(VLOOKUP(L1422,ActivityList[#Data],13,0)="Yes"," "&amp;Map,"")&amp;IF(VLOOKUP(L1422,ActivityList[#Data],14,0)="Yes"," "&amp;Timeline,IF(VLOOKUP(L1422,ActivityList[#Data],14,0)="Figure"," "&amp;Timeline&amp;Figure,"")),"")</f>
        <v/>
      </c>
      <c r="C1422" s="85" t="str">
        <v>Read p.5 "Zinnias"</v>
      </c>
      <c r="D1422" s="218" t="str">
        <v>All the Small Poems</v>
      </c>
      <c r="E1422" s="218" t="str">
        <v>Foundation</v>
      </c>
      <c r="F1422" s="219" t="str">
        <v>Literature</v>
      </c>
      <c r="G1422" s="5">
        <v>4</v>
      </c>
      <c r="H1422" s="5" t="str">
        <v>Ethan‚ Jesse</v>
      </c>
      <c r="I1422" s="5" t="str">
        <v>Completed</v>
      </c>
      <c r="J1422" s="220">
        <f>_xlfn.XLOOKUP(G1422,Calendar!$A$2:$A$300,Calendar!$B$2:$B$300)</f>
        <v>43349</v>
      </c>
      <c r="K1422" s="5" t="b">
        <f t="shared" ca="1" si="69"/>
        <v>1</v>
      </c>
      <c r="L1422" s="5" t="str">
        <f t="shared" si="70"/>
        <v>FoundationAll the Small Poems4</v>
      </c>
    </row>
    <row r="1423" spans="1:12" hidden="1" x14ac:dyDescent="0.25">
      <c r="A1423" s="217" t="str">
        <f t="shared" si="71"/>
        <v>ƒ __/__</v>
      </c>
      <c r="B1423" s="217" t="str">
        <f>IFERROR(IF(VLOOKUP(L1423,ActivityList[#Data],13,0)="Yes"," "&amp;Map,"")&amp;IF(VLOOKUP(L1423,ActivityList[#Data],14,0)="Yes"," "&amp;Timeline,IF(VLOOKUP(L1423,ActivityList[#Data],14,0)="Figure"," "&amp;Timeline&amp;Figure,"")),"")</f>
        <v/>
      </c>
      <c r="C1423" s="85" t="str">
        <v>Read p.6 "Chairs"</v>
      </c>
      <c r="D1423" s="218" t="str">
        <v>All the Small Poems</v>
      </c>
      <c r="E1423" s="218" t="str">
        <v>Foundation</v>
      </c>
      <c r="F1423" s="219" t="str">
        <v>Literature</v>
      </c>
      <c r="G1423" s="5">
        <v>6</v>
      </c>
      <c r="H1423" s="5" t="str">
        <v>Ethan‚ Jesse</v>
      </c>
      <c r="I1423" s="5" t="str">
        <v>Completed</v>
      </c>
      <c r="J1423" s="220">
        <f>_xlfn.XLOOKUP(G1423,Calendar!$A$2:$A$300,Calendar!$B$2:$B$300)</f>
        <v>43353</v>
      </c>
      <c r="K1423" s="5" t="b">
        <f t="shared" ca="1" si="69"/>
        <v>1</v>
      </c>
      <c r="L1423" s="5" t="str">
        <f t="shared" si="70"/>
        <v>FoundationAll the Small Poems6</v>
      </c>
    </row>
    <row r="1424" spans="1:12" hidden="1" x14ac:dyDescent="0.25">
      <c r="A1424" s="217" t="str">
        <f t="shared" si="71"/>
        <v>ƒ __/__</v>
      </c>
      <c r="B1424" s="217" t="str">
        <f>IFERROR(IF(VLOOKUP(L1424,ActivityList[#Data],13,0)="Yes"," "&amp;Map,"")&amp;IF(VLOOKUP(L1424,ActivityList[#Data],14,0)="Yes"," "&amp;Timeline,IF(VLOOKUP(L1424,ActivityList[#Data],14,0)="Figure"," "&amp;Timeline&amp;Figure,"")),"")</f>
        <v/>
      </c>
      <c r="C1424" s="85" t="str">
        <v>Read p.9 "Sun"</v>
      </c>
      <c r="D1424" s="218" t="str">
        <v>All the Small Poems</v>
      </c>
      <c r="E1424" s="218" t="str">
        <v>Foundation</v>
      </c>
      <c r="F1424" s="219" t="str">
        <v>Literature</v>
      </c>
      <c r="G1424" s="5">
        <v>7</v>
      </c>
      <c r="H1424" s="5" t="str">
        <v>Ethan‚ Jesse</v>
      </c>
      <c r="I1424" s="5" t="str">
        <v>Completed</v>
      </c>
      <c r="J1424" s="220">
        <f>_xlfn.XLOOKUP(G1424,Calendar!$A$2:$A$300,Calendar!$B$2:$B$300)</f>
        <v>43354</v>
      </c>
      <c r="K1424" s="5" t="b">
        <f t="shared" ca="1" si="69"/>
        <v>1</v>
      </c>
      <c r="L1424" s="5" t="str">
        <f t="shared" si="70"/>
        <v>FoundationAll the Small Poems7</v>
      </c>
    </row>
    <row r="1425" spans="1:12" hidden="1" x14ac:dyDescent="0.25">
      <c r="A1425" s="217" t="str">
        <f t="shared" si="71"/>
        <v>ƒ __/__</v>
      </c>
      <c r="B1425" s="217" t="str">
        <f>IFERROR(IF(VLOOKUP(L1425,ActivityList[#Data],13,0)="Yes"," "&amp;Map,"")&amp;IF(VLOOKUP(L1425,ActivityList[#Data],14,0)="Yes"," "&amp;Timeline,IF(VLOOKUP(L1425,ActivityList[#Data],14,0)="Figure"," "&amp;Timeline&amp;Figure,"")),"")</f>
        <v/>
      </c>
      <c r="C1425" s="85" t="str">
        <v>Read p.10 "Coins"</v>
      </c>
      <c r="D1425" s="218" t="str">
        <v>All the Small Poems</v>
      </c>
      <c r="E1425" s="218" t="str">
        <v>Foundation</v>
      </c>
      <c r="F1425" s="219" t="str">
        <v>Literature</v>
      </c>
      <c r="G1425" s="5">
        <v>9</v>
      </c>
      <c r="H1425" s="5" t="str">
        <v>Ethan‚ Jesse</v>
      </c>
      <c r="I1425" s="5" t="str">
        <v>Completed</v>
      </c>
      <c r="J1425" s="220">
        <f>_xlfn.XLOOKUP(G1425,Calendar!$A$2:$A$300,Calendar!$B$2:$B$300)</f>
        <v>43356</v>
      </c>
      <c r="K1425" s="5" t="b">
        <f t="shared" ca="1" si="69"/>
        <v>1</v>
      </c>
      <c r="L1425" s="5" t="str">
        <f t="shared" si="70"/>
        <v>FoundationAll the Small Poems9</v>
      </c>
    </row>
    <row r="1426" spans="1:12" hidden="1" x14ac:dyDescent="0.25">
      <c r="A1426" s="217" t="str">
        <f t="shared" si="71"/>
        <v>ƒ __/__</v>
      </c>
      <c r="B1426" s="217" t="str">
        <f>IFERROR(IF(VLOOKUP(L1426,ActivityList[#Data],13,0)="Yes"," "&amp;Map,"")&amp;IF(VLOOKUP(L1426,ActivityList[#Data],14,0)="Yes"," "&amp;Timeline,IF(VLOOKUP(L1426,ActivityList[#Data],14,0)="Figure"," "&amp;Timeline&amp;Figure,"")),"")</f>
        <v/>
      </c>
      <c r="C1426" s="85" t="str">
        <v>Read p.11 "Aquarium"</v>
      </c>
      <c r="D1426" s="218" t="str">
        <v>All the Small Poems</v>
      </c>
      <c r="E1426" s="218" t="str">
        <v>Foundation</v>
      </c>
      <c r="F1426" s="219" t="str">
        <v>Literature</v>
      </c>
      <c r="G1426" s="5">
        <v>11</v>
      </c>
      <c r="H1426" s="5" t="str">
        <v>Ethan‚ Jesse</v>
      </c>
      <c r="I1426" s="5" t="str">
        <v>Completed</v>
      </c>
      <c r="J1426" s="220">
        <f>_xlfn.XLOOKUP(G1426,Calendar!$A$2:$A$300,Calendar!$B$2:$B$300)</f>
        <v>43360</v>
      </c>
      <c r="K1426" s="5" t="b">
        <f t="shared" ca="1" si="69"/>
        <v>1</v>
      </c>
      <c r="L1426" s="5" t="str">
        <f t="shared" si="70"/>
        <v>FoundationAll the Small Poems11</v>
      </c>
    </row>
    <row r="1427" spans="1:12" hidden="1" x14ac:dyDescent="0.25">
      <c r="A1427" s="217" t="str">
        <f t="shared" si="71"/>
        <v>ƒ __/__</v>
      </c>
      <c r="B1427" s="217" t="str">
        <f>IFERROR(IF(VLOOKUP(L1427,ActivityList[#Data],13,0)="Yes"," "&amp;Map,"")&amp;IF(VLOOKUP(L1427,ActivityList[#Data],14,0)="Yes"," "&amp;Timeline,IF(VLOOKUP(L1427,ActivityList[#Data],14,0)="Figure"," "&amp;Timeline&amp;Figure,"")),"")</f>
        <v/>
      </c>
      <c r="C1427" s="85" t="str">
        <v>Read p.13 "Pig"</v>
      </c>
      <c r="D1427" s="218" t="str">
        <v>All the Small Poems</v>
      </c>
      <c r="E1427" s="218" t="str">
        <v>Foundation</v>
      </c>
      <c r="F1427" s="219" t="str">
        <v>Literature</v>
      </c>
      <c r="G1427" s="5">
        <v>12</v>
      </c>
      <c r="H1427" s="5" t="str">
        <v>Ethan‚ Jesse</v>
      </c>
      <c r="I1427" s="5" t="str">
        <v>Completed</v>
      </c>
      <c r="J1427" s="220">
        <f>_xlfn.XLOOKUP(G1427,Calendar!$A$2:$A$300,Calendar!$B$2:$B$300)</f>
        <v>43361</v>
      </c>
      <c r="K1427" s="5" t="b">
        <f t="shared" ref="K1427:K1490" ca="1" si="72">J1427&lt;=$D$1</f>
        <v>1</v>
      </c>
      <c r="L1427" s="5" t="str">
        <f t="shared" ref="L1427:L1490" si="73">E1427&amp;D1427&amp;G1427</f>
        <v>FoundationAll the Small Poems12</v>
      </c>
    </row>
    <row r="1428" spans="1:12" hidden="1" x14ac:dyDescent="0.25">
      <c r="A1428" s="217" t="str">
        <f t="shared" si="71"/>
        <v>ƒ __/__</v>
      </c>
      <c r="B1428" s="217" t="str">
        <f>IFERROR(IF(VLOOKUP(L1428,ActivityList[#Data],13,0)="Yes"," "&amp;Map,"")&amp;IF(VLOOKUP(L1428,ActivityList[#Data],14,0)="Yes"," "&amp;Timeline,IF(VLOOKUP(L1428,ActivityList[#Data],14,0)="Figure"," "&amp;Timeline&amp;Figure,"")),"")</f>
        <v/>
      </c>
      <c r="C1428" s="85" t="str">
        <v>Read p.15 "Jewels"</v>
      </c>
      <c r="D1428" s="218" t="str">
        <v>All the Small Poems</v>
      </c>
      <c r="E1428" s="218" t="str">
        <v>Foundation</v>
      </c>
      <c r="F1428" s="219" t="str">
        <v>Literature</v>
      </c>
      <c r="G1428" s="5">
        <v>14</v>
      </c>
      <c r="H1428" s="5" t="str">
        <v>Ethan‚ Jesse</v>
      </c>
      <c r="I1428" s="5" t="str">
        <v>Completed</v>
      </c>
      <c r="J1428" s="220">
        <f>_xlfn.XLOOKUP(G1428,Calendar!$A$2:$A$300,Calendar!$B$2:$B$300)</f>
        <v>43363</v>
      </c>
      <c r="K1428" s="5" t="b">
        <f t="shared" ca="1" si="72"/>
        <v>1</v>
      </c>
      <c r="L1428" s="5" t="str">
        <f t="shared" si="73"/>
        <v>FoundationAll the Small Poems14</v>
      </c>
    </row>
    <row r="1429" spans="1:12" hidden="1" x14ac:dyDescent="0.25">
      <c r="A1429" s="217" t="str">
        <f t="shared" si="71"/>
        <v>ƒ __/__</v>
      </c>
      <c r="B1429" s="217" t="str">
        <f>IFERROR(IF(VLOOKUP(L1429,ActivityList[#Data],13,0)="Yes"," "&amp;Map,"")&amp;IF(VLOOKUP(L1429,ActivityList[#Data],14,0)="Yes"," "&amp;Timeline,IF(VLOOKUP(L1429,ActivityList[#Data],14,0)="Figure"," "&amp;Timeline&amp;Figure,"")),"")</f>
        <v/>
      </c>
      <c r="C1429" s="85" t="str">
        <v>Read p.17 "Tractor"</v>
      </c>
      <c r="D1429" s="218" t="str">
        <v>All the Small Poems</v>
      </c>
      <c r="E1429" s="218" t="str">
        <v>Foundation</v>
      </c>
      <c r="F1429" s="219" t="str">
        <v>Literature</v>
      </c>
      <c r="G1429" s="5">
        <v>16</v>
      </c>
      <c r="H1429" s="5" t="str">
        <v>Ethan‚ Jesse</v>
      </c>
      <c r="I1429" s="5" t="str">
        <v>Completed</v>
      </c>
      <c r="J1429" s="220">
        <f>_xlfn.XLOOKUP(G1429,Calendar!$A$2:$A$300,Calendar!$B$2:$B$300)</f>
        <v>43367</v>
      </c>
      <c r="K1429" s="5" t="b">
        <f t="shared" ca="1" si="72"/>
        <v>1</v>
      </c>
      <c r="L1429" s="5" t="str">
        <f t="shared" si="73"/>
        <v>FoundationAll the Small Poems16</v>
      </c>
    </row>
    <row r="1430" spans="1:12" hidden="1" x14ac:dyDescent="0.25">
      <c r="A1430" s="217" t="str">
        <f t="shared" si="71"/>
        <v>ƒ __/__</v>
      </c>
      <c r="B1430" s="217" t="str">
        <f>IFERROR(IF(VLOOKUP(L1430,ActivityList[#Data],13,0)="Yes"," "&amp;Map,"")&amp;IF(VLOOKUP(L1430,ActivityList[#Data],14,0)="Yes"," "&amp;Timeline,IF(VLOOKUP(L1430,ActivityList[#Data],14,0)="Figure"," "&amp;Timeline&amp;Figure,"")),"")</f>
        <v/>
      </c>
      <c r="C1430" s="85" t="str">
        <v>Read p.18 "Grass"</v>
      </c>
      <c r="D1430" s="218" t="str">
        <v>All the Small Poems</v>
      </c>
      <c r="E1430" s="218" t="str">
        <v>Foundation</v>
      </c>
      <c r="F1430" s="219" t="str">
        <v>Literature</v>
      </c>
      <c r="G1430" s="5">
        <v>17</v>
      </c>
      <c r="H1430" s="5" t="str">
        <v>Ethan‚ Jesse</v>
      </c>
      <c r="I1430" s="5" t="str">
        <v>Completed</v>
      </c>
      <c r="J1430" s="220">
        <f>_xlfn.XLOOKUP(G1430,Calendar!$A$2:$A$300,Calendar!$B$2:$B$300)</f>
        <v>43368</v>
      </c>
      <c r="K1430" s="5" t="b">
        <f t="shared" ca="1" si="72"/>
        <v>1</v>
      </c>
      <c r="L1430" s="5" t="str">
        <f t="shared" si="73"/>
        <v>FoundationAll the Small Poems17</v>
      </c>
    </row>
    <row r="1431" spans="1:12" hidden="1" x14ac:dyDescent="0.25">
      <c r="A1431" s="217" t="str">
        <f t="shared" si="71"/>
        <v>ƒ __/__</v>
      </c>
      <c r="B1431" s="217" t="str">
        <f>IFERROR(IF(VLOOKUP(L1431,ActivityList[#Data],13,0)="Yes"," "&amp;Map,"")&amp;IF(VLOOKUP(L1431,ActivityList[#Data],14,0)="Yes"," "&amp;Timeline,IF(VLOOKUP(L1431,ActivityList[#Data],14,0)="Figure"," "&amp;Timeline&amp;Figure,"")),"")</f>
        <v/>
      </c>
      <c r="C1431" s="85" t="str">
        <v>Read p.21 "Dog"</v>
      </c>
      <c r="D1431" s="218" t="str">
        <v>All the Small Poems</v>
      </c>
      <c r="E1431" s="218" t="str">
        <v>Foundation</v>
      </c>
      <c r="F1431" s="219" t="str">
        <v>Literature</v>
      </c>
      <c r="G1431" s="5">
        <v>19</v>
      </c>
      <c r="H1431" s="5" t="str">
        <v>Ethan‚ Jesse</v>
      </c>
      <c r="I1431" s="5" t="str">
        <v>Completed</v>
      </c>
      <c r="J1431" s="220">
        <f>_xlfn.XLOOKUP(G1431,Calendar!$A$2:$A$300,Calendar!$B$2:$B$300)</f>
        <v>43370</v>
      </c>
      <c r="K1431" s="5" t="b">
        <f t="shared" ca="1" si="72"/>
        <v>1</v>
      </c>
      <c r="L1431" s="5" t="str">
        <f t="shared" si="73"/>
        <v>FoundationAll the Small Poems19</v>
      </c>
    </row>
    <row r="1432" spans="1:12" hidden="1" x14ac:dyDescent="0.25">
      <c r="A1432" s="217" t="str">
        <f t="shared" si="71"/>
        <v>ƒ __/__</v>
      </c>
      <c r="B1432" s="217" t="str">
        <f>IFERROR(IF(VLOOKUP(L1432,ActivityList[#Data],13,0)="Yes"," "&amp;Map,"")&amp;IF(VLOOKUP(L1432,ActivityList[#Data],14,0)="Yes"," "&amp;Timeline,IF(VLOOKUP(L1432,ActivityList[#Data],14,0)="Figure"," "&amp;Timeline&amp;Figure,"")),"")</f>
        <v/>
      </c>
      <c r="C1432" s="85" t="str">
        <v>Read p.22 "Raw Carrots"</v>
      </c>
      <c r="D1432" s="218" t="str">
        <v>All the Small Poems</v>
      </c>
      <c r="E1432" s="218" t="str">
        <v>Foundation</v>
      </c>
      <c r="F1432" s="219" t="str">
        <v>Literature</v>
      </c>
      <c r="G1432" s="5">
        <v>21</v>
      </c>
      <c r="H1432" s="5" t="str">
        <v>Ethan‚ Jesse</v>
      </c>
      <c r="I1432" s="5" t="str">
        <v>Completed</v>
      </c>
      <c r="J1432" s="220">
        <f>_xlfn.XLOOKUP(G1432,Calendar!$A$2:$A$300,Calendar!$B$2:$B$300)</f>
        <v>43374</v>
      </c>
      <c r="K1432" s="5" t="b">
        <f t="shared" ca="1" si="72"/>
        <v>1</v>
      </c>
      <c r="L1432" s="5" t="str">
        <f t="shared" si="73"/>
        <v>FoundationAll the Small Poems21</v>
      </c>
    </row>
    <row r="1433" spans="1:12" x14ac:dyDescent="0.25">
      <c r="A1433" s="217" t="str">
        <f t="shared" si="71"/>
        <v>ƒ __/__</v>
      </c>
      <c r="B1433" s="217" t="str">
        <f>IFERROR(IF(VLOOKUP(L1433,ActivityList[#Data],13,0)="Yes"," "&amp;Map,"")&amp;IF(VLOOKUP(L1433,ActivityList[#Data],14,0)="Yes"," "&amp;Timeline,IF(VLOOKUP(L1433,ActivityList[#Data],14,0)="Figure"," "&amp;Timeline&amp;Figure,"")),"")</f>
        <v/>
      </c>
      <c r="C1433" s="85" t="str">
        <v>Read p.23 "Marbles"</v>
      </c>
      <c r="D1433" s="218" t="str">
        <v>All the Small Poems</v>
      </c>
      <c r="E1433" s="218" t="str">
        <v>Foundation</v>
      </c>
      <c r="F1433" s="219" t="str">
        <v>Literature</v>
      </c>
      <c r="G1433" s="5">
        <v>22</v>
      </c>
      <c r="H1433" s="5" t="str">
        <v>Ethan‚ Jesse</v>
      </c>
      <c r="I1433" s="5" t="str">
        <v>Planned</v>
      </c>
      <c r="J1433" s="220">
        <f>_xlfn.XLOOKUP(G1433,Calendar!$A$2:$A$300,Calendar!$B$2:$B$300)</f>
        <v>43375</v>
      </c>
      <c r="K1433" s="5" t="b">
        <f t="shared" ca="1" si="72"/>
        <v>1</v>
      </c>
      <c r="L1433" s="5" t="str">
        <f t="shared" si="73"/>
        <v>FoundationAll the Small Poems22</v>
      </c>
    </row>
    <row r="1434" spans="1:12" x14ac:dyDescent="0.25">
      <c r="A1434" s="217" t="str">
        <f t="shared" si="71"/>
        <v>ƒ __/__</v>
      </c>
      <c r="B1434" s="217" t="str">
        <f>IFERROR(IF(VLOOKUP(L1434,ActivityList[#Data],13,0)="Yes"," "&amp;Map,"")&amp;IF(VLOOKUP(L1434,ActivityList[#Data],14,0)="Yes"," "&amp;Timeline,IF(VLOOKUP(L1434,ActivityList[#Data],14,0)="Figure"," "&amp;Timeline&amp;Figure,"")),"")</f>
        <v/>
      </c>
      <c r="C1434" s="85" t="str">
        <v>Read p.25 "Clock"</v>
      </c>
      <c r="D1434" s="218" t="str">
        <v>All the Small Poems</v>
      </c>
      <c r="E1434" s="218" t="str">
        <v>Foundation</v>
      </c>
      <c r="F1434" s="219" t="str">
        <v>Literature</v>
      </c>
      <c r="G1434" s="5">
        <v>24</v>
      </c>
      <c r="H1434" s="5" t="str">
        <v>Ethan‚ Jesse</v>
      </c>
      <c r="I1434" s="5" t="str">
        <v>Planned</v>
      </c>
      <c r="J1434" s="220">
        <f>_xlfn.XLOOKUP(G1434,Calendar!$A$2:$A$300,Calendar!$B$2:$B$300)</f>
        <v>43377</v>
      </c>
      <c r="K1434" s="5" t="b">
        <f t="shared" ca="1" si="72"/>
        <v>1</v>
      </c>
      <c r="L1434" s="5" t="str">
        <f t="shared" si="73"/>
        <v>FoundationAll the Small Poems24</v>
      </c>
    </row>
    <row r="1435" spans="1:12" hidden="1" x14ac:dyDescent="0.25">
      <c r="A1435" s="217" t="str">
        <f t="shared" si="71"/>
        <v>ƒ __/__</v>
      </c>
      <c r="B1435" s="217" t="str">
        <f>IFERROR(IF(VLOOKUP(L1435,ActivityList[#Data],13,0)="Yes"," "&amp;Map,"")&amp;IF(VLOOKUP(L1435,ActivityList[#Data],14,0)="Yes"," "&amp;Timeline,IF(VLOOKUP(L1435,ActivityList[#Data],14,0)="Figure"," "&amp;Timeline&amp;Figure,"")),"")</f>
        <v/>
      </c>
      <c r="C1435" s="85" t="str">
        <v>Read p.27 "Duck"</v>
      </c>
      <c r="D1435" s="218" t="str">
        <v>All the Small Poems</v>
      </c>
      <c r="E1435" s="218" t="str">
        <v>Foundation</v>
      </c>
      <c r="F1435" s="219" t="str">
        <v>Literature</v>
      </c>
      <c r="G1435" s="5">
        <v>26</v>
      </c>
      <c r="H1435" s="5" t="str">
        <v>Ethan‚ Jesse</v>
      </c>
      <c r="I1435" s="5" t="str">
        <v>Planned</v>
      </c>
      <c r="J1435" s="220">
        <f>_xlfn.XLOOKUP(G1435,Calendar!$A$2:$A$300,Calendar!$B$2:$B$300)</f>
        <v>43381</v>
      </c>
      <c r="K1435" s="5" t="b">
        <f t="shared" ca="1" si="72"/>
        <v>0</v>
      </c>
      <c r="L1435" s="5" t="str">
        <f t="shared" si="73"/>
        <v>FoundationAll the Small Poems26</v>
      </c>
    </row>
    <row r="1436" spans="1:12" hidden="1" x14ac:dyDescent="0.25">
      <c r="A1436" s="217" t="str">
        <f t="shared" si="71"/>
        <v>ƒ __/__</v>
      </c>
      <c r="B1436" s="217" t="str">
        <f>IFERROR(IF(VLOOKUP(L1436,ActivityList[#Data],13,0)="Yes"," "&amp;Map,"")&amp;IF(VLOOKUP(L1436,ActivityList[#Data],14,0)="Yes"," "&amp;Timeline,IF(VLOOKUP(L1436,ActivityList[#Data],14,0)="Figure"," "&amp;Timeline&amp;Figure,"")),"")</f>
        <v/>
      </c>
      <c r="C1436" s="85" t="str">
        <v>Read p.29 "Daisies"</v>
      </c>
      <c r="D1436" s="218" t="str">
        <v>All the Small Poems</v>
      </c>
      <c r="E1436" s="218" t="str">
        <v>Foundation</v>
      </c>
      <c r="F1436" s="219" t="str">
        <v>Literature</v>
      </c>
      <c r="G1436" s="5">
        <v>27</v>
      </c>
      <c r="H1436" s="5" t="str">
        <v>Ethan‚ Jesse</v>
      </c>
      <c r="I1436" s="5" t="str">
        <v>Planned</v>
      </c>
      <c r="J1436" s="220">
        <f>_xlfn.XLOOKUP(G1436,Calendar!$A$2:$A$300,Calendar!$B$2:$B$300)</f>
        <v>43382</v>
      </c>
      <c r="K1436" s="5" t="b">
        <f t="shared" ca="1" si="72"/>
        <v>0</v>
      </c>
      <c r="L1436" s="5" t="str">
        <f t="shared" si="73"/>
        <v>FoundationAll the Small Poems27</v>
      </c>
    </row>
    <row r="1437" spans="1:12" hidden="1" x14ac:dyDescent="0.25">
      <c r="A1437" s="217" t="str">
        <f t="shared" si="71"/>
        <v>ƒ __/__</v>
      </c>
      <c r="B1437" s="217" t="str">
        <f>IFERROR(IF(VLOOKUP(L1437,ActivityList[#Data],13,0)="Yes"," "&amp;Map,"")&amp;IF(VLOOKUP(L1437,ActivityList[#Data],14,0)="Yes"," "&amp;Timeline,IF(VLOOKUP(L1437,ActivityList[#Data],14,0)="Figure"," "&amp;Timeline&amp;Figure,"")),"")</f>
        <v/>
      </c>
      <c r="C1437" s="85" t="str">
        <v>Read p.30 "Pie"</v>
      </c>
      <c r="D1437" s="218" t="str">
        <v>All the Small Poems</v>
      </c>
      <c r="E1437" s="218" t="str">
        <v>Foundation</v>
      </c>
      <c r="F1437" s="219" t="str">
        <v>Literature</v>
      </c>
      <c r="G1437" s="5">
        <v>28</v>
      </c>
      <c r="H1437" s="5" t="str">
        <v>Ethan‚ Jesse</v>
      </c>
      <c r="I1437" s="5" t="str">
        <v>Planned</v>
      </c>
      <c r="J1437" s="220">
        <f>_xlfn.XLOOKUP(G1437,Calendar!$A$2:$A$300,Calendar!$B$2:$B$300)</f>
        <v>43383</v>
      </c>
      <c r="K1437" s="5" t="b">
        <f t="shared" ca="1" si="72"/>
        <v>0</v>
      </c>
      <c r="L1437" s="5" t="str">
        <f t="shared" si="73"/>
        <v>FoundationAll the Small Poems28</v>
      </c>
    </row>
    <row r="1438" spans="1:12" hidden="1" x14ac:dyDescent="0.25">
      <c r="A1438" s="217" t="str">
        <f t="shared" si="71"/>
        <v>ƒ __/__</v>
      </c>
      <c r="B1438" s="217" t="str">
        <f>IFERROR(IF(VLOOKUP(L1438,ActivityList[#Data],13,0)="Yes"," "&amp;Map,"")&amp;IF(VLOOKUP(L1438,ActivityList[#Data],14,0)="Yes"," "&amp;Timeline,IF(VLOOKUP(L1438,ActivityList[#Data],14,0)="Figure"," "&amp;Timeline&amp;Figure,"")),"")</f>
        <v/>
      </c>
      <c r="C1438" s="85" t="str">
        <v>Read pp.32-33 "Frog"</v>
      </c>
      <c r="D1438" s="218" t="str">
        <v>All the Small Poems</v>
      </c>
      <c r="E1438" s="218" t="str">
        <v>Foundation</v>
      </c>
      <c r="F1438" s="219" t="str">
        <v>Literature</v>
      </c>
      <c r="G1438" s="5">
        <v>29</v>
      </c>
      <c r="H1438" s="5" t="str">
        <v>Ethan‚ Jesse</v>
      </c>
      <c r="I1438" s="5" t="str">
        <v>Planned</v>
      </c>
      <c r="J1438" s="220">
        <f>_xlfn.XLOOKUP(G1438,Calendar!$A$2:$A$300,Calendar!$B$2:$B$300)</f>
        <v>43384</v>
      </c>
      <c r="K1438" s="5" t="b">
        <f t="shared" ca="1" si="72"/>
        <v>0</v>
      </c>
      <c r="L1438" s="5" t="str">
        <f t="shared" si="73"/>
        <v>FoundationAll the Small Poems29</v>
      </c>
    </row>
    <row r="1439" spans="1:12" hidden="1" x14ac:dyDescent="0.25">
      <c r="A1439" s="217" t="str">
        <f t="shared" si="71"/>
        <v>ƒ __/__</v>
      </c>
      <c r="B1439" s="217" t="str">
        <f>IFERROR(IF(VLOOKUP(L1439,ActivityList[#Data],13,0)="Yes"," "&amp;Map,"")&amp;IF(VLOOKUP(L1439,ActivityList[#Data],14,0)="Yes"," "&amp;Timeline,IF(VLOOKUP(L1439,ActivityList[#Data],14,0)="Figure"," "&amp;Timeline&amp;Figure,"")),"")</f>
        <v/>
      </c>
      <c r="C1439" s="85" t="str">
        <v>Read p.34 "Pebbles"</v>
      </c>
      <c r="D1439" s="218" t="str">
        <v>All the Small Poems</v>
      </c>
      <c r="E1439" s="218" t="str">
        <v>Foundation</v>
      </c>
      <c r="F1439" s="219" t="str">
        <v>Literature</v>
      </c>
      <c r="G1439" s="5">
        <v>31</v>
      </c>
      <c r="H1439" s="5" t="str">
        <v>Ethan‚ Jesse</v>
      </c>
      <c r="I1439" s="5" t="str">
        <v>Planned</v>
      </c>
      <c r="J1439" s="220">
        <f>_xlfn.XLOOKUP(G1439,Calendar!$A$2:$A$300,Calendar!$B$2:$B$300)</f>
        <v>43388</v>
      </c>
      <c r="K1439" s="5" t="b">
        <f t="shared" ca="1" si="72"/>
        <v>0</v>
      </c>
      <c r="L1439" s="5" t="str">
        <f t="shared" si="73"/>
        <v>FoundationAll the Small Poems31</v>
      </c>
    </row>
    <row r="1440" spans="1:12" hidden="1" x14ac:dyDescent="0.25">
      <c r="A1440" s="217" t="str">
        <f t="shared" si="71"/>
        <v>ƒ __/__</v>
      </c>
      <c r="B1440" s="217" t="str">
        <f>IFERROR(IF(VLOOKUP(L1440,ActivityList[#Data],13,0)="Yes"," "&amp;Map,"")&amp;IF(VLOOKUP(L1440,ActivityList[#Data],14,0)="Yes"," "&amp;Timeline,IF(VLOOKUP(L1440,ActivityList[#Data],14,0)="Figure"," "&amp;Timeline&amp;Figure,"")),"")</f>
        <v/>
      </c>
      <c r="C1440" s="85" t="str">
        <v>Read p.35 "Hollyhocks"</v>
      </c>
      <c r="D1440" s="218" t="str">
        <v>All the Small Poems</v>
      </c>
      <c r="E1440" s="218" t="str">
        <v>Foundation</v>
      </c>
      <c r="F1440" s="219" t="str">
        <v>Literature</v>
      </c>
      <c r="G1440" s="5">
        <v>32</v>
      </c>
      <c r="H1440" s="5" t="str">
        <v>Ethan‚ Jesse</v>
      </c>
      <c r="I1440" s="5" t="str">
        <v>Planned</v>
      </c>
      <c r="J1440" s="220">
        <f>_xlfn.XLOOKUP(G1440,Calendar!$A$2:$A$300,Calendar!$B$2:$B$300)</f>
        <v>43389</v>
      </c>
      <c r="K1440" s="5" t="b">
        <f t="shared" ca="1" si="72"/>
        <v>0</v>
      </c>
      <c r="L1440" s="5" t="str">
        <f t="shared" si="73"/>
        <v>FoundationAll the Small Poems32</v>
      </c>
    </row>
    <row r="1441" spans="1:12" hidden="1" x14ac:dyDescent="0.25">
      <c r="A1441" s="217" t="str">
        <f t="shared" si="71"/>
        <v>ƒ __/__</v>
      </c>
      <c r="B1441" s="217" t="str">
        <f>IFERROR(IF(VLOOKUP(L1441,ActivityList[#Data],13,0)="Yes"," "&amp;Map,"")&amp;IF(VLOOKUP(L1441,ActivityList[#Data],14,0)="Yes"," "&amp;Timeline,IF(VLOOKUP(L1441,ActivityList[#Data],14,0)="Figure"," "&amp;Timeline&amp;Figure,"")),"")</f>
        <v/>
      </c>
      <c r="C1441" s="85" t="str">
        <v>Read p.37 "Cat"</v>
      </c>
      <c r="D1441" s="218" t="str">
        <v>All the Small Poems</v>
      </c>
      <c r="E1441" s="218" t="str">
        <v>Foundation</v>
      </c>
      <c r="F1441" s="219" t="str">
        <v>Literature</v>
      </c>
      <c r="G1441" s="5">
        <v>34</v>
      </c>
      <c r="H1441" s="5" t="str">
        <v>Ethan‚ Jesse</v>
      </c>
      <c r="I1441" s="5" t="str">
        <v>Planned</v>
      </c>
      <c r="J1441" s="220">
        <f>_xlfn.XLOOKUP(G1441,Calendar!$A$2:$A$300,Calendar!$B$2:$B$300)</f>
        <v>43391</v>
      </c>
      <c r="K1441" s="5" t="b">
        <f t="shared" ca="1" si="72"/>
        <v>0</v>
      </c>
      <c r="L1441" s="5" t="str">
        <f t="shared" si="73"/>
        <v>FoundationAll the Small Poems34</v>
      </c>
    </row>
    <row r="1442" spans="1:12" hidden="1" x14ac:dyDescent="0.25">
      <c r="A1442" s="217" t="str">
        <f t="shared" si="71"/>
        <v>ƒ __/__</v>
      </c>
      <c r="B1442" s="217" t="str">
        <f>IFERROR(IF(VLOOKUP(L1442,ActivityList[#Data],13,0)="Yes"," "&amp;Map,"")&amp;IF(VLOOKUP(L1442,ActivityList[#Data],14,0)="Yes"," "&amp;Timeline,IF(VLOOKUP(L1442,ActivityList[#Data],14,0)="Figure"," "&amp;Timeline&amp;Figure,"")),"")</f>
        <v/>
      </c>
      <c r="C1442" s="85" t="str">
        <v>Read p.39 "Fence"</v>
      </c>
      <c r="D1442" s="218" t="str">
        <v>All the Small Poems</v>
      </c>
      <c r="E1442" s="218" t="str">
        <v>Foundation</v>
      </c>
      <c r="F1442" s="219" t="str">
        <v>Literature</v>
      </c>
      <c r="G1442" s="5">
        <v>36</v>
      </c>
      <c r="H1442" s="5" t="str">
        <v>Ethan‚ Jesse</v>
      </c>
      <c r="I1442" s="5" t="str">
        <v>Planned</v>
      </c>
      <c r="J1442" s="220">
        <f>_xlfn.XLOOKUP(G1442,Calendar!$A$2:$A$300,Calendar!$B$2:$B$300)</f>
        <v>43395</v>
      </c>
      <c r="K1442" s="5" t="b">
        <f t="shared" ca="1" si="72"/>
        <v>0</v>
      </c>
      <c r="L1442" s="5" t="str">
        <f t="shared" si="73"/>
        <v>FoundationAll the Small Poems36</v>
      </c>
    </row>
    <row r="1443" spans="1:12" hidden="1" x14ac:dyDescent="0.25">
      <c r="A1443" s="217" t="str">
        <f t="shared" si="71"/>
        <v>ƒ __/__</v>
      </c>
      <c r="B1443" s="217" t="str">
        <f>IFERROR(IF(VLOOKUP(L1443,ActivityList[#Data],13,0)="Yes"," "&amp;Map,"")&amp;IF(VLOOKUP(L1443,ActivityList[#Data],14,0)="Yes"," "&amp;Timeline,IF(VLOOKUP(L1443,ActivityList[#Data],14,0)="Figure"," "&amp;Timeline&amp;Figure,"")),"")</f>
        <v/>
      </c>
      <c r="C1443" s="85" t="str">
        <v>Read p.41 "Crickets"</v>
      </c>
      <c r="D1443" s="218" t="str">
        <v>All the Small Poems</v>
      </c>
      <c r="E1443" s="218" t="str">
        <v>Foundation</v>
      </c>
      <c r="F1443" s="219" t="str">
        <v>Literature</v>
      </c>
      <c r="G1443" s="5">
        <v>37</v>
      </c>
      <c r="H1443" s="5" t="str">
        <v>Ethan‚ Jesse</v>
      </c>
      <c r="I1443" s="5" t="str">
        <v>Planned</v>
      </c>
      <c r="J1443" s="220">
        <f>_xlfn.XLOOKUP(G1443,Calendar!$A$2:$A$300,Calendar!$B$2:$B$300)</f>
        <v>43396</v>
      </c>
      <c r="K1443" s="5" t="b">
        <f t="shared" ca="1" si="72"/>
        <v>0</v>
      </c>
      <c r="L1443" s="5" t="str">
        <f t="shared" si="73"/>
        <v>FoundationAll the Small Poems37</v>
      </c>
    </row>
    <row r="1444" spans="1:12" hidden="1" x14ac:dyDescent="0.25">
      <c r="A1444" s="217" t="str">
        <f t="shared" si="71"/>
        <v>ƒ __/__</v>
      </c>
      <c r="B1444" s="217" t="str">
        <f>IFERROR(IF(VLOOKUP(L1444,ActivityList[#Data],13,0)="Yes"," "&amp;Map,"")&amp;IF(VLOOKUP(L1444,ActivityList[#Data],14,0)="Yes"," "&amp;Timeline,IF(VLOOKUP(L1444,ActivityList[#Data],14,0)="Figure"," "&amp;Timeline&amp;Figure,"")),"")</f>
        <v/>
      </c>
      <c r="C1444" s="85" t="str">
        <v>Read p.45 "Magnifying Glass"</v>
      </c>
      <c r="D1444" s="218" t="str">
        <v>All the Small Poems</v>
      </c>
      <c r="E1444" s="218" t="str">
        <v>Foundation</v>
      </c>
      <c r="F1444" s="219" t="str">
        <v>Literature</v>
      </c>
      <c r="G1444" s="5">
        <v>39</v>
      </c>
      <c r="H1444" s="5" t="str">
        <v>Ethan‚ Jesse</v>
      </c>
      <c r="I1444" s="5" t="str">
        <v>Planned</v>
      </c>
      <c r="J1444" s="220">
        <f>_xlfn.XLOOKUP(G1444,Calendar!$A$2:$A$300,Calendar!$B$2:$B$300)</f>
        <v>43398</v>
      </c>
      <c r="K1444" s="5" t="b">
        <f t="shared" ca="1" si="72"/>
        <v>0</v>
      </c>
      <c r="L1444" s="5" t="str">
        <f t="shared" si="73"/>
        <v>FoundationAll the Small Poems39</v>
      </c>
    </row>
    <row r="1445" spans="1:12" hidden="1" x14ac:dyDescent="0.25">
      <c r="A1445" s="217" t="str">
        <f t="shared" si="71"/>
        <v>ƒ __/__</v>
      </c>
      <c r="B1445" s="217" t="str">
        <f>IFERROR(IF(VLOOKUP(L1445,ActivityList[#Data],13,0)="Yes"," "&amp;Map,"")&amp;IF(VLOOKUP(L1445,ActivityList[#Data],14,0)="Yes"," "&amp;Timeline,IF(VLOOKUP(L1445,ActivityList[#Data],14,0)="Figure"," "&amp;Timeline&amp;Figure,"")),"")</f>
        <v/>
      </c>
      <c r="C1445" s="85" t="str">
        <v>Read pp.46-47 "Kitten"</v>
      </c>
      <c r="D1445" s="218" t="str">
        <v>All the Small Poems</v>
      </c>
      <c r="E1445" s="218" t="str">
        <v>Foundation</v>
      </c>
      <c r="F1445" s="219" t="str">
        <v>Literature</v>
      </c>
      <c r="G1445" s="5">
        <v>41</v>
      </c>
      <c r="H1445" s="5" t="str">
        <v>Ethan‚ Jesse</v>
      </c>
      <c r="I1445" s="5" t="str">
        <v>Planned</v>
      </c>
      <c r="J1445" s="220">
        <f>_xlfn.XLOOKUP(G1445,Calendar!$A$2:$A$300,Calendar!$B$2:$B$300)</f>
        <v>43402</v>
      </c>
      <c r="K1445" s="5" t="b">
        <f t="shared" ca="1" si="72"/>
        <v>0</v>
      </c>
      <c r="L1445" s="5" t="str">
        <f t="shared" si="73"/>
        <v>FoundationAll the Small Poems41</v>
      </c>
    </row>
    <row r="1446" spans="1:12" hidden="1" x14ac:dyDescent="0.25">
      <c r="A1446" s="217" t="str">
        <f t="shared" si="71"/>
        <v>ƒ __/__</v>
      </c>
      <c r="B1446" s="217" t="str">
        <f>IFERROR(IF(VLOOKUP(L1446,ActivityList[#Data],13,0)="Yes"," "&amp;Map,"")&amp;IF(VLOOKUP(L1446,ActivityList[#Data],14,0)="Yes"," "&amp;Timeline,IF(VLOOKUP(L1446,ActivityList[#Data],14,0)="Figure"," "&amp;Timeline&amp;Figure,"")),"")</f>
        <v/>
      </c>
      <c r="C1446" s="85" t="str">
        <v>Read p.48 "Safety Pin"</v>
      </c>
      <c r="D1446" s="218" t="str">
        <v>All the Small Poems</v>
      </c>
      <c r="E1446" s="218" t="str">
        <v>Foundation</v>
      </c>
      <c r="F1446" s="219" t="str">
        <v>Literature</v>
      </c>
      <c r="G1446" s="5">
        <v>42</v>
      </c>
      <c r="H1446" s="5" t="str">
        <v>Ethan‚ Jesse</v>
      </c>
      <c r="I1446" s="5" t="str">
        <v>Planned</v>
      </c>
      <c r="J1446" s="220">
        <f>_xlfn.XLOOKUP(G1446,Calendar!$A$2:$A$300,Calendar!$B$2:$B$300)</f>
        <v>43403</v>
      </c>
      <c r="K1446" s="5" t="b">
        <f t="shared" ca="1" si="72"/>
        <v>0</v>
      </c>
      <c r="L1446" s="5" t="str">
        <f t="shared" si="73"/>
        <v>FoundationAll the Small Poems42</v>
      </c>
    </row>
    <row r="1447" spans="1:12" hidden="1" x14ac:dyDescent="0.25">
      <c r="A1447" s="217" t="str">
        <f t="shared" si="71"/>
        <v>ƒ __/__</v>
      </c>
      <c r="B1447" s="217" t="str">
        <f>IFERROR(IF(VLOOKUP(L1447,ActivityList[#Data],13,0)="Yes"," "&amp;Map,"")&amp;IF(VLOOKUP(L1447,ActivityList[#Data],14,0)="Yes"," "&amp;Timeline,IF(VLOOKUP(L1447,ActivityList[#Data],14,0)="Figure"," "&amp;Timeline&amp;Figure,"")),"")</f>
        <v/>
      </c>
      <c r="C1447" s="85" t="str">
        <v>Read p.49 "Earthworms"</v>
      </c>
      <c r="D1447" s="218" t="str">
        <v>All the Small Poems</v>
      </c>
      <c r="E1447" s="218" t="str">
        <v>Foundation</v>
      </c>
      <c r="F1447" s="219" t="str">
        <v>Literature</v>
      </c>
      <c r="G1447" s="5">
        <v>44</v>
      </c>
      <c r="H1447" s="5" t="str">
        <v>Ethan‚ Jesse</v>
      </c>
      <c r="I1447" s="5" t="str">
        <v>Planned</v>
      </c>
      <c r="J1447" s="220">
        <f>_xlfn.XLOOKUP(G1447,Calendar!$A$2:$A$300,Calendar!$B$2:$B$300)</f>
        <v>43405</v>
      </c>
      <c r="K1447" s="5" t="b">
        <f t="shared" ca="1" si="72"/>
        <v>0</v>
      </c>
      <c r="L1447" s="5" t="str">
        <f t="shared" si="73"/>
        <v>FoundationAll the Small Poems44</v>
      </c>
    </row>
    <row r="1448" spans="1:12" hidden="1" x14ac:dyDescent="0.25">
      <c r="A1448" s="217" t="str">
        <f t="shared" si="71"/>
        <v>ƒ __/__</v>
      </c>
      <c r="B1448" s="217" t="str">
        <f>IFERROR(IF(VLOOKUP(L1448,ActivityList[#Data],13,0)="Yes"," "&amp;Map,"")&amp;IF(VLOOKUP(L1448,ActivityList[#Data],14,0)="Yes"," "&amp;Timeline,IF(VLOOKUP(L1448,ActivityList[#Data],14,0)="Figure"," "&amp;Timeline&amp;Figure,"")),"")</f>
        <v/>
      </c>
      <c r="C1448" s="85" t="str">
        <v>Read p.51 "Lawnmower"</v>
      </c>
      <c r="D1448" s="218" t="str">
        <v>All the Small Poems</v>
      </c>
      <c r="E1448" s="218" t="str">
        <v>Foundation</v>
      </c>
      <c r="F1448" s="219" t="str">
        <v>Literature</v>
      </c>
      <c r="G1448" s="5">
        <v>46</v>
      </c>
      <c r="H1448" s="5" t="str">
        <v>Ethan‚ Jesse</v>
      </c>
      <c r="I1448" s="5" t="str">
        <v>Planned</v>
      </c>
      <c r="J1448" s="220">
        <f>_xlfn.XLOOKUP(G1448,Calendar!$A$2:$A$300,Calendar!$B$2:$B$300)</f>
        <v>43409</v>
      </c>
      <c r="K1448" s="5" t="b">
        <f t="shared" ca="1" si="72"/>
        <v>0</v>
      </c>
      <c r="L1448" s="5" t="str">
        <f t="shared" si="73"/>
        <v>FoundationAll the Small Poems46</v>
      </c>
    </row>
    <row r="1449" spans="1:12" hidden="1" x14ac:dyDescent="0.25">
      <c r="A1449" s="217" t="str">
        <f t="shared" si="71"/>
        <v>ƒ __/__</v>
      </c>
      <c r="B1449" s="217" t="str">
        <f>IFERROR(IF(VLOOKUP(L1449,ActivityList[#Data],13,0)="Yes"," "&amp;Map,"")&amp;IF(VLOOKUP(L1449,ActivityList[#Data],14,0)="Yes"," "&amp;Timeline,IF(VLOOKUP(L1449,ActivityList[#Data],14,0)="Figure"," "&amp;Timeline&amp;Figure,"")),"")</f>
        <v/>
      </c>
      <c r="C1449" s="85" t="str">
        <v>Read pp.52-53 "Sparrow"</v>
      </c>
      <c r="D1449" s="218" t="str">
        <v>All the Small Poems</v>
      </c>
      <c r="E1449" s="218" t="str">
        <v>Foundation</v>
      </c>
      <c r="F1449" s="219" t="str">
        <v>Literature</v>
      </c>
      <c r="G1449" s="5">
        <v>47</v>
      </c>
      <c r="H1449" s="5" t="str">
        <v>Ethan‚ Jesse</v>
      </c>
      <c r="I1449" s="5" t="str">
        <v>Planned</v>
      </c>
      <c r="J1449" s="220">
        <f>_xlfn.XLOOKUP(G1449,Calendar!$A$2:$A$300,Calendar!$B$2:$B$300)</f>
        <v>43410</v>
      </c>
      <c r="K1449" s="5" t="b">
        <f t="shared" ca="1" si="72"/>
        <v>0</v>
      </c>
      <c r="L1449" s="5" t="str">
        <f t="shared" si="73"/>
        <v>FoundationAll the Small Poems47</v>
      </c>
    </row>
    <row r="1450" spans="1:12" hidden="1" x14ac:dyDescent="0.25">
      <c r="A1450" s="217" t="str">
        <f t="shared" si="71"/>
        <v>ƒ __/__</v>
      </c>
      <c r="B1450" s="217" t="str">
        <f>IFERROR(IF(VLOOKUP(L1450,ActivityList[#Data],13,0)="Yes"," "&amp;Map,"")&amp;IF(VLOOKUP(L1450,ActivityList[#Data],14,0)="Yes"," "&amp;Timeline,IF(VLOOKUP(L1450,ActivityList[#Data],14,0)="Figure"," "&amp;Timeline&amp;Figure,"")),"")</f>
        <v/>
      </c>
      <c r="C1450" s="85" t="str">
        <v>Read pp.54-55 "Magnet"</v>
      </c>
      <c r="D1450" s="218" t="str">
        <v>All the Small Poems</v>
      </c>
      <c r="E1450" s="218" t="str">
        <v>Foundation</v>
      </c>
      <c r="F1450" s="219" t="str">
        <v>Literature</v>
      </c>
      <c r="G1450" s="5">
        <v>49</v>
      </c>
      <c r="H1450" s="5" t="str">
        <v>Ethan‚ Jesse</v>
      </c>
      <c r="I1450" s="5" t="str">
        <v>Planned</v>
      </c>
      <c r="J1450" s="220">
        <f>_xlfn.XLOOKUP(G1450,Calendar!$A$2:$A$300,Calendar!$B$2:$B$300)</f>
        <v>43412</v>
      </c>
      <c r="K1450" s="5" t="b">
        <f t="shared" ca="1" si="72"/>
        <v>0</v>
      </c>
      <c r="L1450" s="5" t="str">
        <f t="shared" si="73"/>
        <v>FoundationAll the Small Poems49</v>
      </c>
    </row>
    <row r="1451" spans="1:12" hidden="1" x14ac:dyDescent="0.25">
      <c r="A1451" s="217" t="str">
        <f t="shared" si="71"/>
        <v>ƒ __/__</v>
      </c>
      <c r="B1451" s="217" t="str">
        <f>IFERROR(IF(VLOOKUP(L1451,ActivityList[#Data],13,0)="Yes"," "&amp;Map,"")&amp;IF(VLOOKUP(L1451,ActivityList[#Data],14,0)="Yes"," "&amp;Timeline,IF(VLOOKUP(L1451,ActivityList[#Data],14,0)="Figure"," "&amp;Timeline&amp;Figure,"")),"")</f>
        <v/>
      </c>
      <c r="C1451" s="85" t="str">
        <v>Read p.57 "Lions"</v>
      </c>
      <c r="D1451" s="218" t="str">
        <v>All the Small Poems</v>
      </c>
      <c r="E1451" s="218" t="str">
        <v>Foundation</v>
      </c>
      <c r="F1451" s="219" t="str">
        <v>Literature</v>
      </c>
      <c r="G1451" s="5">
        <v>51</v>
      </c>
      <c r="H1451" s="5" t="str">
        <v>Ethan‚ Jesse</v>
      </c>
      <c r="I1451" s="5" t="str">
        <v>Planned</v>
      </c>
      <c r="J1451" s="220">
        <f>_xlfn.XLOOKUP(G1451,Calendar!$A$2:$A$300,Calendar!$B$2:$B$300)</f>
        <v>43416</v>
      </c>
      <c r="K1451" s="5" t="b">
        <f t="shared" ca="1" si="72"/>
        <v>0</v>
      </c>
      <c r="L1451" s="5" t="str">
        <f t="shared" si="73"/>
        <v>FoundationAll the Small Poems51</v>
      </c>
    </row>
    <row r="1452" spans="1:12" hidden="1" x14ac:dyDescent="0.25">
      <c r="A1452" s="217" t="str">
        <f t="shared" si="71"/>
        <v>ƒ __/__</v>
      </c>
      <c r="B1452" s="217" t="str">
        <f>IFERROR(IF(VLOOKUP(L1452,ActivityList[#Data],13,0)="Yes"," "&amp;Map,"")&amp;IF(VLOOKUP(L1452,ActivityList[#Data],14,0)="Yes"," "&amp;Timeline,IF(VLOOKUP(L1452,ActivityList[#Data],14,0)="Figure"," "&amp;Timeline&amp;Figure,"")),"")</f>
        <v/>
      </c>
      <c r="C1452" s="85" t="str">
        <v>Read pp.58-59 "Acorn"</v>
      </c>
      <c r="D1452" s="218" t="str">
        <v>All the Small Poems</v>
      </c>
      <c r="E1452" s="218" t="str">
        <v>Foundation</v>
      </c>
      <c r="F1452" s="219" t="str">
        <v>Literature</v>
      </c>
      <c r="G1452" s="5">
        <v>52</v>
      </c>
      <c r="H1452" s="5" t="str">
        <v>Ethan‚ Jesse</v>
      </c>
      <c r="I1452" s="5" t="str">
        <v>Planned</v>
      </c>
      <c r="J1452" s="220">
        <f>_xlfn.XLOOKUP(G1452,Calendar!$A$2:$A$300,Calendar!$B$2:$B$300)</f>
        <v>43417</v>
      </c>
      <c r="K1452" s="5" t="b">
        <f t="shared" ca="1" si="72"/>
        <v>0</v>
      </c>
      <c r="L1452" s="5" t="str">
        <f t="shared" si="73"/>
        <v>FoundationAll the Small Poems52</v>
      </c>
    </row>
    <row r="1453" spans="1:12" hidden="1" x14ac:dyDescent="0.25">
      <c r="A1453" s="217" t="str">
        <f t="shared" si="71"/>
        <v>ƒ __/__</v>
      </c>
      <c r="B1453" s="217" t="str">
        <f>IFERROR(IF(VLOOKUP(L1453,ActivityList[#Data],13,0)="Yes"," "&amp;Map,"")&amp;IF(VLOOKUP(L1453,ActivityList[#Data],14,0)="Yes"," "&amp;Timeline,IF(VLOOKUP(L1453,ActivityList[#Data],14,0)="Figure"," "&amp;Timeline&amp;Figure,"")),"")</f>
        <v/>
      </c>
      <c r="C1453" s="85" t="str">
        <v>Read p.60 "Caterpillar"</v>
      </c>
      <c r="D1453" s="218" t="str">
        <v>All the Small Poems</v>
      </c>
      <c r="E1453" s="218" t="str">
        <v>Foundation</v>
      </c>
      <c r="F1453" s="219" t="str">
        <v>Literature</v>
      </c>
      <c r="G1453" s="5">
        <v>54</v>
      </c>
      <c r="H1453" s="5" t="str">
        <v>Ethan‚ Jesse</v>
      </c>
      <c r="I1453" s="5" t="str">
        <v>Planned</v>
      </c>
      <c r="J1453" s="220">
        <f>_xlfn.XLOOKUP(G1453,Calendar!$A$2:$A$300,Calendar!$B$2:$B$300)</f>
        <v>43419</v>
      </c>
      <c r="K1453" s="5" t="b">
        <f t="shared" ca="1" si="72"/>
        <v>0</v>
      </c>
      <c r="L1453" s="5" t="str">
        <f t="shared" si="73"/>
        <v>FoundationAll the Small Poems54</v>
      </c>
    </row>
    <row r="1454" spans="1:12" hidden="1" x14ac:dyDescent="0.25">
      <c r="A1454" s="217" t="str">
        <f t="shared" si="71"/>
        <v>ƒ __/__</v>
      </c>
      <c r="B1454" s="217" t="str">
        <f>IFERROR(IF(VLOOKUP(L1454,ActivityList[#Data],13,0)="Yes"," "&amp;Map,"")&amp;IF(VLOOKUP(L1454,ActivityList[#Data],14,0)="Yes"," "&amp;Timeline,IF(VLOOKUP(L1454,ActivityList[#Data],14,0)="Figure"," "&amp;Timeline&amp;Figure,"")),"")</f>
        <v/>
      </c>
      <c r="C1454" s="85" t="str">
        <v>Read p.63 "Fireworks"</v>
      </c>
      <c r="D1454" s="218" t="str">
        <v>All the Small Poems</v>
      </c>
      <c r="E1454" s="218" t="str">
        <v>Foundation</v>
      </c>
      <c r="F1454" s="219" t="str">
        <v>Literature</v>
      </c>
      <c r="G1454" s="5">
        <v>56</v>
      </c>
      <c r="H1454" s="5" t="str">
        <v>Ethan‚ Jesse</v>
      </c>
      <c r="I1454" s="5" t="str">
        <v>Planned</v>
      </c>
      <c r="J1454" s="220">
        <f>_xlfn.XLOOKUP(G1454,Calendar!$A$2:$A$300,Calendar!$B$2:$B$300)</f>
        <v>43423</v>
      </c>
      <c r="K1454" s="5" t="b">
        <f t="shared" ca="1" si="72"/>
        <v>0</v>
      </c>
      <c r="L1454" s="5" t="str">
        <f t="shared" si="73"/>
        <v>FoundationAll the Small Poems56</v>
      </c>
    </row>
    <row r="1455" spans="1:12" hidden="1" x14ac:dyDescent="0.25">
      <c r="A1455" s="217" t="str">
        <f t="shared" si="71"/>
        <v>ƒ __/__</v>
      </c>
      <c r="B1455" s="217" t="str">
        <f>IFERROR(IF(VLOOKUP(L1455,ActivityList[#Data],13,0)="Yes"," "&amp;Map,"")&amp;IF(VLOOKUP(L1455,ActivityList[#Data],14,0)="Yes"," "&amp;Timeline,IF(VLOOKUP(L1455,ActivityList[#Data],14,0)="Figure"," "&amp;Timeline&amp;Figure,"")),"")</f>
        <v/>
      </c>
      <c r="C1455" s="85" t="str">
        <v>Read pp.64-65 "Flamingo"</v>
      </c>
      <c r="D1455" s="218" t="str">
        <v>All the Small Poems</v>
      </c>
      <c r="E1455" s="218" t="str">
        <v>Foundation</v>
      </c>
      <c r="F1455" s="219" t="str">
        <v>Literature</v>
      </c>
      <c r="G1455" s="5">
        <v>57</v>
      </c>
      <c r="H1455" s="5" t="str">
        <v>Ethan‚ Jesse</v>
      </c>
      <c r="I1455" s="5" t="str">
        <v>Planned</v>
      </c>
      <c r="J1455" s="220">
        <f>_xlfn.XLOOKUP(G1455,Calendar!$A$2:$A$300,Calendar!$B$2:$B$300)</f>
        <v>43424</v>
      </c>
      <c r="K1455" s="5" t="b">
        <f t="shared" ca="1" si="72"/>
        <v>0</v>
      </c>
      <c r="L1455" s="5" t="str">
        <f t="shared" si="73"/>
        <v>FoundationAll the Small Poems57</v>
      </c>
    </row>
    <row r="1456" spans="1:12" hidden="1" x14ac:dyDescent="0.25">
      <c r="A1456" s="217" t="str">
        <f t="shared" si="71"/>
        <v>ƒ __/__</v>
      </c>
      <c r="B1456" s="217" t="str">
        <f>IFERROR(IF(VLOOKUP(L1456,ActivityList[#Data],13,0)="Yes"," "&amp;Map,"")&amp;IF(VLOOKUP(L1456,ActivityList[#Data],14,0)="Yes"," "&amp;Timeline,IF(VLOOKUP(L1456,ActivityList[#Data],14,0)="Figure"," "&amp;Timeline&amp;Figure,"")),"")</f>
        <v/>
      </c>
      <c r="C1456" s="85" t="str">
        <v>Read pp.66-67 "Hose"</v>
      </c>
      <c r="D1456" s="218" t="str">
        <v>All the Small Poems</v>
      </c>
      <c r="E1456" s="218" t="str">
        <v>Foundation</v>
      </c>
      <c r="F1456" s="219" t="str">
        <v>Literature</v>
      </c>
      <c r="G1456" s="5">
        <v>58</v>
      </c>
      <c r="H1456" s="5" t="str">
        <v>Ethan‚ Jesse</v>
      </c>
      <c r="I1456" s="5" t="str">
        <v>Planned</v>
      </c>
      <c r="J1456" s="220">
        <f>_xlfn.XLOOKUP(G1456,Calendar!$A$2:$A$300,Calendar!$B$2:$B$300)</f>
        <v>43425</v>
      </c>
      <c r="K1456" s="5" t="b">
        <f t="shared" ca="1" si="72"/>
        <v>0</v>
      </c>
      <c r="L1456" s="5" t="str">
        <f t="shared" si="73"/>
        <v>FoundationAll the Small Poems58</v>
      </c>
    </row>
    <row r="1457" spans="1:12" hidden="1" x14ac:dyDescent="0.25">
      <c r="A1457" s="217" t="str">
        <f t="shared" si="71"/>
        <v>ƒ __/__</v>
      </c>
      <c r="B1457" s="217" t="str">
        <f>IFERROR(IF(VLOOKUP(L1457,ActivityList[#Data],13,0)="Yes"," "&amp;Map,"")&amp;IF(VLOOKUP(L1457,ActivityList[#Data],14,0)="Yes"," "&amp;Timeline,IF(VLOOKUP(L1457,ActivityList[#Data],14,0)="Figure"," "&amp;Timeline&amp;Figure,"")),"")</f>
        <v/>
      </c>
      <c r="C1457" s="85" t="str">
        <v>Read p.68 "Mosquito"</v>
      </c>
      <c r="D1457" s="218" t="str">
        <v>All the Small Poems</v>
      </c>
      <c r="E1457" s="218" t="str">
        <v>Foundation</v>
      </c>
      <c r="F1457" s="219" t="str">
        <v>Literature</v>
      </c>
      <c r="G1457" s="5">
        <v>59</v>
      </c>
      <c r="H1457" s="5" t="str">
        <v>Ethan‚ Jesse</v>
      </c>
      <c r="I1457" s="5" t="str">
        <v>Planned</v>
      </c>
      <c r="J1457" s="220">
        <f>_xlfn.XLOOKUP(G1457,Calendar!$A$2:$A$300,Calendar!$B$2:$B$300)</f>
        <v>43426</v>
      </c>
      <c r="K1457" s="5" t="b">
        <f t="shared" ca="1" si="72"/>
        <v>0</v>
      </c>
      <c r="L1457" s="5" t="str">
        <f t="shared" si="73"/>
        <v>FoundationAll the Small Poems59</v>
      </c>
    </row>
    <row r="1458" spans="1:12" hidden="1" x14ac:dyDescent="0.25">
      <c r="A1458" s="217" t="str">
        <f t="shared" si="71"/>
        <v>ƒ __/__</v>
      </c>
      <c r="B1458" s="217" t="str">
        <f>IFERROR(IF(VLOOKUP(L1458,ActivityList[#Data],13,0)="Yes"," "&amp;Map,"")&amp;IF(VLOOKUP(L1458,ActivityList[#Data],14,0)="Yes"," "&amp;Timeline,IF(VLOOKUP(L1458,ActivityList[#Data],14,0)="Figure"," "&amp;Timeline&amp;Figure,"")),"")</f>
        <v/>
      </c>
      <c r="C1458" s="85" t="str">
        <v>Read p.69 "Shoes"</v>
      </c>
      <c r="D1458" s="218" t="str">
        <v>All the Small Poems</v>
      </c>
      <c r="E1458" s="218" t="str">
        <v>Foundation</v>
      </c>
      <c r="F1458" s="219" t="str">
        <v>Literature</v>
      </c>
      <c r="G1458" s="5">
        <v>61</v>
      </c>
      <c r="H1458" s="5" t="str">
        <v>Ethan‚ Jesse</v>
      </c>
      <c r="I1458" s="5" t="str">
        <v>Planned</v>
      </c>
      <c r="J1458" s="220">
        <f>_xlfn.XLOOKUP(G1458,Calendar!$A$2:$A$300,Calendar!$B$2:$B$300)</f>
        <v>43430</v>
      </c>
      <c r="K1458" s="5" t="b">
        <f t="shared" ca="1" si="72"/>
        <v>0</v>
      </c>
      <c r="L1458" s="5" t="str">
        <f t="shared" si="73"/>
        <v>FoundationAll the Small Poems61</v>
      </c>
    </row>
    <row r="1459" spans="1:12" hidden="1" x14ac:dyDescent="0.25">
      <c r="A1459" s="217" t="str">
        <f t="shared" si="71"/>
        <v>ƒ __/__</v>
      </c>
      <c r="B1459" s="217" t="str">
        <f>IFERROR(IF(VLOOKUP(L1459,ActivityList[#Data],13,0)="Yes"," "&amp;Map,"")&amp;IF(VLOOKUP(L1459,ActivityList[#Data],14,0)="Yes"," "&amp;Timeline,IF(VLOOKUP(L1459,ActivityList[#Data],14,0)="Figure"," "&amp;Timeline&amp;Figure,"")),"")</f>
        <v/>
      </c>
      <c r="C1459" s="85" t="str">
        <v>Read p.71 "Sea Lions"</v>
      </c>
      <c r="D1459" s="218" t="str">
        <v>All the Small Poems</v>
      </c>
      <c r="E1459" s="218" t="str">
        <v>Foundation</v>
      </c>
      <c r="F1459" s="219" t="str">
        <v>Literature</v>
      </c>
      <c r="G1459" s="5">
        <v>62</v>
      </c>
      <c r="H1459" s="5" t="str">
        <v>Ethan‚ Jesse</v>
      </c>
      <c r="I1459" s="5" t="str">
        <v>Planned</v>
      </c>
      <c r="J1459" s="220">
        <f>_xlfn.XLOOKUP(G1459,Calendar!$A$2:$A$300,Calendar!$B$2:$B$300)</f>
        <v>43431</v>
      </c>
      <c r="K1459" s="5" t="b">
        <f t="shared" ca="1" si="72"/>
        <v>0</v>
      </c>
      <c r="L1459" s="5" t="str">
        <f t="shared" si="73"/>
        <v>FoundationAll the Small Poems62</v>
      </c>
    </row>
    <row r="1460" spans="1:12" hidden="1" x14ac:dyDescent="0.25">
      <c r="A1460" s="217" t="str">
        <f t="shared" si="71"/>
        <v>ƒ __/__</v>
      </c>
      <c r="B1460" s="217" t="str">
        <f>IFERROR(IF(VLOOKUP(L1460,ActivityList[#Data],13,0)="Yes"," "&amp;Map,"")&amp;IF(VLOOKUP(L1460,ActivityList[#Data],14,0)="Yes"," "&amp;Timeline,IF(VLOOKUP(L1460,ActivityList[#Data],14,0)="Figure"," "&amp;Timeline&amp;Figure,"")),"")</f>
        <v/>
      </c>
      <c r="C1460" s="85" t="str">
        <v>Read p.72 "Sidewalks"</v>
      </c>
      <c r="D1460" s="218" t="str">
        <v>All the Small Poems</v>
      </c>
      <c r="E1460" s="218" t="str">
        <v>Foundation</v>
      </c>
      <c r="F1460" s="219" t="str">
        <v>Literature</v>
      </c>
      <c r="G1460" s="5">
        <v>64</v>
      </c>
      <c r="H1460" s="5" t="str">
        <v>Ethan‚ Jesse</v>
      </c>
      <c r="I1460" s="5" t="str">
        <v>Planned</v>
      </c>
      <c r="J1460" s="220">
        <f>_xlfn.XLOOKUP(G1460,Calendar!$A$2:$A$300,Calendar!$B$2:$B$300)</f>
        <v>43433</v>
      </c>
      <c r="K1460" s="5" t="b">
        <f t="shared" ca="1" si="72"/>
        <v>0</v>
      </c>
      <c r="L1460" s="5" t="str">
        <f t="shared" si="73"/>
        <v>FoundationAll the Small Poems64</v>
      </c>
    </row>
    <row r="1461" spans="1:12" hidden="1" x14ac:dyDescent="0.25">
      <c r="A1461" s="217" t="str">
        <f t="shared" si="71"/>
        <v>ƒ __/__</v>
      </c>
      <c r="B1461" s="217" t="str">
        <f>IFERROR(IF(VLOOKUP(L1461,ActivityList[#Data],13,0)="Yes"," "&amp;Map,"")&amp;IF(VLOOKUP(L1461,ActivityList[#Data],14,0)="Yes"," "&amp;Timeline,IF(VLOOKUP(L1461,ActivityList[#Data],14,0)="Figure"," "&amp;Timeline&amp;Figure,"")),"")</f>
        <v/>
      </c>
      <c r="C1461" s="85" t="str">
        <v>Read p.74 "Crab"</v>
      </c>
      <c r="D1461" s="218" t="str">
        <v>All the Small Poems</v>
      </c>
      <c r="E1461" s="218" t="str">
        <v>Foundation</v>
      </c>
      <c r="F1461" s="219" t="str">
        <v>Literature</v>
      </c>
      <c r="G1461" s="5">
        <v>66</v>
      </c>
      <c r="H1461" s="5" t="str">
        <v>Ethan‚ Jesse</v>
      </c>
      <c r="I1461" s="5" t="str">
        <v>Planned</v>
      </c>
      <c r="J1461" s="220">
        <f>_xlfn.XLOOKUP(G1461,Calendar!$A$2:$A$300,Calendar!$B$2:$B$300)</f>
        <v>43437</v>
      </c>
      <c r="K1461" s="5" t="b">
        <f t="shared" ca="1" si="72"/>
        <v>0</v>
      </c>
      <c r="L1461" s="5" t="str">
        <f t="shared" si="73"/>
        <v>FoundationAll the Small Poems66</v>
      </c>
    </row>
    <row r="1462" spans="1:12" hidden="1" x14ac:dyDescent="0.25">
      <c r="A1462" s="217" t="str">
        <f t="shared" si="71"/>
        <v>ƒ __/__</v>
      </c>
      <c r="B1462" s="217" t="str">
        <f>IFERROR(IF(VLOOKUP(L1462,ActivityList[#Data],13,0)="Yes"," "&amp;Map,"")&amp;IF(VLOOKUP(L1462,ActivityList[#Data],14,0)="Yes"," "&amp;Timeline,IF(VLOOKUP(L1462,ActivityList[#Data],14,0)="Figure"," "&amp;Timeline&amp;Figure,"")),"")</f>
        <v/>
      </c>
      <c r="C1462" s="85" t="str">
        <v>Read p.75 "Weeds"</v>
      </c>
      <c r="D1462" s="218" t="str">
        <v>All the Small Poems</v>
      </c>
      <c r="E1462" s="218" t="str">
        <v>Foundation</v>
      </c>
      <c r="F1462" s="219" t="str">
        <v>Literature</v>
      </c>
      <c r="G1462" s="5">
        <v>67</v>
      </c>
      <c r="H1462" s="5" t="str">
        <v>Ethan‚ Jesse</v>
      </c>
      <c r="I1462" s="5" t="str">
        <v>Planned</v>
      </c>
      <c r="J1462" s="220">
        <f>_xlfn.XLOOKUP(G1462,Calendar!$A$2:$A$300,Calendar!$B$2:$B$300)</f>
        <v>43438</v>
      </c>
      <c r="K1462" s="5" t="b">
        <f t="shared" ca="1" si="72"/>
        <v>0</v>
      </c>
      <c r="L1462" s="5" t="str">
        <f t="shared" si="73"/>
        <v>FoundationAll the Small Poems67</v>
      </c>
    </row>
    <row r="1463" spans="1:12" hidden="1" x14ac:dyDescent="0.25">
      <c r="A1463" s="217" t="str">
        <f t="shared" si="71"/>
        <v>ƒ __/__</v>
      </c>
      <c r="B1463" s="217" t="str">
        <f>IFERROR(IF(VLOOKUP(L1463,ActivityList[#Data],13,0)="Yes"," "&amp;Map,"")&amp;IF(VLOOKUP(L1463,ActivityList[#Data],14,0)="Yes"," "&amp;Timeline,IF(VLOOKUP(L1463,ActivityList[#Data],14,0)="Figure"," "&amp;Timeline&amp;Figure,"")),"")</f>
        <v/>
      </c>
      <c r="C1463" s="85" t="str">
        <v>Read p.78 "Toad"</v>
      </c>
      <c r="D1463" s="218" t="str">
        <v>All the Small Poems</v>
      </c>
      <c r="E1463" s="218" t="str">
        <v>Foundation</v>
      </c>
      <c r="F1463" s="219" t="str">
        <v>Literature</v>
      </c>
      <c r="G1463" s="5">
        <v>71</v>
      </c>
      <c r="H1463" s="5" t="str">
        <v>Ethan‚ Jesse</v>
      </c>
      <c r="I1463" s="5" t="str">
        <v>Planned</v>
      </c>
      <c r="J1463" s="220">
        <f>_xlfn.XLOOKUP(G1463,Calendar!$A$2:$A$300,Calendar!$B$2:$B$300)</f>
        <v>43444</v>
      </c>
      <c r="K1463" s="5" t="b">
        <f t="shared" ca="1" si="72"/>
        <v>0</v>
      </c>
      <c r="L1463" s="5" t="str">
        <f t="shared" si="73"/>
        <v>FoundationAll the Small Poems71</v>
      </c>
    </row>
    <row r="1464" spans="1:12" hidden="1" x14ac:dyDescent="0.25">
      <c r="A1464" s="217" t="str">
        <f t="shared" si="71"/>
        <v>ƒ __/__</v>
      </c>
      <c r="B1464" s="217" t="str">
        <f>IFERROR(IF(VLOOKUP(L1464,ActivityList[#Data],13,0)="Yes"," "&amp;Map,"")&amp;IF(VLOOKUP(L1464,ActivityList[#Data],14,0)="Yes"," "&amp;Timeline,IF(VLOOKUP(L1464,ActivityList[#Data],14,0)="Figure"," "&amp;Timeline&amp;Figure,"")),"")</f>
        <v/>
      </c>
      <c r="C1464" s="85" t="str">
        <v>Read p.79 "Pumpkin"</v>
      </c>
      <c r="D1464" s="218" t="str">
        <v>All the Small Poems</v>
      </c>
      <c r="E1464" s="218" t="str">
        <v>Foundation</v>
      </c>
      <c r="F1464" s="219" t="str">
        <v>Literature</v>
      </c>
      <c r="G1464" s="5">
        <v>72</v>
      </c>
      <c r="H1464" s="5" t="str">
        <v>Ethan‚ Jesse</v>
      </c>
      <c r="I1464" s="5" t="str">
        <v>Planned</v>
      </c>
      <c r="J1464" s="220">
        <f>_xlfn.XLOOKUP(G1464,Calendar!$A$2:$A$300,Calendar!$B$2:$B$300)</f>
        <v>43445</v>
      </c>
      <c r="K1464" s="5" t="b">
        <f t="shared" ca="1" si="72"/>
        <v>0</v>
      </c>
      <c r="L1464" s="5" t="str">
        <f t="shared" si="73"/>
        <v>FoundationAll the Small Poems72</v>
      </c>
    </row>
    <row r="1465" spans="1:12" hidden="1" x14ac:dyDescent="0.25">
      <c r="A1465" s="217" t="str">
        <f t="shared" si="71"/>
        <v>ƒ __/__</v>
      </c>
      <c r="B1465" s="217" t="str">
        <f>IFERROR(IF(VLOOKUP(L1465,ActivityList[#Data],13,0)="Yes"," "&amp;Map,"")&amp;IF(VLOOKUP(L1465,ActivityList[#Data],14,0)="Yes"," "&amp;Timeline,IF(VLOOKUP(L1465,ActivityList[#Data],14,0)="Figure"," "&amp;Timeline&amp;Figure,"")),"")</f>
        <v/>
      </c>
      <c r="C1465" s="85" t="str">
        <v>Read p.81 "Christmas Lights"</v>
      </c>
      <c r="D1465" s="218" t="str">
        <v>All the Small Poems</v>
      </c>
      <c r="E1465" s="218" t="str">
        <v>Foundation</v>
      </c>
      <c r="F1465" s="219" t="str">
        <v>Literature</v>
      </c>
      <c r="G1465" s="5">
        <v>74</v>
      </c>
      <c r="H1465" s="5" t="str">
        <v>Ethan‚ Jesse</v>
      </c>
      <c r="I1465" s="5" t="str">
        <v>Planned</v>
      </c>
      <c r="J1465" s="220">
        <f>_xlfn.XLOOKUP(G1465,Calendar!$A$2:$A$300,Calendar!$B$2:$B$300)</f>
        <v>43447</v>
      </c>
      <c r="K1465" s="5" t="b">
        <f t="shared" ca="1" si="72"/>
        <v>0</v>
      </c>
      <c r="L1465" s="5" t="str">
        <f t="shared" si="73"/>
        <v>FoundationAll the Small Poems74</v>
      </c>
    </row>
    <row r="1466" spans="1:12" hidden="1" x14ac:dyDescent="0.25">
      <c r="A1466" s="217" t="str">
        <f t="shared" si="71"/>
        <v>ƒ __/__</v>
      </c>
      <c r="B1466" s="217" t="str">
        <f>IFERROR(IF(VLOOKUP(L1466,ActivityList[#Data],13,0)="Yes"," "&amp;Map,"")&amp;IF(VLOOKUP(L1466,ActivityList[#Data],14,0)="Yes"," "&amp;Timeline,IF(VLOOKUP(L1466,ActivityList[#Data],14,0)="Figure"," "&amp;Timeline&amp;Figure,"")),"")</f>
        <v/>
      </c>
      <c r="C1466" s="85" t="str">
        <v>Read p.83 "Dinosaurs"</v>
      </c>
      <c r="D1466" s="218" t="str">
        <v>All the Small Poems</v>
      </c>
      <c r="E1466" s="218" t="str">
        <v>Foundation</v>
      </c>
      <c r="F1466" s="219" t="str">
        <v>Literature</v>
      </c>
      <c r="G1466" s="5">
        <v>76</v>
      </c>
      <c r="H1466" s="5" t="str">
        <v>Ethan‚ Jesse</v>
      </c>
      <c r="I1466" s="5" t="str">
        <v>Planned</v>
      </c>
      <c r="J1466" s="220">
        <f>_xlfn.XLOOKUP(G1466,Calendar!$A$2:$A$300,Calendar!$B$2:$B$300)</f>
        <v>43451</v>
      </c>
      <c r="K1466" s="5" t="b">
        <f t="shared" ca="1" si="72"/>
        <v>0</v>
      </c>
      <c r="L1466" s="5" t="str">
        <f t="shared" si="73"/>
        <v>FoundationAll the Small Poems76</v>
      </c>
    </row>
    <row r="1467" spans="1:12" hidden="1" x14ac:dyDescent="0.25">
      <c r="A1467" s="217" t="str">
        <f t="shared" si="71"/>
        <v>ƒ __/__</v>
      </c>
      <c r="B1467" s="217" t="str">
        <f>IFERROR(IF(VLOOKUP(L1467,ActivityList[#Data],13,0)="Yes"," "&amp;Map,"")&amp;IF(VLOOKUP(L1467,ActivityList[#Data],14,0)="Yes"," "&amp;Timeline,IF(VLOOKUP(L1467,ActivityList[#Data],14,0)="Figure"," "&amp;Timeline&amp;Figure,"")),"")</f>
        <v/>
      </c>
      <c r="C1467" s="85" t="str">
        <v>Read p.85 "Soap Bubble"</v>
      </c>
      <c r="D1467" s="218" t="str">
        <v>All the Small Poems</v>
      </c>
      <c r="E1467" s="218" t="str">
        <v>Foundation</v>
      </c>
      <c r="F1467" s="219" t="str">
        <v>Literature</v>
      </c>
      <c r="G1467" s="5">
        <v>77</v>
      </c>
      <c r="H1467" s="5" t="str">
        <v>Ethan‚ Jesse</v>
      </c>
      <c r="I1467" s="5" t="str">
        <v>Planned</v>
      </c>
      <c r="J1467" s="220">
        <f>_xlfn.XLOOKUP(G1467,Calendar!$A$2:$A$300,Calendar!$B$2:$B$300)</f>
        <v>43452</v>
      </c>
      <c r="K1467" s="5" t="b">
        <f t="shared" ca="1" si="72"/>
        <v>0</v>
      </c>
      <c r="L1467" s="5" t="str">
        <f t="shared" si="73"/>
        <v>FoundationAll the Small Poems77</v>
      </c>
    </row>
    <row r="1468" spans="1:12" hidden="1" x14ac:dyDescent="0.25">
      <c r="A1468" s="217" t="str">
        <f t="shared" si="71"/>
        <v>ƒ __/__</v>
      </c>
      <c r="B1468" s="217" t="str">
        <f>IFERROR(IF(VLOOKUP(L1468,ActivityList[#Data],13,0)="Yes"," "&amp;Map,"")&amp;IF(VLOOKUP(L1468,ActivityList[#Data],14,0)="Yes"," "&amp;Timeline,IF(VLOOKUP(L1468,ActivityList[#Data],14,0)="Figure"," "&amp;Timeline&amp;Figure,"")),"")</f>
        <v/>
      </c>
      <c r="C1468" s="85" t="str">
        <v>Read p.89 "Door"</v>
      </c>
      <c r="D1468" s="218" t="str">
        <v>All the Small Poems</v>
      </c>
      <c r="E1468" s="218" t="str">
        <v>Foundation</v>
      </c>
      <c r="F1468" s="219" t="str">
        <v>Literature</v>
      </c>
      <c r="G1468" s="5">
        <v>79</v>
      </c>
      <c r="H1468" s="5" t="str">
        <v>Ethan‚ Jesse</v>
      </c>
      <c r="I1468" s="5" t="str">
        <v>Planned</v>
      </c>
      <c r="J1468" s="220">
        <f>_xlfn.XLOOKUP(G1468,Calendar!$A$2:$A$300,Calendar!$B$2:$B$300)</f>
        <v>43454</v>
      </c>
      <c r="K1468" s="5" t="b">
        <f t="shared" ca="1" si="72"/>
        <v>0</v>
      </c>
      <c r="L1468" s="5" t="str">
        <f t="shared" si="73"/>
        <v>FoundationAll the Small Poems79</v>
      </c>
    </row>
    <row r="1469" spans="1:12" hidden="1" x14ac:dyDescent="0.25">
      <c r="A1469" s="217" t="str">
        <f t="shared" si="71"/>
        <v>ƒ __/__</v>
      </c>
      <c r="B1469" s="217" t="str">
        <f>IFERROR(IF(VLOOKUP(L1469,ActivityList[#Data],13,0)="Yes"," "&amp;Map,"")&amp;IF(VLOOKUP(L1469,ActivityList[#Data],14,0)="Yes"," "&amp;Timeline,IF(VLOOKUP(L1469,ActivityList[#Data],14,0)="Figure"," "&amp;Timeline&amp;Figure,"")),"")</f>
        <v/>
      </c>
      <c r="C1469" s="85" t="str">
        <v>Read pp.90-91 "Kite"</v>
      </c>
      <c r="D1469" s="218" t="str">
        <v>All the Small Poems</v>
      </c>
      <c r="E1469" s="218" t="str">
        <v>Foundation</v>
      </c>
      <c r="F1469" s="219" t="str">
        <v>Literature</v>
      </c>
      <c r="G1469" s="5">
        <v>81</v>
      </c>
      <c r="H1469" s="5" t="str">
        <v>Ethan‚ Jesse</v>
      </c>
      <c r="I1469" s="5" t="str">
        <v>Planned</v>
      </c>
      <c r="J1469" s="220">
        <f>_xlfn.XLOOKUP(G1469,Calendar!$A$2:$A$300,Calendar!$B$2:$B$300)</f>
        <v>43461</v>
      </c>
      <c r="K1469" s="5" t="b">
        <f t="shared" ca="1" si="72"/>
        <v>0</v>
      </c>
      <c r="L1469" s="5" t="str">
        <f t="shared" si="73"/>
        <v>FoundationAll the Small Poems81</v>
      </c>
    </row>
    <row r="1470" spans="1:12" hidden="1" x14ac:dyDescent="0.25">
      <c r="A1470" s="217" t="str">
        <f t="shared" si="71"/>
        <v>ƒ __/__</v>
      </c>
      <c r="B1470" s="217" t="str">
        <f>IFERROR(IF(VLOOKUP(L1470,ActivityList[#Data],13,0)="Yes"," "&amp;Map,"")&amp;IF(VLOOKUP(L1470,ActivityList[#Data],14,0)="Yes"," "&amp;Timeline,IF(VLOOKUP(L1470,ActivityList[#Data],14,0)="Figure"," "&amp;Timeline&amp;Figure,"")),"")</f>
        <v/>
      </c>
      <c r="C1470" s="85" t="str">
        <v>Read pp.92-93 "Turtle"</v>
      </c>
      <c r="D1470" s="218" t="str">
        <v>All the Small Poems</v>
      </c>
      <c r="E1470" s="218" t="str">
        <v>Foundation</v>
      </c>
      <c r="F1470" s="219" t="str">
        <v>Literature</v>
      </c>
      <c r="G1470" s="5">
        <v>82</v>
      </c>
      <c r="H1470" s="5" t="str">
        <v>Ethan‚ Jesse</v>
      </c>
      <c r="I1470" s="5" t="str">
        <v>Planned</v>
      </c>
      <c r="J1470" s="220">
        <f>_xlfn.XLOOKUP(G1470,Calendar!$A$2:$A$300,Calendar!$B$2:$B$300)</f>
        <v>43462</v>
      </c>
      <c r="K1470" s="5" t="b">
        <f t="shared" ca="1" si="72"/>
        <v>0</v>
      </c>
      <c r="L1470" s="5" t="str">
        <f t="shared" si="73"/>
        <v>FoundationAll the Small Poems82</v>
      </c>
    </row>
    <row r="1471" spans="1:12" hidden="1" x14ac:dyDescent="0.25">
      <c r="A1471" s="217" t="str">
        <f t="shared" si="71"/>
        <v>ƒ __/__</v>
      </c>
      <c r="B1471" s="217" t="str">
        <f>IFERROR(IF(VLOOKUP(L1471,ActivityList[#Data],13,0)="Yes"," "&amp;Map,"")&amp;IF(VLOOKUP(L1471,ActivityList[#Data],14,0)="Yes"," "&amp;Timeline,IF(VLOOKUP(L1471,ActivityList[#Data],14,0)="Figure"," "&amp;Timeline&amp;Figure,"")),"")</f>
        <v/>
      </c>
      <c r="C1471" s="85" t="str">
        <v>Read p.94 "Compass"</v>
      </c>
      <c r="D1471" s="218" t="str">
        <v>All the Small Poems</v>
      </c>
      <c r="E1471" s="218" t="str">
        <v>Foundation</v>
      </c>
      <c r="F1471" s="219" t="str">
        <v>Literature</v>
      </c>
      <c r="G1471" s="5">
        <v>84</v>
      </c>
      <c r="H1471" s="5" t="str">
        <v>Ethan‚ Jesse</v>
      </c>
      <c r="I1471" s="5" t="str">
        <v>Planned</v>
      </c>
      <c r="J1471" s="220">
        <f>_xlfn.XLOOKUP(G1471,Calendar!$A$2:$A$300,Calendar!$B$2:$B$300)</f>
        <v>43468</v>
      </c>
      <c r="K1471" s="5" t="b">
        <f t="shared" ca="1" si="72"/>
        <v>0</v>
      </c>
      <c r="L1471" s="5" t="str">
        <f t="shared" si="73"/>
        <v>FoundationAll the Small Poems84</v>
      </c>
    </row>
    <row r="1472" spans="1:12" hidden="1" x14ac:dyDescent="0.25">
      <c r="A1472" s="217" t="str">
        <f t="shared" si="71"/>
        <v>ƒ __/__</v>
      </c>
      <c r="B1472" s="217" t="str">
        <f>IFERROR(IF(VLOOKUP(L1472,ActivityList[#Data],13,0)="Yes"," "&amp;Map,"")&amp;IF(VLOOKUP(L1472,ActivityList[#Data],14,0)="Yes"," "&amp;Timeline,IF(VLOOKUP(L1472,ActivityList[#Data],14,0)="Figure"," "&amp;Timeline&amp;Figure,"")),"")</f>
        <v/>
      </c>
      <c r="C1472" s="85" t="str">
        <v>Read p.95 "Bell"</v>
      </c>
      <c r="D1472" s="218" t="str">
        <v>All the Small Poems</v>
      </c>
      <c r="E1472" s="218" t="str">
        <v>Foundation</v>
      </c>
      <c r="F1472" s="219" t="str">
        <v>Literature</v>
      </c>
      <c r="G1472" s="5">
        <v>86</v>
      </c>
      <c r="H1472" s="5" t="str">
        <v>Ethan‚ Jesse</v>
      </c>
      <c r="I1472" s="5" t="str">
        <v>Planned</v>
      </c>
      <c r="J1472" s="220">
        <f>_xlfn.XLOOKUP(G1472,Calendar!$A$2:$A$300,Calendar!$B$2:$B$300)</f>
        <v>43472</v>
      </c>
      <c r="K1472" s="5" t="b">
        <f t="shared" ca="1" si="72"/>
        <v>0</v>
      </c>
      <c r="L1472" s="5" t="str">
        <f t="shared" si="73"/>
        <v>FoundationAll the Small Poems86</v>
      </c>
    </row>
    <row r="1473" spans="1:12" hidden="1" x14ac:dyDescent="0.25">
      <c r="A1473" s="217" t="str">
        <f t="shared" si="71"/>
        <v>ƒ __/__</v>
      </c>
      <c r="B1473" s="217" t="str">
        <f>IFERROR(IF(VLOOKUP(L1473,ActivityList[#Data],13,0)="Yes"," "&amp;Map,"")&amp;IF(VLOOKUP(L1473,ActivityList[#Data],14,0)="Yes"," "&amp;Timeline,IF(VLOOKUP(L1473,ActivityList[#Data],14,0)="Figure"," "&amp;Timeline&amp;Figure,"")),"")</f>
        <v/>
      </c>
      <c r="C1473" s="85" t="str">
        <v>Read p.97 "Pigeons"</v>
      </c>
      <c r="D1473" s="218" t="str">
        <v>All the Small Poems</v>
      </c>
      <c r="E1473" s="218" t="str">
        <v>Foundation</v>
      </c>
      <c r="F1473" s="219" t="str">
        <v>Literature</v>
      </c>
      <c r="G1473" s="5">
        <v>87</v>
      </c>
      <c r="H1473" s="5" t="str">
        <v>Ethan‚ Jesse</v>
      </c>
      <c r="I1473" s="5" t="str">
        <v>Planned</v>
      </c>
      <c r="J1473" s="220">
        <f>_xlfn.XLOOKUP(G1473,Calendar!$A$2:$A$300,Calendar!$B$2:$B$300)</f>
        <v>43473</v>
      </c>
      <c r="K1473" s="5" t="b">
        <f t="shared" ca="1" si="72"/>
        <v>0</v>
      </c>
      <c r="L1473" s="5" t="str">
        <f t="shared" si="73"/>
        <v>FoundationAll the Small Poems87</v>
      </c>
    </row>
    <row r="1474" spans="1:12" hidden="1" x14ac:dyDescent="0.25">
      <c r="A1474" s="217" t="str">
        <f t="shared" si="71"/>
        <v>ƒ __/__</v>
      </c>
      <c r="B1474" s="217" t="str">
        <f>IFERROR(IF(VLOOKUP(L1474,ActivityList[#Data],13,0)="Yes"," "&amp;Map,"")&amp;IF(VLOOKUP(L1474,ActivityList[#Data],14,0)="Yes"," "&amp;Timeline,IF(VLOOKUP(L1474,ActivityList[#Data],14,0)="Figure"," "&amp;Timeline&amp;Figure,"")),"")</f>
        <v/>
      </c>
      <c r="C1474" s="85" t="str">
        <v>Read p.98 "Honeycomb"</v>
      </c>
      <c r="D1474" s="218" t="str">
        <v>All the Small Poems</v>
      </c>
      <c r="E1474" s="218" t="str">
        <v>Foundation</v>
      </c>
      <c r="F1474" s="219" t="str">
        <v>Literature</v>
      </c>
      <c r="G1474" s="5">
        <v>88</v>
      </c>
      <c r="H1474" s="5" t="str">
        <v>Ethan‚ Jesse</v>
      </c>
      <c r="I1474" s="5" t="str">
        <v>Planned</v>
      </c>
      <c r="J1474" s="220">
        <f>_xlfn.XLOOKUP(G1474,Calendar!$A$2:$A$300,Calendar!$B$2:$B$300)</f>
        <v>43474</v>
      </c>
      <c r="K1474" s="5" t="b">
        <f t="shared" ca="1" si="72"/>
        <v>0</v>
      </c>
      <c r="L1474" s="5" t="str">
        <f t="shared" si="73"/>
        <v>FoundationAll the Small Poems88</v>
      </c>
    </row>
    <row r="1475" spans="1:12" hidden="1" x14ac:dyDescent="0.25">
      <c r="A1475" s="217" t="str">
        <f t="shared" si="71"/>
        <v>ƒ __/__</v>
      </c>
      <c r="B1475" s="217" t="str">
        <f>IFERROR(IF(VLOOKUP(L1475,ActivityList[#Data],13,0)="Yes"," "&amp;Map,"")&amp;IF(VLOOKUP(L1475,ActivityList[#Data],14,0)="Yes"," "&amp;Timeline,IF(VLOOKUP(L1475,ActivityList[#Data],14,0)="Figure"," "&amp;Timeline&amp;Figure,"")),"")</f>
        <v/>
      </c>
      <c r="C1475" s="85" t="str">
        <v>Read p.100 "Rags"</v>
      </c>
      <c r="D1475" s="218" t="str">
        <v>All the Small Poems</v>
      </c>
      <c r="E1475" s="218" t="str">
        <v>Foundation</v>
      </c>
      <c r="F1475" s="219" t="str">
        <v>Literature</v>
      </c>
      <c r="G1475" s="5">
        <v>89</v>
      </c>
      <c r="H1475" s="5" t="str">
        <v>Ethan‚ Jesse</v>
      </c>
      <c r="I1475" s="5" t="str">
        <v>Planned</v>
      </c>
      <c r="J1475" s="220">
        <f>_xlfn.XLOOKUP(G1475,Calendar!$A$2:$A$300,Calendar!$B$2:$B$300)</f>
        <v>43475</v>
      </c>
      <c r="K1475" s="5" t="b">
        <f t="shared" ca="1" si="72"/>
        <v>0</v>
      </c>
      <c r="L1475" s="5" t="str">
        <f t="shared" si="73"/>
        <v>FoundationAll the Small Poems89</v>
      </c>
    </row>
    <row r="1476" spans="1:12" hidden="1" x14ac:dyDescent="0.25">
      <c r="A1476" s="217" t="str">
        <f t="shared" si="71"/>
        <v>ƒ __/__</v>
      </c>
      <c r="B1476" s="217" t="str">
        <f>IFERROR(IF(VLOOKUP(L1476,ActivityList[#Data],13,0)="Yes"," "&amp;Map,"")&amp;IF(VLOOKUP(L1476,ActivityList[#Data],14,0)="Yes"," "&amp;Timeline,IF(VLOOKUP(L1476,ActivityList[#Data],14,0)="Figure"," "&amp;Timeline&amp;Figure,"")),"")</f>
        <v/>
      </c>
      <c r="C1476" s="85" t="str">
        <v>Read p.101 "Barefoot"</v>
      </c>
      <c r="D1476" s="218" t="str">
        <v>All the Small Poems</v>
      </c>
      <c r="E1476" s="218" t="str">
        <v>Foundation</v>
      </c>
      <c r="F1476" s="219" t="str">
        <v>Literature</v>
      </c>
      <c r="G1476" s="5">
        <v>91</v>
      </c>
      <c r="H1476" s="5" t="str">
        <v>Ethan‚ Jesse</v>
      </c>
      <c r="I1476" s="5" t="str">
        <v>Planned</v>
      </c>
      <c r="J1476" s="220">
        <f>_xlfn.XLOOKUP(G1476,Calendar!$A$2:$A$300,Calendar!$B$2:$B$300)</f>
        <v>43479</v>
      </c>
      <c r="K1476" s="5" t="b">
        <f t="shared" ca="1" si="72"/>
        <v>0</v>
      </c>
      <c r="L1476" s="5" t="str">
        <f t="shared" si="73"/>
        <v>FoundationAll the Small Poems91</v>
      </c>
    </row>
    <row r="1477" spans="1:12" hidden="1" x14ac:dyDescent="0.25">
      <c r="A1477" s="217" t="str">
        <f t="shared" ref="A1477:A1540" si="74">Planned&amp;" __/__"</f>
        <v>ƒ __/__</v>
      </c>
      <c r="B1477" s="217" t="str">
        <f>IFERROR(IF(VLOOKUP(L1477,ActivityList[#Data],13,0)="Yes"," "&amp;Map,"")&amp;IF(VLOOKUP(L1477,ActivityList[#Data],14,0)="Yes"," "&amp;Timeline,IF(VLOOKUP(L1477,ActivityList[#Data],14,0)="Figure"," "&amp;Timeline&amp;Figure,"")),"")</f>
        <v/>
      </c>
      <c r="C1477" s="85" t="str">
        <v>Read p.102 "Mushroom"</v>
      </c>
      <c r="D1477" s="218" t="str">
        <v>All the Small Poems</v>
      </c>
      <c r="E1477" s="218" t="str">
        <v>Foundation</v>
      </c>
      <c r="F1477" s="219" t="str">
        <v>Literature</v>
      </c>
      <c r="G1477" s="5">
        <v>92</v>
      </c>
      <c r="H1477" s="5" t="str">
        <v>Ethan‚ Jesse</v>
      </c>
      <c r="I1477" s="5" t="str">
        <v>Planned</v>
      </c>
      <c r="J1477" s="220">
        <f>_xlfn.XLOOKUP(G1477,Calendar!$A$2:$A$300,Calendar!$B$2:$B$300)</f>
        <v>43480</v>
      </c>
      <c r="K1477" s="5" t="b">
        <f t="shared" ca="1" si="72"/>
        <v>0</v>
      </c>
      <c r="L1477" s="5" t="str">
        <f t="shared" si="73"/>
        <v>FoundationAll the Small Poems92</v>
      </c>
    </row>
    <row r="1478" spans="1:12" hidden="1" x14ac:dyDescent="0.25">
      <c r="A1478" s="217" t="str">
        <f t="shared" si="74"/>
        <v>ƒ __/__</v>
      </c>
      <c r="B1478" s="217" t="str">
        <f>IFERROR(IF(VLOOKUP(L1478,ActivityList[#Data],13,0)="Yes"," "&amp;Map,"")&amp;IF(VLOOKUP(L1478,ActivityList[#Data],14,0)="Yes"," "&amp;Timeline,IF(VLOOKUP(L1478,ActivityList[#Data],14,0)="Figure"," "&amp;Timeline&amp;Figure,"")),"")</f>
        <v/>
      </c>
      <c r="C1478" s="85" t="str">
        <v>Read p.105 "Pail"</v>
      </c>
      <c r="D1478" s="218" t="str">
        <v>All the Small Poems</v>
      </c>
      <c r="E1478" s="218" t="str">
        <v>Foundation</v>
      </c>
      <c r="F1478" s="219" t="str">
        <v>Literature</v>
      </c>
      <c r="G1478" s="5">
        <v>94</v>
      </c>
      <c r="H1478" s="5" t="str">
        <v>Ethan‚ Jesse</v>
      </c>
      <c r="I1478" s="5" t="str">
        <v>Planned</v>
      </c>
      <c r="J1478" s="220">
        <f>_xlfn.XLOOKUP(G1478,Calendar!$A$2:$A$300,Calendar!$B$2:$B$300)</f>
        <v>43482</v>
      </c>
      <c r="K1478" s="5" t="b">
        <f t="shared" ca="1" si="72"/>
        <v>0</v>
      </c>
      <c r="L1478" s="5" t="str">
        <f t="shared" si="73"/>
        <v>FoundationAll the Small Poems94</v>
      </c>
    </row>
    <row r="1479" spans="1:12" hidden="1" x14ac:dyDescent="0.25">
      <c r="A1479" s="217" t="str">
        <f t="shared" si="74"/>
        <v>ƒ __/__</v>
      </c>
      <c r="B1479" s="217" t="str">
        <f>IFERROR(IF(VLOOKUP(L1479,ActivityList[#Data],13,0)="Yes"," "&amp;Map,"")&amp;IF(VLOOKUP(L1479,ActivityList[#Data],14,0)="Yes"," "&amp;Timeline,IF(VLOOKUP(L1479,ActivityList[#Data],14,0)="Figure"," "&amp;Timeline&amp;Figure,"")),"")</f>
        <v/>
      </c>
      <c r="C1479" s="85" t="str">
        <v>Read p.106 "Horse"</v>
      </c>
      <c r="D1479" s="218" t="str">
        <v>All the Small Poems</v>
      </c>
      <c r="E1479" s="218" t="str">
        <v>Foundation</v>
      </c>
      <c r="F1479" s="219" t="str">
        <v>Literature</v>
      </c>
      <c r="G1479" s="5">
        <v>96</v>
      </c>
      <c r="H1479" s="5" t="str">
        <v>Ethan‚ Jesse</v>
      </c>
      <c r="I1479" s="5" t="str">
        <v>Planned</v>
      </c>
      <c r="J1479" s="220">
        <f>_xlfn.XLOOKUP(G1479,Calendar!$A$2:$A$300,Calendar!$B$2:$B$300)</f>
        <v>43486</v>
      </c>
      <c r="K1479" s="5" t="b">
        <f t="shared" ca="1" si="72"/>
        <v>0</v>
      </c>
      <c r="L1479" s="5" t="str">
        <f t="shared" si="73"/>
        <v>FoundationAll the Small Poems96</v>
      </c>
    </row>
    <row r="1480" spans="1:12" hidden="1" x14ac:dyDescent="0.25">
      <c r="A1480" s="217" t="str">
        <f t="shared" si="74"/>
        <v>ƒ __/__</v>
      </c>
      <c r="B1480" s="217" t="str">
        <f>IFERROR(IF(VLOOKUP(L1480,ActivityList[#Data],13,0)="Yes"," "&amp;Map,"")&amp;IF(VLOOKUP(L1480,ActivityList[#Data],14,0)="Yes"," "&amp;Timeline,IF(VLOOKUP(L1480,ActivityList[#Data],14,0)="Figure"," "&amp;Timeline&amp;Figure,"")),"")</f>
        <v/>
      </c>
      <c r="C1480" s="85" t="str">
        <v>Read pp.108-109 "Back Yard"</v>
      </c>
      <c r="D1480" s="218" t="str">
        <v>All the Small Poems</v>
      </c>
      <c r="E1480" s="218" t="str">
        <v>Foundation</v>
      </c>
      <c r="F1480" s="219" t="str">
        <v>Literature</v>
      </c>
      <c r="G1480" s="5">
        <v>97</v>
      </c>
      <c r="H1480" s="5" t="str">
        <v>Ethan‚ Jesse</v>
      </c>
      <c r="I1480" s="5" t="str">
        <v>Planned</v>
      </c>
      <c r="J1480" s="220">
        <f>_xlfn.XLOOKUP(G1480,Calendar!$A$2:$A$300,Calendar!$B$2:$B$300)</f>
        <v>43487</v>
      </c>
      <c r="K1480" s="5" t="b">
        <f t="shared" ca="1" si="72"/>
        <v>0</v>
      </c>
      <c r="L1480" s="5" t="str">
        <f t="shared" si="73"/>
        <v>FoundationAll the Small Poems97</v>
      </c>
    </row>
    <row r="1481" spans="1:12" hidden="1" x14ac:dyDescent="0.25">
      <c r="A1481" s="217" t="str">
        <f t="shared" si="74"/>
        <v>ƒ __/__</v>
      </c>
      <c r="B1481" s="217" t="str">
        <f>IFERROR(IF(VLOOKUP(L1481,ActivityList[#Data],13,0)="Yes"," "&amp;Map,"")&amp;IF(VLOOKUP(L1481,ActivityList[#Data],14,0)="Yes"," "&amp;Timeline,IF(VLOOKUP(L1481,ActivityList[#Data],14,0)="Figure"," "&amp;Timeline&amp;Figure,"")),"")</f>
        <v/>
      </c>
      <c r="C1481" s="85" t="str">
        <v>Read p.110 "Rosebush"</v>
      </c>
      <c r="D1481" s="218" t="str">
        <v>All the Small Poems</v>
      </c>
      <c r="E1481" s="218" t="str">
        <v>Foundation</v>
      </c>
      <c r="F1481" s="219" t="str">
        <v>Literature</v>
      </c>
      <c r="G1481" s="5">
        <v>99</v>
      </c>
      <c r="H1481" s="5" t="str">
        <v>Ethan‚ Jesse</v>
      </c>
      <c r="I1481" s="5" t="str">
        <v>Planned</v>
      </c>
      <c r="J1481" s="220">
        <f>_xlfn.XLOOKUP(G1481,Calendar!$A$2:$A$300,Calendar!$B$2:$B$300)</f>
        <v>43489</v>
      </c>
      <c r="K1481" s="5" t="b">
        <f t="shared" ca="1" si="72"/>
        <v>0</v>
      </c>
      <c r="L1481" s="5" t="str">
        <f t="shared" si="73"/>
        <v>FoundationAll the Small Poems99</v>
      </c>
    </row>
    <row r="1482" spans="1:12" hidden="1" x14ac:dyDescent="0.25">
      <c r="A1482" s="217" t="str">
        <f t="shared" si="74"/>
        <v>ƒ __/__</v>
      </c>
      <c r="B1482" s="217" t="str">
        <f>IFERROR(IF(VLOOKUP(L1482,ActivityList[#Data],13,0)="Yes"," "&amp;Map,"")&amp;IF(VLOOKUP(L1482,ActivityList[#Data],14,0)="Yes"," "&amp;Timeline,IF(VLOOKUP(L1482,ActivityList[#Data],14,0)="Figure"," "&amp;Timeline&amp;Figure,"")),"")</f>
        <v/>
      </c>
      <c r="C1482" s="85" t="str">
        <v>Read pp.112-113 "Slug"</v>
      </c>
      <c r="D1482" s="218" t="str">
        <v>All the Small Poems</v>
      </c>
      <c r="E1482" s="218" t="str">
        <v>Foundation</v>
      </c>
      <c r="F1482" s="219" t="str">
        <v>Literature</v>
      </c>
      <c r="G1482" s="5">
        <v>101</v>
      </c>
      <c r="H1482" s="5" t="str">
        <v>Ethan‚ Jesse</v>
      </c>
      <c r="I1482" s="5" t="str">
        <v>Planned</v>
      </c>
      <c r="J1482" s="220">
        <f>_xlfn.XLOOKUP(G1482,Calendar!$A$2:$A$300,Calendar!$B$2:$B$300)</f>
        <v>43493</v>
      </c>
      <c r="K1482" s="5" t="b">
        <f t="shared" ca="1" si="72"/>
        <v>0</v>
      </c>
      <c r="L1482" s="5" t="str">
        <f t="shared" si="73"/>
        <v>FoundationAll the Small Poems101</v>
      </c>
    </row>
    <row r="1483" spans="1:12" hidden="1" x14ac:dyDescent="0.25">
      <c r="A1483" s="217" t="str">
        <f t="shared" si="74"/>
        <v>ƒ __/__</v>
      </c>
      <c r="B1483" s="217" t="str">
        <f>IFERROR(IF(VLOOKUP(L1483,ActivityList[#Data],13,0)="Yes"," "&amp;Map,"")&amp;IF(VLOOKUP(L1483,ActivityList[#Data],14,0)="Yes"," "&amp;Timeline,IF(VLOOKUP(L1483,ActivityList[#Data],14,0)="Figure"," "&amp;Timeline&amp;Figure,"")),"")</f>
        <v/>
      </c>
      <c r="C1483" s="85" t="str">
        <v>Read p.115 "Rocks"</v>
      </c>
      <c r="D1483" s="218" t="str">
        <v>All the Small Poems</v>
      </c>
      <c r="E1483" s="218" t="str">
        <v>Foundation</v>
      </c>
      <c r="F1483" s="219" t="str">
        <v>Literature</v>
      </c>
      <c r="G1483" s="5">
        <v>102</v>
      </c>
      <c r="H1483" s="5" t="str">
        <v>Ethan‚ Jesse</v>
      </c>
      <c r="I1483" s="5" t="str">
        <v>Planned</v>
      </c>
      <c r="J1483" s="220">
        <f>_xlfn.XLOOKUP(G1483,Calendar!$A$2:$A$300,Calendar!$B$2:$B$300)</f>
        <v>43494</v>
      </c>
      <c r="K1483" s="5" t="b">
        <f t="shared" ca="1" si="72"/>
        <v>0</v>
      </c>
      <c r="L1483" s="5" t="str">
        <f t="shared" si="73"/>
        <v>FoundationAll the Small Poems102</v>
      </c>
    </row>
    <row r="1484" spans="1:12" hidden="1" x14ac:dyDescent="0.25">
      <c r="A1484" s="217" t="str">
        <f t="shared" si="74"/>
        <v>ƒ __/__</v>
      </c>
      <c r="B1484" s="217" t="str">
        <f>IFERROR(IF(VLOOKUP(L1484,ActivityList[#Data],13,0)="Yes"," "&amp;Map,"")&amp;IF(VLOOKUP(L1484,ActivityList[#Data],14,0)="Yes"," "&amp;Timeline,IF(VLOOKUP(L1484,ActivityList[#Data],14,0)="Figure"," "&amp;Timeline&amp;Figure,"")),"")</f>
        <v/>
      </c>
      <c r="C1484" s="85" t="str">
        <v>Read p.116 "Cat Bath"</v>
      </c>
      <c r="D1484" s="218" t="str">
        <v>All the Small Poems</v>
      </c>
      <c r="E1484" s="218" t="str">
        <v>Foundation</v>
      </c>
      <c r="F1484" s="219" t="str">
        <v>Literature</v>
      </c>
      <c r="G1484" s="5">
        <v>104</v>
      </c>
      <c r="H1484" s="5" t="str">
        <v>Ethan‚ Jesse</v>
      </c>
      <c r="I1484" s="5" t="str">
        <v>Planned</v>
      </c>
      <c r="J1484" s="220">
        <f>_xlfn.XLOOKUP(G1484,Calendar!$A$2:$A$300,Calendar!$B$2:$B$300)</f>
        <v>43496</v>
      </c>
      <c r="K1484" s="5" t="b">
        <f t="shared" ca="1" si="72"/>
        <v>0</v>
      </c>
      <c r="L1484" s="5" t="str">
        <f t="shared" si="73"/>
        <v>FoundationAll the Small Poems104</v>
      </c>
    </row>
    <row r="1485" spans="1:12" hidden="1" x14ac:dyDescent="0.25">
      <c r="A1485" s="217" t="str">
        <f t="shared" si="74"/>
        <v>ƒ __/__</v>
      </c>
      <c r="B1485" s="217" t="str">
        <f>IFERROR(IF(VLOOKUP(L1485,ActivityList[#Data],13,0)="Yes"," "&amp;Map,"")&amp;IF(VLOOKUP(L1485,ActivityList[#Data],14,0)="Yes"," "&amp;Timeline,IF(VLOOKUP(L1485,ActivityList[#Data],14,0)="Figure"," "&amp;Timeline&amp;Figure,"")),"")</f>
        <v/>
      </c>
      <c r="C1485" s="85" t="str">
        <v>Read p.117 "Tom"</v>
      </c>
      <c r="D1485" s="218" t="str">
        <v>All the Small Poems</v>
      </c>
      <c r="E1485" s="218" t="str">
        <v>Foundation</v>
      </c>
      <c r="F1485" s="219" t="str">
        <v>Literature</v>
      </c>
      <c r="G1485" s="5">
        <v>106</v>
      </c>
      <c r="H1485" s="5" t="str">
        <v>Ethan‚ Jesse</v>
      </c>
      <c r="I1485" s="5" t="str">
        <v>Planned</v>
      </c>
      <c r="J1485" s="220">
        <f>_xlfn.XLOOKUP(G1485,Calendar!$A$2:$A$300,Calendar!$B$2:$B$300)</f>
        <v>43500</v>
      </c>
      <c r="K1485" s="5" t="b">
        <f t="shared" ca="1" si="72"/>
        <v>0</v>
      </c>
      <c r="L1485" s="5" t="str">
        <f t="shared" si="73"/>
        <v>FoundationAll the Small Poems106</v>
      </c>
    </row>
    <row r="1486" spans="1:12" hidden="1" x14ac:dyDescent="0.25">
      <c r="A1486" s="217" t="str">
        <f t="shared" si="74"/>
        <v>ƒ __/__</v>
      </c>
      <c r="B1486" s="217" t="str">
        <f>IFERROR(IF(VLOOKUP(L1486,ActivityList[#Data],13,0)="Yes"," "&amp;Map,"")&amp;IF(VLOOKUP(L1486,ActivityList[#Data],14,0)="Yes"," "&amp;Timeline,IF(VLOOKUP(L1486,ActivityList[#Data],14,0)="Figure"," "&amp;Timeline&amp;Figure,"")),"")</f>
        <v/>
      </c>
      <c r="C1486" s="85" t="str">
        <v>Read p.118 "Roadside"</v>
      </c>
      <c r="D1486" s="218" t="str">
        <v>All the Small Poems</v>
      </c>
      <c r="E1486" s="218" t="str">
        <v>Foundation</v>
      </c>
      <c r="F1486" s="219" t="str">
        <v>Literature</v>
      </c>
      <c r="G1486" s="5">
        <v>107</v>
      </c>
      <c r="H1486" s="5" t="str">
        <v>Ethan‚ Jesse</v>
      </c>
      <c r="I1486" s="5" t="str">
        <v>Planned</v>
      </c>
      <c r="J1486" s="220">
        <f>_xlfn.XLOOKUP(G1486,Calendar!$A$2:$A$300,Calendar!$B$2:$B$300)</f>
        <v>43501</v>
      </c>
      <c r="K1486" s="5" t="b">
        <f t="shared" ca="1" si="72"/>
        <v>0</v>
      </c>
      <c r="L1486" s="5" t="str">
        <f t="shared" si="73"/>
        <v>FoundationAll the Small Poems107</v>
      </c>
    </row>
    <row r="1487" spans="1:12" hidden="1" x14ac:dyDescent="0.25">
      <c r="A1487" s="217" t="str">
        <f t="shared" si="74"/>
        <v>ƒ __/__</v>
      </c>
      <c r="B1487" s="217" t="str">
        <f>IFERROR(IF(VLOOKUP(L1487,ActivityList[#Data],13,0)="Yes"," "&amp;Map,"")&amp;IF(VLOOKUP(L1487,ActivityList[#Data],14,0)="Yes"," "&amp;Timeline,IF(VLOOKUP(L1487,ActivityList[#Data],14,0)="Figure"," "&amp;Timeline&amp;Figure,"")),"")</f>
        <v/>
      </c>
      <c r="C1487" s="85" t="str">
        <v>Read p.120 "Mice"</v>
      </c>
      <c r="D1487" s="218" t="str">
        <v>All the Small Poems</v>
      </c>
      <c r="E1487" s="218" t="str">
        <v>Foundation</v>
      </c>
      <c r="F1487" s="219" t="str">
        <v>Literature</v>
      </c>
      <c r="G1487" s="5">
        <v>109</v>
      </c>
      <c r="H1487" s="5" t="str">
        <v>Ethan‚ Jesse</v>
      </c>
      <c r="I1487" s="5" t="str">
        <v>Planned</v>
      </c>
      <c r="J1487" s="220">
        <f>_xlfn.XLOOKUP(G1487,Calendar!$A$2:$A$300,Calendar!$B$2:$B$300)</f>
        <v>43503</v>
      </c>
      <c r="K1487" s="5" t="b">
        <f t="shared" ca="1" si="72"/>
        <v>0</v>
      </c>
      <c r="L1487" s="5" t="str">
        <f t="shared" si="73"/>
        <v>FoundationAll the Small Poems109</v>
      </c>
    </row>
    <row r="1488" spans="1:12" hidden="1" x14ac:dyDescent="0.25">
      <c r="A1488" s="217" t="str">
        <f t="shared" si="74"/>
        <v>ƒ __/__</v>
      </c>
      <c r="B1488" s="217" t="str">
        <f>IFERROR(IF(VLOOKUP(L1488,ActivityList[#Data],13,0)="Yes"," "&amp;Map,"")&amp;IF(VLOOKUP(L1488,ActivityList[#Data],14,0)="Yes"," "&amp;Timeline,IF(VLOOKUP(L1488,ActivityList[#Data],14,0)="Figure"," "&amp;Timeline&amp;Figure,"")),"")</f>
        <v/>
      </c>
      <c r="C1488" s="85" t="str">
        <v>Read p.123 "Stars"</v>
      </c>
      <c r="D1488" s="218" t="str">
        <v>All the Small Poems</v>
      </c>
      <c r="E1488" s="218" t="str">
        <v>Foundation</v>
      </c>
      <c r="F1488" s="219" t="str">
        <v>Literature</v>
      </c>
      <c r="G1488" s="5">
        <v>111</v>
      </c>
      <c r="H1488" s="5" t="str">
        <v>Ethan‚ Jesse</v>
      </c>
      <c r="I1488" s="5" t="str">
        <v>Planned</v>
      </c>
      <c r="J1488" s="220">
        <f>_xlfn.XLOOKUP(G1488,Calendar!$A$2:$A$300,Calendar!$B$2:$B$300)</f>
        <v>43507</v>
      </c>
      <c r="K1488" s="5" t="b">
        <f t="shared" ca="1" si="72"/>
        <v>0</v>
      </c>
      <c r="L1488" s="5" t="str">
        <f t="shared" si="73"/>
        <v>FoundationAll the Small Poems111</v>
      </c>
    </row>
    <row r="1489" spans="1:12" hidden="1" x14ac:dyDescent="0.25">
      <c r="A1489" s="217" t="str">
        <f t="shared" si="74"/>
        <v>ƒ __/__</v>
      </c>
      <c r="B1489" s="217" t="str">
        <f>IFERROR(IF(VLOOKUP(L1489,ActivityList[#Data],13,0)="Yes"," "&amp;Map,"")&amp;IF(VLOOKUP(L1489,ActivityList[#Data],14,0)="Yes"," "&amp;Timeline,IF(VLOOKUP(L1489,ActivityList[#Data],14,0)="Figure"," "&amp;Timeline&amp;Figure,"")),"")</f>
        <v/>
      </c>
      <c r="C1489" s="85" t="str">
        <v>Read p.124 "Egg"</v>
      </c>
      <c r="D1489" s="218" t="str">
        <v>All the Small Poems</v>
      </c>
      <c r="E1489" s="218" t="str">
        <v>Foundation</v>
      </c>
      <c r="F1489" s="219" t="str">
        <v>Literature</v>
      </c>
      <c r="G1489" s="5">
        <v>112</v>
      </c>
      <c r="H1489" s="5" t="str">
        <v>Ethan‚ Jesse</v>
      </c>
      <c r="I1489" s="5" t="str">
        <v>Planned</v>
      </c>
      <c r="J1489" s="220">
        <f>_xlfn.XLOOKUP(G1489,Calendar!$A$2:$A$300,Calendar!$B$2:$B$300)</f>
        <v>43508</v>
      </c>
      <c r="K1489" s="5" t="b">
        <f t="shared" ca="1" si="72"/>
        <v>0</v>
      </c>
      <c r="L1489" s="5" t="str">
        <f t="shared" si="73"/>
        <v>FoundationAll the Small Poems112</v>
      </c>
    </row>
    <row r="1490" spans="1:12" hidden="1" x14ac:dyDescent="0.25">
      <c r="A1490" s="217" t="str">
        <f t="shared" si="74"/>
        <v>ƒ __/__</v>
      </c>
      <c r="B1490" s="217" t="str">
        <f>IFERROR(IF(VLOOKUP(L1490,ActivityList[#Data],13,0)="Yes"," "&amp;Map,"")&amp;IF(VLOOKUP(L1490,ActivityList[#Data],14,0)="Yes"," "&amp;Timeline,IF(VLOOKUP(L1490,ActivityList[#Data],14,0)="Figure"," "&amp;Timeline&amp;Figure,"")),"")</f>
        <v/>
      </c>
      <c r="C1490" s="85" t="str">
        <v>Read p.125 "Sweets"</v>
      </c>
      <c r="D1490" s="218" t="str">
        <v>All the Small Poems</v>
      </c>
      <c r="E1490" s="218" t="str">
        <v>Foundation</v>
      </c>
      <c r="F1490" s="219" t="str">
        <v>Literature</v>
      </c>
      <c r="G1490" s="5">
        <v>114</v>
      </c>
      <c r="H1490" s="5" t="str">
        <v>Ethan‚ Jesse</v>
      </c>
      <c r="I1490" s="5" t="str">
        <v>Planned</v>
      </c>
      <c r="J1490" s="220">
        <f>_xlfn.XLOOKUP(G1490,Calendar!$A$2:$A$300,Calendar!$B$2:$B$300)</f>
        <v>43510</v>
      </c>
      <c r="K1490" s="5" t="b">
        <f t="shared" ca="1" si="72"/>
        <v>0</v>
      </c>
      <c r="L1490" s="5" t="str">
        <f t="shared" si="73"/>
        <v>FoundationAll the Small Poems114</v>
      </c>
    </row>
    <row r="1491" spans="1:12" hidden="1" x14ac:dyDescent="0.25">
      <c r="A1491" s="217" t="str">
        <f t="shared" si="74"/>
        <v>ƒ __/__</v>
      </c>
      <c r="B1491" s="217" t="str">
        <f>IFERROR(IF(VLOOKUP(L1491,ActivityList[#Data],13,0)="Yes"," "&amp;Map,"")&amp;IF(VLOOKUP(L1491,ActivityList[#Data],14,0)="Yes"," "&amp;Timeline,IF(VLOOKUP(L1491,ActivityList[#Data],14,0)="Figure"," "&amp;Timeline&amp;Figure,"")),"")</f>
        <v/>
      </c>
      <c r="C1491" s="85" t="str">
        <v>Read p.126 "Garbage"</v>
      </c>
      <c r="D1491" s="218" t="str">
        <v>All the Small Poems</v>
      </c>
      <c r="E1491" s="218" t="str">
        <v>Foundation</v>
      </c>
      <c r="F1491" s="219" t="str">
        <v>Literature</v>
      </c>
      <c r="G1491" s="5">
        <v>116</v>
      </c>
      <c r="H1491" s="5" t="str">
        <v>Ethan‚ Jesse</v>
      </c>
      <c r="I1491" s="5" t="str">
        <v>Planned</v>
      </c>
      <c r="J1491" s="220">
        <f>_xlfn.XLOOKUP(G1491,Calendar!$A$2:$A$300,Calendar!$B$2:$B$300)</f>
        <v>43514</v>
      </c>
      <c r="K1491" s="5" t="b">
        <f t="shared" ref="K1491:K1554" ca="1" si="75">J1491&lt;=$D$1</f>
        <v>0</v>
      </c>
      <c r="L1491" s="5" t="str">
        <f t="shared" ref="L1491:L1554" si="76">E1491&amp;D1491&amp;G1491</f>
        <v>FoundationAll the Small Poems116</v>
      </c>
    </row>
    <row r="1492" spans="1:12" hidden="1" x14ac:dyDescent="0.25">
      <c r="A1492" s="217" t="str">
        <f t="shared" si="74"/>
        <v>ƒ __/__</v>
      </c>
      <c r="B1492" s="217" t="str">
        <f>IFERROR(IF(VLOOKUP(L1492,ActivityList[#Data],13,0)="Yes"," "&amp;Map,"")&amp;IF(VLOOKUP(L1492,ActivityList[#Data],14,0)="Yes"," "&amp;Timeline,IF(VLOOKUP(L1492,ActivityList[#Data],14,0)="Figure"," "&amp;Timeline&amp;Figure,"")),"")</f>
        <v/>
      </c>
      <c r="C1492" s="85" t="str">
        <v>Read p.129 "Snow"</v>
      </c>
      <c r="D1492" s="218" t="str">
        <v>All the Small Poems</v>
      </c>
      <c r="E1492" s="218" t="str">
        <v>Foundation</v>
      </c>
      <c r="F1492" s="219" t="str">
        <v>Literature</v>
      </c>
      <c r="G1492" s="5">
        <v>117</v>
      </c>
      <c r="H1492" s="5" t="str">
        <v>Ethan‚ Jesse</v>
      </c>
      <c r="I1492" s="5" t="str">
        <v>Planned</v>
      </c>
      <c r="J1492" s="220">
        <f>_xlfn.XLOOKUP(G1492,Calendar!$A$2:$A$300,Calendar!$B$2:$B$300)</f>
        <v>43515</v>
      </c>
      <c r="K1492" s="5" t="b">
        <f t="shared" ca="1" si="75"/>
        <v>0</v>
      </c>
      <c r="L1492" s="5" t="str">
        <f t="shared" si="76"/>
        <v>FoundationAll the Small Poems117</v>
      </c>
    </row>
    <row r="1493" spans="1:12" hidden="1" x14ac:dyDescent="0.25">
      <c r="A1493" s="217" t="str">
        <f t="shared" si="74"/>
        <v>ƒ __/__</v>
      </c>
      <c r="B1493" s="217" t="str">
        <f>IFERROR(IF(VLOOKUP(L1493,ActivityList[#Data],13,0)="Yes"," "&amp;Map,"")&amp;IF(VLOOKUP(L1493,ActivityList[#Data],14,0)="Yes"," "&amp;Timeline,IF(VLOOKUP(L1493,ActivityList[#Data],14,0)="Figure"," "&amp;Timeline&amp;Figure,"")),"")</f>
        <v/>
      </c>
      <c r="C1493" s="85" t="str">
        <v>Read p.133 "Amoeba"</v>
      </c>
      <c r="D1493" s="218" t="str">
        <v>All the Small Poems</v>
      </c>
      <c r="E1493" s="218" t="str">
        <v>Foundation</v>
      </c>
      <c r="F1493" s="219" t="str">
        <v>Literature</v>
      </c>
      <c r="G1493" s="5">
        <v>118</v>
      </c>
      <c r="H1493" s="5" t="str">
        <v>Ethan‚ Jesse</v>
      </c>
      <c r="I1493" s="5" t="str">
        <v>Planned</v>
      </c>
      <c r="J1493" s="220">
        <f>_xlfn.XLOOKUP(G1493,Calendar!$A$2:$A$300,Calendar!$B$2:$B$300)</f>
        <v>43516</v>
      </c>
      <c r="K1493" s="5" t="b">
        <f t="shared" ca="1" si="75"/>
        <v>0</v>
      </c>
      <c r="L1493" s="5" t="str">
        <f t="shared" si="76"/>
        <v>FoundationAll the Small Poems118</v>
      </c>
    </row>
    <row r="1494" spans="1:12" hidden="1" x14ac:dyDescent="0.25">
      <c r="A1494" s="217" t="str">
        <f t="shared" si="74"/>
        <v>ƒ __/__</v>
      </c>
      <c r="B1494" s="217" t="str">
        <f>IFERROR(IF(VLOOKUP(L1494,ActivityList[#Data],13,0)="Yes"," "&amp;Map,"")&amp;IF(VLOOKUP(L1494,ActivityList[#Data],14,0)="Yes"," "&amp;Timeline,IF(VLOOKUP(L1494,ActivityList[#Data],14,0)="Figure"," "&amp;Timeline&amp;Figure,"")),"")</f>
        <v/>
      </c>
      <c r="C1494" s="85" t="str">
        <v>Read p.134-135 "Jacks"</v>
      </c>
      <c r="D1494" s="218" t="str">
        <v>All the Small Poems</v>
      </c>
      <c r="E1494" s="218" t="str">
        <v>Foundation</v>
      </c>
      <c r="F1494" s="219" t="str">
        <v>Literature</v>
      </c>
      <c r="G1494" s="5">
        <v>119</v>
      </c>
      <c r="H1494" s="5" t="str">
        <v>Ethan‚ Jesse</v>
      </c>
      <c r="I1494" s="5" t="str">
        <v>Planned</v>
      </c>
      <c r="J1494" s="220">
        <f>_xlfn.XLOOKUP(G1494,Calendar!$A$2:$A$300,Calendar!$B$2:$B$300)</f>
        <v>43517</v>
      </c>
      <c r="K1494" s="5" t="b">
        <f t="shared" ca="1" si="75"/>
        <v>0</v>
      </c>
      <c r="L1494" s="5" t="str">
        <f t="shared" si="76"/>
        <v>FoundationAll the Small Poems119</v>
      </c>
    </row>
    <row r="1495" spans="1:12" hidden="1" x14ac:dyDescent="0.25">
      <c r="A1495" s="217" t="str">
        <f t="shared" si="74"/>
        <v>ƒ __/__</v>
      </c>
      <c r="B1495" s="217" t="str">
        <f>IFERROR(IF(VLOOKUP(L1495,ActivityList[#Data],13,0)="Yes"," "&amp;Map,"")&amp;IF(VLOOKUP(L1495,ActivityList[#Data],14,0)="Yes"," "&amp;Timeline,IF(VLOOKUP(L1495,ActivityList[#Data],14,0)="Figure"," "&amp;Timeline&amp;Figure,"")),"")</f>
        <v/>
      </c>
      <c r="C1495" s="85" t="str">
        <v>Read p.137 "Anteater"</v>
      </c>
      <c r="D1495" s="218" t="str">
        <v>All the Small Poems</v>
      </c>
      <c r="E1495" s="218" t="str">
        <v>Foundation</v>
      </c>
      <c r="F1495" s="219" t="str">
        <v>Literature</v>
      </c>
      <c r="G1495" s="5">
        <v>121</v>
      </c>
      <c r="H1495" s="5" t="str">
        <v>Ethan‚ Jesse</v>
      </c>
      <c r="I1495" s="5" t="str">
        <v>Planned</v>
      </c>
      <c r="J1495" s="220">
        <f>_xlfn.XLOOKUP(G1495,Calendar!$A$2:$A$300,Calendar!$B$2:$B$300)</f>
        <v>43521</v>
      </c>
      <c r="K1495" s="5" t="b">
        <f t="shared" ca="1" si="75"/>
        <v>0</v>
      </c>
      <c r="L1495" s="5" t="str">
        <f t="shared" si="76"/>
        <v>FoundationAll the Small Poems121</v>
      </c>
    </row>
    <row r="1496" spans="1:12" hidden="1" x14ac:dyDescent="0.25">
      <c r="A1496" s="217" t="str">
        <f t="shared" si="74"/>
        <v>ƒ __/__</v>
      </c>
      <c r="B1496" s="217" t="str">
        <f>IFERROR(IF(VLOOKUP(L1496,ActivityList[#Data],13,0)="Yes"," "&amp;Map,"")&amp;IF(VLOOKUP(L1496,ActivityList[#Data],14,0)="Yes"," "&amp;Timeline,IF(VLOOKUP(L1496,ActivityList[#Data],14,0)="Figure"," "&amp;Timeline&amp;Figure,"")),"")</f>
        <v/>
      </c>
      <c r="C1496" s="85" t="str">
        <v>Read p.138 "Frost"</v>
      </c>
      <c r="D1496" s="218" t="str">
        <v>All the Small Poems</v>
      </c>
      <c r="E1496" s="218" t="str">
        <v>Foundation</v>
      </c>
      <c r="F1496" s="219" t="str">
        <v>Literature</v>
      </c>
      <c r="G1496" s="5">
        <v>122</v>
      </c>
      <c r="H1496" s="5" t="str">
        <v>Ethan‚ Jesse</v>
      </c>
      <c r="I1496" s="5" t="str">
        <v>Planned</v>
      </c>
      <c r="J1496" s="220">
        <f>_xlfn.XLOOKUP(G1496,Calendar!$A$2:$A$300,Calendar!$B$2:$B$300)</f>
        <v>43522</v>
      </c>
      <c r="K1496" s="5" t="b">
        <f t="shared" ca="1" si="75"/>
        <v>0</v>
      </c>
      <c r="L1496" s="5" t="str">
        <f t="shared" si="76"/>
        <v>FoundationAll the Small Poems122</v>
      </c>
    </row>
    <row r="1497" spans="1:12" hidden="1" x14ac:dyDescent="0.25">
      <c r="A1497" s="217" t="str">
        <f t="shared" si="74"/>
        <v>ƒ __/__</v>
      </c>
      <c r="B1497" s="217" t="str">
        <f>IFERROR(IF(VLOOKUP(L1497,ActivityList[#Data],13,0)="Yes"," "&amp;Map,"")&amp;IF(VLOOKUP(L1497,ActivityList[#Data],14,0)="Yes"," "&amp;Timeline,IF(VLOOKUP(L1497,ActivityList[#Data],14,0)="Figure"," "&amp;Timeline&amp;Figure,"")),"")</f>
        <v/>
      </c>
      <c r="C1497" s="85" t="str">
        <v>Read p.139 "Beetle"</v>
      </c>
      <c r="D1497" s="218" t="str">
        <v>All the Small Poems</v>
      </c>
      <c r="E1497" s="218" t="str">
        <v>Foundation</v>
      </c>
      <c r="F1497" s="219" t="str">
        <v>Literature</v>
      </c>
      <c r="G1497" s="5">
        <v>124</v>
      </c>
      <c r="H1497" s="5" t="str">
        <v>Ethan‚ Jesse</v>
      </c>
      <c r="I1497" s="5" t="str">
        <v>Planned</v>
      </c>
      <c r="J1497" s="220">
        <f>_xlfn.XLOOKUP(G1497,Calendar!$A$2:$A$300,Calendar!$B$2:$B$300)</f>
        <v>43524</v>
      </c>
      <c r="K1497" s="5" t="b">
        <f t="shared" ca="1" si="75"/>
        <v>0</v>
      </c>
      <c r="L1497" s="5" t="str">
        <f t="shared" si="76"/>
        <v>FoundationAll the Small Poems124</v>
      </c>
    </row>
    <row r="1498" spans="1:12" hidden="1" x14ac:dyDescent="0.25">
      <c r="A1498" s="217" t="str">
        <f t="shared" si="74"/>
        <v>ƒ __/__</v>
      </c>
      <c r="B1498" s="217" t="str">
        <f>IFERROR(IF(VLOOKUP(L1498,ActivityList[#Data],13,0)="Yes"," "&amp;Map,"")&amp;IF(VLOOKUP(L1498,ActivityList[#Data],14,0)="Yes"," "&amp;Timeline,IF(VLOOKUP(L1498,ActivityList[#Data],14,0)="Figure"," "&amp;Timeline&amp;Figure,"")),"")</f>
        <v/>
      </c>
      <c r="C1498" s="85" t="str">
        <v>Read pp.140-141 "Robins"</v>
      </c>
      <c r="D1498" s="218" t="str">
        <v>All the Small Poems</v>
      </c>
      <c r="E1498" s="218" t="str">
        <v>Foundation</v>
      </c>
      <c r="F1498" s="219" t="str">
        <v>Literature</v>
      </c>
      <c r="G1498" s="5">
        <v>126</v>
      </c>
      <c r="H1498" s="5" t="str">
        <v>Ethan‚ Jesse</v>
      </c>
      <c r="I1498" s="5" t="str">
        <v>Planned</v>
      </c>
      <c r="J1498" s="220">
        <f>_xlfn.XLOOKUP(G1498,Calendar!$A$2:$A$300,Calendar!$B$2:$B$300)</f>
        <v>43528</v>
      </c>
      <c r="K1498" s="5" t="b">
        <f t="shared" ca="1" si="75"/>
        <v>0</v>
      </c>
      <c r="L1498" s="5" t="str">
        <f t="shared" si="76"/>
        <v>FoundationAll the Small Poems126</v>
      </c>
    </row>
    <row r="1499" spans="1:12" hidden="1" x14ac:dyDescent="0.25">
      <c r="A1499" s="217" t="str">
        <f t="shared" si="74"/>
        <v>ƒ __/__</v>
      </c>
      <c r="B1499" s="217" t="str">
        <f>IFERROR(IF(VLOOKUP(L1499,ActivityList[#Data],13,0)="Yes"," "&amp;Map,"")&amp;IF(VLOOKUP(L1499,ActivityList[#Data],14,0)="Yes"," "&amp;Timeline,IF(VLOOKUP(L1499,ActivityList[#Data],14,0)="Figure"," "&amp;Timeline&amp;Figure,"")),"")</f>
        <v/>
      </c>
      <c r="C1499" s="85" t="str">
        <v>Read pp.142-143 "Kaleidoscope"</v>
      </c>
      <c r="D1499" s="218" t="str">
        <v>All the Small Poems</v>
      </c>
      <c r="E1499" s="218" t="str">
        <v>Foundation</v>
      </c>
      <c r="F1499" s="219" t="str">
        <v>Literature</v>
      </c>
      <c r="G1499" s="5">
        <v>127</v>
      </c>
      <c r="H1499" s="5" t="str">
        <v>Ethan‚ Jesse</v>
      </c>
      <c r="I1499" s="5" t="str">
        <v>Planned</v>
      </c>
      <c r="J1499" s="220">
        <f>_xlfn.XLOOKUP(G1499,Calendar!$A$2:$A$300,Calendar!$B$2:$B$300)</f>
        <v>43529</v>
      </c>
      <c r="K1499" s="5" t="b">
        <f t="shared" ca="1" si="75"/>
        <v>0</v>
      </c>
      <c r="L1499" s="5" t="str">
        <f t="shared" si="76"/>
        <v>FoundationAll the Small Poems127</v>
      </c>
    </row>
    <row r="1500" spans="1:12" hidden="1" x14ac:dyDescent="0.25">
      <c r="A1500" s="217" t="str">
        <f t="shared" si="74"/>
        <v>ƒ __/__</v>
      </c>
      <c r="B1500" s="217" t="str">
        <f>IFERROR(IF(VLOOKUP(L1500,ActivityList[#Data],13,0)="Yes"," "&amp;Map,"")&amp;IF(VLOOKUP(L1500,ActivityList[#Data],14,0)="Yes"," "&amp;Timeline,IF(VLOOKUP(L1500,ActivityList[#Data],14,0)="Figure"," "&amp;Timeline&amp;Figure,"")),"")</f>
        <v/>
      </c>
      <c r="C1500" s="85" t="str">
        <v>Read p.145 "Tiger"</v>
      </c>
      <c r="D1500" s="218" t="str">
        <v>All the Small Poems</v>
      </c>
      <c r="E1500" s="218" t="str">
        <v>Foundation</v>
      </c>
      <c r="F1500" s="219" t="str">
        <v>Literature</v>
      </c>
      <c r="G1500" s="5">
        <v>129</v>
      </c>
      <c r="H1500" s="5" t="str">
        <v>Ethan‚ Jesse</v>
      </c>
      <c r="I1500" s="5" t="str">
        <v>Planned</v>
      </c>
      <c r="J1500" s="220">
        <f>_xlfn.XLOOKUP(G1500,Calendar!$A$2:$A$300,Calendar!$B$2:$B$300)</f>
        <v>43531</v>
      </c>
      <c r="K1500" s="5" t="b">
        <f t="shared" ca="1" si="75"/>
        <v>0</v>
      </c>
      <c r="L1500" s="5" t="str">
        <f t="shared" si="76"/>
        <v>FoundationAll the Small Poems129</v>
      </c>
    </row>
    <row r="1501" spans="1:12" hidden="1" x14ac:dyDescent="0.25">
      <c r="A1501" s="217" t="str">
        <f t="shared" si="74"/>
        <v>ƒ __/__</v>
      </c>
      <c r="B1501" s="217" t="str">
        <f>IFERROR(IF(VLOOKUP(L1501,ActivityList[#Data],13,0)="Yes"," "&amp;Map,"")&amp;IF(VLOOKUP(L1501,ActivityList[#Data],14,0)="Yes"," "&amp;Timeline,IF(VLOOKUP(L1501,ActivityList[#Data],14,0)="Figure"," "&amp;Timeline&amp;Figure,"")),"")</f>
        <v/>
      </c>
      <c r="C1501" s="85" t="str">
        <v>Read pp.146-147 "Mantis"</v>
      </c>
      <c r="D1501" s="218" t="str">
        <v>All the Small Poems</v>
      </c>
      <c r="E1501" s="218" t="str">
        <v>Foundation</v>
      </c>
      <c r="F1501" s="219" t="str">
        <v>Literature</v>
      </c>
      <c r="G1501" s="5">
        <v>131</v>
      </c>
      <c r="H1501" s="5" t="str">
        <v>Ethan‚ Jesse</v>
      </c>
      <c r="I1501" s="5" t="str">
        <v>Planned</v>
      </c>
      <c r="J1501" s="220">
        <f>_xlfn.XLOOKUP(G1501,Calendar!$A$2:$A$300,Calendar!$B$2:$B$300)</f>
        <v>43535</v>
      </c>
      <c r="K1501" s="5" t="b">
        <f t="shared" ca="1" si="75"/>
        <v>0</v>
      </c>
      <c r="L1501" s="5" t="str">
        <f t="shared" si="76"/>
        <v>FoundationAll the Small Poems131</v>
      </c>
    </row>
    <row r="1502" spans="1:12" hidden="1" x14ac:dyDescent="0.25">
      <c r="A1502" s="217" t="str">
        <f t="shared" si="74"/>
        <v>ƒ __/__</v>
      </c>
      <c r="B1502" s="217" t="str">
        <f>IFERROR(IF(VLOOKUP(L1502,ActivityList[#Data],13,0)="Yes"," "&amp;Map,"")&amp;IF(VLOOKUP(L1502,ActivityList[#Data],14,0)="Yes"," "&amp;Timeline,IF(VLOOKUP(L1502,ActivityList[#Data],14,0)="Figure"," "&amp;Timeline&amp;Figure,"")),"")</f>
        <v/>
      </c>
      <c r="C1502" s="85" t="str">
        <v>Read p.148 "Seashell"</v>
      </c>
      <c r="D1502" s="218" t="str">
        <v>All the Small Poems</v>
      </c>
      <c r="E1502" s="218" t="str">
        <v>Foundation</v>
      </c>
      <c r="F1502" s="219" t="str">
        <v>Literature</v>
      </c>
      <c r="G1502" s="5">
        <v>132</v>
      </c>
      <c r="H1502" s="5" t="str">
        <v>Ethan‚ Jesse</v>
      </c>
      <c r="I1502" s="5" t="str">
        <v>Planned</v>
      </c>
      <c r="J1502" s="220">
        <f>_xlfn.XLOOKUP(G1502,Calendar!$A$2:$A$300,Calendar!$B$2:$B$300)</f>
        <v>43536</v>
      </c>
      <c r="K1502" s="5" t="b">
        <f t="shared" ca="1" si="75"/>
        <v>0</v>
      </c>
      <c r="L1502" s="5" t="str">
        <f t="shared" si="76"/>
        <v>FoundationAll the Small Poems132</v>
      </c>
    </row>
    <row r="1503" spans="1:12" hidden="1" x14ac:dyDescent="0.25">
      <c r="A1503" s="217" t="str">
        <f t="shared" si="74"/>
        <v>ƒ __/__</v>
      </c>
      <c r="B1503" s="217" t="str">
        <f>IFERROR(IF(VLOOKUP(L1503,ActivityList[#Data],13,0)="Yes"," "&amp;Map,"")&amp;IF(VLOOKUP(L1503,ActivityList[#Data],14,0)="Yes"," "&amp;Timeline,IF(VLOOKUP(L1503,ActivityList[#Data],14,0)="Figure"," "&amp;Timeline&amp;Figure,"")),"")</f>
        <v/>
      </c>
      <c r="C1503" s="85" t="str">
        <v>Read p.149 "Asparagus"</v>
      </c>
      <c r="D1503" s="218" t="str">
        <v>All the Small Poems</v>
      </c>
      <c r="E1503" s="218" t="str">
        <v>Foundation</v>
      </c>
      <c r="F1503" s="219" t="str">
        <v>Literature</v>
      </c>
      <c r="G1503" s="5">
        <v>134</v>
      </c>
      <c r="H1503" s="5" t="str">
        <v>Ethan‚ Jesse</v>
      </c>
      <c r="I1503" s="5" t="str">
        <v>Planned</v>
      </c>
      <c r="J1503" s="220">
        <f>_xlfn.XLOOKUP(G1503,Calendar!$A$2:$A$300,Calendar!$B$2:$B$300)</f>
        <v>43538</v>
      </c>
      <c r="K1503" s="5" t="b">
        <f t="shared" ca="1" si="75"/>
        <v>0</v>
      </c>
      <c r="L1503" s="5" t="str">
        <f t="shared" si="76"/>
        <v>FoundationAll the Small Poems134</v>
      </c>
    </row>
    <row r="1504" spans="1:12" hidden="1" x14ac:dyDescent="0.25">
      <c r="A1504" s="217" t="str">
        <f t="shared" si="74"/>
        <v>ƒ __/__</v>
      </c>
      <c r="B1504" s="217" t="str">
        <f>IFERROR(IF(VLOOKUP(L1504,ActivityList[#Data],13,0)="Yes"," "&amp;Map,"")&amp;IF(VLOOKUP(L1504,ActivityList[#Data],14,0)="Yes"," "&amp;Timeline,IF(VLOOKUP(L1504,ActivityList[#Data],14,0)="Figure"," "&amp;Timeline&amp;Figure,"")),"")</f>
        <v/>
      </c>
      <c r="C1504" s="85" t="str">
        <v>Read pp.150-151 "Telephone Poles"</v>
      </c>
      <c r="D1504" s="218" t="str">
        <v>All the Small Poems</v>
      </c>
      <c r="E1504" s="218" t="str">
        <v>Foundation</v>
      </c>
      <c r="F1504" s="219" t="str">
        <v>Literature</v>
      </c>
      <c r="G1504" s="5">
        <v>136</v>
      </c>
      <c r="H1504" s="5" t="str">
        <v>Ethan‚ Jesse</v>
      </c>
      <c r="I1504" s="5" t="str">
        <v>Planned</v>
      </c>
      <c r="J1504" s="220">
        <f>_xlfn.XLOOKUP(G1504,Calendar!$A$2:$A$300,Calendar!$B$2:$B$300)</f>
        <v>43542</v>
      </c>
      <c r="K1504" s="5" t="b">
        <f t="shared" ca="1" si="75"/>
        <v>0</v>
      </c>
      <c r="L1504" s="5" t="str">
        <f t="shared" si="76"/>
        <v>FoundationAll the Small Poems136</v>
      </c>
    </row>
    <row r="1505" spans="1:12" hidden="1" x14ac:dyDescent="0.25">
      <c r="A1505" s="217" t="str">
        <f t="shared" si="74"/>
        <v>ƒ __/__</v>
      </c>
      <c r="B1505" s="217" t="str">
        <f>IFERROR(IF(VLOOKUP(L1505,ActivityList[#Data],13,0)="Yes"," "&amp;Map,"")&amp;IF(VLOOKUP(L1505,ActivityList[#Data],14,0)="Yes"," "&amp;Timeline,IF(VLOOKUP(L1505,ActivityList[#Data],14,0)="Figure"," "&amp;Timeline&amp;Figure,"")),"")</f>
        <v/>
      </c>
      <c r="C1505" s="85" t="str">
        <v>Read pp.152-153 "Starfish"</v>
      </c>
      <c r="D1505" s="218" t="str">
        <v>All the Small Poems</v>
      </c>
      <c r="E1505" s="218" t="str">
        <v>Foundation</v>
      </c>
      <c r="F1505" s="219" t="str">
        <v>Literature</v>
      </c>
      <c r="G1505" s="5">
        <v>137</v>
      </c>
      <c r="H1505" s="5" t="str">
        <v>Ethan‚ Jesse</v>
      </c>
      <c r="I1505" s="5" t="str">
        <v>Planned</v>
      </c>
      <c r="J1505" s="220">
        <f>_xlfn.XLOOKUP(G1505,Calendar!$A$2:$A$300,Calendar!$B$2:$B$300)</f>
        <v>43543</v>
      </c>
      <c r="K1505" s="5" t="b">
        <f t="shared" ca="1" si="75"/>
        <v>0</v>
      </c>
      <c r="L1505" s="5" t="str">
        <f t="shared" si="76"/>
        <v>FoundationAll the Small Poems137</v>
      </c>
    </row>
    <row r="1506" spans="1:12" hidden="1" x14ac:dyDescent="0.25">
      <c r="A1506" s="217" t="str">
        <f t="shared" si="74"/>
        <v>ƒ __/__</v>
      </c>
      <c r="B1506" s="217" t="str">
        <f>IFERROR(IF(VLOOKUP(L1506,ActivityList[#Data],13,0)="Yes"," "&amp;Map,"")&amp;IF(VLOOKUP(L1506,ActivityList[#Data],14,0)="Yes"," "&amp;Timeline,IF(VLOOKUP(L1506,ActivityList[#Data],14,0)="Figure"," "&amp;Timeline&amp;Figure,"")),"")</f>
        <v/>
      </c>
      <c r="C1506" s="85" t="str">
        <v>Read p.155 "Crows"</v>
      </c>
      <c r="D1506" s="218" t="str">
        <v>All the Small Poems</v>
      </c>
      <c r="E1506" s="218" t="str">
        <v>Foundation</v>
      </c>
      <c r="F1506" s="219" t="str">
        <v>Literature</v>
      </c>
      <c r="G1506" s="5">
        <v>139</v>
      </c>
      <c r="H1506" s="5" t="str">
        <v>Ethan‚ Jesse</v>
      </c>
      <c r="I1506" s="5" t="str">
        <v>Planned</v>
      </c>
      <c r="J1506" s="220">
        <f>_xlfn.XLOOKUP(G1506,Calendar!$A$2:$A$300,Calendar!$B$2:$B$300)</f>
        <v>43545</v>
      </c>
      <c r="K1506" s="5" t="b">
        <f t="shared" ca="1" si="75"/>
        <v>0</v>
      </c>
      <c r="L1506" s="5" t="str">
        <f t="shared" si="76"/>
        <v>FoundationAll the Small Poems139</v>
      </c>
    </row>
    <row r="1507" spans="1:12" hidden="1" x14ac:dyDescent="0.25">
      <c r="A1507" s="217" t="str">
        <f t="shared" si="74"/>
        <v>ƒ __/__</v>
      </c>
      <c r="B1507" s="217" t="str">
        <f>IFERROR(IF(VLOOKUP(L1507,ActivityList[#Data],13,0)="Yes"," "&amp;Map,"")&amp;IF(VLOOKUP(L1507,ActivityList[#Data],14,0)="Yes"," "&amp;Timeline,IF(VLOOKUP(L1507,ActivityList[#Data],14,0)="Figure"," "&amp;Timeline&amp;Figure,"")),"")</f>
        <v/>
      </c>
      <c r="C1507" s="85" t="str">
        <v>Read p.157 "Fleas"</v>
      </c>
      <c r="D1507" s="218" t="str">
        <v>All the Small Poems</v>
      </c>
      <c r="E1507" s="218" t="str">
        <v>Foundation</v>
      </c>
      <c r="F1507" s="219" t="str">
        <v>Literature</v>
      </c>
      <c r="G1507" s="5">
        <v>141</v>
      </c>
      <c r="H1507" s="5" t="str">
        <v>Ethan‚ Jesse</v>
      </c>
      <c r="I1507" s="5" t="str">
        <v>Planned</v>
      </c>
      <c r="J1507" s="220">
        <f>_xlfn.XLOOKUP(G1507,Calendar!$A$2:$A$300,Calendar!$B$2:$B$300)</f>
        <v>43549</v>
      </c>
      <c r="K1507" s="5" t="b">
        <f t="shared" ca="1" si="75"/>
        <v>0</v>
      </c>
      <c r="L1507" s="5" t="str">
        <f t="shared" si="76"/>
        <v>FoundationAll the Small Poems141</v>
      </c>
    </row>
    <row r="1508" spans="1:12" hidden="1" x14ac:dyDescent="0.25">
      <c r="A1508" s="217" t="str">
        <f t="shared" si="74"/>
        <v>ƒ __/__</v>
      </c>
      <c r="B1508" s="217" t="str">
        <f>IFERROR(IF(VLOOKUP(L1508,ActivityList[#Data],13,0)="Yes"," "&amp;Map,"")&amp;IF(VLOOKUP(L1508,ActivityList[#Data],14,0)="Yes"," "&amp;Timeline,IF(VLOOKUP(L1508,ActivityList[#Data],14,0)="Figure"," "&amp;Timeline&amp;Figure,"")),"")</f>
        <v/>
      </c>
      <c r="C1508" s="85" t="str">
        <v>Read p.158 "Coat Hangers"</v>
      </c>
      <c r="D1508" s="218" t="str">
        <v>All the Small Poems</v>
      </c>
      <c r="E1508" s="218" t="str">
        <v>Foundation</v>
      </c>
      <c r="F1508" s="219" t="str">
        <v>Literature</v>
      </c>
      <c r="G1508" s="5">
        <v>142</v>
      </c>
      <c r="H1508" s="5" t="str">
        <v>Ethan‚ Jesse</v>
      </c>
      <c r="I1508" s="5" t="str">
        <v>Planned</v>
      </c>
      <c r="J1508" s="220">
        <f>_xlfn.XLOOKUP(G1508,Calendar!$A$2:$A$300,Calendar!$B$2:$B$300)</f>
        <v>43550</v>
      </c>
      <c r="K1508" s="5" t="b">
        <f t="shared" ca="1" si="75"/>
        <v>0</v>
      </c>
      <c r="L1508" s="5" t="str">
        <f t="shared" si="76"/>
        <v>FoundationAll the Small Poems142</v>
      </c>
    </row>
    <row r="1509" spans="1:12" hidden="1" x14ac:dyDescent="0.25">
      <c r="A1509" s="217" t="str">
        <f t="shared" si="74"/>
        <v>ƒ __/__</v>
      </c>
      <c r="B1509" s="217" t="str">
        <f>IFERROR(IF(VLOOKUP(L1509,ActivityList[#Data],13,0)="Yes"," "&amp;Map,"")&amp;IF(VLOOKUP(L1509,ActivityList[#Data],14,0)="Yes"," "&amp;Timeline,IF(VLOOKUP(L1509,ActivityList[#Data],14,0)="Figure"," "&amp;Timeline&amp;Figure,"")),"")</f>
        <v/>
      </c>
      <c r="C1509" s="85" t="str">
        <v>Read p.159 "Dandelion"</v>
      </c>
      <c r="D1509" s="218" t="str">
        <v>All the Small Poems</v>
      </c>
      <c r="E1509" s="218" t="str">
        <v>Foundation</v>
      </c>
      <c r="F1509" s="219" t="str">
        <v>Literature</v>
      </c>
      <c r="G1509" s="5">
        <v>144</v>
      </c>
      <c r="H1509" s="5" t="str">
        <v>Ethan‚ Jesse</v>
      </c>
      <c r="I1509" s="5" t="str">
        <v>Planned</v>
      </c>
      <c r="J1509" s="220">
        <f>_xlfn.XLOOKUP(G1509,Calendar!$A$2:$A$300,Calendar!$B$2:$B$300)</f>
        <v>43552</v>
      </c>
      <c r="K1509" s="5" t="b">
        <f t="shared" ca="1" si="75"/>
        <v>0</v>
      </c>
      <c r="L1509" s="5" t="str">
        <f t="shared" si="76"/>
        <v>FoundationAll the Small Poems144</v>
      </c>
    </row>
    <row r="1510" spans="1:12" hidden="1" x14ac:dyDescent="0.25">
      <c r="A1510" s="217" t="str">
        <f t="shared" si="74"/>
        <v>ƒ __/__</v>
      </c>
      <c r="B1510" s="217" t="str">
        <f>IFERROR(IF(VLOOKUP(L1510,ActivityList[#Data],13,0)="Yes"," "&amp;Map,"")&amp;IF(VLOOKUP(L1510,ActivityList[#Data],14,0)="Yes"," "&amp;Timeline,IF(VLOOKUP(L1510,ActivityList[#Data],14,0)="Figure"," "&amp;Timeline&amp;Figure,"")),"")</f>
        <v/>
      </c>
      <c r="C1510" s="85" t="str">
        <v>Read pp.160-161 "Heron"</v>
      </c>
      <c r="D1510" s="218" t="str">
        <v>All the Small Poems</v>
      </c>
      <c r="E1510" s="218" t="str">
        <v>Foundation</v>
      </c>
      <c r="F1510" s="219" t="str">
        <v>Literature</v>
      </c>
      <c r="G1510" s="5">
        <v>146</v>
      </c>
      <c r="H1510" s="5" t="str">
        <v>Ethan‚ Jesse</v>
      </c>
      <c r="I1510" s="5" t="str">
        <v>Planned</v>
      </c>
      <c r="J1510" s="220">
        <f>_xlfn.XLOOKUP(G1510,Calendar!$A$2:$A$300,Calendar!$B$2:$B$300)</f>
        <v>43556</v>
      </c>
      <c r="K1510" s="5" t="b">
        <f t="shared" ca="1" si="75"/>
        <v>0</v>
      </c>
      <c r="L1510" s="5" t="str">
        <f t="shared" si="76"/>
        <v>FoundationAll the Small Poems146</v>
      </c>
    </row>
    <row r="1511" spans="1:12" hidden="1" x14ac:dyDescent="0.25">
      <c r="A1511" s="217" t="str">
        <f t="shared" si="74"/>
        <v>ƒ __/__</v>
      </c>
      <c r="B1511" s="217" t="str">
        <f>IFERROR(IF(VLOOKUP(L1511,ActivityList[#Data],13,0)="Yes"," "&amp;Map,"")&amp;IF(VLOOKUP(L1511,ActivityList[#Data],14,0)="Yes"," "&amp;Timeline,IF(VLOOKUP(L1511,ActivityList[#Data],14,0)="Figure"," "&amp;Timeline&amp;Figure,"")),"")</f>
        <v/>
      </c>
      <c r="C1511" s="85" t="str">
        <v>Read p.163 "Library"</v>
      </c>
      <c r="D1511" s="218" t="str">
        <v>All the Small Poems</v>
      </c>
      <c r="E1511" s="218" t="str">
        <v>Foundation</v>
      </c>
      <c r="F1511" s="219" t="str">
        <v>Literature</v>
      </c>
      <c r="G1511" s="5">
        <v>147</v>
      </c>
      <c r="H1511" s="5" t="str">
        <v>Ethan‚ Jesse</v>
      </c>
      <c r="I1511" s="5" t="str">
        <v>Planned</v>
      </c>
      <c r="J1511" s="220">
        <f>_xlfn.XLOOKUP(G1511,Calendar!$A$2:$A$300,Calendar!$B$2:$B$300)</f>
        <v>43557</v>
      </c>
      <c r="K1511" s="5" t="b">
        <f t="shared" ca="1" si="75"/>
        <v>0</v>
      </c>
      <c r="L1511" s="5" t="str">
        <f t="shared" si="76"/>
        <v>FoundationAll the Small Poems147</v>
      </c>
    </row>
    <row r="1512" spans="1:12" hidden="1" x14ac:dyDescent="0.25">
      <c r="A1512" s="217" t="str">
        <f t="shared" si="74"/>
        <v>ƒ __/__</v>
      </c>
      <c r="B1512" s="217" t="str">
        <f>IFERROR(IF(VLOOKUP(L1512,ActivityList[#Data],13,0)="Yes"," "&amp;Map,"")&amp;IF(VLOOKUP(L1512,ActivityList[#Data],14,0)="Yes"," "&amp;Timeline,IF(VLOOKUP(L1512,ActivityList[#Data],14,0)="Figure"," "&amp;Timeline&amp;Figure,"")),"")</f>
        <v/>
      </c>
      <c r="C1512" s="85" t="str">
        <v>Read p.164 "Octopus"</v>
      </c>
      <c r="D1512" s="218" t="str">
        <v>All the Small Poems</v>
      </c>
      <c r="E1512" s="218" t="str">
        <v>Foundation</v>
      </c>
      <c r="F1512" s="219" t="str">
        <v>Literature</v>
      </c>
      <c r="G1512" s="5">
        <v>148</v>
      </c>
      <c r="H1512" s="5" t="str">
        <v>Ethan‚ Jesse</v>
      </c>
      <c r="I1512" s="5" t="str">
        <v>Planned</v>
      </c>
      <c r="J1512" s="220">
        <f>_xlfn.XLOOKUP(G1512,Calendar!$A$2:$A$300,Calendar!$B$2:$B$300)</f>
        <v>43558</v>
      </c>
      <c r="K1512" s="5" t="b">
        <f t="shared" ca="1" si="75"/>
        <v>0</v>
      </c>
      <c r="L1512" s="5" t="str">
        <f t="shared" si="76"/>
        <v>FoundationAll the Small Poems148</v>
      </c>
    </row>
    <row r="1513" spans="1:12" hidden="1" x14ac:dyDescent="0.25">
      <c r="A1513" s="217" t="str">
        <f t="shared" si="74"/>
        <v>ƒ __/__</v>
      </c>
      <c r="B1513" s="217" t="str">
        <f>IFERROR(IF(VLOOKUP(L1513,ActivityList[#Data],13,0)="Yes"," "&amp;Map,"")&amp;IF(VLOOKUP(L1513,ActivityList[#Data],14,0)="Yes"," "&amp;Timeline,IF(VLOOKUP(L1513,ActivityList[#Data],14,0)="Figure"," "&amp;Timeline&amp;Figure,"")),"")</f>
        <v/>
      </c>
      <c r="C1513" s="85" t="str">
        <v>Read p.167 "Skunk"</v>
      </c>
      <c r="D1513" s="218" t="str">
        <v>All the Small Poems</v>
      </c>
      <c r="E1513" s="218" t="str">
        <v>Foundation</v>
      </c>
      <c r="F1513" s="219" t="str">
        <v>Literature</v>
      </c>
      <c r="G1513" s="5">
        <v>149</v>
      </c>
      <c r="H1513" s="5" t="str">
        <v>Ethan‚ Jesse</v>
      </c>
      <c r="I1513" s="5" t="str">
        <v>Planned</v>
      </c>
      <c r="J1513" s="220">
        <f>_xlfn.XLOOKUP(G1513,Calendar!$A$2:$A$300,Calendar!$B$2:$B$300)</f>
        <v>43559</v>
      </c>
      <c r="K1513" s="5" t="b">
        <f t="shared" ca="1" si="75"/>
        <v>0</v>
      </c>
      <c r="L1513" s="5" t="str">
        <f t="shared" si="76"/>
        <v>FoundationAll the Small Poems149</v>
      </c>
    </row>
    <row r="1514" spans="1:12" hidden="1" x14ac:dyDescent="0.25">
      <c r="A1514" s="217" t="str">
        <f t="shared" si="74"/>
        <v>ƒ __/__</v>
      </c>
      <c r="B1514" s="217" t="str">
        <f>IFERROR(IF(VLOOKUP(L1514,ActivityList[#Data],13,0)="Yes"," "&amp;Map,"")&amp;IF(VLOOKUP(L1514,ActivityList[#Data],14,0)="Yes"," "&amp;Timeline,IF(VLOOKUP(L1514,ActivityList[#Data],14,0)="Figure"," "&amp;Timeline&amp;Figure,"")),"")</f>
        <v/>
      </c>
      <c r="C1514" s="85" t="str">
        <v>Read p.168 "Water Lily"</v>
      </c>
      <c r="D1514" s="218" t="str">
        <v>All the Small Poems</v>
      </c>
      <c r="E1514" s="218" t="str">
        <v>Foundation</v>
      </c>
      <c r="F1514" s="219" t="str">
        <v>Literature</v>
      </c>
      <c r="G1514" s="5">
        <v>151</v>
      </c>
      <c r="H1514" s="5" t="str">
        <v>Ethan‚ Jesse</v>
      </c>
      <c r="I1514" s="5" t="str">
        <v>Planned</v>
      </c>
      <c r="J1514" s="220">
        <f>_xlfn.XLOOKUP(G1514,Calendar!$A$2:$A$300,Calendar!$B$2:$B$300)</f>
        <v>43563</v>
      </c>
      <c r="K1514" s="5" t="b">
        <f t="shared" ca="1" si="75"/>
        <v>0</v>
      </c>
      <c r="L1514" s="5" t="str">
        <f t="shared" si="76"/>
        <v>FoundationAll the Small Poems151</v>
      </c>
    </row>
    <row r="1515" spans="1:12" hidden="1" x14ac:dyDescent="0.25">
      <c r="A1515" s="217" t="str">
        <f t="shared" si="74"/>
        <v>ƒ __/__</v>
      </c>
      <c r="B1515" s="217" t="str">
        <f>IFERROR(IF(VLOOKUP(L1515,ActivityList[#Data],13,0)="Yes"," "&amp;Map,"")&amp;IF(VLOOKUP(L1515,ActivityList[#Data],14,0)="Yes"," "&amp;Timeline,IF(VLOOKUP(L1515,ActivityList[#Data],14,0)="Figure"," "&amp;Timeline&amp;Figure,"")),"")</f>
        <v/>
      </c>
      <c r="C1515" s="85" t="str">
        <v>Read p.169 "Broom"</v>
      </c>
      <c r="D1515" s="218" t="str">
        <v>All the Small Poems</v>
      </c>
      <c r="E1515" s="218" t="str">
        <v>Foundation</v>
      </c>
      <c r="F1515" s="219" t="str">
        <v>Literature</v>
      </c>
      <c r="G1515" s="5">
        <v>152</v>
      </c>
      <c r="H1515" s="5" t="str">
        <v>Ethan‚ Jesse</v>
      </c>
      <c r="I1515" s="5" t="str">
        <v>Planned</v>
      </c>
      <c r="J1515" s="220">
        <f>_xlfn.XLOOKUP(G1515,Calendar!$A$2:$A$300,Calendar!$B$2:$B$300)</f>
        <v>43564</v>
      </c>
      <c r="K1515" s="5" t="b">
        <f t="shared" ca="1" si="75"/>
        <v>0</v>
      </c>
      <c r="L1515" s="5" t="str">
        <f t="shared" si="76"/>
        <v>FoundationAll the Small Poems152</v>
      </c>
    </row>
    <row r="1516" spans="1:12" hidden="1" x14ac:dyDescent="0.25">
      <c r="A1516" s="217" t="str">
        <f t="shared" si="74"/>
        <v>ƒ __/__</v>
      </c>
      <c r="B1516" s="217" t="str">
        <f>IFERROR(IF(VLOOKUP(L1516,ActivityList[#Data],13,0)="Yes"," "&amp;Map,"")&amp;IF(VLOOKUP(L1516,ActivityList[#Data],14,0)="Yes"," "&amp;Timeline,IF(VLOOKUP(L1516,ActivityList[#Data],14,0)="Figure"," "&amp;Timeline&amp;Figure,"")),"")</f>
        <v/>
      </c>
      <c r="C1516" s="85" t="str">
        <v>Read pp.170-171 "Giraffe"</v>
      </c>
      <c r="D1516" s="218" t="str">
        <v>All the Small Poems</v>
      </c>
      <c r="E1516" s="218" t="str">
        <v>Foundation</v>
      </c>
      <c r="F1516" s="219" t="str">
        <v>Literature</v>
      </c>
      <c r="G1516" s="5">
        <v>154</v>
      </c>
      <c r="H1516" s="5" t="str">
        <v>Ethan‚ Jesse</v>
      </c>
      <c r="I1516" s="5" t="str">
        <v>Planned</v>
      </c>
      <c r="J1516" s="220">
        <f>_xlfn.XLOOKUP(G1516,Calendar!$A$2:$A$300,Calendar!$B$2:$B$300)</f>
        <v>43566</v>
      </c>
      <c r="K1516" s="5" t="b">
        <f t="shared" ca="1" si="75"/>
        <v>0</v>
      </c>
      <c r="L1516" s="5" t="str">
        <f t="shared" si="76"/>
        <v>FoundationAll the Small Poems154</v>
      </c>
    </row>
    <row r="1517" spans="1:12" hidden="1" x14ac:dyDescent="0.25">
      <c r="A1517" s="217" t="str">
        <f t="shared" si="74"/>
        <v>ƒ __/__</v>
      </c>
      <c r="B1517" s="217" t="str">
        <f>IFERROR(IF(VLOOKUP(L1517,ActivityList[#Data],13,0)="Yes"," "&amp;Map,"")&amp;IF(VLOOKUP(L1517,ActivityList[#Data],14,0)="Yes"," "&amp;Timeline,IF(VLOOKUP(L1517,ActivityList[#Data],14,0)="Figure"," "&amp;Timeline&amp;Figure,"")),"")</f>
        <v/>
      </c>
      <c r="C1517" s="85" t="str">
        <v>Read pp.172-173 "Flies"</v>
      </c>
      <c r="D1517" s="218" t="str">
        <v>All the Small Poems</v>
      </c>
      <c r="E1517" s="218" t="str">
        <v>Foundation</v>
      </c>
      <c r="F1517" s="219" t="str">
        <v>Literature</v>
      </c>
      <c r="G1517" s="5">
        <v>156</v>
      </c>
      <c r="H1517" s="5" t="str">
        <v>Ethan‚ Jesse</v>
      </c>
      <c r="I1517" s="5" t="str">
        <v>Planned</v>
      </c>
      <c r="J1517" s="220">
        <f>_xlfn.XLOOKUP(G1517,Calendar!$A$2:$A$300,Calendar!$B$2:$B$300)</f>
        <v>43570</v>
      </c>
      <c r="K1517" s="5" t="b">
        <f t="shared" ca="1" si="75"/>
        <v>0</v>
      </c>
      <c r="L1517" s="5" t="str">
        <f t="shared" si="76"/>
        <v>FoundationAll the Small Poems156</v>
      </c>
    </row>
    <row r="1518" spans="1:12" hidden="1" x14ac:dyDescent="0.25">
      <c r="A1518" s="217" t="str">
        <f t="shared" si="74"/>
        <v>ƒ __/__</v>
      </c>
      <c r="B1518" s="217" t="str">
        <f>IFERROR(IF(VLOOKUP(L1518,ActivityList[#Data],13,0)="Yes"," "&amp;Map,"")&amp;IF(VLOOKUP(L1518,ActivityList[#Data],14,0)="Yes"," "&amp;Timeline,IF(VLOOKUP(L1518,ActivityList[#Data],14,0)="Figure"," "&amp;Timeline&amp;Figure,"")),"")</f>
        <v/>
      </c>
      <c r="C1518" s="85" t="str">
        <v>Read p.177 "Key"</v>
      </c>
      <c r="D1518" s="218" t="str">
        <v>All the Small Poems</v>
      </c>
      <c r="E1518" s="218" t="str">
        <v>Foundation</v>
      </c>
      <c r="F1518" s="219" t="str">
        <v>Literature</v>
      </c>
      <c r="G1518" s="5">
        <v>157</v>
      </c>
      <c r="H1518" s="5" t="str">
        <v>Ethan‚ Jesse</v>
      </c>
      <c r="I1518" s="5" t="str">
        <v>Planned</v>
      </c>
      <c r="J1518" s="220">
        <f>_xlfn.XLOOKUP(G1518,Calendar!$A$2:$A$300,Calendar!$B$2:$B$300)</f>
        <v>43571</v>
      </c>
      <c r="K1518" s="5" t="b">
        <f t="shared" ca="1" si="75"/>
        <v>0</v>
      </c>
      <c r="L1518" s="5" t="str">
        <f t="shared" si="76"/>
        <v>FoundationAll the Small Poems157</v>
      </c>
    </row>
    <row r="1519" spans="1:12" hidden="1" x14ac:dyDescent="0.25">
      <c r="A1519" s="217" t="str">
        <f t="shared" si="74"/>
        <v>ƒ __/__</v>
      </c>
      <c r="B1519" s="217" t="str">
        <f>IFERROR(IF(VLOOKUP(L1519,ActivityList[#Data],13,0)="Yes"," "&amp;Map,"")&amp;IF(VLOOKUP(L1519,ActivityList[#Data],14,0)="Yes"," "&amp;Timeline,IF(VLOOKUP(L1519,ActivityList[#Data],14,0)="Figure"," "&amp;Timeline&amp;Figure,"")),"")</f>
        <v/>
      </c>
      <c r="C1519" s="85" t="str">
        <v>Read pp.178-179 "String"</v>
      </c>
      <c r="D1519" s="218" t="str">
        <v>All the Small Poems</v>
      </c>
      <c r="E1519" s="218" t="str">
        <v>Foundation</v>
      </c>
      <c r="F1519" s="219" t="str">
        <v>Literature</v>
      </c>
      <c r="G1519" s="5">
        <v>159</v>
      </c>
      <c r="H1519" s="5" t="str">
        <v>Ethan‚ Jesse</v>
      </c>
      <c r="I1519" s="5" t="str">
        <v>Planned</v>
      </c>
      <c r="J1519" s="220">
        <f>_xlfn.XLOOKUP(G1519,Calendar!$A$2:$A$300,Calendar!$B$2:$B$300)</f>
        <v>43573</v>
      </c>
      <c r="K1519" s="5" t="b">
        <f t="shared" ca="1" si="75"/>
        <v>0</v>
      </c>
      <c r="L1519" s="5" t="str">
        <f t="shared" si="76"/>
        <v>FoundationAll the Small Poems159</v>
      </c>
    </row>
    <row r="1520" spans="1:12" hidden="1" x14ac:dyDescent="0.25">
      <c r="A1520" s="217" t="str">
        <f t="shared" si="74"/>
        <v>ƒ __/__</v>
      </c>
      <c r="B1520" s="217" t="str">
        <f>IFERROR(IF(VLOOKUP(L1520,ActivityList[#Data],13,0)="Yes"," "&amp;Map,"")&amp;IF(VLOOKUP(L1520,ActivityList[#Data],14,0)="Yes"," "&amp;Timeline,IF(VLOOKUP(L1520,ActivityList[#Data],14,0)="Figure"," "&amp;Timeline&amp;Figure,"")),"")</f>
        <v/>
      </c>
      <c r="C1520" s="85" t="str">
        <v>Read p.180 "Garage Sale"</v>
      </c>
      <c r="D1520" s="218" t="str">
        <v>All the Small Poems</v>
      </c>
      <c r="E1520" s="218" t="str">
        <v>Foundation</v>
      </c>
      <c r="F1520" s="219" t="str">
        <v>Literature</v>
      </c>
      <c r="G1520" s="5">
        <v>161</v>
      </c>
      <c r="H1520" s="5" t="str">
        <v>Ethan‚ Jesse</v>
      </c>
      <c r="I1520" s="5" t="str">
        <v>Planned</v>
      </c>
      <c r="J1520" s="220">
        <f>_xlfn.XLOOKUP(G1520,Calendar!$A$2:$A$300,Calendar!$B$2:$B$300)</f>
        <v>43577</v>
      </c>
      <c r="K1520" s="5" t="b">
        <f t="shared" ca="1" si="75"/>
        <v>0</v>
      </c>
      <c r="L1520" s="5" t="str">
        <f t="shared" si="76"/>
        <v>FoundationAll the Small Poems161</v>
      </c>
    </row>
    <row r="1521" spans="1:12" hidden="1" x14ac:dyDescent="0.25">
      <c r="A1521" s="217" t="str">
        <f t="shared" si="74"/>
        <v>ƒ __/__</v>
      </c>
      <c r="B1521" s="217" t="str">
        <f>IFERROR(IF(VLOOKUP(L1521,ActivityList[#Data],13,0)="Yes"," "&amp;Map,"")&amp;IF(VLOOKUP(L1521,ActivityList[#Data],14,0)="Yes"," "&amp;Timeline,IF(VLOOKUP(L1521,ActivityList[#Data],14,0)="Figure"," "&amp;Timeline&amp;Figure,"")),"")</f>
        <v/>
      </c>
      <c r="C1521" s="85" t="str">
        <v>Read p.181 "Horse Chestnut"</v>
      </c>
      <c r="D1521" s="218" t="str">
        <v>All the Small Poems</v>
      </c>
      <c r="E1521" s="218" t="str">
        <v>Foundation</v>
      </c>
      <c r="F1521" s="219" t="str">
        <v>Literature</v>
      </c>
      <c r="G1521" s="5">
        <v>162</v>
      </c>
      <c r="H1521" s="5" t="str">
        <v>Ethan‚ Jesse</v>
      </c>
      <c r="I1521" s="5" t="str">
        <v>Planned</v>
      </c>
      <c r="J1521" s="220">
        <f>_xlfn.XLOOKUP(G1521,Calendar!$A$2:$A$300,Calendar!$B$2:$B$300)</f>
        <v>43578</v>
      </c>
      <c r="K1521" s="5" t="b">
        <f t="shared" ca="1" si="75"/>
        <v>0</v>
      </c>
      <c r="L1521" s="5" t="str">
        <f t="shared" si="76"/>
        <v>FoundationAll the Small Poems162</v>
      </c>
    </row>
    <row r="1522" spans="1:12" hidden="1" x14ac:dyDescent="0.25">
      <c r="A1522" s="217" t="str">
        <f t="shared" si="74"/>
        <v>ƒ __/__</v>
      </c>
      <c r="B1522" s="217" t="str">
        <f>IFERROR(IF(VLOOKUP(L1522,ActivityList[#Data],13,0)="Yes"," "&amp;Map,"")&amp;IF(VLOOKUP(L1522,ActivityList[#Data],14,0)="Yes"," "&amp;Timeline,IF(VLOOKUP(L1522,ActivityList[#Data],14,0)="Figure"," "&amp;Timeline&amp;Figure,"")),"")</f>
        <v/>
      </c>
      <c r="C1522" s="85" t="str">
        <v>Read pp.184-185 "Mud"</v>
      </c>
      <c r="D1522" s="218" t="str">
        <v>All the Small Poems</v>
      </c>
      <c r="E1522" s="218" t="str">
        <v>Foundation</v>
      </c>
      <c r="F1522" s="219" t="str">
        <v>Literature</v>
      </c>
      <c r="G1522" s="5">
        <v>166</v>
      </c>
      <c r="H1522" s="5" t="str">
        <v>Ethan‚ Jesse</v>
      </c>
      <c r="I1522" s="5" t="str">
        <v>Planned</v>
      </c>
      <c r="J1522" s="220">
        <f>_xlfn.XLOOKUP(G1522,Calendar!$A$2:$A$300,Calendar!$B$2:$B$300)</f>
        <v>43584</v>
      </c>
      <c r="K1522" s="5" t="b">
        <f t="shared" ca="1" si="75"/>
        <v>0</v>
      </c>
      <c r="L1522" s="5" t="str">
        <f t="shared" si="76"/>
        <v>FoundationAll the Small Poems166</v>
      </c>
    </row>
    <row r="1523" spans="1:12" hidden="1" x14ac:dyDescent="0.25">
      <c r="A1523" s="217" t="str">
        <f t="shared" si="74"/>
        <v>ƒ __/__</v>
      </c>
      <c r="B1523" s="217" t="str">
        <f>IFERROR(IF(VLOOKUP(L1523,ActivityList[#Data],13,0)="Yes"," "&amp;Map,"")&amp;IF(VLOOKUP(L1523,ActivityList[#Data],14,0)="Yes"," "&amp;Timeline,IF(VLOOKUP(L1523,ActivityList[#Data],14,0)="Figure"," "&amp;Timeline&amp;Figure,"")),"")</f>
        <v/>
      </c>
      <c r="C1523" s="85" t="str">
        <v>Read p.186 "Autumn Geese"</v>
      </c>
      <c r="D1523" s="218" t="str">
        <v>All the Small Poems</v>
      </c>
      <c r="E1523" s="218" t="str">
        <v>Foundation</v>
      </c>
      <c r="F1523" s="219" t="str">
        <v>Literature</v>
      </c>
      <c r="G1523" s="5">
        <v>167</v>
      </c>
      <c r="H1523" s="5" t="str">
        <v>Ethan‚ Jesse</v>
      </c>
      <c r="I1523" s="5" t="str">
        <v>Planned</v>
      </c>
      <c r="J1523" s="220">
        <f>_xlfn.XLOOKUP(G1523,Calendar!$A$2:$A$300,Calendar!$B$2:$B$300)</f>
        <v>43585</v>
      </c>
      <c r="K1523" s="5" t="b">
        <f t="shared" ca="1" si="75"/>
        <v>0</v>
      </c>
      <c r="L1523" s="5" t="str">
        <f t="shared" si="76"/>
        <v>FoundationAll the Small Poems167</v>
      </c>
    </row>
    <row r="1524" spans="1:12" hidden="1" x14ac:dyDescent="0.25">
      <c r="A1524" s="217" t="str">
        <f t="shared" si="74"/>
        <v>ƒ __/__</v>
      </c>
      <c r="B1524" s="217" t="str">
        <f>IFERROR(IF(VLOOKUP(L1524,ActivityList[#Data],13,0)="Yes"," "&amp;Map,"")&amp;IF(VLOOKUP(L1524,ActivityList[#Data],14,0)="Yes"," "&amp;Timeline,IF(VLOOKUP(L1524,ActivityList[#Data],14,0)="Figure"," "&amp;Timeline&amp;Figure,"")),"")</f>
        <v/>
      </c>
      <c r="C1524" s="85" t="str">
        <v>Read p.187 "Violets"</v>
      </c>
      <c r="D1524" s="218" t="str">
        <v>All the Small Poems</v>
      </c>
      <c r="E1524" s="218" t="str">
        <v>Foundation</v>
      </c>
      <c r="F1524" s="219" t="str">
        <v>Literature</v>
      </c>
      <c r="G1524" s="5">
        <v>169</v>
      </c>
      <c r="H1524" s="5" t="str">
        <v>Ethan‚ Jesse</v>
      </c>
      <c r="I1524" s="5" t="str">
        <v>Planned</v>
      </c>
      <c r="J1524" s="220">
        <f>_xlfn.XLOOKUP(G1524,Calendar!$A$2:$A$300,Calendar!$B$2:$B$300)</f>
        <v>43587</v>
      </c>
      <c r="K1524" s="5" t="b">
        <f t="shared" ca="1" si="75"/>
        <v>0</v>
      </c>
      <c r="L1524" s="5" t="str">
        <f t="shared" si="76"/>
        <v>FoundationAll the Small Poems169</v>
      </c>
    </row>
    <row r="1525" spans="1:12" hidden="1" x14ac:dyDescent="0.25">
      <c r="A1525" s="217" t="str">
        <f t="shared" si="74"/>
        <v>ƒ __/__</v>
      </c>
      <c r="B1525" s="217" t="str">
        <f>IFERROR(IF(VLOOKUP(L1525,ActivityList[#Data],13,0)="Yes"," "&amp;Map,"")&amp;IF(VLOOKUP(L1525,ActivityList[#Data],14,0)="Yes"," "&amp;Timeline,IF(VLOOKUP(L1525,ActivityList[#Data],14,0)="Figure"," "&amp;Timeline&amp;Figure,"")),"")</f>
        <v/>
      </c>
      <c r="C1525" s="85" t="str">
        <v>Read p.188 "Web"</v>
      </c>
      <c r="D1525" s="218" t="str">
        <v>All the Small Poems</v>
      </c>
      <c r="E1525" s="218" t="str">
        <v>Foundation</v>
      </c>
      <c r="F1525" s="219" t="str">
        <v>Literature</v>
      </c>
      <c r="G1525" s="5">
        <v>171</v>
      </c>
      <c r="H1525" s="5" t="str">
        <v>Ethan‚ Jesse</v>
      </c>
      <c r="I1525" s="5" t="str">
        <v>Planned</v>
      </c>
      <c r="J1525" s="220">
        <f>_xlfn.XLOOKUP(G1525,Calendar!$A$2:$A$300,Calendar!$B$2:$B$300)</f>
        <v>43591</v>
      </c>
      <c r="K1525" s="5" t="b">
        <f t="shared" ca="1" si="75"/>
        <v>0</v>
      </c>
      <c r="L1525" s="5" t="str">
        <f t="shared" si="76"/>
        <v>FoundationAll the Small Poems171</v>
      </c>
    </row>
    <row r="1526" spans="1:12" hidden="1" x14ac:dyDescent="0.25">
      <c r="A1526" s="217" t="str">
        <f t="shared" si="74"/>
        <v>ƒ __/__</v>
      </c>
      <c r="B1526" s="217" t="str">
        <f>IFERROR(IF(VLOOKUP(L1526,ActivityList[#Data],13,0)="Yes"," "&amp;Map,"")&amp;IF(VLOOKUP(L1526,ActivityList[#Data],14,0)="Yes"," "&amp;Timeline,IF(VLOOKUP(L1526,ActivityList[#Data],14,0)="Figure"," "&amp;Timeline&amp;Figure,"")),"")</f>
        <v/>
      </c>
      <c r="C1526" s="85" t="str">
        <v>Read p.189 "Doll"</v>
      </c>
      <c r="D1526" s="218" t="str">
        <v>All the Small Poems</v>
      </c>
      <c r="E1526" s="218" t="str">
        <v>Foundation</v>
      </c>
      <c r="F1526" s="219" t="str">
        <v>Literature</v>
      </c>
      <c r="G1526" s="5">
        <v>172</v>
      </c>
      <c r="H1526" s="5" t="str">
        <v>Ethan‚ Jesse</v>
      </c>
      <c r="I1526" s="5" t="str">
        <v>Planned</v>
      </c>
      <c r="J1526" s="220">
        <f>_xlfn.XLOOKUP(G1526,Calendar!$A$2:$A$300,Calendar!$B$2:$B$300)</f>
        <v>43592</v>
      </c>
      <c r="K1526" s="5" t="b">
        <f t="shared" ca="1" si="75"/>
        <v>0</v>
      </c>
      <c r="L1526" s="5" t="str">
        <f t="shared" si="76"/>
        <v>FoundationAll the Small Poems172</v>
      </c>
    </row>
    <row r="1527" spans="1:12" hidden="1" x14ac:dyDescent="0.25">
      <c r="A1527" s="217" t="str">
        <f t="shared" si="74"/>
        <v>ƒ __/__</v>
      </c>
      <c r="B1527" s="217" t="str">
        <f>IFERROR(IF(VLOOKUP(L1527,ActivityList[#Data],13,0)="Yes"," "&amp;Map,"")&amp;IF(VLOOKUP(L1527,ActivityList[#Data],14,0)="Yes"," "&amp;Timeline,IF(VLOOKUP(L1527,ActivityList[#Data],14,0)="Figure"," "&amp;Timeline&amp;Figure,"")),"")</f>
        <v/>
      </c>
      <c r="C1527" s="85" t="str">
        <v>Read p.190 "Potatoes"</v>
      </c>
      <c r="D1527" s="218" t="str">
        <v>All the Small Poems</v>
      </c>
      <c r="E1527" s="218" t="str">
        <v>Foundation</v>
      </c>
      <c r="F1527" s="219" t="str">
        <v>Literature</v>
      </c>
      <c r="G1527" s="5">
        <v>174</v>
      </c>
      <c r="H1527" s="5" t="str">
        <v>Ethan‚ Jesse</v>
      </c>
      <c r="I1527" s="5" t="str">
        <v>Planned</v>
      </c>
      <c r="J1527" s="220">
        <f>_xlfn.XLOOKUP(G1527,Calendar!$A$2:$A$300,Calendar!$B$2:$B$300)</f>
        <v>43594</v>
      </c>
      <c r="K1527" s="5" t="b">
        <f t="shared" ca="1" si="75"/>
        <v>0</v>
      </c>
      <c r="L1527" s="5" t="str">
        <f t="shared" si="76"/>
        <v>FoundationAll the Small Poems174</v>
      </c>
    </row>
    <row r="1528" spans="1:12" hidden="1" x14ac:dyDescent="0.25">
      <c r="A1528" s="217" t="str">
        <f t="shared" si="74"/>
        <v>ƒ __/__</v>
      </c>
      <c r="B1528" s="217" t="str">
        <f>IFERROR(IF(VLOOKUP(L1528,ActivityList[#Data],13,0)="Yes"," "&amp;Map,"")&amp;IF(VLOOKUP(L1528,ActivityList[#Data],14,0)="Yes"," "&amp;Timeline,IF(VLOOKUP(L1528,ActivityList[#Data],14,0)="Figure"," "&amp;Timeline&amp;Figure,"")),"")</f>
        <v/>
      </c>
      <c r="C1528" s="85" t="str">
        <v>Read p.191 "July"</v>
      </c>
      <c r="D1528" s="218" t="str">
        <v>All the Small Poems</v>
      </c>
      <c r="E1528" s="218" t="str">
        <v>Foundation</v>
      </c>
      <c r="F1528" s="219" t="str">
        <v>Literature</v>
      </c>
      <c r="G1528" s="5">
        <v>176</v>
      </c>
      <c r="H1528" s="5" t="str">
        <v>Ethan‚ Jesse</v>
      </c>
      <c r="I1528" s="5" t="str">
        <v>Planned</v>
      </c>
      <c r="J1528" s="220">
        <f>_xlfn.XLOOKUP(G1528,Calendar!$A$2:$A$300,Calendar!$B$2:$B$300)</f>
        <v>43598</v>
      </c>
      <c r="K1528" s="5" t="b">
        <f t="shared" ca="1" si="75"/>
        <v>0</v>
      </c>
      <c r="L1528" s="5" t="str">
        <f t="shared" si="76"/>
        <v>FoundationAll the Small Poems176</v>
      </c>
    </row>
    <row r="1529" spans="1:12" hidden="1" x14ac:dyDescent="0.25">
      <c r="A1529" s="217" t="str">
        <f t="shared" si="74"/>
        <v>ƒ __/__</v>
      </c>
      <c r="B1529" s="217" t="str">
        <f>IFERROR(IF(VLOOKUP(L1529,ActivityList[#Data],13,0)="Yes"," "&amp;Map,"")&amp;IF(VLOOKUP(L1529,ActivityList[#Data],14,0)="Yes"," "&amp;Timeline,IF(VLOOKUP(L1529,ActivityList[#Data],14,0)="Figure"," "&amp;Timeline&amp;Figure,"")),"")</f>
        <v/>
      </c>
      <c r="C1529" s="85" t="str">
        <v>Read p.193 "Pocket"</v>
      </c>
      <c r="D1529" s="218" t="str">
        <v>All the Small Poems</v>
      </c>
      <c r="E1529" s="218" t="str">
        <v>Foundation</v>
      </c>
      <c r="F1529" s="219" t="str">
        <v>Literature</v>
      </c>
      <c r="G1529" s="5">
        <v>177</v>
      </c>
      <c r="H1529" s="5" t="str">
        <v>Ethan‚ Jesse</v>
      </c>
      <c r="I1529" s="5" t="str">
        <v>Planned</v>
      </c>
      <c r="J1529" s="220">
        <f>_xlfn.XLOOKUP(G1529,Calendar!$A$2:$A$300,Calendar!$B$2:$B$300)</f>
        <v>43599</v>
      </c>
      <c r="K1529" s="5" t="b">
        <f t="shared" ca="1" si="75"/>
        <v>0</v>
      </c>
      <c r="L1529" s="5" t="str">
        <f t="shared" si="76"/>
        <v>FoundationAll the Small Poems177</v>
      </c>
    </row>
    <row r="1530" spans="1:12" hidden="1" x14ac:dyDescent="0.25">
      <c r="A1530" s="217" t="str">
        <f t="shared" si="74"/>
        <v>ƒ __/__</v>
      </c>
      <c r="B1530" s="217" t="str">
        <f>IFERROR(IF(VLOOKUP(L1530,ActivityList[#Data],13,0)="Yes"," "&amp;Map,"")&amp;IF(VLOOKUP(L1530,ActivityList[#Data],14,0)="Yes"," "&amp;Timeline,IF(VLOOKUP(L1530,ActivityList[#Data],14,0)="Figure"," "&amp;Timeline&amp;Figure,"")),"")</f>
        <v/>
      </c>
      <c r="C1530" s="85" t="str">
        <v>Read p.194 "Book"</v>
      </c>
      <c r="D1530" s="218" t="str">
        <v>All the Small Poems</v>
      </c>
      <c r="E1530" s="218" t="str">
        <v>Foundation</v>
      </c>
      <c r="F1530" s="219" t="str">
        <v>Literature</v>
      </c>
      <c r="G1530" s="5">
        <v>179</v>
      </c>
      <c r="H1530" s="5" t="str">
        <v>Ethan‚ Jesse</v>
      </c>
      <c r="I1530" s="5" t="str">
        <v>Planned</v>
      </c>
      <c r="J1530" s="220">
        <f>_xlfn.XLOOKUP(G1530,Calendar!$A$2:$A$300,Calendar!$B$2:$B$300)</f>
        <v>43601</v>
      </c>
      <c r="K1530" s="5" t="b">
        <f t="shared" ca="1" si="75"/>
        <v>0</v>
      </c>
      <c r="L1530" s="5" t="str">
        <f t="shared" si="76"/>
        <v>FoundationAll the Small Poems179</v>
      </c>
    </row>
    <row r="1531" spans="1:12" hidden="1" x14ac:dyDescent="0.25">
      <c r="A1531" s="217" t="str">
        <f t="shared" si="74"/>
        <v>ƒ __/__</v>
      </c>
      <c r="B1531" s="217" t="str">
        <f>IFERROR(IF(VLOOKUP(L1531,ActivityList[#Data],13,0)="Yes"," "&amp;Map,"")&amp;IF(VLOOKUP(L1531,ActivityList[#Data],14,0)="Yes"," "&amp;Timeline,IF(VLOOKUP(L1531,ActivityList[#Data],14,0)="Figure"," "&amp;Timeline&amp;Figure,"")),"")</f>
        <v/>
      </c>
      <c r="C1531" s="85" t="str">
        <v>Write a journal entry</v>
      </c>
      <c r="D1531" s="218" t="str">
        <v>+ Journal: Ethan</v>
      </c>
      <c r="E1531" s="218" t="str">
        <v>Language Arts</v>
      </c>
      <c r="F1531" s="219" t="str">
        <v>Writing</v>
      </c>
      <c r="G1531" s="5">
        <v>1</v>
      </c>
      <c r="H1531" s="5" t="str">
        <v>Ethan</v>
      </c>
      <c r="I1531" s="5" t="str">
        <v>Completed</v>
      </c>
      <c r="J1531" s="220">
        <f>_xlfn.XLOOKUP(G1531,Calendar!$A$2:$A$300,Calendar!$B$2:$B$300)</f>
        <v>43346</v>
      </c>
      <c r="K1531" s="5" t="b">
        <f t="shared" ca="1" si="75"/>
        <v>1</v>
      </c>
      <c r="L1531" s="5" t="str">
        <f t="shared" si="76"/>
        <v>Language Arts+ Journal: Ethan1</v>
      </c>
    </row>
    <row r="1532" spans="1:12" hidden="1" x14ac:dyDescent="0.25">
      <c r="A1532" s="217" t="str">
        <f t="shared" si="74"/>
        <v>ƒ __/__</v>
      </c>
      <c r="B1532" s="217" t="str">
        <f>IFERROR(IF(VLOOKUP(L1532,ActivityList[#Data],13,0)="Yes"," "&amp;Map,"")&amp;IF(VLOOKUP(L1532,ActivityList[#Data],14,0)="Yes"," "&amp;Timeline,IF(VLOOKUP(L1532,ActivityList[#Data],14,0)="Figure"," "&amp;Timeline&amp;Figure,"")),"")</f>
        <v/>
      </c>
      <c r="C1532" s="85" t="str">
        <v>Write a journal entry</v>
      </c>
      <c r="D1532" s="218" t="str">
        <v>+ Journal: Ethan</v>
      </c>
      <c r="E1532" s="218" t="str">
        <v>Language Arts</v>
      </c>
      <c r="F1532" s="219" t="str">
        <v>Writing</v>
      </c>
      <c r="G1532" s="5">
        <v>2</v>
      </c>
      <c r="H1532" s="5" t="str">
        <v>Ethan</v>
      </c>
      <c r="I1532" s="5" t="str">
        <v>Completed</v>
      </c>
      <c r="J1532" s="220">
        <f>_xlfn.XLOOKUP(G1532,Calendar!$A$2:$A$300,Calendar!$B$2:$B$300)</f>
        <v>43347</v>
      </c>
      <c r="K1532" s="5" t="b">
        <f t="shared" ca="1" si="75"/>
        <v>1</v>
      </c>
      <c r="L1532" s="5" t="str">
        <f t="shared" si="76"/>
        <v>Language Arts+ Journal: Ethan2</v>
      </c>
    </row>
    <row r="1533" spans="1:12" hidden="1" x14ac:dyDescent="0.25">
      <c r="A1533" s="217" t="str">
        <f t="shared" si="74"/>
        <v>ƒ __/__</v>
      </c>
      <c r="B1533" s="217" t="str">
        <f>IFERROR(IF(VLOOKUP(L1533,ActivityList[#Data],13,0)="Yes"," "&amp;Map,"")&amp;IF(VLOOKUP(L1533,ActivityList[#Data],14,0)="Yes"," "&amp;Timeline,IF(VLOOKUP(L1533,ActivityList[#Data],14,0)="Figure"," "&amp;Timeline&amp;Figure,"")),"")</f>
        <v/>
      </c>
      <c r="C1533" s="85" t="str">
        <v>Write a journal entry</v>
      </c>
      <c r="D1533" s="218" t="str">
        <v>+ Journal: Ethan</v>
      </c>
      <c r="E1533" s="218" t="str">
        <v>Language Arts</v>
      </c>
      <c r="F1533" s="219" t="str">
        <v>Writing</v>
      </c>
      <c r="G1533" s="5">
        <v>3</v>
      </c>
      <c r="H1533" s="5" t="str">
        <v>Ethan</v>
      </c>
      <c r="I1533" s="5" t="str">
        <v>Completed</v>
      </c>
      <c r="J1533" s="220">
        <f>_xlfn.XLOOKUP(G1533,Calendar!$A$2:$A$300,Calendar!$B$2:$B$300)</f>
        <v>43348</v>
      </c>
      <c r="K1533" s="5" t="b">
        <f t="shared" ca="1" si="75"/>
        <v>1</v>
      </c>
      <c r="L1533" s="5" t="str">
        <f t="shared" si="76"/>
        <v>Language Arts+ Journal: Ethan3</v>
      </c>
    </row>
    <row r="1534" spans="1:12" hidden="1" x14ac:dyDescent="0.25">
      <c r="A1534" s="217" t="str">
        <f t="shared" si="74"/>
        <v>ƒ __/__</v>
      </c>
      <c r="B1534" s="217" t="str">
        <f>IFERROR(IF(VLOOKUP(L1534,ActivityList[#Data],13,0)="Yes"," "&amp;Map,"")&amp;IF(VLOOKUP(L1534,ActivityList[#Data],14,0)="Yes"," "&amp;Timeline,IF(VLOOKUP(L1534,ActivityList[#Data],14,0)="Figure"," "&amp;Timeline&amp;Figure,"")),"")</f>
        <v/>
      </c>
      <c r="C1534" s="85" t="str">
        <v>Write a journal entry</v>
      </c>
      <c r="D1534" s="218" t="str">
        <v>+ Journal: Ethan</v>
      </c>
      <c r="E1534" s="218" t="str">
        <v>Language Arts</v>
      </c>
      <c r="F1534" s="219" t="str">
        <v>Writing</v>
      </c>
      <c r="G1534" s="5">
        <v>4</v>
      </c>
      <c r="H1534" s="5" t="str">
        <v>Ethan</v>
      </c>
      <c r="I1534" s="5" t="str">
        <v>Completed</v>
      </c>
      <c r="J1534" s="220">
        <f>_xlfn.XLOOKUP(G1534,Calendar!$A$2:$A$300,Calendar!$B$2:$B$300)</f>
        <v>43349</v>
      </c>
      <c r="K1534" s="5" t="b">
        <f t="shared" ca="1" si="75"/>
        <v>1</v>
      </c>
      <c r="L1534" s="5" t="str">
        <f t="shared" si="76"/>
        <v>Language Arts+ Journal: Ethan4</v>
      </c>
    </row>
    <row r="1535" spans="1:12" hidden="1" x14ac:dyDescent="0.25">
      <c r="A1535" s="217" t="str">
        <f t="shared" si="74"/>
        <v>ƒ __/__</v>
      </c>
      <c r="B1535" s="217" t="str">
        <f>IFERROR(IF(VLOOKUP(L1535,ActivityList[#Data],13,0)="Yes"," "&amp;Map,"")&amp;IF(VLOOKUP(L1535,ActivityList[#Data],14,0)="Yes"," "&amp;Timeline,IF(VLOOKUP(L1535,ActivityList[#Data],14,0)="Figure"," "&amp;Timeline&amp;Figure,"")),"")</f>
        <v/>
      </c>
      <c r="C1535" s="85" t="str">
        <v>Write a journal entry</v>
      </c>
      <c r="D1535" s="218" t="str">
        <v>+ Journal: Ethan</v>
      </c>
      <c r="E1535" s="218" t="str">
        <v>Language Arts</v>
      </c>
      <c r="F1535" s="219" t="str">
        <v>Writing</v>
      </c>
      <c r="G1535" s="5">
        <v>5</v>
      </c>
      <c r="H1535" s="5" t="str">
        <v>Ethan</v>
      </c>
      <c r="I1535" s="5" t="str">
        <v>Completed</v>
      </c>
      <c r="J1535" s="220">
        <f>_xlfn.XLOOKUP(G1535,Calendar!$A$2:$A$300,Calendar!$B$2:$B$300)</f>
        <v>43350</v>
      </c>
      <c r="K1535" s="5" t="b">
        <f t="shared" ca="1" si="75"/>
        <v>1</v>
      </c>
      <c r="L1535" s="5" t="str">
        <f t="shared" si="76"/>
        <v>Language Arts+ Journal: Ethan5</v>
      </c>
    </row>
    <row r="1536" spans="1:12" hidden="1" x14ac:dyDescent="0.25">
      <c r="A1536" s="217" t="str">
        <f t="shared" si="74"/>
        <v>ƒ __/__</v>
      </c>
      <c r="B1536" s="217" t="str">
        <f>IFERROR(IF(VLOOKUP(L1536,ActivityList[#Data],13,0)="Yes"," "&amp;Map,"")&amp;IF(VLOOKUP(L1536,ActivityList[#Data],14,0)="Yes"," "&amp;Timeline,IF(VLOOKUP(L1536,ActivityList[#Data],14,0)="Figure"," "&amp;Timeline&amp;Figure,"")),"")</f>
        <v/>
      </c>
      <c r="C1536" s="85" t="str">
        <v>Write a journal entry</v>
      </c>
      <c r="D1536" s="218" t="str">
        <v>+ Journal: Ethan</v>
      </c>
      <c r="E1536" s="218" t="str">
        <v>Language Arts</v>
      </c>
      <c r="F1536" s="219" t="str">
        <v>Writing</v>
      </c>
      <c r="G1536" s="5">
        <v>6</v>
      </c>
      <c r="H1536" s="5" t="str">
        <v>Ethan</v>
      </c>
      <c r="I1536" s="5" t="str">
        <v>Completed</v>
      </c>
      <c r="J1536" s="220">
        <f>_xlfn.XLOOKUP(G1536,Calendar!$A$2:$A$300,Calendar!$B$2:$B$300)</f>
        <v>43353</v>
      </c>
      <c r="K1536" s="5" t="b">
        <f t="shared" ca="1" si="75"/>
        <v>1</v>
      </c>
      <c r="L1536" s="5" t="str">
        <f t="shared" si="76"/>
        <v>Language Arts+ Journal: Ethan6</v>
      </c>
    </row>
    <row r="1537" spans="1:12" hidden="1" x14ac:dyDescent="0.25">
      <c r="A1537" s="217" t="str">
        <f t="shared" si="74"/>
        <v>ƒ __/__</v>
      </c>
      <c r="B1537" s="217" t="str">
        <f>IFERROR(IF(VLOOKUP(L1537,ActivityList[#Data],13,0)="Yes"," "&amp;Map,"")&amp;IF(VLOOKUP(L1537,ActivityList[#Data],14,0)="Yes"," "&amp;Timeline,IF(VLOOKUP(L1537,ActivityList[#Data],14,0)="Figure"," "&amp;Timeline&amp;Figure,"")),"")</f>
        <v/>
      </c>
      <c r="C1537" s="85" t="str">
        <v>Write a journal entry</v>
      </c>
      <c r="D1537" s="218" t="str">
        <v>+ Journal: Ethan</v>
      </c>
      <c r="E1537" s="218" t="str">
        <v>Language Arts</v>
      </c>
      <c r="F1537" s="219" t="str">
        <v>Writing</v>
      </c>
      <c r="G1537" s="5">
        <v>7</v>
      </c>
      <c r="H1537" s="5" t="str">
        <v>Ethan</v>
      </c>
      <c r="I1537" s="5" t="str">
        <v>Completed</v>
      </c>
      <c r="J1537" s="220">
        <f>_xlfn.XLOOKUP(G1537,Calendar!$A$2:$A$300,Calendar!$B$2:$B$300)</f>
        <v>43354</v>
      </c>
      <c r="K1537" s="5" t="b">
        <f t="shared" ca="1" si="75"/>
        <v>1</v>
      </c>
      <c r="L1537" s="5" t="str">
        <f t="shared" si="76"/>
        <v>Language Arts+ Journal: Ethan7</v>
      </c>
    </row>
    <row r="1538" spans="1:12" hidden="1" x14ac:dyDescent="0.25">
      <c r="A1538" s="217" t="str">
        <f t="shared" si="74"/>
        <v>ƒ __/__</v>
      </c>
      <c r="B1538" s="217" t="str">
        <f>IFERROR(IF(VLOOKUP(L1538,ActivityList[#Data],13,0)="Yes"," "&amp;Map,"")&amp;IF(VLOOKUP(L1538,ActivityList[#Data],14,0)="Yes"," "&amp;Timeline,IF(VLOOKUP(L1538,ActivityList[#Data],14,0)="Figure"," "&amp;Timeline&amp;Figure,"")),"")</f>
        <v/>
      </c>
      <c r="C1538" s="85" t="str">
        <v>Write a journal entry</v>
      </c>
      <c r="D1538" s="218" t="str">
        <v>+ Journal: Ethan</v>
      </c>
      <c r="E1538" s="218" t="str">
        <v>Language Arts</v>
      </c>
      <c r="F1538" s="219" t="str">
        <v>Writing</v>
      </c>
      <c r="G1538" s="5">
        <v>8</v>
      </c>
      <c r="H1538" s="5" t="str">
        <v>Ethan</v>
      </c>
      <c r="I1538" s="5" t="str">
        <v>Completed</v>
      </c>
      <c r="J1538" s="220">
        <f>_xlfn.XLOOKUP(G1538,Calendar!$A$2:$A$300,Calendar!$B$2:$B$300)</f>
        <v>43355</v>
      </c>
      <c r="K1538" s="5" t="b">
        <f t="shared" ca="1" si="75"/>
        <v>1</v>
      </c>
      <c r="L1538" s="5" t="str">
        <f t="shared" si="76"/>
        <v>Language Arts+ Journal: Ethan8</v>
      </c>
    </row>
    <row r="1539" spans="1:12" hidden="1" x14ac:dyDescent="0.25">
      <c r="A1539" s="217" t="str">
        <f t="shared" si="74"/>
        <v>ƒ __/__</v>
      </c>
      <c r="B1539" s="217" t="str">
        <f>IFERROR(IF(VLOOKUP(L1539,ActivityList[#Data],13,0)="Yes"," "&amp;Map,"")&amp;IF(VLOOKUP(L1539,ActivityList[#Data],14,0)="Yes"," "&amp;Timeline,IF(VLOOKUP(L1539,ActivityList[#Data],14,0)="Figure"," "&amp;Timeline&amp;Figure,"")),"")</f>
        <v/>
      </c>
      <c r="C1539" s="85" t="str">
        <v>Write a journal entry</v>
      </c>
      <c r="D1539" s="218" t="str">
        <v>+ Journal: Ethan</v>
      </c>
      <c r="E1539" s="218" t="str">
        <v>Language Arts</v>
      </c>
      <c r="F1539" s="219" t="str">
        <v>Writing</v>
      </c>
      <c r="G1539" s="5">
        <v>9</v>
      </c>
      <c r="H1539" s="5" t="str">
        <v>Ethan</v>
      </c>
      <c r="I1539" s="5" t="str">
        <v>Completed</v>
      </c>
      <c r="J1539" s="220">
        <f>_xlfn.XLOOKUP(G1539,Calendar!$A$2:$A$300,Calendar!$B$2:$B$300)</f>
        <v>43356</v>
      </c>
      <c r="K1539" s="5" t="b">
        <f t="shared" ca="1" si="75"/>
        <v>1</v>
      </c>
      <c r="L1539" s="5" t="str">
        <f t="shared" si="76"/>
        <v>Language Arts+ Journal: Ethan9</v>
      </c>
    </row>
    <row r="1540" spans="1:12" hidden="1" x14ac:dyDescent="0.25">
      <c r="A1540" s="217" t="str">
        <f t="shared" si="74"/>
        <v>ƒ __/__</v>
      </c>
      <c r="B1540" s="217" t="str">
        <f>IFERROR(IF(VLOOKUP(L1540,ActivityList[#Data],13,0)="Yes"," "&amp;Map,"")&amp;IF(VLOOKUP(L1540,ActivityList[#Data],14,0)="Yes"," "&amp;Timeline,IF(VLOOKUP(L1540,ActivityList[#Data],14,0)="Figure"," "&amp;Timeline&amp;Figure,"")),"")</f>
        <v/>
      </c>
      <c r="C1540" s="85" t="str">
        <v>Write a journal entry</v>
      </c>
      <c r="D1540" s="218" t="str">
        <v>+ Journal: Ethan</v>
      </c>
      <c r="E1540" s="218" t="str">
        <v>Language Arts</v>
      </c>
      <c r="F1540" s="219" t="str">
        <v>Writing</v>
      </c>
      <c r="G1540" s="5">
        <v>10</v>
      </c>
      <c r="H1540" s="5" t="str">
        <v>Ethan</v>
      </c>
      <c r="I1540" s="5" t="str">
        <v>Completed</v>
      </c>
      <c r="J1540" s="220">
        <f>_xlfn.XLOOKUP(G1540,Calendar!$A$2:$A$300,Calendar!$B$2:$B$300)</f>
        <v>43357</v>
      </c>
      <c r="K1540" s="5" t="b">
        <f t="shared" ca="1" si="75"/>
        <v>1</v>
      </c>
      <c r="L1540" s="5" t="str">
        <f t="shared" si="76"/>
        <v>Language Arts+ Journal: Ethan10</v>
      </c>
    </row>
    <row r="1541" spans="1:12" hidden="1" x14ac:dyDescent="0.25">
      <c r="A1541" s="217" t="str">
        <f t="shared" ref="A1541:A1604" si="77">Planned&amp;" __/__"</f>
        <v>ƒ __/__</v>
      </c>
      <c r="B1541" s="217" t="str">
        <f>IFERROR(IF(VLOOKUP(L1541,ActivityList[#Data],13,0)="Yes"," "&amp;Map,"")&amp;IF(VLOOKUP(L1541,ActivityList[#Data],14,0)="Yes"," "&amp;Timeline,IF(VLOOKUP(L1541,ActivityList[#Data],14,0)="Figure"," "&amp;Timeline&amp;Figure,"")),"")</f>
        <v/>
      </c>
      <c r="C1541" s="85" t="str">
        <v>Write a journal entry</v>
      </c>
      <c r="D1541" s="218" t="str">
        <v>+ Journal: Ethan</v>
      </c>
      <c r="E1541" s="218" t="str">
        <v>Language Arts</v>
      </c>
      <c r="F1541" s="219" t="str">
        <v>Writing</v>
      </c>
      <c r="G1541" s="5">
        <v>11</v>
      </c>
      <c r="H1541" s="5" t="str">
        <v>Ethan</v>
      </c>
      <c r="I1541" s="5" t="str">
        <v>Completed</v>
      </c>
      <c r="J1541" s="220">
        <f>_xlfn.XLOOKUP(G1541,Calendar!$A$2:$A$300,Calendar!$B$2:$B$300)</f>
        <v>43360</v>
      </c>
      <c r="K1541" s="5" t="b">
        <f t="shared" ca="1" si="75"/>
        <v>1</v>
      </c>
      <c r="L1541" s="5" t="str">
        <f t="shared" si="76"/>
        <v>Language Arts+ Journal: Ethan11</v>
      </c>
    </row>
    <row r="1542" spans="1:12" hidden="1" x14ac:dyDescent="0.25">
      <c r="A1542" s="217" t="str">
        <f t="shared" si="77"/>
        <v>ƒ __/__</v>
      </c>
      <c r="B1542" s="217" t="str">
        <f>IFERROR(IF(VLOOKUP(L1542,ActivityList[#Data],13,0)="Yes"," "&amp;Map,"")&amp;IF(VLOOKUP(L1542,ActivityList[#Data],14,0)="Yes"," "&amp;Timeline,IF(VLOOKUP(L1542,ActivityList[#Data],14,0)="Figure"," "&amp;Timeline&amp;Figure,"")),"")</f>
        <v/>
      </c>
      <c r="C1542" s="85" t="str">
        <v>Write a journal entry</v>
      </c>
      <c r="D1542" s="218" t="str">
        <v>+ Journal: Ethan</v>
      </c>
      <c r="E1542" s="218" t="str">
        <v>Language Arts</v>
      </c>
      <c r="F1542" s="219" t="str">
        <v>Writing</v>
      </c>
      <c r="G1542" s="5">
        <v>12</v>
      </c>
      <c r="H1542" s="5" t="str">
        <v>Ethan</v>
      </c>
      <c r="I1542" s="5" t="str">
        <v>Completed</v>
      </c>
      <c r="J1542" s="220">
        <f>_xlfn.XLOOKUP(G1542,Calendar!$A$2:$A$300,Calendar!$B$2:$B$300)</f>
        <v>43361</v>
      </c>
      <c r="K1542" s="5" t="b">
        <f t="shared" ca="1" si="75"/>
        <v>1</v>
      </c>
      <c r="L1542" s="5" t="str">
        <f t="shared" si="76"/>
        <v>Language Arts+ Journal: Ethan12</v>
      </c>
    </row>
    <row r="1543" spans="1:12" hidden="1" x14ac:dyDescent="0.25">
      <c r="A1543" s="217" t="str">
        <f t="shared" si="77"/>
        <v>ƒ __/__</v>
      </c>
      <c r="B1543" s="217" t="str">
        <f>IFERROR(IF(VLOOKUP(L1543,ActivityList[#Data],13,0)="Yes"," "&amp;Map,"")&amp;IF(VLOOKUP(L1543,ActivityList[#Data],14,0)="Yes"," "&amp;Timeline,IF(VLOOKUP(L1543,ActivityList[#Data],14,0)="Figure"," "&amp;Timeline&amp;Figure,"")),"")</f>
        <v/>
      </c>
      <c r="C1543" s="85" t="str">
        <v>Write a journal entry</v>
      </c>
      <c r="D1543" s="218" t="str">
        <v>+ Journal: Ethan</v>
      </c>
      <c r="E1543" s="218" t="str">
        <v>Language Arts</v>
      </c>
      <c r="F1543" s="219" t="str">
        <v>Writing</v>
      </c>
      <c r="G1543" s="5">
        <v>13</v>
      </c>
      <c r="H1543" s="5" t="str">
        <v>Ethan</v>
      </c>
      <c r="I1543" s="5" t="str">
        <v>Completed</v>
      </c>
      <c r="J1543" s="220">
        <f>_xlfn.XLOOKUP(G1543,Calendar!$A$2:$A$300,Calendar!$B$2:$B$300)</f>
        <v>43362</v>
      </c>
      <c r="K1543" s="5" t="b">
        <f t="shared" ca="1" si="75"/>
        <v>1</v>
      </c>
      <c r="L1543" s="5" t="str">
        <f t="shared" si="76"/>
        <v>Language Arts+ Journal: Ethan13</v>
      </c>
    </row>
    <row r="1544" spans="1:12" hidden="1" x14ac:dyDescent="0.25">
      <c r="A1544" s="217" t="str">
        <f t="shared" si="77"/>
        <v>ƒ __/__</v>
      </c>
      <c r="B1544" s="217" t="str">
        <f>IFERROR(IF(VLOOKUP(L1544,ActivityList[#Data],13,0)="Yes"," "&amp;Map,"")&amp;IF(VLOOKUP(L1544,ActivityList[#Data],14,0)="Yes"," "&amp;Timeline,IF(VLOOKUP(L1544,ActivityList[#Data],14,0)="Figure"," "&amp;Timeline&amp;Figure,"")),"")</f>
        <v/>
      </c>
      <c r="C1544" s="85" t="str">
        <v>Write a journal entry</v>
      </c>
      <c r="D1544" s="218" t="str">
        <v>+ Journal: Ethan</v>
      </c>
      <c r="E1544" s="218" t="str">
        <v>Language Arts</v>
      </c>
      <c r="F1544" s="219" t="str">
        <v>Writing</v>
      </c>
      <c r="G1544" s="5">
        <v>14</v>
      </c>
      <c r="H1544" s="5" t="str">
        <v>Ethan</v>
      </c>
      <c r="I1544" s="5" t="str">
        <v>Completed</v>
      </c>
      <c r="J1544" s="220">
        <f>_xlfn.XLOOKUP(G1544,Calendar!$A$2:$A$300,Calendar!$B$2:$B$300)</f>
        <v>43363</v>
      </c>
      <c r="K1544" s="5" t="b">
        <f t="shared" ca="1" si="75"/>
        <v>1</v>
      </c>
      <c r="L1544" s="5" t="str">
        <f t="shared" si="76"/>
        <v>Language Arts+ Journal: Ethan14</v>
      </c>
    </row>
    <row r="1545" spans="1:12" hidden="1" x14ac:dyDescent="0.25">
      <c r="A1545" s="217" t="str">
        <f t="shared" si="77"/>
        <v>ƒ __/__</v>
      </c>
      <c r="B1545" s="217" t="str">
        <f>IFERROR(IF(VLOOKUP(L1545,ActivityList[#Data],13,0)="Yes"," "&amp;Map,"")&amp;IF(VLOOKUP(L1545,ActivityList[#Data],14,0)="Yes"," "&amp;Timeline,IF(VLOOKUP(L1545,ActivityList[#Data],14,0)="Figure"," "&amp;Timeline&amp;Figure,"")),"")</f>
        <v/>
      </c>
      <c r="C1545" s="85" t="str">
        <v>Write a journal entry</v>
      </c>
      <c r="D1545" s="218" t="str">
        <v>+ Journal: Ethan</v>
      </c>
      <c r="E1545" s="218" t="str">
        <v>Language Arts</v>
      </c>
      <c r="F1545" s="219" t="str">
        <v>Writing</v>
      </c>
      <c r="G1545" s="5">
        <v>15</v>
      </c>
      <c r="H1545" s="5" t="str">
        <v>Ethan</v>
      </c>
      <c r="I1545" s="5" t="str">
        <v>Completed</v>
      </c>
      <c r="J1545" s="220">
        <f>_xlfn.XLOOKUP(G1545,Calendar!$A$2:$A$300,Calendar!$B$2:$B$300)</f>
        <v>43364</v>
      </c>
      <c r="K1545" s="5" t="b">
        <f t="shared" ca="1" si="75"/>
        <v>1</v>
      </c>
      <c r="L1545" s="5" t="str">
        <f t="shared" si="76"/>
        <v>Language Arts+ Journal: Ethan15</v>
      </c>
    </row>
    <row r="1546" spans="1:12" hidden="1" x14ac:dyDescent="0.25">
      <c r="A1546" s="217" t="str">
        <f t="shared" si="77"/>
        <v>ƒ __/__</v>
      </c>
      <c r="B1546" s="217" t="str">
        <f>IFERROR(IF(VLOOKUP(L1546,ActivityList[#Data],13,0)="Yes"," "&amp;Map,"")&amp;IF(VLOOKUP(L1546,ActivityList[#Data],14,0)="Yes"," "&amp;Timeline,IF(VLOOKUP(L1546,ActivityList[#Data],14,0)="Figure"," "&amp;Timeline&amp;Figure,"")),"")</f>
        <v/>
      </c>
      <c r="C1546" s="85" t="str">
        <v>Write a journal entry</v>
      </c>
      <c r="D1546" s="218" t="str">
        <v>+ Journal: Ethan</v>
      </c>
      <c r="E1546" s="218" t="str">
        <v>Language Arts</v>
      </c>
      <c r="F1546" s="219" t="str">
        <v>Writing</v>
      </c>
      <c r="G1546" s="5">
        <v>16</v>
      </c>
      <c r="H1546" s="5" t="str">
        <v>Ethan</v>
      </c>
      <c r="I1546" s="5" t="str">
        <v>Completed</v>
      </c>
      <c r="J1546" s="220">
        <f>_xlfn.XLOOKUP(G1546,Calendar!$A$2:$A$300,Calendar!$B$2:$B$300)</f>
        <v>43367</v>
      </c>
      <c r="K1546" s="5" t="b">
        <f t="shared" ca="1" si="75"/>
        <v>1</v>
      </c>
      <c r="L1546" s="5" t="str">
        <f t="shared" si="76"/>
        <v>Language Arts+ Journal: Ethan16</v>
      </c>
    </row>
    <row r="1547" spans="1:12" hidden="1" x14ac:dyDescent="0.25">
      <c r="A1547" s="217" t="str">
        <f t="shared" si="77"/>
        <v>ƒ __/__</v>
      </c>
      <c r="B1547" s="217" t="str">
        <f>IFERROR(IF(VLOOKUP(L1547,ActivityList[#Data],13,0)="Yes"," "&amp;Map,"")&amp;IF(VLOOKUP(L1547,ActivityList[#Data],14,0)="Yes"," "&amp;Timeline,IF(VLOOKUP(L1547,ActivityList[#Data],14,0)="Figure"," "&amp;Timeline&amp;Figure,"")),"")</f>
        <v/>
      </c>
      <c r="C1547" s="85" t="str">
        <v>Write a journal entry</v>
      </c>
      <c r="D1547" s="218" t="str">
        <v>+ Journal: Ethan</v>
      </c>
      <c r="E1547" s="218" t="str">
        <v>Language Arts</v>
      </c>
      <c r="F1547" s="219" t="str">
        <v>Writing</v>
      </c>
      <c r="G1547" s="5">
        <v>17</v>
      </c>
      <c r="H1547" s="5" t="str">
        <v>Ethan</v>
      </c>
      <c r="I1547" s="5" t="str">
        <v>Completed</v>
      </c>
      <c r="J1547" s="220">
        <f>_xlfn.XLOOKUP(G1547,Calendar!$A$2:$A$300,Calendar!$B$2:$B$300)</f>
        <v>43368</v>
      </c>
      <c r="K1547" s="5" t="b">
        <f t="shared" ca="1" si="75"/>
        <v>1</v>
      </c>
      <c r="L1547" s="5" t="str">
        <f t="shared" si="76"/>
        <v>Language Arts+ Journal: Ethan17</v>
      </c>
    </row>
    <row r="1548" spans="1:12" hidden="1" x14ac:dyDescent="0.25">
      <c r="A1548" s="217" t="str">
        <f t="shared" si="77"/>
        <v>ƒ __/__</v>
      </c>
      <c r="B1548" s="217" t="str">
        <f>IFERROR(IF(VLOOKUP(L1548,ActivityList[#Data],13,0)="Yes"," "&amp;Map,"")&amp;IF(VLOOKUP(L1548,ActivityList[#Data],14,0)="Yes"," "&amp;Timeline,IF(VLOOKUP(L1548,ActivityList[#Data],14,0)="Figure"," "&amp;Timeline&amp;Figure,"")),"")</f>
        <v/>
      </c>
      <c r="C1548" s="85" t="str">
        <v>Write a journal entry</v>
      </c>
      <c r="D1548" s="218" t="str">
        <v>+ Journal: Ethan</v>
      </c>
      <c r="E1548" s="218" t="str">
        <v>Language Arts</v>
      </c>
      <c r="F1548" s="219" t="str">
        <v>Writing</v>
      </c>
      <c r="G1548" s="5">
        <v>18</v>
      </c>
      <c r="H1548" s="5" t="str">
        <v>Ethan</v>
      </c>
      <c r="I1548" s="5" t="str">
        <v>Completed</v>
      </c>
      <c r="J1548" s="220">
        <f>_xlfn.XLOOKUP(G1548,Calendar!$A$2:$A$300,Calendar!$B$2:$B$300)</f>
        <v>43369</v>
      </c>
      <c r="K1548" s="5" t="b">
        <f t="shared" ca="1" si="75"/>
        <v>1</v>
      </c>
      <c r="L1548" s="5" t="str">
        <f t="shared" si="76"/>
        <v>Language Arts+ Journal: Ethan18</v>
      </c>
    </row>
    <row r="1549" spans="1:12" hidden="1" x14ac:dyDescent="0.25">
      <c r="A1549" s="217" t="str">
        <f t="shared" si="77"/>
        <v>ƒ __/__</v>
      </c>
      <c r="B1549" s="217" t="str">
        <f>IFERROR(IF(VLOOKUP(L1549,ActivityList[#Data],13,0)="Yes"," "&amp;Map,"")&amp;IF(VLOOKUP(L1549,ActivityList[#Data],14,0)="Yes"," "&amp;Timeline,IF(VLOOKUP(L1549,ActivityList[#Data],14,0)="Figure"," "&amp;Timeline&amp;Figure,"")),"")</f>
        <v/>
      </c>
      <c r="C1549" s="85" t="str">
        <v>Write a journal entry</v>
      </c>
      <c r="D1549" s="218" t="str">
        <v>+ Journal: Ethan</v>
      </c>
      <c r="E1549" s="218" t="str">
        <v>Language Arts</v>
      </c>
      <c r="F1549" s="219" t="str">
        <v>Writing</v>
      </c>
      <c r="G1549" s="5">
        <v>19</v>
      </c>
      <c r="H1549" s="5" t="str">
        <v>Ethan</v>
      </c>
      <c r="I1549" s="5" t="str">
        <v>Completed</v>
      </c>
      <c r="J1549" s="220">
        <f>_xlfn.XLOOKUP(G1549,Calendar!$A$2:$A$300,Calendar!$B$2:$B$300)</f>
        <v>43370</v>
      </c>
      <c r="K1549" s="5" t="b">
        <f t="shared" ca="1" si="75"/>
        <v>1</v>
      </c>
      <c r="L1549" s="5" t="str">
        <f t="shared" si="76"/>
        <v>Language Arts+ Journal: Ethan19</v>
      </c>
    </row>
    <row r="1550" spans="1:12" hidden="1" x14ac:dyDescent="0.25">
      <c r="A1550" s="217" t="str">
        <f t="shared" si="77"/>
        <v>ƒ __/__</v>
      </c>
      <c r="B1550" s="217" t="str">
        <f>IFERROR(IF(VLOOKUP(L1550,ActivityList[#Data],13,0)="Yes"," "&amp;Map,"")&amp;IF(VLOOKUP(L1550,ActivityList[#Data],14,0)="Yes"," "&amp;Timeline,IF(VLOOKUP(L1550,ActivityList[#Data],14,0)="Figure"," "&amp;Timeline&amp;Figure,"")),"")</f>
        <v/>
      </c>
      <c r="C1550" s="85" t="str">
        <v>Write a journal entry</v>
      </c>
      <c r="D1550" s="218" t="str">
        <v>+ Journal: Ethan</v>
      </c>
      <c r="E1550" s="218" t="str">
        <v>Language Arts</v>
      </c>
      <c r="F1550" s="219" t="str">
        <v>Writing</v>
      </c>
      <c r="G1550" s="5">
        <v>20</v>
      </c>
      <c r="H1550" s="5" t="str">
        <v>Ethan</v>
      </c>
      <c r="I1550" s="5" t="str">
        <v>Completed</v>
      </c>
      <c r="J1550" s="220">
        <f>_xlfn.XLOOKUP(G1550,Calendar!$A$2:$A$300,Calendar!$B$2:$B$300)</f>
        <v>43371</v>
      </c>
      <c r="K1550" s="5" t="b">
        <f t="shared" ca="1" si="75"/>
        <v>1</v>
      </c>
      <c r="L1550" s="5" t="str">
        <f t="shared" si="76"/>
        <v>Language Arts+ Journal: Ethan20</v>
      </c>
    </row>
    <row r="1551" spans="1:12" hidden="1" x14ac:dyDescent="0.25">
      <c r="A1551" s="217" t="str">
        <f t="shared" si="77"/>
        <v>ƒ __/__</v>
      </c>
      <c r="B1551" s="217" t="str">
        <f>IFERROR(IF(VLOOKUP(L1551,ActivityList[#Data],13,0)="Yes"," "&amp;Map,"")&amp;IF(VLOOKUP(L1551,ActivityList[#Data],14,0)="Yes"," "&amp;Timeline,IF(VLOOKUP(L1551,ActivityList[#Data],14,0)="Figure"," "&amp;Timeline&amp;Figure,"")),"")</f>
        <v/>
      </c>
      <c r="C1551" s="85" t="str">
        <v>Write a journal entry</v>
      </c>
      <c r="D1551" s="218" t="str">
        <v>+ Journal: Ethan</v>
      </c>
      <c r="E1551" s="218" t="str">
        <v>Language Arts</v>
      </c>
      <c r="F1551" s="219" t="str">
        <v>Writing</v>
      </c>
      <c r="G1551" s="5">
        <v>21</v>
      </c>
      <c r="H1551" s="5" t="str">
        <v>Ethan</v>
      </c>
      <c r="I1551" s="5" t="str">
        <v>Completed</v>
      </c>
      <c r="J1551" s="220">
        <f>_xlfn.XLOOKUP(G1551,Calendar!$A$2:$A$300,Calendar!$B$2:$B$300)</f>
        <v>43374</v>
      </c>
      <c r="K1551" s="5" t="b">
        <f t="shared" ca="1" si="75"/>
        <v>1</v>
      </c>
      <c r="L1551" s="5" t="str">
        <f t="shared" si="76"/>
        <v>Language Arts+ Journal: Ethan21</v>
      </c>
    </row>
    <row r="1552" spans="1:12" hidden="1" x14ac:dyDescent="0.25">
      <c r="A1552" s="217" t="str">
        <f t="shared" si="77"/>
        <v>ƒ __/__</v>
      </c>
      <c r="B1552" s="217" t="str">
        <f>IFERROR(IF(VLOOKUP(L1552,ActivityList[#Data],13,0)="Yes"," "&amp;Map,"")&amp;IF(VLOOKUP(L1552,ActivityList[#Data],14,0)="Yes"," "&amp;Timeline,IF(VLOOKUP(L1552,ActivityList[#Data],14,0)="Figure"," "&amp;Timeline&amp;Figure,"")),"")</f>
        <v/>
      </c>
      <c r="C1552" s="85" t="str">
        <v>Write a journal entry</v>
      </c>
      <c r="D1552" s="218" t="str">
        <v>+ Journal: Ethan</v>
      </c>
      <c r="E1552" s="218" t="str">
        <v>Language Arts</v>
      </c>
      <c r="F1552" s="219" t="str">
        <v>Writing</v>
      </c>
      <c r="G1552" s="5">
        <v>22</v>
      </c>
      <c r="H1552" s="5" t="str">
        <v>Ethan</v>
      </c>
      <c r="I1552" s="5" t="str">
        <v>Completed</v>
      </c>
      <c r="J1552" s="220">
        <f>_xlfn.XLOOKUP(G1552,Calendar!$A$2:$A$300,Calendar!$B$2:$B$300)</f>
        <v>43375</v>
      </c>
      <c r="K1552" s="5" t="b">
        <f t="shared" ca="1" si="75"/>
        <v>1</v>
      </c>
      <c r="L1552" s="5" t="str">
        <f t="shared" si="76"/>
        <v>Language Arts+ Journal: Ethan22</v>
      </c>
    </row>
    <row r="1553" spans="1:12" hidden="1" x14ac:dyDescent="0.25">
      <c r="A1553" s="217" t="str">
        <f t="shared" si="77"/>
        <v>ƒ __/__</v>
      </c>
      <c r="B1553" s="217" t="str">
        <f>IFERROR(IF(VLOOKUP(L1553,ActivityList[#Data],13,0)="Yes"," "&amp;Map,"")&amp;IF(VLOOKUP(L1553,ActivityList[#Data],14,0)="Yes"," "&amp;Timeline,IF(VLOOKUP(L1553,ActivityList[#Data],14,0)="Figure"," "&amp;Timeline&amp;Figure,"")),"")</f>
        <v/>
      </c>
      <c r="C1553" s="85" t="str">
        <v>Write a journal entry</v>
      </c>
      <c r="D1553" s="218" t="str">
        <v>+ Journal: Ethan</v>
      </c>
      <c r="E1553" s="218" t="str">
        <v>Language Arts</v>
      </c>
      <c r="F1553" s="219" t="str">
        <v>Writing</v>
      </c>
      <c r="G1553" s="5">
        <v>23</v>
      </c>
      <c r="H1553" s="5" t="str">
        <v>Ethan</v>
      </c>
      <c r="I1553" s="5" t="str">
        <v>Completed</v>
      </c>
      <c r="J1553" s="220">
        <f>_xlfn.XLOOKUP(G1553,Calendar!$A$2:$A$300,Calendar!$B$2:$B$300)</f>
        <v>43376</v>
      </c>
      <c r="K1553" s="5" t="b">
        <f t="shared" ca="1" si="75"/>
        <v>1</v>
      </c>
      <c r="L1553" s="5" t="str">
        <f t="shared" si="76"/>
        <v>Language Arts+ Journal: Ethan23</v>
      </c>
    </row>
    <row r="1554" spans="1:12" x14ac:dyDescent="0.25">
      <c r="A1554" s="217" t="str">
        <f t="shared" si="77"/>
        <v>ƒ __/__</v>
      </c>
      <c r="B1554" s="217" t="str">
        <f>IFERROR(IF(VLOOKUP(L1554,ActivityList[#Data],13,0)="Yes"," "&amp;Map,"")&amp;IF(VLOOKUP(L1554,ActivityList[#Data],14,0)="Yes"," "&amp;Timeline,IF(VLOOKUP(L1554,ActivityList[#Data],14,0)="Figure"," "&amp;Timeline&amp;Figure,"")),"")</f>
        <v/>
      </c>
      <c r="C1554" s="85" t="str">
        <v>Write a journal entry</v>
      </c>
      <c r="D1554" s="218" t="str">
        <v>+ Journal: Ethan</v>
      </c>
      <c r="E1554" s="218" t="str">
        <v>Language Arts</v>
      </c>
      <c r="F1554" s="219" t="str">
        <v>Writing</v>
      </c>
      <c r="G1554" s="5">
        <v>24</v>
      </c>
      <c r="H1554" s="5" t="str">
        <v>Ethan</v>
      </c>
      <c r="I1554" s="5" t="str">
        <v>Planned</v>
      </c>
      <c r="J1554" s="220">
        <f>_xlfn.XLOOKUP(G1554,Calendar!$A$2:$A$300,Calendar!$B$2:$B$300)</f>
        <v>43377</v>
      </c>
      <c r="K1554" s="5" t="b">
        <f t="shared" ca="1" si="75"/>
        <v>1</v>
      </c>
      <c r="L1554" s="5" t="str">
        <f t="shared" si="76"/>
        <v>Language Arts+ Journal: Ethan24</v>
      </c>
    </row>
    <row r="1555" spans="1:12" x14ac:dyDescent="0.25">
      <c r="A1555" s="217" t="str">
        <f t="shared" si="77"/>
        <v>ƒ __/__</v>
      </c>
      <c r="B1555" s="217" t="str">
        <f>IFERROR(IF(VLOOKUP(L1555,ActivityList[#Data],13,0)="Yes"," "&amp;Map,"")&amp;IF(VLOOKUP(L1555,ActivityList[#Data],14,0)="Yes"," "&amp;Timeline,IF(VLOOKUP(L1555,ActivityList[#Data],14,0)="Figure"," "&amp;Timeline&amp;Figure,"")),"")</f>
        <v/>
      </c>
      <c r="C1555" s="85" t="str">
        <v>Write a journal entry</v>
      </c>
      <c r="D1555" s="218" t="str">
        <v>+ Journal: Ethan</v>
      </c>
      <c r="E1555" s="218" t="str">
        <v>Language Arts</v>
      </c>
      <c r="F1555" s="219" t="str">
        <v>Writing</v>
      </c>
      <c r="G1555" s="5">
        <v>25</v>
      </c>
      <c r="H1555" s="5" t="str">
        <v>Ethan</v>
      </c>
      <c r="I1555" s="5" t="str">
        <v>Planned</v>
      </c>
      <c r="J1555" s="220">
        <f>_xlfn.XLOOKUP(G1555,Calendar!$A$2:$A$300,Calendar!$B$2:$B$300)</f>
        <v>43378</v>
      </c>
      <c r="K1555" s="5" t="b">
        <f t="shared" ref="K1555:K1618" ca="1" si="78">J1555&lt;=$D$1</f>
        <v>1</v>
      </c>
      <c r="L1555" s="5" t="str">
        <f t="shared" ref="L1555:L1618" si="79">E1555&amp;D1555&amp;G1555</f>
        <v>Language Arts+ Journal: Ethan25</v>
      </c>
    </row>
    <row r="1556" spans="1:12" hidden="1" x14ac:dyDescent="0.25">
      <c r="A1556" s="217" t="str">
        <f t="shared" si="77"/>
        <v>ƒ __/__</v>
      </c>
      <c r="B1556" s="217" t="str">
        <f>IFERROR(IF(VLOOKUP(L1556,ActivityList[#Data],13,0)="Yes"," "&amp;Map,"")&amp;IF(VLOOKUP(L1556,ActivityList[#Data],14,0)="Yes"," "&amp;Timeline,IF(VLOOKUP(L1556,ActivityList[#Data],14,0)="Figure"," "&amp;Timeline&amp;Figure,"")),"")</f>
        <v/>
      </c>
      <c r="C1556" s="85" t="str">
        <v>Write a journal entry</v>
      </c>
      <c r="D1556" s="218" t="str">
        <v>+ Journal: Ethan</v>
      </c>
      <c r="E1556" s="218" t="str">
        <v>Language Arts</v>
      </c>
      <c r="F1556" s="219" t="str">
        <v>Writing</v>
      </c>
      <c r="G1556" s="5">
        <v>26</v>
      </c>
      <c r="H1556" s="5" t="str">
        <v>Ethan</v>
      </c>
      <c r="I1556" s="5" t="str">
        <v>Planned</v>
      </c>
      <c r="J1556" s="220">
        <f>_xlfn.XLOOKUP(G1556,Calendar!$A$2:$A$300,Calendar!$B$2:$B$300)</f>
        <v>43381</v>
      </c>
      <c r="K1556" s="5" t="b">
        <f t="shared" ca="1" si="78"/>
        <v>0</v>
      </c>
      <c r="L1556" s="5" t="str">
        <f t="shared" si="79"/>
        <v>Language Arts+ Journal: Ethan26</v>
      </c>
    </row>
    <row r="1557" spans="1:12" hidden="1" x14ac:dyDescent="0.25">
      <c r="A1557" s="217" t="str">
        <f t="shared" si="77"/>
        <v>ƒ __/__</v>
      </c>
      <c r="B1557" s="217" t="str">
        <f>IFERROR(IF(VLOOKUP(L1557,ActivityList[#Data],13,0)="Yes"," "&amp;Map,"")&amp;IF(VLOOKUP(L1557,ActivityList[#Data],14,0)="Yes"," "&amp;Timeline,IF(VLOOKUP(L1557,ActivityList[#Data],14,0)="Figure"," "&amp;Timeline&amp;Figure,"")),"")</f>
        <v/>
      </c>
      <c r="C1557" s="85" t="str">
        <v>Write a journal entry</v>
      </c>
      <c r="D1557" s="218" t="str">
        <v>+ Journal: Ethan</v>
      </c>
      <c r="E1557" s="218" t="str">
        <v>Language Arts</v>
      </c>
      <c r="F1557" s="219" t="str">
        <v>Writing</v>
      </c>
      <c r="G1557" s="5">
        <v>27</v>
      </c>
      <c r="H1557" s="5" t="str">
        <v>Ethan</v>
      </c>
      <c r="I1557" s="5" t="str">
        <v>Planned</v>
      </c>
      <c r="J1557" s="220">
        <f>_xlfn.XLOOKUP(G1557,Calendar!$A$2:$A$300,Calendar!$B$2:$B$300)</f>
        <v>43382</v>
      </c>
      <c r="K1557" s="5" t="b">
        <f t="shared" ca="1" si="78"/>
        <v>0</v>
      </c>
      <c r="L1557" s="5" t="str">
        <f t="shared" si="79"/>
        <v>Language Arts+ Journal: Ethan27</v>
      </c>
    </row>
    <row r="1558" spans="1:12" hidden="1" x14ac:dyDescent="0.25">
      <c r="A1558" s="217" t="str">
        <f t="shared" si="77"/>
        <v>ƒ __/__</v>
      </c>
      <c r="B1558" s="217" t="str">
        <f>IFERROR(IF(VLOOKUP(L1558,ActivityList[#Data],13,0)="Yes"," "&amp;Map,"")&amp;IF(VLOOKUP(L1558,ActivityList[#Data],14,0)="Yes"," "&amp;Timeline,IF(VLOOKUP(L1558,ActivityList[#Data],14,0)="Figure"," "&amp;Timeline&amp;Figure,"")),"")</f>
        <v/>
      </c>
      <c r="C1558" s="85" t="str">
        <v>Write a journal entry</v>
      </c>
      <c r="D1558" s="218" t="str">
        <v>+ Journal: Ethan</v>
      </c>
      <c r="E1558" s="218" t="str">
        <v>Language Arts</v>
      </c>
      <c r="F1558" s="219" t="str">
        <v>Writing</v>
      </c>
      <c r="G1558" s="5">
        <v>28</v>
      </c>
      <c r="H1558" s="5" t="str">
        <v>Ethan</v>
      </c>
      <c r="I1558" s="5" t="str">
        <v>Planned</v>
      </c>
      <c r="J1558" s="220">
        <f>_xlfn.XLOOKUP(G1558,Calendar!$A$2:$A$300,Calendar!$B$2:$B$300)</f>
        <v>43383</v>
      </c>
      <c r="K1558" s="5" t="b">
        <f t="shared" ca="1" si="78"/>
        <v>0</v>
      </c>
      <c r="L1558" s="5" t="str">
        <f t="shared" si="79"/>
        <v>Language Arts+ Journal: Ethan28</v>
      </c>
    </row>
    <row r="1559" spans="1:12" hidden="1" x14ac:dyDescent="0.25">
      <c r="A1559" s="217" t="str">
        <f t="shared" si="77"/>
        <v>ƒ __/__</v>
      </c>
      <c r="B1559" s="217" t="str">
        <f>IFERROR(IF(VLOOKUP(L1559,ActivityList[#Data],13,0)="Yes"," "&amp;Map,"")&amp;IF(VLOOKUP(L1559,ActivityList[#Data],14,0)="Yes"," "&amp;Timeline,IF(VLOOKUP(L1559,ActivityList[#Data],14,0)="Figure"," "&amp;Timeline&amp;Figure,"")),"")</f>
        <v/>
      </c>
      <c r="C1559" s="85" t="str">
        <v>Write a journal entry</v>
      </c>
      <c r="D1559" s="218" t="str">
        <v>+ Journal: Ethan</v>
      </c>
      <c r="E1559" s="218" t="str">
        <v>Language Arts</v>
      </c>
      <c r="F1559" s="219" t="str">
        <v>Writing</v>
      </c>
      <c r="G1559" s="5">
        <v>29</v>
      </c>
      <c r="H1559" s="5" t="str">
        <v>Ethan</v>
      </c>
      <c r="I1559" s="5" t="str">
        <v>Planned</v>
      </c>
      <c r="J1559" s="220">
        <f>_xlfn.XLOOKUP(G1559,Calendar!$A$2:$A$300,Calendar!$B$2:$B$300)</f>
        <v>43384</v>
      </c>
      <c r="K1559" s="5" t="b">
        <f t="shared" ca="1" si="78"/>
        <v>0</v>
      </c>
      <c r="L1559" s="5" t="str">
        <f t="shared" si="79"/>
        <v>Language Arts+ Journal: Ethan29</v>
      </c>
    </row>
    <row r="1560" spans="1:12" hidden="1" x14ac:dyDescent="0.25">
      <c r="A1560" s="217" t="str">
        <f t="shared" si="77"/>
        <v>ƒ __/__</v>
      </c>
      <c r="B1560" s="217" t="str">
        <f>IFERROR(IF(VLOOKUP(L1560,ActivityList[#Data],13,0)="Yes"," "&amp;Map,"")&amp;IF(VLOOKUP(L1560,ActivityList[#Data],14,0)="Yes"," "&amp;Timeline,IF(VLOOKUP(L1560,ActivityList[#Data],14,0)="Figure"," "&amp;Timeline&amp;Figure,"")),"")</f>
        <v/>
      </c>
      <c r="C1560" s="85" t="str">
        <v>Write a journal entry</v>
      </c>
      <c r="D1560" s="218" t="str">
        <v>+ Journal: Ethan</v>
      </c>
      <c r="E1560" s="218" t="str">
        <v>Language Arts</v>
      </c>
      <c r="F1560" s="219" t="str">
        <v>Writing</v>
      </c>
      <c r="G1560" s="5">
        <v>30</v>
      </c>
      <c r="H1560" s="5" t="str">
        <v>Ethan</v>
      </c>
      <c r="I1560" s="5" t="str">
        <v>Planned</v>
      </c>
      <c r="J1560" s="220">
        <f>_xlfn.XLOOKUP(G1560,Calendar!$A$2:$A$300,Calendar!$B$2:$B$300)</f>
        <v>43385</v>
      </c>
      <c r="K1560" s="5" t="b">
        <f t="shared" ca="1" si="78"/>
        <v>0</v>
      </c>
      <c r="L1560" s="5" t="str">
        <f t="shared" si="79"/>
        <v>Language Arts+ Journal: Ethan30</v>
      </c>
    </row>
    <row r="1561" spans="1:12" hidden="1" x14ac:dyDescent="0.25">
      <c r="A1561" s="217" t="str">
        <f t="shared" si="77"/>
        <v>ƒ __/__</v>
      </c>
      <c r="B1561" s="217" t="str">
        <f>IFERROR(IF(VLOOKUP(L1561,ActivityList[#Data],13,0)="Yes"," "&amp;Map,"")&amp;IF(VLOOKUP(L1561,ActivityList[#Data],14,0)="Yes"," "&amp;Timeline,IF(VLOOKUP(L1561,ActivityList[#Data],14,0)="Figure"," "&amp;Timeline&amp;Figure,"")),"")</f>
        <v/>
      </c>
      <c r="C1561" s="85" t="str">
        <v>Write a journal entry</v>
      </c>
      <c r="D1561" s="218" t="str">
        <v>+ Journal: Ethan</v>
      </c>
      <c r="E1561" s="218" t="str">
        <v>Language Arts</v>
      </c>
      <c r="F1561" s="219" t="str">
        <v>Writing</v>
      </c>
      <c r="G1561" s="5">
        <v>31</v>
      </c>
      <c r="H1561" s="5" t="str">
        <v>Ethan</v>
      </c>
      <c r="I1561" s="5" t="str">
        <v>Planned</v>
      </c>
      <c r="J1561" s="220">
        <f>_xlfn.XLOOKUP(G1561,Calendar!$A$2:$A$300,Calendar!$B$2:$B$300)</f>
        <v>43388</v>
      </c>
      <c r="K1561" s="5" t="b">
        <f t="shared" ca="1" si="78"/>
        <v>0</v>
      </c>
      <c r="L1561" s="5" t="str">
        <f t="shared" si="79"/>
        <v>Language Arts+ Journal: Ethan31</v>
      </c>
    </row>
    <row r="1562" spans="1:12" hidden="1" x14ac:dyDescent="0.25">
      <c r="A1562" s="217" t="str">
        <f t="shared" si="77"/>
        <v>ƒ __/__</v>
      </c>
      <c r="B1562" s="217" t="str">
        <f>IFERROR(IF(VLOOKUP(L1562,ActivityList[#Data],13,0)="Yes"," "&amp;Map,"")&amp;IF(VLOOKUP(L1562,ActivityList[#Data],14,0)="Yes"," "&amp;Timeline,IF(VLOOKUP(L1562,ActivityList[#Data],14,0)="Figure"," "&amp;Timeline&amp;Figure,"")),"")</f>
        <v/>
      </c>
      <c r="C1562" s="85" t="str">
        <v>Write a journal entry</v>
      </c>
      <c r="D1562" s="218" t="str">
        <v>+ Journal: Ethan</v>
      </c>
      <c r="E1562" s="218" t="str">
        <v>Language Arts</v>
      </c>
      <c r="F1562" s="219" t="str">
        <v>Writing</v>
      </c>
      <c r="G1562" s="5">
        <v>32</v>
      </c>
      <c r="H1562" s="5" t="str">
        <v>Ethan</v>
      </c>
      <c r="I1562" s="5" t="str">
        <v>Planned</v>
      </c>
      <c r="J1562" s="220">
        <f>_xlfn.XLOOKUP(G1562,Calendar!$A$2:$A$300,Calendar!$B$2:$B$300)</f>
        <v>43389</v>
      </c>
      <c r="K1562" s="5" t="b">
        <f t="shared" ca="1" si="78"/>
        <v>0</v>
      </c>
      <c r="L1562" s="5" t="str">
        <f t="shared" si="79"/>
        <v>Language Arts+ Journal: Ethan32</v>
      </c>
    </row>
    <row r="1563" spans="1:12" hidden="1" x14ac:dyDescent="0.25">
      <c r="A1563" s="217" t="str">
        <f t="shared" si="77"/>
        <v>ƒ __/__</v>
      </c>
      <c r="B1563" s="217" t="str">
        <f>IFERROR(IF(VLOOKUP(L1563,ActivityList[#Data],13,0)="Yes"," "&amp;Map,"")&amp;IF(VLOOKUP(L1563,ActivityList[#Data],14,0)="Yes"," "&amp;Timeline,IF(VLOOKUP(L1563,ActivityList[#Data],14,0)="Figure"," "&amp;Timeline&amp;Figure,"")),"")</f>
        <v/>
      </c>
      <c r="C1563" s="85" t="str">
        <v>Write a journal entry</v>
      </c>
      <c r="D1563" s="218" t="str">
        <v>+ Journal: Ethan</v>
      </c>
      <c r="E1563" s="218" t="str">
        <v>Language Arts</v>
      </c>
      <c r="F1563" s="219" t="str">
        <v>Writing</v>
      </c>
      <c r="G1563" s="5">
        <v>33</v>
      </c>
      <c r="H1563" s="5" t="str">
        <v>Ethan</v>
      </c>
      <c r="I1563" s="5" t="str">
        <v>Planned</v>
      </c>
      <c r="J1563" s="220">
        <f>_xlfn.XLOOKUP(G1563,Calendar!$A$2:$A$300,Calendar!$B$2:$B$300)</f>
        <v>43390</v>
      </c>
      <c r="K1563" s="5" t="b">
        <f t="shared" ca="1" si="78"/>
        <v>0</v>
      </c>
      <c r="L1563" s="5" t="str">
        <f t="shared" si="79"/>
        <v>Language Arts+ Journal: Ethan33</v>
      </c>
    </row>
    <row r="1564" spans="1:12" hidden="1" x14ac:dyDescent="0.25">
      <c r="A1564" s="217" t="str">
        <f t="shared" si="77"/>
        <v>ƒ __/__</v>
      </c>
      <c r="B1564" s="217" t="str">
        <f>IFERROR(IF(VLOOKUP(L1564,ActivityList[#Data],13,0)="Yes"," "&amp;Map,"")&amp;IF(VLOOKUP(L1564,ActivityList[#Data],14,0)="Yes"," "&amp;Timeline,IF(VLOOKUP(L1564,ActivityList[#Data],14,0)="Figure"," "&amp;Timeline&amp;Figure,"")),"")</f>
        <v/>
      </c>
      <c r="C1564" s="85" t="str">
        <v>Write a journal entry</v>
      </c>
      <c r="D1564" s="218" t="str">
        <v>+ Journal: Ethan</v>
      </c>
      <c r="E1564" s="218" t="str">
        <v>Language Arts</v>
      </c>
      <c r="F1564" s="219" t="str">
        <v>Writing</v>
      </c>
      <c r="G1564" s="5">
        <v>34</v>
      </c>
      <c r="H1564" s="5" t="str">
        <v>Ethan</v>
      </c>
      <c r="I1564" s="5" t="str">
        <v>Planned</v>
      </c>
      <c r="J1564" s="220">
        <f>_xlfn.XLOOKUP(G1564,Calendar!$A$2:$A$300,Calendar!$B$2:$B$300)</f>
        <v>43391</v>
      </c>
      <c r="K1564" s="5" t="b">
        <f t="shared" ca="1" si="78"/>
        <v>0</v>
      </c>
      <c r="L1564" s="5" t="str">
        <f t="shared" si="79"/>
        <v>Language Arts+ Journal: Ethan34</v>
      </c>
    </row>
    <row r="1565" spans="1:12" hidden="1" x14ac:dyDescent="0.25">
      <c r="A1565" s="217" t="str">
        <f t="shared" si="77"/>
        <v>ƒ __/__</v>
      </c>
      <c r="B1565" s="217" t="str">
        <f>IFERROR(IF(VLOOKUP(L1565,ActivityList[#Data],13,0)="Yes"," "&amp;Map,"")&amp;IF(VLOOKUP(L1565,ActivityList[#Data],14,0)="Yes"," "&amp;Timeline,IF(VLOOKUP(L1565,ActivityList[#Data],14,0)="Figure"," "&amp;Timeline&amp;Figure,"")),"")</f>
        <v/>
      </c>
      <c r="C1565" s="85" t="str">
        <v>Write a journal entry</v>
      </c>
      <c r="D1565" s="218" t="str">
        <v>+ Journal: Ethan</v>
      </c>
      <c r="E1565" s="218" t="str">
        <v>Language Arts</v>
      </c>
      <c r="F1565" s="219" t="str">
        <v>Writing</v>
      </c>
      <c r="G1565" s="5">
        <v>35</v>
      </c>
      <c r="H1565" s="5" t="str">
        <v>Ethan</v>
      </c>
      <c r="I1565" s="5" t="str">
        <v>Planned</v>
      </c>
      <c r="J1565" s="220">
        <f>_xlfn.XLOOKUP(G1565,Calendar!$A$2:$A$300,Calendar!$B$2:$B$300)</f>
        <v>43392</v>
      </c>
      <c r="K1565" s="5" t="b">
        <f t="shared" ca="1" si="78"/>
        <v>0</v>
      </c>
      <c r="L1565" s="5" t="str">
        <f t="shared" si="79"/>
        <v>Language Arts+ Journal: Ethan35</v>
      </c>
    </row>
    <row r="1566" spans="1:12" hidden="1" x14ac:dyDescent="0.25">
      <c r="A1566" s="217" t="str">
        <f t="shared" si="77"/>
        <v>ƒ __/__</v>
      </c>
      <c r="B1566" s="217" t="str">
        <f>IFERROR(IF(VLOOKUP(L1566,ActivityList[#Data],13,0)="Yes"," "&amp;Map,"")&amp;IF(VLOOKUP(L1566,ActivityList[#Data],14,0)="Yes"," "&amp;Timeline,IF(VLOOKUP(L1566,ActivityList[#Data],14,0)="Figure"," "&amp;Timeline&amp;Figure,"")),"")</f>
        <v/>
      </c>
      <c r="C1566" s="85" t="str">
        <v>Write a journal entry</v>
      </c>
      <c r="D1566" s="218" t="str">
        <v>+ Journal: Ethan</v>
      </c>
      <c r="E1566" s="218" t="str">
        <v>Language Arts</v>
      </c>
      <c r="F1566" s="219" t="str">
        <v>Writing</v>
      </c>
      <c r="G1566" s="5">
        <v>36</v>
      </c>
      <c r="H1566" s="5" t="str">
        <v>Ethan</v>
      </c>
      <c r="I1566" s="5" t="str">
        <v>Planned</v>
      </c>
      <c r="J1566" s="220">
        <f>_xlfn.XLOOKUP(G1566,Calendar!$A$2:$A$300,Calendar!$B$2:$B$300)</f>
        <v>43395</v>
      </c>
      <c r="K1566" s="5" t="b">
        <f t="shared" ca="1" si="78"/>
        <v>0</v>
      </c>
      <c r="L1566" s="5" t="str">
        <f t="shared" si="79"/>
        <v>Language Arts+ Journal: Ethan36</v>
      </c>
    </row>
    <row r="1567" spans="1:12" hidden="1" x14ac:dyDescent="0.25">
      <c r="A1567" s="217" t="str">
        <f t="shared" si="77"/>
        <v>ƒ __/__</v>
      </c>
      <c r="B1567" s="217" t="str">
        <f>IFERROR(IF(VLOOKUP(L1567,ActivityList[#Data],13,0)="Yes"," "&amp;Map,"")&amp;IF(VLOOKUP(L1567,ActivityList[#Data],14,0)="Yes"," "&amp;Timeline,IF(VLOOKUP(L1567,ActivityList[#Data],14,0)="Figure"," "&amp;Timeline&amp;Figure,"")),"")</f>
        <v/>
      </c>
      <c r="C1567" s="85" t="str">
        <v>Write a journal entry</v>
      </c>
      <c r="D1567" s="218" t="str">
        <v>+ Journal: Ethan</v>
      </c>
      <c r="E1567" s="218" t="str">
        <v>Language Arts</v>
      </c>
      <c r="F1567" s="219" t="str">
        <v>Writing</v>
      </c>
      <c r="G1567" s="5">
        <v>37</v>
      </c>
      <c r="H1567" s="5" t="str">
        <v>Ethan</v>
      </c>
      <c r="I1567" s="5" t="str">
        <v>Planned</v>
      </c>
      <c r="J1567" s="220">
        <f>_xlfn.XLOOKUP(G1567,Calendar!$A$2:$A$300,Calendar!$B$2:$B$300)</f>
        <v>43396</v>
      </c>
      <c r="K1567" s="5" t="b">
        <f t="shared" ca="1" si="78"/>
        <v>0</v>
      </c>
      <c r="L1567" s="5" t="str">
        <f t="shared" si="79"/>
        <v>Language Arts+ Journal: Ethan37</v>
      </c>
    </row>
    <row r="1568" spans="1:12" hidden="1" x14ac:dyDescent="0.25">
      <c r="A1568" s="217" t="str">
        <f t="shared" si="77"/>
        <v>ƒ __/__</v>
      </c>
      <c r="B1568" s="217" t="str">
        <f>IFERROR(IF(VLOOKUP(L1568,ActivityList[#Data],13,0)="Yes"," "&amp;Map,"")&amp;IF(VLOOKUP(L1568,ActivityList[#Data],14,0)="Yes"," "&amp;Timeline,IF(VLOOKUP(L1568,ActivityList[#Data],14,0)="Figure"," "&amp;Timeline&amp;Figure,"")),"")</f>
        <v/>
      </c>
      <c r="C1568" s="85" t="str">
        <v>Write a journal entry</v>
      </c>
      <c r="D1568" s="218" t="str">
        <v>+ Journal: Ethan</v>
      </c>
      <c r="E1568" s="218" t="str">
        <v>Language Arts</v>
      </c>
      <c r="F1568" s="219" t="str">
        <v>Writing</v>
      </c>
      <c r="G1568" s="5">
        <v>38</v>
      </c>
      <c r="H1568" s="5" t="str">
        <v>Ethan</v>
      </c>
      <c r="I1568" s="5" t="str">
        <v>Planned</v>
      </c>
      <c r="J1568" s="220">
        <f>_xlfn.XLOOKUP(G1568,Calendar!$A$2:$A$300,Calendar!$B$2:$B$300)</f>
        <v>43397</v>
      </c>
      <c r="K1568" s="5" t="b">
        <f t="shared" ca="1" si="78"/>
        <v>0</v>
      </c>
      <c r="L1568" s="5" t="str">
        <f t="shared" si="79"/>
        <v>Language Arts+ Journal: Ethan38</v>
      </c>
    </row>
    <row r="1569" spans="1:12" hidden="1" x14ac:dyDescent="0.25">
      <c r="A1569" s="217" t="str">
        <f t="shared" si="77"/>
        <v>ƒ __/__</v>
      </c>
      <c r="B1569" s="217" t="str">
        <f>IFERROR(IF(VLOOKUP(L1569,ActivityList[#Data],13,0)="Yes"," "&amp;Map,"")&amp;IF(VLOOKUP(L1569,ActivityList[#Data],14,0)="Yes"," "&amp;Timeline,IF(VLOOKUP(L1569,ActivityList[#Data],14,0)="Figure"," "&amp;Timeline&amp;Figure,"")),"")</f>
        <v/>
      </c>
      <c r="C1569" s="85" t="str">
        <v>Write a journal entry</v>
      </c>
      <c r="D1569" s="218" t="str">
        <v>+ Journal: Ethan</v>
      </c>
      <c r="E1569" s="218" t="str">
        <v>Language Arts</v>
      </c>
      <c r="F1569" s="219" t="str">
        <v>Writing</v>
      </c>
      <c r="G1569" s="5">
        <v>39</v>
      </c>
      <c r="H1569" s="5" t="str">
        <v>Ethan</v>
      </c>
      <c r="I1569" s="5" t="str">
        <v>Planned</v>
      </c>
      <c r="J1569" s="220">
        <f>_xlfn.XLOOKUP(G1569,Calendar!$A$2:$A$300,Calendar!$B$2:$B$300)</f>
        <v>43398</v>
      </c>
      <c r="K1569" s="5" t="b">
        <f t="shared" ca="1" si="78"/>
        <v>0</v>
      </c>
      <c r="L1569" s="5" t="str">
        <f t="shared" si="79"/>
        <v>Language Arts+ Journal: Ethan39</v>
      </c>
    </row>
    <row r="1570" spans="1:12" hidden="1" x14ac:dyDescent="0.25">
      <c r="A1570" s="217" t="str">
        <f t="shared" si="77"/>
        <v>ƒ __/__</v>
      </c>
      <c r="B1570" s="217" t="str">
        <f>IFERROR(IF(VLOOKUP(L1570,ActivityList[#Data],13,0)="Yes"," "&amp;Map,"")&amp;IF(VLOOKUP(L1570,ActivityList[#Data],14,0)="Yes"," "&amp;Timeline,IF(VLOOKUP(L1570,ActivityList[#Data],14,0)="Figure"," "&amp;Timeline&amp;Figure,"")),"")</f>
        <v/>
      </c>
      <c r="C1570" s="85" t="str">
        <v>Write a journal entry</v>
      </c>
      <c r="D1570" s="218" t="str">
        <v>+ Journal: Ethan</v>
      </c>
      <c r="E1570" s="218" t="str">
        <v>Language Arts</v>
      </c>
      <c r="F1570" s="219" t="str">
        <v>Writing</v>
      </c>
      <c r="G1570" s="5">
        <v>40</v>
      </c>
      <c r="H1570" s="5" t="str">
        <v>Ethan</v>
      </c>
      <c r="I1570" s="5" t="str">
        <v>Planned</v>
      </c>
      <c r="J1570" s="220">
        <f>_xlfn.XLOOKUP(G1570,Calendar!$A$2:$A$300,Calendar!$B$2:$B$300)</f>
        <v>43399</v>
      </c>
      <c r="K1570" s="5" t="b">
        <f t="shared" ca="1" si="78"/>
        <v>0</v>
      </c>
      <c r="L1570" s="5" t="str">
        <f t="shared" si="79"/>
        <v>Language Arts+ Journal: Ethan40</v>
      </c>
    </row>
    <row r="1571" spans="1:12" hidden="1" x14ac:dyDescent="0.25">
      <c r="A1571" s="217" t="str">
        <f t="shared" si="77"/>
        <v>ƒ __/__</v>
      </c>
      <c r="B1571" s="217" t="str">
        <f>IFERROR(IF(VLOOKUP(L1571,ActivityList[#Data],13,0)="Yes"," "&amp;Map,"")&amp;IF(VLOOKUP(L1571,ActivityList[#Data],14,0)="Yes"," "&amp;Timeline,IF(VLOOKUP(L1571,ActivityList[#Data],14,0)="Figure"," "&amp;Timeline&amp;Figure,"")),"")</f>
        <v/>
      </c>
      <c r="C1571" s="85" t="str">
        <v>Write a journal entry</v>
      </c>
      <c r="D1571" s="218" t="str">
        <v>+ Journal: Ethan</v>
      </c>
      <c r="E1571" s="218" t="str">
        <v>Language Arts</v>
      </c>
      <c r="F1571" s="219" t="str">
        <v>Writing</v>
      </c>
      <c r="G1571" s="5">
        <v>41</v>
      </c>
      <c r="H1571" s="5" t="str">
        <v>Ethan</v>
      </c>
      <c r="I1571" s="5" t="str">
        <v>Planned</v>
      </c>
      <c r="J1571" s="220">
        <f>_xlfn.XLOOKUP(G1571,Calendar!$A$2:$A$300,Calendar!$B$2:$B$300)</f>
        <v>43402</v>
      </c>
      <c r="K1571" s="5" t="b">
        <f t="shared" ca="1" si="78"/>
        <v>0</v>
      </c>
      <c r="L1571" s="5" t="str">
        <f t="shared" si="79"/>
        <v>Language Arts+ Journal: Ethan41</v>
      </c>
    </row>
    <row r="1572" spans="1:12" hidden="1" x14ac:dyDescent="0.25">
      <c r="A1572" s="217" t="str">
        <f t="shared" si="77"/>
        <v>ƒ __/__</v>
      </c>
      <c r="B1572" s="217" t="str">
        <f>IFERROR(IF(VLOOKUP(L1572,ActivityList[#Data],13,0)="Yes"," "&amp;Map,"")&amp;IF(VLOOKUP(L1572,ActivityList[#Data],14,0)="Yes"," "&amp;Timeline,IF(VLOOKUP(L1572,ActivityList[#Data],14,0)="Figure"," "&amp;Timeline&amp;Figure,"")),"")</f>
        <v/>
      </c>
      <c r="C1572" s="85" t="str">
        <v>Write a journal entry</v>
      </c>
      <c r="D1572" s="218" t="str">
        <v>+ Journal: Ethan</v>
      </c>
      <c r="E1572" s="218" t="str">
        <v>Language Arts</v>
      </c>
      <c r="F1572" s="219" t="str">
        <v>Writing</v>
      </c>
      <c r="G1572" s="5">
        <v>42</v>
      </c>
      <c r="H1572" s="5" t="str">
        <v>Ethan</v>
      </c>
      <c r="I1572" s="5" t="str">
        <v>Planned</v>
      </c>
      <c r="J1572" s="220">
        <f>_xlfn.XLOOKUP(G1572,Calendar!$A$2:$A$300,Calendar!$B$2:$B$300)</f>
        <v>43403</v>
      </c>
      <c r="K1572" s="5" t="b">
        <f t="shared" ca="1" si="78"/>
        <v>0</v>
      </c>
      <c r="L1572" s="5" t="str">
        <f t="shared" si="79"/>
        <v>Language Arts+ Journal: Ethan42</v>
      </c>
    </row>
    <row r="1573" spans="1:12" hidden="1" x14ac:dyDescent="0.25">
      <c r="A1573" s="217" t="str">
        <f t="shared" si="77"/>
        <v>ƒ __/__</v>
      </c>
      <c r="B1573" s="217" t="str">
        <f>IFERROR(IF(VLOOKUP(L1573,ActivityList[#Data],13,0)="Yes"," "&amp;Map,"")&amp;IF(VLOOKUP(L1573,ActivityList[#Data],14,0)="Yes"," "&amp;Timeline,IF(VLOOKUP(L1573,ActivityList[#Data],14,0)="Figure"," "&amp;Timeline&amp;Figure,"")),"")</f>
        <v/>
      </c>
      <c r="C1573" s="85" t="str">
        <v>Write a journal entry</v>
      </c>
      <c r="D1573" s="218" t="str">
        <v>+ Journal: Ethan</v>
      </c>
      <c r="E1573" s="218" t="str">
        <v>Language Arts</v>
      </c>
      <c r="F1573" s="219" t="str">
        <v>Writing</v>
      </c>
      <c r="G1573" s="5">
        <v>43</v>
      </c>
      <c r="H1573" s="5" t="str">
        <v>Ethan</v>
      </c>
      <c r="I1573" s="5" t="str">
        <v>Planned</v>
      </c>
      <c r="J1573" s="220">
        <f>_xlfn.XLOOKUP(G1573,Calendar!$A$2:$A$300,Calendar!$B$2:$B$300)</f>
        <v>43404</v>
      </c>
      <c r="K1573" s="5" t="b">
        <f t="shared" ca="1" si="78"/>
        <v>0</v>
      </c>
      <c r="L1573" s="5" t="str">
        <f t="shared" si="79"/>
        <v>Language Arts+ Journal: Ethan43</v>
      </c>
    </row>
    <row r="1574" spans="1:12" hidden="1" x14ac:dyDescent="0.25">
      <c r="A1574" s="217" t="str">
        <f t="shared" si="77"/>
        <v>ƒ __/__</v>
      </c>
      <c r="B1574" s="217" t="str">
        <f>IFERROR(IF(VLOOKUP(L1574,ActivityList[#Data],13,0)="Yes"," "&amp;Map,"")&amp;IF(VLOOKUP(L1574,ActivityList[#Data],14,0)="Yes"," "&amp;Timeline,IF(VLOOKUP(L1574,ActivityList[#Data],14,0)="Figure"," "&amp;Timeline&amp;Figure,"")),"")</f>
        <v/>
      </c>
      <c r="C1574" s="85" t="str">
        <v>Write a journal entry</v>
      </c>
      <c r="D1574" s="218" t="str">
        <v>+ Journal: Ethan</v>
      </c>
      <c r="E1574" s="218" t="str">
        <v>Language Arts</v>
      </c>
      <c r="F1574" s="219" t="str">
        <v>Writing</v>
      </c>
      <c r="G1574" s="5">
        <v>44</v>
      </c>
      <c r="H1574" s="5" t="str">
        <v>Ethan</v>
      </c>
      <c r="I1574" s="5" t="str">
        <v>Planned</v>
      </c>
      <c r="J1574" s="220">
        <f>_xlfn.XLOOKUP(G1574,Calendar!$A$2:$A$300,Calendar!$B$2:$B$300)</f>
        <v>43405</v>
      </c>
      <c r="K1574" s="5" t="b">
        <f t="shared" ca="1" si="78"/>
        <v>0</v>
      </c>
      <c r="L1574" s="5" t="str">
        <f t="shared" si="79"/>
        <v>Language Arts+ Journal: Ethan44</v>
      </c>
    </row>
    <row r="1575" spans="1:12" hidden="1" x14ac:dyDescent="0.25">
      <c r="A1575" s="217" t="str">
        <f t="shared" si="77"/>
        <v>ƒ __/__</v>
      </c>
      <c r="B1575" s="217" t="str">
        <f>IFERROR(IF(VLOOKUP(L1575,ActivityList[#Data],13,0)="Yes"," "&amp;Map,"")&amp;IF(VLOOKUP(L1575,ActivityList[#Data],14,0)="Yes"," "&amp;Timeline,IF(VLOOKUP(L1575,ActivityList[#Data],14,0)="Figure"," "&amp;Timeline&amp;Figure,"")),"")</f>
        <v/>
      </c>
      <c r="C1575" s="85" t="str">
        <v>Write a journal entry</v>
      </c>
      <c r="D1575" s="218" t="str">
        <v>+ Journal: Ethan</v>
      </c>
      <c r="E1575" s="218" t="str">
        <v>Language Arts</v>
      </c>
      <c r="F1575" s="219" t="str">
        <v>Writing</v>
      </c>
      <c r="G1575" s="5">
        <v>45</v>
      </c>
      <c r="H1575" s="5" t="str">
        <v>Ethan</v>
      </c>
      <c r="I1575" s="5" t="str">
        <v>Planned</v>
      </c>
      <c r="J1575" s="220">
        <f>_xlfn.XLOOKUP(G1575,Calendar!$A$2:$A$300,Calendar!$B$2:$B$300)</f>
        <v>43406</v>
      </c>
      <c r="K1575" s="5" t="b">
        <f t="shared" ca="1" si="78"/>
        <v>0</v>
      </c>
      <c r="L1575" s="5" t="str">
        <f t="shared" si="79"/>
        <v>Language Arts+ Journal: Ethan45</v>
      </c>
    </row>
    <row r="1576" spans="1:12" hidden="1" x14ac:dyDescent="0.25">
      <c r="A1576" s="217" t="str">
        <f t="shared" si="77"/>
        <v>ƒ __/__</v>
      </c>
      <c r="B1576" s="217" t="str">
        <f>IFERROR(IF(VLOOKUP(L1576,ActivityList[#Data],13,0)="Yes"," "&amp;Map,"")&amp;IF(VLOOKUP(L1576,ActivityList[#Data],14,0)="Yes"," "&amp;Timeline,IF(VLOOKUP(L1576,ActivityList[#Data],14,0)="Figure"," "&amp;Timeline&amp;Figure,"")),"")</f>
        <v/>
      </c>
      <c r="C1576" s="85" t="str">
        <v>Write a journal entry</v>
      </c>
      <c r="D1576" s="218" t="str">
        <v>+ Journal: Ethan</v>
      </c>
      <c r="E1576" s="218" t="str">
        <v>Language Arts</v>
      </c>
      <c r="F1576" s="219" t="str">
        <v>Writing</v>
      </c>
      <c r="G1576" s="5">
        <v>46</v>
      </c>
      <c r="H1576" s="5" t="str">
        <v>Ethan</v>
      </c>
      <c r="I1576" s="5" t="str">
        <v>Planned</v>
      </c>
      <c r="J1576" s="220">
        <f>_xlfn.XLOOKUP(G1576,Calendar!$A$2:$A$300,Calendar!$B$2:$B$300)</f>
        <v>43409</v>
      </c>
      <c r="K1576" s="5" t="b">
        <f t="shared" ca="1" si="78"/>
        <v>0</v>
      </c>
      <c r="L1576" s="5" t="str">
        <f t="shared" si="79"/>
        <v>Language Arts+ Journal: Ethan46</v>
      </c>
    </row>
    <row r="1577" spans="1:12" hidden="1" x14ac:dyDescent="0.25">
      <c r="A1577" s="217" t="str">
        <f t="shared" si="77"/>
        <v>ƒ __/__</v>
      </c>
      <c r="B1577" s="217" t="str">
        <f>IFERROR(IF(VLOOKUP(L1577,ActivityList[#Data],13,0)="Yes"," "&amp;Map,"")&amp;IF(VLOOKUP(L1577,ActivityList[#Data],14,0)="Yes"," "&amp;Timeline,IF(VLOOKUP(L1577,ActivityList[#Data],14,0)="Figure"," "&amp;Timeline&amp;Figure,"")),"")</f>
        <v/>
      </c>
      <c r="C1577" s="85" t="str">
        <v>Write a journal entry</v>
      </c>
      <c r="D1577" s="218" t="str">
        <v>+ Journal: Ethan</v>
      </c>
      <c r="E1577" s="218" t="str">
        <v>Language Arts</v>
      </c>
      <c r="F1577" s="219" t="str">
        <v>Writing</v>
      </c>
      <c r="G1577" s="5">
        <v>47</v>
      </c>
      <c r="H1577" s="5" t="str">
        <v>Ethan</v>
      </c>
      <c r="I1577" s="5" t="str">
        <v>Planned</v>
      </c>
      <c r="J1577" s="220">
        <f>_xlfn.XLOOKUP(G1577,Calendar!$A$2:$A$300,Calendar!$B$2:$B$300)</f>
        <v>43410</v>
      </c>
      <c r="K1577" s="5" t="b">
        <f t="shared" ca="1" si="78"/>
        <v>0</v>
      </c>
      <c r="L1577" s="5" t="str">
        <f t="shared" si="79"/>
        <v>Language Arts+ Journal: Ethan47</v>
      </c>
    </row>
    <row r="1578" spans="1:12" hidden="1" x14ac:dyDescent="0.25">
      <c r="A1578" s="217" t="str">
        <f t="shared" si="77"/>
        <v>ƒ __/__</v>
      </c>
      <c r="B1578" s="217" t="str">
        <f>IFERROR(IF(VLOOKUP(L1578,ActivityList[#Data],13,0)="Yes"," "&amp;Map,"")&amp;IF(VLOOKUP(L1578,ActivityList[#Data],14,0)="Yes"," "&amp;Timeline,IF(VLOOKUP(L1578,ActivityList[#Data],14,0)="Figure"," "&amp;Timeline&amp;Figure,"")),"")</f>
        <v/>
      </c>
      <c r="C1578" s="85" t="str">
        <v>Write a journal entry</v>
      </c>
      <c r="D1578" s="218" t="str">
        <v>+ Journal: Ethan</v>
      </c>
      <c r="E1578" s="218" t="str">
        <v>Language Arts</v>
      </c>
      <c r="F1578" s="219" t="str">
        <v>Writing</v>
      </c>
      <c r="G1578" s="5">
        <v>48</v>
      </c>
      <c r="H1578" s="5" t="str">
        <v>Ethan</v>
      </c>
      <c r="I1578" s="5" t="str">
        <v>Planned</v>
      </c>
      <c r="J1578" s="220">
        <f>_xlfn.XLOOKUP(G1578,Calendar!$A$2:$A$300,Calendar!$B$2:$B$300)</f>
        <v>43411</v>
      </c>
      <c r="K1578" s="5" t="b">
        <f t="shared" ca="1" si="78"/>
        <v>0</v>
      </c>
      <c r="L1578" s="5" t="str">
        <f t="shared" si="79"/>
        <v>Language Arts+ Journal: Ethan48</v>
      </c>
    </row>
    <row r="1579" spans="1:12" hidden="1" x14ac:dyDescent="0.25">
      <c r="A1579" s="217" t="str">
        <f t="shared" si="77"/>
        <v>ƒ __/__</v>
      </c>
      <c r="B1579" s="217" t="str">
        <f>IFERROR(IF(VLOOKUP(L1579,ActivityList[#Data],13,0)="Yes"," "&amp;Map,"")&amp;IF(VLOOKUP(L1579,ActivityList[#Data],14,0)="Yes"," "&amp;Timeline,IF(VLOOKUP(L1579,ActivityList[#Data],14,0)="Figure"," "&amp;Timeline&amp;Figure,"")),"")</f>
        <v/>
      </c>
      <c r="C1579" s="85" t="str">
        <v>Write a journal entry</v>
      </c>
      <c r="D1579" s="218" t="str">
        <v>+ Journal: Ethan</v>
      </c>
      <c r="E1579" s="218" t="str">
        <v>Language Arts</v>
      </c>
      <c r="F1579" s="219" t="str">
        <v>Writing</v>
      </c>
      <c r="G1579" s="5">
        <v>49</v>
      </c>
      <c r="H1579" s="5" t="str">
        <v>Ethan</v>
      </c>
      <c r="I1579" s="5" t="str">
        <v>Planned</v>
      </c>
      <c r="J1579" s="220">
        <f>_xlfn.XLOOKUP(G1579,Calendar!$A$2:$A$300,Calendar!$B$2:$B$300)</f>
        <v>43412</v>
      </c>
      <c r="K1579" s="5" t="b">
        <f t="shared" ca="1" si="78"/>
        <v>0</v>
      </c>
      <c r="L1579" s="5" t="str">
        <f t="shared" si="79"/>
        <v>Language Arts+ Journal: Ethan49</v>
      </c>
    </row>
    <row r="1580" spans="1:12" hidden="1" x14ac:dyDescent="0.25">
      <c r="A1580" s="217" t="str">
        <f t="shared" si="77"/>
        <v>ƒ __/__</v>
      </c>
      <c r="B1580" s="217" t="str">
        <f>IFERROR(IF(VLOOKUP(L1580,ActivityList[#Data],13,0)="Yes"," "&amp;Map,"")&amp;IF(VLOOKUP(L1580,ActivityList[#Data],14,0)="Yes"," "&amp;Timeline,IF(VLOOKUP(L1580,ActivityList[#Data],14,0)="Figure"," "&amp;Timeline&amp;Figure,"")),"")</f>
        <v/>
      </c>
      <c r="C1580" s="85" t="str">
        <v>Write a journal entry</v>
      </c>
      <c r="D1580" s="218" t="str">
        <v>+ Journal: Ethan</v>
      </c>
      <c r="E1580" s="218" t="str">
        <v>Language Arts</v>
      </c>
      <c r="F1580" s="219" t="str">
        <v>Writing</v>
      </c>
      <c r="G1580" s="5">
        <v>50</v>
      </c>
      <c r="H1580" s="5" t="str">
        <v>Ethan</v>
      </c>
      <c r="I1580" s="5" t="str">
        <v>Planned</v>
      </c>
      <c r="J1580" s="220">
        <f>_xlfn.XLOOKUP(G1580,Calendar!$A$2:$A$300,Calendar!$B$2:$B$300)</f>
        <v>43413</v>
      </c>
      <c r="K1580" s="5" t="b">
        <f t="shared" ca="1" si="78"/>
        <v>0</v>
      </c>
      <c r="L1580" s="5" t="str">
        <f t="shared" si="79"/>
        <v>Language Arts+ Journal: Ethan50</v>
      </c>
    </row>
    <row r="1581" spans="1:12" hidden="1" x14ac:dyDescent="0.25">
      <c r="A1581" s="217" t="str">
        <f t="shared" si="77"/>
        <v>ƒ __/__</v>
      </c>
      <c r="B1581" s="217" t="str">
        <f>IFERROR(IF(VLOOKUP(L1581,ActivityList[#Data],13,0)="Yes"," "&amp;Map,"")&amp;IF(VLOOKUP(L1581,ActivityList[#Data],14,0)="Yes"," "&amp;Timeline,IF(VLOOKUP(L1581,ActivityList[#Data],14,0)="Figure"," "&amp;Timeline&amp;Figure,"")),"")</f>
        <v/>
      </c>
      <c r="C1581" s="85" t="str">
        <v>Write a journal entry</v>
      </c>
      <c r="D1581" s="218" t="str">
        <v>+ Journal: Ethan</v>
      </c>
      <c r="E1581" s="218" t="str">
        <v>Language Arts</v>
      </c>
      <c r="F1581" s="219" t="str">
        <v>Writing</v>
      </c>
      <c r="G1581" s="5">
        <v>51</v>
      </c>
      <c r="H1581" s="5" t="str">
        <v>Ethan</v>
      </c>
      <c r="I1581" s="5" t="str">
        <v>Planned</v>
      </c>
      <c r="J1581" s="220">
        <f>_xlfn.XLOOKUP(G1581,Calendar!$A$2:$A$300,Calendar!$B$2:$B$300)</f>
        <v>43416</v>
      </c>
      <c r="K1581" s="5" t="b">
        <f t="shared" ca="1" si="78"/>
        <v>0</v>
      </c>
      <c r="L1581" s="5" t="str">
        <f t="shared" si="79"/>
        <v>Language Arts+ Journal: Ethan51</v>
      </c>
    </row>
    <row r="1582" spans="1:12" hidden="1" x14ac:dyDescent="0.25">
      <c r="A1582" s="217" t="str">
        <f t="shared" si="77"/>
        <v>ƒ __/__</v>
      </c>
      <c r="B1582" s="217" t="str">
        <f>IFERROR(IF(VLOOKUP(L1582,ActivityList[#Data],13,0)="Yes"," "&amp;Map,"")&amp;IF(VLOOKUP(L1582,ActivityList[#Data],14,0)="Yes"," "&amp;Timeline,IF(VLOOKUP(L1582,ActivityList[#Data],14,0)="Figure"," "&amp;Timeline&amp;Figure,"")),"")</f>
        <v/>
      </c>
      <c r="C1582" s="85" t="str">
        <v>Write a journal entry</v>
      </c>
      <c r="D1582" s="218" t="str">
        <v>+ Journal: Ethan</v>
      </c>
      <c r="E1582" s="218" t="str">
        <v>Language Arts</v>
      </c>
      <c r="F1582" s="219" t="str">
        <v>Writing</v>
      </c>
      <c r="G1582" s="5">
        <v>52</v>
      </c>
      <c r="H1582" s="5" t="str">
        <v>Ethan</v>
      </c>
      <c r="I1582" s="5" t="str">
        <v>Planned</v>
      </c>
      <c r="J1582" s="220">
        <f>_xlfn.XLOOKUP(G1582,Calendar!$A$2:$A$300,Calendar!$B$2:$B$300)</f>
        <v>43417</v>
      </c>
      <c r="K1582" s="5" t="b">
        <f t="shared" ca="1" si="78"/>
        <v>0</v>
      </c>
      <c r="L1582" s="5" t="str">
        <f t="shared" si="79"/>
        <v>Language Arts+ Journal: Ethan52</v>
      </c>
    </row>
    <row r="1583" spans="1:12" hidden="1" x14ac:dyDescent="0.25">
      <c r="A1583" s="217" t="str">
        <f t="shared" si="77"/>
        <v>ƒ __/__</v>
      </c>
      <c r="B1583" s="217" t="str">
        <f>IFERROR(IF(VLOOKUP(L1583,ActivityList[#Data],13,0)="Yes"," "&amp;Map,"")&amp;IF(VLOOKUP(L1583,ActivityList[#Data],14,0)="Yes"," "&amp;Timeline,IF(VLOOKUP(L1583,ActivityList[#Data],14,0)="Figure"," "&amp;Timeline&amp;Figure,"")),"")</f>
        <v/>
      </c>
      <c r="C1583" s="85" t="str">
        <v>Write a journal entry</v>
      </c>
      <c r="D1583" s="218" t="str">
        <v>+ Journal: Ethan</v>
      </c>
      <c r="E1583" s="218" t="str">
        <v>Language Arts</v>
      </c>
      <c r="F1583" s="219" t="str">
        <v>Writing</v>
      </c>
      <c r="G1583" s="5">
        <v>53</v>
      </c>
      <c r="H1583" s="5" t="str">
        <v>Ethan</v>
      </c>
      <c r="I1583" s="5" t="str">
        <v>Planned</v>
      </c>
      <c r="J1583" s="220">
        <f>_xlfn.XLOOKUP(G1583,Calendar!$A$2:$A$300,Calendar!$B$2:$B$300)</f>
        <v>43418</v>
      </c>
      <c r="K1583" s="5" t="b">
        <f t="shared" ca="1" si="78"/>
        <v>0</v>
      </c>
      <c r="L1583" s="5" t="str">
        <f t="shared" si="79"/>
        <v>Language Arts+ Journal: Ethan53</v>
      </c>
    </row>
    <row r="1584" spans="1:12" hidden="1" x14ac:dyDescent="0.25">
      <c r="A1584" s="217" t="str">
        <f t="shared" si="77"/>
        <v>ƒ __/__</v>
      </c>
      <c r="B1584" s="217" t="str">
        <f>IFERROR(IF(VLOOKUP(L1584,ActivityList[#Data],13,0)="Yes"," "&amp;Map,"")&amp;IF(VLOOKUP(L1584,ActivityList[#Data],14,0)="Yes"," "&amp;Timeline,IF(VLOOKUP(L1584,ActivityList[#Data],14,0)="Figure"," "&amp;Timeline&amp;Figure,"")),"")</f>
        <v/>
      </c>
      <c r="C1584" s="85" t="str">
        <v>Write a journal entry</v>
      </c>
      <c r="D1584" s="218" t="str">
        <v>+ Journal: Ethan</v>
      </c>
      <c r="E1584" s="218" t="str">
        <v>Language Arts</v>
      </c>
      <c r="F1584" s="219" t="str">
        <v>Writing</v>
      </c>
      <c r="G1584" s="5">
        <v>54</v>
      </c>
      <c r="H1584" s="5" t="str">
        <v>Ethan</v>
      </c>
      <c r="I1584" s="5" t="str">
        <v>Planned</v>
      </c>
      <c r="J1584" s="220">
        <f>_xlfn.XLOOKUP(G1584,Calendar!$A$2:$A$300,Calendar!$B$2:$B$300)</f>
        <v>43419</v>
      </c>
      <c r="K1584" s="5" t="b">
        <f t="shared" ca="1" si="78"/>
        <v>0</v>
      </c>
      <c r="L1584" s="5" t="str">
        <f t="shared" si="79"/>
        <v>Language Arts+ Journal: Ethan54</v>
      </c>
    </row>
    <row r="1585" spans="1:12" hidden="1" x14ac:dyDescent="0.25">
      <c r="A1585" s="217" t="str">
        <f t="shared" si="77"/>
        <v>ƒ __/__</v>
      </c>
      <c r="B1585" s="217" t="str">
        <f>IFERROR(IF(VLOOKUP(L1585,ActivityList[#Data],13,0)="Yes"," "&amp;Map,"")&amp;IF(VLOOKUP(L1585,ActivityList[#Data],14,0)="Yes"," "&amp;Timeline,IF(VLOOKUP(L1585,ActivityList[#Data],14,0)="Figure"," "&amp;Timeline&amp;Figure,"")),"")</f>
        <v/>
      </c>
      <c r="C1585" s="85" t="str">
        <v>Write a journal entry</v>
      </c>
      <c r="D1585" s="218" t="str">
        <v>+ Journal: Ethan</v>
      </c>
      <c r="E1585" s="218" t="str">
        <v>Language Arts</v>
      </c>
      <c r="F1585" s="219" t="str">
        <v>Writing</v>
      </c>
      <c r="G1585" s="5">
        <v>55</v>
      </c>
      <c r="H1585" s="5" t="str">
        <v>Ethan</v>
      </c>
      <c r="I1585" s="5" t="str">
        <v>Planned</v>
      </c>
      <c r="J1585" s="220">
        <f>_xlfn.XLOOKUP(G1585,Calendar!$A$2:$A$300,Calendar!$B$2:$B$300)</f>
        <v>43420</v>
      </c>
      <c r="K1585" s="5" t="b">
        <f t="shared" ca="1" si="78"/>
        <v>0</v>
      </c>
      <c r="L1585" s="5" t="str">
        <f t="shared" si="79"/>
        <v>Language Arts+ Journal: Ethan55</v>
      </c>
    </row>
    <row r="1586" spans="1:12" hidden="1" x14ac:dyDescent="0.25">
      <c r="A1586" s="217" t="str">
        <f t="shared" si="77"/>
        <v>ƒ __/__</v>
      </c>
      <c r="B1586" s="217" t="str">
        <f>IFERROR(IF(VLOOKUP(L1586,ActivityList[#Data],13,0)="Yes"," "&amp;Map,"")&amp;IF(VLOOKUP(L1586,ActivityList[#Data],14,0)="Yes"," "&amp;Timeline,IF(VLOOKUP(L1586,ActivityList[#Data],14,0)="Figure"," "&amp;Timeline&amp;Figure,"")),"")</f>
        <v/>
      </c>
      <c r="C1586" s="85" t="str">
        <v>Write a journal entry</v>
      </c>
      <c r="D1586" s="218" t="str">
        <v>+ Journal: Ethan</v>
      </c>
      <c r="E1586" s="218" t="str">
        <v>Language Arts</v>
      </c>
      <c r="F1586" s="219" t="str">
        <v>Writing</v>
      </c>
      <c r="G1586" s="5">
        <v>56</v>
      </c>
      <c r="H1586" s="5" t="str">
        <v>Ethan</v>
      </c>
      <c r="I1586" s="5" t="str">
        <v>Planned</v>
      </c>
      <c r="J1586" s="220">
        <f>_xlfn.XLOOKUP(G1586,Calendar!$A$2:$A$300,Calendar!$B$2:$B$300)</f>
        <v>43423</v>
      </c>
      <c r="K1586" s="5" t="b">
        <f t="shared" ca="1" si="78"/>
        <v>0</v>
      </c>
      <c r="L1586" s="5" t="str">
        <f t="shared" si="79"/>
        <v>Language Arts+ Journal: Ethan56</v>
      </c>
    </row>
    <row r="1587" spans="1:12" hidden="1" x14ac:dyDescent="0.25">
      <c r="A1587" s="217" t="str">
        <f t="shared" si="77"/>
        <v>ƒ __/__</v>
      </c>
      <c r="B1587" s="217" t="str">
        <f>IFERROR(IF(VLOOKUP(L1587,ActivityList[#Data],13,0)="Yes"," "&amp;Map,"")&amp;IF(VLOOKUP(L1587,ActivityList[#Data],14,0)="Yes"," "&amp;Timeline,IF(VLOOKUP(L1587,ActivityList[#Data],14,0)="Figure"," "&amp;Timeline&amp;Figure,"")),"")</f>
        <v/>
      </c>
      <c r="C1587" s="85" t="str">
        <v>Write a journal entry</v>
      </c>
      <c r="D1587" s="218" t="str">
        <v>+ Journal: Ethan</v>
      </c>
      <c r="E1587" s="218" t="str">
        <v>Language Arts</v>
      </c>
      <c r="F1587" s="219" t="str">
        <v>Writing</v>
      </c>
      <c r="G1587" s="5">
        <v>57</v>
      </c>
      <c r="H1587" s="5" t="str">
        <v>Ethan</v>
      </c>
      <c r="I1587" s="5" t="str">
        <v>Planned</v>
      </c>
      <c r="J1587" s="220">
        <f>_xlfn.XLOOKUP(G1587,Calendar!$A$2:$A$300,Calendar!$B$2:$B$300)</f>
        <v>43424</v>
      </c>
      <c r="K1587" s="5" t="b">
        <f t="shared" ca="1" si="78"/>
        <v>0</v>
      </c>
      <c r="L1587" s="5" t="str">
        <f t="shared" si="79"/>
        <v>Language Arts+ Journal: Ethan57</v>
      </c>
    </row>
    <row r="1588" spans="1:12" hidden="1" x14ac:dyDescent="0.25">
      <c r="A1588" s="217" t="str">
        <f t="shared" si="77"/>
        <v>ƒ __/__</v>
      </c>
      <c r="B1588" s="217" t="str">
        <f>IFERROR(IF(VLOOKUP(L1588,ActivityList[#Data],13,0)="Yes"," "&amp;Map,"")&amp;IF(VLOOKUP(L1588,ActivityList[#Data],14,0)="Yes"," "&amp;Timeline,IF(VLOOKUP(L1588,ActivityList[#Data],14,0)="Figure"," "&amp;Timeline&amp;Figure,"")),"")</f>
        <v/>
      </c>
      <c r="C1588" s="85" t="str">
        <v>Write a journal entry</v>
      </c>
      <c r="D1588" s="218" t="str">
        <v>+ Journal: Ethan</v>
      </c>
      <c r="E1588" s="218" t="str">
        <v>Language Arts</v>
      </c>
      <c r="F1588" s="219" t="str">
        <v>Writing</v>
      </c>
      <c r="G1588" s="5">
        <v>58</v>
      </c>
      <c r="H1588" s="5" t="str">
        <v>Ethan</v>
      </c>
      <c r="I1588" s="5" t="str">
        <v>Planned</v>
      </c>
      <c r="J1588" s="220">
        <f>_xlfn.XLOOKUP(G1588,Calendar!$A$2:$A$300,Calendar!$B$2:$B$300)</f>
        <v>43425</v>
      </c>
      <c r="K1588" s="5" t="b">
        <f t="shared" ca="1" si="78"/>
        <v>0</v>
      </c>
      <c r="L1588" s="5" t="str">
        <f t="shared" si="79"/>
        <v>Language Arts+ Journal: Ethan58</v>
      </c>
    </row>
    <row r="1589" spans="1:12" hidden="1" x14ac:dyDescent="0.25">
      <c r="A1589" s="217" t="str">
        <f t="shared" si="77"/>
        <v>ƒ __/__</v>
      </c>
      <c r="B1589" s="217" t="str">
        <f>IFERROR(IF(VLOOKUP(L1589,ActivityList[#Data],13,0)="Yes"," "&amp;Map,"")&amp;IF(VLOOKUP(L1589,ActivityList[#Data],14,0)="Yes"," "&amp;Timeline,IF(VLOOKUP(L1589,ActivityList[#Data],14,0)="Figure"," "&amp;Timeline&amp;Figure,"")),"")</f>
        <v/>
      </c>
      <c r="C1589" s="85" t="str">
        <v>Write a journal entry</v>
      </c>
      <c r="D1589" s="218" t="str">
        <v>+ Journal: Ethan</v>
      </c>
      <c r="E1589" s="218" t="str">
        <v>Language Arts</v>
      </c>
      <c r="F1589" s="219" t="str">
        <v>Writing</v>
      </c>
      <c r="G1589" s="5">
        <v>59</v>
      </c>
      <c r="H1589" s="5" t="str">
        <v>Ethan</v>
      </c>
      <c r="I1589" s="5" t="str">
        <v>Planned</v>
      </c>
      <c r="J1589" s="220">
        <f>_xlfn.XLOOKUP(G1589,Calendar!$A$2:$A$300,Calendar!$B$2:$B$300)</f>
        <v>43426</v>
      </c>
      <c r="K1589" s="5" t="b">
        <f t="shared" ca="1" si="78"/>
        <v>0</v>
      </c>
      <c r="L1589" s="5" t="str">
        <f t="shared" si="79"/>
        <v>Language Arts+ Journal: Ethan59</v>
      </c>
    </row>
    <row r="1590" spans="1:12" hidden="1" x14ac:dyDescent="0.25">
      <c r="A1590" s="217" t="str">
        <f t="shared" si="77"/>
        <v>ƒ __/__</v>
      </c>
      <c r="B1590" s="217" t="str">
        <f>IFERROR(IF(VLOOKUP(L1590,ActivityList[#Data],13,0)="Yes"," "&amp;Map,"")&amp;IF(VLOOKUP(L1590,ActivityList[#Data],14,0)="Yes"," "&amp;Timeline,IF(VLOOKUP(L1590,ActivityList[#Data],14,0)="Figure"," "&amp;Timeline&amp;Figure,"")),"")</f>
        <v/>
      </c>
      <c r="C1590" s="85" t="str">
        <v>Write a journal entry</v>
      </c>
      <c r="D1590" s="218" t="str">
        <v>+ Journal: Ethan</v>
      </c>
      <c r="E1590" s="218" t="str">
        <v>Language Arts</v>
      </c>
      <c r="F1590" s="219" t="str">
        <v>Writing</v>
      </c>
      <c r="G1590" s="5">
        <v>60</v>
      </c>
      <c r="H1590" s="5" t="str">
        <v>Ethan</v>
      </c>
      <c r="I1590" s="5" t="str">
        <v>Planned</v>
      </c>
      <c r="J1590" s="220">
        <f>_xlfn.XLOOKUP(G1590,Calendar!$A$2:$A$300,Calendar!$B$2:$B$300)</f>
        <v>43427</v>
      </c>
      <c r="K1590" s="5" t="b">
        <f t="shared" ca="1" si="78"/>
        <v>0</v>
      </c>
      <c r="L1590" s="5" t="str">
        <f t="shared" si="79"/>
        <v>Language Arts+ Journal: Ethan60</v>
      </c>
    </row>
    <row r="1591" spans="1:12" hidden="1" x14ac:dyDescent="0.25">
      <c r="A1591" s="217" t="str">
        <f t="shared" si="77"/>
        <v>ƒ __/__</v>
      </c>
      <c r="B1591" s="217" t="str">
        <f>IFERROR(IF(VLOOKUP(L1591,ActivityList[#Data],13,0)="Yes"," "&amp;Map,"")&amp;IF(VLOOKUP(L1591,ActivityList[#Data],14,0)="Yes"," "&amp;Timeline,IF(VLOOKUP(L1591,ActivityList[#Data],14,0)="Figure"," "&amp;Timeline&amp;Figure,"")),"")</f>
        <v/>
      </c>
      <c r="C1591" s="85" t="str">
        <v>Write a journal entry</v>
      </c>
      <c r="D1591" s="218" t="str">
        <v>+ Journal: Ethan</v>
      </c>
      <c r="E1591" s="218" t="str">
        <v>Language Arts</v>
      </c>
      <c r="F1591" s="219" t="str">
        <v>Writing</v>
      </c>
      <c r="G1591" s="5">
        <v>61</v>
      </c>
      <c r="H1591" s="5" t="str">
        <v>Ethan</v>
      </c>
      <c r="I1591" s="5" t="str">
        <v>Planned</v>
      </c>
      <c r="J1591" s="220">
        <f>_xlfn.XLOOKUP(G1591,Calendar!$A$2:$A$300,Calendar!$B$2:$B$300)</f>
        <v>43430</v>
      </c>
      <c r="K1591" s="5" t="b">
        <f t="shared" ca="1" si="78"/>
        <v>0</v>
      </c>
      <c r="L1591" s="5" t="str">
        <f t="shared" si="79"/>
        <v>Language Arts+ Journal: Ethan61</v>
      </c>
    </row>
    <row r="1592" spans="1:12" hidden="1" x14ac:dyDescent="0.25">
      <c r="A1592" s="217" t="str">
        <f t="shared" si="77"/>
        <v>ƒ __/__</v>
      </c>
      <c r="B1592" s="217" t="str">
        <f>IFERROR(IF(VLOOKUP(L1592,ActivityList[#Data],13,0)="Yes"," "&amp;Map,"")&amp;IF(VLOOKUP(L1592,ActivityList[#Data],14,0)="Yes"," "&amp;Timeline,IF(VLOOKUP(L1592,ActivityList[#Data],14,0)="Figure"," "&amp;Timeline&amp;Figure,"")),"")</f>
        <v/>
      </c>
      <c r="C1592" s="85" t="str">
        <v>Write a journal entry</v>
      </c>
      <c r="D1592" s="218" t="str">
        <v>+ Journal: Ethan</v>
      </c>
      <c r="E1592" s="218" t="str">
        <v>Language Arts</v>
      </c>
      <c r="F1592" s="219" t="str">
        <v>Writing</v>
      </c>
      <c r="G1592" s="5">
        <v>62</v>
      </c>
      <c r="H1592" s="5" t="str">
        <v>Ethan</v>
      </c>
      <c r="I1592" s="5" t="str">
        <v>Planned</v>
      </c>
      <c r="J1592" s="220">
        <f>_xlfn.XLOOKUP(G1592,Calendar!$A$2:$A$300,Calendar!$B$2:$B$300)</f>
        <v>43431</v>
      </c>
      <c r="K1592" s="5" t="b">
        <f t="shared" ca="1" si="78"/>
        <v>0</v>
      </c>
      <c r="L1592" s="5" t="str">
        <f t="shared" si="79"/>
        <v>Language Arts+ Journal: Ethan62</v>
      </c>
    </row>
    <row r="1593" spans="1:12" hidden="1" x14ac:dyDescent="0.25">
      <c r="A1593" s="217" t="str">
        <f t="shared" si="77"/>
        <v>ƒ __/__</v>
      </c>
      <c r="B1593" s="217" t="str">
        <f>IFERROR(IF(VLOOKUP(L1593,ActivityList[#Data],13,0)="Yes"," "&amp;Map,"")&amp;IF(VLOOKUP(L1593,ActivityList[#Data],14,0)="Yes"," "&amp;Timeline,IF(VLOOKUP(L1593,ActivityList[#Data],14,0)="Figure"," "&amp;Timeline&amp;Figure,"")),"")</f>
        <v/>
      </c>
      <c r="C1593" s="85" t="str">
        <v>Write a journal entry</v>
      </c>
      <c r="D1593" s="218" t="str">
        <v>+ Journal: Ethan</v>
      </c>
      <c r="E1593" s="218" t="str">
        <v>Language Arts</v>
      </c>
      <c r="F1593" s="219" t="str">
        <v>Writing</v>
      </c>
      <c r="G1593" s="5">
        <v>63</v>
      </c>
      <c r="H1593" s="5" t="str">
        <v>Ethan</v>
      </c>
      <c r="I1593" s="5" t="str">
        <v>Planned</v>
      </c>
      <c r="J1593" s="220">
        <f>_xlfn.XLOOKUP(G1593,Calendar!$A$2:$A$300,Calendar!$B$2:$B$300)</f>
        <v>43432</v>
      </c>
      <c r="K1593" s="5" t="b">
        <f t="shared" ca="1" si="78"/>
        <v>0</v>
      </c>
      <c r="L1593" s="5" t="str">
        <f t="shared" si="79"/>
        <v>Language Arts+ Journal: Ethan63</v>
      </c>
    </row>
    <row r="1594" spans="1:12" hidden="1" x14ac:dyDescent="0.25">
      <c r="A1594" s="217" t="str">
        <f t="shared" si="77"/>
        <v>ƒ __/__</v>
      </c>
      <c r="B1594" s="217" t="str">
        <f>IFERROR(IF(VLOOKUP(L1594,ActivityList[#Data],13,0)="Yes"," "&amp;Map,"")&amp;IF(VLOOKUP(L1594,ActivityList[#Data],14,0)="Yes"," "&amp;Timeline,IF(VLOOKUP(L1594,ActivityList[#Data],14,0)="Figure"," "&amp;Timeline&amp;Figure,"")),"")</f>
        <v/>
      </c>
      <c r="C1594" s="85" t="str">
        <v>Write a journal entry</v>
      </c>
      <c r="D1594" s="218" t="str">
        <v>+ Journal: Ethan</v>
      </c>
      <c r="E1594" s="218" t="str">
        <v>Language Arts</v>
      </c>
      <c r="F1594" s="219" t="str">
        <v>Writing</v>
      </c>
      <c r="G1594" s="5">
        <v>64</v>
      </c>
      <c r="H1594" s="5" t="str">
        <v>Ethan</v>
      </c>
      <c r="I1594" s="5" t="str">
        <v>Planned</v>
      </c>
      <c r="J1594" s="220">
        <f>_xlfn.XLOOKUP(G1594,Calendar!$A$2:$A$300,Calendar!$B$2:$B$300)</f>
        <v>43433</v>
      </c>
      <c r="K1594" s="5" t="b">
        <f t="shared" ca="1" si="78"/>
        <v>0</v>
      </c>
      <c r="L1594" s="5" t="str">
        <f t="shared" si="79"/>
        <v>Language Arts+ Journal: Ethan64</v>
      </c>
    </row>
    <row r="1595" spans="1:12" hidden="1" x14ac:dyDescent="0.25">
      <c r="A1595" s="217" t="str">
        <f t="shared" si="77"/>
        <v>ƒ __/__</v>
      </c>
      <c r="B1595" s="217" t="str">
        <f>IFERROR(IF(VLOOKUP(L1595,ActivityList[#Data],13,0)="Yes"," "&amp;Map,"")&amp;IF(VLOOKUP(L1595,ActivityList[#Data],14,0)="Yes"," "&amp;Timeline,IF(VLOOKUP(L1595,ActivityList[#Data],14,0)="Figure"," "&amp;Timeline&amp;Figure,"")),"")</f>
        <v/>
      </c>
      <c r="C1595" s="85" t="str">
        <v>Write a journal entry</v>
      </c>
      <c r="D1595" s="218" t="str">
        <v>+ Journal: Ethan</v>
      </c>
      <c r="E1595" s="218" t="str">
        <v>Language Arts</v>
      </c>
      <c r="F1595" s="219" t="str">
        <v>Writing</v>
      </c>
      <c r="G1595" s="5">
        <v>65</v>
      </c>
      <c r="H1595" s="5" t="str">
        <v>Ethan</v>
      </c>
      <c r="I1595" s="5" t="str">
        <v>Planned</v>
      </c>
      <c r="J1595" s="220">
        <f>_xlfn.XLOOKUP(G1595,Calendar!$A$2:$A$300,Calendar!$B$2:$B$300)</f>
        <v>43434</v>
      </c>
      <c r="K1595" s="5" t="b">
        <f t="shared" ca="1" si="78"/>
        <v>0</v>
      </c>
      <c r="L1595" s="5" t="str">
        <f t="shared" si="79"/>
        <v>Language Arts+ Journal: Ethan65</v>
      </c>
    </row>
    <row r="1596" spans="1:12" hidden="1" x14ac:dyDescent="0.25">
      <c r="A1596" s="217" t="str">
        <f t="shared" si="77"/>
        <v>ƒ __/__</v>
      </c>
      <c r="B1596" s="217" t="str">
        <f>IFERROR(IF(VLOOKUP(L1596,ActivityList[#Data],13,0)="Yes"," "&amp;Map,"")&amp;IF(VLOOKUP(L1596,ActivityList[#Data],14,0)="Yes"," "&amp;Timeline,IF(VLOOKUP(L1596,ActivityList[#Data],14,0)="Figure"," "&amp;Timeline&amp;Figure,"")),"")</f>
        <v/>
      </c>
      <c r="C1596" s="85" t="str">
        <v>Write a journal entry</v>
      </c>
      <c r="D1596" s="218" t="str">
        <v>+ Journal: Ethan</v>
      </c>
      <c r="E1596" s="218" t="str">
        <v>Language Arts</v>
      </c>
      <c r="F1596" s="219" t="str">
        <v>Writing</v>
      </c>
      <c r="G1596" s="5">
        <v>66</v>
      </c>
      <c r="H1596" s="5" t="str">
        <v>Ethan</v>
      </c>
      <c r="I1596" s="5" t="str">
        <v>Planned</v>
      </c>
      <c r="J1596" s="220">
        <f>_xlfn.XLOOKUP(G1596,Calendar!$A$2:$A$300,Calendar!$B$2:$B$300)</f>
        <v>43437</v>
      </c>
      <c r="K1596" s="5" t="b">
        <f t="shared" ca="1" si="78"/>
        <v>0</v>
      </c>
      <c r="L1596" s="5" t="str">
        <f t="shared" si="79"/>
        <v>Language Arts+ Journal: Ethan66</v>
      </c>
    </row>
    <row r="1597" spans="1:12" hidden="1" x14ac:dyDescent="0.25">
      <c r="A1597" s="217" t="str">
        <f t="shared" si="77"/>
        <v>ƒ __/__</v>
      </c>
      <c r="B1597" s="217" t="str">
        <f>IFERROR(IF(VLOOKUP(L1597,ActivityList[#Data],13,0)="Yes"," "&amp;Map,"")&amp;IF(VLOOKUP(L1597,ActivityList[#Data],14,0)="Yes"," "&amp;Timeline,IF(VLOOKUP(L1597,ActivityList[#Data],14,0)="Figure"," "&amp;Timeline&amp;Figure,"")),"")</f>
        <v/>
      </c>
      <c r="C1597" s="85" t="str">
        <v>Write a journal entry</v>
      </c>
      <c r="D1597" s="218" t="str">
        <v>+ Journal: Ethan</v>
      </c>
      <c r="E1597" s="218" t="str">
        <v>Language Arts</v>
      </c>
      <c r="F1597" s="219" t="str">
        <v>Writing</v>
      </c>
      <c r="G1597" s="5">
        <v>67</v>
      </c>
      <c r="H1597" s="5" t="str">
        <v>Ethan</v>
      </c>
      <c r="I1597" s="5" t="str">
        <v>Planned</v>
      </c>
      <c r="J1597" s="220">
        <f>_xlfn.XLOOKUP(G1597,Calendar!$A$2:$A$300,Calendar!$B$2:$B$300)</f>
        <v>43438</v>
      </c>
      <c r="K1597" s="5" t="b">
        <f t="shared" ca="1" si="78"/>
        <v>0</v>
      </c>
      <c r="L1597" s="5" t="str">
        <f t="shared" si="79"/>
        <v>Language Arts+ Journal: Ethan67</v>
      </c>
    </row>
    <row r="1598" spans="1:12" hidden="1" x14ac:dyDescent="0.25">
      <c r="A1598" s="217" t="str">
        <f t="shared" si="77"/>
        <v>ƒ __/__</v>
      </c>
      <c r="B1598" s="217" t="str">
        <f>IFERROR(IF(VLOOKUP(L1598,ActivityList[#Data],13,0)="Yes"," "&amp;Map,"")&amp;IF(VLOOKUP(L1598,ActivityList[#Data],14,0)="Yes"," "&amp;Timeline,IF(VLOOKUP(L1598,ActivityList[#Data],14,0)="Figure"," "&amp;Timeline&amp;Figure,"")),"")</f>
        <v/>
      </c>
      <c r="C1598" s="85" t="str">
        <v>Write a journal entry</v>
      </c>
      <c r="D1598" s="218" t="str">
        <v>+ Journal: Ethan</v>
      </c>
      <c r="E1598" s="218" t="str">
        <v>Language Arts</v>
      </c>
      <c r="F1598" s="219" t="str">
        <v>Writing</v>
      </c>
      <c r="G1598" s="5">
        <v>68</v>
      </c>
      <c r="H1598" s="5" t="str">
        <v>Ethan</v>
      </c>
      <c r="I1598" s="5" t="str">
        <v>Planned</v>
      </c>
      <c r="J1598" s="220">
        <f>_xlfn.XLOOKUP(G1598,Calendar!$A$2:$A$300,Calendar!$B$2:$B$300)</f>
        <v>43439</v>
      </c>
      <c r="K1598" s="5" t="b">
        <f t="shared" ca="1" si="78"/>
        <v>0</v>
      </c>
      <c r="L1598" s="5" t="str">
        <f t="shared" si="79"/>
        <v>Language Arts+ Journal: Ethan68</v>
      </c>
    </row>
    <row r="1599" spans="1:12" hidden="1" x14ac:dyDescent="0.25">
      <c r="A1599" s="217" t="str">
        <f t="shared" si="77"/>
        <v>ƒ __/__</v>
      </c>
      <c r="B1599" s="217" t="str">
        <f>IFERROR(IF(VLOOKUP(L1599,ActivityList[#Data],13,0)="Yes"," "&amp;Map,"")&amp;IF(VLOOKUP(L1599,ActivityList[#Data],14,0)="Yes"," "&amp;Timeline,IF(VLOOKUP(L1599,ActivityList[#Data],14,0)="Figure"," "&amp;Timeline&amp;Figure,"")),"")</f>
        <v/>
      </c>
      <c r="C1599" s="85" t="str">
        <v>Write a journal entry</v>
      </c>
      <c r="D1599" s="218" t="str">
        <v>+ Journal: Ethan</v>
      </c>
      <c r="E1599" s="218" t="str">
        <v>Language Arts</v>
      </c>
      <c r="F1599" s="219" t="str">
        <v>Writing</v>
      </c>
      <c r="G1599" s="5">
        <v>69</v>
      </c>
      <c r="H1599" s="5" t="str">
        <v>Ethan</v>
      </c>
      <c r="I1599" s="5" t="str">
        <v>Planned</v>
      </c>
      <c r="J1599" s="220">
        <f>_xlfn.XLOOKUP(G1599,Calendar!$A$2:$A$300,Calendar!$B$2:$B$300)</f>
        <v>43440</v>
      </c>
      <c r="K1599" s="5" t="b">
        <f t="shared" ca="1" si="78"/>
        <v>0</v>
      </c>
      <c r="L1599" s="5" t="str">
        <f t="shared" si="79"/>
        <v>Language Arts+ Journal: Ethan69</v>
      </c>
    </row>
    <row r="1600" spans="1:12" hidden="1" x14ac:dyDescent="0.25">
      <c r="A1600" s="217" t="str">
        <f t="shared" si="77"/>
        <v>ƒ __/__</v>
      </c>
      <c r="B1600" s="217" t="str">
        <f>IFERROR(IF(VLOOKUP(L1600,ActivityList[#Data],13,0)="Yes"," "&amp;Map,"")&amp;IF(VLOOKUP(L1600,ActivityList[#Data],14,0)="Yes"," "&amp;Timeline,IF(VLOOKUP(L1600,ActivityList[#Data],14,0)="Figure"," "&amp;Timeline&amp;Figure,"")),"")</f>
        <v/>
      </c>
      <c r="C1600" s="85" t="str">
        <v>Write a journal entry</v>
      </c>
      <c r="D1600" s="218" t="str">
        <v>+ Journal: Ethan</v>
      </c>
      <c r="E1600" s="218" t="str">
        <v>Language Arts</v>
      </c>
      <c r="F1600" s="219" t="str">
        <v>Writing</v>
      </c>
      <c r="G1600" s="5">
        <v>70</v>
      </c>
      <c r="H1600" s="5" t="str">
        <v>Ethan</v>
      </c>
      <c r="I1600" s="5" t="str">
        <v>Planned</v>
      </c>
      <c r="J1600" s="220">
        <f>_xlfn.XLOOKUP(G1600,Calendar!$A$2:$A$300,Calendar!$B$2:$B$300)</f>
        <v>43441</v>
      </c>
      <c r="K1600" s="5" t="b">
        <f t="shared" ca="1" si="78"/>
        <v>0</v>
      </c>
      <c r="L1600" s="5" t="str">
        <f t="shared" si="79"/>
        <v>Language Arts+ Journal: Ethan70</v>
      </c>
    </row>
    <row r="1601" spans="1:12" hidden="1" x14ac:dyDescent="0.25">
      <c r="A1601" s="217" t="str">
        <f t="shared" si="77"/>
        <v>ƒ __/__</v>
      </c>
      <c r="B1601" s="217" t="str">
        <f>IFERROR(IF(VLOOKUP(L1601,ActivityList[#Data],13,0)="Yes"," "&amp;Map,"")&amp;IF(VLOOKUP(L1601,ActivityList[#Data],14,0)="Yes"," "&amp;Timeline,IF(VLOOKUP(L1601,ActivityList[#Data],14,0)="Figure"," "&amp;Timeline&amp;Figure,"")),"")</f>
        <v/>
      </c>
      <c r="C1601" s="85" t="str">
        <v>Write a journal entry</v>
      </c>
      <c r="D1601" s="218" t="str">
        <v>+ Journal: Ethan</v>
      </c>
      <c r="E1601" s="218" t="str">
        <v>Language Arts</v>
      </c>
      <c r="F1601" s="219" t="str">
        <v>Writing</v>
      </c>
      <c r="G1601" s="5">
        <v>71</v>
      </c>
      <c r="H1601" s="5" t="str">
        <v>Ethan</v>
      </c>
      <c r="I1601" s="5" t="str">
        <v>Planned</v>
      </c>
      <c r="J1601" s="220">
        <f>_xlfn.XLOOKUP(G1601,Calendar!$A$2:$A$300,Calendar!$B$2:$B$300)</f>
        <v>43444</v>
      </c>
      <c r="K1601" s="5" t="b">
        <f t="shared" ca="1" si="78"/>
        <v>0</v>
      </c>
      <c r="L1601" s="5" t="str">
        <f t="shared" si="79"/>
        <v>Language Arts+ Journal: Ethan71</v>
      </c>
    </row>
    <row r="1602" spans="1:12" hidden="1" x14ac:dyDescent="0.25">
      <c r="A1602" s="217" t="str">
        <f t="shared" si="77"/>
        <v>ƒ __/__</v>
      </c>
      <c r="B1602" s="217" t="str">
        <f>IFERROR(IF(VLOOKUP(L1602,ActivityList[#Data],13,0)="Yes"," "&amp;Map,"")&amp;IF(VLOOKUP(L1602,ActivityList[#Data],14,0)="Yes"," "&amp;Timeline,IF(VLOOKUP(L1602,ActivityList[#Data],14,0)="Figure"," "&amp;Timeline&amp;Figure,"")),"")</f>
        <v/>
      </c>
      <c r="C1602" s="85" t="str">
        <v>Write a journal entry</v>
      </c>
      <c r="D1602" s="218" t="str">
        <v>+ Journal: Ethan</v>
      </c>
      <c r="E1602" s="218" t="str">
        <v>Language Arts</v>
      </c>
      <c r="F1602" s="219" t="str">
        <v>Writing</v>
      </c>
      <c r="G1602" s="5">
        <v>72</v>
      </c>
      <c r="H1602" s="5" t="str">
        <v>Ethan</v>
      </c>
      <c r="I1602" s="5" t="str">
        <v>Planned</v>
      </c>
      <c r="J1602" s="220">
        <f>_xlfn.XLOOKUP(G1602,Calendar!$A$2:$A$300,Calendar!$B$2:$B$300)</f>
        <v>43445</v>
      </c>
      <c r="K1602" s="5" t="b">
        <f t="shared" ca="1" si="78"/>
        <v>0</v>
      </c>
      <c r="L1602" s="5" t="str">
        <f t="shared" si="79"/>
        <v>Language Arts+ Journal: Ethan72</v>
      </c>
    </row>
    <row r="1603" spans="1:12" hidden="1" x14ac:dyDescent="0.25">
      <c r="A1603" s="217" t="str">
        <f t="shared" si="77"/>
        <v>ƒ __/__</v>
      </c>
      <c r="B1603" s="217" t="str">
        <f>IFERROR(IF(VLOOKUP(L1603,ActivityList[#Data],13,0)="Yes"," "&amp;Map,"")&amp;IF(VLOOKUP(L1603,ActivityList[#Data],14,0)="Yes"," "&amp;Timeline,IF(VLOOKUP(L1603,ActivityList[#Data],14,0)="Figure"," "&amp;Timeline&amp;Figure,"")),"")</f>
        <v/>
      </c>
      <c r="C1603" s="85" t="str">
        <v>Write a journal entry</v>
      </c>
      <c r="D1603" s="218" t="str">
        <v>+ Journal: Ethan</v>
      </c>
      <c r="E1603" s="218" t="str">
        <v>Language Arts</v>
      </c>
      <c r="F1603" s="219" t="str">
        <v>Writing</v>
      </c>
      <c r="G1603" s="5">
        <v>73</v>
      </c>
      <c r="H1603" s="5" t="str">
        <v>Ethan</v>
      </c>
      <c r="I1603" s="5" t="str">
        <v>Planned</v>
      </c>
      <c r="J1603" s="220">
        <f>_xlfn.XLOOKUP(G1603,Calendar!$A$2:$A$300,Calendar!$B$2:$B$300)</f>
        <v>43446</v>
      </c>
      <c r="K1603" s="5" t="b">
        <f t="shared" ca="1" si="78"/>
        <v>0</v>
      </c>
      <c r="L1603" s="5" t="str">
        <f t="shared" si="79"/>
        <v>Language Arts+ Journal: Ethan73</v>
      </c>
    </row>
    <row r="1604" spans="1:12" hidden="1" x14ac:dyDescent="0.25">
      <c r="A1604" s="217" t="str">
        <f t="shared" si="77"/>
        <v>ƒ __/__</v>
      </c>
      <c r="B1604" s="217" t="str">
        <f>IFERROR(IF(VLOOKUP(L1604,ActivityList[#Data],13,0)="Yes"," "&amp;Map,"")&amp;IF(VLOOKUP(L1604,ActivityList[#Data],14,0)="Yes"," "&amp;Timeline,IF(VLOOKUP(L1604,ActivityList[#Data],14,0)="Figure"," "&amp;Timeline&amp;Figure,"")),"")</f>
        <v/>
      </c>
      <c r="C1604" s="85" t="str">
        <v>Write a journal entry</v>
      </c>
      <c r="D1604" s="218" t="str">
        <v>+ Journal: Ethan</v>
      </c>
      <c r="E1604" s="218" t="str">
        <v>Language Arts</v>
      </c>
      <c r="F1604" s="219" t="str">
        <v>Writing</v>
      </c>
      <c r="G1604" s="5">
        <v>74</v>
      </c>
      <c r="H1604" s="5" t="str">
        <v>Ethan</v>
      </c>
      <c r="I1604" s="5" t="str">
        <v>Planned</v>
      </c>
      <c r="J1604" s="220">
        <f>_xlfn.XLOOKUP(G1604,Calendar!$A$2:$A$300,Calendar!$B$2:$B$300)</f>
        <v>43447</v>
      </c>
      <c r="K1604" s="5" t="b">
        <f t="shared" ca="1" si="78"/>
        <v>0</v>
      </c>
      <c r="L1604" s="5" t="str">
        <f t="shared" si="79"/>
        <v>Language Arts+ Journal: Ethan74</v>
      </c>
    </row>
    <row r="1605" spans="1:12" hidden="1" x14ac:dyDescent="0.25">
      <c r="A1605" s="217" t="str">
        <f t="shared" ref="A1605:A1668" si="80">Planned&amp;" __/__"</f>
        <v>ƒ __/__</v>
      </c>
      <c r="B1605" s="217" t="str">
        <f>IFERROR(IF(VLOOKUP(L1605,ActivityList[#Data],13,0)="Yes"," "&amp;Map,"")&amp;IF(VLOOKUP(L1605,ActivityList[#Data],14,0)="Yes"," "&amp;Timeline,IF(VLOOKUP(L1605,ActivityList[#Data],14,0)="Figure"," "&amp;Timeline&amp;Figure,"")),"")</f>
        <v/>
      </c>
      <c r="C1605" s="85" t="str">
        <v>Write a journal entry</v>
      </c>
      <c r="D1605" s="218" t="str">
        <v>+ Journal: Ethan</v>
      </c>
      <c r="E1605" s="218" t="str">
        <v>Language Arts</v>
      </c>
      <c r="F1605" s="219" t="str">
        <v>Writing</v>
      </c>
      <c r="G1605" s="5">
        <v>75</v>
      </c>
      <c r="H1605" s="5" t="str">
        <v>Ethan</v>
      </c>
      <c r="I1605" s="5" t="str">
        <v>Planned</v>
      </c>
      <c r="J1605" s="220">
        <f>_xlfn.XLOOKUP(G1605,Calendar!$A$2:$A$300,Calendar!$B$2:$B$300)</f>
        <v>43448</v>
      </c>
      <c r="K1605" s="5" t="b">
        <f t="shared" ca="1" si="78"/>
        <v>0</v>
      </c>
      <c r="L1605" s="5" t="str">
        <f t="shared" si="79"/>
        <v>Language Arts+ Journal: Ethan75</v>
      </c>
    </row>
    <row r="1606" spans="1:12" hidden="1" x14ac:dyDescent="0.25">
      <c r="A1606" s="217" t="str">
        <f t="shared" si="80"/>
        <v>ƒ __/__</v>
      </c>
      <c r="B1606" s="217" t="str">
        <f>IFERROR(IF(VLOOKUP(L1606,ActivityList[#Data],13,0)="Yes"," "&amp;Map,"")&amp;IF(VLOOKUP(L1606,ActivityList[#Data],14,0)="Yes"," "&amp;Timeline,IF(VLOOKUP(L1606,ActivityList[#Data],14,0)="Figure"," "&amp;Timeline&amp;Figure,"")),"")</f>
        <v/>
      </c>
      <c r="C1606" s="85" t="str">
        <v>Write a journal entry</v>
      </c>
      <c r="D1606" s="218" t="str">
        <v>+ Journal: Ethan</v>
      </c>
      <c r="E1606" s="218" t="str">
        <v>Language Arts</v>
      </c>
      <c r="F1606" s="219" t="str">
        <v>Writing</v>
      </c>
      <c r="G1606" s="5">
        <v>76</v>
      </c>
      <c r="H1606" s="5" t="str">
        <v>Ethan</v>
      </c>
      <c r="I1606" s="5" t="str">
        <v>Planned</v>
      </c>
      <c r="J1606" s="220">
        <f>_xlfn.XLOOKUP(G1606,Calendar!$A$2:$A$300,Calendar!$B$2:$B$300)</f>
        <v>43451</v>
      </c>
      <c r="K1606" s="5" t="b">
        <f t="shared" ca="1" si="78"/>
        <v>0</v>
      </c>
      <c r="L1606" s="5" t="str">
        <f t="shared" si="79"/>
        <v>Language Arts+ Journal: Ethan76</v>
      </c>
    </row>
    <row r="1607" spans="1:12" hidden="1" x14ac:dyDescent="0.25">
      <c r="A1607" s="217" t="str">
        <f t="shared" si="80"/>
        <v>ƒ __/__</v>
      </c>
      <c r="B1607" s="217" t="str">
        <f>IFERROR(IF(VLOOKUP(L1607,ActivityList[#Data],13,0)="Yes"," "&amp;Map,"")&amp;IF(VLOOKUP(L1607,ActivityList[#Data],14,0)="Yes"," "&amp;Timeline,IF(VLOOKUP(L1607,ActivityList[#Data],14,0)="Figure"," "&amp;Timeline&amp;Figure,"")),"")</f>
        <v/>
      </c>
      <c r="C1607" s="85" t="str">
        <v>Write a journal entry</v>
      </c>
      <c r="D1607" s="218" t="str">
        <v>+ Journal: Ethan</v>
      </c>
      <c r="E1607" s="218" t="str">
        <v>Language Arts</v>
      </c>
      <c r="F1607" s="219" t="str">
        <v>Writing</v>
      </c>
      <c r="G1607" s="5">
        <v>77</v>
      </c>
      <c r="H1607" s="5" t="str">
        <v>Ethan</v>
      </c>
      <c r="I1607" s="5" t="str">
        <v>Planned</v>
      </c>
      <c r="J1607" s="220">
        <f>_xlfn.XLOOKUP(G1607,Calendar!$A$2:$A$300,Calendar!$B$2:$B$300)</f>
        <v>43452</v>
      </c>
      <c r="K1607" s="5" t="b">
        <f t="shared" ca="1" si="78"/>
        <v>0</v>
      </c>
      <c r="L1607" s="5" t="str">
        <f t="shared" si="79"/>
        <v>Language Arts+ Journal: Ethan77</v>
      </c>
    </row>
    <row r="1608" spans="1:12" hidden="1" x14ac:dyDescent="0.25">
      <c r="A1608" s="217" t="str">
        <f t="shared" si="80"/>
        <v>ƒ __/__</v>
      </c>
      <c r="B1608" s="217" t="str">
        <f>IFERROR(IF(VLOOKUP(L1608,ActivityList[#Data],13,0)="Yes"," "&amp;Map,"")&amp;IF(VLOOKUP(L1608,ActivityList[#Data],14,0)="Yes"," "&amp;Timeline,IF(VLOOKUP(L1608,ActivityList[#Data],14,0)="Figure"," "&amp;Timeline&amp;Figure,"")),"")</f>
        <v/>
      </c>
      <c r="C1608" s="85" t="str">
        <v>Write a journal entry</v>
      </c>
      <c r="D1608" s="218" t="str">
        <v>+ Journal: Ethan</v>
      </c>
      <c r="E1608" s="218" t="str">
        <v>Language Arts</v>
      </c>
      <c r="F1608" s="219" t="str">
        <v>Writing</v>
      </c>
      <c r="G1608" s="5">
        <v>78</v>
      </c>
      <c r="H1608" s="5" t="str">
        <v>Ethan</v>
      </c>
      <c r="I1608" s="5" t="str">
        <v>Planned</v>
      </c>
      <c r="J1608" s="220">
        <f>_xlfn.XLOOKUP(G1608,Calendar!$A$2:$A$300,Calendar!$B$2:$B$300)</f>
        <v>43453</v>
      </c>
      <c r="K1608" s="5" t="b">
        <f t="shared" ca="1" si="78"/>
        <v>0</v>
      </c>
      <c r="L1608" s="5" t="str">
        <f t="shared" si="79"/>
        <v>Language Arts+ Journal: Ethan78</v>
      </c>
    </row>
    <row r="1609" spans="1:12" hidden="1" x14ac:dyDescent="0.25">
      <c r="A1609" s="217" t="str">
        <f t="shared" si="80"/>
        <v>ƒ __/__</v>
      </c>
      <c r="B1609" s="217" t="str">
        <f>IFERROR(IF(VLOOKUP(L1609,ActivityList[#Data],13,0)="Yes"," "&amp;Map,"")&amp;IF(VLOOKUP(L1609,ActivityList[#Data],14,0)="Yes"," "&amp;Timeline,IF(VLOOKUP(L1609,ActivityList[#Data],14,0)="Figure"," "&amp;Timeline&amp;Figure,"")),"")</f>
        <v/>
      </c>
      <c r="C1609" s="85" t="str">
        <v>Write a journal entry</v>
      </c>
      <c r="D1609" s="218" t="str">
        <v>+ Journal: Ethan</v>
      </c>
      <c r="E1609" s="218" t="str">
        <v>Language Arts</v>
      </c>
      <c r="F1609" s="219" t="str">
        <v>Writing</v>
      </c>
      <c r="G1609" s="5">
        <v>79</v>
      </c>
      <c r="H1609" s="5" t="str">
        <v>Ethan</v>
      </c>
      <c r="I1609" s="5" t="str">
        <v>Planned</v>
      </c>
      <c r="J1609" s="220">
        <f>_xlfn.XLOOKUP(G1609,Calendar!$A$2:$A$300,Calendar!$B$2:$B$300)</f>
        <v>43454</v>
      </c>
      <c r="K1609" s="5" t="b">
        <f t="shared" ca="1" si="78"/>
        <v>0</v>
      </c>
      <c r="L1609" s="5" t="str">
        <f t="shared" si="79"/>
        <v>Language Arts+ Journal: Ethan79</v>
      </c>
    </row>
    <row r="1610" spans="1:12" hidden="1" x14ac:dyDescent="0.25">
      <c r="A1610" s="217" t="str">
        <f t="shared" si="80"/>
        <v>ƒ __/__</v>
      </c>
      <c r="B1610" s="217" t="str">
        <f>IFERROR(IF(VLOOKUP(L1610,ActivityList[#Data],13,0)="Yes"," "&amp;Map,"")&amp;IF(VLOOKUP(L1610,ActivityList[#Data],14,0)="Yes"," "&amp;Timeline,IF(VLOOKUP(L1610,ActivityList[#Data],14,0)="Figure"," "&amp;Timeline&amp;Figure,"")),"")</f>
        <v/>
      </c>
      <c r="C1610" s="85" t="str">
        <v>Write a journal entry</v>
      </c>
      <c r="D1610" s="218" t="str">
        <v>+ Journal: Ethan</v>
      </c>
      <c r="E1610" s="218" t="str">
        <v>Language Arts</v>
      </c>
      <c r="F1610" s="219" t="str">
        <v>Writing</v>
      </c>
      <c r="G1610" s="5">
        <v>80</v>
      </c>
      <c r="H1610" s="5" t="str">
        <v>Ethan</v>
      </c>
      <c r="I1610" s="5" t="str">
        <v>Planned</v>
      </c>
      <c r="J1610" s="220">
        <f>_xlfn.XLOOKUP(G1610,Calendar!$A$2:$A$300,Calendar!$B$2:$B$300)</f>
        <v>43455</v>
      </c>
      <c r="K1610" s="5" t="b">
        <f t="shared" ca="1" si="78"/>
        <v>0</v>
      </c>
      <c r="L1610" s="5" t="str">
        <f t="shared" si="79"/>
        <v>Language Arts+ Journal: Ethan80</v>
      </c>
    </row>
    <row r="1611" spans="1:12" hidden="1" x14ac:dyDescent="0.25">
      <c r="A1611" s="217" t="str">
        <f t="shared" si="80"/>
        <v>ƒ __/__</v>
      </c>
      <c r="B1611" s="217" t="str">
        <f>IFERROR(IF(VLOOKUP(L1611,ActivityList[#Data],13,0)="Yes"," "&amp;Map,"")&amp;IF(VLOOKUP(L1611,ActivityList[#Data],14,0)="Yes"," "&amp;Timeline,IF(VLOOKUP(L1611,ActivityList[#Data],14,0)="Figure"," "&amp;Timeline&amp;Figure,"")),"")</f>
        <v/>
      </c>
      <c r="C1611" s="85" t="str">
        <v>Write a journal entry</v>
      </c>
      <c r="D1611" s="218" t="str">
        <v>+ Journal: Ethan</v>
      </c>
      <c r="E1611" s="218" t="str">
        <v>Language Arts</v>
      </c>
      <c r="F1611" s="219" t="str">
        <v>Writing</v>
      </c>
      <c r="G1611" s="5">
        <v>81</v>
      </c>
      <c r="H1611" s="5" t="str">
        <v>Ethan</v>
      </c>
      <c r="I1611" s="5" t="str">
        <v>Planned</v>
      </c>
      <c r="J1611" s="220">
        <f>_xlfn.XLOOKUP(G1611,Calendar!$A$2:$A$300,Calendar!$B$2:$B$300)</f>
        <v>43461</v>
      </c>
      <c r="K1611" s="5" t="b">
        <f t="shared" ca="1" si="78"/>
        <v>0</v>
      </c>
      <c r="L1611" s="5" t="str">
        <f t="shared" si="79"/>
        <v>Language Arts+ Journal: Ethan81</v>
      </c>
    </row>
    <row r="1612" spans="1:12" hidden="1" x14ac:dyDescent="0.25">
      <c r="A1612" s="217" t="str">
        <f t="shared" si="80"/>
        <v>ƒ __/__</v>
      </c>
      <c r="B1612" s="217" t="str">
        <f>IFERROR(IF(VLOOKUP(L1612,ActivityList[#Data],13,0)="Yes"," "&amp;Map,"")&amp;IF(VLOOKUP(L1612,ActivityList[#Data],14,0)="Yes"," "&amp;Timeline,IF(VLOOKUP(L1612,ActivityList[#Data],14,0)="Figure"," "&amp;Timeline&amp;Figure,"")),"")</f>
        <v/>
      </c>
      <c r="C1612" s="85" t="str">
        <v>Write a journal entry</v>
      </c>
      <c r="D1612" s="218" t="str">
        <v>+ Journal: Ethan</v>
      </c>
      <c r="E1612" s="218" t="str">
        <v>Language Arts</v>
      </c>
      <c r="F1612" s="219" t="str">
        <v>Writing</v>
      </c>
      <c r="G1612" s="5">
        <v>82</v>
      </c>
      <c r="H1612" s="5" t="str">
        <v>Ethan</v>
      </c>
      <c r="I1612" s="5" t="str">
        <v>Planned</v>
      </c>
      <c r="J1612" s="220">
        <f>_xlfn.XLOOKUP(G1612,Calendar!$A$2:$A$300,Calendar!$B$2:$B$300)</f>
        <v>43462</v>
      </c>
      <c r="K1612" s="5" t="b">
        <f t="shared" ca="1" si="78"/>
        <v>0</v>
      </c>
      <c r="L1612" s="5" t="str">
        <f t="shared" si="79"/>
        <v>Language Arts+ Journal: Ethan82</v>
      </c>
    </row>
    <row r="1613" spans="1:12" hidden="1" x14ac:dyDescent="0.25">
      <c r="A1613" s="217" t="str">
        <f t="shared" si="80"/>
        <v>ƒ __/__</v>
      </c>
      <c r="B1613" s="217" t="str">
        <f>IFERROR(IF(VLOOKUP(L1613,ActivityList[#Data],13,0)="Yes"," "&amp;Map,"")&amp;IF(VLOOKUP(L1613,ActivityList[#Data],14,0)="Yes"," "&amp;Timeline,IF(VLOOKUP(L1613,ActivityList[#Data],14,0)="Figure"," "&amp;Timeline&amp;Figure,"")),"")</f>
        <v/>
      </c>
      <c r="C1613" s="85" t="str">
        <v>Write a journal entry</v>
      </c>
      <c r="D1613" s="218" t="str">
        <v>+ Journal: Ethan</v>
      </c>
      <c r="E1613" s="218" t="str">
        <v>Language Arts</v>
      </c>
      <c r="F1613" s="219" t="str">
        <v>Writing</v>
      </c>
      <c r="G1613" s="5">
        <v>83</v>
      </c>
      <c r="H1613" s="5" t="str">
        <v>Ethan</v>
      </c>
      <c r="I1613" s="5" t="str">
        <v>Planned</v>
      </c>
      <c r="J1613" s="220">
        <f>_xlfn.XLOOKUP(G1613,Calendar!$A$2:$A$300,Calendar!$B$2:$B$300)</f>
        <v>43467</v>
      </c>
      <c r="K1613" s="5" t="b">
        <f t="shared" ca="1" si="78"/>
        <v>0</v>
      </c>
      <c r="L1613" s="5" t="str">
        <f t="shared" si="79"/>
        <v>Language Arts+ Journal: Ethan83</v>
      </c>
    </row>
    <row r="1614" spans="1:12" hidden="1" x14ac:dyDescent="0.25">
      <c r="A1614" s="217" t="str">
        <f t="shared" si="80"/>
        <v>ƒ __/__</v>
      </c>
      <c r="B1614" s="217" t="str">
        <f>IFERROR(IF(VLOOKUP(L1614,ActivityList[#Data],13,0)="Yes"," "&amp;Map,"")&amp;IF(VLOOKUP(L1614,ActivityList[#Data],14,0)="Yes"," "&amp;Timeline,IF(VLOOKUP(L1614,ActivityList[#Data],14,0)="Figure"," "&amp;Timeline&amp;Figure,"")),"")</f>
        <v/>
      </c>
      <c r="C1614" s="85" t="str">
        <v>Write a journal entry</v>
      </c>
      <c r="D1614" s="218" t="str">
        <v>+ Journal: Ethan</v>
      </c>
      <c r="E1614" s="218" t="str">
        <v>Language Arts</v>
      </c>
      <c r="F1614" s="219" t="str">
        <v>Writing</v>
      </c>
      <c r="G1614" s="5">
        <v>84</v>
      </c>
      <c r="H1614" s="5" t="str">
        <v>Ethan</v>
      </c>
      <c r="I1614" s="5" t="str">
        <v>Planned</v>
      </c>
      <c r="J1614" s="220">
        <f>_xlfn.XLOOKUP(G1614,Calendar!$A$2:$A$300,Calendar!$B$2:$B$300)</f>
        <v>43468</v>
      </c>
      <c r="K1614" s="5" t="b">
        <f t="shared" ca="1" si="78"/>
        <v>0</v>
      </c>
      <c r="L1614" s="5" t="str">
        <f t="shared" si="79"/>
        <v>Language Arts+ Journal: Ethan84</v>
      </c>
    </row>
    <row r="1615" spans="1:12" hidden="1" x14ac:dyDescent="0.25">
      <c r="A1615" s="217" t="str">
        <f t="shared" si="80"/>
        <v>ƒ __/__</v>
      </c>
      <c r="B1615" s="217" t="str">
        <f>IFERROR(IF(VLOOKUP(L1615,ActivityList[#Data],13,0)="Yes"," "&amp;Map,"")&amp;IF(VLOOKUP(L1615,ActivityList[#Data],14,0)="Yes"," "&amp;Timeline,IF(VLOOKUP(L1615,ActivityList[#Data],14,0)="Figure"," "&amp;Timeline&amp;Figure,"")),"")</f>
        <v/>
      </c>
      <c r="C1615" s="85" t="str">
        <v>Write a journal entry</v>
      </c>
      <c r="D1615" s="218" t="str">
        <v>+ Journal: Ethan</v>
      </c>
      <c r="E1615" s="218" t="str">
        <v>Language Arts</v>
      </c>
      <c r="F1615" s="219" t="str">
        <v>Writing</v>
      </c>
      <c r="G1615" s="5">
        <v>85</v>
      </c>
      <c r="H1615" s="5" t="str">
        <v>Ethan</v>
      </c>
      <c r="I1615" s="5" t="str">
        <v>Planned</v>
      </c>
      <c r="J1615" s="220">
        <f>_xlfn.XLOOKUP(G1615,Calendar!$A$2:$A$300,Calendar!$B$2:$B$300)</f>
        <v>43469</v>
      </c>
      <c r="K1615" s="5" t="b">
        <f t="shared" ca="1" si="78"/>
        <v>0</v>
      </c>
      <c r="L1615" s="5" t="str">
        <f t="shared" si="79"/>
        <v>Language Arts+ Journal: Ethan85</v>
      </c>
    </row>
    <row r="1616" spans="1:12" hidden="1" x14ac:dyDescent="0.25">
      <c r="A1616" s="217" t="str">
        <f t="shared" si="80"/>
        <v>ƒ __/__</v>
      </c>
      <c r="B1616" s="217" t="str">
        <f>IFERROR(IF(VLOOKUP(L1616,ActivityList[#Data],13,0)="Yes"," "&amp;Map,"")&amp;IF(VLOOKUP(L1616,ActivityList[#Data],14,0)="Yes"," "&amp;Timeline,IF(VLOOKUP(L1616,ActivityList[#Data],14,0)="Figure"," "&amp;Timeline&amp;Figure,"")),"")</f>
        <v/>
      </c>
      <c r="C1616" s="85" t="str">
        <v>Write a journal entry</v>
      </c>
      <c r="D1616" s="218" t="str">
        <v>+ Journal: Ethan</v>
      </c>
      <c r="E1616" s="218" t="str">
        <v>Language Arts</v>
      </c>
      <c r="F1616" s="219" t="str">
        <v>Writing</v>
      </c>
      <c r="G1616" s="5">
        <v>86</v>
      </c>
      <c r="H1616" s="5" t="str">
        <v>Ethan</v>
      </c>
      <c r="I1616" s="5" t="str">
        <v>Planned</v>
      </c>
      <c r="J1616" s="220">
        <f>_xlfn.XLOOKUP(G1616,Calendar!$A$2:$A$300,Calendar!$B$2:$B$300)</f>
        <v>43472</v>
      </c>
      <c r="K1616" s="5" t="b">
        <f t="shared" ca="1" si="78"/>
        <v>0</v>
      </c>
      <c r="L1616" s="5" t="str">
        <f t="shared" si="79"/>
        <v>Language Arts+ Journal: Ethan86</v>
      </c>
    </row>
    <row r="1617" spans="1:12" hidden="1" x14ac:dyDescent="0.25">
      <c r="A1617" s="217" t="str">
        <f t="shared" si="80"/>
        <v>ƒ __/__</v>
      </c>
      <c r="B1617" s="217" t="str">
        <f>IFERROR(IF(VLOOKUP(L1617,ActivityList[#Data],13,0)="Yes"," "&amp;Map,"")&amp;IF(VLOOKUP(L1617,ActivityList[#Data],14,0)="Yes"," "&amp;Timeline,IF(VLOOKUP(L1617,ActivityList[#Data],14,0)="Figure"," "&amp;Timeline&amp;Figure,"")),"")</f>
        <v/>
      </c>
      <c r="C1617" s="85" t="str">
        <v>Write a journal entry</v>
      </c>
      <c r="D1617" s="218" t="str">
        <v>+ Journal: Ethan</v>
      </c>
      <c r="E1617" s="218" t="str">
        <v>Language Arts</v>
      </c>
      <c r="F1617" s="219" t="str">
        <v>Writing</v>
      </c>
      <c r="G1617" s="5">
        <v>87</v>
      </c>
      <c r="H1617" s="5" t="str">
        <v>Ethan</v>
      </c>
      <c r="I1617" s="5" t="str">
        <v>Planned</v>
      </c>
      <c r="J1617" s="220">
        <f>_xlfn.XLOOKUP(G1617,Calendar!$A$2:$A$300,Calendar!$B$2:$B$300)</f>
        <v>43473</v>
      </c>
      <c r="K1617" s="5" t="b">
        <f t="shared" ca="1" si="78"/>
        <v>0</v>
      </c>
      <c r="L1617" s="5" t="str">
        <f t="shared" si="79"/>
        <v>Language Arts+ Journal: Ethan87</v>
      </c>
    </row>
    <row r="1618" spans="1:12" hidden="1" x14ac:dyDescent="0.25">
      <c r="A1618" s="217" t="str">
        <f t="shared" si="80"/>
        <v>ƒ __/__</v>
      </c>
      <c r="B1618" s="217" t="str">
        <f>IFERROR(IF(VLOOKUP(L1618,ActivityList[#Data],13,0)="Yes"," "&amp;Map,"")&amp;IF(VLOOKUP(L1618,ActivityList[#Data],14,0)="Yes"," "&amp;Timeline,IF(VLOOKUP(L1618,ActivityList[#Data],14,0)="Figure"," "&amp;Timeline&amp;Figure,"")),"")</f>
        <v/>
      </c>
      <c r="C1618" s="85" t="str">
        <v>Write a journal entry</v>
      </c>
      <c r="D1618" s="218" t="str">
        <v>+ Journal: Ethan</v>
      </c>
      <c r="E1618" s="218" t="str">
        <v>Language Arts</v>
      </c>
      <c r="F1618" s="219" t="str">
        <v>Writing</v>
      </c>
      <c r="G1618" s="5">
        <v>88</v>
      </c>
      <c r="H1618" s="5" t="str">
        <v>Ethan</v>
      </c>
      <c r="I1618" s="5" t="str">
        <v>Planned</v>
      </c>
      <c r="J1618" s="220">
        <f>_xlfn.XLOOKUP(G1618,Calendar!$A$2:$A$300,Calendar!$B$2:$B$300)</f>
        <v>43474</v>
      </c>
      <c r="K1618" s="5" t="b">
        <f t="shared" ca="1" si="78"/>
        <v>0</v>
      </c>
      <c r="L1618" s="5" t="str">
        <f t="shared" si="79"/>
        <v>Language Arts+ Journal: Ethan88</v>
      </c>
    </row>
    <row r="1619" spans="1:12" hidden="1" x14ac:dyDescent="0.25">
      <c r="A1619" s="217" t="str">
        <f t="shared" si="80"/>
        <v>ƒ __/__</v>
      </c>
      <c r="B1619" s="217" t="str">
        <f>IFERROR(IF(VLOOKUP(L1619,ActivityList[#Data],13,0)="Yes"," "&amp;Map,"")&amp;IF(VLOOKUP(L1619,ActivityList[#Data],14,0)="Yes"," "&amp;Timeline,IF(VLOOKUP(L1619,ActivityList[#Data],14,0)="Figure"," "&amp;Timeline&amp;Figure,"")),"")</f>
        <v/>
      </c>
      <c r="C1619" s="85" t="str">
        <v>Write a journal entry</v>
      </c>
      <c r="D1619" s="218" t="str">
        <v>+ Journal: Ethan</v>
      </c>
      <c r="E1619" s="218" t="str">
        <v>Language Arts</v>
      </c>
      <c r="F1619" s="219" t="str">
        <v>Writing</v>
      </c>
      <c r="G1619" s="5">
        <v>89</v>
      </c>
      <c r="H1619" s="5" t="str">
        <v>Ethan</v>
      </c>
      <c r="I1619" s="5" t="str">
        <v>Planned</v>
      </c>
      <c r="J1619" s="220">
        <f>_xlfn.XLOOKUP(G1619,Calendar!$A$2:$A$300,Calendar!$B$2:$B$300)</f>
        <v>43475</v>
      </c>
      <c r="K1619" s="5" t="b">
        <f t="shared" ref="K1619:K1682" ca="1" si="81">J1619&lt;=$D$1</f>
        <v>0</v>
      </c>
      <c r="L1619" s="5" t="str">
        <f t="shared" ref="L1619:L1682" si="82">E1619&amp;D1619&amp;G1619</f>
        <v>Language Arts+ Journal: Ethan89</v>
      </c>
    </row>
    <row r="1620" spans="1:12" hidden="1" x14ac:dyDescent="0.25">
      <c r="A1620" s="217" t="str">
        <f t="shared" si="80"/>
        <v>ƒ __/__</v>
      </c>
      <c r="B1620" s="217" t="str">
        <f>IFERROR(IF(VLOOKUP(L1620,ActivityList[#Data],13,0)="Yes"," "&amp;Map,"")&amp;IF(VLOOKUP(L1620,ActivityList[#Data],14,0)="Yes"," "&amp;Timeline,IF(VLOOKUP(L1620,ActivityList[#Data],14,0)="Figure"," "&amp;Timeline&amp;Figure,"")),"")</f>
        <v/>
      </c>
      <c r="C1620" s="85" t="str">
        <v>Write a journal entry</v>
      </c>
      <c r="D1620" s="218" t="str">
        <v>+ Journal: Ethan</v>
      </c>
      <c r="E1620" s="218" t="str">
        <v>Language Arts</v>
      </c>
      <c r="F1620" s="219" t="str">
        <v>Writing</v>
      </c>
      <c r="G1620" s="5">
        <v>90</v>
      </c>
      <c r="H1620" s="5" t="str">
        <v>Ethan</v>
      </c>
      <c r="I1620" s="5" t="str">
        <v>Planned</v>
      </c>
      <c r="J1620" s="220">
        <f>_xlfn.XLOOKUP(G1620,Calendar!$A$2:$A$300,Calendar!$B$2:$B$300)</f>
        <v>43476</v>
      </c>
      <c r="K1620" s="5" t="b">
        <f t="shared" ca="1" si="81"/>
        <v>0</v>
      </c>
      <c r="L1620" s="5" t="str">
        <f t="shared" si="82"/>
        <v>Language Arts+ Journal: Ethan90</v>
      </c>
    </row>
    <row r="1621" spans="1:12" hidden="1" x14ac:dyDescent="0.25">
      <c r="A1621" s="217" t="str">
        <f t="shared" si="80"/>
        <v>ƒ __/__</v>
      </c>
      <c r="B1621" s="217" t="str">
        <f>IFERROR(IF(VLOOKUP(L1621,ActivityList[#Data],13,0)="Yes"," "&amp;Map,"")&amp;IF(VLOOKUP(L1621,ActivityList[#Data],14,0)="Yes"," "&amp;Timeline,IF(VLOOKUP(L1621,ActivityList[#Data],14,0)="Figure"," "&amp;Timeline&amp;Figure,"")),"")</f>
        <v/>
      </c>
      <c r="C1621" s="85" t="str">
        <v>Write a journal entry</v>
      </c>
      <c r="D1621" s="218" t="str">
        <v>+ Journal: Ethan</v>
      </c>
      <c r="E1621" s="218" t="str">
        <v>Language Arts</v>
      </c>
      <c r="F1621" s="219" t="str">
        <v>Writing</v>
      </c>
      <c r="G1621" s="5">
        <v>91</v>
      </c>
      <c r="H1621" s="5" t="str">
        <v>Ethan</v>
      </c>
      <c r="I1621" s="5" t="str">
        <v>Planned</v>
      </c>
      <c r="J1621" s="220">
        <f>_xlfn.XLOOKUP(G1621,Calendar!$A$2:$A$300,Calendar!$B$2:$B$300)</f>
        <v>43479</v>
      </c>
      <c r="K1621" s="5" t="b">
        <f t="shared" ca="1" si="81"/>
        <v>0</v>
      </c>
      <c r="L1621" s="5" t="str">
        <f t="shared" si="82"/>
        <v>Language Arts+ Journal: Ethan91</v>
      </c>
    </row>
    <row r="1622" spans="1:12" hidden="1" x14ac:dyDescent="0.25">
      <c r="A1622" s="217" t="str">
        <f t="shared" si="80"/>
        <v>ƒ __/__</v>
      </c>
      <c r="B1622" s="217" t="str">
        <f>IFERROR(IF(VLOOKUP(L1622,ActivityList[#Data],13,0)="Yes"," "&amp;Map,"")&amp;IF(VLOOKUP(L1622,ActivityList[#Data],14,0)="Yes"," "&amp;Timeline,IF(VLOOKUP(L1622,ActivityList[#Data],14,0)="Figure"," "&amp;Timeline&amp;Figure,"")),"")</f>
        <v/>
      </c>
      <c r="C1622" s="85" t="str">
        <v>Write a journal entry</v>
      </c>
      <c r="D1622" s="218" t="str">
        <v>+ Journal: Ethan</v>
      </c>
      <c r="E1622" s="218" t="str">
        <v>Language Arts</v>
      </c>
      <c r="F1622" s="219" t="str">
        <v>Writing</v>
      </c>
      <c r="G1622" s="5">
        <v>92</v>
      </c>
      <c r="H1622" s="5" t="str">
        <v>Ethan</v>
      </c>
      <c r="I1622" s="5" t="str">
        <v>Planned</v>
      </c>
      <c r="J1622" s="220">
        <f>_xlfn.XLOOKUP(G1622,Calendar!$A$2:$A$300,Calendar!$B$2:$B$300)</f>
        <v>43480</v>
      </c>
      <c r="K1622" s="5" t="b">
        <f t="shared" ca="1" si="81"/>
        <v>0</v>
      </c>
      <c r="L1622" s="5" t="str">
        <f t="shared" si="82"/>
        <v>Language Arts+ Journal: Ethan92</v>
      </c>
    </row>
    <row r="1623" spans="1:12" hidden="1" x14ac:dyDescent="0.25">
      <c r="A1623" s="217" t="str">
        <f t="shared" si="80"/>
        <v>ƒ __/__</v>
      </c>
      <c r="B1623" s="217" t="str">
        <f>IFERROR(IF(VLOOKUP(L1623,ActivityList[#Data],13,0)="Yes"," "&amp;Map,"")&amp;IF(VLOOKUP(L1623,ActivityList[#Data],14,0)="Yes"," "&amp;Timeline,IF(VLOOKUP(L1623,ActivityList[#Data],14,0)="Figure"," "&amp;Timeline&amp;Figure,"")),"")</f>
        <v/>
      </c>
      <c r="C1623" s="85" t="str">
        <v>Write a journal entry</v>
      </c>
      <c r="D1623" s="218" t="str">
        <v>+ Journal: Ethan</v>
      </c>
      <c r="E1623" s="218" t="str">
        <v>Language Arts</v>
      </c>
      <c r="F1623" s="219" t="str">
        <v>Writing</v>
      </c>
      <c r="G1623" s="5">
        <v>93</v>
      </c>
      <c r="H1623" s="5" t="str">
        <v>Ethan</v>
      </c>
      <c r="I1623" s="5" t="str">
        <v>Planned</v>
      </c>
      <c r="J1623" s="220">
        <f>_xlfn.XLOOKUP(G1623,Calendar!$A$2:$A$300,Calendar!$B$2:$B$300)</f>
        <v>43481</v>
      </c>
      <c r="K1623" s="5" t="b">
        <f t="shared" ca="1" si="81"/>
        <v>0</v>
      </c>
      <c r="L1623" s="5" t="str">
        <f t="shared" si="82"/>
        <v>Language Arts+ Journal: Ethan93</v>
      </c>
    </row>
    <row r="1624" spans="1:12" hidden="1" x14ac:dyDescent="0.25">
      <c r="A1624" s="217" t="str">
        <f t="shared" si="80"/>
        <v>ƒ __/__</v>
      </c>
      <c r="B1624" s="217" t="str">
        <f>IFERROR(IF(VLOOKUP(L1624,ActivityList[#Data],13,0)="Yes"," "&amp;Map,"")&amp;IF(VLOOKUP(L1624,ActivityList[#Data],14,0)="Yes"," "&amp;Timeline,IF(VLOOKUP(L1624,ActivityList[#Data],14,0)="Figure"," "&amp;Timeline&amp;Figure,"")),"")</f>
        <v/>
      </c>
      <c r="C1624" s="85" t="str">
        <v>Write a journal entry</v>
      </c>
      <c r="D1624" s="218" t="str">
        <v>+ Journal: Ethan</v>
      </c>
      <c r="E1624" s="218" t="str">
        <v>Language Arts</v>
      </c>
      <c r="F1624" s="219" t="str">
        <v>Writing</v>
      </c>
      <c r="G1624" s="5">
        <v>94</v>
      </c>
      <c r="H1624" s="5" t="str">
        <v>Ethan</v>
      </c>
      <c r="I1624" s="5" t="str">
        <v>Planned</v>
      </c>
      <c r="J1624" s="220">
        <f>_xlfn.XLOOKUP(G1624,Calendar!$A$2:$A$300,Calendar!$B$2:$B$300)</f>
        <v>43482</v>
      </c>
      <c r="K1624" s="5" t="b">
        <f t="shared" ca="1" si="81"/>
        <v>0</v>
      </c>
      <c r="L1624" s="5" t="str">
        <f t="shared" si="82"/>
        <v>Language Arts+ Journal: Ethan94</v>
      </c>
    </row>
    <row r="1625" spans="1:12" hidden="1" x14ac:dyDescent="0.25">
      <c r="A1625" s="217" t="str">
        <f t="shared" si="80"/>
        <v>ƒ __/__</v>
      </c>
      <c r="B1625" s="217" t="str">
        <f>IFERROR(IF(VLOOKUP(L1625,ActivityList[#Data],13,0)="Yes"," "&amp;Map,"")&amp;IF(VLOOKUP(L1625,ActivityList[#Data],14,0)="Yes"," "&amp;Timeline,IF(VLOOKUP(L1625,ActivityList[#Data],14,0)="Figure"," "&amp;Timeline&amp;Figure,"")),"")</f>
        <v/>
      </c>
      <c r="C1625" s="85" t="str">
        <v>Write a journal entry</v>
      </c>
      <c r="D1625" s="218" t="str">
        <v>+ Journal: Ethan</v>
      </c>
      <c r="E1625" s="218" t="str">
        <v>Language Arts</v>
      </c>
      <c r="F1625" s="219" t="str">
        <v>Writing</v>
      </c>
      <c r="G1625" s="5">
        <v>95</v>
      </c>
      <c r="H1625" s="5" t="str">
        <v>Ethan</v>
      </c>
      <c r="I1625" s="5" t="str">
        <v>Planned</v>
      </c>
      <c r="J1625" s="220">
        <f>_xlfn.XLOOKUP(G1625,Calendar!$A$2:$A$300,Calendar!$B$2:$B$300)</f>
        <v>43483</v>
      </c>
      <c r="K1625" s="5" t="b">
        <f t="shared" ca="1" si="81"/>
        <v>0</v>
      </c>
      <c r="L1625" s="5" t="str">
        <f t="shared" si="82"/>
        <v>Language Arts+ Journal: Ethan95</v>
      </c>
    </row>
    <row r="1626" spans="1:12" hidden="1" x14ac:dyDescent="0.25">
      <c r="A1626" s="217" t="str">
        <f t="shared" si="80"/>
        <v>ƒ __/__</v>
      </c>
      <c r="B1626" s="217" t="str">
        <f>IFERROR(IF(VLOOKUP(L1626,ActivityList[#Data],13,0)="Yes"," "&amp;Map,"")&amp;IF(VLOOKUP(L1626,ActivityList[#Data],14,0)="Yes"," "&amp;Timeline,IF(VLOOKUP(L1626,ActivityList[#Data],14,0)="Figure"," "&amp;Timeline&amp;Figure,"")),"")</f>
        <v/>
      </c>
      <c r="C1626" s="85" t="str">
        <v>Write a journal entry</v>
      </c>
      <c r="D1626" s="218" t="str">
        <v>+ Journal: Ethan</v>
      </c>
      <c r="E1626" s="218" t="str">
        <v>Language Arts</v>
      </c>
      <c r="F1626" s="219" t="str">
        <v>Writing</v>
      </c>
      <c r="G1626" s="5">
        <v>96</v>
      </c>
      <c r="H1626" s="5" t="str">
        <v>Ethan</v>
      </c>
      <c r="I1626" s="5" t="str">
        <v>Planned</v>
      </c>
      <c r="J1626" s="220">
        <f>_xlfn.XLOOKUP(G1626,Calendar!$A$2:$A$300,Calendar!$B$2:$B$300)</f>
        <v>43486</v>
      </c>
      <c r="K1626" s="5" t="b">
        <f t="shared" ca="1" si="81"/>
        <v>0</v>
      </c>
      <c r="L1626" s="5" t="str">
        <f t="shared" si="82"/>
        <v>Language Arts+ Journal: Ethan96</v>
      </c>
    </row>
    <row r="1627" spans="1:12" hidden="1" x14ac:dyDescent="0.25">
      <c r="A1627" s="217" t="str">
        <f t="shared" si="80"/>
        <v>ƒ __/__</v>
      </c>
      <c r="B1627" s="217" t="str">
        <f>IFERROR(IF(VLOOKUP(L1627,ActivityList[#Data],13,0)="Yes"," "&amp;Map,"")&amp;IF(VLOOKUP(L1627,ActivityList[#Data],14,0)="Yes"," "&amp;Timeline,IF(VLOOKUP(L1627,ActivityList[#Data],14,0)="Figure"," "&amp;Timeline&amp;Figure,"")),"")</f>
        <v/>
      </c>
      <c r="C1627" s="85" t="str">
        <v>Write a journal entry</v>
      </c>
      <c r="D1627" s="218" t="str">
        <v>+ Journal: Ethan</v>
      </c>
      <c r="E1627" s="218" t="str">
        <v>Language Arts</v>
      </c>
      <c r="F1627" s="219" t="str">
        <v>Writing</v>
      </c>
      <c r="G1627" s="5">
        <v>97</v>
      </c>
      <c r="H1627" s="5" t="str">
        <v>Ethan</v>
      </c>
      <c r="I1627" s="5" t="str">
        <v>Planned</v>
      </c>
      <c r="J1627" s="220">
        <f>_xlfn.XLOOKUP(G1627,Calendar!$A$2:$A$300,Calendar!$B$2:$B$300)</f>
        <v>43487</v>
      </c>
      <c r="K1627" s="5" t="b">
        <f t="shared" ca="1" si="81"/>
        <v>0</v>
      </c>
      <c r="L1627" s="5" t="str">
        <f t="shared" si="82"/>
        <v>Language Arts+ Journal: Ethan97</v>
      </c>
    </row>
    <row r="1628" spans="1:12" hidden="1" x14ac:dyDescent="0.25">
      <c r="A1628" s="217" t="str">
        <f t="shared" si="80"/>
        <v>ƒ __/__</v>
      </c>
      <c r="B1628" s="217" t="str">
        <f>IFERROR(IF(VLOOKUP(L1628,ActivityList[#Data],13,0)="Yes"," "&amp;Map,"")&amp;IF(VLOOKUP(L1628,ActivityList[#Data],14,0)="Yes"," "&amp;Timeline,IF(VLOOKUP(L1628,ActivityList[#Data],14,0)="Figure"," "&amp;Timeline&amp;Figure,"")),"")</f>
        <v/>
      </c>
      <c r="C1628" s="85" t="str">
        <v>Write a journal entry</v>
      </c>
      <c r="D1628" s="218" t="str">
        <v>+ Journal: Ethan</v>
      </c>
      <c r="E1628" s="218" t="str">
        <v>Language Arts</v>
      </c>
      <c r="F1628" s="219" t="str">
        <v>Writing</v>
      </c>
      <c r="G1628" s="5">
        <v>98</v>
      </c>
      <c r="H1628" s="5" t="str">
        <v>Ethan</v>
      </c>
      <c r="I1628" s="5" t="str">
        <v>Planned</v>
      </c>
      <c r="J1628" s="220">
        <f>_xlfn.XLOOKUP(G1628,Calendar!$A$2:$A$300,Calendar!$B$2:$B$300)</f>
        <v>43488</v>
      </c>
      <c r="K1628" s="5" t="b">
        <f t="shared" ca="1" si="81"/>
        <v>0</v>
      </c>
      <c r="L1628" s="5" t="str">
        <f t="shared" si="82"/>
        <v>Language Arts+ Journal: Ethan98</v>
      </c>
    </row>
    <row r="1629" spans="1:12" hidden="1" x14ac:dyDescent="0.25">
      <c r="A1629" s="217" t="str">
        <f t="shared" si="80"/>
        <v>ƒ __/__</v>
      </c>
      <c r="B1629" s="217" t="str">
        <f>IFERROR(IF(VLOOKUP(L1629,ActivityList[#Data],13,0)="Yes"," "&amp;Map,"")&amp;IF(VLOOKUP(L1629,ActivityList[#Data],14,0)="Yes"," "&amp;Timeline,IF(VLOOKUP(L1629,ActivityList[#Data],14,0)="Figure"," "&amp;Timeline&amp;Figure,"")),"")</f>
        <v/>
      </c>
      <c r="C1629" s="85" t="str">
        <v>Write a journal entry</v>
      </c>
      <c r="D1629" s="218" t="str">
        <v>+ Journal: Ethan</v>
      </c>
      <c r="E1629" s="218" t="str">
        <v>Language Arts</v>
      </c>
      <c r="F1629" s="219" t="str">
        <v>Writing</v>
      </c>
      <c r="G1629" s="5">
        <v>99</v>
      </c>
      <c r="H1629" s="5" t="str">
        <v>Ethan</v>
      </c>
      <c r="I1629" s="5" t="str">
        <v>Planned</v>
      </c>
      <c r="J1629" s="220">
        <f>_xlfn.XLOOKUP(G1629,Calendar!$A$2:$A$300,Calendar!$B$2:$B$300)</f>
        <v>43489</v>
      </c>
      <c r="K1629" s="5" t="b">
        <f t="shared" ca="1" si="81"/>
        <v>0</v>
      </c>
      <c r="L1629" s="5" t="str">
        <f t="shared" si="82"/>
        <v>Language Arts+ Journal: Ethan99</v>
      </c>
    </row>
    <row r="1630" spans="1:12" hidden="1" x14ac:dyDescent="0.25">
      <c r="A1630" s="217" t="str">
        <f t="shared" si="80"/>
        <v>ƒ __/__</v>
      </c>
      <c r="B1630" s="217" t="str">
        <f>IFERROR(IF(VLOOKUP(L1630,ActivityList[#Data],13,0)="Yes"," "&amp;Map,"")&amp;IF(VLOOKUP(L1630,ActivityList[#Data],14,0)="Yes"," "&amp;Timeline,IF(VLOOKUP(L1630,ActivityList[#Data],14,0)="Figure"," "&amp;Timeline&amp;Figure,"")),"")</f>
        <v/>
      </c>
      <c r="C1630" s="85" t="str">
        <v>Write a journal entry</v>
      </c>
      <c r="D1630" s="218" t="str">
        <v>+ Journal: Ethan</v>
      </c>
      <c r="E1630" s="218" t="str">
        <v>Language Arts</v>
      </c>
      <c r="F1630" s="219" t="str">
        <v>Writing</v>
      </c>
      <c r="G1630" s="5">
        <v>100</v>
      </c>
      <c r="H1630" s="5" t="str">
        <v>Ethan</v>
      </c>
      <c r="I1630" s="5" t="str">
        <v>Planned</v>
      </c>
      <c r="J1630" s="220">
        <f>_xlfn.XLOOKUP(G1630,Calendar!$A$2:$A$300,Calendar!$B$2:$B$300)</f>
        <v>43490</v>
      </c>
      <c r="K1630" s="5" t="b">
        <f t="shared" ca="1" si="81"/>
        <v>0</v>
      </c>
      <c r="L1630" s="5" t="str">
        <f t="shared" si="82"/>
        <v>Language Arts+ Journal: Ethan100</v>
      </c>
    </row>
    <row r="1631" spans="1:12" hidden="1" x14ac:dyDescent="0.25">
      <c r="A1631" s="217" t="str">
        <f t="shared" si="80"/>
        <v>ƒ __/__</v>
      </c>
      <c r="B1631" s="217" t="str">
        <f>IFERROR(IF(VLOOKUP(L1631,ActivityList[#Data],13,0)="Yes"," "&amp;Map,"")&amp;IF(VLOOKUP(L1631,ActivityList[#Data],14,0)="Yes"," "&amp;Timeline,IF(VLOOKUP(L1631,ActivityList[#Data],14,0)="Figure"," "&amp;Timeline&amp;Figure,"")),"")</f>
        <v/>
      </c>
      <c r="C1631" s="85" t="str">
        <v>Write a journal entry</v>
      </c>
      <c r="D1631" s="218" t="str">
        <v>+ Journal: Ethan</v>
      </c>
      <c r="E1631" s="218" t="str">
        <v>Language Arts</v>
      </c>
      <c r="F1631" s="219" t="str">
        <v>Writing</v>
      </c>
      <c r="G1631" s="5">
        <v>101</v>
      </c>
      <c r="H1631" s="5" t="str">
        <v>Ethan</v>
      </c>
      <c r="I1631" s="5" t="str">
        <v>Planned</v>
      </c>
      <c r="J1631" s="220">
        <f>_xlfn.XLOOKUP(G1631,Calendar!$A$2:$A$300,Calendar!$B$2:$B$300)</f>
        <v>43493</v>
      </c>
      <c r="K1631" s="5" t="b">
        <f t="shared" ca="1" si="81"/>
        <v>0</v>
      </c>
      <c r="L1631" s="5" t="str">
        <f t="shared" si="82"/>
        <v>Language Arts+ Journal: Ethan101</v>
      </c>
    </row>
    <row r="1632" spans="1:12" hidden="1" x14ac:dyDescent="0.25">
      <c r="A1632" s="217" t="str">
        <f t="shared" si="80"/>
        <v>ƒ __/__</v>
      </c>
      <c r="B1632" s="217" t="str">
        <f>IFERROR(IF(VLOOKUP(L1632,ActivityList[#Data],13,0)="Yes"," "&amp;Map,"")&amp;IF(VLOOKUP(L1632,ActivityList[#Data],14,0)="Yes"," "&amp;Timeline,IF(VLOOKUP(L1632,ActivityList[#Data],14,0)="Figure"," "&amp;Timeline&amp;Figure,"")),"")</f>
        <v/>
      </c>
      <c r="C1632" s="85" t="str">
        <v>Write a journal entry</v>
      </c>
      <c r="D1632" s="218" t="str">
        <v>+ Journal: Ethan</v>
      </c>
      <c r="E1632" s="218" t="str">
        <v>Language Arts</v>
      </c>
      <c r="F1632" s="219" t="str">
        <v>Writing</v>
      </c>
      <c r="G1632" s="5">
        <v>102</v>
      </c>
      <c r="H1632" s="5" t="str">
        <v>Ethan</v>
      </c>
      <c r="I1632" s="5" t="str">
        <v>Planned</v>
      </c>
      <c r="J1632" s="220">
        <f>_xlfn.XLOOKUP(G1632,Calendar!$A$2:$A$300,Calendar!$B$2:$B$300)</f>
        <v>43494</v>
      </c>
      <c r="K1632" s="5" t="b">
        <f t="shared" ca="1" si="81"/>
        <v>0</v>
      </c>
      <c r="L1632" s="5" t="str">
        <f t="shared" si="82"/>
        <v>Language Arts+ Journal: Ethan102</v>
      </c>
    </row>
    <row r="1633" spans="1:12" hidden="1" x14ac:dyDescent="0.25">
      <c r="A1633" s="217" t="str">
        <f t="shared" si="80"/>
        <v>ƒ __/__</v>
      </c>
      <c r="B1633" s="217" t="str">
        <f>IFERROR(IF(VLOOKUP(L1633,ActivityList[#Data],13,0)="Yes"," "&amp;Map,"")&amp;IF(VLOOKUP(L1633,ActivityList[#Data],14,0)="Yes"," "&amp;Timeline,IF(VLOOKUP(L1633,ActivityList[#Data],14,0)="Figure"," "&amp;Timeline&amp;Figure,"")),"")</f>
        <v/>
      </c>
      <c r="C1633" s="85" t="str">
        <v>Write a journal entry</v>
      </c>
      <c r="D1633" s="218" t="str">
        <v>+ Journal: Ethan</v>
      </c>
      <c r="E1633" s="218" t="str">
        <v>Language Arts</v>
      </c>
      <c r="F1633" s="219" t="str">
        <v>Writing</v>
      </c>
      <c r="G1633" s="5">
        <v>103</v>
      </c>
      <c r="H1633" s="5" t="str">
        <v>Ethan</v>
      </c>
      <c r="I1633" s="5" t="str">
        <v>Planned</v>
      </c>
      <c r="J1633" s="220">
        <f>_xlfn.XLOOKUP(G1633,Calendar!$A$2:$A$300,Calendar!$B$2:$B$300)</f>
        <v>43495</v>
      </c>
      <c r="K1633" s="5" t="b">
        <f t="shared" ca="1" si="81"/>
        <v>0</v>
      </c>
      <c r="L1633" s="5" t="str">
        <f t="shared" si="82"/>
        <v>Language Arts+ Journal: Ethan103</v>
      </c>
    </row>
    <row r="1634" spans="1:12" hidden="1" x14ac:dyDescent="0.25">
      <c r="A1634" s="217" t="str">
        <f t="shared" si="80"/>
        <v>ƒ __/__</v>
      </c>
      <c r="B1634" s="217" t="str">
        <f>IFERROR(IF(VLOOKUP(L1634,ActivityList[#Data],13,0)="Yes"," "&amp;Map,"")&amp;IF(VLOOKUP(L1634,ActivityList[#Data],14,0)="Yes"," "&amp;Timeline,IF(VLOOKUP(L1634,ActivityList[#Data],14,0)="Figure"," "&amp;Timeline&amp;Figure,"")),"")</f>
        <v/>
      </c>
      <c r="C1634" s="85" t="str">
        <v>Write a journal entry</v>
      </c>
      <c r="D1634" s="218" t="str">
        <v>+ Journal: Ethan</v>
      </c>
      <c r="E1634" s="218" t="str">
        <v>Language Arts</v>
      </c>
      <c r="F1634" s="219" t="str">
        <v>Writing</v>
      </c>
      <c r="G1634" s="5">
        <v>104</v>
      </c>
      <c r="H1634" s="5" t="str">
        <v>Ethan</v>
      </c>
      <c r="I1634" s="5" t="str">
        <v>Planned</v>
      </c>
      <c r="J1634" s="220">
        <f>_xlfn.XLOOKUP(G1634,Calendar!$A$2:$A$300,Calendar!$B$2:$B$300)</f>
        <v>43496</v>
      </c>
      <c r="K1634" s="5" t="b">
        <f t="shared" ca="1" si="81"/>
        <v>0</v>
      </c>
      <c r="L1634" s="5" t="str">
        <f t="shared" si="82"/>
        <v>Language Arts+ Journal: Ethan104</v>
      </c>
    </row>
    <row r="1635" spans="1:12" hidden="1" x14ac:dyDescent="0.25">
      <c r="A1635" s="217" t="str">
        <f t="shared" si="80"/>
        <v>ƒ __/__</v>
      </c>
      <c r="B1635" s="217" t="str">
        <f>IFERROR(IF(VLOOKUP(L1635,ActivityList[#Data],13,0)="Yes"," "&amp;Map,"")&amp;IF(VLOOKUP(L1635,ActivityList[#Data],14,0)="Yes"," "&amp;Timeline,IF(VLOOKUP(L1635,ActivityList[#Data],14,0)="Figure"," "&amp;Timeline&amp;Figure,"")),"")</f>
        <v/>
      </c>
      <c r="C1635" s="85" t="str">
        <v>Write a journal entry</v>
      </c>
      <c r="D1635" s="218" t="str">
        <v>+ Journal: Ethan</v>
      </c>
      <c r="E1635" s="218" t="str">
        <v>Language Arts</v>
      </c>
      <c r="F1635" s="219" t="str">
        <v>Writing</v>
      </c>
      <c r="G1635" s="5">
        <v>105</v>
      </c>
      <c r="H1635" s="5" t="str">
        <v>Ethan</v>
      </c>
      <c r="I1635" s="5" t="str">
        <v>Planned</v>
      </c>
      <c r="J1635" s="220">
        <f>_xlfn.XLOOKUP(G1635,Calendar!$A$2:$A$300,Calendar!$B$2:$B$300)</f>
        <v>43497</v>
      </c>
      <c r="K1635" s="5" t="b">
        <f t="shared" ca="1" si="81"/>
        <v>0</v>
      </c>
      <c r="L1635" s="5" t="str">
        <f t="shared" si="82"/>
        <v>Language Arts+ Journal: Ethan105</v>
      </c>
    </row>
    <row r="1636" spans="1:12" hidden="1" x14ac:dyDescent="0.25">
      <c r="A1636" s="217" t="str">
        <f t="shared" si="80"/>
        <v>ƒ __/__</v>
      </c>
      <c r="B1636" s="217" t="str">
        <f>IFERROR(IF(VLOOKUP(L1636,ActivityList[#Data],13,0)="Yes"," "&amp;Map,"")&amp;IF(VLOOKUP(L1636,ActivityList[#Data],14,0)="Yes"," "&amp;Timeline,IF(VLOOKUP(L1636,ActivityList[#Data],14,0)="Figure"," "&amp;Timeline&amp;Figure,"")),"")</f>
        <v/>
      </c>
      <c r="C1636" s="85" t="str">
        <v>Write a journal entry</v>
      </c>
      <c r="D1636" s="218" t="str">
        <v>+ Journal: Ethan</v>
      </c>
      <c r="E1636" s="218" t="str">
        <v>Language Arts</v>
      </c>
      <c r="F1636" s="219" t="str">
        <v>Writing</v>
      </c>
      <c r="G1636" s="5">
        <v>106</v>
      </c>
      <c r="H1636" s="5" t="str">
        <v>Ethan</v>
      </c>
      <c r="I1636" s="5" t="str">
        <v>Planned</v>
      </c>
      <c r="J1636" s="220">
        <f>_xlfn.XLOOKUP(G1636,Calendar!$A$2:$A$300,Calendar!$B$2:$B$300)</f>
        <v>43500</v>
      </c>
      <c r="K1636" s="5" t="b">
        <f t="shared" ca="1" si="81"/>
        <v>0</v>
      </c>
      <c r="L1636" s="5" t="str">
        <f t="shared" si="82"/>
        <v>Language Arts+ Journal: Ethan106</v>
      </c>
    </row>
    <row r="1637" spans="1:12" hidden="1" x14ac:dyDescent="0.25">
      <c r="A1637" s="217" t="str">
        <f t="shared" si="80"/>
        <v>ƒ __/__</v>
      </c>
      <c r="B1637" s="217" t="str">
        <f>IFERROR(IF(VLOOKUP(L1637,ActivityList[#Data],13,0)="Yes"," "&amp;Map,"")&amp;IF(VLOOKUP(L1637,ActivityList[#Data],14,0)="Yes"," "&amp;Timeline,IF(VLOOKUP(L1637,ActivityList[#Data],14,0)="Figure"," "&amp;Timeline&amp;Figure,"")),"")</f>
        <v/>
      </c>
      <c r="C1637" s="85" t="str">
        <v>Write a journal entry</v>
      </c>
      <c r="D1637" s="218" t="str">
        <v>+ Journal: Ethan</v>
      </c>
      <c r="E1637" s="218" t="str">
        <v>Language Arts</v>
      </c>
      <c r="F1637" s="219" t="str">
        <v>Writing</v>
      </c>
      <c r="G1637" s="5">
        <v>107</v>
      </c>
      <c r="H1637" s="5" t="str">
        <v>Ethan</v>
      </c>
      <c r="I1637" s="5" t="str">
        <v>Planned</v>
      </c>
      <c r="J1637" s="220">
        <f>_xlfn.XLOOKUP(G1637,Calendar!$A$2:$A$300,Calendar!$B$2:$B$300)</f>
        <v>43501</v>
      </c>
      <c r="K1637" s="5" t="b">
        <f t="shared" ca="1" si="81"/>
        <v>0</v>
      </c>
      <c r="L1637" s="5" t="str">
        <f t="shared" si="82"/>
        <v>Language Arts+ Journal: Ethan107</v>
      </c>
    </row>
    <row r="1638" spans="1:12" hidden="1" x14ac:dyDescent="0.25">
      <c r="A1638" s="217" t="str">
        <f t="shared" si="80"/>
        <v>ƒ __/__</v>
      </c>
      <c r="B1638" s="217" t="str">
        <f>IFERROR(IF(VLOOKUP(L1638,ActivityList[#Data],13,0)="Yes"," "&amp;Map,"")&amp;IF(VLOOKUP(L1638,ActivityList[#Data],14,0)="Yes"," "&amp;Timeline,IF(VLOOKUP(L1638,ActivityList[#Data],14,0)="Figure"," "&amp;Timeline&amp;Figure,"")),"")</f>
        <v/>
      </c>
      <c r="C1638" s="85" t="str">
        <v>Write a journal entry</v>
      </c>
      <c r="D1638" s="218" t="str">
        <v>+ Journal: Ethan</v>
      </c>
      <c r="E1638" s="218" t="str">
        <v>Language Arts</v>
      </c>
      <c r="F1638" s="219" t="str">
        <v>Writing</v>
      </c>
      <c r="G1638" s="5">
        <v>108</v>
      </c>
      <c r="H1638" s="5" t="str">
        <v>Ethan</v>
      </c>
      <c r="I1638" s="5" t="str">
        <v>Planned</v>
      </c>
      <c r="J1638" s="220">
        <f>_xlfn.XLOOKUP(G1638,Calendar!$A$2:$A$300,Calendar!$B$2:$B$300)</f>
        <v>43502</v>
      </c>
      <c r="K1638" s="5" t="b">
        <f t="shared" ca="1" si="81"/>
        <v>0</v>
      </c>
      <c r="L1638" s="5" t="str">
        <f t="shared" si="82"/>
        <v>Language Arts+ Journal: Ethan108</v>
      </c>
    </row>
    <row r="1639" spans="1:12" hidden="1" x14ac:dyDescent="0.25">
      <c r="A1639" s="217" t="str">
        <f t="shared" si="80"/>
        <v>ƒ __/__</v>
      </c>
      <c r="B1639" s="217" t="str">
        <f>IFERROR(IF(VLOOKUP(L1639,ActivityList[#Data],13,0)="Yes"," "&amp;Map,"")&amp;IF(VLOOKUP(L1639,ActivityList[#Data],14,0)="Yes"," "&amp;Timeline,IF(VLOOKUP(L1639,ActivityList[#Data],14,0)="Figure"," "&amp;Timeline&amp;Figure,"")),"")</f>
        <v/>
      </c>
      <c r="C1639" s="85" t="str">
        <v>Write a journal entry</v>
      </c>
      <c r="D1639" s="218" t="str">
        <v>+ Journal: Ethan</v>
      </c>
      <c r="E1639" s="218" t="str">
        <v>Language Arts</v>
      </c>
      <c r="F1639" s="219" t="str">
        <v>Writing</v>
      </c>
      <c r="G1639" s="5">
        <v>109</v>
      </c>
      <c r="H1639" s="5" t="str">
        <v>Ethan</v>
      </c>
      <c r="I1639" s="5" t="str">
        <v>Planned</v>
      </c>
      <c r="J1639" s="220">
        <f>_xlfn.XLOOKUP(G1639,Calendar!$A$2:$A$300,Calendar!$B$2:$B$300)</f>
        <v>43503</v>
      </c>
      <c r="K1639" s="5" t="b">
        <f t="shared" ca="1" si="81"/>
        <v>0</v>
      </c>
      <c r="L1639" s="5" t="str">
        <f t="shared" si="82"/>
        <v>Language Arts+ Journal: Ethan109</v>
      </c>
    </row>
    <row r="1640" spans="1:12" hidden="1" x14ac:dyDescent="0.25">
      <c r="A1640" s="217" t="str">
        <f t="shared" si="80"/>
        <v>ƒ __/__</v>
      </c>
      <c r="B1640" s="217" t="str">
        <f>IFERROR(IF(VLOOKUP(L1640,ActivityList[#Data],13,0)="Yes"," "&amp;Map,"")&amp;IF(VLOOKUP(L1640,ActivityList[#Data],14,0)="Yes"," "&amp;Timeline,IF(VLOOKUP(L1640,ActivityList[#Data],14,0)="Figure"," "&amp;Timeline&amp;Figure,"")),"")</f>
        <v/>
      </c>
      <c r="C1640" s="85" t="str">
        <v>Write a journal entry</v>
      </c>
      <c r="D1640" s="218" t="str">
        <v>+ Journal: Ethan</v>
      </c>
      <c r="E1640" s="218" t="str">
        <v>Language Arts</v>
      </c>
      <c r="F1640" s="219" t="str">
        <v>Writing</v>
      </c>
      <c r="G1640" s="5">
        <v>110</v>
      </c>
      <c r="H1640" s="5" t="str">
        <v>Ethan</v>
      </c>
      <c r="I1640" s="5" t="str">
        <v>Planned</v>
      </c>
      <c r="J1640" s="220">
        <f>_xlfn.XLOOKUP(G1640,Calendar!$A$2:$A$300,Calendar!$B$2:$B$300)</f>
        <v>43504</v>
      </c>
      <c r="K1640" s="5" t="b">
        <f t="shared" ca="1" si="81"/>
        <v>0</v>
      </c>
      <c r="L1640" s="5" t="str">
        <f t="shared" si="82"/>
        <v>Language Arts+ Journal: Ethan110</v>
      </c>
    </row>
    <row r="1641" spans="1:12" hidden="1" x14ac:dyDescent="0.25">
      <c r="A1641" s="217" t="str">
        <f t="shared" si="80"/>
        <v>ƒ __/__</v>
      </c>
      <c r="B1641" s="217" t="str">
        <f>IFERROR(IF(VLOOKUP(L1641,ActivityList[#Data],13,0)="Yes"," "&amp;Map,"")&amp;IF(VLOOKUP(L1641,ActivityList[#Data],14,0)="Yes"," "&amp;Timeline,IF(VLOOKUP(L1641,ActivityList[#Data],14,0)="Figure"," "&amp;Timeline&amp;Figure,"")),"")</f>
        <v/>
      </c>
      <c r="C1641" s="85" t="str">
        <v>Write a journal entry</v>
      </c>
      <c r="D1641" s="218" t="str">
        <v>+ Journal: Ethan</v>
      </c>
      <c r="E1641" s="218" t="str">
        <v>Language Arts</v>
      </c>
      <c r="F1641" s="219" t="str">
        <v>Writing</v>
      </c>
      <c r="G1641" s="5">
        <v>111</v>
      </c>
      <c r="H1641" s="5" t="str">
        <v>Ethan</v>
      </c>
      <c r="I1641" s="5" t="str">
        <v>Planned</v>
      </c>
      <c r="J1641" s="220">
        <f>_xlfn.XLOOKUP(G1641,Calendar!$A$2:$A$300,Calendar!$B$2:$B$300)</f>
        <v>43507</v>
      </c>
      <c r="K1641" s="5" t="b">
        <f t="shared" ca="1" si="81"/>
        <v>0</v>
      </c>
      <c r="L1641" s="5" t="str">
        <f t="shared" si="82"/>
        <v>Language Arts+ Journal: Ethan111</v>
      </c>
    </row>
    <row r="1642" spans="1:12" hidden="1" x14ac:dyDescent="0.25">
      <c r="A1642" s="217" t="str">
        <f t="shared" si="80"/>
        <v>ƒ __/__</v>
      </c>
      <c r="B1642" s="217" t="str">
        <f>IFERROR(IF(VLOOKUP(L1642,ActivityList[#Data],13,0)="Yes"," "&amp;Map,"")&amp;IF(VLOOKUP(L1642,ActivityList[#Data],14,0)="Yes"," "&amp;Timeline,IF(VLOOKUP(L1642,ActivityList[#Data],14,0)="Figure"," "&amp;Timeline&amp;Figure,"")),"")</f>
        <v/>
      </c>
      <c r="C1642" s="85" t="str">
        <v>Write a journal entry</v>
      </c>
      <c r="D1642" s="218" t="str">
        <v>+ Journal: Ethan</v>
      </c>
      <c r="E1642" s="218" t="str">
        <v>Language Arts</v>
      </c>
      <c r="F1642" s="219" t="str">
        <v>Writing</v>
      </c>
      <c r="G1642" s="5">
        <v>112</v>
      </c>
      <c r="H1642" s="5" t="str">
        <v>Ethan</v>
      </c>
      <c r="I1642" s="5" t="str">
        <v>Planned</v>
      </c>
      <c r="J1642" s="220">
        <f>_xlfn.XLOOKUP(G1642,Calendar!$A$2:$A$300,Calendar!$B$2:$B$300)</f>
        <v>43508</v>
      </c>
      <c r="K1642" s="5" t="b">
        <f t="shared" ca="1" si="81"/>
        <v>0</v>
      </c>
      <c r="L1642" s="5" t="str">
        <f t="shared" si="82"/>
        <v>Language Arts+ Journal: Ethan112</v>
      </c>
    </row>
    <row r="1643" spans="1:12" hidden="1" x14ac:dyDescent="0.25">
      <c r="A1643" s="217" t="str">
        <f t="shared" si="80"/>
        <v>ƒ __/__</v>
      </c>
      <c r="B1643" s="217" t="str">
        <f>IFERROR(IF(VLOOKUP(L1643,ActivityList[#Data],13,0)="Yes"," "&amp;Map,"")&amp;IF(VLOOKUP(L1643,ActivityList[#Data],14,0)="Yes"," "&amp;Timeline,IF(VLOOKUP(L1643,ActivityList[#Data],14,0)="Figure"," "&amp;Timeline&amp;Figure,"")),"")</f>
        <v/>
      </c>
      <c r="C1643" s="85" t="str">
        <v>Write a journal entry</v>
      </c>
      <c r="D1643" s="218" t="str">
        <v>+ Journal: Ethan</v>
      </c>
      <c r="E1643" s="218" t="str">
        <v>Language Arts</v>
      </c>
      <c r="F1643" s="219" t="str">
        <v>Writing</v>
      </c>
      <c r="G1643" s="5">
        <v>113</v>
      </c>
      <c r="H1643" s="5" t="str">
        <v>Ethan</v>
      </c>
      <c r="I1643" s="5" t="str">
        <v>Planned</v>
      </c>
      <c r="J1643" s="220">
        <f>_xlfn.XLOOKUP(G1643,Calendar!$A$2:$A$300,Calendar!$B$2:$B$300)</f>
        <v>43509</v>
      </c>
      <c r="K1643" s="5" t="b">
        <f t="shared" ca="1" si="81"/>
        <v>0</v>
      </c>
      <c r="L1643" s="5" t="str">
        <f t="shared" si="82"/>
        <v>Language Arts+ Journal: Ethan113</v>
      </c>
    </row>
    <row r="1644" spans="1:12" hidden="1" x14ac:dyDescent="0.25">
      <c r="A1644" s="217" t="str">
        <f t="shared" si="80"/>
        <v>ƒ __/__</v>
      </c>
      <c r="B1644" s="217" t="str">
        <f>IFERROR(IF(VLOOKUP(L1644,ActivityList[#Data],13,0)="Yes"," "&amp;Map,"")&amp;IF(VLOOKUP(L1644,ActivityList[#Data],14,0)="Yes"," "&amp;Timeline,IF(VLOOKUP(L1644,ActivityList[#Data],14,0)="Figure"," "&amp;Timeline&amp;Figure,"")),"")</f>
        <v/>
      </c>
      <c r="C1644" s="85" t="str">
        <v>Write a journal entry</v>
      </c>
      <c r="D1644" s="218" t="str">
        <v>+ Journal: Ethan</v>
      </c>
      <c r="E1644" s="218" t="str">
        <v>Language Arts</v>
      </c>
      <c r="F1644" s="219" t="str">
        <v>Writing</v>
      </c>
      <c r="G1644" s="5">
        <v>114</v>
      </c>
      <c r="H1644" s="5" t="str">
        <v>Ethan</v>
      </c>
      <c r="I1644" s="5" t="str">
        <v>Planned</v>
      </c>
      <c r="J1644" s="220">
        <f>_xlfn.XLOOKUP(G1644,Calendar!$A$2:$A$300,Calendar!$B$2:$B$300)</f>
        <v>43510</v>
      </c>
      <c r="K1644" s="5" t="b">
        <f t="shared" ca="1" si="81"/>
        <v>0</v>
      </c>
      <c r="L1644" s="5" t="str">
        <f t="shared" si="82"/>
        <v>Language Arts+ Journal: Ethan114</v>
      </c>
    </row>
    <row r="1645" spans="1:12" hidden="1" x14ac:dyDescent="0.25">
      <c r="A1645" s="217" t="str">
        <f t="shared" si="80"/>
        <v>ƒ __/__</v>
      </c>
      <c r="B1645" s="217" t="str">
        <f>IFERROR(IF(VLOOKUP(L1645,ActivityList[#Data],13,0)="Yes"," "&amp;Map,"")&amp;IF(VLOOKUP(L1645,ActivityList[#Data],14,0)="Yes"," "&amp;Timeline,IF(VLOOKUP(L1645,ActivityList[#Data],14,0)="Figure"," "&amp;Timeline&amp;Figure,"")),"")</f>
        <v/>
      </c>
      <c r="C1645" s="85" t="str">
        <v>Write a journal entry</v>
      </c>
      <c r="D1645" s="218" t="str">
        <v>+ Journal: Ethan</v>
      </c>
      <c r="E1645" s="218" t="str">
        <v>Language Arts</v>
      </c>
      <c r="F1645" s="219" t="str">
        <v>Writing</v>
      </c>
      <c r="G1645" s="5">
        <v>115</v>
      </c>
      <c r="H1645" s="5" t="str">
        <v>Ethan</v>
      </c>
      <c r="I1645" s="5" t="str">
        <v>Planned</v>
      </c>
      <c r="J1645" s="220">
        <f>_xlfn.XLOOKUP(G1645,Calendar!$A$2:$A$300,Calendar!$B$2:$B$300)</f>
        <v>43511</v>
      </c>
      <c r="K1645" s="5" t="b">
        <f t="shared" ca="1" si="81"/>
        <v>0</v>
      </c>
      <c r="L1645" s="5" t="str">
        <f t="shared" si="82"/>
        <v>Language Arts+ Journal: Ethan115</v>
      </c>
    </row>
    <row r="1646" spans="1:12" hidden="1" x14ac:dyDescent="0.25">
      <c r="A1646" s="217" t="str">
        <f t="shared" si="80"/>
        <v>ƒ __/__</v>
      </c>
      <c r="B1646" s="217" t="str">
        <f>IFERROR(IF(VLOOKUP(L1646,ActivityList[#Data],13,0)="Yes"," "&amp;Map,"")&amp;IF(VLOOKUP(L1646,ActivityList[#Data],14,0)="Yes"," "&amp;Timeline,IF(VLOOKUP(L1646,ActivityList[#Data],14,0)="Figure"," "&amp;Timeline&amp;Figure,"")),"")</f>
        <v/>
      </c>
      <c r="C1646" s="85" t="str">
        <v>Write a journal entry</v>
      </c>
      <c r="D1646" s="218" t="str">
        <v>+ Journal: Ethan</v>
      </c>
      <c r="E1646" s="218" t="str">
        <v>Language Arts</v>
      </c>
      <c r="F1646" s="219" t="str">
        <v>Writing</v>
      </c>
      <c r="G1646" s="5">
        <v>116</v>
      </c>
      <c r="H1646" s="5" t="str">
        <v>Ethan</v>
      </c>
      <c r="I1646" s="5" t="str">
        <v>Planned</v>
      </c>
      <c r="J1646" s="220">
        <f>_xlfn.XLOOKUP(G1646,Calendar!$A$2:$A$300,Calendar!$B$2:$B$300)</f>
        <v>43514</v>
      </c>
      <c r="K1646" s="5" t="b">
        <f t="shared" ca="1" si="81"/>
        <v>0</v>
      </c>
      <c r="L1646" s="5" t="str">
        <f t="shared" si="82"/>
        <v>Language Arts+ Journal: Ethan116</v>
      </c>
    </row>
    <row r="1647" spans="1:12" hidden="1" x14ac:dyDescent="0.25">
      <c r="A1647" s="217" t="str">
        <f t="shared" si="80"/>
        <v>ƒ __/__</v>
      </c>
      <c r="B1647" s="217" t="str">
        <f>IFERROR(IF(VLOOKUP(L1647,ActivityList[#Data],13,0)="Yes"," "&amp;Map,"")&amp;IF(VLOOKUP(L1647,ActivityList[#Data],14,0)="Yes"," "&amp;Timeline,IF(VLOOKUP(L1647,ActivityList[#Data],14,0)="Figure"," "&amp;Timeline&amp;Figure,"")),"")</f>
        <v/>
      </c>
      <c r="C1647" s="85" t="str">
        <v>Write a journal entry</v>
      </c>
      <c r="D1647" s="218" t="str">
        <v>+ Journal: Ethan</v>
      </c>
      <c r="E1647" s="218" t="str">
        <v>Language Arts</v>
      </c>
      <c r="F1647" s="219" t="str">
        <v>Writing</v>
      </c>
      <c r="G1647" s="5">
        <v>117</v>
      </c>
      <c r="H1647" s="5" t="str">
        <v>Ethan</v>
      </c>
      <c r="I1647" s="5" t="str">
        <v>Planned</v>
      </c>
      <c r="J1647" s="220">
        <f>_xlfn.XLOOKUP(G1647,Calendar!$A$2:$A$300,Calendar!$B$2:$B$300)</f>
        <v>43515</v>
      </c>
      <c r="K1647" s="5" t="b">
        <f t="shared" ca="1" si="81"/>
        <v>0</v>
      </c>
      <c r="L1647" s="5" t="str">
        <f t="shared" si="82"/>
        <v>Language Arts+ Journal: Ethan117</v>
      </c>
    </row>
    <row r="1648" spans="1:12" hidden="1" x14ac:dyDescent="0.25">
      <c r="A1648" s="217" t="str">
        <f t="shared" si="80"/>
        <v>ƒ __/__</v>
      </c>
      <c r="B1648" s="217" t="str">
        <f>IFERROR(IF(VLOOKUP(L1648,ActivityList[#Data],13,0)="Yes"," "&amp;Map,"")&amp;IF(VLOOKUP(L1648,ActivityList[#Data],14,0)="Yes"," "&amp;Timeline,IF(VLOOKUP(L1648,ActivityList[#Data],14,0)="Figure"," "&amp;Timeline&amp;Figure,"")),"")</f>
        <v/>
      </c>
      <c r="C1648" s="85" t="str">
        <v>Write a journal entry</v>
      </c>
      <c r="D1648" s="218" t="str">
        <v>+ Journal: Ethan</v>
      </c>
      <c r="E1648" s="218" t="str">
        <v>Language Arts</v>
      </c>
      <c r="F1648" s="219" t="str">
        <v>Writing</v>
      </c>
      <c r="G1648" s="5">
        <v>118</v>
      </c>
      <c r="H1648" s="5" t="str">
        <v>Ethan</v>
      </c>
      <c r="I1648" s="5" t="str">
        <v>Planned</v>
      </c>
      <c r="J1648" s="220">
        <f>_xlfn.XLOOKUP(G1648,Calendar!$A$2:$A$300,Calendar!$B$2:$B$300)</f>
        <v>43516</v>
      </c>
      <c r="K1648" s="5" t="b">
        <f t="shared" ca="1" si="81"/>
        <v>0</v>
      </c>
      <c r="L1648" s="5" t="str">
        <f t="shared" si="82"/>
        <v>Language Arts+ Journal: Ethan118</v>
      </c>
    </row>
    <row r="1649" spans="1:12" hidden="1" x14ac:dyDescent="0.25">
      <c r="A1649" s="217" t="str">
        <f t="shared" si="80"/>
        <v>ƒ __/__</v>
      </c>
      <c r="B1649" s="217" t="str">
        <f>IFERROR(IF(VLOOKUP(L1649,ActivityList[#Data],13,0)="Yes"," "&amp;Map,"")&amp;IF(VLOOKUP(L1649,ActivityList[#Data],14,0)="Yes"," "&amp;Timeline,IF(VLOOKUP(L1649,ActivityList[#Data],14,0)="Figure"," "&amp;Timeline&amp;Figure,"")),"")</f>
        <v/>
      </c>
      <c r="C1649" s="85" t="str">
        <v>Write a journal entry</v>
      </c>
      <c r="D1649" s="218" t="str">
        <v>+ Journal: Ethan</v>
      </c>
      <c r="E1649" s="218" t="str">
        <v>Language Arts</v>
      </c>
      <c r="F1649" s="219" t="str">
        <v>Writing</v>
      </c>
      <c r="G1649" s="5">
        <v>119</v>
      </c>
      <c r="H1649" s="5" t="str">
        <v>Ethan</v>
      </c>
      <c r="I1649" s="5" t="str">
        <v>Planned</v>
      </c>
      <c r="J1649" s="220">
        <f>_xlfn.XLOOKUP(G1649,Calendar!$A$2:$A$300,Calendar!$B$2:$B$300)</f>
        <v>43517</v>
      </c>
      <c r="K1649" s="5" t="b">
        <f t="shared" ca="1" si="81"/>
        <v>0</v>
      </c>
      <c r="L1649" s="5" t="str">
        <f t="shared" si="82"/>
        <v>Language Arts+ Journal: Ethan119</v>
      </c>
    </row>
    <row r="1650" spans="1:12" hidden="1" x14ac:dyDescent="0.25">
      <c r="A1650" s="217" t="str">
        <f t="shared" si="80"/>
        <v>ƒ __/__</v>
      </c>
      <c r="B1650" s="217" t="str">
        <f>IFERROR(IF(VLOOKUP(L1650,ActivityList[#Data],13,0)="Yes"," "&amp;Map,"")&amp;IF(VLOOKUP(L1650,ActivityList[#Data],14,0)="Yes"," "&amp;Timeline,IF(VLOOKUP(L1650,ActivityList[#Data],14,0)="Figure"," "&amp;Timeline&amp;Figure,"")),"")</f>
        <v/>
      </c>
      <c r="C1650" s="85" t="str">
        <v>Write a journal entry</v>
      </c>
      <c r="D1650" s="218" t="str">
        <v>+ Journal: Ethan</v>
      </c>
      <c r="E1650" s="218" t="str">
        <v>Language Arts</v>
      </c>
      <c r="F1650" s="219" t="str">
        <v>Writing</v>
      </c>
      <c r="G1650" s="5">
        <v>120</v>
      </c>
      <c r="H1650" s="5" t="str">
        <v>Ethan</v>
      </c>
      <c r="I1650" s="5" t="str">
        <v>Planned</v>
      </c>
      <c r="J1650" s="220">
        <f>_xlfn.XLOOKUP(G1650,Calendar!$A$2:$A$300,Calendar!$B$2:$B$300)</f>
        <v>43518</v>
      </c>
      <c r="K1650" s="5" t="b">
        <f t="shared" ca="1" si="81"/>
        <v>0</v>
      </c>
      <c r="L1650" s="5" t="str">
        <f t="shared" si="82"/>
        <v>Language Arts+ Journal: Ethan120</v>
      </c>
    </row>
    <row r="1651" spans="1:12" hidden="1" x14ac:dyDescent="0.25">
      <c r="A1651" s="217" t="str">
        <f t="shared" si="80"/>
        <v>ƒ __/__</v>
      </c>
      <c r="B1651" s="217" t="str">
        <f>IFERROR(IF(VLOOKUP(L1651,ActivityList[#Data],13,0)="Yes"," "&amp;Map,"")&amp;IF(VLOOKUP(L1651,ActivityList[#Data],14,0)="Yes"," "&amp;Timeline,IF(VLOOKUP(L1651,ActivityList[#Data],14,0)="Figure"," "&amp;Timeline&amp;Figure,"")),"")</f>
        <v/>
      </c>
      <c r="C1651" s="85" t="str">
        <v>Write a journal entry</v>
      </c>
      <c r="D1651" s="218" t="str">
        <v>+ Journal: Ethan</v>
      </c>
      <c r="E1651" s="218" t="str">
        <v>Language Arts</v>
      </c>
      <c r="F1651" s="219" t="str">
        <v>Writing</v>
      </c>
      <c r="G1651" s="5">
        <v>121</v>
      </c>
      <c r="H1651" s="5" t="str">
        <v>Ethan</v>
      </c>
      <c r="I1651" s="5" t="str">
        <v>Planned</v>
      </c>
      <c r="J1651" s="220">
        <f>_xlfn.XLOOKUP(G1651,Calendar!$A$2:$A$300,Calendar!$B$2:$B$300)</f>
        <v>43521</v>
      </c>
      <c r="K1651" s="5" t="b">
        <f t="shared" ca="1" si="81"/>
        <v>0</v>
      </c>
      <c r="L1651" s="5" t="str">
        <f t="shared" si="82"/>
        <v>Language Arts+ Journal: Ethan121</v>
      </c>
    </row>
    <row r="1652" spans="1:12" hidden="1" x14ac:dyDescent="0.25">
      <c r="A1652" s="217" t="str">
        <f t="shared" si="80"/>
        <v>ƒ __/__</v>
      </c>
      <c r="B1652" s="217" t="str">
        <f>IFERROR(IF(VLOOKUP(L1652,ActivityList[#Data],13,0)="Yes"," "&amp;Map,"")&amp;IF(VLOOKUP(L1652,ActivityList[#Data],14,0)="Yes"," "&amp;Timeline,IF(VLOOKUP(L1652,ActivityList[#Data],14,0)="Figure"," "&amp;Timeline&amp;Figure,"")),"")</f>
        <v/>
      </c>
      <c r="C1652" s="85" t="str">
        <v>Write a journal entry</v>
      </c>
      <c r="D1652" s="218" t="str">
        <v>+ Journal: Ethan</v>
      </c>
      <c r="E1652" s="218" t="str">
        <v>Language Arts</v>
      </c>
      <c r="F1652" s="219" t="str">
        <v>Writing</v>
      </c>
      <c r="G1652" s="5">
        <v>122</v>
      </c>
      <c r="H1652" s="5" t="str">
        <v>Ethan</v>
      </c>
      <c r="I1652" s="5" t="str">
        <v>Planned</v>
      </c>
      <c r="J1652" s="220">
        <f>_xlfn.XLOOKUP(G1652,Calendar!$A$2:$A$300,Calendar!$B$2:$B$300)</f>
        <v>43522</v>
      </c>
      <c r="K1652" s="5" t="b">
        <f t="shared" ca="1" si="81"/>
        <v>0</v>
      </c>
      <c r="L1652" s="5" t="str">
        <f t="shared" si="82"/>
        <v>Language Arts+ Journal: Ethan122</v>
      </c>
    </row>
    <row r="1653" spans="1:12" hidden="1" x14ac:dyDescent="0.25">
      <c r="A1653" s="217" t="str">
        <f t="shared" si="80"/>
        <v>ƒ __/__</v>
      </c>
      <c r="B1653" s="217" t="str">
        <f>IFERROR(IF(VLOOKUP(L1653,ActivityList[#Data],13,0)="Yes"," "&amp;Map,"")&amp;IF(VLOOKUP(L1653,ActivityList[#Data],14,0)="Yes"," "&amp;Timeline,IF(VLOOKUP(L1653,ActivityList[#Data],14,0)="Figure"," "&amp;Timeline&amp;Figure,"")),"")</f>
        <v/>
      </c>
      <c r="C1653" s="85" t="str">
        <v>Write a journal entry</v>
      </c>
      <c r="D1653" s="218" t="str">
        <v>+ Journal: Ethan</v>
      </c>
      <c r="E1653" s="218" t="str">
        <v>Language Arts</v>
      </c>
      <c r="F1653" s="219" t="str">
        <v>Writing</v>
      </c>
      <c r="G1653" s="5">
        <v>123</v>
      </c>
      <c r="H1653" s="5" t="str">
        <v>Ethan</v>
      </c>
      <c r="I1653" s="5" t="str">
        <v>Planned</v>
      </c>
      <c r="J1653" s="220">
        <f>_xlfn.XLOOKUP(G1653,Calendar!$A$2:$A$300,Calendar!$B$2:$B$300)</f>
        <v>43523</v>
      </c>
      <c r="K1653" s="5" t="b">
        <f t="shared" ca="1" si="81"/>
        <v>0</v>
      </c>
      <c r="L1653" s="5" t="str">
        <f t="shared" si="82"/>
        <v>Language Arts+ Journal: Ethan123</v>
      </c>
    </row>
    <row r="1654" spans="1:12" hidden="1" x14ac:dyDescent="0.25">
      <c r="A1654" s="217" t="str">
        <f t="shared" si="80"/>
        <v>ƒ __/__</v>
      </c>
      <c r="B1654" s="217" t="str">
        <f>IFERROR(IF(VLOOKUP(L1654,ActivityList[#Data],13,0)="Yes"," "&amp;Map,"")&amp;IF(VLOOKUP(L1654,ActivityList[#Data],14,0)="Yes"," "&amp;Timeline,IF(VLOOKUP(L1654,ActivityList[#Data],14,0)="Figure"," "&amp;Timeline&amp;Figure,"")),"")</f>
        <v/>
      </c>
      <c r="C1654" s="85" t="str">
        <v>Write a journal entry</v>
      </c>
      <c r="D1654" s="218" t="str">
        <v>+ Journal: Ethan</v>
      </c>
      <c r="E1654" s="218" t="str">
        <v>Language Arts</v>
      </c>
      <c r="F1654" s="219" t="str">
        <v>Writing</v>
      </c>
      <c r="G1654" s="5">
        <v>124</v>
      </c>
      <c r="H1654" s="5" t="str">
        <v>Ethan</v>
      </c>
      <c r="I1654" s="5" t="str">
        <v>Planned</v>
      </c>
      <c r="J1654" s="220">
        <f>_xlfn.XLOOKUP(G1654,Calendar!$A$2:$A$300,Calendar!$B$2:$B$300)</f>
        <v>43524</v>
      </c>
      <c r="K1654" s="5" t="b">
        <f t="shared" ca="1" si="81"/>
        <v>0</v>
      </c>
      <c r="L1654" s="5" t="str">
        <f t="shared" si="82"/>
        <v>Language Arts+ Journal: Ethan124</v>
      </c>
    </row>
    <row r="1655" spans="1:12" hidden="1" x14ac:dyDescent="0.25">
      <c r="A1655" s="217" t="str">
        <f t="shared" si="80"/>
        <v>ƒ __/__</v>
      </c>
      <c r="B1655" s="217" t="str">
        <f>IFERROR(IF(VLOOKUP(L1655,ActivityList[#Data],13,0)="Yes"," "&amp;Map,"")&amp;IF(VLOOKUP(L1655,ActivityList[#Data],14,0)="Yes"," "&amp;Timeline,IF(VLOOKUP(L1655,ActivityList[#Data],14,0)="Figure"," "&amp;Timeline&amp;Figure,"")),"")</f>
        <v/>
      </c>
      <c r="C1655" s="85" t="str">
        <v>Write a journal entry</v>
      </c>
      <c r="D1655" s="218" t="str">
        <v>+ Journal: Ethan</v>
      </c>
      <c r="E1655" s="218" t="str">
        <v>Language Arts</v>
      </c>
      <c r="F1655" s="219" t="str">
        <v>Writing</v>
      </c>
      <c r="G1655" s="5">
        <v>125</v>
      </c>
      <c r="H1655" s="5" t="str">
        <v>Ethan</v>
      </c>
      <c r="I1655" s="5" t="str">
        <v>Planned</v>
      </c>
      <c r="J1655" s="220">
        <f>_xlfn.XLOOKUP(G1655,Calendar!$A$2:$A$300,Calendar!$B$2:$B$300)</f>
        <v>43525</v>
      </c>
      <c r="K1655" s="5" t="b">
        <f t="shared" ca="1" si="81"/>
        <v>0</v>
      </c>
      <c r="L1655" s="5" t="str">
        <f t="shared" si="82"/>
        <v>Language Arts+ Journal: Ethan125</v>
      </c>
    </row>
    <row r="1656" spans="1:12" hidden="1" x14ac:dyDescent="0.25">
      <c r="A1656" s="217" t="str">
        <f t="shared" si="80"/>
        <v>ƒ __/__</v>
      </c>
      <c r="B1656" s="217" t="str">
        <f>IFERROR(IF(VLOOKUP(L1656,ActivityList[#Data],13,0)="Yes"," "&amp;Map,"")&amp;IF(VLOOKUP(L1656,ActivityList[#Data],14,0)="Yes"," "&amp;Timeline,IF(VLOOKUP(L1656,ActivityList[#Data],14,0)="Figure"," "&amp;Timeline&amp;Figure,"")),"")</f>
        <v/>
      </c>
      <c r="C1656" s="85" t="str">
        <v>Write a journal entry</v>
      </c>
      <c r="D1656" s="218" t="str">
        <v>+ Journal: Ethan</v>
      </c>
      <c r="E1656" s="218" t="str">
        <v>Language Arts</v>
      </c>
      <c r="F1656" s="219" t="str">
        <v>Writing</v>
      </c>
      <c r="G1656" s="5">
        <v>126</v>
      </c>
      <c r="H1656" s="5" t="str">
        <v>Ethan</v>
      </c>
      <c r="I1656" s="5" t="str">
        <v>Planned</v>
      </c>
      <c r="J1656" s="220">
        <f>_xlfn.XLOOKUP(G1656,Calendar!$A$2:$A$300,Calendar!$B$2:$B$300)</f>
        <v>43528</v>
      </c>
      <c r="K1656" s="5" t="b">
        <f t="shared" ca="1" si="81"/>
        <v>0</v>
      </c>
      <c r="L1656" s="5" t="str">
        <f t="shared" si="82"/>
        <v>Language Arts+ Journal: Ethan126</v>
      </c>
    </row>
    <row r="1657" spans="1:12" hidden="1" x14ac:dyDescent="0.25">
      <c r="A1657" s="217" t="str">
        <f t="shared" si="80"/>
        <v>ƒ __/__</v>
      </c>
      <c r="B1657" s="217" t="str">
        <f>IFERROR(IF(VLOOKUP(L1657,ActivityList[#Data],13,0)="Yes"," "&amp;Map,"")&amp;IF(VLOOKUP(L1657,ActivityList[#Data],14,0)="Yes"," "&amp;Timeline,IF(VLOOKUP(L1657,ActivityList[#Data],14,0)="Figure"," "&amp;Timeline&amp;Figure,"")),"")</f>
        <v/>
      </c>
      <c r="C1657" s="85" t="str">
        <v>Write a journal entry</v>
      </c>
      <c r="D1657" s="218" t="str">
        <v>+ Journal: Ethan</v>
      </c>
      <c r="E1657" s="218" t="str">
        <v>Language Arts</v>
      </c>
      <c r="F1657" s="219" t="str">
        <v>Writing</v>
      </c>
      <c r="G1657" s="5">
        <v>127</v>
      </c>
      <c r="H1657" s="5" t="str">
        <v>Ethan</v>
      </c>
      <c r="I1657" s="5" t="str">
        <v>Planned</v>
      </c>
      <c r="J1657" s="220">
        <f>_xlfn.XLOOKUP(G1657,Calendar!$A$2:$A$300,Calendar!$B$2:$B$300)</f>
        <v>43529</v>
      </c>
      <c r="K1657" s="5" t="b">
        <f t="shared" ca="1" si="81"/>
        <v>0</v>
      </c>
      <c r="L1657" s="5" t="str">
        <f t="shared" si="82"/>
        <v>Language Arts+ Journal: Ethan127</v>
      </c>
    </row>
    <row r="1658" spans="1:12" hidden="1" x14ac:dyDescent="0.25">
      <c r="A1658" s="217" t="str">
        <f t="shared" si="80"/>
        <v>ƒ __/__</v>
      </c>
      <c r="B1658" s="217" t="str">
        <f>IFERROR(IF(VLOOKUP(L1658,ActivityList[#Data],13,0)="Yes"," "&amp;Map,"")&amp;IF(VLOOKUP(L1658,ActivityList[#Data],14,0)="Yes"," "&amp;Timeline,IF(VLOOKUP(L1658,ActivityList[#Data],14,0)="Figure"," "&amp;Timeline&amp;Figure,"")),"")</f>
        <v/>
      </c>
      <c r="C1658" s="85" t="str">
        <v>Write a journal entry</v>
      </c>
      <c r="D1658" s="218" t="str">
        <v>+ Journal: Ethan</v>
      </c>
      <c r="E1658" s="218" t="str">
        <v>Language Arts</v>
      </c>
      <c r="F1658" s="219" t="str">
        <v>Writing</v>
      </c>
      <c r="G1658" s="5">
        <v>128</v>
      </c>
      <c r="H1658" s="5" t="str">
        <v>Ethan</v>
      </c>
      <c r="I1658" s="5" t="str">
        <v>Planned</v>
      </c>
      <c r="J1658" s="220">
        <f>_xlfn.XLOOKUP(G1658,Calendar!$A$2:$A$300,Calendar!$B$2:$B$300)</f>
        <v>43530</v>
      </c>
      <c r="K1658" s="5" t="b">
        <f t="shared" ca="1" si="81"/>
        <v>0</v>
      </c>
      <c r="L1658" s="5" t="str">
        <f t="shared" si="82"/>
        <v>Language Arts+ Journal: Ethan128</v>
      </c>
    </row>
    <row r="1659" spans="1:12" hidden="1" x14ac:dyDescent="0.25">
      <c r="A1659" s="217" t="str">
        <f t="shared" si="80"/>
        <v>ƒ __/__</v>
      </c>
      <c r="B1659" s="217" t="str">
        <f>IFERROR(IF(VLOOKUP(L1659,ActivityList[#Data],13,0)="Yes"," "&amp;Map,"")&amp;IF(VLOOKUP(L1659,ActivityList[#Data],14,0)="Yes"," "&amp;Timeline,IF(VLOOKUP(L1659,ActivityList[#Data],14,0)="Figure"," "&amp;Timeline&amp;Figure,"")),"")</f>
        <v/>
      </c>
      <c r="C1659" s="85" t="str">
        <v>Write a journal entry</v>
      </c>
      <c r="D1659" s="218" t="str">
        <v>+ Journal: Ethan</v>
      </c>
      <c r="E1659" s="218" t="str">
        <v>Language Arts</v>
      </c>
      <c r="F1659" s="219" t="str">
        <v>Writing</v>
      </c>
      <c r="G1659" s="5">
        <v>129</v>
      </c>
      <c r="H1659" s="5" t="str">
        <v>Ethan</v>
      </c>
      <c r="I1659" s="5" t="str">
        <v>Planned</v>
      </c>
      <c r="J1659" s="220">
        <f>_xlfn.XLOOKUP(G1659,Calendar!$A$2:$A$300,Calendar!$B$2:$B$300)</f>
        <v>43531</v>
      </c>
      <c r="K1659" s="5" t="b">
        <f t="shared" ca="1" si="81"/>
        <v>0</v>
      </c>
      <c r="L1659" s="5" t="str">
        <f t="shared" si="82"/>
        <v>Language Arts+ Journal: Ethan129</v>
      </c>
    </row>
    <row r="1660" spans="1:12" hidden="1" x14ac:dyDescent="0.25">
      <c r="A1660" s="217" t="str">
        <f t="shared" si="80"/>
        <v>ƒ __/__</v>
      </c>
      <c r="B1660" s="217" t="str">
        <f>IFERROR(IF(VLOOKUP(L1660,ActivityList[#Data],13,0)="Yes"," "&amp;Map,"")&amp;IF(VLOOKUP(L1660,ActivityList[#Data],14,0)="Yes"," "&amp;Timeline,IF(VLOOKUP(L1660,ActivityList[#Data],14,0)="Figure"," "&amp;Timeline&amp;Figure,"")),"")</f>
        <v/>
      </c>
      <c r="C1660" s="85" t="str">
        <v>Write a journal entry</v>
      </c>
      <c r="D1660" s="218" t="str">
        <v>+ Journal: Ethan</v>
      </c>
      <c r="E1660" s="218" t="str">
        <v>Language Arts</v>
      </c>
      <c r="F1660" s="219" t="str">
        <v>Writing</v>
      </c>
      <c r="G1660" s="5">
        <v>130</v>
      </c>
      <c r="H1660" s="5" t="str">
        <v>Ethan</v>
      </c>
      <c r="I1660" s="5" t="str">
        <v>Planned</v>
      </c>
      <c r="J1660" s="220">
        <f>_xlfn.XLOOKUP(G1660,Calendar!$A$2:$A$300,Calendar!$B$2:$B$300)</f>
        <v>43532</v>
      </c>
      <c r="K1660" s="5" t="b">
        <f t="shared" ca="1" si="81"/>
        <v>0</v>
      </c>
      <c r="L1660" s="5" t="str">
        <f t="shared" si="82"/>
        <v>Language Arts+ Journal: Ethan130</v>
      </c>
    </row>
    <row r="1661" spans="1:12" hidden="1" x14ac:dyDescent="0.25">
      <c r="A1661" s="217" t="str">
        <f t="shared" si="80"/>
        <v>ƒ __/__</v>
      </c>
      <c r="B1661" s="217" t="str">
        <f>IFERROR(IF(VLOOKUP(L1661,ActivityList[#Data],13,0)="Yes"," "&amp;Map,"")&amp;IF(VLOOKUP(L1661,ActivityList[#Data],14,0)="Yes"," "&amp;Timeline,IF(VLOOKUP(L1661,ActivityList[#Data],14,0)="Figure"," "&amp;Timeline&amp;Figure,"")),"")</f>
        <v/>
      </c>
      <c r="C1661" s="85" t="str">
        <v>Write a journal entry</v>
      </c>
      <c r="D1661" s="218" t="str">
        <v>+ Journal: Ethan</v>
      </c>
      <c r="E1661" s="218" t="str">
        <v>Language Arts</v>
      </c>
      <c r="F1661" s="219" t="str">
        <v>Writing</v>
      </c>
      <c r="G1661" s="5">
        <v>131</v>
      </c>
      <c r="H1661" s="5" t="str">
        <v>Ethan</v>
      </c>
      <c r="I1661" s="5" t="str">
        <v>Planned</v>
      </c>
      <c r="J1661" s="220">
        <f>_xlfn.XLOOKUP(G1661,Calendar!$A$2:$A$300,Calendar!$B$2:$B$300)</f>
        <v>43535</v>
      </c>
      <c r="K1661" s="5" t="b">
        <f t="shared" ca="1" si="81"/>
        <v>0</v>
      </c>
      <c r="L1661" s="5" t="str">
        <f t="shared" si="82"/>
        <v>Language Arts+ Journal: Ethan131</v>
      </c>
    </row>
    <row r="1662" spans="1:12" hidden="1" x14ac:dyDescent="0.25">
      <c r="A1662" s="217" t="str">
        <f t="shared" si="80"/>
        <v>ƒ __/__</v>
      </c>
      <c r="B1662" s="217" t="str">
        <f>IFERROR(IF(VLOOKUP(L1662,ActivityList[#Data],13,0)="Yes"," "&amp;Map,"")&amp;IF(VLOOKUP(L1662,ActivityList[#Data],14,0)="Yes"," "&amp;Timeline,IF(VLOOKUP(L1662,ActivityList[#Data],14,0)="Figure"," "&amp;Timeline&amp;Figure,"")),"")</f>
        <v/>
      </c>
      <c r="C1662" s="85" t="str">
        <v>Write a journal entry</v>
      </c>
      <c r="D1662" s="218" t="str">
        <v>+ Journal: Ethan</v>
      </c>
      <c r="E1662" s="218" t="str">
        <v>Language Arts</v>
      </c>
      <c r="F1662" s="219" t="str">
        <v>Writing</v>
      </c>
      <c r="G1662" s="5">
        <v>132</v>
      </c>
      <c r="H1662" s="5" t="str">
        <v>Ethan</v>
      </c>
      <c r="I1662" s="5" t="str">
        <v>Planned</v>
      </c>
      <c r="J1662" s="220">
        <f>_xlfn.XLOOKUP(G1662,Calendar!$A$2:$A$300,Calendar!$B$2:$B$300)</f>
        <v>43536</v>
      </c>
      <c r="K1662" s="5" t="b">
        <f t="shared" ca="1" si="81"/>
        <v>0</v>
      </c>
      <c r="L1662" s="5" t="str">
        <f t="shared" si="82"/>
        <v>Language Arts+ Journal: Ethan132</v>
      </c>
    </row>
    <row r="1663" spans="1:12" hidden="1" x14ac:dyDescent="0.25">
      <c r="A1663" s="217" t="str">
        <f t="shared" si="80"/>
        <v>ƒ __/__</v>
      </c>
      <c r="B1663" s="217" t="str">
        <f>IFERROR(IF(VLOOKUP(L1663,ActivityList[#Data],13,0)="Yes"," "&amp;Map,"")&amp;IF(VLOOKUP(L1663,ActivityList[#Data],14,0)="Yes"," "&amp;Timeline,IF(VLOOKUP(L1663,ActivityList[#Data],14,0)="Figure"," "&amp;Timeline&amp;Figure,"")),"")</f>
        <v/>
      </c>
      <c r="C1663" s="85" t="str">
        <v>Write a journal entry</v>
      </c>
      <c r="D1663" s="218" t="str">
        <v>+ Journal: Ethan</v>
      </c>
      <c r="E1663" s="218" t="str">
        <v>Language Arts</v>
      </c>
      <c r="F1663" s="219" t="str">
        <v>Writing</v>
      </c>
      <c r="G1663" s="5">
        <v>133</v>
      </c>
      <c r="H1663" s="5" t="str">
        <v>Ethan</v>
      </c>
      <c r="I1663" s="5" t="str">
        <v>Planned</v>
      </c>
      <c r="J1663" s="220">
        <f>_xlfn.XLOOKUP(G1663,Calendar!$A$2:$A$300,Calendar!$B$2:$B$300)</f>
        <v>43537</v>
      </c>
      <c r="K1663" s="5" t="b">
        <f t="shared" ca="1" si="81"/>
        <v>0</v>
      </c>
      <c r="L1663" s="5" t="str">
        <f t="shared" si="82"/>
        <v>Language Arts+ Journal: Ethan133</v>
      </c>
    </row>
    <row r="1664" spans="1:12" hidden="1" x14ac:dyDescent="0.25">
      <c r="A1664" s="217" t="str">
        <f t="shared" si="80"/>
        <v>ƒ __/__</v>
      </c>
      <c r="B1664" s="217" t="str">
        <f>IFERROR(IF(VLOOKUP(L1664,ActivityList[#Data],13,0)="Yes"," "&amp;Map,"")&amp;IF(VLOOKUP(L1664,ActivityList[#Data],14,0)="Yes"," "&amp;Timeline,IF(VLOOKUP(L1664,ActivityList[#Data],14,0)="Figure"," "&amp;Timeline&amp;Figure,"")),"")</f>
        <v/>
      </c>
      <c r="C1664" s="85" t="str">
        <v>Write a journal entry</v>
      </c>
      <c r="D1664" s="218" t="str">
        <v>+ Journal: Ethan</v>
      </c>
      <c r="E1664" s="218" t="str">
        <v>Language Arts</v>
      </c>
      <c r="F1664" s="219" t="str">
        <v>Writing</v>
      </c>
      <c r="G1664" s="5">
        <v>134</v>
      </c>
      <c r="H1664" s="5" t="str">
        <v>Ethan</v>
      </c>
      <c r="I1664" s="5" t="str">
        <v>Planned</v>
      </c>
      <c r="J1664" s="220">
        <f>_xlfn.XLOOKUP(G1664,Calendar!$A$2:$A$300,Calendar!$B$2:$B$300)</f>
        <v>43538</v>
      </c>
      <c r="K1664" s="5" t="b">
        <f t="shared" ca="1" si="81"/>
        <v>0</v>
      </c>
      <c r="L1664" s="5" t="str">
        <f t="shared" si="82"/>
        <v>Language Arts+ Journal: Ethan134</v>
      </c>
    </row>
    <row r="1665" spans="1:12" hidden="1" x14ac:dyDescent="0.25">
      <c r="A1665" s="217" t="str">
        <f t="shared" si="80"/>
        <v>ƒ __/__</v>
      </c>
      <c r="B1665" s="217" t="str">
        <f>IFERROR(IF(VLOOKUP(L1665,ActivityList[#Data],13,0)="Yes"," "&amp;Map,"")&amp;IF(VLOOKUP(L1665,ActivityList[#Data],14,0)="Yes"," "&amp;Timeline,IF(VLOOKUP(L1665,ActivityList[#Data],14,0)="Figure"," "&amp;Timeline&amp;Figure,"")),"")</f>
        <v/>
      </c>
      <c r="C1665" s="85" t="str">
        <v>Write a journal entry</v>
      </c>
      <c r="D1665" s="218" t="str">
        <v>+ Journal: Ethan</v>
      </c>
      <c r="E1665" s="218" t="str">
        <v>Language Arts</v>
      </c>
      <c r="F1665" s="219" t="str">
        <v>Writing</v>
      </c>
      <c r="G1665" s="5">
        <v>135</v>
      </c>
      <c r="H1665" s="5" t="str">
        <v>Ethan</v>
      </c>
      <c r="I1665" s="5" t="str">
        <v>Planned</v>
      </c>
      <c r="J1665" s="220">
        <f>_xlfn.XLOOKUP(G1665,Calendar!$A$2:$A$300,Calendar!$B$2:$B$300)</f>
        <v>43539</v>
      </c>
      <c r="K1665" s="5" t="b">
        <f t="shared" ca="1" si="81"/>
        <v>0</v>
      </c>
      <c r="L1665" s="5" t="str">
        <f t="shared" si="82"/>
        <v>Language Arts+ Journal: Ethan135</v>
      </c>
    </row>
    <row r="1666" spans="1:12" hidden="1" x14ac:dyDescent="0.25">
      <c r="A1666" s="217" t="str">
        <f t="shared" si="80"/>
        <v>ƒ __/__</v>
      </c>
      <c r="B1666" s="217" t="str">
        <f>IFERROR(IF(VLOOKUP(L1666,ActivityList[#Data],13,0)="Yes"," "&amp;Map,"")&amp;IF(VLOOKUP(L1666,ActivityList[#Data],14,0)="Yes"," "&amp;Timeline,IF(VLOOKUP(L1666,ActivityList[#Data],14,0)="Figure"," "&amp;Timeline&amp;Figure,"")),"")</f>
        <v/>
      </c>
      <c r="C1666" s="85" t="str">
        <v>Write a journal entry</v>
      </c>
      <c r="D1666" s="218" t="str">
        <v>+ Journal: Ethan</v>
      </c>
      <c r="E1666" s="218" t="str">
        <v>Language Arts</v>
      </c>
      <c r="F1666" s="219" t="str">
        <v>Writing</v>
      </c>
      <c r="G1666" s="5">
        <v>136</v>
      </c>
      <c r="H1666" s="5" t="str">
        <v>Ethan</v>
      </c>
      <c r="I1666" s="5" t="str">
        <v>Planned</v>
      </c>
      <c r="J1666" s="220">
        <f>_xlfn.XLOOKUP(G1666,Calendar!$A$2:$A$300,Calendar!$B$2:$B$300)</f>
        <v>43542</v>
      </c>
      <c r="K1666" s="5" t="b">
        <f t="shared" ca="1" si="81"/>
        <v>0</v>
      </c>
      <c r="L1666" s="5" t="str">
        <f t="shared" si="82"/>
        <v>Language Arts+ Journal: Ethan136</v>
      </c>
    </row>
    <row r="1667" spans="1:12" hidden="1" x14ac:dyDescent="0.25">
      <c r="A1667" s="217" t="str">
        <f t="shared" si="80"/>
        <v>ƒ __/__</v>
      </c>
      <c r="B1667" s="217" t="str">
        <f>IFERROR(IF(VLOOKUP(L1667,ActivityList[#Data],13,0)="Yes"," "&amp;Map,"")&amp;IF(VLOOKUP(L1667,ActivityList[#Data],14,0)="Yes"," "&amp;Timeline,IF(VLOOKUP(L1667,ActivityList[#Data],14,0)="Figure"," "&amp;Timeline&amp;Figure,"")),"")</f>
        <v/>
      </c>
      <c r="C1667" s="85" t="str">
        <v>Write a journal entry</v>
      </c>
      <c r="D1667" s="218" t="str">
        <v>+ Journal: Ethan</v>
      </c>
      <c r="E1667" s="218" t="str">
        <v>Language Arts</v>
      </c>
      <c r="F1667" s="219" t="str">
        <v>Writing</v>
      </c>
      <c r="G1667" s="5">
        <v>137</v>
      </c>
      <c r="H1667" s="5" t="str">
        <v>Ethan</v>
      </c>
      <c r="I1667" s="5" t="str">
        <v>Planned</v>
      </c>
      <c r="J1667" s="220">
        <f>_xlfn.XLOOKUP(G1667,Calendar!$A$2:$A$300,Calendar!$B$2:$B$300)</f>
        <v>43543</v>
      </c>
      <c r="K1667" s="5" t="b">
        <f t="shared" ca="1" si="81"/>
        <v>0</v>
      </c>
      <c r="L1667" s="5" t="str">
        <f t="shared" si="82"/>
        <v>Language Arts+ Journal: Ethan137</v>
      </c>
    </row>
    <row r="1668" spans="1:12" hidden="1" x14ac:dyDescent="0.25">
      <c r="A1668" s="217" t="str">
        <f t="shared" si="80"/>
        <v>ƒ __/__</v>
      </c>
      <c r="B1668" s="217" t="str">
        <f>IFERROR(IF(VLOOKUP(L1668,ActivityList[#Data],13,0)="Yes"," "&amp;Map,"")&amp;IF(VLOOKUP(L1668,ActivityList[#Data],14,0)="Yes"," "&amp;Timeline,IF(VLOOKUP(L1668,ActivityList[#Data],14,0)="Figure"," "&amp;Timeline&amp;Figure,"")),"")</f>
        <v/>
      </c>
      <c r="C1668" s="85" t="str">
        <v>Write a journal entry</v>
      </c>
      <c r="D1668" s="218" t="str">
        <v>+ Journal: Ethan</v>
      </c>
      <c r="E1668" s="218" t="str">
        <v>Language Arts</v>
      </c>
      <c r="F1668" s="219" t="str">
        <v>Writing</v>
      </c>
      <c r="G1668" s="5">
        <v>138</v>
      </c>
      <c r="H1668" s="5" t="str">
        <v>Ethan</v>
      </c>
      <c r="I1668" s="5" t="str">
        <v>Planned</v>
      </c>
      <c r="J1668" s="220">
        <f>_xlfn.XLOOKUP(G1668,Calendar!$A$2:$A$300,Calendar!$B$2:$B$300)</f>
        <v>43544</v>
      </c>
      <c r="K1668" s="5" t="b">
        <f t="shared" ca="1" si="81"/>
        <v>0</v>
      </c>
      <c r="L1668" s="5" t="str">
        <f t="shared" si="82"/>
        <v>Language Arts+ Journal: Ethan138</v>
      </c>
    </row>
    <row r="1669" spans="1:12" hidden="1" x14ac:dyDescent="0.25">
      <c r="A1669" s="217" t="str">
        <f t="shared" ref="A1669:A1732" si="83">Planned&amp;" __/__"</f>
        <v>ƒ __/__</v>
      </c>
      <c r="B1669" s="217" t="str">
        <f>IFERROR(IF(VLOOKUP(L1669,ActivityList[#Data],13,0)="Yes"," "&amp;Map,"")&amp;IF(VLOOKUP(L1669,ActivityList[#Data],14,0)="Yes"," "&amp;Timeline,IF(VLOOKUP(L1669,ActivityList[#Data],14,0)="Figure"," "&amp;Timeline&amp;Figure,"")),"")</f>
        <v/>
      </c>
      <c r="C1669" s="85" t="str">
        <v>Write a journal entry</v>
      </c>
      <c r="D1669" s="218" t="str">
        <v>+ Journal: Ethan</v>
      </c>
      <c r="E1669" s="218" t="str">
        <v>Language Arts</v>
      </c>
      <c r="F1669" s="219" t="str">
        <v>Writing</v>
      </c>
      <c r="G1669" s="5">
        <v>139</v>
      </c>
      <c r="H1669" s="5" t="str">
        <v>Ethan</v>
      </c>
      <c r="I1669" s="5" t="str">
        <v>Planned</v>
      </c>
      <c r="J1669" s="220">
        <f>_xlfn.XLOOKUP(G1669,Calendar!$A$2:$A$300,Calendar!$B$2:$B$300)</f>
        <v>43545</v>
      </c>
      <c r="K1669" s="5" t="b">
        <f t="shared" ca="1" si="81"/>
        <v>0</v>
      </c>
      <c r="L1669" s="5" t="str">
        <f t="shared" si="82"/>
        <v>Language Arts+ Journal: Ethan139</v>
      </c>
    </row>
    <row r="1670" spans="1:12" hidden="1" x14ac:dyDescent="0.25">
      <c r="A1670" s="217" t="str">
        <f t="shared" si="83"/>
        <v>ƒ __/__</v>
      </c>
      <c r="B1670" s="217" t="str">
        <f>IFERROR(IF(VLOOKUP(L1670,ActivityList[#Data],13,0)="Yes"," "&amp;Map,"")&amp;IF(VLOOKUP(L1670,ActivityList[#Data],14,0)="Yes"," "&amp;Timeline,IF(VLOOKUP(L1670,ActivityList[#Data],14,0)="Figure"," "&amp;Timeline&amp;Figure,"")),"")</f>
        <v/>
      </c>
      <c r="C1670" s="85" t="str">
        <v>Write a journal entry</v>
      </c>
      <c r="D1670" s="218" t="str">
        <v>+ Journal: Ethan</v>
      </c>
      <c r="E1670" s="218" t="str">
        <v>Language Arts</v>
      </c>
      <c r="F1670" s="219" t="str">
        <v>Writing</v>
      </c>
      <c r="G1670" s="5">
        <v>140</v>
      </c>
      <c r="H1670" s="5" t="str">
        <v>Ethan</v>
      </c>
      <c r="I1670" s="5" t="str">
        <v>Planned</v>
      </c>
      <c r="J1670" s="220">
        <f>_xlfn.XLOOKUP(G1670,Calendar!$A$2:$A$300,Calendar!$B$2:$B$300)</f>
        <v>43546</v>
      </c>
      <c r="K1670" s="5" t="b">
        <f t="shared" ca="1" si="81"/>
        <v>0</v>
      </c>
      <c r="L1670" s="5" t="str">
        <f t="shared" si="82"/>
        <v>Language Arts+ Journal: Ethan140</v>
      </c>
    </row>
    <row r="1671" spans="1:12" hidden="1" x14ac:dyDescent="0.25">
      <c r="A1671" s="217" t="str">
        <f t="shared" si="83"/>
        <v>ƒ __/__</v>
      </c>
      <c r="B1671" s="217" t="str">
        <f>IFERROR(IF(VLOOKUP(L1671,ActivityList[#Data],13,0)="Yes"," "&amp;Map,"")&amp;IF(VLOOKUP(L1671,ActivityList[#Data],14,0)="Yes"," "&amp;Timeline,IF(VLOOKUP(L1671,ActivityList[#Data],14,0)="Figure"," "&amp;Timeline&amp;Figure,"")),"")</f>
        <v/>
      </c>
      <c r="C1671" s="85" t="str">
        <v>Write a journal entry</v>
      </c>
      <c r="D1671" s="218" t="str">
        <v>+ Journal: Ethan</v>
      </c>
      <c r="E1671" s="218" t="str">
        <v>Language Arts</v>
      </c>
      <c r="F1671" s="219" t="str">
        <v>Writing</v>
      </c>
      <c r="G1671" s="5">
        <v>141</v>
      </c>
      <c r="H1671" s="5" t="str">
        <v>Ethan</v>
      </c>
      <c r="I1671" s="5" t="str">
        <v>Planned</v>
      </c>
      <c r="J1671" s="220">
        <f>_xlfn.XLOOKUP(G1671,Calendar!$A$2:$A$300,Calendar!$B$2:$B$300)</f>
        <v>43549</v>
      </c>
      <c r="K1671" s="5" t="b">
        <f t="shared" ca="1" si="81"/>
        <v>0</v>
      </c>
      <c r="L1671" s="5" t="str">
        <f t="shared" si="82"/>
        <v>Language Arts+ Journal: Ethan141</v>
      </c>
    </row>
    <row r="1672" spans="1:12" hidden="1" x14ac:dyDescent="0.25">
      <c r="A1672" s="217" t="str">
        <f t="shared" si="83"/>
        <v>ƒ __/__</v>
      </c>
      <c r="B1672" s="217" t="str">
        <f>IFERROR(IF(VLOOKUP(L1672,ActivityList[#Data],13,0)="Yes"," "&amp;Map,"")&amp;IF(VLOOKUP(L1672,ActivityList[#Data],14,0)="Yes"," "&amp;Timeline,IF(VLOOKUP(L1672,ActivityList[#Data],14,0)="Figure"," "&amp;Timeline&amp;Figure,"")),"")</f>
        <v/>
      </c>
      <c r="C1672" s="85" t="str">
        <v>Write a journal entry</v>
      </c>
      <c r="D1672" s="218" t="str">
        <v>+ Journal: Ethan</v>
      </c>
      <c r="E1672" s="218" t="str">
        <v>Language Arts</v>
      </c>
      <c r="F1672" s="219" t="str">
        <v>Writing</v>
      </c>
      <c r="G1672" s="5">
        <v>142</v>
      </c>
      <c r="H1672" s="5" t="str">
        <v>Ethan</v>
      </c>
      <c r="I1672" s="5" t="str">
        <v>Planned</v>
      </c>
      <c r="J1672" s="220">
        <f>_xlfn.XLOOKUP(G1672,Calendar!$A$2:$A$300,Calendar!$B$2:$B$300)</f>
        <v>43550</v>
      </c>
      <c r="K1672" s="5" t="b">
        <f t="shared" ca="1" si="81"/>
        <v>0</v>
      </c>
      <c r="L1672" s="5" t="str">
        <f t="shared" si="82"/>
        <v>Language Arts+ Journal: Ethan142</v>
      </c>
    </row>
    <row r="1673" spans="1:12" hidden="1" x14ac:dyDescent="0.25">
      <c r="A1673" s="217" t="str">
        <f t="shared" si="83"/>
        <v>ƒ __/__</v>
      </c>
      <c r="B1673" s="217" t="str">
        <f>IFERROR(IF(VLOOKUP(L1673,ActivityList[#Data],13,0)="Yes"," "&amp;Map,"")&amp;IF(VLOOKUP(L1673,ActivityList[#Data],14,0)="Yes"," "&amp;Timeline,IF(VLOOKUP(L1673,ActivityList[#Data],14,0)="Figure"," "&amp;Timeline&amp;Figure,"")),"")</f>
        <v/>
      </c>
      <c r="C1673" s="85" t="str">
        <v>Write a journal entry</v>
      </c>
      <c r="D1673" s="218" t="str">
        <v>+ Journal: Ethan</v>
      </c>
      <c r="E1673" s="218" t="str">
        <v>Language Arts</v>
      </c>
      <c r="F1673" s="219" t="str">
        <v>Writing</v>
      </c>
      <c r="G1673" s="5">
        <v>143</v>
      </c>
      <c r="H1673" s="5" t="str">
        <v>Ethan</v>
      </c>
      <c r="I1673" s="5" t="str">
        <v>Planned</v>
      </c>
      <c r="J1673" s="220">
        <f>_xlfn.XLOOKUP(G1673,Calendar!$A$2:$A$300,Calendar!$B$2:$B$300)</f>
        <v>43551</v>
      </c>
      <c r="K1673" s="5" t="b">
        <f t="shared" ca="1" si="81"/>
        <v>0</v>
      </c>
      <c r="L1673" s="5" t="str">
        <f t="shared" si="82"/>
        <v>Language Arts+ Journal: Ethan143</v>
      </c>
    </row>
    <row r="1674" spans="1:12" hidden="1" x14ac:dyDescent="0.25">
      <c r="A1674" s="217" t="str">
        <f t="shared" si="83"/>
        <v>ƒ __/__</v>
      </c>
      <c r="B1674" s="217" t="str">
        <f>IFERROR(IF(VLOOKUP(L1674,ActivityList[#Data],13,0)="Yes"," "&amp;Map,"")&amp;IF(VLOOKUP(L1674,ActivityList[#Data],14,0)="Yes"," "&amp;Timeline,IF(VLOOKUP(L1674,ActivityList[#Data],14,0)="Figure"," "&amp;Timeline&amp;Figure,"")),"")</f>
        <v/>
      </c>
      <c r="C1674" s="85" t="str">
        <v>Write a journal entry</v>
      </c>
      <c r="D1674" s="218" t="str">
        <v>+ Journal: Ethan</v>
      </c>
      <c r="E1674" s="218" t="str">
        <v>Language Arts</v>
      </c>
      <c r="F1674" s="219" t="str">
        <v>Writing</v>
      </c>
      <c r="G1674" s="5">
        <v>144</v>
      </c>
      <c r="H1674" s="5" t="str">
        <v>Ethan</v>
      </c>
      <c r="I1674" s="5" t="str">
        <v>Planned</v>
      </c>
      <c r="J1674" s="220">
        <f>_xlfn.XLOOKUP(G1674,Calendar!$A$2:$A$300,Calendar!$B$2:$B$300)</f>
        <v>43552</v>
      </c>
      <c r="K1674" s="5" t="b">
        <f t="shared" ca="1" si="81"/>
        <v>0</v>
      </c>
      <c r="L1674" s="5" t="str">
        <f t="shared" si="82"/>
        <v>Language Arts+ Journal: Ethan144</v>
      </c>
    </row>
    <row r="1675" spans="1:12" hidden="1" x14ac:dyDescent="0.25">
      <c r="A1675" s="217" t="str">
        <f t="shared" si="83"/>
        <v>ƒ __/__</v>
      </c>
      <c r="B1675" s="217" t="str">
        <f>IFERROR(IF(VLOOKUP(L1675,ActivityList[#Data],13,0)="Yes"," "&amp;Map,"")&amp;IF(VLOOKUP(L1675,ActivityList[#Data],14,0)="Yes"," "&amp;Timeline,IF(VLOOKUP(L1675,ActivityList[#Data],14,0)="Figure"," "&amp;Timeline&amp;Figure,"")),"")</f>
        <v/>
      </c>
      <c r="C1675" s="85" t="str">
        <v>Write a journal entry</v>
      </c>
      <c r="D1675" s="218" t="str">
        <v>+ Journal: Ethan</v>
      </c>
      <c r="E1675" s="218" t="str">
        <v>Language Arts</v>
      </c>
      <c r="F1675" s="219" t="str">
        <v>Writing</v>
      </c>
      <c r="G1675" s="5">
        <v>145</v>
      </c>
      <c r="H1675" s="5" t="str">
        <v>Ethan</v>
      </c>
      <c r="I1675" s="5" t="str">
        <v>Planned</v>
      </c>
      <c r="J1675" s="220">
        <f>_xlfn.XLOOKUP(G1675,Calendar!$A$2:$A$300,Calendar!$B$2:$B$300)</f>
        <v>43553</v>
      </c>
      <c r="K1675" s="5" t="b">
        <f t="shared" ca="1" si="81"/>
        <v>0</v>
      </c>
      <c r="L1675" s="5" t="str">
        <f t="shared" si="82"/>
        <v>Language Arts+ Journal: Ethan145</v>
      </c>
    </row>
    <row r="1676" spans="1:12" hidden="1" x14ac:dyDescent="0.25">
      <c r="A1676" s="217" t="str">
        <f t="shared" si="83"/>
        <v>ƒ __/__</v>
      </c>
      <c r="B1676" s="217" t="str">
        <f>IFERROR(IF(VLOOKUP(L1676,ActivityList[#Data],13,0)="Yes"," "&amp;Map,"")&amp;IF(VLOOKUP(L1676,ActivityList[#Data],14,0)="Yes"," "&amp;Timeline,IF(VLOOKUP(L1676,ActivityList[#Data],14,0)="Figure"," "&amp;Timeline&amp;Figure,"")),"")</f>
        <v/>
      </c>
      <c r="C1676" s="85" t="str">
        <v>Write a journal entry</v>
      </c>
      <c r="D1676" s="218" t="str">
        <v>+ Journal: Ethan</v>
      </c>
      <c r="E1676" s="218" t="str">
        <v>Language Arts</v>
      </c>
      <c r="F1676" s="219" t="str">
        <v>Writing</v>
      </c>
      <c r="G1676" s="5">
        <v>146</v>
      </c>
      <c r="H1676" s="5" t="str">
        <v>Ethan</v>
      </c>
      <c r="I1676" s="5" t="str">
        <v>Planned</v>
      </c>
      <c r="J1676" s="220">
        <f>_xlfn.XLOOKUP(G1676,Calendar!$A$2:$A$300,Calendar!$B$2:$B$300)</f>
        <v>43556</v>
      </c>
      <c r="K1676" s="5" t="b">
        <f t="shared" ca="1" si="81"/>
        <v>0</v>
      </c>
      <c r="L1676" s="5" t="str">
        <f t="shared" si="82"/>
        <v>Language Arts+ Journal: Ethan146</v>
      </c>
    </row>
    <row r="1677" spans="1:12" hidden="1" x14ac:dyDescent="0.25">
      <c r="A1677" s="217" t="str">
        <f t="shared" si="83"/>
        <v>ƒ __/__</v>
      </c>
      <c r="B1677" s="217" t="str">
        <f>IFERROR(IF(VLOOKUP(L1677,ActivityList[#Data],13,0)="Yes"," "&amp;Map,"")&amp;IF(VLOOKUP(L1677,ActivityList[#Data],14,0)="Yes"," "&amp;Timeline,IF(VLOOKUP(L1677,ActivityList[#Data],14,0)="Figure"," "&amp;Timeline&amp;Figure,"")),"")</f>
        <v/>
      </c>
      <c r="C1677" s="85" t="str">
        <v>Write a journal entry</v>
      </c>
      <c r="D1677" s="218" t="str">
        <v>+ Journal: Ethan</v>
      </c>
      <c r="E1677" s="218" t="str">
        <v>Language Arts</v>
      </c>
      <c r="F1677" s="219" t="str">
        <v>Writing</v>
      </c>
      <c r="G1677" s="5">
        <v>147</v>
      </c>
      <c r="H1677" s="5" t="str">
        <v>Ethan</v>
      </c>
      <c r="I1677" s="5" t="str">
        <v>Planned</v>
      </c>
      <c r="J1677" s="220">
        <f>_xlfn.XLOOKUP(G1677,Calendar!$A$2:$A$300,Calendar!$B$2:$B$300)</f>
        <v>43557</v>
      </c>
      <c r="K1677" s="5" t="b">
        <f t="shared" ca="1" si="81"/>
        <v>0</v>
      </c>
      <c r="L1677" s="5" t="str">
        <f t="shared" si="82"/>
        <v>Language Arts+ Journal: Ethan147</v>
      </c>
    </row>
    <row r="1678" spans="1:12" hidden="1" x14ac:dyDescent="0.25">
      <c r="A1678" s="217" t="str">
        <f t="shared" si="83"/>
        <v>ƒ __/__</v>
      </c>
      <c r="B1678" s="217" t="str">
        <f>IFERROR(IF(VLOOKUP(L1678,ActivityList[#Data],13,0)="Yes"," "&amp;Map,"")&amp;IF(VLOOKUP(L1678,ActivityList[#Data],14,0)="Yes"," "&amp;Timeline,IF(VLOOKUP(L1678,ActivityList[#Data],14,0)="Figure"," "&amp;Timeline&amp;Figure,"")),"")</f>
        <v/>
      </c>
      <c r="C1678" s="85" t="str">
        <v>Write a journal entry</v>
      </c>
      <c r="D1678" s="218" t="str">
        <v>+ Journal: Ethan</v>
      </c>
      <c r="E1678" s="218" t="str">
        <v>Language Arts</v>
      </c>
      <c r="F1678" s="219" t="str">
        <v>Writing</v>
      </c>
      <c r="G1678" s="5">
        <v>148</v>
      </c>
      <c r="H1678" s="5" t="str">
        <v>Ethan</v>
      </c>
      <c r="I1678" s="5" t="str">
        <v>Planned</v>
      </c>
      <c r="J1678" s="220">
        <f>_xlfn.XLOOKUP(G1678,Calendar!$A$2:$A$300,Calendar!$B$2:$B$300)</f>
        <v>43558</v>
      </c>
      <c r="K1678" s="5" t="b">
        <f t="shared" ca="1" si="81"/>
        <v>0</v>
      </c>
      <c r="L1678" s="5" t="str">
        <f t="shared" si="82"/>
        <v>Language Arts+ Journal: Ethan148</v>
      </c>
    </row>
    <row r="1679" spans="1:12" hidden="1" x14ac:dyDescent="0.25">
      <c r="A1679" s="217" t="str">
        <f t="shared" si="83"/>
        <v>ƒ __/__</v>
      </c>
      <c r="B1679" s="217" t="str">
        <f>IFERROR(IF(VLOOKUP(L1679,ActivityList[#Data],13,0)="Yes"," "&amp;Map,"")&amp;IF(VLOOKUP(L1679,ActivityList[#Data],14,0)="Yes"," "&amp;Timeline,IF(VLOOKUP(L1679,ActivityList[#Data],14,0)="Figure"," "&amp;Timeline&amp;Figure,"")),"")</f>
        <v/>
      </c>
      <c r="C1679" s="85" t="str">
        <v>Write a journal entry</v>
      </c>
      <c r="D1679" s="218" t="str">
        <v>+ Journal: Ethan</v>
      </c>
      <c r="E1679" s="218" t="str">
        <v>Language Arts</v>
      </c>
      <c r="F1679" s="219" t="str">
        <v>Writing</v>
      </c>
      <c r="G1679" s="5">
        <v>149</v>
      </c>
      <c r="H1679" s="5" t="str">
        <v>Ethan</v>
      </c>
      <c r="I1679" s="5" t="str">
        <v>Planned</v>
      </c>
      <c r="J1679" s="220">
        <f>_xlfn.XLOOKUP(G1679,Calendar!$A$2:$A$300,Calendar!$B$2:$B$300)</f>
        <v>43559</v>
      </c>
      <c r="K1679" s="5" t="b">
        <f t="shared" ca="1" si="81"/>
        <v>0</v>
      </c>
      <c r="L1679" s="5" t="str">
        <f t="shared" si="82"/>
        <v>Language Arts+ Journal: Ethan149</v>
      </c>
    </row>
    <row r="1680" spans="1:12" hidden="1" x14ac:dyDescent="0.25">
      <c r="A1680" s="217" t="str">
        <f t="shared" si="83"/>
        <v>ƒ __/__</v>
      </c>
      <c r="B1680" s="217" t="str">
        <f>IFERROR(IF(VLOOKUP(L1680,ActivityList[#Data],13,0)="Yes"," "&amp;Map,"")&amp;IF(VLOOKUP(L1680,ActivityList[#Data],14,0)="Yes"," "&amp;Timeline,IF(VLOOKUP(L1680,ActivityList[#Data],14,0)="Figure"," "&amp;Timeline&amp;Figure,"")),"")</f>
        <v/>
      </c>
      <c r="C1680" s="85" t="str">
        <v>Write a journal entry</v>
      </c>
      <c r="D1680" s="218" t="str">
        <v>+ Journal: Ethan</v>
      </c>
      <c r="E1680" s="218" t="str">
        <v>Language Arts</v>
      </c>
      <c r="F1680" s="219" t="str">
        <v>Writing</v>
      </c>
      <c r="G1680" s="5">
        <v>150</v>
      </c>
      <c r="H1680" s="5" t="str">
        <v>Ethan</v>
      </c>
      <c r="I1680" s="5" t="str">
        <v>Planned</v>
      </c>
      <c r="J1680" s="220">
        <f>_xlfn.XLOOKUP(G1680,Calendar!$A$2:$A$300,Calendar!$B$2:$B$300)</f>
        <v>43560</v>
      </c>
      <c r="K1680" s="5" t="b">
        <f t="shared" ca="1" si="81"/>
        <v>0</v>
      </c>
      <c r="L1680" s="5" t="str">
        <f t="shared" si="82"/>
        <v>Language Arts+ Journal: Ethan150</v>
      </c>
    </row>
    <row r="1681" spans="1:12" hidden="1" x14ac:dyDescent="0.25">
      <c r="A1681" s="217" t="str">
        <f t="shared" si="83"/>
        <v>ƒ __/__</v>
      </c>
      <c r="B1681" s="217" t="str">
        <f>IFERROR(IF(VLOOKUP(L1681,ActivityList[#Data],13,0)="Yes"," "&amp;Map,"")&amp;IF(VLOOKUP(L1681,ActivityList[#Data],14,0)="Yes"," "&amp;Timeline,IF(VLOOKUP(L1681,ActivityList[#Data],14,0)="Figure"," "&amp;Timeline&amp;Figure,"")),"")</f>
        <v/>
      </c>
      <c r="C1681" s="85" t="str">
        <v>Write a journal entry</v>
      </c>
      <c r="D1681" s="218" t="str">
        <v>+ Journal: Ethan</v>
      </c>
      <c r="E1681" s="218" t="str">
        <v>Language Arts</v>
      </c>
      <c r="F1681" s="219" t="str">
        <v>Writing</v>
      </c>
      <c r="G1681" s="5">
        <v>151</v>
      </c>
      <c r="H1681" s="5" t="str">
        <v>Ethan</v>
      </c>
      <c r="I1681" s="5" t="str">
        <v>Planned</v>
      </c>
      <c r="J1681" s="220">
        <f>_xlfn.XLOOKUP(G1681,Calendar!$A$2:$A$300,Calendar!$B$2:$B$300)</f>
        <v>43563</v>
      </c>
      <c r="K1681" s="5" t="b">
        <f t="shared" ca="1" si="81"/>
        <v>0</v>
      </c>
      <c r="L1681" s="5" t="str">
        <f t="shared" si="82"/>
        <v>Language Arts+ Journal: Ethan151</v>
      </c>
    </row>
    <row r="1682" spans="1:12" hidden="1" x14ac:dyDescent="0.25">
      <c r="A1682" s="217" t="str">
        <f t="shared" si="83"/>
        <v>ƒ __/__</v>
      </c>
      <c r="B1682" s="217" t="str">
        <f>IFERROR(IF(VLOOKUP(L1682,ActivityList[#Data],13,0)="Yes"," "&amp;Map,"")&amp;IF(VLOOKUP(L1682,ActivityList[#Data],14,0)="Yes"," "&amp;Timeline,IF(VLOOKUP(L1682,ActivityList[#Data],14,0)="Figure"," "&amp;Timeline&amp;Figure,"")),"")</f>
        <v/>
      </c>
      <c r="C1682" s="85" t="str">
        <v>Write a journal entry</v>
      </c>
      <c r="D1682" s="218" t="str">
        <v>+ Journal: Ethan</v>
      </c>
      <c r="E1682" s="218" t="str">
        <v>Language Arts</v>
      </c>
      <c r="F1682" s="219" t="str">
        <v>Writing</v>
      </c>
      <c r="G1682" s="5">
        <v>152</v>
      </c>
      <c r="H1682" s="5" t="str">
        <v>Ethan</v>
      </c>
      <c r="I1682" s="5" t="str">
        <v>Planned</v>
      </c>
      <c r="J1682" s="220">
        <f>_xlfn.XLOOKUP(G1682,Calendar!$A$2:$A$300,Calendar!$B$2:$B$300)</f>
        <v>43564</v>
      </c>
      <c r="K1682" s="5" t="b">
        <f t="shared" ca="1" si="81"/>
        <v>0</v>
      </c>
      <c r="L1682" s="5" t="str">
        <f t="shared" si="82"/>
        <v>Language Arts+ Journal: Ethan152</v>
      </c>
    </row>
    <row r="1683" spans="1:12" hidden="1" x14ac:dyDescent="0.25">
      <c r="A1683" s="217" t="str">
        <f t="shared" si="83"/>
        <v>ƒ __/__</v>
      </c>
      <c r="B1683" s="217" t="str">
        <f>IFERROR(IF(VLOOKUP(L1683,ActivityList[#Data],13,0)="Yes"," "&amp;Map,"")&amp;IF(VLOOKUP(L1683,ActivityList[#Data],14,0)="Yes"," "&amp;Timeline,IF(VLOOKUP(L1683,ActivityList[#Data],14,0)="Figure"," "&amp;Timeline&amp;Figure,"")),"")</f>
        <v/>
      </c>
      <c r="C1683" s="85" t="str">
        <v>Write a journal entry</v>
      </c>
      <c r="D1683" s="218" t="str">
        <v>+ Journal: Ethan</v>
      </c>
      <c r="E1683" s="218" t="str">
        <v>Language Arts</v>
      </c>
      <c r="F1683" s="219" t="str">
        <v>Writing</v>
      </c>
      <c r="G1683" s="5">
        <v>153</v>
      </c>
      <c r="H1683" s="5" t="str">
        <v>Ethan</v>
      </c>
      <c r="I1683" s="5" t="str">
        <v>Planned</v>
      </c>
      <c r="J1683" s="220">
        <f>_xlfn.XLOOKUP(G1683,Calendar!$A$2:$A$300,Calendar!$B$2:$B$300)</f>
        <v>43565</v>
      </c>
      <c r="K1683" s="5" t="b">
        <f t="shared" ref="K1683:K1746" ca="1" si="84">J1683&lt;=$D$1</f>
        <v>0</v>
      </c>
      <c r="L1683" s="5" t="str">
        <f t="shared" ref="L1683:L1746" si="85">E1683&amp;D1683&amp;G1683</f>
        <v>Language Arts+ Journal: Ethan153</v>
      </c>
    </row>
    <row r="1684" spans="1:12" hidden="1" x14ac:dyDescent="0.25">
      <c r="A1684" s="217" t="str">
        <f t="shared" si="83"/>
        <v>ƒ __/__</v>
      </c>
      <c r="B1684" s="217" t="str">
        <f>IFERROR(IF(VLOOKUP(L1684,ActivityList[#Data],13,0)="Yes"," "&amp;Map,"")&amp;IF(VLOOKUP(L1684,ActivityList[#Data],14,0)="Yes"," "&amp;Timeline,IF(VLOOKUP(L1684,ActivityList[#Data],14,0)="Figure"," "&amp;Timeline&amp;Figure,"")),"")</f>
        <v/>
      </c>
      <c r="C1684" s="85" t="str">
        <v>Write a journal entry</v>
      </c>
      <c r="D1684" s="218" t="str">
        <v>+ Journal: Ethan</v>
      </c>
      <c r="E1684" s="218" t="str">
        <v>Language Arts</v>
      </c>
      <c r="F1684" s="219" t="str">
        <v>Writing</v>
      </c>
      <c r="G1684" s="5">
        <v>154</v>
      </c>
      <c r="H1684" s="5" t="str">
        <v>Ethan</v>
      </c>
      <c r="I1684" s="5" t="str">
        <v>Planned</v>
      </c>
      <c r="J1684" s="220">
        <f>_xlfn.XLOOKUP(G1684,Calendar!$A$2:$A$300,Calendar!$B$2:$B$300)</f>
        <v>43566</v>
      </c>
      <c r="K1684" s="5" t="b">
        <f t="shared" ca="1" si="84"/>
        <v>0</v>
      </c>
      <c r="L1684" s="5" t="str">
        <f t="shared" si="85"/>
        <v>Language Arts+ Journal: Ethan154</v>
      </c>
    </row>
    <row r="1685" spans="1:12" hidden="1" x14ac:dyDescent="0.25">
      <c r="A1685" s="217" t="str">
        <f t="shared" si="83"/>
        <v>ƒ __/__</v>
      </c>
      <c r="B1685" s="217" t="str">
        <f>IFERROR(IF(VLOOKUP(L1685,ActivityList[#Data],13,0)="Yes"," "&amp;Map,"")&amp;IF(VLOOKUP(L1685,ActivityList[#Data],14,0)="Yes"," "&amp;Timeline,IF(VLOOKUP(L1685,ActivityList[#Data],14,0)="Figure"," "&amp;Timeline&amp;Figure,"")),"")</f>
        <v/>
      </c>
      <c r="C1685" s="85" t="str">
        <v>Write a journal entry</v>
      </c>
      <c r="D1685" s="218" t="str">
        <v>+ Journal: Ethan</v>
      </c>
      <c r="E1685" s="218" t="str">
        <v>Language Arts</v>
      </c>
      <c r="F1685" s="219" t="str">
        <v>Writing</v>
      </c>
      <c r="G1685" s="5">
        <v>155</v>
      </c>
      <c r="H1685" s="5" t="str">
        <v>Ethan</v>
      </c>
      <c r="I1685" s="5" t="str">
        <v>Planned</v>
      </c>
      <c r="J1685" s="220">
        <f>_xlfn.XLOOKUP(G1685,Calendar!$A$2:$A$300,Calendar!$B$2:$B$300)</f>
        <v>43567</v>
      </c>
      <c r="K1685" s="5" t="b">
        <f t="shared" ca="1" si="84"/>
        <v>0</v>
      </c>
      <c r="L1685" s="5" t="str">
        <f t="shared" si="85"/>
        <v>Language Arts+ Journal: Ethan155</v>
      </c>
    </row>
    <row r="1686" spans="1:12" hidden="1" x14ac:dyDescent="0.25">
      <c r="A1686" s="217" t="str">
        <f t="shared" si="83"/>
        <v>ƒ __/__</v>
      </c>
      <c r="B1686" s="217" t="str">
        <f>IFERROR(IF(VLOOKUP(L1686,ActivityList[#Data],13,0)="Yes"," "&amp;Map,"")&amp;IF(VLOOKUP(L1686,ActivityList[#Data],14,0)="Yes"," "&amp;Timeline,IF(VLOOKUP(L1686,ActivityList[#Data],14,0)="Figure"," "&amp;Timeline&amp;Figure,"")),"")</f>
        <v/>
      </c>
      <c r="C1686" s="85" t="str">
        <v>Write a journal entry</v>
      </c>
      <c r="D1686" s="218" t="str">
        <v>+ Journal: Ethan</v>
      </c>
      <c r="E1686" s="218" t="str">
        <v>Language Arts</v>
      </c>
      <c r="F1686" s="219" t="str">
        <v>Writing</v>
      </c>
      <c r="G1686" s="5">
        <v>156</v>
      </c>
      <c r="H1686" s="5" t="str">
        <v>Ethan</v>
      </c>
      <c r="I1686" s="5" t="str">
        <v>Planned</v>
      </c>
      <c r="J1686" s="220">
        <f>_xlfn.XLOOKUP(G1686,Calendar!$A$2:$A$300,Calendar!$B$2:$B$300)</f>
        <v>43570</v>
      </c>
      <c r="K1686" s="5" t="b">
        <f t="shared" ca="1" si="84"/>
        <v>0</v>
      </c>
      <c r="L1686" s="5" t="str">
        <f t="shared" si="85"/>
        <v>Language Arts+ Journal: Ethan156</v>
      </c>
    </row>
    <row r="1687" spans="1:12" hidden="1" x14ac:dyDescent="0.25">
      <c r="A1687" s="217" t="str">
        <f t="shared" si="83"/>
        <v>ƒ __/__</v>
      </c>
      <c r="B1687" s="217" t="str">
        <f>IFERROR(IF(VLOOKUP(L1687,ActivityList[#Data],13,0)="Yes"," "&amp;Map,"")&amp;IF(VLOOKUP(L1687,ActivityList[#Data],14,0)="Yes"," "&amp;Timeline,IF(VLOOKUP(L1687,ActivityList[#Data],14,0)="Figure"," "&amp;Timeline&amp;Figure,"")),"")</f>
        <v/>
      </c>
      <c r="C1687" s="85" t="str">
        <v>Write a journal entry</v>
      </c>
      <c r="D1687" s="218" t="str">
        <v>+ Journal: Ethan</v>
      </c>
      <c r="E1687" s="218" t="str">
        <v>Language Arts</v>
      </c>
      <c r="F1687" s="219" t="str">
        <v>Writing</v>
      </c>
      <c r="G1687" s="5">
        <v>157</v>
      </c>
      <c r="H1687" s="5" t="str">
        <v>Ethan</v>
      </c>
      <c r="I1687" s="5" t="str">
        <v>Planned</v>
      </c>
      <c r="J1687" s="220">
        <f>_xlfn.XLOOKUP(G1687,Calendar!$A$2:$A$300,Calendar!$B$2:$B$300)</f>
        <v>43571</v>
      </c>
      <c r="K1687" s="5" t="b">
        <f t="shared" ca="1" si="84"/>
        <v>0</v>
      </c>
      <c r="L1687" s="5" t="str">
        <f t="shared" si="85"/>
        <v>Language Arts+ Journal: Ethan157</v>
      </c>
    </row>
    <row r="1688" spans="1:12" hidden="1" x14ac:dyDescent="0.25">
      <c r="A1688" s="217" t="str">
        <f t="shared" si="83"/>
        <v>ƒ __/__</v>
      </c>
      <c r="B1688" s="217" t="str">
        <f>IFERROR(IF(VLOOKUP(L1688,ActivityList[#Data],13,0)="Yes"," "&amp;Map,"")&amp;IF(VLOOKUP(L1688,ActivityList[#Data],14,0)="Yes"," "&amp;Timeline,IF(VLOOKUP(L1688,ActivityList[#Data],14,0)="Figure"," "&amp;Timeline&amp;Figure,"")),"")</f>
        <v/>
      </c>
      <c r="C1688" s="85" t="str">
        <v>Write a journal entry</v>
      </c>
      <c r="D1688" s="218" t="str">
        <v>+ Journal: Ethan</v>
      </c>
      <c r="E1688" s="218" t="str">
        <v>Language Arts</v>
      </c>
      <c r="F1688" s="219" t="str">
        <v>Writing</v>
      </c>
      <c r="G1688" s="5">
        <v>158</v>
      </c>
      <c r="H1688" s="5" t="str">
        <v>Ethan</v>
      </c>
      <c r="I1688" s="5" t="str">
        <v>Planned</v>
      </c>
      <c r="J1688" s="220">
        <f>_xlfn.XLOOKUP(G1688,Calendar!$A$2:$A$300,Calendar!$B$2:$B$300)</f>
        <v>43572</v>
      </c>
      <c r="K1688" s="5" t="b">
        <f t="shared" ca="1" si="84"/>
        <v>0</v>
      </c>
      <c r="L1688" s="5" t="str">
        <f t="shared" si="85"/>
        <v>Language Arts+ Journal: Ethan158</v>
      </c>
    </row>
    <row r="1689" spans="1:12" hidden="1" x14ac:dyDescent="0.25">
      <c r="A1689" s="217" t="str">
        <f t="shared" si="83"/>
        <v>ƒ __/__</v>
      </c>
      <c r="B1689" s="217" t="str">
        <f>IFERROR(IF(VLOOKUP(L1689,ActivityList[#Data],13,0)="Yes"," "&amp;Map,"")&amp;IF(VLOOKUP(L1689,ActivityList[#Data],14,0)="Yes"," "&amp;Timeline,IF(VLOOKUP(L1689,ActivityList[#Data],14,0)="Figure"," "&amp;Timeline&amp;Figure,"")),"")</f>
        <v/>
      </c>
      <c r="C1689" s="85" t="str">
        <v>Write a journal entry</v>
      </c>
      <c r="D1689" s="218" t="str">
        <v>+ Journal: Ethan</v>
      </c>
      <c r="E1689" s="218" t="str">
        <v>Language Arts</v>
      </c>
      <c r="F1689" s="219" t="str">
        <v>Writing</v>
      </c>
      <c r="G1689" s="5">
        <v>159</v>
      </c>
      <c r="H1689" s="5" t="str">
        <v>Ethan</v>
      </c>
      <c r="I1689" s="5" t="str">
        <v>Planned</v>
      </c>
      <c r="J1689" s="220">
        <f>_xlfn.XLOOKUP(G1689,Calendar!$A$2:$A$300,Calendar!$B$2:$B$300)</f>
        <v>43573</v>
      </c>
      <c r="K1689" s="5" t="b">
        <f t="shared" ca="1" si="84"/>
        <v>0</v>
      </c>
      <c r="L1689" s="5" t="str">
        <f t="shared" si="85"/>
        <v>Language Arts+ Journal: Ethan159</v>
      </c>
    </row>
    <row r="1690" spans="1:12" hidden="1" x14ac:dyDescent="0.25">
      <c r="A1690" s="217" t="str">
        <f t="shared" si="83"/>
        <v>ƒ __/__</v>
      </c>
      <c r="B1690" s="217" t="str">
        <f>IFERROR(IF(VLOOKUP(L1690,ActivityList[#Data],13,0)="Yes"," "&amp;Map,"")&amp;IF(VLOOKUP(L1690,ActivityList[#Data],14,0)="Yes"," "&amp;Timeline,IF(VLOOKUP(L1690,ActivityList[#Data],14,0)="Figure"," "&amp;Timeline&amp;Figure,"")),"")</f>
        <v/>
      </c>
      <c r="C1690" s="85" t="str">
        <v>Write a journal entry</v>
      </c>
      <c r="D1690" s="218" t="str">
        <v>+ Journal: Ethan</v>
      </c>
      <c r="E1690" s="218" t="str">
        <v>Language Arts</v>
      </c>
      <c r="F1690" s="219" t="str">
        <v>Writing</v>
      </c>
      <c r="G1690" s="5">
        <v>160</v>
      </c>
      <c r="H1690" s="5" t="str">
        <v>Ethan</v>
      </c>
      <c r="I1690" s="5" t="str">
        <v>Planned</v>
      </c>
      <c r="J1690" s="220">
        <f>_xlfn.XLOOKUP(G1690,Calendar!$A$2:$A$300,Calendar!$B$2:$B$300)</f>
        <v>43574</v>
      </c>
      <c r="K1690" s="5" t="b">
        <f t="shared" ca="1" si="84"/>
        <v>0</v>
      </c>
      <c r="L1690" s="5" t="str">
        <f t="shared" si="85"/>
        <v>Language Arts+ Journal: Ethan160</v>
      </c>
    </row>
    <row r="1691" spans="1:12" hidden="1" x14ac:dyDescent="0.25">
      <c r="A1691" s="217" t="str">
        <f t="shared" si="83"/>
        <v>ƒ __/__</v>
      </c>
      <c r="B1691" s="217" t="str">
        <f>IFERROR(IF(VLOOKUP(L1691,ActivityList[#Data],13,0)="Yes"," "&amp;Map,"")&amp;IF(VLOOKUP(L1691,ActivityList[#Data],14,0)="Yes"," "&amp;Timeline,IF(VLOOKUP(L1691,ActivityList[#Data],14,0)="Figure"," "&amp;Timeline&amp;Figure,"")),"")</f>
        <v/>
      </c>
      <c r="C1691" s="85" t="str">
        <v>Write a journal entry</v>
      </c>
      <c r="D1691" s="218" t="str">
        <v>+ Journal: Ethan</v>
      </c>
      <c r="E1691" s="218" t="str">
        <v>Language Arts</v>
      </c>
      <c r="F1691" s="219" t="str">
        <v>Writing</v>
      </c>
      <c r="G1691" s="5">
        <v>161</v>
      </c>
      <c r="H1691" s="5" t="str">
        <v>Ethan</v>
      </c>
      <c r="I1691" s="5" t="str">
        <v>Planned</v>
      </c>
      <c r="J1691" s="220">
        <f>_xlfn.XLOOKUP(G1691,Calendar!$A$2:$A$300,Calendar!$B$2:$B$300)</f>
        <v>43577</v>
      </c>
      <c r="K1691" s="5" t="b">
        <f t="shared" ca="1" si="84"/>
        <v>0</v>
      </c>
      <c r="L1691" s="5" t="str">
        <f t="shared" si="85"/>
        <v>Language Arts+ Journal: Ethan161</v>
      </c>
    </row>
    <row r="1692" spans="1:12" hidden="1" x14ac:dyDescent="0.25">
      <c r="A1692" s="217" t="str">
        <f t="shared" si="83"/>
        <v>ƒ __/__</v>
      </c>
      <c r="B1692" s="217" t="str">
        <f>IFERROR(IF(VLOOKUP(L1692,ActivityList[#Data],13,0)="Yes"," "&amp;Map,"")&amp;IF(VLOOKUP(L1692,ActivityList[#Data],14,0)="Yes"," "&amp;Timeline,IF(VLOOKUP(L1692,ActivityList[#Data],14,0)="Figure"," "&amp;Timeline&amp;Figure,"")),"")</f>
        <v/>
      </c>
      <c r="C1692" s="85" t="str">
        <v>Write a journal entry</v>
      </c>
      <c r="D1692" s="218" t="str">
        <v>+ Journal: Ethan</v>
      </c>
      <c r="E1692" s="218" t="str">
        <v>Language Arts</v>
      </c>
      <c r="F1692" s="219" t="str">
        <v>Writing</v>
      </c>
      <c r="G1692" s="5">
        <v>162</v>
      </c>
      <c r="H1692" s="5" t="str">
        <v>Ethan</v>
      </c>
      <c r="I1692" s="5" t="str">
        <v>Planned</v>
      </c>
      <c r="J1692" s="220">
        <f>_xlfn.XLOOKUP(G1692,Calendar!$A$2:$A$300,Calendar!$B$2:$B$300)</f>
        <v>43578</v>
      </c>
      <c r="K1692" s="5" t="b">
        <f t="shared" ca="1" si="84"/>
        <v>0</v>
      </c>
      <c r="L1692" s="5" t="str">
        <f t="shared" si="85"/>
        <v>Language Arts+ Journal: Ethan162</v>
      </c>
    </row>
    <row r="1693" spans="1:12" hidden="1" x14ac:dyDescent="0.25">
      <c r="A1693" s="217" t="str">
        <f t="shared" si="83"/>
        <v>ƒ __/__</v>
      </c>
      <c r="B1693" s="217" t="str">
        <f>IFERROR(IF(VLOOKUP(L1693,ActivityList[#Data],13,0)="Yes"," "&amp;Map,"")&amp;IF(VLOOKUP(L1693,ActivityList[#Data],14,0)="Yes"," "&amp;Timeline,IF(VLOOKUP(L1693,ActivityList[#Data],14,0)="Figure"," "&amp;Timeline&amp;Figure,"")),"")</f>
        <v/>
      </c>
      <c r="C1693" s="85" t="str">
        <v>Write a journal entry</v>
      </c>
      <c r="D1693" s="218" t="str">
        <v>+ Journal: Ethan</v>
      </c>
      <c r="E1693" s="218" t="str">
        <v>Language Arts</v>
      </c>
      <c r="F1693" s="219" t="str">
        <v>Writing</v>
      </c>
      <c r="G1693" s="5">
        <v>163</v>
      </c>
      <c r="H1693" s="5" t="str">
        <v>Ethan</v>
      </c>
      <c r="I1693" s="5" t="str">
        <v>Planned</v>
      </c>
      <c r="J1693" s="220">
        <f>_xlfn.XLOOKUP(G1693,Calendar!$A$2:$A$300,Calendar!$B$2:$B$300)</f>
        <v>43579</v>
      </c>
      <c r="K1693" s="5" t="b">
        <f t="shared" ca="1" si="84"/>
        <v>0</v>
      </c>
      <c r="L1693" s="5" t="str">
        <f t="shared" si="85"/>
        <v>Language Arts+ Journal: Ethan163</v>
      </c>
    </row>
    <row r="1694" spans="1:12" hidden="1" x14ac:dyDescent="0.25">
      <c r="A1694" s="217" t="str">
        <f t="shared" si="83"/>
        <v>ƒ __/__</v>
      </c>
      <c r="B1694" s="217" t="str">
        <f>IFERROR(IF(VLOOKUP(L1694,ActivityList[#Data],13,0)="Yes"," "&amp;Map,"")&amp;IF(VLOOKUP(L1694,ActivityList[#Data],14,0)="Yes"," "&amp;Timeline,IF(VLOOKUP(L1694,ActivityList[#Data],14,0)="Figure"," "&amp;Timeline&amp;Figure,"")),"")</f>
        <v/>
      </c>
      <c r="C1694" s="85" t="str">
        <v>Write a journal entry</v>
      </c>
      <c r="D1694" s="218" t="str">
        <v>+ Journal: Ethan</v>
      </c>
      <c r="E1694" s="218" t="str">
        <v>Language Arts</v>
      </c>
      <c r="F1694" s="219" t="str">
        <v>Writing</v>
      </c>
      <c r="G1694" s="5">
        <v>164</v>
      </c>
      <c r="H1694" s="5" t="str">
        <v>Ethan</v>
      </c>
      <c r="I1694" s="5" t="str">
        <v>Planned</v>
      </c>
      <c r="J1694" s="220">
        <f>_xlfn.XLOOKUP(G1694,Calendar!$A$2:$A$300,Calendar!$B$2:$B$300)</f>
        <v>43580</v>
      </c>
      <c r="K1694" s="5" t="b">
        <f t="shared" ca="1" si="84"/>
        <v>0</v>
      </c>
      <c r="L1694" s="5" t="str">
        <f t="shared" si="85"/>
        <v>Language Arts+ Journal: Ethan164</v>
      </c>
    </row>
    <row r="1695" spans="1:12" hidden="1" x14ac:dyDescent="0.25">
      <c r="A1695" s="217" t="str">
        <f t="shared" si="83"/>
        <v>ƒ __/__</v>
      </c>
      <c r="B1695" s="217" t="str">
        <f>IFERROR(IF(VLOOKUP(L1695,ActivityList[#Data],13,0)="Yes"," "&amp;Map,"")&amp;IF(VLOOKUP(L1695,ActivityList[#Data],14,0)="Yes"," "&amp;Timeline,IF(VLOOKUP(L1695,ActivityList[#Data],14,0)="Figure"," "&amp;Timeline&amp;Figure,"")),"")</f>
        <v/>
      </c>
      <c r="C1695" s="85" t="str">
        <v>Write a journal entry</v>
      </c>
      <c r="D1695" s="218" t="str">
        <v>+ Journal: Ethan</v>
      </c>
      <c r="E1695" s="218" t="str">
        <v>Language Arts</v>
      </c>
      <c r="F1695" s="219" t="str">
        <v>Writing</v>
      </c>
      <c r="G1695" s="5">
        <v>165</v>
      </c>
      <c r="H1695" s="5" t="str">
        <v>Ethan</v>
      </c>
      <c r="I1695" s="5" t="str">
        <v>Planned</v>
      </c>
      <c r="J1695" s="220">
        <f>_xlfn.XLOOKUP(G1695,Calendar!$A$2:$A$300,Calendar!$B$2:$B$300)</f>
        <v>43581</v>
      </c>
      <c r="K1695" s="5" t="b">
        <f t="shared" ca="1" si="84"/>
        <v>0</v>
      </c>
      <c r="L1695" s="5" t="str">
        <f t="shared" si="85"/>
        <v>Language Arts+ Journal: Ethan165</v>
      </c>
    </row>
    <row r="1696" spans="1:12" hidden="1" x14ac:dyDescent="0.25">
      <c r="A1696" s="217" t="str">
        <f t="shared" si="83"/>
        <v>ƒ __/__</v>
      </c>
      <c r="B1696" s="217" t="str">
        <f>IFERROR(IF(VLOOKUP(L1696,ActivityList[#Data],13,0)="Yes"," "&amp;Map,"")&amp;IF(VLOOKUP(L1696,ActivityList[#Data],14,0)="Yes"," "&amp;Timeline,IF(VLOOKUP(L1696,ActivityList[#Data],14,0)="Figure"," "&amp;Timeline&amp;Figure,"")),"")</f>
        <v/>
      </c>
      <c r="C1696" s="85" t="str">
        <v>Write a journal entry</v>
      </c>
      <c r="D1696" s="218" t="str">
        <v>+ Journal: Ethan</v>
      </c>
      <c r="E1696" s="218" t="str">
        <v>Language Arts</v>
      </c>
      <c r="F1696" s="219" t="str">
        <v>Writing</v>
      </c>
      <c r="G1696" s="5">
        <v>166</v>
      </c>
      <c r="H1696" s="5" t="str">
        <v>Ethan</v>
      </c>
      <c r="I1696" s="5" t="str">
        <v>Planned</v>
      </c>
      <c r="J1696" s="220">
        <f>_xlfn.XLOOKUP(G1696,Calendar!$A$2:$A$300,Calendar!$B$2:$B$300)</f>
        <v>43584</v>
      </c>
      <c r="K1696" s="5" t="b">
        <f t="shared" ca="1" si="84"/>
        <v>0</v>
      </c>
      <c r="L1696" s="5" t="str">
        <f t="shared" si="85"/>
        <v>Language Arts+ Journal: Ethan166</v>
      </c>
    </row>
    <row r="1697" spans="1:12" hidden="1" x14ac:dyDescent="0.25">
      <c r="A1697" s="217" t="str">
        <f t="shared" si="83"/>
        <v>ƒ __/__</v>
      </c>
      <c r="B1697" s="217" t="str">
        <f>IFERROR(IF(VLOOKUP(L1697,ActivityList[#Data],13,0)="Yes"," "&amp;Map,"")&amp;IF(VLOOKUP(L1697,ActivityList[#Data],14,0)="Yes"," "&amp;Timeline,IF(VLOOKUP(L1697,ActivityList[#Data],14,0)="Figure"," "&amp;Timeline&amp;Figure,"")),"")</f>
        <v/>
      </c>
      <c r="C1697" s="85" t="str">
        <v>Write a journal entry</v>
      </c>
      <c r="D1697" s="218" t="str">
        <v>+ Journal: Ethan</v>
      </c>
      <c r="E1697" s="218" t="str">
        <v>Language Arts</v>
      </c>
      <c r="F1697" s="219" t="str">
        <v>Writing</v>
      </c>
      <c r="G1697" s="5">
        <v>167</v>
      </c>
      <c r="H1697" s="5" t="str">
        <v>Ethan</v>
      </c>
      <c r="I1697" s="5" t="str">
        <v>Planned</v>
      </c>
      <c r="J1697" s="220">
        <f>_xlfn.XLOOKUP(G1697,Calendar!$A$2:$A$300,Calendar!$B$2:$B$300)</f>
        <v>43585</v>
      </c>
      <c r="K1697" s="5" t="b">
        <f t="shared" ca="1" si="84"/>
        <v>0</v>
      </c>
      <c r="L1697" s="5" t="str">
        <f t="shared" si="85"/>
        <v>Language Arts+ Journal: Ethan167</v>
      </c>
    </row>
    <row r="1698" spans="1:12" hidden="1" x14ac:dyDescent="0.25">
      <c r="A1698" s="217" t="str">
        <f t="shared" si="83"/>
        <v>ƒ __/__</v>
      </c>
      <c r="B1698" s="217" t="str">
        <f>IFERROR(IF(VLOOKUP(L1698,ActivityList[#Data],13,0)="Yes"," "&amp;Map,"")&amp;IF(VLOOKUP(L1698,ActivityList[#Data],14,0)="Yes"," "&amp;Timeline,IF(VLOOKUP(L1698,ActivityList[#Data],14,0)="Figure"," "&amp;Timeline&amp;Figure,"")),"")</f>
        <v/>
      </c>
      <c r="C1698" s="85" t="str">
        <v>Write a journal entry</v>
      </c>
      <c r="D1698" s="218" t="str">
        <v>+ Journal: Ethan</v>
      </c>
      <c r="E1698" s="218" t="str">
        <v>Language Arts</v>
      </c>
      <c r="F1698" s="219" t="str">
        <v>Writing</v>
      </c>
      <c r="G1698" s="5">
        <v>168</v>
      </c>
      <c r="H1698" s="5" t="str">
        <v>Ethan</v>
      </c>
      <c r="I1698" s="5" t="str">
        <v>Planned</v>
      </c>
      <c r="J1698" s="220">
        <f>_xlfn.XLOOKUP(G1698,Calendar!$A$2:$A$300,Calendar!$B$2:$B$300)</f>
        <v>43586</v>
      </c>
      <c r="K1698" s="5" t="b">
        <f t="shared" ca="1" si="84"/>
        <v>0</v>
      </c>
      <c r="L1698" s="5" t="str">
        <f t="shared" si="85"/>
        <v>Language Arts+ Journal: Ethan168</v>
      </c>
    </row>
    <row r="1699" spans="1:12" hidden="1" x14ac:dyDescent="0.25">
      <c r="A1699" s="217" t="str">
        <f t="shared" si="83"/>
        <v>ƒ __/__</v>
      </c>
      <c r="B1699" s="217" t="str">
        <f>IFERROR(IF(VLOOKUP(L1699,ActivityList[#Data],13,0)="Yes"," "&amp;Map,"")&amp;IF(VLOOKUP(L1699,ActivityList[#Data],14,0)="Yes"," "&amp;Timeline,IF(VLOOKUP(L1699,ActivityList[#Data],14,0)="Figure"," "&amp;Timeline&amp;Figure,"")),"")</f>
        <v/>
      </c>
      <c r="C1699" s="85" t="str">
        <v>Write a journal entry</v>
      </c>
      <c r="D1699" s="218" t="str">
        <v>+ Journal: Ethan</v>
      </c>
      <c r="E1699" s="218" t="str">
        <v>Language Arts</v>
      </c>
      <c r="F1699" s="219" t="str">
        <v>Writing</v>
      </c>
      <c r="G1699" s="5">
        <v>169</v>
      </c>
      <c r="H1699" s="5" t="str">
        <v>Ethan</v>
      </c>
      <c r="I1699" s="5" t="str">
        <v>Planned</v>
      </c>
      <c r="J1699" s="220">
        <f>_xlfn.XLOOKUP(G1699,Calendar!$A$2:$A$300,Calendar!$B$2:$B$300)</f>
        <v>43587</v>
      </c>
      <c r="K1699" s="5" t="b">
        <f t="shared" ca="1" si="84"/>
        <v>0</v>
      </c>
      <c r="L1699" s="5" t="str">
        <f t="shared" si="85"/>
        <v>Language Arts+ Journal: Ethan169</v>
      </c>
    </row>
    <row r="1700" spans="1:12" hidden="1" x14ac:dyDescent="0.25">
      <c r="A1700" s="217" t="str">
        <f t="shared" si="83"/>
        <v>ƒ __/__</v>
      </c>
      <c r="B1700" s="217" t="str">
        <f>IFERROR(IF(VLOOKUP(L1700,ActivityList[#Data],13,0)="Yes"," "&amp;Map,"")&amp;IF(VLOOKUP(L1700,ActivityList[#Data],14,0)="Yes"," "&amp;Timeline,IF(VLOOKUP(L1700,ActivityList[#Data],14,0)="Figure"," "&amp;Timeline&amp;Figure,"")),"")</f>
        <v/>
      </c>
      <c r="C1700" s="85" t="str">
        <v>Write a journal entry</v>
      </c>
      <c r="D1700" s="218" t="str">
        <v>+ Journal: Ethan</v>
      </c>
      <c r="E1700" s="218" t="str">
        <v>Language Arts</v>
      </c>
      <c r="F1700" s="219" t="str">
        <v>Writing</v>
      </c>
      <c r="G1700" s="5">
        <v>170</v>
      </c>
      <c r="H1700" s="5" t="str">
        <v>Ethan</v>
      </c>
      <c r="I1700" s="5" t="str">
        <v>Planned</v>
      </c>
      <c r="J1700" s="220">
        <f>_xlfn.XLOOKUP(G1700,Calendar!$A$2:$A$300,Calendar!$B$2:$B$300)</f>
        <v>43588</v>
      </c>
      <c r="K1700" s="5" t="b">
        <f t="shared" ca="1" si="84"/>
        <v>0</v>
      </c>
      <c r="L1700" s="5" t="str">
        <f t="shared" si="85"/>
        <v>Language Arts+ Journal: Ethan170</v>
      </c>
    </row>
    <row r="1701" spans="1:12" hidden="1" x14ac:dyDescent="0.25">
      <c r="A1701" s="217" t="str">
        <f t="shared" si="83"/>
        <v>ƒ __/__</v>
      </c>
      <c r="B1701" s="217" t="str">
        <f>IFERROR(IF(VLOOKUP(L1701,ActivityList[#Data],13,0)="Yes"," "&amp;Map,"")&amp;IF(VLOOKUP(L1701,ActivityList[#Data],14,0)="Yes"," "&amp;Timeline,IF(VLOOKUP(L1701,ActivityList[#Data],14,0)="Figure"," "&amp;Timeline&amp;Figure,"")),"")</f>
        <v/>
      </c>
      <c r="C1701" s="85" t="str">
        <v>Write a journal entry</v>
      </c>
      <c r="D1701" s="218" t="str">
        <v>+ Journal: Ethan</v>
      </c>
      <c r="E1701" s="218" t="str">
        <v>Language Arts</v>
      </c>
      <c r="F1701" s="219" t="str">
        <v>Writing</v>
      </c>
      <c r="G1701" s="5">
        <v>171</v>
      </c>
      <c r="H1701" s="5" t="str">
        <v>Ethan</v>
      </c>
      <c r="I1701" s="5" t="str">
        <v>Planned</v>
      </c>
      <c r="J1701" s="220">
        <f>_xlfn.XLOOKUP(G1701,Calendar!$A$2:$A$300,Calendar!$B$2:$B$300)</f>
        <v>43591</v>
      </c>
      <c r="K1701" s="5" t="b">
        <f t="shared" ca="1" si="84"/>
        <v>0</v>
      </c>
      <c r="L1701" s="5" t="str">
        <f t="shared" si="85"/>
        <v>Language Arts+ Journal: Ethan171</v>
      </c>
    </row>
    <row r="1702" spans="1:12" hidden="1" x14ac:dyDescent="0.25">
      <c r="A1702" s="217" t="str">
        <f t="shared" si="83"/>
        <v>ƒ __/__</v>
      </c>
      <c r="B1702" s="217" t="str">
        <f>IFERROR(IF(VLOOKUP(L1702,ActivityList[#Data],13,0)="Yes"," "&amp;Map,"")&amp;IF(VLOOKUP(L1702,ActivityList[#Data],14,0)="Yes"," "&amp;Timeline,IF(VLOOKUP(L1702,ActivityList[#Data],14,0)="Figure"," "&amp;Timeline&amp;Figure,"")),"")</f>
        <v/>
      </c>
      <c r="C1702" s="85" t="str">
        <v>Write a journal entry</v>
      </c>
      <c r="D1702" s="218" t="str">
        <v>+ Journal: Ethan</v>
      </c>
      <c r="E1702" s="218" t="str">
        <v>Language Arts</v>
      </c>
      <c r="F1702" s="219" t="str">
        <v>Writing</v>
      </c>
      <c r="G1702" s="5">
        <v>172</v>
      </c>
      <c r="H1702" s="5" t="str">
        <v>Ethan</v>
      </c>
      <c r="I1702" s="5" t="str">
        <v>Planned</v>
      </c>
      <c r="J1702" s="220">
        <f>_xlfn.XLOOKUP(G1702,Calendar!$A$2:$A$300,Calendar!$B$2:$B$300)</f>
        <v>43592</v>
      </c>
      <c r="K1702" s="5" t="b">
        <f t="shared" ca="1" si="84"/>
        <v>0</v>
      </c>
      <c r="L1702" s="5" t="str">
        <f t="shared" si="85"/>
        <v>Language Arts+ Journal: Ethan172</v>
      </c>
    </row>
    <row r="1703" spans="1:12" hidden="1" x14ac:dyDescent="0.25">
      <c r="A1703" s="217" t="str">
        <f t="shared" si="83"/>
        <v>ƒ __/__</v>
      </c>
      <c r="B1703" s="217" t="str">
        <f>IFERROR(IF(VLOOKUP(L1703,ActivityList[#Data],13,0)="Yes"," "&amp;Map,"")&amp;IF(VLOOKUP(L1703,ActivityList[#Data],14,0)="Yes"," "&amp;Timeline,IF(VLOOKUP(L1703,ActivityList[#Data],14,0)="Figure"," "&amp;Timeline&amp;Figure,"")),"")</f>
        <v/>
      </c>
      <c r="C1703" s="85" t="str">
        <v>Write a journal entry</v>
      </c>
      <c r="D1703" s="218" t="str">
        <v>+ Journal: Ethan</v>
      </c>
      <c r="E1703" s="218" t="str">
        <v>Language Arts</v>
      </c>
      <c r="F1703" s="219" t="str">
        <v>Writing</v>
      </c>
      <c r="G1703" s="5">
        <v>173</v>
      </c>
      <c r="H1703" s="5" t="str">
        <v>Ethan</v>
      </c>
      <c r="I1703" s="5" t="str">
        <v>Planned</v>
      </c>
      <c r="J1703" s="220">
        <f>_xlfn.XLOOKUP(G1703,Calendar!$A$2:$A$300,Calendar!$B$2:$B$300)</f>
        <v>43593</v>
      </c>
      <c r="K1703" s="5" t="b">
        <f t="shared" ca="1" si="84"/>
        <v>0</v>
      </c>
      <c r="L1703" s="5" t="str">
        <f t="shared" si="85"/>
        <v>Language Arts+ Journal: Ethan173</v>
      </c>
    </row>
    <row r="1704" spans="1:12" hidden="1" x14ac:dyDescent="0.25">
      <c r="A1704" s="217" t="str">
        <f t="shared" si="83"/>
        <v>ƒ __/__</v>
      </c>
      <c r="B1704" s="217" t="str">
        <f>IFERROR(IF(VLOOKUP(L1704,ActivityList[#Data],13,0)="Yes"," "&amp;Map,"")&amp;IF(VLOOKUP(L1704,ActivityList[#Data],14,0)="Yes"," "&amp;Timeline,IF(VLOOKUP(L1704,ActivityList[#Data],14,0)="Figure"," "&amp;Timeline&amp;Figure,"")),"")</f>
        <v/>
      </c>
      <c r="C1704" s="85" t="str">
        <v>Write a journal entry</v>
      </c>
      <c r="D1704" s="218" t="str">
        <v>+ Journal: Ethan</v>
      </c>
      <c r="E1704" s="218" t="str">
        <v>Language Arts</v>
      </c>
      <c r="F1704" s="219" t="str">
        <v>Writing</v>
      </c>
      <c r="G1704" s="5">
        <v>174</v>
      </c>
      <c r="H1704" s="5" t="str">
        <v>Ethan</v>
      </c>
      <c r="I1704" s="5" t="str">
        <v>Planned</v>
      </c>
      <c r="J1704" s="220">
        <f>_xlfn.XLOOKUP(G1704,Calendar!$A$2:$A$300,Calendar!$B$2:$B$300)</f>
        <v>43594</v>
      </c>
      <c r="K1704" s="5" t="b">
        <f t="shared" ca="1" si="84"/>
        <v>0</v>
      </c>
      <c r="L1704" s="5" t="str">
        <f t="shared" si="85"/>
        <v>Language Arts+ Journal: Ethan174</v>
      </c>
    </row>
    <row r="1705" spans="1:12" hidden="1" x14ac:dyDescent="0.25">
      <c r="A1705" s="217" t="str">
        <f t="shared" si="83"/>
        <v>ƒ __/__</v>
      </c>
      <c r="B1705" s="217" t="str">
        <f>IFERROR(IF(VLOOKUP(L1705,ActivityList[#Data],13,0)="Yes"," "&amp;Map,"")&amp;IF(VLOOKUP(L1705,ActivityList[#Data],14,0)="Yes"," "&amp;Timeline,IF(VLOOKUP(L1705,ActivityList[#Data],14,0)="Figure"," "&amp;Timeline&amp;Figure,"")),"")</f>
        <v/>
      </c>
      <c r="C1705" s="85" t="str">
        <v>Write a journal entry</v>
      </c>
      <c r="D1705" s="218" t="str">
        <v>+ Journal: Ethan</v>
      </c>
      <c r="E1705" s="218" t="str">
        <v>Language Arts</v>
      </c>
      <c r="F1705" s="219" t="str">
        <v>Writing</v>
      </c>
      <c r="G1705" s="5">
        <v>175</v>
      </c>
      <c r="H1705" s="5" t="str">
        <v>Ethan</v>
      </c>
      <c r="I1705" s="5" t="str">
        <v>Planned</v>
      </c>
      <c r="J1705" s="220">
        <f>_xlfn.XLOOKUP(G1705,Calendar!$A$2:$A$300,Calendar!$B$2:$B$300)</f>
        <v>43595</v>
      </c>
      <c r="K1705" s="5" t="b">
        <f t="shared" ca="1" si="84"/>
        <v>0</v>
      </c>
      <c r="L1705" s="5" t="str">
        <f t="shared" si="85"/>
        <v>Language Arts+ Journal: Ethan175</v>
      </c>
    </row>
    <row r="1706" spans="1:12" hidden="1" x14ac:dyDescent="0.25">
      <c r="A1706" s="217" t="str">
        <f t="shared" si="83"/>
        <v>ƒ __/__</v>
      </c>
      <c r="B1706" s="217" t="str">
        <f>IFERROR(IF(VLOOKUP(L1706,ActivityList[#Data],13,0)="Yes"," "&amp;Map,"")&amp;IF(VLOOKUP(L1706,ActivityList[#Data],14,0)="Yes"," "&amp;Timeline,IF(VLOOKUP(L1706,ActivityList[#Data],14,0)="Figure"," "&amp;Timeline&amp;Figure,"")),"")</f>
        <v/>
      </c>
      <c r="C1706" s="85" t="str">
        <v>Write a journal entry</v>
      </c>
      <c r="D1706" s="218" t="str">
        <v>+ Journal: Ethan</v>
      </c>
      <c r="E1706" s="218" t="str">
        <v>Language Arts</v>
      </c>
      <c r="F1706" s="219" t="str">
        <v>Writing</v>
      </c>
      <c r="G1706" s="5">
        <v>176</v>
      </c>
      <c r="H1706" s="5" t="str">
        <v>Ethan</v>
      </c>
      <c r="I1706" s="5" t="str">
        <v>Planned</v>
      </c>
      <c r="J1706" s="220">
        <f>_xlfn.XLOOKUP(G1706,Calendar!$A$2:$A$300,Calendar!$B$2:$B$300)</f>
        <v>43598</v>
      </c>
      <c r="K1706" s="5" t="b">
        <f t="shared" ca="1" si="84"/>
        <v>0</v>
      </c>
      <c r="L1706" s="5" t="str">
        <f t="shared" si="85"/>
        <v>Language Arts+ Journal: Ethan176</v>
      </c>
    </row>
    <row r="1707" spans="1:12" hidden="1" x14ac:dyDescent="0.25">
      <c r="A1707" s="217" t="str">
        <f t="shared" si="83"/>
        <v>ƒ __/__</v>
      </c>
      <c r="B1707" s="217" t="str">
        <f>IFERROR(IF(VLOOKUP(L1707,ActivityList[#Data],13,0)="Yes"," "&amp;Map,"")&amp;IF(VLOOKUP(L1707,ActivityList[#Data],14,0)="Yes"," "&amp;Timeline,IF(VLOOKUP(L1707,ActivityList[#Data],14,0)="Figure"," "&amp;Timeline&amp;Figure,"")),"")</f>
        <v/>
      </c>
      <c r="C1707" s="85" t="str">
        <v>Write a journal entry</v>
      </c>
      <c r="D1707" s="218" t="str">
        <v>+ Journal: Ethan</v>
      </c>
      <c r="E1707" s="218" t="str">
        <v>Language Arts</v>
      </c>
      <c r="F1707" s="219" t="str">
        <v>Writing</v>
      </c>
      <c r="G1707" s="5">
        <v>177</v>
      </c>
      <c r="H1707" s="5" t="str">
        <v>Ethan</v>
      </c>
      <c r="I1707" s="5" t="str">
        <v>Planned</v>
      </c>
      <c r="J1707" s="220">
        <f>_xlfn.XLOOKUP(G1707,Calendar!$A$2:$A$300,Calendar!$B$2:$B$300)</f>
        <v>43599</v>
      </c>
      <c r="K1707" s="5" t="b">
        <f t="shared" ca="1" si="84"/>
        <v>0</v>
      </c>
      <c r="L1707" s="5" t="str">
        <f t="shared" si="85"/>
        <v>Language Arts+ Journal: Ethan177</v>
      </c>
    </row>
    <row r="1708" spans="1:12" hidden="1" x14ac:dyDescent="0.25">
      <c r="A1708" s="217" t="str">
        <f t="shared" si="83"/>
        <v>ƒ __/__</v>
      </c>
      <c r="B1708" s="217" t="str">
        <f>IFERROR(IF(VLOOKUP(L1708,ActivityList[#Data],13,0)="Yes"," "&amp;Map,"")&amp;IF(VLOOKUP(L1708,ActivityList[#Data],14,0)="Yes"," "&amp;Timeline,IF(VLOOKUP(L1708,ActivityList[#Data],14,0)="Figure"," "&amp;Timeline&amp;Figure,"")),"")</f>
        <v/>
      </c>
      <c r="C1708" s="85" t="str">
        <v>Write a journal entry</v>
      </c>
      <c r="D1708" s="218" t="str">
        <v>+ Journal: Ethan</v>
      </c>
      <c r="E1708" s="218" t="str">
        <v>Language Arts</v>
      </c>
      <c r="F1708" s="219" t="str">
        <v>Writing</v>
      </c>
      <c r="G1708" s="5">
        <v>178</v>
      </c>
      <c r="H1708" s="5" t="str">
        <v>Ethan</v>
      </c>
      <c r="I1708" s="5" t="str">
        <v>Planned</v>
      </c>
      <c r="J1708" s="220">
        <f>_xlfn.XLOOKUP(G1708,Calendar!$A$2:$A$300,Calendar!$B$2:$B$300)</f>
        <v>43600</v>
      </c>
      <c r="K1708" s="5" t="b">
        <f t="shared" ca="1" si="84"/>
        <v>0</v>
      </c>
      <c r="L1708" s="5" t="str">
        <f t="shared" si="85"/>
        <v>Language Arts+ Journal: Ethan178</v>
      </c>
    </row>
    <row r="1709" spans="1:12" hidden="1" x14ac:dyDescent="0.25">
      <c r="A1709" s="217" t="str">
        <f t="shared" si="83"/>
        <v>ƒ __/__</v>
      </c>
      <c r="B1709" s="217" t="str">
        <f>IFERROR(IF(VLOOKUP(L1709,ActivityList[#Data],13,0)="Yes"," "&amp;Map,"")&amp;IF(VLOOKUP(L1709,ActivityList[#Data],14,0)="Yes"," "&amp;Timeline,IF(VLOOKUP(L1709,ActivityList[#Data],14,0)="Figure"," "&amp;Timeline&amp;Figure,"")),"")</f>
        <v/>
      </c>
      <c r="C1709" s="85" t="str">
        <v>Write a journal entry</v>
      </c>
      <c r="D1709" s="218" t="str">
        <v>+ Journal: Ethan</v>
      </c>
      <c r="E1709" s="218" t="str">
        <v>Language Arts</v>
      </c>
      <c r="F1709" s="219" t="str">
        <v>Writing</v>
      </c>
      <c r="G1709" s="5">
        <v>179</v>
      </c>
      <c r="H1709" s="5" t="str">
        <v>Ethan</v>
      </c>
      <c r="I1709" s="5" t="str">
        <v>Planned</v>
      </c>
      <c r="J1709" s="220">
        <f>_xlfn.XLOOKUP(G1709,Calendar!$A$2:$A$300,Calendar!$B$2:$B$300)</f>
        <v>43601</v>
      </c>
      <c r="K1709" s="5" t="b">
        <f t="shared" ca="1" si="84"/>
        <v>0</v>
      </c>
      <c r="L1709" s="5" t="str">
        <f t="shared" si="85"/>
        <v>Language Arts+ Journal: Ethan179</v>
      </c>
    </row>
    <row r="1710" spans="1:12" hidden="1" x14ac:dyDescent="0.25">
      <c r="A1710" s="217" t="str">
        <f t="shared" si="83"/>
        <v>ƒ __/__</v>
      </c>
      <c r="B1710" s="217" t="str">
        <f>IFERROR(IF(VLOOKUP(L1710,ActivityList[#Data],13,0)="Yes"," "&amp;Map,"")&amp;IF(VLOOKUP(L1710,ActivityList[#Data],14,0)="Yes"," "&amp;Timeline,IF(VLOOKUP(L1710,ActivityList[#Data],14,0)="Figure"," "&amp;Timeline&amp;Figure,"")),"")</f>
        <v/>
      </c>
      <c r="C1710" s="85" t="str">
        <v>Write a journal entry</v>
      </c>
      <c r="D1710" s="218" t="str">
        <v>+ Journal: Ethan</v>
      </c>
      <c r="E1710" s="218" t="str">
        <v>Language Arts</v>
      </c>
      <c r="F1710" s="219" t="str">
        <v>Writing</v>
      </c>
      <c r="G1710" s="5">
        <v>180</v>
      </c>
      <c r="H1710" s="5" t="str">
        <v>Ethan</v>
      </c>
      <c r="I1710" s="5" t="str">
        <v>Planned</v>
      </c>
      <c r="J1710" s="220">
        <f>_xlfn.XLOOKUP(G1710,Calendar!$A$2:$A$300,Calendar!$B$2:$B$300)</f>
        <v>43602</v>
      </c>
      <c r="K1710" s="5" t="b">
        <f t="shared" ca="1" si="84"/>
        <v>0</v>
      </c>
      <c r="L1710" s="5" t="str">
        <f t="shared" si="85"/>
        <v>Language Arts+ Journal: Ethan180</v>
      </c>
    </row>
    <row r="1711" spans="1:12" hidden="1" x14ac:dyDescent="0.25">
      <c r="A1711" s="217" t="str">
        <f t="shared" si="83"/>
        <v>ƒ __/__</v>
      </c>
      <c r="B1711" s="217" t="str">
        <f>IFERROR(IF(VLOOKUP(L1711,ActivityList[#Data],13,0)="Yes"," "&amp;Map,"")&amp;IF(VLOOKUP(L1711,ActivityList[#Data],14,0)="Yes"," "&amp;Timeline,IF(VLOOKUP(L1711,ActivityList[#Data],14,0)="Figure"," "&amp;Timeline&amp;Figure,"")),"")</f>
        <v/>
      </c>
      <c r="C1711" s="85" t="str">
        <v>Copy this week's memory verse</v>
      </c>
      <c r="D1711" s="218" t="str">
        <v>+ Copywork &amp; Dictation</v>
      </c>
      <c r="E1711" s="218" t="str">
        <v>Language Arts</v>
      </c>
      <c r="F1711" s="219" t="str">
        <v>Writing</v>
      </c>
      <c r="G1711" s="5">
        <v>1</v>
      </c>
      <c r="H1711" s="5" t="str">
        <v>Ethan</v>
      </c>
      <c r="I1711" s="5" t="str">
        <v>Completed</v>
      </c>
      <c r="J1711" s="220">
        <f>_xlfn.XLOOKUP(G1711,Calendar!$A$2:$A$300,Calendar!$B$2:$B$300)</f>
        <v>43346</v>
      </c>
      <c r="K1711" s="5" t="b">
        <f t="shared" ca="1" si="84"/>
        <v>1</v>
      </c>
      <c r="L1711" s="5" t="str">
        <f t="shared" si="85"/>
        <v>Language Arts+ Copywork &amp; Dictation1</v>
      </c>
    </row>
    <row r="1712" spans="1:12" hidden="1" x14ac:dyDescent="0.25">
      <c r="A1712" s="217" t="str">
        <f t="shared" si="83"/>
        <v>ƒ __/__</v>
      </c>
      <c r="B1712" s="217" t="str">
        <f>IFERROR(IF(VLOOKUP(L1712,ActivityList[#Data],13,0)="Yes"," "&amp;Map,"")&amp;IF(VLOOKUP(L1712,ActivityList[#Data],14,0)="Yes"," "&amp;Timeline,IF(VLOOKUP(L1712,ActivityList[#Data],14,0)="Figure"," "&amp;Timeline&amp;Figure,"")),"")</f>
        <v/>
      </c>
      <c r="C1712" s="85" t="str">
        <v>Write a literary passage from dictation</v>
      </c>
      <c r="D1712" s="218" t="str">
        <v>+ Copywork &amp; Dictation</v>
      </c>
      <c r="E1712" s="218" t="str">
        <v>Language Arts</v>
      </c>
      <c r="F1712" s="219" t="str">
        <v>Writing</v>
      </c>
      <c r="G1712" s="5">
        <v>4</v>
      </c>
      <c r="H1712" s="5" t="str">
        <v>Ethan</v>
      </c>
      <c r="I1712" s="5" t="str">
        <v>Completed</v>
      </c>
      <c r="J1712" s="220">
        <f>_xlfn.XLOOKUP(G1712,Calendar!$A$2:$A$300,Calendar!$B$2:$B$300)</f>
        <v>43349</v>
      </c>
      <c r="K1712" s="5" t="b">
        <f t="shared" ca="1" si="84"/>
        <v>1</v>
      </c>
      <c r="L1712" s="5" t="str">
        <f t="shared" si="85"/>
        <v>Language Arts+ Copywork &amp; Dictation4</v>
      </c>
    </row>
    <row r="1713" spans="1:12" hidden="1" x14ac:dyDescent="0.25">
      <c r="A1713" s="217" t="str">
        <f t="shared" si="83"/>
        <v>ƒ __/__</v>
      </c>
      <c r="B1713" s="217" t="str">
        <f>IFERROR(IF(VLOOKUP(L1713,ActivityList[#Data],13,0)="Yes"," "&amp;Map,"")&amp;IF(VLOOKUP(L1713,ActivityList[#Data],14,0)="Yes"," "&amp;Timeline,IF(VLOOKUP(L1713,ActivityList[#Data],14,0)="Figure"," "&amp;Timeline&amp;Figure,"")),"")</f>
        <v/>
      </c>
      <c r="C1713" s="85" t="str">
        <v>Copy this week's memory verse</v>
      </c>
      <c r="D1713" s="218" t="str">
        <v>+ Copywork &amp; Dictation</v>
      </c>
      <c r="E1713" s="218" t="str">
        <v>Language Arts</v>
      </c>
      <c r="F1713" s="219" t="str">
        <v>Writing</v>
      </c>
      <c r="G1713" s="5">
        <v>6</v>
      </c>
      <c r="H1713" s="5" t="str">
        <v>Ethan</v>
      </c>
      <c r="I1713" s="5" t="str">
        <v>Completed</v>
      </c>
      <c r="J1713" s="220">
        <f>_xlfn.XLOOKUP(G1713,Calendar!$A$2:$A$300,Calendar!$B$2:$B$300)</f>
        <v>43353</v>
      </c>
      <c r="K1713" s="5" t="b">
        <f t="shared" ca="1" si="84"/>
        <v>1</v>
      </c>
      <c r="L1713" s="5" t="str">
        <f t="shared" si="85"/>
        <v>Language Arts+ Copywork &amp; Dictation6</v>
      </c>
    </row>
    <row r="1714" spans="1:12" hidden="1" x14ac:dyDescent="0.25">
      <c r="A1714" s="217" t="str">
        <f t="shared" si="83"/>
        <v>ƒ __/__</v>
      </c>
      <c r="B1714" s="217" t="str">
        <f>IFERROR(IF(VLOOKUP(L1714,ActivityList[#Data],13,0)="Yes"," "&amp;Map,"")&amp;IF(VLOOKUP(L1714,ActivityList[#Data],14,0)="Yes"," "&amp;Timeline,IF(VLOOKUP(L1714,ActivityList[#Data],14,0)="Figure"," "&amp;Timeline&amp;Figure,"")),"")</f>
        <v/>
      </c>
      <c r="C1714" s="85" t="str">
        <v>Copy this week's memory verse</v>
      </c>
      <c r="D1714" s="218" t="str">
        <v>+ Copywork &amp; Dictation</v>
      </c>
      <c r="E1714" s="218" t="str">
        <v>Language Arts</v>
      </c>
      <c r="F1714" s="219" t="str">
        <v>Writing</v>
      </c>
      <c r="G1714" s="5">
        <v>11</v>
      </c>
      <c r="H1714" s="5" t="str">
        <v>Ethan</v>
      </c>
      <c r="I1714" s="5" t="str">
        <v>Completed</v>
      </c>
      <c r="J1714" s="220">
        <f>_xlfn.XLOOKUP(G1714,Calendar!$A$2:$A$300,Calendar!$B$2:$B$300)</f>
        <v>43360</v>
      </c>
      <c r="K1714" s="5" t="b">
        <f t="shared" ca="1" si="84"/>
        <v>1</v>
      </c>
      <c r="L1714" s="5" t="str">
        <f t="shared" si="85"/>
        <v>Language Arts+ Copywork &amp; Dictation11</v>
      </c>
    </row>
    <row r="1715" spans="1:12" hidden="1" x14ac:dyDescent="0.25">
      <c r="A1715" s="217" t="str">
        <f t="shared" si="83"/>
        <v>ƒ __/__</v>
      </c>
      <c r="B1715" s="217" t="str">
        <f>IFERROR(IF(VLOOKUP(L1715,ActivityList[#Data],13,0)="Yes"," "&amp;Map,"")&amp;IF(VLOOKUP(L1715,ActivityList[#Data],14,0)="Yes"," "&amp;Timeline,IF(VLOOKUP(L1715,ActivityList[#Data],14,0)="Figure"," "&amp;Timeline&amp;Figure,"")),"")</f>
        <v/>
      </c>
      <c r="C1715" s="85" t="str">
        <v>Copy this week's memory verse</v>
      </c>
      <c r="D1715" s="218" t="str">
        <v>+ Copywork &amp; Dictation</v>
      </c>
      <c r="E1715" s="218" t="str">
        <v>Language Arts</v>
      </c>
      <c r="F1715" s="219" t="str">
        <v>Writing</v>
      </c>
      <c r="G1715" s="5">
        <v>16</v>
      </c>
      <c r="H1715" s="5" t="str">
        <v>Ethan</v>
      </c>
      <c r="I1715" s="5" t="str">
        <v>Completed</v>
      </c>
      <c r="J1715" s="220">
        <f>_xlfn.XLOOKUP(G1715,Calendar!$A$2:$A$300,Calendar!$B$2:$B$300)</f>
        <v>43367</v>
      </c>
      <c r="K1715" s="5" t="b">
        <f t="shared" ca="1" si="84"/>
        <v>1</v>
      </c>
      <c r="L1715" s="5" t="str">
        <f t="shared" si="85"/>
        <v>Language Arts+ Copywork &amp; Dictation16</v>
      </c>
    </row>
    <row r="1716" spans="1:12" hidden="1" x14ac:dyDescent="0.25">
      <c r="A1716" s="217" t="str">
        <f t="shared" si="83"/>
        <v>ƒ __/__</v>
      </c>
      <c r="B1716" s="217" t="str">
        <f>IFERROR(IF(VLOOKUP(L1716,ActivityList[#Data],13,0)="Yes"," "&amp;Map,"")&amp;IF(VLOOKUP(L1716,ActivityList[#Data],14,0)="Yes"," "&amp;Timeline,IF(VLOOKUP(L1716,ActivityList[#Data],14,0)="Figure"," "&amp;Timeline&amp;Figure,"")),"")</f>
        <v/>
      </c>
      <c r="C1716" s="85" t="str">
        <v>Write a literary passage from dictation</v>
      </c>
      <c r="D1716" s="218" t="str">
        <v>+ Copywork &amp; Dictation</v>
      </c>
      <c r="E1716" s="218" t="str">
        <v>Language Arts</v>
      </c>
      <c r="F1716" s="219" t="str">
        <v>Writing</v>
      </c>
      <c r="G1716" s="5">
        <v>19</v>
      </c>
      <c r="H1716" s="5" t="str">
        <v>Ethan</v>
      </c>
      <c r="I1716" s="5" t="str">
        <v>Completed</v>
      </c>
      <c r="J1716" s="220">
        <f>_xlfn.XLOOKUP(G1716,Calendar!$A$2:$A$300,Calendar!$B$2:$B$300)</f>
        <v>43370</v>
      </c>
      <c r="K1716" s="5" t="b">
        <f t="shared" ca="1" si="84"/>
        <v>1</v>
      </c>
      <c r="L1716" s="5" t="str">
        <f t="shared" si="85"/>
        <v>Language Arts+ Copywork &amp; Dictation19</v>
      </c>
    </row>
    <row r="1717" spans="1:12" hidden="1" x14ac:dyDescent="0.25">
      <c r="A1717" s="217" t="str">
        <f t="shared" si="83"/>
        <v>ƒ __/__</v>
      </c>
      <c r="B1717" s="217" t="str">
        <f>IFERROR(IF(VLOOKUP(L1717,ActivityList[#Data],13,0)="Yes"," "&amp;Map,"")&amp;IF(VLOOKUP(L1717,ActivityList[#Data],14,0)="Yes"," "&amp;Timeline,IF(VLOOKUP(L1717,ActivityList[#Data],14,0)="Figure"," "&amp;Timeline&amp;Figure,"")),"")</f>
        <v/>
      </c>
      <c r="C1717" s="85" t="str">
        <v>Copy this week's memory verse</v>
      </c>
      <c r="D1717" s="218" t="str">
        <v>+ Copywork &amp; Dictation</v>
      </c>
      <c r="E1717" s="218" t="str">
        <v>Language Arts</v>
      </c>
      <c r="F1717" s="219" t="str">
        <v>Writing</v>
      </c>
      <c r="G1717" s="5">
        <v>21</v>
      </c>
      <c r="H1717" s="5" t="str">
        <v>Ethan</v>
      </c>
      <c r="I1717" s="5" t="str">
        <v>Completed</v>
      </c>
      <c r="J1717" s="220">
        <f>_xlfn.XLOOKUP(G1717,Calendar!$A$2:$A$300,Calendar!$B$2:$B$300)</f>
        <v>43374</v>
      </c>
      <c r="K1717" s="5" t="b">
        <f t="shared" ca="1" si="84"/>
        <v>1</v>
      </c>
      <c r="L1717" s="5" t="str">
        <f t="shared" si="85"/>
        <v>Language Arts+ Copywork &amp; Dictation21</v>
      </c>
    </row>
    <row r="1718" spans="1:12" hidden="1" x14ac:dyDescent="0.25">
      <c r="A1718" s="217" t="str">
        <f t="shared" si="83"/>
        <v>ƒ __/__</v>
      </c>
      <c r="B1718" s="217" t="str">
        <f>IFERROR(IF(VLOOKUP(L1718,ActivityList[#Data],13,0)="Yes"," "&amp;Map,"")&amp;IF(VLOOKUP(L1718,ActivityList[#Data],14,0)="Yes"," "&amp;Timeline,IF(VLOOKUP(L1718,ActivityList[#Data],14,0)="Figure"," "&amp;Timeline&amp;Figure,"")),"")</f>
        <v/>
      </c>
      <c r="C1718" s="85" t="str">
        <v>Copy this week's memory verse</v>
      </c>
      <c r="D1718" s="218" t="str">
        <v>+ Copywork &amp; Dictation</v>
      </c>
      <c r="E1718" s="218" t="str">
        <v>Language Arts</v>
      </c>
      <c r="F1718" s="219" t="str">
        <v>Writing</v>
      </c>
      <c r="G1718" s="5">
        <v>26</v>
      </c>
      <c r="H1718" s="5" t="str">
        <v>Ethan</v>
      </c>
      <c r="I1718" s="5" t="str">
        <v>Planned</v>
      </c>
      <c r="J1718" s="220">
        <f>_xlfn.XLOOKUP(G1718,Calendar!$A$2:$A$300,Calendar!$B$2:$B$300)</f>
        <v>43381</v>
      </c>
      <c r="K1718" s="5" t="b">
        <f t="shared" ca="1" si="84"/>
        <v>0</v>
      </c>
      <c r="L1718" s="5" t="str">
        <f t="shared" si="85"/>
        <v>Language Arts+ Copywork &amp; Dictation26</v>
      </c>
    </row>
    <row r="1719" spans="1:12" hidden="1" x14ac:dyDescent="0.25">
      <c r="A1719" s="217" t="str">
        <f t="shared" si="83"/>
        <v>ƒ __/__</v>
      </c>
      <c r="B1719" s="217" t="str">
        <f>IFERROR(IF(VLOOKUP(L1719,ActivityList[#Data],13,0)="Yes"," "&amp;Map,"")&amp;IF(VLOOKUP(L1719,ActivityList[#Data],14,0)="Yes"," "&amp;Timeline,IF(VLOOKUP(L1719,ActivityList[#Data],14,0)="Figure"," "&amp;Timeline&amp;Figure,"")),"")</f>
        <v/>
      </c>
      <c r="C1719" s="85" t="str">
        <v>Copy this week's memory verse</v>
      </c>
      <c r="D1719" s="218" t="str">
        <v>+ Copywork &amp; Dictation</v>
      </c>
      <c r="E1719" s="218" t="str">
        <v>Language Arts</v>
      </c>
      <c r="F1719" s="219" t="str">
        <v>Writing</v>
      </c>
      <c r="G1719" s="5">
        <v>31</v>
      </c>
      <c r="H1719" s="5" t="str">
        <v>Ethan</v>
      </c>
      <c r="I1719" s="5" t="str">
        <v>Planned</v>
      </c>
      <c r="J1719" s="220">
        <f>_xlfn.XLOOKUP(G1719,Calendar!$A$2:$A$300,Calendar!$B$2:$B$300)</f>
        <v>43388</v>
      </c>
      <c r="K1719" s="5" t="b">
        <f t="shared" ca="1" si="84"/>
        <v>0</v>
      </c>
      <c r="L1719" s="5" t="str">
        <f t="shared" si="85"/>
        <v>Language Arts+ Copywork &amp; Dictation31</v>
      </c>
    </row>
    <row r="1720" spans="1:12" hidden="1" x14ac:dyDescent="0.25">
      <c r="A1720" s="217" t="str">
        <f t="shared" si="83"/>
        <v>ƒ __/__</v>
      </c>
      <c r="B1720" s="217" t="str">
        <f>IFERROR(IF(VLOOKUP(L1720,ActivityList[#Data],13,0)="Yes"," "&amp;Map,"")&amp;IF(VLOOKUP(L1720,ActivityList[#Data],14,0)="Yes"," "&amp;Timeline,IF(VLOOKUP(L1720,ActivityList[#Data],14,0)="Figure"," "&amp;Timeline&amp;Figure,"")),"")</f>
        <v/>
      </c>
      <c r="C1720" s="85" t="str">
        <v>Write a literary passage from dictation</v>
      </c>
      <c r="D1720" s="218" t="str">
        <v>+ Copywork &amp; Dictation</v>
      </c>
      <c r="E1720" s="218" t="str">
        <v>Language Arts</v>
      </c>
      <c r="F1720" s="219" t="str">
        <v>Writing</v>
      </c>
      <c r="G1720" s="5">
        <v>34</v>
      </c>
      <c r="H1720" s="5" t="str">
        <v>Ethan</v>
      </c>
      <c r="I1720" s="5" t="str">
        <v>Planned</v>
      </c>
      <c r="J1720" s="220">
        <f>_xlfn.XLOOKUP(G1720,Calendar!$A$2:$A$300,Calendar!$B$2:$B$300)</f>
        <v>43391</v>
      </c>
      <c r="K1720" s="5" t="b">
        <f t="shared" ca="1" si="84"/>
        <v>0</v>
      </c>
      <c r="L1720" s="5" t="str">
        <f t="shared" si="85"/>
        <v>Language Arts+ Copywork &amp; Dictation34</v>
      </c>
    </row>
    <row r="1721" spans="1:12" hidden="1" x14ac:dyDescent="0.25">
      <c r="A1721" s="217" t="str">
        <f t="shared" si="83"/>
        <v>ƒ __/__</v>
      </c>
      <c r="B1721" s="217" t="str">
        <f>IFERROR(IF(VLOOKUP(L1721,ActivityList[#Data],13,0)="Yes"," "&amp;Map,"")&amp;IF(VLOOKUP(L1721,ActivityList[#Data],14,0)="Yes"," "&amp;Timeline,IF(VLOOKUP(L1721,ActivityList[#Data],14,0)="Figure"," "&amp;Timeline&amp;Figure,"")),"")</f>
        <v/>
      </c>
      <c r="C1721" s="85" t="str">
        <v>Copy this week's memory verse</v>
      </c>
      <c r="D1721" s="218" t="str">
        <v>+ Copywork &amp; Dictation</v>
      </c>
      <c r="E1721" s="218" t="str">
        <v>Language Arts</v>
      </c>
      <c r="F1721" s="219" t="str">
        <v>Writing</v>
      </c>
      <c r="G1721" s="5">
        <v>36</v>
      </c>
      <c r="H1721" s="5" t="str">
        <v>Ethan</v>
      </c>
      <c r="I1721" s="5" t="str">
        <v>Planned</v>
      </c>
      <c r="J1721" s="220">
        <f>_xlfn.XLOOKUP(G1721,Calendar!$A$2:$A$300,Calendar!$B$2:$B$300)</f>
        <v>43395</v>
      </c>
      <c r="K1721" s="5" t="b">
        <f t="shared" ca="1" si="84"/>
        <v>0</v>
      </c>
      <c r="L1721" s="5" t="str">
        <f t="shared" si="85"/>
        <v>Language Arts+ Copywork &amp; Dictation36</v>
      </c>
    </row>
    <row r="1722" spans="1:12" hidden="1" x14ac:dyDescent="0.25">
      <c r="A1722" s="217" t="str">
        <f t="shared" si="83"/>
        <v>ƒ __/__</v>
      </c>
      <c r="B1722" s="217" t="str">
        <f>IFERROR(IF(VLOOKUP(L1722,ActivityList[#Data],13,0)="Yes"," "&amp;Map,"")&amp;IF(VLOOKUP(L1722,ActivityList[#Data],14,0)="Yes"," "&amp;Timeline,IF(VLOOKUP(L1722,ActivityList[#Data],14,0)="Figure"," "&amp;Timeline&amp;Figure,"")),"")</f>
        <v/>
      </c>
      <c r="C1722" s="85" t="str">
        <v>Copy this week's memory verse</v>
      </c>
      <c r="D1722" s="218" t="str">
        <v>+ Copywork &amp; Dictation</v>
      </c>
      <c r="E1722" s="218" t="str">
        <v>Language Arts</v>
      </c>
      <c r="F1722" s="219" t="str">
        <v>Writing</v>
      </c>
      <c r="G1722" s="5">
        <v>41</v>
      </c>
      <c r="H1722" s="5" t="str">
        <v>Ethan</v>
      </c>
      <c r="I1722" s="5" t="str">
        <v>Planned</v>
      </c>
      <c r="J1722" s="220">
        <f>_xlfn.XLOOKUP(G1722,Calendar!$A$2:$A$300,Calendar!$B$2:$B$300)</f>
        <v>43402</v>
      </c>
      <c r="K1722" s="5" t="b">
        <f t="shared" ca="1" si="84"/>
        <v>0</v>
      </c>
      <c r="L1722" s="5" t="str">
        <f t="shared" si="85"/>
        <v>Language Arts+ Copywork &amp; Dictation41</v>
      </c>
    </row>
    <row r="1723" spans="1:12" hidden="1" x14ac:dyDescent="0.25">
      <c r="A1723" s="217" t="str">
        <f t="shared" si="83"/>
        <v>ƒ __/__</v>
      </c>
      <c r="B1723" s="217" t="str">
        <f>IFERROR(IF(VLOOKUP(L1723,ActivityList[#Data],13,0)="Yes"," "&amp;Map,"")&amp;IF(VLOOKUP(L1723,ActivityList[#Data],14,0)="Yes"," "&amp;Timeline,IF(VLOOKUP(L1723,ActivityList[#Data],14,0)="Figure"," "&amp;Timeline&amp;Figure,"")),"")</f>
        <v/>
      </c>
      <c r="C1723" s="85" t="str">
        <v>Copy this week's memory verse</v>
      </c>
      <c r="D1723" s="218" t="str">
        <v>+ Copywork &amp; Dictation</v>
      </c>
      <c r="E1723" s="218" t="str">
        <v>Language Arts</v>
      </c>
      <c r="F1723" s="219" t="str">
        <v>Writing</v>
      </c>
      <c r="G1723" s="5">
        <v>46</v>
      </c>
      <c r="H1723" s="5" t="str">
        <v>Ethan</v>
      </c>
      <c r="I1723" s="5" t="str">
        <v>Planned</v>
      </c>
      <c r="J1723" s="220">
        <f>_xlfn.XLOOKUP(G1723,Calendar!$A$2:$A$300,Calendar!$B$2:$B$300)</f>
        <v>43409</v>
      </c>
      <c r="K1723" s="5" t="b">
        <f t="shared" ca="1" si="84"/>
        <v>0</v>
      </c>
      <c r="L1723" s="5" t="str">
        <f t="shared" si="85"/>
        <v>Language Arts+ Copywork &amp; Dictation46</v>
      </c>
    </row>
    <row r="1724" spans="1:12" hidden="1" x14ac:dyDescent="0.25">
      <c r="A1724" s="217" t="str">
        <f t="shared" si="83"/>
        <v>ƒ __/__</v>
      </c>
      <c r="B1724" s="217" t="str">
        <f>IFERROR(IF(VLOOKUP(L1724,ActivityList[#Data],13,0)="Yes"," "&amp;Map,"")&amp;IF(VLOOKUP(L1724,ActivityList[#Data],14,0)="Yes"," "&amp;Timeline,IF(VLOOKUP(L1724,ActivityList[#Data],14,0)="Figure"," "&amp;Timeline&amp;Figure,"")),"")</f>
        <v/>
      </c>
      <c r="C1724" s="85" t="str">
        <v>Write a literary passage from dictation</v>
      </c>
      <c r="D1724" s="218" t="str">
        <v>+ Copywork &amp; Dictation</v>
      </c>
      <c r="E1724" s="218" t="str">
        <v>Language Arts</v>
      </c>
      <c r="F1724" s="219" t="str">
        <v>Writing</v>
      </c>
      <c r="G1724" s="5">
        <v>49</v>
      </c>
      <c r="H1724" s="5" t="str">
        <v>Ethan</v>
      </c>
      <c r="I1724" s="5" t="str">
        <v>Planned</v>
      </c>
      <c r="J1724" s="220">
        <f>_xlfn.XLOOKUP(G1724,Calendar!$A$2:$A$300,Calendar!$B$2:$B$300)</f>
        <v>43412</v>
      </c>
      <c r="K1724" s="5" t="b">
        <f t="shared" ca="1" si="84"/>
        <v>0</v>
      </c>
      <c r="L1724" s="5" t="str">
        <f t="shared" si="85"/>
        <v>Language Arts+ Copywork &amp; Dictation49</v>
      </c>
    </row>
    <row r="1725" spans="1:12" hidden="1" x14ac:dyDescent="0.25">
      <c r="A1725" s="217" t="str">
        <f t="shared" si="83"/>
        <v>ƒ __/__</v>
      </c>
      <c r="B1725" s="217" t="str">
        <f>IFERROR(IF(VLOOKUP(L1725,ActivityList[#Data],13,0)="Yes"," "&amp;Map,"")&amp;IF(VLOOKUP(L1725,ActivityList[#Data],14,0)="Yes"," "&amp;Timeline,IF(VLOOKUP(L1725,ActivityList[#Data],14,0)="Figure"," "&amp;Timeline&amp;Figure,"")),"")</f>
        <v/>
      </c>
      <c r="C1725" s="85" t="str">
        <v>Copy this week's memory verse</v>
      </c>
      <c r="D1725" s="218" t="str">
        <v>+ Copywork &amp; Dictation</v>
      </c>
      <c r="E1725" s="218" t="str">
        <v>Language Arts</v>
      </c>
      <c r="F1725" s="219" t="str">
        <v>Writing</v>
      </c>
      <c r="G1725" s="5">
        <v>51</v>
      </c>
      <c r="H1725" s="5" t="str">
        <v>Ethan</v>
      </c>
      <c r="I1725" s="5" t="str">
        <v>Planned</v>
      </c>
      <c r="J1725" s="220">
        <f>_xlfn.XLOOKUP(G1725,Calendar!$A$2:$A$300,Calendar!$B$2:$B$300)</f>
        <v>43416</v>
      </c>
      <c r="K1725" s="5" t="b">
        <f t="shared" ca="1" si="84"/>
        <v>0</v>
      </c>
      <c r="L1725" s="5" t="str">
        <f t="shared" si="85"/>
        <v>Language Arts+ Copywork &amp; Dictation51</v>
      </c>
    </row>
    <row r="1726" spans="1:12" hidden="1" x14ac:dyDescent="0.25">
      <c r="A1726" s="217" t="str">
        <f t="shared" si="83"/>
        <v>ƒ __/__</v>
      </c>
      <c r="B1726" s="217" t="str">
        <f>IFERROR(IF(VLOOKUP(L1726,ActivityList[#Data],13,0)="Yes"," "&amp;Map,"")&amp;IF(VLOOKUP(L1726,ActivityList[#Data],14,0)="Yes"," "&amp;Timeline,IF(VLOOKUP(L1726,ActivityList[#Data],14,0)="Figure"," "&amp;Timeline&amp;Figure,"")),"")</f>
        <v/>
      </c>
      <c r="C1726" s="85" t="str">
        <v>Copy this week's memory verse</v>
      </c>
      <c r="D1726" s="218" t="str">
        <v>+ Copywork &amp; Dictation</v>
      </c>
      <c r="E1726" s="218" t="str">
        <v>Language Arts</v>
      </c>
      <c r="F1726" s="219" t="str">
        <v>Writing</v>
      </c>
      <c r="G1726" s="5">
        <v>56</v>
      </c>
      <c r="H1726" s="5" t="str">
        <v>Ethan</v>
      </c>
      <c r="I1726" s="5" t="str">
        <v>Planned</v>
      </c>
      <c r="J1726" s="220">
        <f>_xlfn.XLOOKUP(G1726,Calendar!$A$2:$A$300,Calendar!$B$2:$B$300)</f>
        <v>43423</v>
      </c>
      <c r="K1726" s="5" t="b">
        <f t="shared" ca="1" si="84"/>
        <v>0</v>
      </c>
      <c r="L1726" s="5" t="str">
        <f t="shared" si="85"/>
        <v>Language Arts+ Copywork &amp; Dictation56</v>
      </c>
    </row>
    <row r="1727" spans="1:12" hidden="1" x14ac:dyDescent="0.25">
      <c r="A1727" s="217" t="str">
        <f t="shared" si="83"/>
        <v>ƒ __/__</v>
      </c>
      <c r="B1727" s="217" t="str">
        <f>IFERROR(IF(VLOOKUP(L1727,ActivityList[#Data],13,0)="Yes"," "&amp;Map,"")&amp;IF(VLOOKUP(L1727,ActivityList[#Data],14,0)="Yes"," "&amp;Timeline,IF(VLOOKUP(L1727,ActivityList[#Data],14,0)="Figure"," "&amp;Timeline&amp;Figure,"")),"")</f>
        <v/>
      </c>
      <c r="C1727" s="85" t="str">
        <v>Copy this week's memory verse</v>
      </c>
      <c r="D1727" s="218" t="str">
        <v>+ Copywork &amp; Dictation</v>
      </c>
      <c r="E1727" s="218" t="str">
        <v>Language Arts</v>
      </c>
      <c r="F1727" s="219" t="str">
        <v>Writing</v>
      </c>
      <c r="G1727" s="5">
        <v>61</v>
      </c>
      <c r="H1727" s="5" t="str">
        <v>Ethan</v>
      </c>
      <c r="I1727" s="5" t="str">
        <v>Planned</v>
      </c>
      <c r="J1727" s="220">
        <f>_xlfn.XLOOKUP(G1727,Calendar!$A$2:$A$300,Calendar!$B$2:$B$300)</f>
        <v>43430</v>
      </c>
      <c r="K1727" s="5" t="b">
        <f t="shared" ca="1" si="84"/>
        <v>0</v>
      </c>
      <c r="L1727" s="5" t="str">
        <f t="shared" si="85"/>
        <v>Language Arts+ Copywork &amp; Dictation61</v>
      </c>
    </row>
    <row r="1728" spans="1:12" hidden="1" x14ac:dyDescent="0.25">
      <c r="A1728" s="217" t="str">
        <f t="shared" si="83"/>
        <v>ƒ __/__</v>
      </c>
      <c r="B1728" s="217" t="str">
        <f>IFERROR(IF(VLOOKUP(L1728,ActivityList[#Data],13,0)="Yes"," "&amp;Map,"")&amp;IF(VLOOKUP(L1728,ActivityList[#Data],14,0)="Yes"," "&amp;Timeline,IF(VLOOKUP(L1728,ActivityList[#Data],14,0)="Figure"," "&amp;Timeline&amp;Figure,"")),"")</f>
        <v/>
      </c>
      <c r="C1728" s="85" t="str">
        <v>Write a literary passage from dictation</v>
      </c>
      <c r="D1728" s="218" t="str">
        <v>+ Copywork &amp; Dictation</v>
      </c>
      <c r="E1728" s="218" t="str">
        <v>Language Arts</v>
      </c>
      <c r="F1728" s="219" t="str">
        <v>Writing</v>
      </c>
      <c r="G1728" s="5">
        <v>64</v>
      </c>
      <c r="H1728" s="5" t="str">
        <v>Ethan</v>
      </c>
      <c r="I1728" s="5" t="str">
        <v>Planned</v>
      </c>
      <c r="J1728" s="220">
        <f>_xlfn.XLOOKUP(G1728,Calendar!$A$2:$A$300,Calendar!$B$2:$B$300)</f>
        <v>43433</v>
      </c>
      <c r="K1728" s="5" t="b">
        <f t="shared" ca="1" si="84"/>
        <v>0</v>
      </c>
      <c r="L1728" s="5" t="str">
        <f t="shared" si="85"/>
        <v>Language Arts+ Copywork &amp; Dictation64</v>
      </c>
    </row>
    <row r="1729" spans="1:12" hidden="1" x14ac:dyDescent="0.25">
      <c r="A1729" s="217" t="str">
        <f t="shared" si="83"/>
        <v>ƒ __/__</v>
      </c>
      <c r="B1729" s="217" t="str">
        <f>IFERROR(IF(VLOOKUP(L1729,ActivityList[#Data],13,0)="Yes"," "&amp;Map,"")&amp;IF(VLOOKUP(L1729,ActivityList[#Data],14,0)="Yes"," "&amp;Timeline,IF(VLOOKUP(L1729,ActivityList[#Data],14,0)="Figure"," "&amp;Timeline&amp;Figure,"")),"")</f>
        <v/>
      </c>
      <c r="C1729" s="85" t="str">
        <v>Copy this week's memory verse</v>
      </c>
      <c r="D1729" s="218" t="str">
        <v>+ Copywork &amp; Dictation</v>
      </c>
      <c r="E1729" s="218" t="str">
        <v>Language Arts</v>
      </c>
      <c r="F1729" s="219" t="str">
        <v>Writing</v>
      </c>
      <c r="G1729" s="5">
        <v>66</v>
      </c>
      <c r="H1729" s="5" t="str">
        <v>Ethan</v>
      </c>
      <c r="I1729" s="5" t="str">
        <v>Planned</v>
      </c>
      <c r="J1729" s="220">
        <f>_xlfn.XLOOKUP(G1729,Calendar!$A$2:$A$300,Calendar!$B$2:$B$300)</f>
        <v>43437</v>
      </c>
      <c r="K1729" s="5" t="b">
        <f t="shared" ca="1" si="84"/>
        <v>0</v>
      </c>
      <c r="L1729" s="5" t="str">
        <f t="shared" si="85"/>
        <v>Language Arts+ Copywork &amp; Dictation66</v>
      </c>
    </row>
    <row r="1730" spans="1:12" hidden="1" x14ac:dyDescent="0.25">
      <c r="A1730" s="217" t="str">
        <f t="shared" si="83"/>
        <v>ƒ __/__</v>
      </c>
      <c r="B1730" s="217" t="str">
        <f>IFERROR(IF(VLOOKUP(L1730,ActivityList[#Data],13,0)="Yes"," "&amp;Map,"")&amp;IF(VLOOKUP(L1730,ActivityList[#Data],14,0)="Yes"," "&amp;Timeline,IF(VLOOKUP(L1730,ActivityList[#Data],14,0)="Figure"," "&amp;Timeline&amp;Figure,"")),"")</f>
        <v/>
      </c>
      <c r="C1730" s="85" t="str">
        <v>Copy this week's memory verse</v>
      </c>
      <c r="D1730" s="218" t="str">
        <v>+ Copywork &amp; Dictation</v>
      </c>
      <c r="E1730" s="218" t="str">
        <v>Language Arts</v>
      </c>
      <c r="F1730" s="219" t="str">
        <v>Writing</v>
      </c>
      <c r="G1730" s="5">
        <v>71</v>
      </c>
      <c r="H1730" s="5" t="str">
        <v>Ethan</v>
      </c>
      <c r="I1730" s="5" t="str">
        <v>Planned</v>
      </c>
      <c r="J1730" s="220">
        <f>_xlfn.XLOOKUP(G1730,Calendar!$A$2:$A$300,Calendar!$B$2:$B$300)</f>
        <v>43444</v>
      </c>
      <c r="K1730" s="5" t="b">
        <f t="shared" ca="1" si="84"/>
        <v>0</v>
      </c>
      <c r="L1730" s="5" t="str">
        <f t="shared" si="85"/>
        <v>Language Arts+ Copywork &amp; Dictation71</v>
      </c>
    </row>
    <row r="1731" spans="1:12" hidden="1" x14ac:dyDescent="0.25">
      <c r="A1731" s="217" t="str">
        <f t="shared" si="83"/>
        <v>ƒ __/__</v>
      </c>
      <c r="B1731" s="217" t="str">
        <f>IFERROR(IF(VLOOKUP(L1731,ActivityList[#Data],13,0)="Yes"," "&amp;Map,"")&amp;IF(VLOOKUP(L1731,ActivityList[#Data],14,0)="Yes"," "&amp;Timeline,IF(VLOOKUP(L1731,ActivityList[#Data],14,0)="Figure"," "&amp;Timeline&amp;Figure,"")),"")</f>
        <v/>
      </c>
      <c r="C1731" s="85" t="str">
        <v>Copy this week's memory verse</v>
      </c>
      <c r="D1731" s="218" t="str">
        <v>+ Copywork &amp; Dictation</v>
      </c>
      <c r="E1731" s="218" t="str">
        <v>Language Arts</v>
      </c>
      <c r="F1731" s="219" t="str">
        <v>Writing</v>
      </c>
      <c r="G1731" s="5">
        <v>76</v>
      </c>
      <c r="H1731" s="5" t="str">
        <v>Ethan</v>
      </c>
      <c r="I1731" s="5" t="str">
        <v>Planned</v>
      </c>
      <c r="J1731" s="220">
        <f>_xlfn.XLOOKUP(G1731,Calendar!$A$2:$A$300,Calendar!$B$2:$B$300)</f>
        <v>43451</v>
      </c>
      <c r="K1731" s="5" t="b">
        <f t="shared" ca="1" si="84"/>
        <v>0</v>
      </c>
      <c r="L1731" s="5" t="str">
        <f t="shared" si="85"/>
        <v>Language Arts+ Copywork &amp; Dictation76</v>
      </c>
    </row>
    <row r="1732" spans="1:12" hidden="1" x14ac:dyDescent="0.25">
      <c r="A1732" s="217" t="str">
        <f t="shared" si="83"/>
        <v>ƒ __/__</v>
      </c>
      <c r="B1732" s="217" t="str">
        <f>IFERROR(IF(VLOOKUP(L1732,ActivityList[#Data],13,0)="Yes"," "&amp;Map,"")&amp;IF(VLOOKUP(L1732,ActivityList[#Data],14,0)="Yes"," "&amp;Timeline,IF(VLOOKUP(L1732,ActivityList[#Data],14,0)="Figure"," "&amp;Timeline&amp;Figure,"")),"")</f>
        <v/>
      </c>
      <c r="C1732" s="85" t="str">
        <v>Write a literary passage from dictation</v>
      </c>
      <c r="D1732" s="218" t="str">
        <v>+ Copywork &amp; Dictation</v>
      </c>
      <c r="E1732" s="218" t="str">
        <v>Language Arts</v>
      </c>
      <c r="F1732" s="219" t="str">
        <v>Writing</v>
      </c>
      <c r="G1732" s="5">
        <v>79</v>
      </c>
      <c r="H1732" s="5" t="str">
        <v>Ethan</v>
      </c>
      <c r="I1732" s="5" t="str">
        <v>Planned</v>
      </c>
      <c r="J1732" s="220">
        <f>_xlfn.XLOOKUP(G1732,Calendar!$A$2:$A$300,Calendar!$B$2:$B$300)</f>
        <v>43454</v>
      </c>
      <c r="K1732" s="5" t="b">
        <f t="shared" ca="1" si="84"/>
        <v>0</v>
      </c>
      <c r="L1732" s="5" t="str">
        <f t="shared" si="85"/>
        <v>Language Arts+ Copywork &amp; Dictation79</v>
      </c>
    </row>
    <row r="1733" spans="1:12" hidden="1" x14ac:dyDescent="0.25">
      <c r="A1733" s="217" t="str">
        <f t="shared" ref="A1733:A1796" si="86">Planned&amp;" __/__"</f>
        <v>ƒ __/__</v>
      </c>
      <c r="B1733" s="217" t="str">
        <f>IFERROR(IF(VLOOKUP(L1733,ActivityList[#Data],13,0)="Yes"," "&amp;Map,"")&amp;IF(VLOOKUP(L1733,ActivityList[#Data],14,0)="Yes"," "&amp;Timeline,IF(VLOOKUP(L1733,ActivityList[#Data],14,0)="Figure"," "&amp;Timeline&amp;Figure,"")),"")</f>
        <v/>
      </c>
      <c r="C1733" s="85" t="str">
        <v>Copy this week's memory verse</v>
      </c>
      <c r="D1733" s="218" t="str">
        <v>+ Copywork &amp; Dictation</v>
      </c>
      <c r="E1733" s="218" t="str">
        <v>Language Arts</v>
      </c>
      <c r="F1733" s="219" t="str">
        <v>Writing</v>
      </c>
      <c r="G1733" s="5">
        <v>81</v>
      </c>
      <c r="H1733" s="5" t="str">
        <v>Ethan</v>
      </c>
      <c r="I1733" s="5" t="str">
        <v>Planned</v>
      </c>
      <c r="J1733" s="220">
        <f>_xlfn.XLOOKUP(G1733,Calendar!$A$2:$A$300,Calendar!$B$2:$B$300)</f>
        <v>43461</v>
      </c>
      <c r="K1733" s="5" t="b">
        <f t="shared" ca="1" si="84"/>
        <v>0</v>
      </c>
      <c r="L1733" s="5" t="str">
        <f t="shared" si="85"/>
        <v>Language Arts+ Copywork &amp; Dictation81</v>
      </c>
    </row>
    <row r="1734" spans="1:12" hidden="1" x14ac:dyDescent="0.25">
      <c r="A1734" s="217" t="str">
        <f t="shared" si="86"/>
        <v>ƒ __/__</v>
      </c>
      <c r="B1734" s="217" t="str">
        <f>IFERROR(IF(VLOOKUP(L1734,ActivityList[#Data],13,0)="Yes"," "&amp;Map,"")&amp;IF(VLOOKUP(L1734,ActivityList[#Data],14,0)="Yes"," "&amp;Timeline,IF(VLOOKUP(L1734,ActivityList[#Data],14,0)="Figure"," "&amp;Timeline&amp;Figure,"")),"")</f>
        <v/>
      </c>
      <c r="C1734" s="85" t="str">
        <v>Copy this week's memory verse</v>
      </c>
      <c r="D1734" s="218" t="str">
        <v>+ Copywork &amp; Dictation</v>
      </c>
      <c r="E1734" s="218" t="str">
        <v>Language Arts</v>
      </c>
      <c r="F1734" s="219" t="str">
        <v>Writing</v>
      </c>
      <c r="G1734" s="5">
        <v>86</v>
      </c>
      <c r="H1734" s="5" t="str">
        <v>Ethan</v>
      </c>
      <c r="I1734" s="5" t="str">
        <v>Planned</v>
      </c>
      <c r="J1734" s="220">
        <f>_xlfn.XLOOKUP(G1734,Calendar!$A$2:$A$300,Calendar!$B$2:$B$300)</f>
        <v>43472</v>
      </c>
      <c r="K1734" s="5" t="b">
        <f t="shared" ca="1" si="84"/>
        <v>0</v>
      </c>
      <c r="L1734" s="5" t="str">
        <f t="shared" si="85"/>
        <v>Language Arts+ Copywork &amp; Dictation86</v>
      </c>
    </row>
    <row r="1735" spans="1:12" hidden="1" x14ac:dyDescent="0.25">
      <c r="A1735" s="217" t="str">
        <f t="shared" si="86"/>
        <v>ƒ __/__</v>
      </c>
      <c r="B1735" s="217" t="str">
        <f>IFERROR(IF(VLOOKUP(L1735,ActivityList[#Data],13,0)="Yes"," "&amp;Map,"")&amp;IF(VLOOKUP(L1735,ActivityList[#Data],14,0)="Yes"," "&amp;Timeline,IF(VLOOKUP(L1735,ActivityList[#Data],14,0)="Figure"," "&amp;Timeline&amp;Figure,"")),"")</f>
        <v/>
      </c>
      <c r="C1735" s="85" t="str">
        <v>Copy this week's memory verse</v>
      </c>
      <c r="D1735" s="218" t="str">
        <v>+ Copywork &amp; Dictation</v>
      </c>
      <c r="E1735" s="218" t="str">
        <v>Language Arts</v>
      </c>
      <c r="F1735" s="219" t="str">
        <v>Writing</v>
      </c>
      <c r="G1735" s="5">
        <v>91</v>
      </c>
      <c r="H1735" s="5" t="str">
        <v>Ethan</v>
      </c>
      <c r="I1735" s="5" t="str">
        <v>Planned</v>
      </c>
      <c r="J1735" s="220">
        <f>_xlfn.XLOOKUP(G1735,Calendar!$A$2:$A$300,Calendar!$B$2:$B$300)</f>
        <v>43479</v>
      </c>
      <c r="K1735" s="5" t="b">
        <f t="shared" ca="1" si="84"/>
        <v>0</v>
      </c>
      <c r="L1735" s="5" t="str">
        <f t="shared" si="85"/>
        <v>Language Arts+ Copywork &amp; Dictation91</v>
      </c>
    </row>
    <row r="1736" spans="1:12" hidden="1" x14ac:dyDescent="0.25">
      <c r="A1736" s="217" t="str">
        <f t="shared" si="86"/>
        <v>ƒ __/__</v>
      </c>
      <c r="B1736" s="217" t="str">
        <f>IFERROR(IF(VLOOKUP(L1736,ActivityList[#Data],13,0)="Yes"," "&amp;Map,"")&amp;IF(VLOOKUP(L1736,ActivityList[#Data],14,0)="Yes"," "&amp;Timeline,IF(VLOOKUP(L1736,ActivityList[#Data],14,0)="Figure"," "&amp;Timeline&amp;Figure,"")),"")</f>
        <v/>
      </c>
      <c r="C1736" s="85" t="str">
        <v>Write a literary passage from dictation</v>
      </c>
      <c r="D1736" s="218" t="str">
        <v>+ Copywork &amp; Dictation</v>
      </c>
      <c r="E1736" s="218" t="str">
        <v>Language Arts</v>
      </c>
      <c r="F1736" s="219" t="str">
        <v>Writing</v>
      </c>
      <c r="G1736" s="5">
        <v>94</v>
      </c>
      <c r="H1736" s="5" t="str">
        <v>Ethan</v>
      </c>
      <c r="I1736" s="5" t="str">
        <v>Planned</v>
      </c>
      <c r="J1736" s="220">
        <f>_xlfn.XLOOKUP(G1736,Calendar!$A$2:$A$300,Calendar!$B$2:$B$300)</f>
        <v>43482</v>
      </c>
      <c r="K1736" s="5" t="b">
        <f t="shared" ca="1" si="84"/>
        <v>0</v>
      </c>
      <c r="L1736" s="5" t="str">
        <f t="shared" si="85"/>
        <v>Language Arts+ Copywork &amp; Dictation94</v>
      </c>
    </row>
    <row r="1737" spans="1:12" hidden="1" x14ac:dyDescent="0.25">
      <c r="A1737" s="217" t="str">
        <f t="shared" si="86"/>
        <v>ƒ __/__</v>
      </c>
      <c r="B1737" s="217" t="str">
        <f>IFERROR(IF(VLOOKUP(L1737,ActivityList[#Data],13,0)="Yes"," "&amp;Map,"")&amp;IF(VLOOKUP(L1737,ActivityList[#Data],14,0)="Yes"," "&amp;Timeline,IF(VLOOKUP(L1737,ActivityList[#Data],14,0)="Figure"," "&amp;Timeline&amp;Figure,"")),"")</f>
        <v/>
      </c>
      <c r="C1737" s="85" t="str">
        <v>Copy this week's memory verse</v>
      </c>
      <c r="D1737" s="218" t="str">
        <v>+ Copywork &amp; Dictation</v>
      </c>
      <c r="E1737" s="218" t="str">
        <v>Language Arts</v>
      </c>
      <c r="F1737" s="219" t="str">
        <v>Writing</v>
      </c>
      <c r="G1737" s="5">
        <v>96</v>
      </c>
      <c r="H1737" s="5" t="str">
        <v>Ethan</v>
      </c>
      <c r="I1737" s="5" t="str">
        <v>Planned</v>
      </c>
      <c r="J1737" s="220">
        <f>_xlfn.XLOOKUP(G1737,Calendar!$A$2:$A$300,Calendar!$B$2:$B$300)</f>
        <v>43486</v>
      </c>
      <c r="K1737" s="5" t="b">
        <f t="shared" ca="1" si="84"/>
        <v>0</v>
      </c>
      <c r="L1737" s="5" t="str">
        <f t="shared" si="85"/>
        <v>Language Arts+ Copywork &amp; Dictation96</v>
      </c>
    </row>
    <row r="1738" spans="1:12" hidden="1" x14ac:dyDescent="0.25">
      <c r="A1738" s="217" t="str">
        <f t="shared" si="86"/>
        <v>ƒ __/__</v>
      </c>
      <c r="B1738" s="217" t="str">
        <f>IFERROR(IF(VLOOKUP(L1738,ActivityList[#Data],13,0)="Yes"," "&amp;Map,"")&amp;IF(VLOOKUP(L1738,ActivityList[#Data],14,0)="Yes"," "&amp;Timeline,IF(VLOOKUP(L1738,ActivityList[#Data],14,0)="Figure"," "&amp;Timeline&amp;Figure,"")),"")</f>
        <v/>
      </c>
      <c r="C1738" s="85" t="str">
        <v>Copy this week's memory verse</v>
      </c>
      <c r="D1738" s="218" t="str">
        <v>+ Copywork &amp; Dictation</v>
      </c>
      <c r="E1738" s="218" t="str">
        <v>Language Arts</v>
      </c>
      <c r="F1738" s="219" t="str">
        <v>Writing</v>
      </c>
      <c r="G1738" s="5">
        <v>101</v>
      </c>
      <c r="H1738" s="5" t="str">
        <v>Ethan</v>
      </c>
      <c r="I1738" s="5" t="str">
        <v>Planned</v>
      </c>
      <c r="J1738" s="220">
        <f>_xlfn.XLOOKUP(G1738,Calendar!$A$2:$A$300,Calendar!$B$2:$B$300)</f>
        <v>43493</v>
      </c>
      <c r="K1738" s="5" t="b">
        <f t="shared" ca="1" si="84"/>
        <v>0</v>
      </c>
      <c r="L1738" s="5" t="str">
        <f t="shared" si="85"/>
        <v>Language Arts+ Copywork &amp; Dictation101</v>
      </c>
    </row>
    <row r="1739" spans="1:12" hidden="1" x14ac:dyDescent="0.25">
      <c r="A1739" s="217" t="str">
        <f t="shared" si="86"/>
        <v>ƒ __/__</v>
      </c>
      <c r="B1739" s="217" t="str">
        <f>IFERROR(IF(VLOOKUP(L1739,ActivityList[#Data],13,0)="Yes"," "&amp;Map,"")&amp;IF(VLOOKUP(L1739,ActivityList[#Data],14,0)="Yes"," "&amp;Timeline,IF(VLOOKUP(L1739,ActivityList[#Data],14,0)="Figure"," "&amp;Timeline&amp;Figure,"")),"")</f>
        <v/>
      </c>
      <c r="C1739" s="85" t="str">
        <v>Copy this week's memory verse</v>
      </c>
      <c r="D1739" s="218" t="str">
        <v>+ Copywork &amp; Dictation</v>
      </c>
      <c r="E1739" s="218" t="str">
        <v>Language Arts</v>
      </c>
      <c r="F1739" s="219" t="str">
        <v>Writing</v>
      </c>
      <c r="G1739" s="5">
        <v>106</v>
      </c>
      <c r="H1739" s="5" t="str">
        <v>Ethan</v>
      </c>
      <c r="I1739" s="5" t="str">
        <v>Planned</v>
      </c>
      <c r="J1739" s="220">
        <f>_xlfn.XLOOKUP(G1739,Calendar!$A$2:$A$300,Calendar!$B$2:$B$300)</f>
        <v>43500</v>
      </c>
      <c r="K1739" s="5" t="b">
        <f t="shared" ca="1" si="84"/>
        <v>0</v>
      </c>
      <c r="L1739" s="5" t="str">
        <f t="shared" si="85"/>
        <v>Language Arts+ Copywork &amp; Dictation106</v>
      </c>
    </row>
    <row r="1740" spans="1:12" hidden="1" x14ac:dyDescent="0.25">
      <c r="A1740" s="217" t="str">
        <f t="shared" si="86"/>
        <v>ƒ __/__</v>
      </c>
      <c r="B1740" s="217" t="str">
        <f>IFERROR(IF(VLOOKUP(L1740,ActivityList[#Data],13,0)="Yes"," "&amp;Map,"")&amp;IF(VLOOKUP(L1740,ActivityList[#Data],14,0)="Yes"," "&amp;Timeline,IF(VLOOKUP(L1740,ActivityList[#Data],14,0)="Figure"," "&amp;Timeline&amp;Figure,"")),"")</f>
        <v/>
      </c>
      <c r="C1740" s="85" t="str">
        <v>Write a literary passage from dictation</v>
      </c>
      <c r="D1740" s="218" t="str">
        <v>+ Copywork &amp; Dictation</v>
      </c>
      <c r="E1740" s="218" t="str">
        <v>Language Arts</v>
      </c>
      <c r="F1740" s="219" t="str">
        <v>Writing</v>
      </c>
      <c r="G1740" s="5">
        <v>109</v>
      </c>
      <c r="H1740" s="5" t="str">
        <v>Ethan</v>
      </c>
      <c r="I1740" s="5" t="str">
        <v>Planned</v>
      </c>
      <c r="J1740" s="220">
        <f>_xlfn.XLOOKUP(G1740,Calendar!$A$2:$A$300,Calendar!$B$2:$B$300)</f>
        <v>43503</v>
      </c>
      <c r="K1740" s="5" t="b">
        <f t="shared" ca="1" si="84"/>
        <v>0</v>
      </c>
      <c r="L1740" s="5" t="str">
        <f t="shared" si="85"/>
        <v>Language Arts+ Copywork &amp; Dictation109</v>
      </c>
    </row>
    <row r="1741" spans="1:12" hidden="1" x14ac:dyDescent="0.25">
      <c r="A1741" s="217" t="str">
        <f t="shared" si="86"/>
        <v>ƒ __/__</v>
      </c>
      <c r="B1741" s="217" t="str">
        <f>IFERROR(IF(VLOOKUP(L1741,ActivityList[#Data],13,0)="Yes"," "&amp;Map,"")&amp;IF(VLOOKUP(L1741,ActivityList[#Data],14,0)="Yes"," "&amp;Timeline,IF(VLOOKUP(L1741,ActivityList[#Data],14,0)="Figure"," "&amp;Timeline&amp;Figure,"")),"")</f>
        <v/>
      </c>
      <c r="C1741" s="85" t="str">
        <v>Copy this week's memory verse</v>
      </c>
      <c r="D1741" s="218" t="str">
        <v>+ Copywork &amp; Dictation</v>
      </c>
      <c r="E1741" s="218" t="str">
        <v>Language Arts</v>
      </c>
      <c r="F1741" s="219" t="str">
        <v>Writing</v>
      </c>
      <c r="G1741" s="5">
        <v>111</v>
      </c>
      <c r="H1741" s="5" t="str">
        <v>Ethan</v>
      </c>
      <c r="I1741" s="5" t="str">
        <v>Planned</v>
      </c>
      <c r="J1741" s="220">
        <f>_xlfn.XLOOKUP(G1741,Calendar!$A$2:$A$300,Calendar!$B$2:$B$300)</f>
        <v>43507</v>
      </c>
      <c r="K1741" s="5" t="b">
        <f t="shared" ca="1" si="84"/>
        <v>0</v>
      </c>
      <c r="L1741" s="5" t="str">
        <f t="shared" si="85"/>
        <v>Language Arts+ Copywork &amp; Dictation111</v>
      </c>
    </row>
    <row r="1742" spans="1:12" hidden="1" x14ac:dyDescent="0.25">
      <c r="A1742" s="217" t="str">
        <f t="shared" si="86"/>
        <v>ƒ __/__</v>
      </c>
      <c r="B1742" s="217" t="str">
        <f>IFERROR(IF(VLOOKUP(L1742,ActivityList[#Data],13,0)="Yes"," "&amp;Map,"")&amp;IF(VLOOKUP(L1742,ActivityList[#Data],14,0)="Yes"," "&amp;Timeline,IF(VLOOKUP(L1742,ActivityList[#Data],14,0)="Figure"," "&amp;Timeline&amp;Figure,"")),"")</f>
        <v/>
      </c>
      <c r="C1742" s="85" t="str">
        <v>Copy this week's memory verse</v>
      </c>
      <c r="D1742" s="218" t="str">
        <v>+ Copywork &amp; Dictation</v>
      </c>
      <c r="E1742" s="218" t="str">
        <v>Language Arts</v>
      </c>
      <c r="F1742" s="219" t="str">
        <v>Writing</v>
      </c>
      <c r="G1742" s="5">
        <v>116</v>
      </c>
      <c r="H1742" s="5" t="str">
        <v>Ethan</v>
      </c>
      <c r="I1742" s="5" t="str">
        <v>Planned</v>
      </c>
      <c r="J1742" s="220">
        <f>_xlfn.XLOOKUP(G1742,Calendar!$A$2:$A$300,Calendar!$B$2:$B$300)</f>
        <v>43514</v>
      </c>
      <c r="K1742" s="5" t="b">
        <f t="shared" ca="1" si="84"/>
        <v>0</v>
      </c>
      <c r="L1742" s="5" t="str">
        <f t="shared" si="85"/>
        <v>Language Arts+ Copywork &amp; Dictation116</v>
      </c>
    </row>
    <row r="1743" spans="1:12" hidden="1" x14ac:dyDescent="0.25">
      <c r="A1743" s="217" t="str">
        <f t="shared" si="86"/>
        <v>ƒ __/__</v>
      </c>
      <c r="B1743" s="217" t="str">
        <f>IFERROR(IF(VLOOKUP(L1743,ActivityList[#Data],13,0)="Yes"," "&amp;Map,"")&amp;IF(VLOOKUP(L1743,ActivityList[#Data],14,0)="Yes"," "&amp;Timeline,IF(VLOOKUP(L1743,ActivityList[#Data],14,0)="Figure"," "&amp;Timeline&amp;Figure,"")),"")</f>
        <v/>
      </c>
      <c r="C1743" s="85" t="str">
        <v>Copy this week's memory verse</v>
      </c>
      <c r="D1743" s="218" t="str">
        <v>+ Copywork &amp; Dictation</v>
      </c>
      <c r="E1743" s="218" t="str">
        <v>Language Arts</v>
      </c>
      <c r="F1743" s="219" t="str">
        <v>Writing</v>
      </c>
      <c r="G1743" s="5">
        <v>121</v>
      </c>
      <c r="H1743" s="5" t="str">
        <v>Ethan</v>
      </c>
      <c r="I1743" s="5" t="str">
        <v>Planned</v>
      </c>
      <c r="J1743" s="220">
        <f>_xlfn.XLOOKUP(G1743,Calendar!$A$2:$A$300,Calendar!$B$2:$B$300)</f>
        <v>43521</v>
      </c>
      <c r="K1743" s="5" t="b">
        <f t="shared" ca="1" si="84"/>
        <v>0</v>
      </c>
      <c r="L1743" s="5" t="str">
        <f t="shared" si="85"/>
        <v>Language Arts+ Copywork &amp; Dictation121</v>
      </c>
    </row>
    <row r="1744" spans="1:12" hidden="1" x14ac:dyDescent="0.25">
      <c r="A1744" s="217" t="str">
        <f t="shared" si="86"/>
        <v>ƒ __/__</v>
      </c>
      <c r="B1744" s="217" t="str">
        <f>IFERROR(IF(VLOOKUP(L1744,ActivityList[#Data],13,0)="Yes"," "&amp;Map,"")&amp;IF(VLOOKUP(L1744,ActivityList[#Data],14,0)="Yes"," "&amp;Timeline,IF(VLOOKUP(L1744,ActivityList[#Data],14,0)="Figure"," "&amp;Timeline&amp;Figure,"")),"")</f>
        <v/>
      </c>
      <c r="C1744" s="85" t="str">
        <v>Write a literary passage from dictation</v>
      </c>
      <c r="D1744" s="218" t="str">
        <v>+ Copywork &amp; Dictation</v>
      </c>
      <c r="E1744" s="218" t="str">
        <v>Language Arts</v>
      </c>
      <c r="F1744" s="219" t="str">
        <v>Writing</v>
      </c>
      <c r="G1744" s="5">
        <v>124</v>
      </c>
      <c r="H1744" s="5" t="str">
        <v>Ethan</v>
      </c>
      <c r="I1744" s="5" t="str">
        <v>Planned</v>
      </c>
      <c r="J1744" s="220">
        <f>_xlfn.XLOOKUP(G1744,Calendar!$A$2:$A$300,Calendar!$B$2:$B$300)</f>
        <v>43524</v>
      </c>
      <c r="K1744" s="5" t="b">
        <f t="shared" ca="1" si="84"/>
        <v>0</v>
      </c>
      <c r="L1744" s="5" t="str">
        <f t="shared" si="85"/>
        <v>Language Arts+ Copywork &amp; Dictation124</v>
      </c>
    </row>
    <row r="1745" spans="1:12" hidden="1" x14ac:dyDescent="0.25">
      <c r="A1745" s="217" t="str">
        <f t="shared" si="86"/>
        <v>ƒ __/__</v>
      </c>
      <c r="B1745" s="217" t="str">
        <f>IFERROR(IF(VLOOKUP(L1745,ActivityList[#Data],13,0)="Yes"," "&amp;Map,"")&amp;IF(VLOOKUP(L1745,ActivityList[#Data],14,0)="Yes"," "&amp;Timeline,IF(VLOOKUP(L1745,ActivityList[#Data],14,0)="Figure"," "&amp;Timeline&amp;Figure,"")),"")</f>
        <v/>
      </c>
      <c r="C1745" s="85" t="str">
        <v>Copy this week's memory verse</v>
      </c>
      <c r="D1745" s="218" t="str">
        <v>+ Copywork &amp; Dictation</v>
      </c>
      <c r="E1745" s="218" t="str">
        <v>Language Arts</v>
      </c>
      <c r="F1745" s="219" t="str">
        <v>Writing</v>
      </c>
      <c r="G1745" s="5">
        <v>126</v>
      </c>
      <c r="H1745" s="5" t="str">
        <v>Ethan</v>
      </c>
      <c r="I1745" s="5" t="str">
        <v>Planned</v>
      </c>
      <c r="J1745" s="220">
        <f>_xlfn.XLOOKUP(G1745,Calendar!$A$2:$A$300,Calendar!$B$2:$B$300)</f>
        <v>43528</v>
      </c>
      <c r="K1745" s="5" t="b">
        <f t="shared" ca="1" si="84"/>
        <v>0</v>
      </c>
      <c r="L1745" s="5" t="str">
        <f t="shared" si="85"/>
        <v>Language Arts+ Copywork &amp; Dictation126</v>
      </c>
    </row>
    <row r="1746" spans="1:12" hidden="1" x14ac:dyDescent="0.25">
      <c r="A1746" s="217" t="str">
        <f t="shared" si="86"/>
        <v>ƒ __/__</v>
      </c>
      <c r="B1746" s="217" t="str">
        <f>IFERROR(IF(VLOOKUP(L1746,ActivityList[#Data],13,0)="Yes"," "&amp;Map,"")&amp;IF(VLOOKUP(L1746,ActivityList[#Data],14,0)="Yes"," "&amp;Timeline,IF(VLOOKUP(L1746,ActivityList[#Data],14,0)="Figure"," "&amp;Timeline&amp;Figure,"")),"")</f>
        <v/>
      </c>
      <c r="C1746" s="85" t="str">
        <v>Copy this week's memory verse</v>
      </c>
      <c r="D1746" s="218" t="str">
        <v>+ Copywork &amp; Dictation</v>
      </c>
      <c r="E1746" s="218" t="str">
        <v>Language Arts</v>
      </c>
      <c r="F1746" s="219" t="str">
        <v>Writing</v>
      </c>
      <c r="G1746" s="5">
        <v>131</v>
      </c>
      <c r="H1746" s="5" t="str">
        <v>Ethan</v>
      </c>
      <c r="I1746" s="5" t="str">
        <v>Planned</v>
      </c>
      <c r="J1746" s="220">
        <f>_xlfn.XLOOKUP(G1746,Calendar!$A$2:$A$300,Calendar!$B$2:$B$300)</f>
        <v>43535</v>
      </c>
      <c r="K1746" s="5" t="b">
        <f t="shared" ca="1" si="84"/>
        <v>0</v>
      </c>
      <c r="L1746" s="5" t="str">
        <f t="shared" si="85"/>
        <v>Language Arts+ Copywork &amp; Dictation131</v>
      </c>
    </row>
    <row r="1747" spans="1:12" hidden="1" x14ac:dyDescent="0.25">
      <c r="A1747" s="217" t="str">
        <f t="shared" si="86"/>
        <v>ƒ __/__</v>
      </c>
      <c r="B1747" s="217" t="str">
        <f>IFERROR(IF(VLOOKUP(L1747,ActivityList[#Data],13,0)="Yes"," "&amp;Map,"")&amp;IF(VLOOKUP(L1747,ActivityList[#Data],14,0)="Yes"," "&amp;Timeline,IF(VLOOKUP(L1747,ActivityList[#Data],14,0)="Figure"," "&amp;Timeline&amp;Figure,"")),"")</f>
        <v/>
      </c>
      <c r="C1747" s="85" t="str">
        <v>Copy this week's memory verse</v>
      </c>
      <c r="D1747" s="218" t="str">
        <v>+ Copywork &amp; Dictation</v>
      </c>
      <c r="E1747" s="218" t="str">
        <v>Language Arts</v>
      </c>
      <c r="F1747" s="219" t="str">
        <v>Writing</v>
      </c>
      <c r="G1747" s="5">
        <v>136</v>
      </c>
      <c r="H1747" s="5" t="str">
        <v>Ethan</v>
      </c>
      <c r="I1747" s="5" t="str">
        <v>Planned</v>
      </c>
      <c r="J1747" s="220">
        <f>_xlfn.XLOOKUP(G1747,Calendar!$A$2:$A$300,Calendar!$B$2:$B$300)</f>
        <v>43542</v>
      </c>
      <c r="K1747" s="5" t="b">
        <f t="shared" ref="K1747:K1810" ca="1" si="87">J1747&lt;=$D$1</f>
        <v>0</v>
      </c>
      <c r="L1747" s="5" t="str">
        <f t="shared" ref="L1747:L1810" si="88">E1747&amp;D1747&amp;G1747</f>
        <v>Language Arts+ Copywork &amp; Dictation136</v>
      </c>
    </row>
    <row r="1748" spans="1:12" hidden="1" x14ac:dyDescent="0.25">
      <c r="A1748" s="217" t="str">
        <f t="shared" si="86"/>
        <v>ƒ __/__</v>
      </c>
      <c r="B1748" s="217" t="str">
        <f>IFERROR(IF(VLOOKUP(L1748,ActivityList[#Data],13,0)="Yes"," "&amp;Map,"")&amp;IF(VLOOKUP(L1748,ActivityList[#Data],14,0)="Yes"," "&amp;Timeline,IF(VLOOKUP(L1748,ActivityList[#Data],14,0)="Figure"," "&amp;Timeline&amp;Figure,"")),"")</f>
        <v/>
      </c>
      <c r="C1748" s="85" t="str">
        <v>Write a literary passage from dictation</v>
      </c>
      <c r="D1748" s="218" t="str">
        <v>+ Copywork &amp; Dictation</v>
      </c>
      <c r="E1748" s="218" t="str">
        <v>Language Arts</v>
      </c>
      <c r="F1748" s="219" t="str">
        <v>Writing</v>
      </c>
      <c r="G1748" s="5">
        <v>139</v>
      </c>
      <c r="H1748" s="5" t="str">
        <v>Ethan</v>
      </c>
      <c r="I1748" s="5" t="str">
        <v>Planned</v>
      </c>
      <c r="J1748" s="220">
        <f>_xlfn.XLOOKUP(G1748,Calendar!$A$2:$A$300,Calendar!$B$2:$B$300)</f>
        <v>43545</v>
      </c>
      <c r="K1748" s="5" t="b">
        <f t="shared" ca="1" si="87"/>
        <v>0</v>
      </c>
      <c r="L1748" s="5" t="str">
        <f t="shared" si="88"/>
        <v>Language Arts+ Copywork &amp; Dictation139</v>
      </c>
    </row>
    <row r="1749" spans="1:12" hidden="1" x14ac:dyDescent="0.25">
      <c r="A1749" s="217" t="str">
        <f t="shared" si="86"/>
        <v>ƒ __/__</v>
      </c>
      <c r="B1749" s="217" t="str">
        <f>IFERROR(IF(VLOOKUP(L1749,ActivityList[#Data],13,0)="Yes"," "&amp;Map,"")&amp;IF(VLOOKUP(L1749,ActivityList[#Data],14,0)="Yes"," "&amp;Timeline,IF(VLOOKUP(L1749,ActivityList[#Data],14,0)="Figure"," "&amp;Timeline&amp;Figure,"")),"")</f>
        <v/>
      </c>
      <c r="C1749" s="85" t="str">
        <v>Copy this week's memory verse</v>
      </c>
      <c r="D1749" s="218" t="str">
        <v>+ Copywork &amp; Dictation</v>
      </c>
      <c r="E1749" s="218" t="str">
        <v>Language Arts</v>
      </c>
      <c r="F1749" s="219" t="str">
        <v>Writing</v>
      </c>
      <c r="G1749" s="5">
        <v>141</v>
      </c>
      <c r="H1749" s="5" t="str">
        <v>Ethan</v>
      </c>
      <c r="I1749" s="5" t="str">
        <v>Planned</v>
      </c>
      <c r="J1749" s="220">
        <f>_xlfn.XLOOKUP(G1749,Calendar!$A$2:$A$300,Calendar!$B$2:$B$300)</f>
        <v>43549</v>
      </c>
      <c r="K1749" s="5" t="b">
        <f t="shared" ca="1" si="87"/>
        <v>0</v>
      </c>
      <c r="L1749" s="5" t="str">
        <f t="shared" si="88"/>
        <v>Language Arts+ Copywork &amp; Dictation141</v>
      </c>
    </row>
    <row r="1750" spans="1:12" hidden="1" x14ac:dyDescent="0.25">
      <c r="A1750" s="217" t="str">
        <f t="shared" si="86"/>
        <v>ƒ __/__</v>
      </c>
      <c r="B1750" s="217" t="str">
        <f>IFERROR(IF(VLOOKUP(L1750,ActivityList[#Data],13,0)="Yes"," "&amp;Map,"")&amp;IF(VLOOKUP(L1750,ActivityList[#Data],14,0)="Yes"," "&amp;Timeline,IF(VLOOKUP(L1750,ActivityList[#Data],14,0)="Figure"," "&amp;Timeline&amp;Figure,"")),"")</f>
        <v/>
      </c>
      <c r="C1750" s="85" t="str">
        <v>Copy this week's memory verse</v>
      </c>
      <c r="D1750" s="218" t="str">
        <v>+ Copywork &amp; Dictation</v>
      </c>
      <c r="E1750" s="218" t="str">
        <v>Language Arts</v>
      </c>
      <c r="F1750" s="219" t="str">
        <v>Writing</v>
      </c>
      <c r="G1750" s="5">
        <v>146</v>
      </c>
      <c r="H1750" s="5" t="str">
        <v>Ethan</v>
      </c>
      <c r="I1750" s="5" t="str">
        <v>Planned</v>
      </c>
      <c r="J1750" s="220">
        <f>_xlfn.XLOOKUP(G1750,Calendar!$A$2:$A$300,Calendar!$B$2:$B$300)</f>
        <v>43556</v>
      </c>
      <c r="K1750" s="5" t="b">
        <f t="shared" ca="1" si="87"/>
        <v>0</v>
      </c>
      <c r="L1750" s="5" t="str">
        <f t="shared" si="88"/>
        <v>Language Arts+ Copywork &amp; Dictation146</v>
      </c>
    </row>
    <row r="1751" spans="1:12" hidden="1" x14ac:dyDescent="0.25">
      <c r="A1751" s="217" t="str">
        <f t="shared" si="86"/>
        <v>ƒ __/__</v>
      </c>
      <c r="B1751" s="217" t="str">
        <f>IFERROR(IF(VLOOKUP(L1751,ActivityList[#Data],13,0)="Yes"," "&amp;Map,"")&amp;IF(VLOOKUP(L1751,ActivityList[#Data],14,0)="Yes"," "&amp;Timeline,IF(VLOOKUP(L1751,ActivityList[#Data],14,0)="Figure"," "&amp;Timeline&amp;Figure,"")),"")</f>
        <v/>
      </c>
      <c r="C1751" s="85" t="str">
        <v>Copy this week's memory verse</v>
      </c>
      <c r="D1751" s="218" t="str">
        <v>+ Copywork &amp; Dictation</v>
      </c>
      <c r="E1751" s="218" t="str">
        <v>Language Arts</v>
      </c>
      <c r="F1751" s="219" t="str">
        <v>Writing</v>
      </c>
      <c r="G1751" s="5">
        <v>151</v>
      </c>
      <c r="H1751" s="5" t="str">
        <v>Ethan</v>
      </c>
      <c r="I1751" s="5" t="str">
        <v>Planned</v>
      </c>
      <c r="J1751" s="220">
        <f>_xlfn.XLOOKUP(G1751,Calendar!$A$2:$A$300,Calendar!$B$2:$B$300)</f>
        <v>43563</v>
      </c>
      <c r="K1751" s="5" t="b">
        <f t="shared" ca="1" si="87"/>
        <v>0</v>
      </c>
      <c r="L1751" s="5" t="str">
        <f t="shared" si="88"/>
        <v>Language Arts+ Copywork &amp; Dictation151</v>
      </c>
    </row>
    <row r="1752" spans="1:12" hidden="1" x14ac:dyDescent="0.25">
      <c r="A1752" s="217" t="str">
        <f t="shared" si="86"/>
        <v>ƒ __/__</v>
      </c>
      <c r="B1752" s="217" t="str">
        <f>IFERROR(IF(VLOOKUP(L1752,ActivityList[#Data],13,0)="Yes"," "&amp;Map,"")&amp;IF(VLOOKUP(L1752,ActivityList[#Data],14,0)="Yes"," "&amp;Timeline,IF(VLOOKUP(L1752,ActivityList[#Data],14,0)="Figure"," "&amp;Timeline&amp;Figure,"")),"")</f>
        <v/>
      </c>
      <c r="C1752" s="85" t="str">
        <v>Write a literary passage from dictation</v>
      </c>
      <c r="D1752" s="218" t="str">
        <v>+ Copywork &amp; Dictation</v>
      </c>
      <c r="E1752" s="218" t="str">
        <v>Language Arts</v>
      </c>
      <c r="F1752" s="219" t="str">
        <v>Writing</v>
      </c>
      <c r="G1752" s="5">
        <v>154</v>
      </c>
      <c r="H1752" s="5" t="str">
        <v>Ethan</v>
      </c>
      <c r="I1752" s="5" t="str">
        <v>Planned</v>
      </c>
      <c r="J1752" s="220">
        <f>_xlfn.XLOOKUP(G1752,Calendar!$A$2:$A$300,Calendar!$B$2:$B$300)</f>
        <v>43566</v>
      </c>
      <c r="K1752" s="5" t="b">
        <f t="shared" ca="1" si="87"/>
        <v>0</v>
      </c>
      <c r="L1752" s="5" t="str">
        <f t="shared" si="88"/>
        <v>Language Arts+ Copywork &amp; Dictation154</v>
      </c>
    </row>
    <row r="1753" spans="1:12" hidden="1" x14ac:dyDescent="0.25">
      <c r="A1753" s="217" t="str">
        <f t="shared" si="86"/>
        <v>ƒ __/__</v>
      </c>
      <c r="B1753" s="217" t="str">
        <f>IFERROR(IF(VLOOKUP(L1753,ActivityList[#Data],13,0)="Yes"," "&amp;Map,"")&amp;IF(VLOOKUP(L1753,ActivityList[#Data],14,0)="Yes"," "&amp;Timeline,IF(VLOOKUP(L1753,ActivityList[#Data],14,0)="Figure"," "&amp;Timeline&amp;Figure,"")),"")</f>
        <v/>
      </c>
      <c r="C1753" s="85" t="str">
        <v>Copy this week's memory verse</v>
      </c>
      <c r="D1753" s="218" t="str">
        <v>+ Copywork &amp; Dictation</v>
      </c>
      <c r="E1753" s="218" t="str">
        <v>Language Arts</v>
      </c>
      <c r="F1753" s="219" t="str">
        <v>Writing</v>
      </c>
      <c r="G1753" s="5">
        <v>156</v>
      </c>
      <c r="H1753" s="5" t="str">
        <v>Ethan</v>
      </c>
      <c r="I1753" s="5" t="str">
        <v>Planned</v>
      </c>
      <c r="J1753" s="220">
        <f>_xlfn.XLOOKUP(G1753,Calendar!$A$2:$A$300,Calendar!$B$2:$B$300)</f>
        <v>43570</v>
      </c>
      <c r="K1753" s="5" t="b">
        <f t="shared" ca="1" si="87"/>
        <v>0</v>
      </c>
      <c r="L1753" s="5" t="str">
        <f t="shared" si="88"/>
        <v>Language Arts+ Copywork &amp; Dictation156</v>
      </c>
    </row>
    <row r="1754" spans="1:12" hidden="1" x14ac:dyDescent="0.25">
      <c r="A1754" s="217" t="str">
        <f t="shared" si="86"/>
        <v>ƒ __/__</v>
      </c>
      <c r="B1754" s="217" t="str">
        <f>IFERROR(IF(VLOOKUP(L1754,ActivityList[#Data],13,0)="Yes"," "&amp;Map,"")&amp;IF(VLOOKUP(L1754,ActivityList[#Data],14,0)="Yes"," "&amp;Timeline,IF(VLOOKUP(L1754,ActivityList[#Data],14,0)="Figure"," "&amp;Timeline&amp;Figure,"")),"")</f>
        <v/>
      </c>
      <c r="C1754" s="85" t="str">
        <v>Copy this week's memory verse</v>
      </c>
      <c r="D1754" s="218" t="str">
        <v>+ Copywork &amp; Dictation</v>
      </c>
      <c r="E1754" s="218" t="str">
        <v>Language Arts</v>
      </c>
      <c r="F1754" s="219" t="str">
        <v>Writing</v>
      </c>
      <c r="G1754" s="5">
        <v>161</v>
      </c>
      <c r="H1754" s="5" t="str">
        <v>Ethan</v>
      </c>
      <c r="I1754" s="5" t="str">
        <v>Planned</v>
      </c>
      <c r="J1754" s="220">
        <f>_xlfn.XLOOKUP(G1754,Calendar!$A$2:$A$300,Calendar!$B$2:$B$300)</f>
        <v>43577</v>
      </c>
      <c r="K1754" s="5" t="b">
        <f t="shared" ca="1" si="87"/>
        <v>0</v>
      </c>
      <c r="L1754" s="5" t="str">
        <f t="shared" si="88"/>
        <v>Language Arts+ Copywork &amp; Dictation161</v>
      </c>
    </row>
    <row r="1755" spans="1:12" hidden="1" x14ac:dyDescent="0.25">
      <c r="A1755" s="217" t="str">
        <f t="shared" si="86"/>
        <v>ƒ __/__</v>
      </c>
      <c r="B1755" s="217" t="str">
        <f>IFERROR(IF(VLOOKUP(L1755,ActivityList[#Data],13,0)="Yes"," "&amp;Map,"")&amp;IF(VLOOKUP(L1755,ActivityList[#Data],14,0)="Yes"," "&amp;Timeline,IF(VLOOKUP(L1755,ActivityList[#Data],14,0)="Figure"," "&amp;Timeline&amp;Figure,"")),"")</f>
        <v/>
      </c>
      <c r="C1755" s="85" t="str">
        <v>Copy this week's memory verse</v>
      </c>
      <c r="D1755" s="218" t="str">
        <v>+ Copywork &amp; Dictation</v>
      </c>
      <c r="E1755" s="218" t="str">
        <v>Language Arts</v>
      </c>
      <c r="F1755" s="219" t="str">
        <v>Writing</v>
      </c>
      <c r="G1755" s="5">
        <v>166</v>
      </c>
      <c r="H1755" s="5" t="str">
        <v>Ethan</v>
      </c>
      <c r="I1755" s="5" t="str">
        <v>Planned</v>
      </c>
      <c r="J1755" s="220">
        <f>_xlfn.XLOOKUP(G1755,Calendar!$A$2:$A$300,Calendar!$B$2:$B$300)</f>
        <v>43584</v>
      </c>
      <c r="K1755" s="5" t="b">
        <f t="shared" ca="1" si="87"/>
        <v>0</v>
      </c>
      <c r="L1755" s="5" t="str">
        <f t="shared" si="88"/>
        <v>Language Arts+ Copywork &amp; Dictation166</v>
      </c>
    </row>
    <row r="1756" spans="1:12" hidden="1" x14ac:dyDescent="0.25">
      <c r="A1756" s="217" t="str">
        <f t="shared" si="86"/>
        <v>ƒ __/__</v>
      </c>
      <c r="B1756" s="217" t="str">
        <f>IFERROR(IF(VLOOKUP(L1756,ActivityList[#Data],13,0)="Yes"," "&amp;Map,"")&amp;IF(VLOOKUP(L1756,ActivityList[#Data],14,0)="Yes"," "&amp;Timeline,IF(VLOOKUP(L1756,ActivityList[#Data],14,0)="Figure"," "&amp;Timeline&amp;Figure,"")),"")</f>
        <v/>
      </c>
      <c r="C1756" s="85" t="str">
        <v>Write a literary passage from dictation</v>
      </c>
      <c r="D1756" s="218" t="str">
        <v>+ Copywork &amp; Dictation</v>
      </c>
      <c r="E1756" s="218" t="str">
        <v>Language Arts</v>
      </c>
      <c r="F1756" s="219" t="str">
        <v>Writing</v>
      </c>
      <c r="G1756" s="5">
        <v>169</v>
      </c>
      <c r="H1756" s="5" t="str">
        <v>Ethan</v>
      </c>
      <c r="I1756" s="5" t="str">
        <v>Planned</v>
      </c>
      <c r="J1756" s="220">
        <f>_xlfn.XLOOKUP(G1756,Calendar!$A$2:$A$300,Calendar!$B$2:$B$300)</f>
        <v>43587</v>
      </c>
      <c r="K1756" s="5" t="b">
        <f t="shared" ca="1" si="87"/>
        <v>0</v>
      </c>
      <c r="L1756" s="5" t="str">
        <f t="shared" si="88"/>
        <v>Language Arts+ Copywork &amp; Dictation169</v>
      </c>
    </row>
    <row r="1757" spans="1:12" hidden="1" x14ac:dyDescent="0.25">
      <c r="A1757" s="217" t="str">
        <f t="shared" si="86"/>
        <v>ƒ __/__</v>
      </c>
      <c r="B1757" s="217" t="str">
        <f>IFERROR(IF(VLOOKUP(L1757,ActivityList[#Data],13,0)="Yes"," "&amp;Map,"")&amp;IF(VLOOKUP(L1757,ActivityList[#Data],14,0)="Yes"," "&amp;Timeline,IF(VLOOKUP(L1757,ActivityList[#Data],14,0)="Figure"," "&amp;Timeline&amp;Figure,"")),"")</f>
        <v/>
      </c>
      <c r="C1757" s="85" t="str">
        <v>Copy this week's memory verse</v>
      </c>
      <c r="D1757" s="218" t="str">
        <v>+ Copywork &amp; Dictation</v>
      </c>
      <c r="E1757" s="218" t="str">
        <v>Language Arts</v>
      </c>
      <c r="F1757" s="219" t="str">
        <v>Writing</v>
      </c>
      <c r="G1757" s="5">
        <v>171</v>
      </c>
      <c r="H1757" s="5" t="str">
        <v>Ethan</v>
      </c>
      <c r="I1757" s="5" t="str">
        <v>Planned</v>
      </c>
      <c r="J1757" s="220">
        <f>_xlfn.XLOOKUP(G1757,Calendar!$A$2:$A$300,Calendar!$B$2:$B$300)</f>
        <v>43591</v>
      </c>
      <c r="K1757" s="5" t="b">
        <f t="shared" ca="1" si="87"/>
        <v>0</v>
      </c>
      <c r="L1757" s="5" t="str">
        <f t="shared" si="88"/>
        <v>Language Arts+ Copywork &amp; Dictation171</v>
      </c>
    </row>
    <row r="1758" spans="1:12" hidden="1" x14ac:dyDescent="0.25">
      <c r="A1758" s="217" t="str">
        <f t="shared" si="86"/>
        <v>ƒ __/__</v>
      </c>
      <c r="B1758" s="217" t="str">
        <f>IFERROR(IF(VLOOKUP(L1758,ActivityList[#Data],13,0)="Yes"," "&amp;Map,"")&amp;IF(VLOOKUP(L1758,ActivityList[#Data],14,0)="Yes"," "&amp;Timeline,IF(VLOOKUP(L1758,ActivityList[#Data],14,0)="Figure"," "&amp;Timeline&amp;Figure,"")),"")</f>
        <v/>
      </c>
      <c r="C1758" s="85" t="str">
        <v>Copy this week's memory verse</v>
      </c>
      <c r="D1758" s="218" t="str">
        <v>+ Copywork &amp; Dictation</v>
      </c>
      <c r="E1758" s="218" t="str">
        <v>Language Arts</v>
      </c>
      <c r="F1758" s="219" t="str">
        <v>Writing</v>
      </c>
      <c r="G1758" s="5">
        <v>176</v>
      </c>
      <c r="H1758" s="5" t="str">
        <v>Ethan</v>
      </c>
      <c r="I1758" s="5" t="str">
        <v>Planned</v>
      </c>
      <c r="J1758" s="220">
        <f>_xlfn.XLOOKUP(G1758,Calendar!$A$2:$A$300,Calendar!$B$2:$B$300)</f>
        <v>43598</v>
      </c>
      <c r="K1758" s="5" t="b">
        <f t="shared" ca="1" si="87"/>
        <v>0</v>
      </c>
      <c r="L1758" s="5" t="str">
        <f t="shared" si="88"/>
        <v>Language Arts+ Copywork &amp; Dictation176</v>
      </c>
    </row>
    <row r="1759" spans="1:12" hidden="1" x14ac:dyDescent="0.25">
      <c r="A1759" s="217" t="str">
        <f t="shared" si="86"/>
        <v>ƒ __/__</v>
      </c>
      <c r="B1759" s="217" t="str">
        <f>IFERROR(IF(VLOOKUP(L1759,ActivityList[#Data],13,0)="Yes"," "&amp;Map,"")&amp;IF(VLOOKUP(L1759,ActivityList[#Data],14,0)="Yes"," "&amp;Timeline,IF(VLOOKUP(L1759,ActivityList[#Data],14,0)="Figure"," "&amp;Timeline&amp;Figure,"")),"")</f>
        <v/>
      </c>
      <c r="C1759" s="85" t="str">
        <v>Think about the research question and plan the project</v>
      </c>
      <c r="D1759" s="218" t="str">
        <v>+ Writing &amp; Research Project</v>
      </c>
      <c r="E1759" s="218" t="str">
        <v>Language Arts</v>
      </c>
      <c r="F1759" s="219" t="str">
        <v>Writing</v>
      </c>
      <c r="G1759" s="5">
        <v>7</v>
      </c>
      <c r="H1759" s="5" t="str">
        <v>Ethan</v>
      </c>
      <c r="I1759" s="5" t="str">
        <v>Completed</v>
      </c>
      <c r="J1759" s="220">
        <f>_xlfn.XLOOKUP(G1759,Calendar!$A$2:$A$300,Calendar!$B$2:$B$300)</f>
        <v>43354</v>
      </c>
      <c r="K1759" s="5" t="b">
        <f t="shared" ca="1" si="87"/>
        <v>1</v>
      </c>
      <c r="L1759" s="5" t="str">
        <f t="shared" si="88"/>
        <v>Language Arts+ Writing &amp; Research Project7</v>
      </c>
    </row>
    <row r="1760" spans="1:12" hidden="1" x14ac:dyDescent="0.25">
      <c r="A1760" s="217" t="str">
        <f t="shared" si="86"/>
        <v>ƒ __/__</v>
      </c>
      <c r="B1760" s="217" t="str">
        <f>IFERROR(IF(VLOOKUP(L1760,ActivityList[#Data],13,0)="Yes"," "&amp;Map,"")&amp;IF(VLOOKUP(L1760,ActivityList[#Data],14,0)="Yes"," "&amp;Timeline,IF(VLOOKUP(L1760,ActivityList[#Data],14,0)="Figure"," "&amp;Timeline&amp;Figure,"")),"")</f>
        <v/>
      </c>
      <c r="C1760" s="85" t="str">
        <v>Research for the assignment</v>
      </c>
      <c r="D1760" s="218" t="str">
        <v>+ Writing &amp; Research Project</v>
      </c>
      <c r="E1760" s="218" t="str">
        <v>Language Arts</v>
      </c>
      <c r="F1760" s="219" t="str">
        <v>Writing</v>
      </c>
      <c r="G1760" s="5">
        <v>8</v>
      </c>
      <c r="H1760" s="5" t="str">
        <v>Ethan</v>
      </c>
      <c r="I1760" s="5" t="str">
        <v>Completed</v>
      </c>
      <c r="J1760" s="220">
        <f>_xlfn.XLOOKUP(G1760,Calendar!$A$2:$A$300,Calendar!$B$2:$B$300)</f>
        <v>43355</v>
      </c>
      <c r="K1760" s="5" t="b">
        <f t="shared" ca="1" si="87"/>
        <v>1</v>
      </c>
      <c r="L1760" s="5" t="str">
        <f t="shared" si="88"/>
        <v>Language Arts+ Writing &amp; Research Project8</v>
      </c>
    </row>
    <row r="1761" spans="1:12" hidden="1" x14ac:dyDescent="0.25">
      <c r="A1761" s="217" t="str">
        <f t="shared" si="86"/>
        <v>ƒ __/__</v>
      </c>
      <c r="B1761" s="217" t="str">
        <f>IFERROR(IF(VLOOKUP(L1761,ActivityList[#Data],13,0)="Yes"," "&amp;Map,"")&amp;IF(VLOOKUP(L1761,ActivityList[#Data],14,0)="Yes"," "&amp;Timeline,IF(VLOOKUP(L1761,ActivityList[#Data],14,0)="Figure"," "&amp;Timeline&amp;Figure,"")),"")</f>
        <v/>
      </c>
      <c r="C1761" s="85" t="str">
        <v>Write an outline of the paper</v>
      </c>
      <c r="D1761" s="218" t="str">
        <v>+ Writing &amp; Research Project</v>
      </c>
      <c r="E1761" s="218" t="str">
        <v>Language Arts</v>
      </c>
      <c r="F1761" s="219" t="str">
        <v>Writing</v>
      </c>
      <c r="G1761" s="5">
        <v>9</v>
      </c>
      <c r="H1761" s="5" t="str">
        <v>Ethan</v>
      </c>
      <c r="I1761" s="5" t="str">
        <v>Completed</v>
      </c>
      <c r="J1761" s="220">
        <f>_xlfn.XLOOKUP(G1761,Calendar!$A$2:$A$300,Calendar!$B$2:$B$300)</f>
        <v>43356</v>
      </c>
      <c r="K1761" s="5" t="b">
        <f t="shared" ca="1" si="87"/>
        <v>1</v>
      </c>
      <c r="L1761" s="5" t="str">
        <f t="shared" si="88"/>
        <v>Language Arts+ Writing &amp; Research Project9</v>
      </c>
    </row>
    <row r="1762" spans="1:12" hidden="1" x14ac:dyDescent="0.25">
      <c r="A1762" s="217" t="str">
        <f t="shared" si="86"/>
        <v>ƒ __/__</v>
      </c>
      <c r="B1762" s="217" t="str">
        <f>IFERROR(IF(VLOOKUP(L1762,ActivityList[#Data],13,0)="Yes"," "&amp;Map,"")&amp;IF(VLOOKUP(L1762,ActivityList[#Data],14,0)="Yes"," "&amp;Timeline,IF(VLOOKUP(L1762,ActivityList[#Data],14,0)="Figure"," "&amp;Timeline&amp;Figure,"")),"")</f>
        <v/>
      </c>
      <c r="C1762" s="85" t="str">
        <v>Write a draft of the paper</v>
      </c>
      <c r="D1762" s="218" t="str">
        <v>+ Writing &amp; Research Project</v>
      </c>
      <c r="E1762" s="218" t="str">
        <v>Language Arts</v>
      </c>
      <c r="F1762" s="219" t="str">
        <v>Writing</v>
      </c>
      <c r="G1762" s="5">
        <v>12</v>
      </c>
      <c r="H1762" s="5" t="str">
        <v>Ethan</v>
      </c>
      <c r="I1762" s="5" t="str">
        <v>Completed</v>
      </c>
      <c r="J1762" s="220">
        <f>_xlfn.XLOOKUP(G1762,Calendar!$A$2:$A$300,Calendar!$B$2:$B$300)</f>
        <v>43361</v>
      </c>
      <c r="K1762" s="5" t="b">
        <f t="shared" ca="1" si="87"/>
        <v>1</v>
      </c>
      <c r="L1762" s="5" t="str">
        <f t="shared" si="88"/>
        <v>Language Arts+ Writing &amp; Research Project12</v>
      </c>
    </row>
    <row r="1763" spans="1:12" hidden="1" x14ac:dyDescent="0.25">
      <c r="A1763" s="217" t="str">
        <f t="shared" si="86"/>
        <v>ƒ __/__</v>
      </c>
      <c r="B1763" s="217" t="str">
        <f>IFERROR(IF(VLOOKUP(L1763,ActivityList[#Data],13,0)="Yes"," "&amp;Map,"")&amp;IF(VLOOKUP(L1763,ActivityList[#Data],14,0)="Yes"," "&amp;Timeline,IF(VLOOKUP(L1763,ActivityList[#Data],14,0)="Figure"," "&amp;Timeline&amp;Figure,"")),"")</f>
        <v/>
      </c>
      <c r="C1763" s="85" t="str">
        <v>Conduct further research</v>
      </c>
      <c r="D1763" s="218" t="str">
        <v>+ Writing &amp; Research Project</v>
      </c>
      <c r="E1763" s="218" t="str">
        <v>Language Arts</v>
      </c>
      <c r="F1763" s="219" t="str">
        <v>Writing</v>
      </c>
      <c r="G1763" s="5">
        <v>13</v>
      </c>
      <c r="H1763" s="5" t="str">
        <v>Ethan</v>
      </c>
      <c r="I1763" s="5" t="str">
        <v>Completed</v>
      </c>
      <c r="J1763" s="220">
        <f>_xlfn.XLOOKUP(G1763,Calendar!$A$2:$A$300,Calendar!$B$2:$B$300)</f>
        <v>43362</v>
      </c>
      <c r="K1763" s="5" t="b">
        <f t="shared" ca="1" si="87"/>
        <v>1</v>
      </c>
      <c r="L1763" s="5" t="str">
        <f t="shared" si="88"/>
        <v>Language Arts+ Writing &amp; Research Project13</v>
      </c>
    </row>
    <row r="1764" spans="1:12" hidden="1" x14ac:dyDescent="0.25">
      <c r="A1764" s="217" t="str">
        <f t="shared" si="86"/>
        <v>ƒ __/__</v>
      </c>
      <c r="B1764" s="217" t="str">
        <f>IFERROR(IF(VLOOKUP(L1764,ActivityList[#Data],13,0)="Yes"," "&amp;Map,"")&amp;IF(VLOOKUP(L1764,ActivityList[#Data],14,0)="Yes"," "&amp;Timeline,IF(VLOOKUP(L1764,ActivityList[#Data],14,0)="Figure"," "&amp;Timeline&amp;Figure,"")),"")</f>
        <v/>
      </c>
      <c r="C1764" s="85" t="str">
        <v>Final writing and editing</v>
      </c>
      <c r="D1764" s="218" t="str">
        <v>+ Writing &amp; Research Project</v>
      </c>
      <c r="E1764" s="218" t="str">
        <v>Language Arts</v>
      </c>
      <c r="F1764" s="219" t="str">
        <v>Writing</v>
      </c>
      <c r="G1764" s="5">
        <v>14</v>
      </c>
      <c r="H1764" s="5" t="str">
        <v>Ethan</v>
      </c>
      <c r="I1764" s="5" t="str">
        <v>Completed</v>
      </c>
      <c r="J1764" s="220">
        <f>_xlfn.XLOOKUP(G1764,Calendar!$A$2:$A$300,Calendar!$B$2:$B$300)</f>
        <v>43363</v>
      </c>
      <c r="K1764" s="5" t="b">
        <f t="shared" ca="1" si="87"/>
        <v>1</v>
      </c>
      <c r="L1764" s="5" t="str">
        <f t="shared" si="88"/>
        <v>Language Arts+ Writing &amp; Research Project14</v>
      </c>
    </row>
    <row r="1765" spans="1:12" x14ac:dyDescent="0.25">
      <c r="A1765" s="217" t="str">
        <f t="shared" si="86"/>
        <v>ƒ __/__</v>
      </c>
      <c r="B1765" s="217" t="str">
        <f>IFERROR(IF(VLOOKUP(L1765,ActivityList[#Data],13,0)="Yes"," "&amp;Map,"")&amp;IF(VLOOKUP(L1765,ActivityList[#Data],14,0)="Yes"," "&amp;Timeline,IF(VLOOKUP(L1765,ActivityList[#Data],14,0)="Figure"," "&amp;Timeline&amp;Figure,"")),"")</f>
        <v/>
      </c>
      <c r="C1765" s="85" t="str">
        <v>Think about the research question and plan the project</v>
      </c>
      <c r="D1765" s="218" t="str">
        <v>+ Writing &amp; Research Project</v>
      </c>
      <c r="E1765" s="218" t="str">
        <v>Language Arts</v>
      </c>
      <c r="F1765" s="219" t="str">
        <v>Writing</v>
      </c>
      <c r="G1765" s="5">
        <v>22</v>
      </c>
      <c r="H1765" s="5" t="str">
        <v>Ethan</v>
      </c>
      <c r="I1765" s="5" t="str">
        <v>Planned</v>
      </c>
      <c r="J1765" s="220">
        <f>_xlfn.XLOOKUP(G1765,Calendar!$A$2:$A$300,Calendar!$B$2:$B$300)</f>
        <v>43375</v>
      </c>
      <c r="K1765" s="5" t="b">
        <f t="shared" ca="1" si="87"/>
        <v>1</v>
      </c>
      <c r="L1765" s="5" t="str">
        <f t="shared" si="88"/>
        <v>Language Arts+ Writing &amp; Research Project22</v>
      </c>
    </row>
    <row r="1766" spans="1:12" x14ac:dyDescent="0.25">
      <c r="A1766" s="217" t="str">
        <f t="shared" si="86"/>
        <v>ƒ __/__</v>
      </c>
      <c r="B1766" s="217" t="str">
        <f>IFERROR(IF(VLOOKUP(L1766,ActivityList[#Data],13,0)="Yes"," "&amp;Map,"")&amp;IF(VLOOKUP(L1766,ActivityList[#Data],14,0)="Yes"," "&amp;Timeline,IF(VLOOKUP(L1766,ActivityList[#Data],14,0)="Figure"," "&amp;Timeline&amp;Figure,"")),"")</f>
        <v/>
      </c>
      <c r="C1766" s="85" t="str">
        <v>Research for the assignment</v>
      </c>
      <c r="D1766" s="218" t="str">
        <v>+ Writing &amp; Research Project</v>
      </c>
      <c r="E1766" s="218" t="str">
        <v>Language Arts</v>
      </c>
      <c r="F1766" s="219" t="str">
        <v>Writing</v>
      </c>
      <c r="G1766" s="5">
        <v>23</v>
      </c>
      <c r="H1766" s="5" t="str">
        <v>Ethan</v>
      </c>
      <c r="I1766" s="5" t="str">
        <v>Planned</v>
      </c>
      <c r="J1766" s="220">
        <f>_xlfn.XLOOKUP(G1766,Calendar!$A$2:$A$300,Calendar!$B$2:$B$300)</f>
        <v>43376</v>
      </c>
      <c r="K1766" s="5" t="b">
        <f t="shared" ca="1" si="87"/>
        <v>1</v>
      </c>
      <c r="L1766" s="5" t="str">
        <f t="shared" si="88"/>
        <v>Language Arts+ Writing &amp; Research Project23</v>
      </c>
    </row>
    <row r="1767" spans="1:12" x14ac:dyDescent="0.25">
      <c r="A1767" s="217" t="str">
        <f t="shared" si="86"/>
        <v>ƒ __/__</v>
      </c>
      <c r="B1767" s="217" t="str">
        <f>IFERROR(IF(VLOOKUP(L1767,ActivityList[#Data],13,0)="Yes"," "&amp;Map,"")&amp;IF(VLOOKUP(L1767,ActivityList[#Data],14,0)="Yes"," "&amp;Timeline,IF(VLOOKUP(L1767,ActivityList[#Data],14,0)="Figure"," "&amp;Timeline&amp;Figure,"")),"")</f>
        <v/>
      </c>
      <c r="C1767" s="85" t="str">
        <v>Write an outline of the paper</v>
      </c>
      <c r="D1767" s="218" t="str">
        <v>+ Writing &amp; Research Project</v>
      </c>
      <c r="E1767" s="218" t="str">
        <v>Language Arts</v>
      </c>
      <c r="F1767" s="219" t="str">
        <v>Writing</v>
      </c>
      <c r="G1767" s="5">
        <v>24</v>
      </c>
      <c r="H1767" s="5" t="str">
        <v>Ethan</v>
      </c>
      <c r="I1767" s="5" t="str">
        <v>Planned</v>
      </c>
      <c r="J1767" s="220">
        <f>_xlfn.XLOOKUP(G1767,Calendar!$A$2:$A$300,Calendar!$B$2:$B$300)</f>
        <v>43377</v>
      </c>
      <c r="K1767" s="5" t="b">
        <f t="shared" ca="1" si="87"/>
        <v>1</v>
      </c>
      <c r="L1767" s="5" t="str">
        <f t="shared" si="88"/>
        <v>Language Arts+ Writing &amp; Research Project24</v>
      </c>
    </row>
    <row r="1768" spans="1:12" hidden="1" x14ac:dyDescent="0.25">
      <c r="A1768" s="217" t="str">
        <f t="shared" si="86"/>
        <v>ƒ __/__</v>
      </c>
      <c r="B1768" s="217" t="str">
        <f>IFERROR(IF(VLOOKUP(L1768,ActivityList[#Data],13,0)="Yes"," "&amp;Map,"")&amp;IF(VLOOKUP(L1768,ActivityList[#Data],14,0)="Yes"," "&amp;Timeline,IF(VLOOKUP(L1768,ActivityList[#Data],14,0)="Figure"," "&amp;Timeline&amp;Figure,"")),"")</f>
        <v/>
      </c>
      <c r="C1768" s="85" t="str">
        <v>Write a draft of the paper</v>
      </c>
      <c r="D1768" s="218" t="str">
        <v>+ Writing &amp; Research Project</v>
      </c>
      <c r="E1768" s="218" t="str">
        <v>Language Arts</v>
      </c>
      <c r="F1768" s="219" t="str">
        <v>Writing</v>
      </c>
      <c r="G1768" s="5">
        <v>27</v>
      </c>
      <c r="H1768" s="5" t="str">
        <v>Ethan</v>
      </c>
      <c r="I1768" s="5" t="str">
        <v>Planned</v>
      </c>
      <c r="J1768" s="220">
        <f>_xlfn.XLOOKUP(G1768,Calendar!$A$2:$A$300,Calendar!$B$2:$B$300)</f>
        <v>43382</v>
      </c>
      <c r="K1768" s="5" t="b">
        <f t="shared" ca="1" si="87"/>
        <v>0</v>
      </c>
      <c r="L1768" s="5" t="str">
        <f t="shared" si="88"/>
        <v>Language Arts+ Writing &amp; Research Project27</v>
      </c>
    </row>
    <row r="1769" spans="1:12" hidden="1" x14ac:dyDescent="0.25">
      <c r="A1769" s="217" t="str">
        <f t="shared" si="86"/>
        <v>ƒ __/__</v>
      </c>
      <c r="B1769" s="217" t="str">
        <f>IFERROR(IF(VLOOKUP(L1769,ActivityList[#Data],13,0)="Yes"," "&amp;Map,"")&amp;IF(VLOOKUP(L1769,ActivityList[#Data],14,0)="Yes"," "&amp;Timeline,IF(VLOOKUP(L1769,ActivityList[#Data],14,0)="Figure"," "&amp;Timeline&amp;Figure,"")),"")</f>
        <v/>
      </c>
      <c r="C1769" s="85" t="str">
        <v>Conduct further research</v>
      </c>
      <c r="D1769" s="218" t="str">
        <v>+ Writing &amp; Research Project</v>
      </c>
      <c r="E1769" s="218" t="str">
        <v>Language Arts</v>
      </c>
      <c r="F1769" s="219" t="str">
        <v>Writing</v>
      </c>
      <c r="G1769" s="5">
        <v>28</v>
      </c>
      <c r="H1769" s="5" t="str">
        <v>Ethan</v>
      </c>
      <c r="I1769" s="5" t="str">
        <v>Planned</v>
      </c>
      <c r="J1769" s="220">
        <f>_xlfn.XLOOKUP(G1769,Calendar!$A$2:$A$300,Calendar!$B$2:$B$300)</f>
        <v>43383</v>
      </c>
      <c r="K1769" s="5" t="b">
        <f t="shared" ca="1" si="87"/>
        <v>0</v>
      </c>
      <c r="L1769" s="5" t="str">
        <f t="shared" si="88"/>
        <v>Language Arts+ Writing &amp; Research Project28</v>
      </c>
    </row>
    <row r="1770" spans="1:12" hidden="1" x14ac:dyDescent="0.25">
      <c r="A1770" s="217" t="str">
        <f t="shared" si="86"/>
        <v>ƒ __/__</v>
      </c>
      <c r="B1770" s="217" t="str">
        <f>IFERROR(IF(VLOOKUP(L1770,ActivityList[#Data],13,0)="Yes"," "&amp;Map,"")&amp;IF(VLOOKUP(L1770,ActivityList[#Data],14,0)="Yes"," "&amp;Timeline,IF(VLOOKUP(L1770,ActivityList[#Data],14,0)="Figure"," "&amp;Timeline&amp;Figure,"")),"")</f>
        <v/>
      </c>
      <c r="C1770" s="85" t="str">
        <v>Final writing and editing</v>
      </c>
      <c r="D1770" s="218" t="str">
        <v>+ Writing &amp; Research Project</v>
      </c>
      <c r="E1770" s="218" t="str">
        <v>Language Arts</v>
      </c>
      <c r="F1770" s="219" t="str">
        <v>Writing</v>
      </c>
      <c r="G1770" s="5">
        <v>29</v>
      </c>
      <c r="H1770" s="5" t="str">
        <v>Ethan</v>
      </c>
      <c r="I1770" s="5" t="str">
        <v>Planned</v>
      </c>
      <c r="J1770" s="220">
        <f>_xlfn.XLOOKUP(G1770,Calendar!$A$2:$A$300,Calendar!$B$2:$B$300)</f>
        <v>43384</v>
      </c>
      <c r="K1770" s="5" t="b">
        <f t="shared" ca="1" si="87"/>
        <v>0</v>
      </c>
      <c r="L1770" s="5" t="str">
        <f t="shared" si="88"/>
        <v>Language Arts+ Writing &amp; Research Project29</v>
      </c>
    </row>
    <row r="1771" spans="1:12" hidden="1" x14ac:dyDescent="0.25">
      <c r="A1771" s="217" t="str">
        <f t="shared" si="86"/>
        <v>ƒ __/__</v>
      </c>
      <c r="B1771" s="217" t="str">
        <f>IFERROR(IF(VLOOKUP(L1771,ActivityList[#Data],13,0)="Yes"," "&amp;Map,"")&amp;IF(VLOOKUP(L1771,ActivityList[#Data],14,0)="Yes"," "&amp;Timeline,IF(VLOOKUP(L1771,ActivityList[#Data],14,0)="Figure"," "&amp;Timeline&amp;Figure,"")),"")</f>
        <v/>
      </c>
      <c r="C1771" s="85" t="str">
        <v>Think about the research question and plan the project</v>
      </c>
      <c r="D1771" s="218" t="str">
        <v>+ Writing &amp; Research Project</v>
      </c>
      <c r="E1771" s="218" t="str">
        <v>Language Arts</v>
      </c>
      <c r="F1771" s="219" t="str">
        <v>Writing</v>
      </c>
      <c r="G1771" s="5">
        <v>37</v>
      </c>
      <c r="H1771" s="5" t="str">
        <v>Ethan</v>
      </c>
      <c r="I1771" s="5" t="str">
        <v>Planned</v>
      </c>
      <c r="J1771" s="220">
        <f>_xlfn.XLOOKUP(G1771,Calendar!$A$2:$A$300,Calendar!$B$2:$B$300)</f>
        <v>43396</v>
      </c>
      <c r="K1771" s="5" t="b">
        <f t="shared" ca="1" si="87"/>
        <v>0</v>
      </c>
      <c r="L1771" s="5" t="str">
        <f t="shared" si="88"/>
        <v>Language Arts+ Writing &amp; Research Project37</v>
      </c>
    </row>
    <row r="1772" spans="1:12" hidden="1" x14ac:dyDescent="0.25">
      <c r="A1772" s="217" t="str">
        <f t="shared" si="86"/>
        <v>ƒ __/__</v>
      </c>
      <c r="B1772" s="217" t="str">
        <f>IFERROR(IF(VLOOKUP(L1772,ActivityList[#Data],13,0)="Yes"," "&amp;Map,"")&amp;IF(VLOOKUP(L1772,ActivityList[#Data],14,0)="Yes"," "&amp;Timeline,IF(VLOOKUP(L1772,ActivityList[#Data],14,0)="Figure"," "&amp;Timeline&amp;Figure,"")),"")</f>
        <v/>
      </c>
      <c r="C1772" s="85" t="str">
        <v>Research for the assignment</v>
      </c>
      <c r="D1772" s="218" t="str">
        <v>+ Writing &amp; Research Project</v>
      </c>
      <c r="E1772" s="218" t="str">
        <v>Language Arts</v>
      </c>
      <c r="F1772" s="219" t="str">
        <v>Writing</v>
      </c>
      <c r="G1772" s="5">
        <v>38</v>
      </c>
      <c r="H1772" s="5" t="str">
        <v>Ethan</v>
      </c>
      <c r="I1772" s="5" t="str">
        <v>Planned</v>
      </c>
      <c r="J1772" s="220">
        <f>_xlfn.XLOOKUP(G1772,Calendar!$A$2:$A$300,Calendar!$B$2:$B$300)</f>
        <v>43397</v>
      </c>
      <c r="K1772" s="5" t="b">
        <f t="shared" ca="1" si="87"/>
        <v>0</v>
      </c>
      <c r="L1772" s="5" t="str">
        <f t="shared" si="88"/>
        <v>Language Arts+ Writing &amp; Research Project38</v>
      </c>
    </row>
    <row r="1773" spans="1:12" hidden="1" x14ac:dyDescent="0.25">
      <c r="A1773" s="217" t="str">
        <f t="shared" si="86"/>
        <v>ƒ __/__</v>
      </c>
      <c r="B1773" s="217" t="str">
        <f>IFERROR(IF(VLOOKUP(L1773,ActivityList[#Data],13,0)="Yes"," "&amp;Map,"")&amp;IF(VLOOKUP(L1773,ActivityList[#Data],14,0)="Yes"," "&amp;Timeline,IF(VLOOKUP(L1773,ActivityList[#Data],14,0)="Figure"," "&amp;Timeline&amp;Figure,"")),"")</f>
        <v/>
      </c>
      <c r="C1773" s="85" t="str">
        <v>Write an outline of the paper</v>
      </c>
      <c r="D1773" s="218" t="str">
        <v>+ Writing &amp; Research Project</v>
      </c>
      <c r="E1773" s="218" t="str">
        <v>Language Arts</v>
      </c>
      <c r="F1773" s="219" t="str">
        <v>Writing</v>
      </c>
      <c r="G1773" s="5">
        <v>39</v>
      </c>
      <c r="H1773" s="5" t="str">
        <v>Ethan</v>
      </c>
      <c r="I1773" s="5" t="str">
        <v>Planned</v>
      </c>
      <c r="J1773" s="220">
        <f>_xlfn.XLOOKUP(G1773,Calendar!$A$2:$A$300,Calendar!$B$2:$B$300)</f>
        <v>43398</v>
      </c>
      <c r="K1773" s="5" t="b">
        <f t="shared" ca="1" si="87"/>
        <v>0</v>
      </c>
      <c r="L1773" s="5" t="str">
        <f t="shared" si="88"/>
        <v>Language Arts+ Writing &amp; Research Project39</v>
      </c>
    </row>
    <row r="1774" spans="1:12" hidden="1" x14ac:dyDescent="0.25">
      <c r="A1774" s="217" t="str">
        <f t="shared" si="86"/>
        <v>ƒ __/__</v>
      </c>
      <c r="B1774" s="217" t="str">
        <f>IFERROR(IF(VLOOKUP(L1774,ActivityList[#Data],13,0)="Yes"," "&amp;Map,"")&amp;IF(VLOOKUP(L1774,ActivityList[#Data],14,0)="Yes"," "&amp;Timeline,IF(VLOOKUP(L1774,ActivityList[#Data],14,0)="Figure"," "&amp;Timeline&amp;Figure,"")),"")</f>
        <v/>
      </c>
      <c r="C1774" s="85" t="str">
        <v>Write a draft of the paper</v>
      </c>
      <c r="D1774" s="218" t="str">
        <v>+ Writing &amp; Research Project</v>
      </c>
      <c r="E1774" s="218" t="str">
        <v>Language Arts</v>
      </c>
      <c r="F1774" s="219" t="str">
        <v>Writing</v>
      </c>
      <c r="G1774" s="5">
        <v>42</v>
      </c>
      <c r="H1774" s="5" t="str">
        <v>Ethan</v>
      </c>
      <c r="I1774" s="5" t="str">
        <v>Planned</v>
      </c>
      <c r="J1774" s="220">
        <f>_xlfn.XLOOKUP(G1774,Calendar!$A$2:$A$300,Calendar!$B$2:$B$300)</f>
        <v>43403</v>
      </c>
      <c r="K1774" s="5" t="b">
        <f t="shared" ca="1" si="87"/>
        <v>0</v>
      </c>
      <c r="L1774" s="5" t="str">
        <f t="shared" si="88"/>
        <v>Language Arts+ Writing &amp; Research Project42</v>
      </c>
    </row>
    <row r="1775" spans="1:12" hidden="1" x14ac:dyDescent="0.25">
      <c r="A1775" s="217" t="str">
        <f t="shared" si="86"/>
        <v>ƒ __/__</v>
      </c>
      <c r="B1775" s="217" t="str">
        <f>IFERROR(IF(VLOOKUP(L1775,ActivityList[#Data],13,0)="Yes"," "&amp;Map,"")&amp;IF(VLOOKUP(L1775,ActivityList[#Data],14,0)="Yes"," "&amp;Timeline,IF(VLOOKUP(L1775,ActivityList[#Data],14,0)="Figure"," "&amp;Timeline&amp;Figure,"")),"")</f>
        <v/>
      </c>
      <c r="C1775" s="85" t="str">
        <v>Conduct further research</v>
      </c>
      <c r="D1775" s="218" t="str">
        <v>+ Writing &amp; Research Project</v>
      </c>
      <c r="E1775" s="218" t="str">
        <v>Language Arts</v>
      </c>
      <c r="F1775" s="219" t="str">
        <v>Writing</v>
      </c>
      <c r="G1775" s="5">
        <v>43</v>
      </c>
      <c r="H1775" s="5" t="str">
        <v>Ethan</v>
      </c>
      <c r="I1775" s="5" t="str">
        <v>Planned</v>
      </c>
      <c r="J1775" s="220">
        <f>_xlfn.XLOOKUP(G1775,Calendar!$A$2:$A$300,Calendar!$B$2:$B$300)</f>
        <v>43404</v>
      </c>
      <c r="K1775" s="5" t="b">
        <f t="shared" ca="1" si="87"/>
        <v>0</v>
      </c>
      <c r="L1775" s="5" t="str">
        <f t="shared" si="88"/>
        <v>Language Arts+ Writing &amp; Research Project43</v>
      </c>
    </row>
    <row r="1776" spans="1:12" hidden="1" x14ac:dyDescent="0.25">
      <c r="A1776" s="217" t="str">
        <f t="shared" si="86"/>
        <v>ƒ __/__</v>
      </c>
      <c r="B1776" s="217" t="str">
        <f>IFERROR(IF(VLOOKUP(L1776,ActivityList[#Data],13,0)="Yes"," "&amp;Map,"")&amp;IF(VLOOKUP(L1776,ActivityList[#Data],14,0)="Yes"," "&amp;Timeline,IF(VLOOKUP(L1776,ActivityList[#Data],14,0)="Figure"," "&amp;Timeline&amp;Figure,"")),"")</f>
        <v/>
      </c>
      <c r="C1776" s="85" t="str">
        <v>Final writing and editing</v>
      </c>
      <c r="D1776" s="218" t="str">
        <v>+ Writing &amp; Research Project</v>
      </c>
      <c r="E1776" s="218" t="str">
        <v>Language Arts</v>
      </c>
      <c r="F1776" s="219" t="str">
        <v>Writing</v>
      </c>
      <c r="G1776" s="5">
        <v>44</v>
      </c>
      <c r="H1776" s="5" t="str">
        <v>Ethan</v>
      </c>
      <c r="I1776" s="5" t="str">
        <v>Planned</v>
      </c>
      <c r="J1776" s="220">
        <f>_xlfn.XLOOKUP(G1776,Calendar!$A$2:$A$300,Calendar!$B$2:$B$300)</f>
        <v>43405</v>
      </c>
      <c r="K1776" s="5" t="b">
        <f t="shared" ca="1" si="87"/>
        <v>0</v>
      </c>
      <c r="L1776" s="5" t="str">
        <f t="shared" si="88"/>
        <v>Language Arts+ Writing &amp; Research Project44</v>
      </c>
    </row>
    <row r="1777" spans="1:12" hidden="1" x14ac:dyDescent="0.25">
      <c r="A1777" s="217" t="str">
        <f t="shared" si="86"/>
        <v>ƒ __/__</v>
      </c>
      <c r="B1777" s="217" t="str">
        <f>IFERROR(IF(VLOOKUP(L1777,ActivityList[#Data],13,0)="Yes"," "&amp;Map,"")&amp;IF(VLOOKUP(L1777,ActivityList[#Data],14,0)="Yes"," "&amp;Timeline,IF(VLOOKUP(L1777,ActivityList[#Data],14,0)="Figure"," "&amp;Timeline&amp;Figure,"")),"")</f>
        <v/>
      </c>
      <c r="C1777" s="85" t="str">
        <v>Think about the research question and plan the project</v>
      </c>
      <c r="D1777" s="218" t="str">
        <v>+ Writing &amp; Research Project</v>
      </c>
      <c r="E1777" s="218" t="str">
        <v>Language Arts</v>
      </c>
      <c r="F1777" s="219" t="str">
        <v>Writing</v>
      </c>
      <c r="G1777" s="5">
        <v>52</v>
      </c>
      <c r="H1777" s="5" t="str">
        <v>Ethan</v>
      </c>
      <c r="I1777" s="5" t="str">
        <v>Planned</v>
      </c>
      <c r="J1777" s="220">
        <f>_xlfn.XLOOKUP(G1777,Calendar!$A$2:$A$300,Calendar!$B$2:$B$300)</f>
        <v>43417</v>
      </c>
      <c r="K1777" s="5" t="b">
        <f t="shared" ca="1" si="87"/>
        <v>0</v>
      </c>
      <c r="L1777" s="5" t="str">
        <f t="shared" si="88"/>
        <v>Language Arts+ Writing &amp; Research Project52</v>
      </c>
    </row>
    <row r="1778" spans="1:12" hidden="1" x14ac:dyDescent="0.25">
      <c r="A1778" s="217" t="str">
        <f t="shared" si="86"/>
        <v>ƒ __/__</v>
      </c>
      <c r="B1778" s="217" t="str">
        <f>IFERROR(IF(VLOOKUP(L1778,ActivityList[#Data],13,0)="Yes"," "&amp;Map,"")&amp;IF(VLOOKUP(L1778,ActivityList[#Data],14,0)="Yes"," "&amp;Timeline,IF(VLOOKUP(L1778,ActivityList[#Data],14,0)="Figure"," "&amp;Timeline&amp;Figure,"")),"")</f>
        <v/>
      </c>
      <c r="C1778" s="85" t="str">
        <v>Research for the assignment</v>
      </c>
      <c r="D1778" s="218" t="str">
        <v>+ Writing &amp; Research Project</v>
      </c>
      <c r="E1778" s="218" t="str">
        <v>Language Arts</v>
      </c>
      <c r="F1778" s="219" t="str">
        <v>Writing</v>
      </c>
      <c r="G1778" s="5">
        <v>53</v>
      </c>
      <c r="H1778" s="5" t="str">
        <v>Ethan</v>
      </c>
      <c r="I1778" s="5" t="str">
        <v>Planned</v>
      </c>
      <c r="J1778" s="220">
        <f>_xlfn.XLOOKUP(G1778,Calendar!$A$2:$A$300,Calendar!$B$2:$B$300)</f>
        <v>43418</v>
      </c>
      <c r="K1778" s="5" t="b">
        <f t="shared" ca="1" si="87"/>
        <v>0</v>
      </c>
      <c r="L1778" s="5" t="str">
        <f t="shared" si="88"/>
        <v>Language Arts+ Writing &amp; Research Project53</v>
      </c>
    </row>
    <row r="1779" spans="1:12" hidden="1" x14ac:dyDescent="0.25">
      <c r="A1779" s="217" t="str">
        <f t="shared" si="86"/>
        <v>ƒ __/__</v>
      </c>
      <c r="B1779" s="217" t="str">
        <f>IFERROR(IF(VLOOKUP(L1779,ActivityList[#Data],13,0)="Yes"," "&amp;Map,"")&amp;IF(VLOOKUP(L1779,ActivityList[#Data],14,0)="Yes"," "&amp;Timeline,IF(VLOOKUP(L1779,ActivityList[#Data],14,0)="Figure"," "&amp;Timeline&amp;Figure,"")),"")</f>
        <v/>
      </c>
      <c r="C1779" s="85" t="str">
        <v>Write an outline of the paper</v>
      </c>
      <c r="D1779" s="218" t="str">
        <v>+ Writing &amp; Research Project</v>
      </c>
      <c r="E1779" s="218" t="str">
        <v>Language Arts</v>
      </c>
      <c r="F1779" s="219" t="str">
        <v>Writing</v>
      </c>
      <c r="G1779" s="5">
        <v>54</v>
      </c>
      <c r="H1779" s="5" t="str">
        <v>Ethan</v>
      </c>
      <c r="I1779" s="5" t="str">
        <v>Planned</v>
      </c>
      <c r="J1779" s="220">
        <f>_xlfn.XLOOKUP(G1779,Calendar!$A$2:$A$300,Calendar!$B$2:$B$300)</f>
        <v>43419</v>
      </c>
      <c r="K1779" s="5" t="b">
        <f t="shared" ca="1" si="87"/>
        <v>0</v>
      </c>
      <c r="L1779" s="5" t="str">
        <f t="shared" si="88"/>
        <v>Language Arts+ Writing &amp; Research Project54</v>
      </c>
    </row>
    <row r="1780" spans="1:12" hidden="1" x14ac:dyDescent="0.25">
      <c r="A1780" s="217" t="str">
        <f t="shared" si="86"/>
        <v>ƒ __/__</v>
      </c>
      <c r="B1780" s="217" t="str">
        <f>IFERROR(IF(VLOOKUP(L1780,ActivityList[#Data],13,0)="Yes"," "&amp;Map,"")&amp;IF(VLOOKUP(L1780,ActivityList[#Data],14,0)="Yes"," "&amp;Timeline,IF(VLOOKUP(L1780,ActivityList[#Data],14,0)="Figure"," "&amp;Timeline&amp;Figure,"")),"")</f>
        <v/>
      </c>
      <c r="C1780" s="85" t="str">
        <v>Write a draft of the paper</v>
      </c>
      <c r="D1780" s="218" t="str">
        <v>+ Writing &amp; Research Project</v>
      </c>
      <c r="E1780" s="218" t="str">
        <v>Language Arts</v>
      </c>
      <c r="F1780" s="219" t="str">
        <v>Writing</v>
      </c>
      <c r="G1780" s="5">
        <v>57</v>
      </c>
      <c r="H1780" s="5" t="str">
        <v>Ethan</v>
      </c>
      <c r="I1780" s="5" t="str">
        <v>Planned</v>
      </c>
      <c r="J1780" s="220">
        <f>_xlfn.XLOOKUP(G1780,Calendar!$A$2:$A$300,Calendar!$B$2:$B$300)</f>
        <v>43424</v>
      </c>
      <c r="K1780" s="5" t="b">
        <f t="shared" ca="1" si="87"/>
        <v>0</v>
      </c>
      <c r="L1780" s="5" t="str">
        <f t="shared" si="88"/>
        <v>Language Arts+ Writing &amp; Research Project57</v>
      </c>
    </row>
    <row r="1781" spans="1:12" hidden="1" x14ac:dyDescent="0.25">
      <c r="A1781" s="217" t="str">
        <f t="shared" si="86"/>
        <v>ƒ __/__</v>
      </c>
      <c r="B1781" s="217" t="str">
        <f>IFERROR(IF(VLOOKUP(L1781,ActivityList[#Data],13,0)="Yes"," "&amp;Map,"")&amp;IF(VLOOKUP(L1781,ActivityList[#Data],14,0)="Yes"," "&amp;Timeline,IF(VLOOKUP(L1781,ActivityList[#Data],14,0)="Figure"," "&amp;Timeline&amp;Figure,"")),"")</f>
        <v/>
      </c>
      <c r="C1781" s="85" t="str">
        <v>Conduct further research</v>
      </c>
      <c r="D1781" s="218" t="str">
        <v>+ Writing &amp; Research Project</v>
      </c>
      <c r="E1781" s="218" t="str">
        <v>Language Arts</v>
      </c>
      <c r="F1781" s="219" t="str">
        <v>Writing</v>
      </c>
      <c r="G1781" s="5">
        <v>58</v>
      </c>
      <c r="H1781" s="5" t="str">
        <v>Ethan</v>
      </c>
      <c r="I1781" s="5" t="str">
        <v>Planned</v>
      </c>
      <c r="J1781" s="220">
        <f>_xlfn.XLOOKUP(G1781,Calendar!$A$2:$A$300,Calendar!$B$2:$B$300)</f>
        <v>43425</v>
      </c>
      <c r="K1781" s="5" t="b">
        <f t="shared" ca="1" si="87"/>
        <v>0</v>
      </c>
      <c r="L1781" s="5" t="str">
        <f t="shared" si="88"/>
        <v>Language Arts+ Writing &amp; Research Project58</v>
      </c>
    </row>
    <row r="1782" spans="1:12" hidden="1" x14ac:dyDescent="0.25">
      <c r="A1782" s="217" t="str">
        <f t="shared" si="86"/>
        <v>ƒ __/__</v>
      </c>
      <c r="B1782" s="217" t="str">
        <f>IFERROR(IF(VLOOKUP(L1782,ActivityList[#Data],13,0)="Yes"," "&amp;Map,"")&amp;IF(VLOOKUP(L1782,ActivityList[#Data],14,0)="Yes"," "&amp;Timeline,IF(VLOOKUP(L1782,ActivityList[#Data],14,0)="Figure"," "&amp;Timeline&amp;Figure,"")),"")</f>
        <v/>
      </c>
      <c r="C1782" s="85" t="str">
        <v>Final writing and editing</v>
      </c>
      <c r="D1782" s="218" t="str">
        <v>+ Writing &amp; Research Project</v>
      </c>
      <c r="E1782" s="218" t="str">
        <v>Language Arts</v>
      </c>
      <c r="F1782" s="219" t="str">
        <v>Writing</v>
      </c>
      <c r="G1782" s="5">
        <v>59</v>
      </c>
      <c r="H1782" s="5" t="str">
        <v>Ethan</v>
      </c>
      <c r="I1782" s="5" t="str">
        <v>Planned</v>
      </c>
      <c r="J1782" s="220">
        <f>_xlfn.XLOOKUP(G1782,Calendar!$A$2:$A$300,Calendar!$B$2:$B$300)</f>
        <v>43426</v>
      </c>
      <c r="K1782" s="5" t="b">
        <f t="shared" ca="1" si="87"/>
        <v>0</v>
      </c>
      <c r="L1782" s="5" t="str">
        <f t="shared" si="88"/>
        <v>Language Arts+ Writing &amp; Research Project59</v>
      </c>
    </row>
    <row r="1783" spans="1:12" hidden="1" x14ac:dyDescent="0.25">
      <c r="A1783" s="217" t="str">
        <f t="shared" si="86"/>
        <v>ƒ __/__</v>
      </c>
      <c r="B1783" s="217" t="str">
        <f>IFERROR(IF(VLOOKUP(L1783,ActivityList[#Data],13,0)="Yes"," "&amp;Map,"")&amp;IF(VLOOKUP(L1783,ActivityList[#Data],14,0)="Yes"," "&amp;Timeline,IF(VLOOKUP(L1783,ActivityList[#Data],14,0)="Figure"," "&amp;Timeline&amp;Figure,"")),"")</f>
        <v/>
      </c>
      <c r="C1783" s="85" t="str">
        <v>Think about the research question and plan the project</v>
      </c>
      <c r="D1783" s="218" t="str">
        <v>+ Writing &amp; Research Project</v>
      </c>
      <c r="E1783" s="218" t="str">
        <v>Language Arts</v>
      </c>
      <c r="F1783" s="219" t="str">
        <v>Writing</v>
      </c>
      <c r="G1783" s="5">
        <v>67</v>
      </c>
      <c r="H1783" s="5" t="str">
        <v>Ethan</v>
      </c>
      <c r="I1783" s="5" t="str">
        <v>Planned</v>
      </c>
      <c r="J1783" s="220">
        <f>_xlfn.XLOOKUP(G1783,Calendar!$A$2:$A$300,Calendar!$B$2:$B$300)</f>
        <v>43438</v>
      </c>
      <c r="K1783" s="5" t="b">
        <f t="shared" ca="1" si="87"/>
        <v>0</v>
      </c>
      <c r="L1783" s="5" t="str">
        <f t="shared" si="88"/>
        <v>Language Arts+ Writing &amp; Research Project67</v>
      </c>
    </row>
    <row r="1784" spans="1:12" hidden="1" x14ac:dyDescent="0.25">
      <c r="A1784" s="217" t="str">
        <f t="shared" si="86"/>
        <v>ƒ __/__</v>
      </c>
      <c r="B1784" s="217" t="str">
        <f>IFERROR(IF(VLOOKUP(L1784,ActivityList[#Data],13,0)="Yes"," "&amp;Map,"")&amp;IF(VLOOKUP(L1784,ActivityList[#Data],14,0)="Yes"," "&amp;Timeline,IF(VLOOKUP(L1784,ActivityList[#Data],14,0)="Figure"," "&amp;Timeline&amp;Figure,"")),"")</f>
        <v/>
      </c>
      <c r="C1784" s="85" t="str">
        <v>Research for the assignment</v>
      </c>
      <c r="D1784" s="218" t="str">
        <v>+ Writing &amp; Research Project</v>
      </c>
      <c r="E1784" s="218" t="str">
        <v>Language Arts</v>
      </c>
      <c r="F1784" s="219" t="str">
        <v>Writing</v>
      </c>
      <c r="G1784" s="5">
        <v>68</v>
      </c>
      <c r="H1784" s="5" t="str">
        <v>Ethan</v>
      </c>
      <c r="I1784" s="5" t="str">
        <v>Planned</v>
      </c>
      <c r="J1784" s="220">
        <f>_xlfn.XLOOKUP(G1784,Calendar!$A$2:$A$300,Calendar!$B$2:$B$300)</f>
        <v>43439</v>
      </c>
      <c r="K1784" s="5" t="b">
        <f t="shared" ca="1" si="87"/>
        <v>0</v>
      </c>
      <c r="L1784" s="5" t="str">
        <f t="shared" si="88"/>
        <v>Language Arts+ Writing &amp; Research Project68</v>
      </c>
    </row>
    <row r="1785" spans="1:12" hidden="1" x14ac:dyDescent="0.25">
      <c r="A1785" s="217" t="str">
        <f t="shared" si="86"/>
        <v>ƒ __/__</v>
      </c>
      <c r="B1785" s="217" t="str">
        <f>IFERROR(IF(VLOOKUP(L1785,ActivityList[#Data],13,0)="Yes"," "&amp;Map,"")&amp;IF(VLOOKUP(L1785,ActivityList[#Data],14,0)="Yes"," "&amp;Timeline,IF(VLOOKUP(L1785,ActivityList[#Data],14,0)="Figure"," "&amp;Timeline&amp;Figure,"")),"")</f>
        <v/>
      </c>
      <c r="C1785" s="85" t="str">
        <v>Write an outline of the paper</v>
      </c>
      <c r="D1785" s="218" t="str">
        <v>+ Writing &amp; Research Project</v>
      </c>
      <c r="E1785" s="218" t="str">
        <v>Language Arts</v>
      </c>
      <c r="F1785" s="219" t="str">
        <v>Writing</v>
      </c>
      <c r="G1785" s="5">
        <v>69</v>
      </c>
      <c r="H1785" s="5" t="str">
        <v>Ethan</v>
      </c>
      <c r="I1785" s="5" t="str">
        <v>Planned</v>
      </c>
      <c r="J1785" s="220">
        <f>_xlfn.XLOOKUP(G1785,Calendar!$A$2:$A$300,Calendar!$B$2:$B$300)</f>
        <v>43440</v>
      </c>
      <c r="K1785" s="5" t="b">
        <f t="shared" ca="1" si="87"/>
        <v>0</v>
      </c>
      <c r="L1785" s="5" t="str">
        <f t="shared" si="88"/>
        <v>Language Arts+ Writing &amp; Research Project69</v>
      </c>
    </row>
    <row r="1786" spans="1:12" hidden="1" x14ac:dyDescent="0.25">
      <c r="A1786" s="217" t="str">
        <f t="shared" si="86"/>
        <v>ƒ __/__</v>
      </c>
      <c r="B1786" s="217" t="str">
        <f>IFERROR(IF(VLOOKUP(L1786,ActivityList[#Data],13,0)="Yes"," "&amp;Map,"")&amp;IF(VLOOKUP(L1786,ActivityList[#Data],14,0)="Yes"," "&amp;Timeline,IF(VLOOKUP(L1786,ActivityList[#Data],14,0)="Figure"," "&amp;Timeline&amp;Figure,"")),"")</f>
        <v/>
      </c>
      <c r="C1786" s="85" t="str">
        <v>Write a draft of the paper</v>
      </c>
      <c r="D1786" s="218" t="str">
        <v>+ Writing &amp; Research Project</v>
      </c>
      <c r="E1786" s="218" t="str">
        <v>Language Arts</v>
      </c>
      <c r="F1786" s="219" t="str">
        <v>Writing</v>
      </c>
      <c r="G1786" s="5">
        <v>72</v>
      </c>
      <c r="H1786" s="5" t="str">
        <v>Ethan</v>
      </c>
      <c r="I1786" s="5" t="str">
        <v>Planned</v>
      </c>
      <c r="J1786" s="220">
        <f>_xlfn.XLOOKUP(G1786,Calendar!$A$2:$A$300,Calendar!$B$2:$B$300)</f>
        <v>43445</v>
      </c>
      <c r="K1786" s="5" t="b">
        <f t="shared" ca="1" si="87"/>
        <v>0</v>
      </c>
      <c r="L1786" s="5" t="str">
        <f t="shared" si="88"/>
        <v>Language Arts+ Writing &amp; Research Project72</v>
      </c>
    </row>
    <row r="1787" spans="1:12" hidden="1" x14ac:dyDescent="0.25">
      <c r="A1787" s="217" t="str">
        <f t="shared" si="86"/>
        <v>ƒ __/__</v>
      </c>
      <c r="B1787" s="217" t="str">
        <f>IFERROR(IF(VLOOKUP(L1787,ActivityList[#Data],13,0)="Yes"," "&amp;Map,"")&amp;IF(VLOOKUP(L1787,ActivityList[#Data],14,0)="Yes"," "&amp;Timeline,IF(VLOOKUP(L1787,ActivityList[#Data],14,0)="Figure"," "&amp;Timeline&amp;Figure,"")),"")</f>
        <v/>
      </c>
      <c r="C1787" s="85" t="str">
        <v>Conduct further research</v>
      </c>
      <c r="D1787" s="218" t="str">
        <v>+ Writing &amp; Research Project</v>
      </c>
      <c r="E1787" s="218" t="str">
        <v>Language Arts</v>
      </c>
      <c r="F1787" s="219" t="str">
        <v>Writing</v>
      </c>
      <c r="G1787" s="5">
        <v>73</v>
      </c>
      <c r="H1787" s="5" t="str">
        <v>Ethan</v>
      </c>
      <c r="I1787" s="5" t="str">
        <v>Planned</v>
      </c>
      <c r="J1787" s="220">
        <f>_xlfn.XLOOKUP(G1787,Calendar!$A$2:$A$300,Calendar!$B$2:$B$300)</f>
        <v>43446</v>
      </c>
      <c r="K1787" s="5" t="b">
        <f t="shared" ca="1" si="87"/>
        <v>0</v>
      </c>
      <c r="L1787" s="5" t="str">
        <f t="shared" si="88"/>
        <v>Language Arts+ Writing &amp; Research Project73</v>
      </c>
    </row>
    <row r="1788" spans="1:12" hidden="1" x14ac:dyDescent="0.25">
      <c r="A1788" s="217" t="str">
        <f t="shared" si="86"/>
        <v>ƒ __/__</v>
      </c>
      <c r="B1788" s="217" t="str">
        <f>IFERROR(IF(VLOOKUP(L1788,ActivityList[#Data],13,0)="Yes"," "&amp;Map,"")&amp;IF(VLOOKUP(L1788,ActivityList[#Data],14,0)="Yes"," "&amp;Timeline,IF(VLOOKUP(L1788,ActivityList[#Data],14,0)="Figure"," "&amp;Timeline&amp;Figure,"")),"")</f>
        <v/>
      </c>
      <c r="C1788" s="85" t="str">
        <v>Final writing and editing</v>
      </c>
      <c r="D1788" s="218" t="str">
        <v>+ Writing &amp; Research Project</v>
      </c>
      <c r="E1788" s="218" t="str">
        <v>Language Arts</v>
      </c>
      <c r="F1788" s="219" t="str">
        <v>Writing</v>
      </c>
      <c r="G1788" s="5">
        <v>74</v>
      </c>
      <c r="H1788" s="5" t="str">
        <v>Ethan</v>
      </c>
      <c r="I1788" s="5" t="str">
        <v>Planned</v>
      </c>
      <c r="J1788" s="220">
        <f>_xlfn.XLOOKUP(G1788,Calendar!$A$2:$A$300,Calendar!$B$2:$B$300)</f>
        <v>43447</v>
      </c>
      <c r="K1788" s="5" t="b">
        <f t="shared" ca="1" si="87"/>
        <v>0</v>
      </c>
      <c r="L1788" s="5" t="str">
        <f t="shared" si="88"/>
        <v>Language Arts+ Writing &amp; Research Project74</v>
      </c>
    </row>
    <row r="1789" spans="1:12" hidden="1" x14ac:dyDescent="0.25">
      <c r="A1789" s="217" t="str">
        <f t="shared" si="86"/>
        <v>ƒ __/__</v>
      </c>
      <c r="B1789" s="217" t="str">
        <f>IFERROR(IF(VLOOKUP(L1789,ActivityList[#Data],13,0)="Yes"," "&amp;Map,"")&amp;IF(VLOOKUP(L1789,ActivityList[#Data],14,0)="Yes"," "&amp;Timeline,IF(VLOOKUP(L1789,ActivityList[#Data],14,0)="Figure"," "&amp;Timeline&amp;Figure,"")),"")</f>
        <v/>
      </c>
      <c r="C1789" s="85" t="str">
        <v>Think about the research question and plan the project</v>
      </c>
      <c r="D1789" s="218" t="str">
        <v>+ Writing &amp; Research Project</v>
      </c>
      <c r="E1789" s="218" t="str">
        <v>Language Arts</v>
      </c>
      <c r="F1789" s="219" t="str">
        <v>Writing</v>
      </c>
      <c r="G1789" s="5">
        <v>82</v>
      </c>
      <c r="H1789" s="5" t="str">
        <v>Ethan</v>
      </c>
      <c r="I1789" s="5" t="str">
        <v>Planned</v>
      </c>
      <c r="J1789" s="220">
        <f>_xlfn.XLOOKUP(G1789,Calendar!$A$2:$A$300,Calendar!$B$2:$B$300)</f>
        <v>43462</v>
      </c>
      <c r="K1789" s="5" t="b">
        <f t="shared" ca="1" si="87"/>
        <v>0</v>
      </c>
      <c r="L1789" s="5" t="str">
        <f t="shared" si="88"/>
        <v>Language Arts+ Writing &amp; Research Project82</v>
      </c>
    </row>
    <row r="1790" spans="1:12" hidden="1" x14ac:dyDescent="0.25">
      <c r="A1790" s="217" t="str">
        <f t="shared" si="86"/>
        <v>ƒ __/__</v>
      </c>
      <c r="B1790" s="217" t="str">
        <f>IFERROR(IF(VLOOKUP(L1790,ActivityList[#Data],13,0)="Yes"," "&amp;Map,"")&amp;IF(VLOOKUP(L1790,ActivityList[#Data],14,0)="Yes"," "&amp;Timeline,IF(VLOOKUP(L1790,ActivityList[#Data],14,0)="Figure"," "&amp;Timeline&amp;Figure,"")),"")</f>
        <v/>
      </c>
      <c r="C1790" s="85" t="str">
        <v>Research for the assignment</v>
      </c>
      <c r="D1790" s="218" t="str">
        <v>+ Writing &amp; Research Project</v>
      </c>
      <c r="E1790" s="218" t="str">
        <v>Language Arts</v>
      </c>
      <c r="F1790" s="219" t="str">
        <v>Writing</v>
      </c>
      <c r="G1790" s="5">
        <v>83</v>
      </c>
      <c r="H1790" s="5" t="str">
        <v>Ethan</v>
      </c>
      <c r="I1790" s="5" t="str">
        <v>Planned</v>
      </c>
      <c r="J1790" s="220">
        <f>_xlfn.XLOOKUP(G1790,Calendar!$A$2:$A$300,Calendar!$B$2:$B$300)</f>
        <v>43467</v>
      </c>
      <c r="K1790" s="5" t="b">
        <f t="shared" ca="1" si="87"/>
        <v>0</v>
      </c>
      <c r="L1790" s="5" t="str">
        <f t="shared" si="88"/>
        <v>Language Arts+ Writing &amp; Research Project83</v>
      </c>
    </row>
    <row r="1791" spans="1:12" hidden="1" x14ac:dyDescent="0.25">
      <c r="A1791" s="217" t="str">
        <f t="shared" si="86"/>
        <v>ƒ __/__</v>
      </c>
      <c r="B1791" s="217" t="str">
        <f>IFERROR(IF(VLOOKUP(L1791,ActivityList[#Data],13,0)="Yes"," "&amp;Map,"")&amp;IF(VLOOKUP(L1791,ActivityList[#Data],14,0)="Yes"," "&amp;Timeline,IF(VLOOKUP(L1791,ActivityList[#Data],14,0)="Figure"," "&amp;Timeline&amp;Figure,"")),"")</f>
        <v/>
      </c>
      <c r="C1791" s="85" t="str">
        <v>Write an outline of the paper</v>
      </c>
      <c r="D1791" s="218" t="str">
        <v>+ Writing &amp; Research Project</v>
      </c>
      <c r="E1791" s="218" t="str">
        <v>Language Arts</v>
      </c>
      <c r="F1791" s="219" t="str">
        <v>Writing</v>
      </c>
      <c r="G1791" s="5">
        <v>84</v>
      </c>
      <c r="H1791" s="5" t="str">
        <v>Ethan</v>
      </c>
      <c r="I1791" s="5" t="str">
        <v>Planned</v>
      </c>
      <c r="J1791" s="220">
        <f>_xlfn.XLOOKUP(G1791,Calendar!$A$2:$A$300,Calendar!$B$2:$B$300)</f>
        <v>43468</v>
      </c>
      <c r="K1791" s="5" t="b">
        <f t="shared" ca="1" si="87"/>
        <v>0</v>
      </c>
      <c r="L1791" s="5" t="str">
        <f t="shared" si="88"/>
        <v>Language Arts+ Writing &amp; Research Project84</v>
      </c>
    </row>
    <row r="1792" spans="1:12" hidden="1" x14ac:dyDescent="0.25">
      <c r="A1792" s="217" t="str">
        <f t="shared" si="86"/>
        <v>ƒ __/__</v>
      </c>
      <c r="B1792" s="217" t="str">
        <f>IFERROR(IF(VLOOKUP(L1792,ActivityList[#Data],13,0)="Yes"," "&amp;Map,"")&amp;IF(VLOOKUP(L1792,ActivityList[#Data],14,0)="Yes"," "&amp;Timeline,IF(VLOOKUP(L1792,ActivityList[#Data],14,0)="Figure"," "&amp;Timeline&amp;Figure,"")),"")</f>
        <v/>
      </c>
      <c r="C1792" s="85" t="str">
        <v>Write a draft of the paper</v>
      </c>
      <c r="D1792" s="218" t="str">
        <v>+ Writing &amp; Research Project</v>
      </c>
      <c r="E1792" s="218" t="str">
        <v>Language Arts</v>
      </c>
      <c r="F1792" s="219" t="str">
        <v>Writing</v>
      </c>
      <c r="G1792" s="5">
        <v>87</v>
      </c>
      <c r="H1792" s="5" t="str">
        <v>Ethan</v>
      </c>
      <c r="I1792" s="5" t="str">
        <v>Planned</v>
      </c>
      <c r="J1792" s="220">
        <f>_xlfn.XLOOKUP(G1792,Calendar!$A$2:$A$300,Calendar!$B$2:$B$300)</f>
        <v>43473</v>
      </c>
      <c r="K1792" s="5" t="b">
        <f t="shared" ca="1" si="87"/>
        <v>0</v>
      </c>
      <c r="L1792" s="5" t="str">
        <f t="shared" si="88"/>
        <v>Language Arts+ Writing &amp; Research Project87</v>
      </c>
    </row>
    <row r="1793" spans="1:12" hidden="1" x14ac:dyDescent="0.25">
      <c r="A1793" s="217" t="str">
        <f t="shared" si="86"/>
        <v>ƒ __/__</v>
      </c>
      <c r="B1793" s="217" t="str">
        <f>IFERROR(IF(VLOOKUP(L1793,ActivityList[#Data],13,0)="Yes"," "&amp;Map,"")&amp;IF(VLOOKUP(L1793,ActivityList[#Data],14,0)="Yes"," "&amp;Timeline,IF(VLOOKUP(L1793,ActivityList[#Data],14,0)="Figure"," "&amp;Timeline&amp;Figure,"")),"")</f>
        <v/>
      </c>
      <c r="C1793" s="85" t="str">
        <v>Conduct further research</v>
      </c>
      <c r="D1793" s="218" t="str">
        <v>+ Writing &amp; Research Project</v>
      </c>
      <c r="E1793" s="218" t="str">
        <v>Language Arts</v>
      </c>
      <c r="F1793" s="219" t="str">
        <v>Writing</v>
      </c>
      <c r="G1793" s="5">
        <v>88</v>
      </c>
      <c r="H1793" s="5" t="str">
        <v>Ethan</v>
      </c>
      <c r="I1793" s="5" t="str">
        <v>Planned</v>
      </c>
      <c r="J1793" s="220">
        <f>_xlfn.XLOOKUP(G1793,Calendar!$A$2:$A$300,Calendar!$B$2:$B$300)</f>
        <v>43474</v>
      </c>
      <c r="K1793" s="5" t="b">
        <f t="shared" ca="1" si="87"/>
        <v>0</v>
      </c>
      <c r="L1793" s="5" t="str">
        <f t="shared" si="88"/>
        <v>Language Arts+ Writing &amp; Research Project88</v>
      </c>
    </row>
    <row r="1794" spans="1:12" hidden="1" x14ac:dyDescent="0.25">
      <c r="A1794" s="217" t="str">
        <f t="shared" si="86"/>
        <v>ƒ __/__</v>
      </c>
      <c r="B1794" s="217" t="str">
        <f>IFERROR(IF(VLOOKUP(L1794,ActivityList[#Data],13,0)="Yes"," "&amp;Map,"")&amp;IF(VLOOKUP(L1794,ActivityList[#Data],14,0)="Yes"," "&amp;Timeline,IF(VLOOKUP(L1794,ActivityList[#Data],14,0)="Figure"," "&amp;Timeline&amp;Figure,"")),"")</f>
        <v/>
      </c>
      <c r="C1794" s="85" t="str">
        <v>Final writing and editing</v>
      </c>
      <c r="D1794" s="218" t="str">
        <v>+ Writing &amp; Research Project</v>
      </c>
      <c r="E1794" s="218" t="str">
        <v>Language Arts</v>
      </c>
      <c r="F1794" s="219" t="str">
        <v>Writing</v>
      </c>
      <c r="G1794" s="5">
        <v>89</v>
      </c>
      <c r="H1794" s="5" t="str">
        <v>Ethan</v>
      </c>
      <c r="I1794" s="5" t="str">
        <v>Planned</v>
      </c>
      <c r="J1794" s="220">
        <f>_xlfn.XLOOKUP(G1794,Calendar!$A$2:$A$300,Calendar!$B$2:$B$300)</f>
        <v>43475</v>
      </c>
      <c r="K1794" s="5" t="b">
        <f t="shared" ca="1" si="87"/>
        <v>0</v>
      </c>
      <c r="L1794" s="5" t="str">
        <f t="shared" si="88"/>
        <v>Language Arts+ Writing &amp; Research Project89</v>
      </c>
    </row>
    <row r="1795" spans="1:12" hidden="1" x14ac:dyDescent="0.25">
      <c r="A1795" s="217" t="str">
        <f t="shared" si="86"/>
        <v>ƒ __/__</v>
      </c>
      <c r="B1795" s="217" t="str">
        <f>IFERROR(IF(VLOOKUP(L1795,ActivityList[#Data],13,0)="Yes"," "&amp;Map,"")&amp;IF(VLOOKUP(L1795,ActivityList[#Data],14,0)="Yes"," "&amp;Timeline,IF(VLOOKUP(L1795,ActivityList[#Data],14,0)="Figure"," "&amp;Timeline&amp;Figure,"")),"")</f>
        <v/>
      </c>
      <c r="C1795" s="85" t="str">
        <v>Think about the research question and plan the project</v>
      </c>
      <c r="D1795" s="218" t="str">
        <v>+ Writing &amp; Research Project</v>
      </c>
      <c r="E1795" s="218" t="str">
        <v>Language Arts</v>
      </c>
      <c r="F1795" s="219" t="str">
        <v>Writing</v>
      </c>
      <c r="G1795" s="5">
        <v>97</v>
      </c>
      <c r="H1795" s="5" t="str">
        <v>Ethan</v>
      </c>
      <c r="I1795" s="5" t="str">
        <v>Planned</v>
      </c>
      <c r="J1795" s="220">
        <f>_xlfn.XLOOKUP(G1795,Calendar!$A$2:$A$300,Calendar!$B$2:$B$300)</f>
        <v>43487</v>
      </c>
      <c r="K1795" s="5" t="b">
        <f t="shared" ca="1" si="87"/>
        <v>0</v>
      </c>
      <c r="L1795" s="5" t="str">
        <f t="shared" si="88"/>
        <v>Language Arts+ Writing &amp; Research Project97</v>
      </c>
    </row>
    <row r="1796" spans="1:12" hidden="1" x14ac:dyDescent="0.25">
      <c r="A1796" s="217" t="str">
        <f t="shared" si="86"/>
        <v>ƒ __/__</v>
      </c>
      <c r="B1796" s="217" t="str">
        <f>IFERROR(IF(VLOOKUP(L1796,ActivityList[#Data],13,0)="Yes"," "&amp;Map,"")&amp;IF(VLOOKUP(L1796,ActivityList[#Data],14,0)="Yes"," "&amp;Timeline,IF(VLOOKUP(L1796,ActivityList[#Data],14,0)="Figure"," "&amp;Timeline&amp;Figure,"")),"")</f>
        <v/>
      </c>
      <c r="C1796" s="85" t="str">
        <v>Research for the assignment</v>
      </c>
      <c r="D1796" s="218" t="str">
        <v>+ Writing &amp; Research Project</v>
      </c>
      <c r="E1796" s="218" t="str">
        <v>Language Arts</v>
      </c>
      <c r="F1796" s="219" t="str">
        <v>Writing</v>
      </c>
      <c r="G1796" s="5">
        <v>98</v>
      </c>
      <c r="H1796" s="5" t="str">
        <v>Ethan</v>
      </c>
      <c r="I1796" s="5" t="str">
        <v>Planned</v>
      </c>
      <c r="J1796" s="220">
        <f>_xlfn.XLOOKUP(G1796,Calendar!$A$2:$A$300,Calendar!$B$2:$B$300)</f>
        <v>43488</v>
      </c>
      <c r="K1796" s="5" t="b">
        <f t="shared" ca="1" si="87"/>
        <v>0</v>
      </c>
      <c r="L1796" s="5" t="str">
        <f t="shared" si="88"/>
        <v>Language Arts+ Writing &amp; Research Project98</v>
      </c>
    </row>
    <row r="1797" spans="1:12" hidden="1" x14ac:dyDescent="0.25">
      <c r="A1797" s="217" t="str">
        <f t="shared" ref="A1797:A1860" si="89">Planned&amp;" __/__"</f>
        <v>ƒ __/__</v>
      </c>
      <c r="B1797" s="217" t="str">
        <f>IFERROR(IF(VLOOKUP(L1797,ActivityList[#Data],13,0)="Yes"," "&amp;Map,"")&amp;IF(VLOOKUP(L1797,ActivityList[#Data],14,0)="Yes"," "&amp;Timeline,IF(VLOOKUP(L1797,ActivityList[#Data],14,0)="Figure"," "&amp;Timeline&amp;Figure,"")),"")</f>
        <v/>
      </c>
      <c r="C1797" s="85" t="str">
        <v>Write an outline of the paper</v>
      </c>
      <c r="D1797" s="218" t="str">
        <v>+ Writing &amp; Research Project</v>
      </c>
      <c r="E1797" s="218" t="str">
        <v>Language Arts</v>
      </c>
      <c r="F1797" s="219" t="str">
        <v>Writing</v>
      </c>
      <c r="G1797" s="5">
        <v>99</v>
      </c>
      <c r="H1797" s="5" t="str">
        <v>Ethan</v>
      </c>
      <c r="I1797" s="5" t="str">
        <v>Planned</v>
      </c>
      <c r="J1797" s="220">
        <f>_xlfn.XLOOKUP(G1797,Calendar!$A$2:$A$300,Calendar!$B$2:$B$300)</f>
        <v>43489</v>
      </c>
      <c r="K1797" s="5" t="b">
        <f t="shared" ca="1" si="87"/>
        <v>0</v>
      </c>
      <c r="L1797" s="5" t="str">
        <f t="shared" si="88"/>
        <v>Language Arts+ Writing &amp; Research Project99</v>
      </c>
    </row>
    <row r="1798" spans="1:12" hidden="1" x14ac:dyDescent="0.25">
      <c r="A1798" s="217" t="str">
        <f t="shared" si="89"/>
        <v>ƒ __/__</v>
      </c>
      <c r="B1798" s="217" t="str">
        <f>IFERROR(IF(VLOOKUP(L1798,ActivityList[#Data],13,0)="Yes"," "&amp;Map,"")&amp;IF(VLOOKUP(L1798,ActivityList[#Data],14,0)="Yes"," "&amp;Timeline,IF(VLOOKUP(L1798,ActivityList[#Data],14,0)="Figure"," "&amp;Timeline&amp;Figure,"")),"")</f>
        <v/>
      </c>
      <c r="C1798" s="85" t="str">
        <v>Write a draft of the paper</v>
      </c>
      <c r="D1798" s="218" t="str">
        <v>+ Writing &amp; Research Project</v>
      </c>
      <c r="E1798" s="218" t="str">
        <v>Language Arts</v>
      </c>
      <c r="F1798" s="219" t="str">
        <v>Writing</v>
      </c>
      <c r="G1798" s="5">
        <v>102</v>
      </c>
      <c r="H1798" s="5" t="str">
        <v>Ethan</v>
      </c>
      <c r="I1798" s="5" t="str">
        <v>Planned</v>
      </c>
      <c r="J1798" s="220">
        <f>_xlfn.XLOOKUP(G1798,Calendar!$A$2:$A$300,Calendar!$B$2:$B$300)</f>
        <v>43494</v>
      </c>
      <c r="K1798" s="5" t="b">
        <f t="shared" ca="1" si="87"/>
        <v>0</v>
      </c>
      <c r="L1798" s="5" t="str">
        <f t="shared" si="88"/>
        <v>Language Arts+ Writing &amp; Research Project102</v>
      </c>
    </row>
    <row r="1799" spans="1:12" hidden="1" x14ac:dyDescent="0.25">
      <c r="A1799" s="217" t="str">
        <f t="shared" si="89"/>
        <v>ƒ __/__</v>
      </c>
      <c r="B1799" s="217" t="str">
        <f>IFERROR(IF(VLOOKUP(L1799,ActivityList[#Data],13,0)="Yes"," "&amp;Map,"")&amp;IF(VLOOKUP(L1799,ActivityList[#Data],14,0)="Yes"," "&amp;Timeline,IF(VLOOKUP(L1799,ActivityList[#Data],14,0)="Figure"," "&amp;Timeline&amp;Figure,"")),"")</f>
        <v/>
      </c>
      <c r="C1799" s="85" t="str">
        <v>Conduct further research</v>
      </c>
      <c r="D1799" s="218" t="str">
        <v>+ Writing &amp; Research Project</v>
      </c>
      <c r="E1799" s="218" t="str">
        <v>Language Arts</v>
      </c>
      <c r="F1799" s="219" t="str">
        <v>Writing</v>
      </c>
      <c r="G1799" s="5">
        <v>103</v>
      </c>
      <c r="H1799" s="5" t="str">
        <v>Ethan</v>
      </c>
      <c r="I1799" s="5" t="str">
        <v>Planned</v>
      </c>
      <c r="J1799" s="220">
        <f>_xlfn.XLOOKUP(G1799,Calendar!$A$2:$A$300,Calendar!$B$2:$B$300)</f>
        <v>43495</v>
      </c>
      <c r="K1799" s="5" t="b">
        <f t="shared" ca="1" si="87"/>
        <v>0</v>
      </c>
      <c r="L1799" s="5" t="str">
        <f t="shared" si="88"/>
        <v>Language Arts+ Writing &amp; Research Project103</v>
      </c>
    </row>
    <row r="1800" spans="1:12" hidden="1" x14ac:dyDescent="0.25">
      <c r="A1800" s="217" t="str">
        <f t="shared" si="89"/>
        <v>ƒ __/__</v>
      </c>
      <c r="B1800" s="217" t="str">
        <f>IFERROR(IF(VLOOKUP(L1800,ActivityList[#Data],13,0)="Yes"," "&amp;Map,"")&amp;IF(VLOOKUP(L1800,ActivityList[#Data],14,0)="Yes"," "&amp;Timeline,IF(VLOOKUP(L1800,ActivityList[#Data],14,0)="Figure"," "&amp;Timeline&amp;Figure,"")),"")</f>
        <v/>
      </c>
      <c r="C1800" s="85" t="str">
        <v>Final writing and editing</v>
      </c>
      <c r="D1800" s="218" t="str">
        <v>+ Writing &amp; Research Project</v>
      </c>
      <c r="E1800" s="218" t="str">
        <v>Language Arts</v>
      </c>
      <c r="F1800" s="219" t="str">
        <v>Writing</v>
      </c>
      <c r="G1800" s="5">
        <v>104</v>
      </c>
      <c r="H1800" s="5" t="str">
        <v>Ethan</v>
      </c>
      <c r="I1800" s="5" t="str">
        <v>Planned</v>
      </c>
      <c r="J1800" s="220">
        <f>_xlfn.XLOOKUP(G1800,Calendar!$A$2:$A$300,Calendar!$B$2:$B$300)</f>
        <v>43496</v>
      </c>
      <c r="K1800" s="5" t="b">
        <f t="shared" ca="1" si="87"/>
        <v>0</v>
      </c>
      <c r="L1800" s="5" t="str">
        <f t="shared" si="88"/>
        <v>Language Arts+ Writing &amp; Research Project104</v>
      </c>
    </row>
    <row r="1801" spans="1:12" hidden="1" x14ac:dyDescent="0.25">
      <c r="A1801" s="217" t="str">
        <f t="shared" si="89"/>
        <v>ƒ __/__</v>
      </c>
      <c r="B1801" s="217" t="str">
        <f>IFERROR(IF(VLOOKUP(L1801,ActivityList[#Data],13,0)="Yes"," "&amp;Map,"")&amp;IF(VLOOKUP(L1801,ActivityList[#Data],14,0)="Yes"," "&amp;Timeline,IF(VLOOKUP(L1801,ActivityList[#Data],14,0)="Figure"," "&amp;Timeline&amp;Figure,"")),"")</f>
        <v/>
      </c>
      <c r="C1801" s="85" t="str">
        <v>Think about the research question and plan the project</v>
      </c>
      <c r="D1801" s="218" t="str">
        <v>+ Writing &amp; Research Project</v>
      </c>
      <c r="E1801" s="218" t="str">
        <v>Language Arts</v>
      </c>
      <c r="F1801" s="219" t="str">
        <v>Writing</v>
      </c>
      <c r="G1801" s="5">
        <v>112</v>
      </c>
      <c r="H1801" s="5" t="str">
        <v>Ethan</v>
      </c>
      <c r="I1801" s="5" t="str">
        <v>Planned</v>
      </c>
      <c r="J1801" s="220">
        <f>_xlfn.XLOOKUP(G1801,Calendar!$A$2:$A$300,Calendar!$B$2:$B$300)</f>
        <v>43508</v>
      </c>
      <c r="K1801" s="5" t="b">
        <f t="shared" ca="1" si="87"/>
        <v>0</v>
      </c>
      <c r="L1801" s="5" t="str">
        <f t="shared" si="88"/>
        <v>Language Arts+ Writing &amp; Research Project112</v>
      </c>
    </row>
    <row r="1802" spans="1:12" hidden="1" x14ac:dyDescent="0.25">
      <c r="A1802" s="217" t="str">
        <f t="shared" si="89"/>
        <v>ƒ __/__</v>
      </c>
      <c r="B1802" s="217" t="str">
        <f>IFERROR(IF(VLOOKUP(L1802,ActivityList[#Data],13,0)="Yes"," "&amp;Map,"")&amp;IF(VLOOKUP(L1802,ActivityList[#Data],14,0)="Yes"," "&amp;Timeline,IF(VLOOKUP(L1802,ActivityList[#Data],14,0)="Figure"," "&amp;Timeline&amp;Figure,"")),"")</f>
        <v/>
      </c>
      <c r="C1802" s="85" t="str">
        <v>Research for the assignment</v>
      </c>
      <c r="D1802" s="218" t="str">
        <v>+ Writing &amp; Research Project</v>
      </c>
      <c r="E1802" s="218" t="str">
        <v>Language Arts</v>
      </c>
      <c r="F1802" s="219" t="str">
        <v>Writing</v>
      </c>
      <c r="G1802" s="5">
        <v>113</v>
      </c>
      <c r="H1802" s="5" t="str">
        <v>Ethan</v>
      </c>
      <c r="I1802" s="5" t="str">
        <v>Planned</v>
      </c>
      <c r="J1802" s="220">
        <f>_xlfn.XLOOKUP(G1802,Calendar!$A$2:$A$300,Calendar!$B$2:$B$300)</f>
        <v>43509</v>
      </c>
      <c r="K1802" s="5" t="b">
        <f t="shared" ca="1" si="87"/>
        <v>0</v>
      </c>
      <c r="L1802" s="5" t="str">
        <f t="shared" si="88"/>
        <v>Language Arts+ Writing &amp; Research Project113</v>
      </c>
    </row>
    <row r="1803" spans="1:12" hidden="1" x14ac:dyDescent="0.25">
      <c r="A1803" s="217" t="str">
        <f t="shared" si="89"/>
        <v>ƒ __/__</v>
      </c>
      <c r="B1803" s="217" t="str">
        <f>IFERROR(IF(VLOOKUP(L1803,ActivityList[#Data],13,0)="Yes"," "&amp;Map,"")&amp;IF(VLOOKUP(L1803,ActivityList[#Data],14,0)="Yes"," "&amp;Timeline,IF(VLOOKUP(L1803,ActivityList[#Data],14,0)="Figure"," "&amp;Timeline&amp;Figure,"")),"")</f>
        <v/>
      </c>
      <c r="C1803" s="85" t="str">
        <v>Write an outline of the paper</v>
      </c>
      <c r="D1803" s="218" t="str">
        <v>+ Writing &amp; Research Project</v>
      </c>
      <c r="E1803" s="218" t="str">
        <v>Language Arts</v>
      </c>
      <c r="F1803" s="219" t="str">
        <v>Writing</v>
      </c>
      <c r="G1803" s="5">
        <v>114</v>
      </c>
      <c r="H1803" s="5" t="str">
        <v>Ethan</v>
      </c>
      <c r="I1803" s="5" t="str">
        <v>Planned</v>
      </c>
      <c r="J1803" s="220">
        <f>_xlfn.XLOOKUP(G1803,Calendar!$A$2:$A$300,Calendar!$B$2:$B$300)</f>
        <v>43510</v>
      </c>
      <c r="K1803" s="5" t="b">
        <f t="shared" ca="1" si="87"/>
        <v>0</v>
      </c>
      <c r="L1803" s="5" t="str">
        <f t="shared" si="88"/>
        <v>Language Arts+ Writing &amp; Research Project114</v>
      </c>
    </row>
    <row r="1804" spans="1:12" hidden="1" x14ac:dyDescent="0.25">
      <c r="A1804" s="217" t="str">
        <f t="shared" si="89"/>
        <v>ƒ __/__</v>
      </c>
      <c r="B1804" s="217" t="str">
        <f>IFERROR(IF(VLOOKUP(L1804,ActivityList[#Data],13,0)="Yes"," "&amp;Map,"")&amp;IF(VLOOKUP(L1804,ActivityList[#Data],14,0)="Yes"," "&amp;Timeline,IF(VLOOKUP(L1804,ActivityList[#Data],14,0)="Figure"," "&amp;Timeline&amp;Figure,"")),"")</f>
        <v/>
      </c>
      <c r="C1804" s="85" t="str">
        <v>Write a draft of the paper</v>
      </c>
      <c r="D1804" s="218" t="str">
        <v>+ Writing &amp; Research Project</v>
      </c>
      <c r="E1804" s="218" t="str">
        <v>Language Arts</v>
      </c>
      <c r="F1804" s="219" t="str">
        <v>Writing</v>
      </c>
      <c r="G1804" s="5">
        <v>117</v>
      </c>
      <c r="H1804" s="5" t="str">
        <v>Ethan</v>
      </c>
      <c r="I1804" s="5" t="str">
        <v>Planned</v>
      </c>
      <c r="J1804" s="220">
        <f>_xlfn.XLOOKUP(G1804,Calendar!$A$2:$A$300,Calendar!$B$2:$B$300)</f>
        <v>43515</v>
      </c>
      <c r="K1804" s="5" t="b">
        <f t="shared" ca="1" si="87"/>
        <v>0</v>
      </c>
      <c r="L1804" s="5" t="str">
        <f t="shared" si="88"/>
        <v>Language Arts+ Writing &amp; Research Project117</v>
      </c>
    </row>
    <row r="1805" spans="1:12" hidden="1" x14ac:dyDescent="0.25">
      <c r="A1805" s="217" t="str">
        <f t="shared" si="89"/>
        <v>ƒ __/__</v>
      </c>
      <c r="B1805" s="217" t="str">
        <f>IFERROR(IF(VLOOKUP(L1805,ActivityList[#Data],13,0)="Yes"," "&amp;Map,"")&amp;IF(VLOOKUP(L1805,ActivityList[#Data],14,0)="Yes"," "&amp;Timeline,IF(VLOOKUP(L1805,ActivityList[#Data],14,0)="Figure"," "&amp;Timeline&amp;Figure,"")),"")</f>
        <v/>
      </c>
      <c r="C1805" s="85" t="str">
        <v>Conduct further research</v>
      </c>
      <c r="D1805" s="218" t="str">
        <v>+ Writing &amp; Research Project</v>
      </c>
      <c r="E1805" s="218" t="str">
        <v>Language Arts</v>
      </c>
      <c r="F1805" s="219" t="str">
        <v>Writing</v>
      </c>
      <c r="G1805" s="5">
        <v>118</v>
      </c>
      <c r="H1805" s="5" t="str">
        <v>Ethan</v>
      </c>
      <c r="I1805" s="5" t="str">
        <v>Planned</v>
      </c>
      <c r="J1805" s="220">
        <f>_xlfn.XLOOKUP(G1805,Calendar!$A$2:$A$300,Calendar!$B$2:$B$300)</f>
        <v>43516</v>
      </c>
      <c r="K1805" s="5" t="b">
        <f t="shared" ca="1" si="87"/>
        <v>0</v>
      </c>
      <c r="L1805" s="5" t="str">
        <f t="shared" si="88"/>
        <v>Language Arts+ Writing &amp; Research Project118</v>
      </c>
    </row>
    <row r="1806" spans="1:12" hidden="1" x14ac:dyDescent="0.25">
      <c r="A1806" s="217" t="str">
        <f t="shared" si="89"/>
        <v>ƒ __/__</v>
      </c>
      <c r="B1806" s="217" t="str">
        <f>IFERROR(IF(VLOOKUP(L1806,ActivityList[#Data],13,0)="Yes"," "&amp;Map,"")&amp;IF(VLOOKUP(L1806,ActivityList[#Data],14,0)="Yes"," "&amp;Timeline,IF(VLOOKUP(L1806,ActivityList[#Data],14,0)="Figure"," "&amp;Timeline&amp;Figure,"")),"")</f>
        <v/>
      </c>
      <c r="C1806" s="85" t="str">
        <v>Final writing and editing</v>
      </c>
      <c r="D1806" s="218" t="str">
        <v>+ Writing &amp; Research Project</v>
      </c>
      <c r="E1806" s="218" t="str">
        <v>Language Arts</v>
      </c>
      <c r="F1806" s="219" t="str">
        <v>Writing</v>
      </c>
      <c r="G1806" s="5">
        <v>119</v>
      </c>
      <c r="H1806" s="5" t="str">
        <v>Ethan</v>
      </c>
      <c r="I1806" s="5" t="str">
        <v>Planned</v>
      </c>
      <c r="J1806" s="220">
        <f>_xlfn.XLOOKUP(G1806,Calendar!$A$2:$A$300,Calendar!$B$2:$B$300)</f>
        <v>43517</v>
      </c>
      <c r="K1806" s="5" t="b">
        <f t="shared" ca="1" si="87"/>
        <v>0</v>
      </c>
      <c r="L1806" s="5" t="str">
        <f t="shared" si="88"/>
        <v>Language Arts+ Writing &amp; Research Project119</v>
      </c>
    </row>
    <row r="1807" spans="1:12" hidden="1" x14ac:dyDescent="0.25">
      <c r="A1807" s="217" t="str">
        <f t="shared" si="89"/>
        <v>ƒ __/__</v>
      </c>
      <c r="B1807" s="217" t="str">
        <f>IFERROR(IF(VLOOKUP(L1807,ActivityList[#Data],13,0)="Yes"," "&amp;Map,"")&amp;IF(VLOOKUP(L1807,ActivityList[#Data],14,0)="Yes"," "&amp;Timeline,IF(VLOOKUP(L1807,ActivityList[#Data],14,0)="Figure"," "&amp;Timeline&amp;Figure,"")),"")</f>
        <v/>
      </c>
      <c r="C1807" s="85" t="str">
        <v>Think about the research question and plan the project</v>
      </c>
      <c r="D1807" s="218" t="str">
        <v>+ Writing &amp; Research Project</v>
      </c>
      <c r="E1807" s="218" t="str">
        <v>Language Arts</v>
      </c>
      <c r="F1807" s="219" t="str">
        <v>Writing</v>
      </c>
      <c r="G1807" s="5">
        <v>127</v>
      </c>
      <c r="H1807" s="5" t="str">
        <v>Ethan</v>
      </c>
      <c r="I1807" s="5" t="str">
        <v>Planned</v>
      </c>
      <c r="J1807" s="220">
        <f>_xlfn.XLOOKUP(G1807,Calendar!$A$2:$A$300,Calendar!$B$2:$B$300)</f>
        <v>43529</v>
      </c>
      <c r="K1807" s="5" t="b">
        <f t="shared" ca="1" si="87"/>
        <v>0</v>
      </c>
      <c r="L1807" s="5" t="str">
        <f t="shared" si="88"/>
        <v>Language Arts+ Writing &amp; Research Project127</v>
      </c>
    </row>
    <row r="1808" spans="1:12" hidden="1" x14ac:dyDescent="0.25">
      <c r="A1808" s="217" t="str">
        <f t="shared" si="89"/>
        <v>ƒ __/__</v>
      </c>
      <c r="B1808" s="217" t="str">
        <f>IFERROR(IF(VLOOKUP(L1808,ActivityList[#Data],13,0)="Yes"," "&amp;Map,"")&amp;IF(VLOOKUP(L1808,ActivityList[#Data],14,0)="Yes"," "&amp;Timeline,IF(VLOOKUP(L1808,ActivityList[#Data],14,0)="Figure"," "&amp;Timeline&amp;Figure,"")),"")</f>
        <v/>
      </c>
      <c r="C1808" s="85" t="str">
        <v>Research for the assignment</v>
      </c>
      <c r="D1808" s="218" t="str">
        <v>+ Writing &amp; Research Project</v>
      </c>
      <c r="E1808" s="218" t="str">
        <v>Language Arts</v>
      </c>
      <c r="F1808" s="219" t="str">
        <v>Writing</v>
      </c>
      <c r="G1808" s="5">
        <v>128</v>
      </c>
      <c r="H1808" s="5" t="str">
        <v>Ethan</v>
      </c>
      <c r="I1808" s="5" t="str">
        <v>Planned</v>
      </c>
      <c r="J1808" s="220">
        <f>_xlfn.XLOOKUP(G1808,Calendar!$A$2:$A$300,Calendar!$B$2:$B$300)</f>
        <v>43530</v>
      </c>
      <c r="K1808" s="5" t="b">
        <f t="shared" ca="1" si="87"/>
        <v>0</v>
      </c>
      <c r="L1808" s="5" t="str">
        <f t="shared" si="88"/>
        <v>Language Arts+ Writing &amp; Research Project128</v>
      </c>
    </row>
    <row r="1809" spans="1:12" hidden="1" x14ac:dyDescent="0.25">
      <c r="A1809" s="217" t="str">
        <f t="shared" si="89"/>
        <v>ƒ __/__</v>
      </c>
      <c r="B1809" s="217" t="str">
        <f>IFERROR(IF(VLOOKUP(L1809,ActivityList[#Data],13,0)="Yes"," "&amp;Map,"")&amp;IF(VLOOKUP(L1809,ActivityList[#Data],14,0)="Yes"," "&amp;Timeline,IF(VLOOKUP(L1809,ActivityList[#Data],14,0)="Figure"," "&amp;Timeline&amp;Figure,"")),"")</f>
        <v/>
      </c>
      <c r="C1809" s="85" t="str">
        <v>Write an outline of the paper</v>
      </c>
      <c r="D1809" s="218" t="str">
        <v>+ Writing &amp; Research Project</v>
      </c>
      <c r="E1809" s="218" t="str">
        <v>Language Arts</v>
      </c>
      <c r="F1809" s="219" t="str">
        <v>Writing</v>
      </c>
      <c r="G1809" s="5">
        <v>129</v>
      </c>
      <c r="H1809" s="5" t="str">
        <v>Ethan</v>
      </c>
      <c r="I1809" s="5" t="str">
        <v>Planned</v>
      </c>
      <c r="J1809" s="220">
        <f>_xlfn.XLOOKUP(G1809,Calendar!$A$2:$A$300,Calendar!$B$2:$B$300)</f>
        <v>43531</v>
      </c>
      <c r="K1809" s="5" t="b">
        <f t="shared" ca="1" si="87"/>
        <v>0</v>
      </c>
      <c r="L1809" s="5" t="str">
        <f t="shared" si="88"/>
        <v>Language Arts+ Writing &amp; Research Project129</v>
      </c>
    </row>
    <row r="1810" spans="1:12" hidden="1" x14ac:dyDescent="0.25">
      <c r="A1810" s="217" t="str">
        <f t="shared" si="89"/>
        <v>ƒ __/__</v>
      </c>
      <c r="B1810" s="217" t="str">
        <f>IFERROR(IF(VLOOKUP(L1810,ActivityList[#Data],13,0)="Yes"," "&amp;Map,"")&amp;IF(VLOOKUP(L1810,ActivityList[#Data],14,0)="Yes"," "&amp;Timeline,IF(VLOOKUP(L1810,ActivityList[#Data],14,0)="Figure"," "&amp;Timeline&amp;Figure,"")),"")</f>
        <v/>
      </c>
      <c r="C1810" s="85" t="str">
        <v>Write a draft of the paper</v>
      </c>
      <c r="D1810" s="218" t="str">
        <v>+ Writing &amp; Research Project</v>
      </c>
      <c r="E1810" s="218" t="str">
        <v>Language Arts</v>
      </c>
      <c r="F1810" s="219" t="str">
        <v>Writing</v>
      </c>
      <c r="G1810" s="5">
        <v>132</v>
      </c>
      <c r="H1810" s="5" t="str">
        <v>Ethan</v>
      </c>
      <c r="I1810" s="5" t="str">
        <v>Planned</v>
      </c>
      <c r="J1810" s="220">
        <f>_xlfn.XLOOKUP(G1810,Calendar!$A$2:$A$300,Calendar!$B$2:$B$300)</f>
        <v>43536</v>
      </c>
      <c r="K1810" s="5" t="b">
        <f t="shared" ca="1" si="87"/>
        <v>0</v>
      </c>
      <c r="L1810" s="5" t="str">
        <f t="shared" si="88"/>
        <v>Language Arts+ Writing &amp; Research Project132</v>
      </c>
    </row>
    <row r="1811" spans="1:12" hidden="1" x14ac:dyDescent="0.25">
      <c r="A1811" s="217" t="str">
        <f t="shared" si="89"/>
        <v>ƒ __/__</v>
      </c>
      <c r="B1811" s="217" t="str">
        <f>IFERROR(IF(VLOOKUP(L1811,ActivityList[#Data],13,0)="Yes"," "&amp;Map,"")&amp;IF(VLOOKUP(L1811,ActivityList[#Data],14,0)="Yes"," "&amp;Timeline,IF(VLOOKUP(L1811,ActivityList[#Data],14,0)="Figure"," "&amp;Timeline&amp;Figure,"")),"")</f>
        <v/>
      </c>
      <c r="C1811" s="85" t="str">
        <v>Conduct further research</v>
      </c>
      <c r="D1811" s="218" t="str">
        <v>+ Writing &amp; Research Project</v>
      </c>
      <c r="E1811" s="218" t="str">
        <v>Language Arts</v>
      </c>
      <c r="F1811" s="219" t="str">
        <v>Writing</v>
      </c>
      <c r="G1811" s="5">
        <v>133</v>
      </c>
      <c r="H1811" s="5" t="str">
        <v>Ethan</v>
      </c>
      <c r="I1811" s="5" t="str">
        <v>Planned</v>
      </c>
      <c r="J1811" s="220">
        <f>_xlfn.XLOOKUP(G1811,Calendar!$A$2:$A$300,Calendar!$B$2:$B$300)</f>
        <v>43537</v>
      </c>
      <c r="K1811" s="5" t="b">
        <f t="shared" ref="K1811:K1874" ca="1" si="90">J1811&lt;=$D$1</f>
        <v>0</v>
      </c>
      <c r="L1811" s="5" t="str">
        <f t="shared" ref="L1811:L1874" si="91">E1811&amp;D1811&amp;G1811</f>
        <v>Language Arts+ Writing &amp; Research Project133</v>
      </c>
    </row>
    <row r="1812" spans="1:12" hidden="1" x14ac:dyDescent="0.25">
      <c r="A1812" s="217" t="str">
        <f t="shared" si="89"/>
        <v>ƒ __/__</v>
      </c>
      <c r="B1812" s="217" t="str">
        <f>IFERROR(IF(VLOOKUP(L1812,ActivityList[#Data],13,0)="Yes"," "&amp;Map,"")&amp;IF(VLOOKUP(L1812,ActivityList[#Data],14,0)="Yes"," "&amp;Timeline,IF(VLOOKUP(L1812,ActivityList[#Data],14,0)="Figure"," "&amp;Timeline&amp;Figure,"")),"")</f>
        <v/>
      </c>
      <c r="C1812" s="85" t="str">
        <v>Final writing and editing</v>
      </c>
      <c r="D1812" s="218" t="str">
        <v>+ Writing &amp; Research Project</v>
      </c>
      <c r="E1812" s="218" t="str">
        <v>Language Arts</v>
      </c>
      <c r="F1812" s="219" t="str">
        <v>Writing</v>
      </c>
      <c r="G1812" s="5">
        <v>134</v>
      </c>
      <c r="H1812" s="5" t="str">
        <v>Ethan</v>
      </c>
      <c r="I1812" s="5" t="str">
        <v>Planned</v>
      </c>
      <c r="J1812" s="220">
        <f>_xlfn.XLOOKUP(G1812,Calendar!$A$2:$A$300,Calendar!$B$2:$B$300)</f>
        <v>43538</v>
      </c>
      <c r="K1812" s="5" t="b">
        <f t="shared" ca="1" si="90"/>
        <v>0</v>
      </c>
      <c r="L1812" s="5" t="str">
        <f t="shared" si="91"/>
        <v>Language Arts+ Writing &amp; Research Project134</v>
      </c>
    </row>
    <row r="1813" spans="1:12" hidden="1" x14ac:dyDescent="0.25">
      <c r="A1813" s="217" t="str">
        <f t="shared" si="89"/>
        <v>ƒ __/__</v>
      </c>
      <c r="B1813" s="217" t="str">
        <f>IFERROR(IF(VLOOKUP(L1813,ActivityList[#Data],13,0)="Yes"," "&amp;Map,"")&amp;IF(VLOOKUP(L1813,ActivityList[#Data],14,0)="Yes"," "&amp;Timeline,IF(VLOOKUP(L1813,ActivityList[#Data],14,0)="Figure"," "&amp;Timeline&amp;Figure,"")),"")</f>
        <v/>
      </c>
      <c r="C1813" s="85" t="str">
        <v>Think about the research question and plan the project</v>
      </c>
      <c r="D1813" s="218" t="str">
        <v>+ Writing &amp; Research Project</v>
      </c>
      <c r="E1813" s="218" t="str">
        <v>Language Arts</v>
      </c>
      <c r="F1813" s="219" t="str">
        <v>Writing</v>
      </c>
      <c r="G1813" s="5">
        <v>142</v>
      </c>
      <c r="H1813" s="5" t="str">
        <v>Ethan</v>
      </c>
      <c r="I1813" s="5" t="str">
        <v>Planned</v>
      </c>
      <c r="J1813" s="220">
        <f>_xlfn.XLOOKUP(G1813,Calendar!$A$2:$A$300,Calendar!$B$2:$B$300)</f>
        <v>43550</v>
      </c>
      <c r="K1813" s="5" t="b">
        <f t="shared" ca="1" si="90"/>
        <v>0</v>
      </c>
      <c r="L1813" s="5" t="str">
        <f t="shared" si="91"/>
        <v>Language Arts+ Writing &amp; Research Project142</v>
      </c>
    </row>
    <row r="1814" spans="1:12" hidden="1" x14ac:dyDescent="0.25">
      <c r="A1814" s="217" t="str">
        <f t="shared" si="89"/>
        <v>ƒ __/__</v>
      </c>
      <c r="B1814" s="217" t="str">
        <f>IFERROR(IF(VLOOKUP(L1814,ActivityList[#Data],13,0)="Yes"," "&amp;Map,"")&amp;IF(VLOOKUP(L1814,ActivityList[#Data],14,0)="Yes"," "&amp;Timeline,IF(VLOOKUP(L1814,ActivityList[#Data],14,0)="Figure"," "&amp;Timeline&amp;Figure,"")),"")</f>
        <v/>
      </c>
      <c r="C1814" s="85" t="str">
        <v>Research for the assignment</v>
      </c>
      <c r="D1814" s="218" t="str">
        <v>+ Writing &amp; Research Project</v>
      </c>
      <c r="E1814" s="218" t="str">
        <v>Language Arts</v>
      </c>
      <c r="F1814" s="219" t="str">
        <v>Writing</v>
      </c>
      <c r="G1814" s="5">
        <v>143</v>
      </c>
      <c r="H1814" s="5" t="str">
        <v>Ethan</v>
      </c>
      <c r="I1814" s="5" t="str">
        <v>Planned</v>
      </c>
      <c r="J1814" s="220">
        <f>_xlfn.XLOOKUP(G1814,Calendar!$A$2:$A$300,Calendar!$B$2:$B$300)</f>
        <v>43551</v>
      </c>
      <c r="K1814" s="5" t="b">
        <f t="shared" ca="1" si="90"/>
        <v>0</v>
      </c>
      <c r="L1814" s="5" t="str">
        <f t="shared" si="91"/>
        <v>Language Arts+ Writing &amp; Research Project143</v>
      </c>
    </row>
    <row r="1815" spans="1:12" hidden="1" x14ac:dyDescent="0.25">
      <c r="A1815" s="217" t="str">
        <f t="shared" si="89"/>
        <v>ƒ __/__</v>
      </c>
      <c r="B1815" s="217" t="str">
        <f>IFERROR(IF(VLOOKUP(L1815,ActivityList[#Data],13,0)="Yes"," "&amp;Map,"")&amp;IF(VLOOKUP(L1815,ActivityList[#Data],14,0)="Yes"," "&amp;Timeline,IF(VLOOKUP(L1815,ActivityList[#Data],14,0)="Figure"," "&amp;Timeline&amp;Figure,"")),"")</f>
        <v/>
      </c>
      <c r="C1815" s="85" t="str">
        <v>Write an outline of the paper</v>
      </c>
      <c r="D1815" s="218" t="str">
        <v>+ Writing &amp; Research Project</v>
      </c>
      <c r="E1815" s="218" t="str">
        <v>Language Arts</v>
      </c>
      <c r="F1815" s="219" t="str">
        <v>Writing</v>
      </c>
      <c r="G1815" s="5">
        <v>144</v>
      </c>
      <c r="H1815" s="5" t="str">
        <v>Ethan</v>
      </c>
      <c r="I1815" s="5" t="str">
        <v>Planned</v>
      </c>
      <c r="J1815" s="220">
        <f>_xlfn.XLOOKUP(G1815,Calendar!$A$2:$A$300,Calendar!$B$2:$B$300)</f>
        <v>43552</v>
      </c>
      <c r="K1815" s="5" t="b">
        <f t="shared" ca="1" si="90"/>
        <v>0</v>
      </c>
      <c r="L1815" s="5" t="str">
        <f t="shared" si="91"/>
        <v>Language Arts+ Writing &amp; Research Project144</v>
      </c>
    </row>
    <row r="1816" spans="1:12" hidden="1" x14ac:dyDescent="0.25">
      <c r="A1816" s="217" t="str">
        <f t="shared" si="89"/>
        <v>ƒ __/__</v>
      </c>
      <c r="B1816" s="217" t="str">
        <f>IFERROR(IF(VLOOKUP(L1816,ActivityList[#Data],13,0)="Yes"," "&amp;Map,"")&amp;IF(VLOOKUP(L1816,ActivityList[#Data],14,0)="Yes"," "&amp;Timeline,IF(VLOOKUP(L1816,ActivityList[#Data],14,0)="Figure"," "&amp;Timeline&amp;Figure,"")),"")</f>
        <v/>
      </c>
      <c r="C1816" s="85" t="str">
        <v>Write a draft of the paper</v>
      </c>
      <c r="D1816" s="218" t="str">
        <v>+ Writing &amp; Research Project</v>
      </c>
      <c r="E1816" s="218" t="str">
        <v>Language Arts</v>
      </c>
      <c r="F1816" s="219" t="str">
        <v>Writing</v>
      </c>
      <c r="G1816" s="5">
        <v>147</v>
      </c>
      <c r="H1816" s="5" t="str">
        <v>Ethan</v>
      </c>
      <c r="I1816" s="5" t="str">
        <v>Planned</v>
      </c>
      <c r="J1816" s="220">
        <f>_xlfn.XLOOKUP(G1816,Calendar!$A$2:$A$300,Calendar!$B$2:$B$300)</f>
        <v>43557</v>
      </c>
      <c r="K1816" s="5" t="b">
        <f t="shared" ca="1" si="90"/>
        <v>0</v>
      </c>
      <c r="L1816" s="5" t="str">
        <f t="shared" si="91"/>
        <v>Language Arts+ Writing &amp; Research Project147</v>
      </c>
    </row>
    <row r="1817" spans="1:12" hidden="1" x14ac:dyDescent="0.25">
      <c r="A1817" s="217" t="str">
        <f t="shared" si="89"/>
        <v>ƒ __/__</v>
      </c>
      <c r="B1817" s="217" t="str">
        <f>IFERROR(IF(VLOOKUP(L1817,ActivityList[#Data],13,0)="Yes"," "&amp;Map,"")&amp;IF(VLOOKUP(L1817,ActivityList[#Data],14,0)="Yes"," "&amp;Timeline,IF(VLOOKUP(L1817,ActivityList[#Data],14,0)="Figure"," "&amp;Timeline&amp;Figure,"")),"")</f>
        <v/>
      </c>
      <c r="C1817" s="85" t="str">
        <v>Conduct further research</v>
      </c>
      <c r="D1817" s="218" t="str">
        <v>+ Writing &amp; Research Project</v>
      </c>
      <c r="E1817" s="218" t="str">
        <v>Language Arts</v>
      </c>
      <c r="F1817" s="219" t="str">
        <v>Writing</v>
      </c>
      <c r="G1817" s="5">
        <v>148</v>
      </c>
      <c r="H1817" s="5" t="str">
        <v>Ethan</v>
      </c>
      <c r="I1817" s="5" t="str">
        <v>Planned</v>
      </c>
      <c r="J1817" s="220">
        <f>_xlfn.XLOOKUP(G1817,Calendar!$A$2:$A$300,Calendar!$B$2:$B$300)</f>
        <v>43558</v>
      </c>
      <c r="K1817" s="5" t="b">
        <f t="shared" ca="1" si="90"/>
        <v>0</v>
      </c>
      <c r="L1817" s="5" t="str">
        <f t="shared" si="91"/>
        <v>Language Arts+ Writing &amp; Research Project148</v>
      </c>
    </row>
    <row r="1818" spans="1:12" hidden="1" x14ac:dyDescent="0.25">
      <c r="A1818" s="217" t="str">
        <f t="shared" si="89"/>
        <v>ƒ __/__</v>
      </c>
      <c r="B1818" s="217" t="str">
        <f>IFERROR(IF(VLOOKUP(L1818,ActivityList[#Data],13,0)="Yes"," "&amp;Map,"")&amp;IF(VLOOKUP(L1818,ActivityList[#Data],14,0)="Yes"," "&amp;Timeline,IF(VLOOKUP(L1818,ActivityList[#Data],14,0)="Figure"," "&amp;Timeline&amp;Figure,"")),"")</f>
        <v/>
      </c>
      <c r="C1818" s="85" t="str">
        <v>Final writing and editing</v>
      </c>
      <c r="D1818" s="218" t="str">
        <v>+ Writing &amp; Research Project</v>
      </c>
      <c r="E1818" s="218" t="str">
        <v>Language Arts</v>
      </c>
      <c r="F1818" s="219" t="str">
        <v>Writing</v>
      </c>
      <c r="G1818" s="5">
        <v>149</v>
      </c>
      <c r="H1818" s="5" t="str">
        <v>Ethan</v>
      </c>
      <c r="I1818" s="5" t="str">
        <v>Planned</v>
      </c>
      <c r="J1818" s="220">
        <f>_xlfn.XLOOKUP(G1818,Calendar!$A$2:$A$300,Calendar!$B$2:$B$300)</f>
        <v>43559</v>
      </c>
      <c r="K1818" s="5" t="b">
        <f t="shared" ca="1" si="90"/>
        <v>0</v>
      </c>
      <c r="L1818" s="5" t="str">
        <f t="shared" si="91"/>
        <v>Language Arts+ Writing &amp; Research Project149</v>
      </c>
    </row>
    <row r="1819" spans="1:12" hidden="1" x14ac:dyDescent="0.25">
      <c r="A1819" s="217" t="str">
        <f t="shared" si="89"/>
        <v>ƒ __/__</v>
      </c>
      <c r="B1819" s="217" t="str">
        <f>IFERROR(IF(VLOOKUP(L1819,ActivityList[#Data],13,0)="Yes"," "&amp;Map,"")&amp;IF(VLOOKUP(L1819,ActivityList[#Data],14,0)="Yes"," "&amp;Timeline,IF(VLOOKUP(L1819,ActivityList[#Data],14,0)="Figure"," "&amp;Timeline&amp;Figure,"")),"")</f>
        <v/>
      </c>
      <c r="C1819" s="85" t="str">
        <v>Think about the research question and plan the project</v>
      </c>
      <c r="D1819" s="218" t="str">
        <v>+ Writing &amp; Research Project</v>
      </c>
      <c r="E1819" s="218" t="str">
        <v>Language Arts</v>
      </c>
      <c r="F1819" s="219" t="str">
        <v>Writing</v>
      </c>
      <c r="G1819" s="5">
        <v>157</v>
      </c>
      <c r="H1819" s="5" t="str">
        <v>Ethan</v>
      </c>
      <c r="I1819" s="5" t="str">
        <v>Planned</v>
      </c>
      <c r="J1819" s="220">
        <f>_xlfn.XLOOKUP(G1819,Calendar!$A$2:$A$300,Calendar!$B$2:$B$300)</f>
        <v>43571</v>
      </c>
      <c r="K1819" s="5" t="b">
        <f t="shared" ca="1" si="90"/>
        <v>0</v>
      </c>
      <c r="L1819" s="5" t="str">
        <f t="shared" si="91"/>
        <v>Language Arts+ Writing &amp; Research Project157</v>
      </c>
    </row>
    <row r="1820" spans="1:12" hidden="1" x14ac:dyDescent="0.25">
      <c r="A1820" s="217" t="str">
        <f t="shared" si="89"/>
        <v>ƒ __/__</v>
      </c>
      <c r="B1820" s="217" t="str">
        <f>IFERROR(IF(VLOOKUP(L1820,ActivityList[#Data],13,0)="Yes"," "&amp;Map,"")&amp;IF(VLOOKUP(L1820,ActivityList[#Data],14,0)="Yes"," "&amp;Timeline,IF(VLOOKUP(L1820,ActivityList[#Data],14,0)="Figure"," "&amp;Timeline&amp;Figure,"")),"")</f>
        <v/>
      </c>
      <c r="C1820" s="85" t="str">
        <v>Research for the assignment</v>
      </c>
      <c r="D1820" s="218" t="str">
        <v>+ Writing &amp; Research Project</v>
      </c>
      <c r="E1820" s="218" t="str">
        <v>Language Arts</v>
      </c>
      <c r="F1820" s="219" t="str">
        <v>Writing</v>
      </c>
      <c r="G1820" s="5">
        <v>158</v>
      </c>
      <c r="H1820" s="5" t="str">
        <v>Ethan</v>
      </c>
      <c r="I1820" s="5" t="str">
        <v>Planned</v>
      </c>
      <c r="J1820" s="220">
        <f>_xlfn.XLOOKUP(G1820,Calendar!$A$2:$A$300,Calendar!$B$2:$B$300)</f>
        <v>43572</v>
      </c>
      <c r="K1820" s="5" t="b">
        <f t="shared" ca="1" si="90"/>
        <v>0</v>
      </c>
      <c r="L1820" s="5" t="str">
        <f t="shared" si="91"/>
        <v>Language Arts+ Writing &amp; Research Project158</v>
      </c>
    </row>
    <row r="1821" spans="1:12" hidden="1" x14ac:dyDescent="0.25">
      <c r="A1821" s="217" t="str">
        <f t="shared" si="89"/>
        <v>ƒ __/__</v>
      </c>
      <c r="B1821" s="217" t="str">
        <f>IFERROR(IF(VLOOKUP(L1821,ActivityList[#Data],13,0)="Yes"," "&amp;Map,"")&amp;IF(VLOOKUP(L1821,ActivityList[#Data],14,0)="Yes"," "&amp;Timeline,IF(VLOOKUP(L1821,ActivityList[#Data],14,0)="Figure"," "&amp;Timeline&amp;Figure,"")),"")</f>
        <v/>
      </c>
      <c r="C1821" s="85" t="str">
        <v>Write an outline of the paper</v>
      </c>
      <c r="D1821" s="218" t="str">
        <v>+ Writing &amp; Research Project</v>
      </c>
      <c r="E1821" s="218" t="str">
        <v>Language Arts</v>
      </c>
      <c r="F1821" s="219" t="str">
        <v>Writing</v>
      </c>
      <c r="G1821" s="5">
        <v>159</v>
      </c>
      <c r="H1821" s="5" t="str">
        <v>Ethan</v>
      </c>
      <c r="I1821" s="5" t="str">
        <v>Planned</v>
      </c>
      <c r="J1821" s="220">
        <f>_xlfn.XLOOKUP(G1821,Calendar!$A$2:$A$300,Calendar!$B$2:$B$300)</f>
        <v>43573</v>
      </c>
      <c r="K1821" s="5" t="b">
        <f t="shared" ca="1" si="90"/>
        <v>0</v>
      </c>
      <c r="L1821" s="5" t="str">
        <f t="shared" si="91"/>
        <v>Language Arts+ Writing &amp; Research Project159</v>
      </c>
    </row>
    <row r="1822" spans="1:12" hidden="1" x14ac:dyDescent="0.25">
      <c r="A1822" s="217" t="str">
        <f t="shared" si="89"/>
        <v>ƒ __/__</v>
      </c>
      <c r="B1822" s="217" t="str">
        <f>IFERROR(IF(VLOOKUP(L1822,ActivityList[#Data],13,0)="Yes"," "&amp;Map,"")&amp;IF(VLOOKUP(L1822,ActivityList[#Data],14,0)="Yes"," "&amp;Timeline,IF(VLOOKUP(L1822,ActivityList[#Data],14,0)="Figure"," "&amp;Timeline&amp;Figure,"")),"")</f>
        <v/>
      </c>
      <c r="C1822" s="85" t="str">
        <v>Write a draft of the paper</v>
      </c>
      <c r="D1822" s="218" t="str">
        <v>+ Writing &amp; Research Project</v>
      </c>
      <c r="E1822" s="218" t="str">
        <v>Language Arts</v>
      </c>
      <c r="F1822" s="219" t="str">
        <v>Writing</v>
      </c>
      <c r="G1822" s="5">
        <v>162</v>
      </c>
      <c r="H1822" s="5" t="str">
        <v>Ethan</v>
      </c>
      <c r="I1822" s="5" t="str">
        <v>Planned</v>
      </c>
      <c r="J1822" s="220">
        <f>_xlfn.XLOOKUP(G1822,Calendar!$A$2:$A$300,Calendar!$B$2:$B$300)</f>
        <v>43578</v>
      </c>
      <c r="K1822" s="5" t="b">
        <f t="shared" ca="1" si="90"/>
        <v>0</v>
      </c>
      <c r="L1822" s="5" t="str">
        <f t="shared" si="91"/>
        <v>Language Arts+ Writing &amp; Research Project162</v>
      </c>
    </row>
    <row r="1823" spans="1:12" hidden="1" x14ac:dyDescent="0.25">
      <c r="A1823" s="217" t="str">
        <f t="shared" si="89"/>
        <v>ƒ __/__</v>
      </c>
      <c r="B1823" s="217" t="str">
        <f>IFERROR(IF(VLOOKUP(L1823,ActivityList[#Data],13,0)="Yes"," "&amp;Map,"")&amp;IF(VLOOKUP(L1823,ActivityList[#Data],14,0)="Yes"," "&amp;Timeline,IF(VLOOKUP(L1823,ActivityList[#Data],14,0)="Figure"," "&amp;Timeline&amp;Figure,"")),"")</f>
        <v/>
      </c>
      <c r="C1823" s="85" t="str">
        <v>Conduct further research</v>
      </c>
      <c r="D1823" s="218" t="str">
        <v>+ Writing &amp; Research Project</v>
      </c>
      <c r="E1823" s="218" t="str">
        <v>Language Arts</v>
      </c>
      <c r="F1823" s="219" t="str">
        <v>Writing</v>
      </c>
      <c r="G1823" s="5">
        <v>163</v>
      </c>
      <c r="H1823" s="5" t="str">
        <v>Ethan</v>
      </c>
      <c r="I1823" s="5" t="str">
        <v>Planned</v>
      </c>
      <c r="J1823" s="220">
        <f>_xlfn.XLOOKUP(G1823,Calendar!$A$2:$A$300,Calendar!$B$2:$B$300)</f>
        <v>43579</v>
      </c>
      <c r="K1823" s="5" t="b">
        <f t="shared" ca="1" si="90"/>
        <v>0</v>
      </c>
      <c r="L1823" s="5" t="str">
        <f t="shared" si="91"/>
        <v>Language Arts+ Writing &amp; Research Project163</v>
      </c>
    </row>
    <row r="1824" spans="1:12" hidden="1" x14ac:dyDescent="0.25">
      <c r="A1824" s="217" t="str">
        <f t="shared" si="89"/>
        <v>ƒ __/__</v>
      </c>
      <c r="B1824" s="217" t="str">
        <f>IFERROR(IF(VLOOKUP(L1824,ActivityList[#Data],13,0)="Yes"," "&amp;Map,"")&amp;IF(VLOOKUP(L1824,ActivityList[#Data],14,0)="Yes"," "&amp;Timeline,IF(VLOOKUP(L1824,ActivityList[#Data],14,0)="Figure"," "&amp;Timeline&amp;Figure,"")),"")</f>
        <v/>
      </c>
      <c r="C1824" s="85" t="str">
        <v>Final writing and editing</v>
      </c>
      <c r="D1824" s="218" t="str">
        <v>+ Writing &amp; Research Project</v>
      </c>
      <c r="E1824" s="218" t="str">
        <v>Language Arts</v>
      </c>
      <c r="F1824" s="219" t="str">
        <v>Writing</v>
      </c>
      <c r="G1824" s="5">
        <v>164</v>
      </c>
      <c r="H1824" s="5" t="str">
        <v>Ethan</v>
      </c>
      <c r="I1824" s="5" t="str">
        <v>Planned</v>
      </c>
      <c r="J1824" s="220">
        <f>_xlfn.XLOOKUP(G1824,Calendar!$A$2:$A$300,Calendar!$B$2:$B$300)</f>
        <v>43580</v>
      </c>
      <c r="K1824" s="5" t="b">
        <f t="shared" ca="1" si="90"/>
        <v>0</v>
      </c>
      <c r="L1824" s="5" t="str">
        <f t="shared" si="91"/>
        <v>Language Arts+ Writing &amp; Research Project164</v>
      </c>
    </row>
    <row r="1825" spans="1:12" hidden="1" x14ac:dyDescent="0.25">
      <c r="A1825" s="217" t="str">
        <f t="shared" si="89"/>
        <v>ƒ __/__</v>
      </c>
      <c r="B1825" s="217" t="str">
        <f>IFERROR(IF(VLOOKUP(L1825,ActivityList[#Data],13,0)="Yes"," "&amp;Map,"")&amp;IF(VLOOKUP(L1825,ActivityList[#Data],14,0)="Yes"," "&amp;Timeline,IF(VLOOKUP(L1825,ActivityList[#Data],14,0)="Figure"," "&amp;Timeline&amp;Figure,"")),"")</f>
        <v/>
      </c>
      <c r="C1825" s="85" t="str">
        <v>Think about the research question and plan the project</v>
      </c>
      <c r="D1825" s="218" t="str">
        <v>+ Writing &amp; Research Project</v>
      </c>
      <c r="E1825" s="218" t="str">
        <v>Language Arts</v>
      </c>
      <c r="F1825" s="219" t="str">
        <v>Writing</v>
      </c>
      <c r="G1825" s="5">
        <v>172</v>
      </c>
      <c r="H1825" s="5" t="str">
        <v>Ethan</v>
      </c>
      <c r="I1825" s="5" t="str">
        <v>Planned</v>
      </c>
      <c r="J1825" s="220">
        <f>_xlfn.XLOOKUP(G1825,Calendar!$A$2:$A$300,Calendar!$B$2:$B$300)</f>
        <v>43592</v>
      </c>
      <c r="K1825" s="5" t="b">
        <f t="shared" ca="1" si="90"/>
        <v>0</v>
      </c>
      <c r="L1825" s="5" t="str">
        <f t="shared" si="91"/>
        <v>Language Arts+ Writing &amp; Research Project172</v>
      </c>
    </row>
    <row r="1826" spans="1:12" hidden="1" x14ac:dyDescent="0.25">
      <c r="A1826" s="217" t="str">
        <f t="shared" si="89"/>
        <v>ƒ __/__</v>
      </c>
      <c r="B1826" s="217" t="str">
        <f>IFERROR(IF(VLOOKUP(L1826,ActivityList[#Data],13,0)="Yes"," "&amp;Map,"")&amp;IF(VLOOKUP(L1826,ActivityList[#Data],14,0)="Yes"," "&amp;Timeline,IF(VLOOKUP(L1826,ActivityList[#Data],14,0)="Figure"," "&amp;Timeline&amp;Figure,"")),"")</f>
        <v/>
      </c>
      <c r="C1826" s="85" t="str">
        <v>Research for the assignment</v>
      </c>
      <c r="D1826" s="218" t="str">
        <v>+ Writing &amp; Research Project</v>
      </c>
      <c r="E1826" s="218" t="str">
        <v>Language Arts</v>
      </c>
      <c r="F1826" s="219" t="str">
        <v>Writing</v>
      </c>
      <c r="G1826" s="5">
        <v>173</v>
      </c>
      <c r="H1826" s="5" t="str">
        <v>Ethan</v>
      </c>
      <c r="I1826" s="5" t="str">
        <v>Planned</v>
      </c>
      <c r="J1826" s="220">
        <f>_xlfn.XLOOKUP(G1826,Calendar!$A$2:$A$300,Calendar!$B$2:$B$300)</f>
        <v>43593</v>
      </c>
      <c r="K1826" s="5" t="b">
        <f t="shared" ca="1" si="90"/>
        <v>0</v>
      </c>
      <c r="L1826" s="5" t="str">
        <f t="shared" si="91"/>
        <v>Language Arts+ Writing &amp; Research Project173</v>
      </c>
    </row>
    <row r="1827" spans="1:12" hidden="1" x14ac:dyDescent="0.25">
      <c r="A1827" s="217" t="str">
        <f t="shared" si="89"/>
        <v>ƒ __/__</v>
      </c>
      <c r="B1827" s="217" t="str">
        <f>IFERROR(IF(VLOOKUP(L1827,ActivityList[#Data],13,0)="Yes"," "&amp;Map,"")&amp;IF(VLOOKUP(L1827,ActivityList[#Data],14,0)="Yes"," "&amp;Timeline,IF(VLOOKUP(L1827,ActivityList[#Data],14,0)="Figure"," "&amp;Timeline&amp;Figure,"")),"")</f>
        <v/>
      </c>
      <c r="C1827" s="85" t="str">
        <v>Write an outline of the paper</v>
      </c>
      <c r="D1827" s="218" t="str">
        <v>+ Writing &amp; Research Project</v>
      </c>
      <c r="E1827" s="218" t="str">
        <v>Language Arts</v>
      </c>
      <c r="F1827" s="219" t="str">
        <v>Writing</v>
      </c>
      <c r="G1827" s="5">
        <v>174</v>
      </c>
      <c r="H1827" s="5" t="str">
        <v>Ethan</v>
      </c>
      <c r="I1827" s="5" t="str">
        <v>Planned</v>
      </c>
      <c r="J1827" s="220">
        <f>_xlfn.XLOOKUP(G1827,Calendar!$A$2:$A$300,Calendar!$B$2:$B$300)</f>
        <v>43594</v>
      </c>
      <c r="K1827" s="5" t="b">
        <f t="shared" ca="1" si="90"/>
        <v>0</v>
      </c>
      <c r="L1827" s="5" t="str">
        <f t="shared" si="91"/>
        <v>Language Arts+ Writing &amp; Research Project174</v>
      </c>
    </row>
    <row r="1828" spans="1:12" hidden="1" x14ac:dyDescent="0.25">
      <c r="A1828" s="217" t="str">
        <f t="shared" si="89"/>
        <v>ƒ __/__</v>
      </c>
      <c r="B1828" s="217" t="str">
        <f>IFERROR(IF(VLOOKUP(L1828,ActivityList[#Data],13,0)="Yes"," "&amp;Map,"")&amp;IF(VLOOKUP(L1828,ActivityList[#Data],14,0)="Yes"," "&amp;Timeline,IF(VLOOKUP(L1828,ActivityList[#Data],14,0)="Figure"," "&amp;Timeline&amp;Figure,"")),"")</f>
        <v/>
      </c>
      <c r="C1828" s="85" t="str">
        <v>Write a draft of the paper</v>
      </c>
      <c r="D1828" s="218" t="str">
        <v>+ Writing &amp; Research Project</v>
      </c>
      <c r="E1828" s="218" t="str">
        <v>Language Arts</v>
      </c>
      <c r="F1828" s="219" t="str">
        <v>Writing</v>
      </c>
      <c r="G1828" s="5">
        <v>177</v>
      </c>
      <c r="H1828" s="5" t="str">
        <v>Ethan</v>
      </c>
      <c r="I1828" s="5" t="str">
        <v>Planned</v>
      </c>
      <c r="J1828" s="220">
        <f>_xlfn.XLOOKUP(G1828,Calendar!$A$2:$A$300,Calendar!$B$2:$B$300)</f>
        <v>43599</v>
      </c>
      <c r="K1828" s="5" t="b">
        <f t="shared" ca="1" si="90"/>
        <v>0</v>
      </c>
      <c r="L1828" s="5" t="str">
        <f t="shared" si="91"/>
        <v>Language Arts+ Writing &amp; Research Project177</v>
      </c>
    </row>
    <row r="1829" spans="1:12" hidden="1" x14ac:dyDescent="0.25">
      <c r="A1829" s="217" t="str">
        <f t="shared" si="89"/>
        <v>ƒ __/__</v>
      </c>
      <c r="B1829" s="217" t="str">
        <f>IFERROR(IF(VLOOKUP(L1829,ActivityList[#Data],13,0)="Yes"," "&amp;Map,"")&amp;IF(VLOOKUP(L1829,ActivityList[#Data],14,0)="Yes"," "&amp;Timeline,IF(VLOOKUP(L1829,ActivityList[#Data],14,0)="Figure"," "&amp;Timeline&amp;Figure,"")),"")</f>
        <v/>
      </c>
      <c r="C1829" s="85" t="str">
        <v>Conduct further research</v>
      </c>
      <c r="D1829" s="218" t="str">
        <v>+ Writing &amp; Research Project</v>
      </c>
      <c r="E1829" s="218" t="str">
        <v>Language Arts</v>
      </c>
      <c r="F1829" s="219" t="str">
        <v>Writing</v>
      </c>
      <c r="G1829" s="5">
        <v>178</v>
      </c>
      <c r="H1829" s="5" t="str">
        <v>Ethan</v>
      </c>
      <c r="I1829" s="5" t="str">
        <v>Planned</v>
      </c>
      <c r="J1829" s="220">
        <f>_xlfn.XLOOKUP(G1829,Calendar!$A$2:$A$300,Calendar!$B$2:$B$300)</f>
        <v>43600</v>
      </c>
      <c r="K1829" s="5" t="b">
        <f t="shared" ca="1" si="90"/>
        <v>0</v>
      </c>
      <c r="L1829" s="5" t="str">
        <f t="shared" si="91"/>
        <v>Language Arts+ Writing &amp; Research Project178</v>
      </c>
    </row>
    <row r="1830" spans="1:12" hidden="1" x14ac:dyDescent="0.25">
      <c r="A1830" s="217" t="str">
        <f t="shared" si="89"/>
        <v>ƒ __/__</v>
      </c>
      <c r="B1830" s="217" t="str">
        <f>IFERROR(IF(VLOOKUP(L1830,ActivityList[#Data],13,0)="Yes"," "&amp;Map,"")&amp;IF(VLOOKUP(L1830,ActivityList[#Data],14,0)="Yes"," "&amp;Timeline,IF(VLOOKUP(L1830,ActivityList[#Data],14,0)="Figure"," "&amp;Timeline&amp;Figure,"")),"")</f>
        <v/>
      </c>
      <c r="C1830" s="85" t="str">
        <v>Final writing and editing</v>
      </c>
      <c r="D1830" s="218" t="str">
        <v>+ Writing &amp; Research Project</v>
      </c>
      <c r="E1830" s="218" t="str">
        <v>Language Arts</v>
      </c>
      <c r="F1830" s="219" t="str">
        <v>Writing</v>
      </c>
      <c r="G1830" s="5">
        <v>179</v>
      </c>
      <c r="H1830" s="5" t="str">
        <v>Ethan</v>
      </c>
      <c r="I1830" s="5" t="str">
        <v>Planned</v>
      </c>
      <c r="J1830" s="220">
        <f>_xlfn.XLOOKUP(G1830,Calendar!$A$2:$A$300,Calendar!$B$2:$B$300)</f>
        <v>43601</v>
      </c>
      <c r="K1830" s="5" t="b">
        <f t="shared" ca="1" si="90"/>
        <v>0</v>
      </c>
      <c r="L1830" s="5" t="str">
        <f t="shared" si="91"/>
        <v>Language Arts+ Writing &amp; Research Project179</v>
      </c>
    </row>
    <row r="1831" spans="1:12" hidden="1" x14ac:dyDescent="0.25">
      <c r="A1831" s="217" t="str">
        <f t="shared" si="89"/>
        <v>ƒ __/__</v>
      </c>
      <c r="B1831" s="217" t="str">
        <f>IFERROR(IF(VLOOKUP(L1831,ActivityList[#Data],13,0)="Yes"," "&amp;Map,"")&amp;IF(VLOOKUP(L1831,ActivityList[#Data],14,0)="Yes"," "&amp;Timeline,IF(VLOOKUP(L1831,ActivityList[#Data],14,0)="Figure"," "&amp;Timeline&amp;Figure,"")),"")</f>
        <v/>
      </c>
      <c r="C1831" s="85" t="str">
        <v>Write a journal entry</v>
      </c>
      <c r="D1831" s="218" t="str">
        <v>+ Journal: Jesse</v>
      </c>
      <c r="E1831" s="218" t="str">
        <v>Language Arts</v>
      </c>
      <c r="F1831" s="219" t="str">
        <v>Writing</v>
      </c>
      <c r="G1831" s="5">
        <v>1</v>
      </c>
      <c r="H1831" s="5" t="str">
        <v>Jesse</v>
      </c>
      <c r="I1831" s="5" t="str">
        <v>Completed</v>
      </c>
      <c r="J1831" s="220">
        <f>_xlfn.XLOOKUP(G1831,Calendar!$A$2:$A$300,Calendar!$B$2:$B$300)</f>
        <v>43346</v>
      </c>
      <c r="K1831" s="5" t="b">
        <f t="shared" ca="1" si="90"/>
        <v>1</v>
      </c>
      <c r="L1831" s="5" t="str">
        <f t="shared" si="91"/>
        <v>Language Arts+ Journal: Jesse1</v>
      </c>
    </row>
    <row r="1832" spans="1:12" hidden="1" x14ac:dyDescent="0.25">
      <c r="A1832" s="217" t="str">
        <f t="shared" si="89"/>
        <v>ƒ __/__</v>
      </c>
      <c r="B1832" s="217" t="str">
        <f>IFERROR(IF(VLOOKUP(L1832,ActivityList[#Data],13,0)="Yes"," "&amp;Map,"")&amp;IF(VLOOKUP(L1832,ActivityList[#Data],14,0)="Yes"," "&amp;Timeline,IF(VLOOKUP(L1832,ActivityList[#Data],14,0)="Figure"," "&amp;Timeline&amp;Figure,"")),"")</f>
        <v/>
      </c>
      <c r="C1832" s="85" t="str">
        <v>Write a journal entry</v>
      </c>
      <c r="D1832" s="218" t="str">
        <v>+ Journal: Jesse</v>
      </c>
      <c r="E1832" s="218" t="str">
        <v>Language Arts</v>
      </c>
      <c r="F1832" s="219" t="str">
        <v>Writing</v>
      </c>
      <c r="G1832" s="5">
        <v>2</v>
      </c>
      <c r="H1832" s="5" t="str">
        <v>Jesse</v>
      </c>
      <c r="I1832" s="5" t="str">
        <v>Completed</v>
      </c>
      <c r="J1832" s="220">
        <f>_xlfn.XLOOKUP(G1832,Calendar!$A$2:$A$300,Calendar!$B$2:$B$300)</f>
        <v>43347</v>
      </c>
      <c r="K1832" s="5" t="b">
        <f t="shared" ca="1" si="90"/>
        <v>1</v>
      </c>
      <c r="L1832" s="5" t="str">
        <f t="shared" si="91"/>
        <v>Language Arts+ Journal: Jesse2</v>
      </c>
    </row>
    <row r="1833" spans="1:12" hidden="1" x14ac:dyDescent="0.25">
      <c r="A1833" s="217" t="str">
        <f t="shared" si="89"/>
        <v>ƒ __/__</v>
      </c>
      <c r="B1833" s="217" t="str">
        <f>IFERROR(IF(VLOOKUP(L1833,ActivityList[#Data],13,0)="Yes"," "&amp;Map,"")&amp;IF(VLOOKUP(L1833,ActivityList[#Data],14,0)="Yes"," "&amp;Timeline,IF(VLOOKUP(L1833,ActivityList[#Data],14,0)="Figure"," "&amp;Timeline&amp;Figure,"")),"")</f>
        <v/>
      </c>
      <c r="C1833" s="85" t="str">
        <v>Write a journal entry</v>
      </c>
      <c r="D1833" s="218" t="str">
        <v>+ Journal: Jesse</v>
      </c>
      <c r="E1833" s="218" t="str">
        <v>Language Arts</v>
      </c>
      <c r="F1833" s="219" t="str">
        <v>Writing</v>
      </c>
      <c r="G1833" s="5">
        <v>3</v>
      </c>
      <c r="H1833" s="5" t="str">
        <v>Jesse</v>
      </c>
      <c r="I1833" s="5" t="str">
        <v>Completed</v>
      </c>
      <c r="J1833" s="220">
        <f>_xlfn.XLOOKUP(G1833,Calendar!$A$2:$A$300,Calendar!$B$2:$B$300)</f>
        <v>43348</v>
      </c>
      <c r="K1833" s="5" t="b">
        <f t="shared" ca="1" si="90"/>
        <v>1</v>
      </c>
      <c r="L1833" s="5" t="str">
        <f t="shared" si="91"/>
        <v>Language Arts+ Journal: Jesse3</v>
      </c>
    </row>
    <row r="1834" spans="1:12" hidden="1" x14ac:dyDescent="0.25">
      <c r="A1834" s="217" t="str">
        <f t="shared" si="89"/>
        <v>ƒ __/__</v>
      </c>
      <c r="B1834" s="217" t="str">
        <f>IFERROR(IF(VLOOKUP(L1834,ActivityList[#Data],13,0)="Yes"," "&amp;Map,"")&amp;IF(VLOOKUP(L1834,ActivityList[#Data],14,0)="Yes"," "&amp;Timeline,IF(VLOOKUP(L1834,ActivityList[#Data],14,0)="Figure"," "&amp;Timeline&amp;Figure,"")),"")</f>
        <v/>
      </c>
      <c r="C1834" s="85" t="str">
        <v>Write a journal entry</v>
      </c>
      <c r="D1834" s="218" t="str">
        <v>+ Journal: Jesse</v>
      </c>
      <c r="E1834" s="218" t="str">
        <v>Language Arts</v>
      </c>
      <c r="F1834" s="219" t="str">
        <v>Writing</v>
      </c>
      <c r="G1834" s="5">
        <v>4</v>
      </c>
      <c r="H1834" s="5" t="str">
        <v>Jesse</v>
      </c>
      <c r="I1834" s="5" t="str">
        <v>Completed</v>
      </c>
      <c r="J1834" s="220">
        <f>_xlfn.XLOOKUP(G1834,Calendar!$A$2:$A$300,Calendar!$B$2:$B$300)</f>
        <v>43349</v>
      </c>
      <c r="K1834" s="5" t="b">
        <f t="shared" ca="1" si="90"/>
        <v>1</v>
      </c>
      <c r="L1834" s="5" t="str">
        <f t="shared" si="91"/>
        <v>Language Arts+ Journal: Jesse4</v>
      </c>
    </row>
    <row r="1835" spans="1:12" hidden="1" x14ac:dyDescent="0.25">
      <c r="A1835" s="217" t="str">
        <f t="shared" si="89"/>
        <v>ƒ __/__</v>
      </c>
      <c r="B1835" s="217" t="str">
        <f>IFERROR(IF(VLOOKUP(L1835,ActivityList[#Data],13,0)="Yes"," "&amp;Map,"")&amp;IF(VLOOKUP(L1835,ActivityList[#Data],14,0)="Yes"," "&amp;Timeline,IF(VLOOKUP(L1835,ActivityList[#Data],14,0)="Figure"," "&amp;Timeline&amp;Figure,"")),"")</f>
        <v/>
      </c>
      <c r="C1835" s="85" t="str">
        <v>Write a journal entry</v>
      </c>
      <c r="D1835" s="218" t="str">
        <v>+ Journal: Jesse</v>
      </c>
      <c r="E1835" s="218" t="str">
        <v>Language Arts</v>
      </c>
      <c r="F1835" s="219" t="str">
        <v>Writing</v>
      </c>
      <c r="G1835" s="5">
        <v>5</v>
      </c>
      <c r="H1835" s="5" t="str">
        <v>Jesse</v>
      </c>
      <c r="I1835" s="5" t="str">
        <v>Completed</v>
      </c>
      <c r="J1835" s="220">
        <f>_xlfn.XLOOKUP(G1835,Calendar!$A$2:$A$300,Calendar!$B$2:$B$300)</f>
        <v>43350</v>
      </c>
      <c r="K1835" s="5" t="b">
        <f t="shared" ca="1" si="90"/>
        <v>1</v>
      </c>
      <c r="L1835" s="5" t="str">
        <f t="shared" si="91"/>
        <v>Language Arts+ Journal: Jesse5</v>
      </c>
    </row>
    <row r="1836" spans="1:12" hidden="1" x14ac:dyDescent="0.25">
      <c r="A1836" s="217" t="str">
        <f t="shared" si="89"/>
        <v>ƒ __/__</v>
      </c>
      <c r="B1836" s="217" t="str">
        <f>IFERROR(IF(VLOOKUP(L1836,ActivityList[#Data],13,0)="Yes"," "&amp;Map,"")&amp;IF(VLOOKUP(L1836,ActivityList[#Data],14,0)="Yes"," "&amp;Timeline,IF(VLOOKUP(L1836,ActivityList[#Data],14,0)="Figure"," "&amp;Timeline&amp;Figure,"")),"")</f>
        <v/>
      </c>
      <c r="C1836" s="85" t="str">
        <v>Write a journal entry</v>
      </c>
      <c r="D1836" s="218" t="str">
        <v>+ Journal: Jesse</v>
      </c>
      <c r="E1836" s="218" t="str">
        <v>Language Arts</v>
      </c>
      <c r="F1836" s="219" t="str">
        <v>Writing</v>
      </c>
      <c r="G1836" s="5">
        <v>6</v>
      </c>
      <c r="H1836" s="5" t="str">
        <v>Jesse</v>
      </c>
      <c r="I1836" s="5" t="str">
        <v>Completed</v>
      </c>
      <c r="J1836" s="220">
        <f>_xlfn.XLOOKUP(G1836,Calendar!$A$2:$A$300,Calendar!$B$2:$B$300)</f>
        <v>43353</v>
      </c>
      <c r="K1836" s="5" t="b">
        <f t="shared" ca="1" si="90"/>
        <v>1</v>
      </c>
      <c r="L1836" s="5" t="str">
        <f t="shared" si="91"/>
        <v>Language Arts+ Journal: Jesse6</v>
      </c>
    </row>
    <row r="1837" spans="1:12" hidden="1" x14ac:dyDescent="0.25">
      <c r="A1837" s="217" t="str">
        <f t="shared" si="89"/>
        <v>ƒ __/__</v>
      </c>
      <c r="B1837" s="217" t="str">
        <f>IFERROR(IF(VLOOKUP(L1837,ActivityList[#Data],13,0)="Yes"," "&amp;Map,"")&amp;IF(VLOOKUP(L1837,ActivityList[#Data],14,0)="Yes"," "&amp;Timeline,IF(VLOOKUP(L1837,ActivityList[#Data],14,0)="Figure"," "&amp;Timeline&amp;Figure,"")),"")</f>
        <v/>
      </c>
      <c r="C1837" s="85" t="str">
        <v>Write a journal entry</v>
      </c>
      <c r="D1837" s="218" t="str">
        <v>+ Journal: Jesse</v>
      </c>
      <c r="E1837" s="218" t="str">
        <v>Language Arts</v>
      </c>
      <c r="F1837" s="219" t="str">
        <v>Writing</v>
      </c>
      <c r="G1837" s="5">
        <v>7</v>
      </c>
      <c r="H1837" s="5" t="str">
        <v>Jesse</v>
      </c>
      <c r="I1837" s="5" t="str">
        <v>Completed</v>
      </c>
      <c r="J1837" s="220">
        <f>_xlfn.XLOOKUP(G1837,Calendar!$A$2:$A$300,Calendar!$B$2:$B$300)</f>
        <v>43354</v>
      </c>
      <c r="K1837" s="5" t="b">
        <f t="shared" ca="1" si="90"/>
        <v>1</v>
      </c>
      <c r="L1837" s="5" t="str">
        <f t="shared" si="91"/>
        <v>Language Arts+ Journal: Jesse7</v>
      </c>
    </row>
    <row r="1838" spans="1:12" hidden="1" x14ac:dyDescent="0.25">
      <c r="A1838" s="217" t="str">
        <f t="shared" si="89"/>
        <v>ƒ __/__</v>
      </c>
      <c r="B1838" s="217" t="str">
        <f>IFERROR(IF(VLOOKUP(L1838,ActivityList[#Data],13,0)="Yes"," "&amp;Map,"")&amp;IF(VLOOKUP(L1838,ActivityList[#Data],14,0)="Yes"," "&amp;Timeline,IF(VLOOKUP(L1838,ActivityList[#Data],14,0)="Figure"," "&amp;Timeline&amp;Figure,"")),"")</f>
        <v/>
      </c>
      <c r="C1838" s="85" t="str">
        <v>Write a journal entry</v>
      </c>
      <c r="D1838" s="218" t="str">
        <v>+ Journal: Jesse</v>
      </c>
      <c r="E1838" s="218" t="str">
        <v>Language Arts</v>
      </c>
      <c r="F1838" s="219" t="str">
        <v>Writing</v>
      </c>
      <c r="G1838" s="5">
        <v>8</v>
      </c>
      <c r="H1838" s="5" t="str">
        <v>Jesse</v>
      </c>
      <c r="I1838" s="5" t="str">
        <v>Completed</v>
      </c>
      <c r="J1838" s="220">
        <f>_xlfn.XLOOKUP(G1838,Calendar!$A$2:$A$300,Calendar!$B$2:$B$300)</f>
        <v>43355</v>
      </c>
      <c r="K1838" s="5" t="b">
        <f t="shared" ca="1" si="90"/>
        <v>1</v>
      </c>
      <c r="L1838" s="5" t="str">
        <f t="shared" si="91"/>
        <v>Language Arts+ Journal: Jesse8</v>
      </c>
    </row>
    <row r="1839" spans="1:12" hidden="1" x14ac:dyDescent="0.25">
      <c r="A1839" s="217" t="str">
        <f t="shared" si="89"/>
        <v>ƒ __/__</v>
      </c>
      <c r="B1839" s="217" t="str">
        <f>IFERROR(IF(VLOOKUP(L1839,ActivityList[#Data],13,0)="Yes"," "&amp;Map,"")&amp;IF(VLOOKUP(L1839,ActivityList[#Data],14,0)="Yes"," "&amp;Timeline,IF(VLOOKUP(L1839,ActivityList[#Data],14,0)="Figure"," "&amp;Timeline&amp;Figure,"")),"")</f>
        <v/>
      </c>
      <c r="C1839" s="85" t="str">
        <v>Write a journal entry</v>
      </c>
      <c r="D1839" s="218" t="str">
        <v>+ Journal: Jesse</v>
      </c>
      <c r="E1839" s="218" t="str">
        <v>Language Arts</v>
      </c>
      <c r="F1839" s="219" t="str">
        <v>Writing</v>
      </c>
      <c r="G1839" s="5">
        <v>9</v>
      </c>
      <c r="H1839" s="5" t="str">
        <v>Jesse</v>
      </c>
      <c r="I1839" s="5" t="str">
        <v>Completed</v>
      </c>
      <c r="J1839" s="220">
        <f>_xlfn.XLOOKUP(G1839,Calendar!$A$2:$A$300,Calendar!$B$2:$B$300)</f>
        <v>43356</v>
      </c>
      <c r="K1839" s="5" t="b">
        <f t="shared" ca="1" si="90"/>
        <v>1</v>
      </c>
      <c r="L1839" s="5" t="str">
        <f t="shared" si="91"/>
        <v>Language Arts+ Journal: Jesse9</v>
      </c>
    </row>
    <row r="1840" spans="1:12" hidden="1" x14ac:dyDescent="0.25">
      <c r="A1840" s="217" t="str">
        <f t="shared" si="89"/>
        <v>ƒ __/__</v>
      </c>
      <c r="B1840" s="217" t="str">
        <f>IFERROR(IF(VLOOKUP(L1840,ActivityList[#Data],13,0)="Yes"," "&amp;Map,"")&amp;IF(VLOOKUP(L1840,ActivityList[#Data],14,0)="Yes"," "&amp;Timeline,IF(VLOOKUP(L1840,ActivityList[#Data],14,0)="Figure"," "&amp;Timeline&amp;Figure,"")),"")</f>
        <v/>
      </c>
      <c r="C1840" s="85" t="str">
        <v>Write a journal entry</v>
      </c>
      <c r="D1840" s="218" t="str">
        <v>+ Journal: Jesse</v>
      </c>
      <c r="E1840" s="218" t="str">
        <v>Language Arts</v>
      </c>
      <c r="F1840" s="219" t="str">
        <v>Writing</v>
      </c>
      <c r="G1840" s="5">
        <v>10</v>
      </c>
      <c r="H1840" s="5" t="str">
        <v>Jesse</v>
      </c>
      <c r="I1840" s="5" t="str">
        <v>Completed</v>
      </c>
      <c r="J1840" s="220">
        <f>_xlfn.XLOOKUP(G1840,Calendar!$A$2:$A$300,Calendar!$B$2:$B$300)</f>
        <v>43357</v>
      </c>
      <c r="K1840" s="5" t="b">
        <f t="shared" ca="1" si="90"/>
        <v>1</v>
      </c>
      <c r="L1840" s="5" t="str">
        <f t="shared" si="91"/>
        <v>Language Arts+ Journal: Jesse10</v>
      </c>
    </row>
    <row r="1841" spans="1:12" hidden="1" x14ac:dyDescent="0.25">
      <c r="A1841" s="217" t="str">
        <f t="shared" si="89"/>
        <v>ƒ __/__</v>
      </c>
      <c r="B1841" s="217" t="str">
        <f>IFERROR(IF(VLOOKUP(L1841,ActivityList[#Data],13,0)="Yes"," "&amp;Map,"")&amp;IF(VLOOKUP(L1841,ActivityList[#Data],14,0)="Yes"," "&amp;Timeline,IF(VLOOKUP(L1841,ActivityList[#Data],14,0)="Figure"," "&amp;Timeline&amp;Figure,"")),"")</f>
        <v/>
      </c>
      <c r="C1841" s="85" t="str">
        <v>Write a journal entry</v>
      </c>
      <c r="D1841" s="218" t="str">
        <v>+ Journal: Jesse</v>
      </c>
      <c r="E1841" s="218" t="str">
        <v>Language Arts</v>
      </c>
      <c r="F1841" s="219" t="str">
        <v>Writing</v>
      </c>
      <c r="G1841" s="5">
        <v>11</v>
      </c>
      <c r="H1841" s="5" t="str">
        <v>Jesse</v>
      </c>
      <c r="I1841" s="5" t="str">
        <v>Completed</v>
      </c>
      <c r="J1841" s="220">
        <f>_xlfn.XLOOKUP(G1841,Calendar!$A$2:$A$300,Calendar!$B$2:$B$300)</f>
        <v>43360</v>
      </c>
      <c r="K1841" s="5" t="b">
        <f t="shared" ca="1" si="90"/>
        <v>1</v>
      </c>
      <c r="L1841" s="5" t="str">
        <f t="shared" si="91"/>
        <v>Language Arts+ Journal: Jesse11</v>
      </c>
    </row>
    <row r="1842" spans="1:12" hidden="1" x14ac:dyDescent="0.25">
      <c r="A1842" s="217" t="str">
        <f t="shared" si="89"/>
        <v>ƒ __/__</v>
      </c>
      <c r="B1842" s="217" t="str">
        <f>IFERROR(IF(VLOOKUP(L1842,ActivityList[#Data],13,0)="Yes"," "&amp;Map,"")&amp;IF(VLOOKUP(L1842,ActivityList[#Data],14,0)="Yes"," "&amp;Timeline,IF(VLOOKUP(L1842,ActivityList[#Data],14,0)="Figure"," "&amp;Timeline&amp;Figure,"")),"")</f>
        <v/>
      </c>
      <c r="C1842" s="85" t="str">
        <v>Write a journal entry</v>
      </c>
      <c r="D1842" s="218" t="str">
        <v>+ Journal: Jesse</v>
      </c>
      <c r="E1842" s="218" t="str">
        <v>Language Arts</v>
      </c>
      <c r="F1842" s="219" t="str">
        <v>Writing</v>
      </c>
      <c r="G1842" s="5">
        <v>12</v>
      </c>
      <c r="H1842" s="5" t="str">
        <v>Jesse</v>
      </c>
      <c r="I1842" s="5" t="str">
        <v>Completed</v>
      </c>
      <c r="J1842" s="220">
        <f>_xlfn.XLOOKUP(G1842,Calendar!$A$2:$A$300,Calendar!$B$2:$B$300)</f>
        <v>43361</v>
      </c>
      <c r="K1842" s="5" t="b">
        <f t="shared" ca="1" si="90"/>
        <v>1</v>
      </c>
      <c r="L1842" s="5" t="str">
        <f t="shared" si="91"/>
        <v>Language Arts+ Journal: Jesse12</v>
      </c>
    </row>
    <row r="1843" spans="1:12" hidden="1" x14ac:dyDescent="0.25">
      <c r="A1843" s="217" t="str">
        <f t="shared" si="89"/>
        <v>ƒ __/__</v>
      </c>
      <c r="B1843" s="217" t="str">
        <f>IFERROR(IF(VLOOKUP(L1843,ActivityList[#Data],13,0)="Yes"," "&amp;Map,"")&amp;IF(VLOOKUP(L1843,ActivityList[#Data],14,0)="Yes"," "&amp;Timeline,IF(VLOOKUP(L1843,ActivityList[#Data],14,0)="Figure"," "&amp;Timeline&amp;Figure,"")),"")</f>
        <v/>
      </c>
      <c r="C1843" s="85" t="str">
        <v>Write a journal entry</v>
      </c>
      <c r="D1843" s="218" t="str">
        <v>+ Journal: Jesse</v>
      </c>
      <c r="E1843" s="218" t="str">
        <v>Language Arts</v>
      </c>
      <c r="F1843" s="219" t="str">
        <v>Writing</v>
      </c>
      <c r="G1843" s="5">
        <v>13</v>
      </c>
      <c r="H1843" s="5" t="str">
        <v>Jesse</v>
      </c>
      <c r="I1843" s="5" t="str">
        <v>Completed</v>
      </c>
      <c r="J1843" s="220">
        <f>_xlfn.XLOOKUP(G1843,Calendar!$A$2:$A$300,Calendar!$B$2:$B$300)</f>
        <v>43362</v>
      </c>
      <c r="K1843" s="5" t="b">
        <f t="shared" ca="1" si="90"/>
        <v>1</v>
      </c>
      <c r="L1843" s="5" t="str">
        <f t="shared" si="91"/>
        <v>Language Arts+ Journal: Jesse13</v>
      </c>
    </row>
    <row r="1844" spans="1:12" hidden="1" x14ac:dyDescent="0.25">
      <c r="A1844" s="217" t="str">
        <f t="shared" si="89"/>
        <v>ƒ __/__</v>
      </c>
      <c r="B1844" s="217" t="str">
        <f>IFERROR(IF(VLOOKUP(L1844,ActivityList[#Data],13,0)="Yes"," "&amp;Map,"")&amp;IF(VLOOKUP(L1844,ActivityList[#Data],14,0)="Yes"," "&amp;Timeline,IF(VLOOKUP(L1844,ActivityList[#Data],14,0)="Figure"," "&amp;Timeline&amp;Figure,"")),"")</f>
        <v/>
      </c>
      <c r="C1844" s="85" t="str">
        <v>Write a journal entry</v>
      </c>
      <c r="D1844" s="218" t="str">
        <v>+ Journal: Jesse</v>
      </c>
      <c r="E1844" s="218" t="str">
        <v>Language Arts</v>
      </c>
      <c r="F1844" s="219" t="str">
        <v>Writing</v>
      </c>
      <c r="G1844" s="5">
        <v>14</v>
      </c>
      <c r="H1844" s="5" t="str">
        <v>Jesse</v>
      </c>
      <c r="I1844" s="5" t="str">
        <v>Completed</v>
      </c>
      <c r="J1844" s="220">
        <f>_xlfn.XLOOKUP(G1844,Calendar!$A$2:$A$300,Calendar!$B$2:$B$300)</f>
        <v>43363</v>
      </c>
      <c r="K1844" s="5" t="b">
        <f t="shared" ca="1" si="90"/>
        <v>1</v>
      </c>
      <c r="L1844" s="5" t="str">
        <f t="shared" si="91"/>
        <v>Language Arts+ Journal: Jesse14</v>
      </c>
    </row>
    <row r="1845" spans="1:12" hidden="1" x14ac:dyDescent="0.25">
      <c r="A1845" s="217" t="str">
        <f t="shared" si="89"/>
        <v>ƒ __/__</v>
      </c>
      <c r="B1845" s="217" t="str">
        <f>IFERROR(IF(VLOOKUP(L1845,ActivityList[#Data],13,0)="Yes"," "&amp;Map,"")&amp;IF(VLOOKUP(L1845,ActivityList[#Data],14,0)="Yes"," "&amp;Timeline,IF(VLOOKUP(L1845,ActivityList[#Data],14,0)="Figure"," "&amp;Timeline&amp;Figure,"")),"")</f>
        <v/>
      </c>
      <c r="C1845" s="85" t="str">
        <v>Write a journal entry</v>
      </c>
      <c r="D1845" s="218" t="str">
        <v>+ Journal: Jesse</v>
      </c>
      <c r="E1845" s="218" t="str">
        <v>Language Arts</v>
      </c>
      <c r="F1845" s="219" t="str">
        <v>Writing</v>
      </c>
      <c r="G1845" s="5">
        <v>15</v>
      </c>
      <c r="H1845" s="5" t="str">
        <v>Jesse</v>
      </c>
      <c r="I1845" s="5" t="str">
        <v>Completed</v>
      </c>
      <c r="J1845" s="220">
        <f>_xlfn.XLOOKUP(G1845,Calendar!$A$2:$A$300,Calendar!$B$2:$B$300)</f>
        <v>43364</v>
      </c>
      <c r="K1845" s="5" t="b">
        <f t="shared" ca="1" si="90"/>
        <v>1</v>
      </c>
      <c r="L1845" s="5" t="str">
        <f t="shared" si="91"/>
        <v>Language Arts+ Journal: Jesse15</v>
      </c>
    </row>
    <row r="1846" spans="1:12" hidden="1" x14ac:dyDescent="0.25">
      <c r="A1846" s="217" t="str">
        <f t="shared" si="89"/>
        <v>ƒ __/__</v>
      </c>
      <c r="B1846" s="217" t="str">
        <f>IFERROR(IF(VLOOKUP(L1846,ActivityList[#Data],13,0)="Yes"," "&amp;Map,"")&amp;IF(VLOOKUP(L1846,ActivityList[#Data],14,0)="Yes"," "&amp;Timeline,IF(VLOOKUP(L1846,ActivityList[#Data],14,0)="Figure"," "&amp;Timeline&amp;Figure,"")),"")</f>
        <v/>
      </c>
      <c r="C1846" s="85" t="str">
        <v>Write a journal entry</v>
      </c>
      <c r="D1846" s="218" t="str">
        <v>+ Journal: Jesse</v>
      </c>
      <c r="E1846" s="218" t="str">
        <v>Language Arts</v>
      </c>
      <c r="F1846" s="219" t="str">
        <v>Writing</v>
      </c>
      <c r="G1846" s="5">
        <v>16</v>
      </c>
      <c r="H1846" s="5" t="str">
        <v>Jesse</v>
      </c>
      <c r="I1846" s="5" t="str">
        <v>Completed</v>
      </c>
      <c r="J1846" s="220">
        <f>_xlfn.XLOOKUP(G1846,Calendar!$A$2:$A$300,Calendar!$B$2:$B$300)</f>
        <v>43367</v>
      </c>
      <c r="K1846" s="5" t="b">
        <f t="shared" ca="1" si="90"/>
        <v>1</v>
      </c>
      <c r="L1846" s="5" t="str">
        <f t="shared" si="91"/>
        <v>Language Arts+ Journal: Jesse16</v>
      </c>
    </row>
    <row r="1847" spans="1:12" hidden="1" x14ac:dyDescent="0.25">
      <c r="A1847" s="217" t="str">
        <f t="shared" si="89"/>
        <v>ƒ __/__</v>
      </c>
      <c r="B1847" s="217" t="str">
        <f>IFERROR(IF(VLOOKUP(L1847,ActivityList[#Data],13,0)="Yes"," "&amp;Map,"")&amp;IF(VLOOKUP(L1847,ActivityList[#Data],14,0)="Yes"," "&amp;Timeline,IF(VLOOKUP(L1847,ActivityList[#Data],14,0)="Figure"," "&amp;Timeline&amp;Figure,"")),"")</f>
        <v/>
      </c>
      <c r="C1847" s="85" t="str">
        <v>Write a journal entry</v>
      </c>
      <c r="D1847" s="218" t="str">
        <v>+ Journal: Jesse</v>
      </c>
      <c r="E1847" s="218" t="str">
        <v>Language Arts</v>
      </c>
      <c r="F1847" s="219" t="str">
        <v>Writing</v>
      </c>
      <c r="G1847" s="5">
        <v>17</v>
      </c>
      <c r="H1847" s="5" t="str">
        <v>Jesse</v>
      </c>
      <c r="I1847" s="5" t="str">
        <v>Completed</v>
      </c>
      <c r="J1847" s="220">
        <f>_xlfn.XLOOKUP(G1847,Calendar!$A$2:$A$300,Calendar!$B$2:$B$300)</f>
        <v>43368</v>
      </c>
      <c r="K1847" s="5" t="b">
        <f t="shared" ca="1" si="90"/>
        <v>1</v>
      </c>
      <c r="L1847" s="5" t="str">
        <f t="shared" si="91"/>
        <v>Language Arts+ Journal: Jesse17</v>
      </c>
    </row>
    <row r="1848" spans="1:12" hidden="1" x14ac:dyDescent="0.25">
      <c r="A1848" s="217" t="str">
        <f t="shared" si="89"/>
        <v>ƒ __/__</v>
      </c>
      <c r="B1848" s="217" t="str">
        <f>IFERROR(IF(VLOOKUP(L1848,ActivityList[#Data],13,0)="Yes"," "&amp;Map,"")&amp;IF(VLOOKUP(L1848,ActivityList[#Data],14,0)="Yes"," "&amp;Timeline,IF(VLOOKUP(L1848,ActivityList[#Data],14,0)="Figure"," "&amp;Timeline&amp;Figure,"")),"")</f>
        <v/>
      </c>
      <c r="C1848" s="85" t="str">
        <v>Write a journal entry</v>
      </c>
      <c r="D1848" s="218" t="str">
        <v>+ Journal: Jesse</v>
      </c>
      <c r="E1848" s="218" t="str">
        <v>Language Arts</v>
      </c>
      <c r="F1848" s="219" t="str">
        <v>Writing</v>
      </c>
      <c r="G1848" s="5">
        <v>18</v>
      </c>
      <c r="H1848" s="5" t="str">
        <v>Jesse</v>
      </c>
      <c r="I1848" s="5" t="str">
        <v>Completed</v>
      </c>
      <c r="J1848" s="220">
        <f>_xlfn.XLOOKUP(G1848,Calendar!$A$2:$A$300,Calendar!$B$2:$B$300)</f>
        <v>43369</v>
      </c>
      <c r="K1848" s="5" t="b">
        <f t="shared" ca="1" si="90"/>
        <v>1</v>
      </c>
      <c r="L1848" s="5" t="str">
        <f t="shared" si="91"/>
        <v>Language Arts+ Journal: Jesse18</v>
      </c>
    </row>
    <row r="1849" spans="1:12" hidden="1" x14ac:dyDescent="0.25">
      <c r="A1849" s="217" t="str">
        <f t="shared" si="89"/>
        <v>ƒ __/__</v>
      </c>
      <c r="B1849" s="217" t="str">
        <f>IFERROR(IF(VLOOKUP(L1849,ActivityList[#Data],13,0)="Yes"," "&amp;Map,"")&amp;IF(VLOOKUP(L1849,ActivityList[#Data],14,0)="Yes"," "&amp;Timeline,IF(VLOOKUP(L1849,ActivityList[#Data],14,0)="Figure"," "&amp;Timeline&amp;Figure,"")),"")</f>
        <v/>
      </c>
      <c r="C1849" s="85" t="str">
        <v>Write a journal entry</v>
      </c>
      <c r="D1849" s="218" t="str">
        <v>+ Journal: Jesse</v>
      </c>
      <c r="E1849" s="218" t="str">
        <v>Language Arts</v>
      </c>
      <c r="F1849" s="219" t="str">
        <v>Writing</v>
      </c>
      <c r="G1849" s="5">
        <v>19</v>
      </c>
      <c r="H1849" s="5" t="str">
        <v>Jesse</v>
      </c>
      <c r="I1849" s="5" t="str">
        <v>Completed</v>
      </c>
      <c r="J1849" s="220">
        <f>_xlfn.XLOOKUP(G1849,Calendar!$A$2:$A$300,Calendar!$B$2:$B$300)</f>
        <v>43370</v>
      </c>
      <c r="K1849" s="5" t="b">
        <f t="shared" ca="1" si="90"/>
        <v>1</v>
      </c>
      <c r="L1849" s="5" t="str">
        <f t="shared" si="91"/>
        <v>Language Arts+ Journal: Jesse19</v>
      </c>
    </row>
    <row r="1850" spans="1:12" hidden="1" x14ac:dyDescent="0.25">
      <c r="A1850" s="217" t="str">
        <f t="shared" si="89"/>
        <v>ƒ __/__</v>
      </c>
      <c r="B1850" s="217" t="str">
        <f>IFERROR(IF(VLOOKUP(L1850,ActivityList[#Data],13,0)="Yes"," "&amp;Map,"")&amp;IF(VLOOKUP(L1850,ActivityList[#Data],14,0)="Yes"," "&amp;Timeline,IF(VLOOKUP(L1850,ActivityList[#Data],14,0)="Figure"," "&amp;Timeline&amp;Figure,"")),"")</f>
        <v/>
      </c>
      <c r="C1850" s="85" t="str">
        <v>Write a journal entry</v>
      </c>
      <c r="D1850" s="218" t="str">
        <v>+ Journal: Jesse</v>
      </c>
      <c r="E1850" s="218" t="str">
        <v>Language Arts</v>
      </c>
      <c r="F1850" s="219" t="str">
        <v>Writing</v>
      </c>
      <c r="G1850" s="5">
        <v>20</v>
      </c>
      <c r="H1850" s="5" t="str">
        <v>Jesse</v>
      </c>
      <c r="I1850" s="5" t="str">
        <v>Completed</v>
      </c>
      <c r="J1850" s="220">
        <f>_xlfn.XLOOKUP(G1850,Calendar!$A$2:$A$300,Calendar!$B$2:$B$300)</f>
        <v>43371</v>
      </c>
      <c r="K1850" s="5" t="b">
        <f t="shared" ca="1" si="90"/>
        <v>1</v>
      </c>
      <c r="L1850" s="5" t="str">
        <f t="shared" si="91"/>
        <v>Language Arts+ Journal: Jesse20</v>
      </c>
    </row>
    <row r="1851" spans="1:12" hidden="1" x14ac:dyDescent="0.25">
      <c r="A1851" s="217" t="str">
        <f t="shared" si="89"/>
        <v>ƒ __/__</v>
      </c>
      <c r="B1851" s="217" t="str">
        <f>IFERROR(IF(VLOOKUP(L1851,ActivityList[#Data],13,0)="Yes"," "&amp;Map,"")&amp;IF(VLOOKUP(L1851,ActivityList[#Data],14,0)="Yes"," "&amp;Timeline,IF(VLOOKUP(L1851,ActivityList[#Data],14,0)="Figure"," "&amp;Timeline&amp;Figure,"")),"")</f>
        <v/>
      </c>
      <c r="C1851" s="85" t="str">
        <v>Write a journal entry</v>
      </c>
      <c r="D1851" s="218" t="str">
        <v>+ Journal: Jesse</v>
      </c>
      <c r="E1851" s="218" t="str">
        <v>Language Arts</v>
      </c>
      <c r="F1851" s="219" t="str">
        <v>Writing</v>
      </c>
      <c r="G1851" s="5">
        <v>21</v>
      </c>
      <c r="H1851" s="5" t="str">
        <v>Jesse</v>
      </c>
      <c r="I1851" s="5" t="str">
        <v>Completed</v>
      </c>
      <c r="J1851" s="220">
        <f>_xlfn.XLOOKUP(G1851,Calendar!$A$2:$A$300,Calendar!$B$2:$B$300)</f>
        <v>43374</v>
      </c>
      <c r="K1851" s="5" t="b">
        <f t="shared" ca="1" si="90"/>
        <v>1</v>
      </c>
      <c r="L1851" s="5" t="str">
        <f t="shared" si="91"/>
        <v>Language Arts+ Journal: Jesse21</v>
      </c>
    </row>
    <row r="1852" spans="1:12" hidden="1" x14ac:dyDescent="0.25">
      <c r="A1852" s="217" t="str">
        <f t="shared" si="89"/>
        <v>ƒ __/__</v>
      </c>
      <c r="B1852" s="217" t="str">
        <f>IFERROR(IF(VLOOKUP(L1852,ActivityList[#Data],13,0)="Yes"," "&amp;Map,"")&amp;IF(VLOOKUP(L1852,ActivityList[#Data],14,0)="Yes"," "&amp;Timeline,IF(VLOOKUP(L1852,ActivityList[#Data],14,0)="Figure"," "&amp;Timeline&amp;Figure,"")),"")</f>
        <v/>
      </c>
      <c r="C1852" s="85" t="str">
        <v>Write a journal entry</v>
      </c>
      <c r="D1852" s="218" t="str">
        <v>+ Journal: Jesse</v>
      </c>
      <c r="E1852" s="218" t="str">
        <v>Language Arts</v>
      </c>
      <c r="F1852" s="219" t="str">
        <v>Writing</v>
      </c>
      <c r="G1852" s="5">
        <v>22</v>
      </c>
      <c r="H1852" s="5" t="str">
        <v>Jesse</v>
      </c>
      <c r="I1852" s="5" t="str">
        <v>Completed</v>
      </c>
      <c r="J1852" s="220">
        <f>_xlfn.XLOOKUP(G1852,Calendar!$A$2:$A$300,Calendar!$B$2:$B$300)</f>
        <v>43375</v>
      </c>
      <c r="K1852" s="5" t="b">
        <f t="shared" ca="1" si="90"/>
        <v>1</v>
      </c>
      <c r="L1852" s="5" t="str">
        <f t="shared" si="91"/>
        <v>Language Arts+ Journal: Jesse22</v>
      </c>
    </row>
    <row r="1853" spans="1:12" hidden="1" x14ac:dyDescent="0.25">
      <c r="A1853" s="217" t="str">
        <f t="shared" si="89"/>
        <v>ƒ __/__</v>
      </c>
      <c r="B1853" s="217" t="str">
        <f>IFERROR(IF(VLOOKUP(L1853,ActivityList[#Data],13,0)="Yes"," "&amp;Map,"")&amp;IF(VLOOKUP(L1853,ActivityList[#Data],14,0)="Yes"," "&amp;Timeline,IF(VLOOKUP(L1853,ActivityList[#Data],14,0)="Figure"," "&amp;Timeline&amp;Figure,"")),"")</f>
        <v/>
      </c>
      <c r="C1853" s="85" t="str">
        <v>Write a journal entry</v>
      </c>
      <c r="D1853" s="218" t="str">
        <v>+ Journal: Jesse</v>
      </c>
      <c r="E1853" s="218" t="str">
        <v>Language Arts</v>
      </c>
      <c r="F1853" s="219" t="str">
        <v>Writing</v>
      </c>
      <c r="G1853" s="5">
        <v>23</v>
      </c>
      <c r="H1853" s="5" t="str">
        <v>Jesse</v>
      </c>
      <c r="I1853" s="5" t="str">
        <v>Completed</v>
      </c>
      <c r="J1853" s="220">
        <f>_xlfn.XLOOKUP(G1853,Calendar!$A$2:$A$300,Calendar!$B$2:$B$300)</f>
        <v>43376</v>
      </c>
      <c r="K1853" s="5" t="b">
        <f t="shared" ca="1" si="90"/>
        <v>1</v>
      </c>
      <c r="L1853" s="5" t="str">
        <f t="shared" si="91"/>
        <v>Language Arts+ Journal: Jesse23</v>
      </c>
    </row>
    <row r="1854" spans="1:12" x14ac:dyDescent="0.25">
      <c r="A1854" s="217" t="str">
        <f t="shared" si="89"/>
        <v>ƒ __/__</v>
      </c>
      <c r="B1854" s="217" t="str">
        <f>IFERROR(IF(VLOOKUP(L1854,ActivityList[#Data],13,0)="Yes"," "&amp;Map,"")&amp;IF(VLOOKUP(L1854,ActivityList[#Data],14,0)="Yes"," "&amp;Timeline,IF(VLOOKUP(L1854,ActivityList[#Data],14,0)="Figure"," "&amp;Timeline&amp;Figure,"")),"")</f>
        <v/>
      </c>
      <c r="C1854" s="85" t="str">
        <v>Write a journal entry</v>
      </c>
      <c r="D1854" s="218" t="str">
        <v>+ Journal: Jesse</v>
      </c>
      <c r="E1854" s="218" t="str">
        <v>Language Arts</v>
      </c>
      <c r="F1854" s="219" t="str">
        <v>Writing</v>
      </c>
      <c r="G1854" s="5">
        <v>24</v>
      </c>
      <c r="H1854" s="5" t="str">
        <v>Jesse</v>
      </c>
      <c r="I1854" s="5" t="str">
        <v>Planned</v>
      </c>
      <c r="J1854" s="220">
        <f>_xlfn.XLOOKUP(G1854,Calendar!$A$2:$A$300,Calendar!$B$2:$B$300)</f>
        <v>43377</v>
      </c>
      <c r="K1854" s="5" t="b">
        <f t="shared" ca="1" si="90"/>
        <v>1</v>
      </c>
      <c r="L1854" s="5" t="str">
        <f t="shared" si="91"/>
        <v>Language Arts+ Journal: Jesse24</v>
      </c>
    </row>
    <row r="1855" spans="1:12" x14ac:dyDescent="0.25">
      <c r="A1855" s="217" t="str">
        <f t="shared" si="89"/>
        <v>ƒ __/__</v>
      </c>
      <c r="B1855" s="217" t="str">
        <f>IFERROR(IF(VLOOKUP(L1855,ActivityList[#Data],13,0)="Yes"," "&amp;Map,"")&amp;IF(VLOOKUP(L1855,ActivityList[#Data],14,0)="Yes"," "&amp;Timeline,IF(VLOOKUP(L1855,ActivityList[#Data],14,0)="Figure"," "&amp;Timeline&amp;Figure,"")),"")</f>
        <v/>
      </c>
      <c r="C1855" s="85" t="str">
        <v>Write a journal entry</v>
      </c>
      <c r="D1855" s="218" t="str">
        <v>+ Journal: Jesse</v>
      </c>
      <c r="E1855" s="218" t="str">
        <v>Language Arts</v>
      </c>
      <c r="F1855" s="219" t="str">
        <v>Writing</v>
      </c>
      <c r="G1855" s="5">
        <v>25</v>
      </c>
      <c r="H1855" s="5" t="str">
        <v>Jesse</v>
      </c>
      <c r="I1855" s="5" t="str">
        <v>Planned</v>
      </c>
      <c r="J1855" s="220">
        <f>_xlfn.XLOOKUP(G1855,Calendar!$A$2:$A$300,Calendar!$B$2:$B$300)</f>
        <v>43378</v>
      </c>
      <c r="K1855" s="5" t="b">
        <f t="shared" ca="1" si="90"/>
        <v>1</v>
      </c>
      <c r="L1855" s="5" t="str">
        <f t="shared" si="91"/>
        <v>Language Arts+ Journal: Jesse25</v>
      </c>
    </row>
    <row r="1856" spans="1:12" hidden="1" x14ac:dyDescent="0.25">
      <c r="A1856" s="217" t="str">
        <f t="shared" si="89"/>
        <v>ƒ __/__</v>
      </c>
      <c r="B1856" s="217" t="str">
        <f>IFERROR(IF(VLOOKUP(L1856,ActivityList[#Data],13,0)="Yes"," "&amp;Map,"")&amp;IF(VLOOKUP(L1856,ActivityList[#Data],14,0)="Yes"," "&amp;Timeline,IF(VLOOKUP(L1856,ActivityList[#Data],14,0)="Figure"," "&amp;Timeline&amp;Figure,"")),"")</f>
        <v/>
      </c>
      <c r="C1856" s="85" t="str">
        <v>Write a journal entry</v>
      </c>
      <c r="D1856" s="218" t="str">
        <v>+ Journal: Jesse</v>
      </c>
      <c r="E1856" s="218" t="str">
        <v>Language Arts</v>
      </c>
      <c r="F1856" s="219" t="str">
        <v>Writing</v>
      </c>
      <c r="G1856" s="5">
        <v>26</v>
      </c>
      <c r="H1856" s="5" t="str">
        <v>Jesse</v>
      </c>
      <c r="I1856" s="5" t="str">
        <v>Planned</v>
      </c>
      <c r="J1856" s="220">
        <f>_xlfn.XLOOKUP(G1856,Calendar!$A$2:$A$300,Calendar!$B$2:$B$300)</f>
        <v>43381</v>
      </c>
      <c r="K1856" s="5" t="b">
        <f t="shared" ca="1" si="90"/>
        <v>0</v>
      </c>
      <c r="L1856" s="5" t="str">
        <f t="shared" si="91"/>
        <v>Language Arts+ Journal: Jesse26</v>
      </c>
    </row>
    <row r="1857" spans="1:12" hidden="1" x14ac:dyDescent="0.25">
      <c r="A1857" s="217" t="str">
        <f t="shared" si="89"/>
        <v>ƒ __/__</v>
      </c>
      <c r="B1857" s="217" t="str">
        <f>IFERROR(IF(VLOOKUP(L1857,ActivityList[#Data],13,0)="Yes"," "&amp;Map,"")&amp;IF(VLOOKUP(L1857,ActivityList[#Data],14,0)="Yes"," "&amp;Timeline,IF(VLOOKUP(L1857,ActivityList[#Data],14,0)="Figure"," "&amp;Timeline&amp;Figure,"")),"")</f>
        <v/>
      </c>
      <c r="C1857" s="85" t="str">
        <v>Write a journal entry</v>
      </c>
      <c r="D1857" s="218" t="str">
        <v>+ Journal: Jesse</v>
      </c>
      <c r="E1857" s="218" t="str">
        <v>Language Arts</v>
      </c>
      <c r="F1857" s="219" t="str">
        <v>Writing</v>
      </c>
      <c r="G1857" s="5">
        <v>27</v>
      </c>
      <c r="H1857" s="5" t="str">
        <v>Jesse</v>
      </c>
      <c r="I1857" s="5" t="str">
        <v>Planned</v>
      </c>
      <c r="J1857" s="220">
        <f>_xlfn.XLOOKUP(G1857,Calendar!$A$2:$A$300,Calendar!$B$2:$B$300)</f>
        <v>43382</v>
      </c>
      <c r="K1857" s="5" t="b">
        <f t="shared" ca="1" si="90"/>
        <v>0</v>
      </c>
      <c r="L1857" s="5" t="str">
        <f t="shared" si="91"/>
        <v>Language Arts+ Journal: Jesse27</v>
      </c>
    </row>
    <row r="1858" spans="1:12" hidden="1" x14ac:dyDescent="0.25">
      <c r="A1858" s="217" t="str">
        <f t="shared" si="89"/>
        <v>ƒ __/__</v>
      </c>
      <c r="B1858" s="217" t="str">
        <f>IFERROR(IF(VLOOKUP(L1858,ActivityList[#Data],13,0)="Yes"," "&amp;Map,"")&amp;IF(VLOOKUP(L1858,ActivityList[#Data],14,0)="Yes"," "&amp;Timeline,IF(VLOOKUP(L1858,ActivityList[#Data],14,0)="Figure"," "&amp;Timeline&amp;Figure,"")),"")</f>
        <v/>
      </c>
      <c r="C1858" s="85" t="str">
        <v>Write a journal entry</v>
      </c>
      <c r="D1858" s="218" t="str">
        <v>+ Journal: Jesse</v>
      </c>
      <c r="E1858" s="218" t="str">
        <v>Language Arts</v>
      </c>
      <c r="F1858" s="219" t="str">
        <v>Writing</v>
      </c>
      <c r="G1858" s="5">
        <v>28</v>
      </c>
      <c r="H1858" s="5" t="str">
        <v>Jesse</v>
      </c>
      <c r="I1858" s="5" t="str">
        <v>Planned</v>
      </c>
      <c r="J1858" s="220">
        <f>_xlfn.XLOOKUP(G1858,Calendar!$A$2:$A$300,Calendar!$B$2:$B$300)</f>
        <v>43383</v>
      </c>
      <c r="K1858" s="5" t="b">
        <f t="shared" ca="1" si="90"/>
        <v>0</v>
      </c>
      <c r="L1858" s="5" t="str">
        <f t="shared" si="91"/>
        <v>Language Arts+ Journal: Jesse28</v>
      </c>
    </row>
    <row r="1859" spans="1:12" hidden="1" x14ac:dyDescent="0.25">
      <c r="A1859" s="217" t="str">
        <f t="shared" si="89"/>
        <v>ƒ __/__</v>
      </c>
      <c r="B1859" s="217" t="str">
        <f>IFERROR(IF(VLOOKUP(L1859,ActivityList[#Data],13,0)="Yes"," "&amp;Map,"")&amp;IF(VLOOKUP(L1859,ActivityList[#Data],14,0)="Yes"," "&amp;Timeline,IF(VLOOKUP(L1859,ActivityList[#Data],14,0)="Figure"," "&amp;Timeline&amp;Figure,"")),"")</f>
        <v/>
      </c>
      <c r="C1859" s="85" t="str">
        <v>Write a journal entry</v>
      </c>
      <c r="D1859" s="218" t="str">
        <v>+ Journal: Jesse</v>
      </c>
      <c r="E1859" s="218" t="str">
        <v>Language Arts</v>
      </c>
      <c r="F1859" s="219" t="str">
        <v>Writing</v>
      </c>
      <c r="G1859" s="5">
        <v>29</v>
      </c>
      <c r="H1859" s="5" t="str">
        <v>Jesse</v>
      </c>
      <c r="I1859" s="5" t="str">
        <v>Planned</v>
      </c>
      <c r="J1859" s="220">
        <f>_xlfn.XLOOKUP(G1859,Calendar!$A$2:$A$300,Calendar!$B$2:$B$300)</f>
        <v>43384</v>
      </c>
      <c r="K1859" s="5" t="b">
        <f t="shared" ca="1" si="90"/>
        <v>0</v>
      </c>
      <c r="L1859" s="5" t="str">
        <f t="shared" si="91"/>
        <v>Language Arts+ Journal: Jesse29</v>
      </c>
    </row>
    <row r="1860" spans="1:12" hidden="1" x14ac:dyDescent="0.25">
      <c r="A1860" s="217" t="str">
        <f t="shared" si="89"/>
        <v>ƒ __/__</v>
      </c>
      <c r="B1860" s="217" t="str">
        <f>IFERROR(IF(VLOOKUP(L1860,ActivityList[#Data],13,0)="Yes"," "&amp;Map,"")&amp;IF(VLOOKUP(L1860,ActivityList[#Data],14,0)="Yes"," "&amp;Timeline,IF(VLOOKUP(L1860,ActivityList[#Data],14,0)="Figure"," "&amp;Timeline&amp;Figure,"")),"")</f>
        <v/>
      </c>
      <c r="C1860" s="85" t="str">
        <v>Write a journal entry</v>
      </c>
      <c r="D1860" s="218" t="str">
        <v>+ Journal: Jesse</v>
      </c>
      <c r="E1860" s="218" t="str">
        <v>Language Arts</v>
      </c>
      <c r="F1860" s="219" t="str">
        <v>Writing</v>
      </c>
      <c r="G1860" s="5">
        <v>30</v>
      </c>
      <c r="H1860" s="5" t="str">
        <v>Jesse</v>
      </c>
      <c r="I1860" s="5" t="str">
        <v>Planned</v>
      </c>
      <c r="J1860" s="220">
        <f>_xlfn.XLOOKUP(G1860,Calendar!$A$2:$A$300,Calendar!$B$2:$B$300)</f>
        <v>43385</v>
      </c>
      <c r="K1860" s="5" t="b">
        <f t="shared" ca="1" si="90"/>
        <v>0</v>
      </c>
      <c r="L1860" s="5" t="str">
        <f t="shared" si="91"/>
        <v>Language Arts+ Journal: Jesse30</v>
      </c>
    </row>
    <row r="1861" spans="1:12" hidden="1" x14ac:dyDescent="0.25">
      <c r="A1861" s="217" t="str">
        <f t="shared" ref="A1861:A1924" si="92">Planned&amp;" __/__"</f>
        <v>ƒ __/__</v>
      </c>
      <c r="B1861" s="217" t="str">
        <f>IFERROR(IF(VLOOKUP(L1861,ActivityList[#Data],13,0)="Yes"," "&amp;Map,"")&amp;IF(VLOOKUP(L1861,ActivityList[#Data],14,0)="Yes"," "&amp;Timeline,IF(VLOOKUP(L1861,ActivityList[#Data],14,0)="Figure"," "&amp;Timeline&amp;Figure,"")),"")</f>
        <v/>
      </c>
      <c r="C1861" s="85" t="str">
        <v>Write a journal entry</v>
      </c>
      <c r="D1861" s="218" t="str">
        <v>+ Journal: Jesse</v>
      </c>
      <c r="E1861" s="218" t="str">
        <v>Language Arts</v>
      </c>
      <c r="F1861" s="219" t="str">
        <v>Writing</v>
      </c>
      <c r="G1861" s="5">
        <v>31</v>
      </c>
      <c r="H1861" s="5" t="str">
        <v>Jesse</v>
      </c>
      <c r="I1861" s="5" t="str">
        <v>Planned</v>
      </c>
      <c r="J1861" s="220">
        <f>_xlfn.XLOOKUP(G1861,Calendar!$A$2:$A$300,Calendar!$B$2:$B$300)</f>
        <v>43388</v>
      </c>
      <c r="K1861" s="5" t="b">
        <f t="shared" ca="1" si="90"/>
        <v>0</v>
      </c>
      <c r="L1861" s="5" t="str">
        <f t="shared" si="91"/>
        <v>Language Arts+ Journal: Jesse31</v>
      </c>
    </row>
    <row r="1862" spans="1:12" hidden="1" x14ac:dyDescent="0.25">
      <c r="A1862" s="217" t="str">
        <f t="shared" si="92"/>
        <v>ƒ __/__</v>
      </c>
      <c r="B1862" s="217" t="str">
        <f>IFERROR(IF(VLOOKUP(L1862,ActivityList[#Data],13,0)="Yes"," "&amp;Map,"")&amp;IF(VLOOKUP(L1862,ActivityList[#Data],14,0)="Yes"," "&amp;Timeline,IF(VLOOKUP(L1862,ActivityList[#Data],14,0)="Figure"," "&amp;Timeline&amp;Figure,"")),"")</f>
        <v/>
      </c>
      <c r="C1862" s="85" t="str">
        <v>Write a journal entry</v>
      </c>
      <c r="D1862" s="218" t="str">
        <v>+ Journal: Jesse</v>
      </c>
      <c r="E1862" s="218" t="str">
        <v>Language Arts</v>
      </c>
      <c r="F1862" s="219" t="str">
        <v>Writing</v>
      </c>
      <c r="G1862" s="5">
        <v>32</v>
      </c>
      <c r="H1862" s="5" t="str">
        <v>Jesse</v>
      </c>
      <c r="I1862" s="5" t="str">
        <v>Planned</v>
      </c>
      <c r="J1862" s="220">
        <f>_xlfn.XLOOKUP(G1862,Calendar!$A$2:$A$300,Calendar!$B$2:$B$300)</f>
        <v>43389</v>
      </c>
      <c r="K1862" s="5" t="b">
        <f t="shared" ca="1" si="90"/>
        <v>0</v>
      </c>
      <c r="L1862" s="5" t="str">
        <f t="shared" si="91"/>
        <v>Language Arts+ Journal: Jesse32</v>
      </c>
    </row>
    <row r="1863" spans="1:12" hidden="1" x14ac:dyDescent="0.25">
      <c r="A1863" s="217" t="str">
        <f t="shared" si="92"/>
        <v>ƒ __/__</v>
      </c>
      <c r="B1863" s="217" t="str">
        <f>IFERROR(IF(VLOOKUP(L1863,ActivityList[#Data],13,0)="Yes"," "&amp;Map,"")&amp;IF(VLOOKUP(L1863,ActivityList[#Data],14,0)="Yes"," "&amp;Timeline,IF(VLOOKUP(L1863,ActivityList[#Data],14,0)="Figure"," "&amp;Timeline&amp;Figure,"")),"")</f>
        <v/>
      </c>
      <c r="C1863" s="85" t="str">
        <v>Write a journal entry</v>
      </c>
      <c r="D1863" s="218" t="str">
        <v>+ Journal: Jesse</v>
      </c>
      <c r="E1863" s="218" t="str">
        <v>Language Arts</v>
      </c>
      <c r="F1863" s="219" t="str">
        <v>Writing</v>
      </c>
      <c r="G1863" s="5">
        <v>33</v>
      </c>
      <c r="H1863" s="5" t="str">
        <v>Jesse</v>
      </c>
      <c r="I1863" s="5" t="str">
        <v>Planned</v>
      </c>
      <c r="J1863" s="220">
        <f>_xlfn.XLOOKUP(G1863,Calendar!$A$2:$A$300,Calendar!$B$2:$B$300)</f>
        <v>43390</v>
      </c>
      <c r="K1863" s="5" t="b">
        <f t="shared" ca="1" si="90"/>
        <v>0</v>
      </c>
      <c r="L1863" s="5" t="str">
        <f t="shared" si="91"/>
        <v>Language Arts+ Journal: Jesse33</v>
      </c>
    </row>
    <row r="1864" spans="1:12" hidden="1" x14ac:dyDescent="0.25">
      <c r="A1864" s="217" t="str">
        <f t="shared" si="92"/>
        <v>ƒ __/__</v>
      </c>
      <c r="B1864" s="217" t="str">
        <f>IFERROR(IF(VLOOKUP(L1864,ActivityList[#Data],13,0)="Yes"," "&amp;Map,"")&amp;IF(VLOOKUP(L1864,ActivityList[#Data],14,0)="Yes"," "&amp;Timeline,IF(VLOOKUP(L1864,ActivityList[#Data],14,0)="Figure"," "&amp;Timeline&amp;Figure,"")),"")</f>
        <v/>
      </c>
      <c r="C1864" s="85" t="str">
        <v>Write a journal entry</v>
      </c>
      <c r="D1864" s="218" t="str">
        <v>+ Journal: Jesse</v>
      </c>
      <c r="E1864" s="218" t="str">
        <v>Language Arts</v>
      </c>
      <c r="F1864" s="219" t="str">
        <v>Writing</v>
      </c>
      <c r="G1864" s="5">
        <v>34</v>
      </c>
      <c r="H1864" s="5" t="str">
        <v>Jesse</v>
      </c>
      <c r="I1864" s="5" t="str">
        <v>Planned</v>
      </c>
      <c r="J1864" s="220">
        <f>_xlfn.XLOOKUP(G1864,Calendar!$A$2:$A$300,Calendar!$B$2:$B$300)</f>
        <v>43391</v>
      </c>
      <c r="K1864" s="5" t="b">
        <f t="shared" ca="1" si="90"/>
        <v>0</v>
      </c>
      <c r="L1864" s="5" t="str">
        <f t="shared" si="91"/>
        <v>Language Arts+ Journal: Jesse34</v>
      </c>
    </row>
    <row r="1865" spans="1:12" hidden="1" x14ac:dyDescent="0.25">
      <c r="A1865" s="217" t="str">
        <f t="shared" si="92"/>
        <v>ƒ __/__</v>
      </c>
      <c r="B1865" s="217" t="str">
        <f>IFERROR(IF(VLOOKUP(L1865,ActivityList[#Data],13,0)="Yes"," "&amp;Map,"")&amp;IF(VLOOKUP(L1865,ActivityList[#Data],14,0)="Yes"," "&amp;Timeline,IF(VLOOKUP(L1865,ActivityList[#Data],14,0)="Figure"," "&amp;Timeline&amp;Figure,"")),"")</f>
        <v/>
      </c>
      <c r="C1865" s="85" t="str">
        <v>Write a journal entry</v>
      </c>
      <c r="D1865" s="218" t="str">
        <v>+ Journal: Jesse</v>
      </c>
      <c r="E1865" s="218" t="str">
        <v>Language Arts</v>
      </c>
      <c r="F1865" s="219" t="str">
        <v>Writing</v>
      </c>
      <c r="G1865" s="5">
        <v>35</v>
      </c>
      <c r="H1865" s="5" t="str">
        <v>Jesse</v>
      </c>
      <c r="I1865" s="5" t="str">
        <v>Planned</v>
      </c>
      <c r="J1865" s="220">
        <f>_xlfn.XLOOKUP(G1865,Calendar!$A$2:$A$300,Calendar!$B$2:$B$300)</f>
        <v>43392</v>
      </c>
      <c r="K1865" s="5" t="b">
        <f t="shared" ca="1" si="90"/>
        <v>0</v>
      </c>
      <c r="L1865" s="5" t="str">
        <f t="shared" si="91"/>
        <v>Language Arts+ Journal: Jesse35</v>
      </c>
    </row>
    <row r="1866" spans="1:12" hidden="1" x14ac:dyDescent="0.25">
      <c r="A1866" s="217" t="str">
        <f t="shared" si="92"/>
        <v>ƒ __/__</v>
      </c>
      <c r="B1866" s="217" t="str">
        <f>IFERROR(IF(VLOOKUP(L1866,ActivityList[#Data],13,0)="Yes"," "&amp;Map,"")&amp;IF(VLOOKUP(L1866,ActivityList[#Data],14,0)="Yes"," "&amp;Timeline,IF(VLOOKUP(L1866,ActivityList[#Data],14,0)="Figure"," "&amp;Timeline&amp;Figure,"")),"")</f>
        <v/>
      </c>
      <c r="C1866" s="85" t="str">
        <v>Write a journal entry</v>
      </c>
      <c r="D1866" s="218" t="str">
        <v>+ Journal: Jesse</v>
      </c>
      <c r="E1866" s="218" t="str">
        <v>Language Arts</v>
      </c>
      <c r="F1866" s="219" t="str">
        <v>Writing</v>
      </c>
      <c r="G1866" s="5">
        <v>36</v>
      </c>
      <c r="H1866" s="5" t="str">
        <v>Jesse</v>
      </c>
      <c r="I1866" s="5" t="str">
        <v>Planned</v>
      </c>
      <c r="J1866" s="220">
        <f>_xlfn.XLOOKUP(G1866,Calendar!$A$2:$A$300,Calendar!$B$2:$B$300)</f>
        <v>43395</v>
      </c>
      <c r="K1866" s="5" t="b">
        <f t="shared" ca="1" si="90"/>
        <v>0</v>
      </c>
      <c r="L1866" s="5" t="str">
        <f t="shared" si="91"/>
        <v>Language Arts+ Journal: Jesse36</v>
      </c>
    </row>
    <row r="1867" spans="1:12" hidden="1" x14ac:dyDescent="0.25">
      <c r="A1867" s="217" t="str">
        <f t="shared" si="92"/>
        <v>ƒ __/__</v>
      </c>
      <c r="B1867" s="217" t="str">
        <f>IFERROR(IF(VLOOKUP(L1867,ActivityList[#Data],13,0)="Yes"," "&amp;Map,"")&amp;IF(VLOOKUP(L1867,ActivityList[#Data],14,0)="Yes"," "&amp;Timeline,IF(VLOOKUP(L1867,ActivityList[#Data],14,0)="Figure"," "&amp;Timeline&amp;Figure,"")),"")</f>
        <v/>
      </c>
      <c r="C1867" s="85" t="str">
        <v>Write a journal entry</v>
      </c>
      <c r="D1867" s="218" t="str">
        <v>+ Journal: Jesse</v>
      </c>
      <c r="E1867" s="218" t="str">
        <v>Language Arts</v>
      </c>
      <c r="F1867" s="219" t="str">
        <v>Writing</v>
      </c>
      <c r="G1867" s="5">
        <v>37</v>
      </c>
      <c r="H1867" s="5" t="str">
        <v>Jesse</v>
      </c>
      <c r="I1867" s="5" t="str">
        <v>Planned</v>
      </c>
      <c r="J1867" s="220">
        <f>_xlfn.XLOOKUP(G1867,Calendar!$A$2:$A$300,Calendar!$B$2:$B$300)</f>
        <v>43396</v>
      </c>
      <c r="K1867" s="5" t="b">
        <f t="shared" ca="1" si="90"/>
        <v>0</v>
      </c>
      <c r="L1867" s="5" t="str">
        <f t="shared" si="91"/>
        <v>Language Arts+ Journal: Jesse37</v>
      </c>
    </row>
    <row r="1868" spans="1:12" hidden="1" x14ac:dyDescent="0.25">
      <c r="A1868" s="217" t="str">
        <f t="shared" si="92"/>
        <v>ƒ __/__</v>
      </c>
      <c r="B1868" s="217" t="str">
        <f>IFERROR(IF(VLOOKUP(L1868,ActivityList[#Data],13,0)="Yes"," "&amp;Map,"")&amp;IF(VLOOKUP(L1868,ActivityList[#Data],14,0)="Yes"," "&amp;Timeline,IF(VLOOKUP(L1868,ActivityList[#Data],14,0)="Figure"," "&amp;Timeline&amp;Figure,"")),"")</f>
        <v/>
      </c>
      <c r="C1868" s="85" t="str">
        <v>Write a journal entry</v>
      </c>
      <c r="D1868" s="218" t="str">
        <v>+ Journal: Jesse</v>
      </c>
      <c r="E1868" s="218" t="str">
        <v>Language Arts</v>
      </c>
      <c r="F1868" s="219" t="str">
        <v>Writing</v>
      </c>
      <c r="G1868" s="5">
        <v>38</v>
      </c>
      <c r="H1868" s="5" t="str">
        <v>Jesse</v>
      </c>
      <c r="I1868" s="5" t="str">
        <v>Planned</v>
      </c>
      <c r="J1868" s="220">
        <f>_xlfn.XLOOKUP(G1868,Calendar!$A$2:$A$300,Calendar!$B$2:$B$300)</f>
        <v>43397</v>
      </c>
      <c r="K1868" s="5" t="b">
        <f t="shared" ca="1" si="90"/>
        <v>0</v>
      </c>
      <c r="L1868" s="5" t="str">
        <f t="shared" si="91"/>
        <v>Language Arts+ Journal: Jesse38</v>
      </c>
    </row>
    <row r="1869" spans="1:12" hidden="1" x14ac:dyDescent="0.25">
      <c r="A1869" s="217" t="str">
        <f t="shared" si="92"/>
        <v>ƒ __/__</v>
      </c>
      <c r="B1869" s="217" t="str">
        <f>IFERROR(IF(VLOOKUP(L1869,ActivityList[#Data],13,0)="Yes"," "&amp;Map,"")&amp;IF(VLOOKUP(L1869,ActivityList[#Data],14,0)="Yes"," "&amp;Timeline,IF(VLOOKUP(L1869,ActivityList[#Data],14,0)="Figure"," "&amp;Timeline&amp;Figure,"")),"")</f>
        <v/>
      </c>
      <c r="C1869" s="85" t="str">
        <v>Write a journal entry</v>
      </c>
      <c r="D1869" s="218" t="str">
        <v>+ Journal: Jesse</v>
      </c>
      <c r="E1869" s="218" t="str">
        <v>Language Arts</v>
      </c>
      <c r="F1869" s="219" t="str">
        <v>Writing</v>
      </c>
      <c r="G1869" s="5">
        <v>39</v>
      </c>
      <c r="H1869" s="5" t="str">
        <v>Jesse</v>
      </c>
      <c r="I1869" s="5" t="str">
        <v>Planned</v>
      </c>
      <c r="J1869" s="220">
        <f>_xlfn.XLOOKUP(G1869,Calendar!$A$2:$A$300,Calendar!$B$2:$B$300)</f>
        <v>43398</v>
      </c>
      <c r="K1869" s="5" t="b">
        <f t="shared" ca="1" si="90"/>
        <v>0</v>
      </c>
      <c r="L1869" s="5" t="str">
        <f t="shared" si="91"/>
        <v>Language Arts+ Journal: Jesse39</v>
      </c>
    </row>
    <row r="1870" spans="1:12" hidden="1" x14ac:dyDescent="0.25">
      <c r="A1870" s="217" t="str">
        <f t="shared" si="92"/>
        <v>ƒ __/__</v>
      </c>
      <c r="B1870" s="217" t="str">
        <f>IFERROR(IF(VLOOKUP(L1870,ActivityList[#Data],13,0)="Yes"," "&amp;Map,"")&amp;IF(VLOOKUP(L1870,ActivityList[#Data],14,0)="Yes"," "&amp;Timeline,IF(VLOOKUP(L1870,ActivityList[#Data],14,0)="Figure"," "&amp;Timeline&amp;Figure,"")),"")</f>
        <v/>
      </c>
      <c r="C1870" s="85" t="str">
        <v>Write a journal entry</v>
      </c>
      <c r="D1870" s="218" t="str">
        <v>+ Journal: Jesse</v>
      </c>
      <c r="E1870" s="218" t="str">
        <v>Language Arts</v>
      </c>
      <c r="F1870" s="219" t="str">
        <v>Writing</v>
      </c>
      <c r="G1870" s="5">
        <v>40</v>
      </c>
      <c r="H1870" s="5" t="str">
        <v>Jesse</v>
      </c>
      <c r="I1870" s="5" t="str">
        <v>Planned</v>
      </c>
      <c r="J1870" s="220">
        <f>_xlfn.XLOOKUP(G1870,Calendar!$A$2:$A$300,Calendar!$B$2:$B$300)</f>
        <v>43399</v>
      </c>
      <c r="K1870" s="5" t="b">
        <f t="shared" ca="1" si="90"/>
        <v>0</v>
      </c>
      <c r="L1870" s="5" t="str">
        <f t="shared" si="91"/>
        <v>Language Arts+ Journal: Jesse40</v>
      </c>
    </row>
    <row r="1871" spans="1:12" hidden="1" x14ac:dyDescent="0.25">
      <c r="A1871" s="217" t="str">
        <f t="shared" si="92"/>
        <v>ƒ __/__</v>
      </c>
      <c r="B1871" s="217" t="str">
        <f>IFERROR(IF(VLOOKUP(L1871,ActivityList[#Data],13,0)="Yes"," "&amp;Map,"")&amp;IF(VLOOKUP(L1871,ActivityList[#Data],14,0)="Yes"," "&amp;Timeline,IF(VLOOKUP(L1871,ActivityList[#Data],14,0)="Figure"," "&amp;Timeline&amp;Figure,"")),"")</f>
        <v/>
      </c>
      <c r="C1871" s="85" t="str">
        <v>Write a journal entry</v>
      </c>
      <c r="D1871" s="218" t="str">
        <v>+ Journal: Jesse</v>
      </c>
      <c r="E1871" s="218" t="str">
        <v>Language Arts</v>
      </c>
      <c r="F1871" s="219" t="str">
        <v>Writing</v>
      </c>
      <c r="G1871" s="5">
        <v>41</v>
      </c>
      <c r="H1871" s="5" t="str">
        <v>Jesse</v>
      </c>
      <c r="I1871" s="5" t="str">
        <v>Planned</v>
      </c>
      <c r="J1871" s="220">
        <f>_xlfn.XLOOKUP(G1871,Calendar!$A$2:$A$300,Calendar!$B$2:$B$300)</f>
        <v>43402</v>
      </c>
      <c r="K1871" s="5" t="b">
        <f t="shared" ca="1" si="90"/>
        <v>0</v>
      </c>
      <c r="L1871" s="5" t="str">
        <f t="shared" si="91"/>
        <v>Language Arts+ Journal: Jesse41</v>
      </c>
    </row>
    <row r="1872" spans="1:12" hidden="1" x14ac:dyDescent="0.25">
      <c r="A1872" s="217" t="str">
        <f t="shared" si="92"/>
        <v>ƒ __/__</v>
      </c>
      <c r="B1872" s="217" t="str">
        <f>IFERROR(IF(VLOOKUP(L1872,ActivityList[#Data],13,0)="Yes"," "&amp;Map,"")&amp;IF(VLOOKUP(L1872,ActivityList[#Data],14,0)="Yes"," "&amp;Timeline,IF(VLOOKUP(L1872,ActivityList[#Data],14,0)="Figure"," "&amp;Timeline&amp;Figure,"")),"")</f>
        <v/>
      </c>
      <c r="C1872" s="85" t="str">
        <v>Write a journal entry</v>
      </c>
      <c r="D1872" s="218" t="str">
        <v>+ Journal: Jesse</v>
      </c>
      <c r="E1872" s="218" t="str">
        <v>Language Arts</v>
      </c>
      <c r="F1872" s="219" t="str">
        <v>Writing</v>
      </c>
      <c r="G1872" s="5">
        <v>42</v>
      </c>
      <c r="H1872" s="5" t="str">
        <v>Jesse</v>
      </c>
      <c r="I1872" s="5" t="str">
        <v>Planned</v>
      </c>
      <c r="J1872" s="220">
        <f>_xlfn.XLOOKUP(G1872,Calendar!$A$2:$A$300,Calendar!$B$2:$B$300)</f>
        <v>43403</v>
      </c>
      <c r="K1872" s="5" t="b">
        <f t="shared" ca="1" si="90"/>
        <v>0</v>
      </c>
      <c r="L1872" s="5" t="str">
        <f t="shared" si="91"/>
        <v>Language Arts+ Journal: Jesse42</v>
      </c>
    </row>
    <row r="1873" spans="1:12" hidden="1" x14ac:dyDescent="0.25">
      <c r="A1873" s="217" t="str">
        <f t="shared" si="92"/>
        <v>ƒ __/__</v>
      </c>
      <c r="B1873" s="217" t="str">
        <f>IFERROR(IF(VLOOKUP(L1873,ActivityList[#Data],13,0)="Yes"," "&amp;Map,"")&amp;IF(VLOOKUP(L1873,ActivityList[#Data],14,0)="Yes"," "&amp;Timeline,IF(VLOOKUP(L1873,ActivityList[#Data],14,0)="Figure"," "&amp;Timeline&amp;Figure,"")),"")</f>
        <v/>
      </c>
      <c r="C1873" s="85" t="str">
        <v>Write a journal entry</v>
      </c>
      <c r="D1873" s="218" t="str">
        <v>+ Journal: Jesse</v>
      </c>
      <c r="E1873" s="218" t="str">
        <v>Language Arts</v>
      </c>
      <c r="F1873" s="219" t="str">
        <v>Writing</v>
      </c>
      <c r="G1873" s="5">
        <v>43</v>
      </c>
      <c r="H1873" s="5" t="str">
        <v>Jesse</v>
      </c>
      <c r="I1873" s="5" t="str">
        <v>Planned</v>
      </c>
      <c r="J1873" s="220">
        <f>_xlfn.XLOOKUP(G1873,Calendar!$A$2:$A$300,Calendar!$B$2:$B$300)</f>
        <v>43404</v>
      </c>
      <c r="K1873" s="5" t="b">
        <f t="shared" ca="1" si="90"/>
        <v>0</v>
      </c>
      <c r="L1873" s="5" t="str">
        <f t="shared" si="91"/>
        <v>Language Arts+ Journal: Jesse43</v>
      </c>
    </row>
    <row r="1874" spans="1:12" hidden="1" x14ac:dyDescent="0.25">
      <c r="A1874" s="217" t="str">
        <f t="shared" si="92"/>
        <v>ƒ __/__</v>
      </c>
      <c r="B1874" s="217" t="str">
        <f>IFERROR(IF(VLOOKUP(L1874,ActivityList[#Data],13,0)="Yes"," "&amp;Map,"")&amp;IF(VLOOKUP(L1874,ActivityList[#Data],14,0)="Yes"," "&amp;Timeline,IF(VLOOKUP(L1874,ActivityList[#Data],14,0)="Figure"," "&amp;Timeline&amp;Figure,"")),"")</f>
        <v/>
      </c>
      <c r="C1874" s="85" t="str">
        <v>Write a journal entry</v>
      </c>
      <c r="D1874" s="218" t="str">
        <v>+ Journal: Jesse</v>
      </c>
      <c r="E1874" s="218" t="str">
        <v>Language Arts</v>
      </c>
      <c r="F1874" s="219" t="str">
        <v>Writing</v>
      </c>
      <c r="G1874" s="5">
        <v>44</v>
      </c>
      <c r="H1874" s="5" t="str">
        <v>Jesse</v>
      </c>
      <c r="I1874" s="5" t="str">
        <v>Planned</v>
      </c>
      <c r="J1874" s="220">
        <f>_xlfn.XLOOKUP(G1874,Calendar!$A$2:$A$300,Calendar!$B$2:$B$300)</f>
        <v>43405</v>
      </c>
      <c r="K1874" s="5" t="b">
        <f t="shared" ca="1" si="90"/>
        <v>0</v>
      </c>
      <c r="L1874" s="5" t="str">
        <f t="shared" si="91"/>
        <v>Language Arts+ Journal: Jesse44</v>
      </c>
    </row>
    <row r="1875" spans="1:12" hidden="1" x14ac:dyDescent="0.25">
      <c r="A1875" s="217" t="str">
        <f t="shared" si="92"/>
        <v>ƒ __/__</v>
      </c>
      <c r="B1875" s="217" t="str">
        <f>IFERROR(IF(VLOOKUP(L1875,ActivityList[#Data],13,0)="Yes"," "&amp;Map,"")&amp;IF(VLOOKUP(L1875,ActivityList[#Data],14,0)="Yes"," "&amp;Timeline,IF(VLOOKUP(L1875,ActivityList[#Data],14,0)="Figure"," "&amp;Timeline&amp;Figure,"")),"")</f>
        <v/>
      </c>
      <c r="C1875" s="85" t="str">
        <v>Write a journal entry</v>
      </c>
      <c r="D1875" s="218" t="str">
        <v>+ Journal: Jesse</v>
      </c>
      <c r="E1875" s="218" t="str">
        <v>Language Arts</v>
      </c>
      <c r="F1875" s="219" t="str">
        <v>Writing</v>
      </c>
      <c r="G1875" s="5">
        <v>45</v>
      </c>
      <c r="H1875" s="5" t="str">
        <v>Jesse</v>
      </c>
      <c r="I1875" s="5" t="str">
        <v>Planned</v>
      </c>
      <c r="J1875" s="220">
        <f>_xlfn.XLOOKUP(G1875,Calendar!$A$2:$A$300,Calendar!$B$2:$B$300)</f>
        <v>43406</v>
      </c>
      <c r="K1875" s="5" t="b">
        <f t="shared" ref="K1875:K1938" ca="1" si="93">J1875&lt;=$D$1</f>
        <v>0</v>
      </c>
      <c r="L1875" s="5" t="str">
        <f t="shared" ref="L1875:L1938" si="94">E1875&amp;D1875&amp;G1875</f>
        <v>Language Arts+ Journal: Jesse45</v>
      </c>
    </row>
    <row r="1876" spans="1:12" hidden="1" x14ac:dyDescent="0.25">
      <c r="A1876" s="217" t="str">
        <f t="shared" si="92"/>
        <v>ƒ __/__</v>
      </c>
      <c r="B1876" s="217" t="str">
        <f>IFERROR(IF(VLOOKUP(L1876,ActivityList[#Data],13,0)="Yes"," "&amp;Map,"")&amp;IF(VLOOKUP(L1876,ActivityList[#Data],14,0)="Yes"," "&amp;Timeline,IF(VLOOKUP(L1876,ActivityList[#Data],14,0)="Figure"," "&amp;Timeline&amp;Figure,"")),"")</f>
        <v/>
      </c>
      <c r="C1876" s="85" t="str">
        <v>Write a journal entry</v>
      </c>
      <c r="D1876" s="218" t="str">
        <v>+ Journal: Jesse</v>
      </c>
      <c r="E1876" s="218" t="str">
        <v>Language Arts</v>
      </c>
      <c r="F1876" s="219" t="str">
        <v>Writing</v>
      </c>
      <c r="G1876" s="5">
        <v>46</v>
      </c>
      <c r="H1876" s="5" t="str">
        <v>Jesse</v>
      </c>
      <c r="I1876" s="5" t="str">
        <v>Planned</v>
      </c>
      <c r="J1876" s="220">
        <f>_xlfn.XLOOKUP(G1876,Calendar!$A$2:$A$300,Calendar!$B$2:$B$300)</f>
        <v>43409</v>
      </c>
      <c r="K1876" s="5" t="b">
        <f t="shared" ca="1" si="93"/>
        <v>0</v>
      </c>
      <c r="L1876" s="5" t="str">
        <f t="shared" si="94"/>
        <v>Language Arts+ Journal: Jesse46</v>
      </c>
    </row>
    <row r="1877" spans="1:12" hidden="1" x14ac:dyDescent="0.25">
      <c r="A1877" s="217" t="str">
        <f t="shared" si="92"/>
        <v>ƒ __/__</v>
      </c>
      <c r="B1877" s="217" t="str">
        <f>IFERROR(IF(VLOOKUP(L1877,ActivityList[#Data],13,0)="Yes"," "&amp;Map,"")&amp;IF(VLOOKUP(L1877,ActivityList[#Data],14,0)="Yes"," "&amp;Timeline,IF(VLOOKUP(L1877,ActivityList[#Data],14,0)="Figure"," "&amp;Timeline&amp;Figure,"")),"")</f>
        <v/>
      </c>
      <c r="C1877" s="85" t="str">
        <v>Write a journal entry</v>
      </c>
      <c r="D1877" s="218" t="str">
        <v>+ Journal: Jesse</v>
      </c>
      <c r="E1877" s="218" t="str">
        <v>Language Arts</v>
      </c>
      <c r="F1877" s="219" t="str">
        <v>Writing</v>
      </c>
      <c r="G1877" s="5">
        <v>47</v>
      </c>
      <c r="H1877" s="5" t="str">
        <v>Jesse</v>
      </c>
      <c r="I1877" s="5" t="str">
        <v>Planned</v>
      </c>
      <c r="J1877" s="220">
        <f>_xlfn.XLOOKUP(G1877,Calendar!$A$2:$A$300,Calendar!$B$2:$B$300)</f>
        <v>43410</v>
      </c>
      <c r="K1877" s="5" t="b">
        <f t="shared" ca="1" si="93"/>
        <v>0</v>
      </c>
      <c r="L1877" s="5" t="str">
        <f t="shared" si="94"/>
        <v>Language Arts+ Journal: Jesse47</v>
      </c>
    </row>
    <row r="1878" spans="1:12" hidden="1" x14ac:dyDescent="0.25">
      <c r="A1878" s="217" t="str">
        <f t="shared" si="92"/>
        <v>ƒ __/__</v>
      </c>
      <c r="B1878" s="217" t="str">
        <f>IFERROR(IF(VLOOKUP(L1878,ActivityList[#Data],13,0)="Yes"," "&amp;Map,"")&amp;IF(VLOOKUP(L1878,ActivityList[#Data],14,0)="Yes"," "&amp;Timeline,IF(VLOOKUP(L1878,ActivityList[#Data],14,0)="Figure"," "&amp;Timeline&amp;Figure,"")),"")</f>
        <v/>
      </c>
      <c r="C1878" s="85" t="str">
        <v>Write a journal entry</v>
      </c>
      <c r="D1878" s="218" t="str">
        <v>+ Journal: Jesse</v>
      </c>
      <c r="E1878" s="218" t="str">
        <v>Language Arts</v>
      </c>
      <c r="F1878" s="219" t="str">
        <v>Writing</v>
      </c>
      <c r="G1878" s="5">
        <v>48</v>
      </c>
      <c r="H1878" s="5" t="str">
        <v>Jesse</v>
      </c>
      <c r="I1878" s="5" t="str">
        <v>Planned</v>
      </c>
      <c r="J1878" s="220">
        <f>_xlfn.XLOOKUP(G1878,Calendar!$A$2:$A$300,Calendar!$B$2:$B$300)</f>
        <v>43411</v>
      </c>
      <c r="K1878" s="5" t="b">
        <f t="shared" ca="1" si="93"/>
        <v>0</v>
      </c>
      <c r="L1878" s="5" t="str">
        <f t="shared" si="94"/>
        <v>Language Arts+ Journal: Jesse48</v>
      </c>
    </row>
    <row r="1879" spans="1:12" hidden="1" x14ac:dyDescent="0.25">
      <c r="A1879" s="217" t="str">
        <f t="shared" si="92"/>
        <v>ƒ __/__</v>
      </c>
      <c r="B1879" s="217" t="str">
        <f>IFERROR(IF(VLOOKUP(L1879,ActivityList[#Data],13,0)="Yes"," "&amp;Map,"")&amp;IF(VLOOKUP(L1879,ActivityList[#Data],14,0)="Yes"," "&amp;Timeline,IF(VLOOKUP(L1879,ActivityList[#Data],14,0)="Figure"," "&amp;Timeline&amp;Figure,"")),"")</f>
        <v/>
      </c>
      <c r="C1879" s="85" t="str">
        <v>Write a journal entry</v>
      </c>
      <c r="D1879" s="218" t="str">
        <v>+ Journal: Jesse</v>
      </c>
      <c r="E1879" s="218" t="str">
        <v>Language Arts</v>
      </c>
      <c r="F1879" s="219" t="str">
        <v>Writing</v>
      </c>
      <c r="G1879" s="5">
        <v>49</v>
      </c>
      <c r="H1879" s="5" t="str">
        <v>Jesse</v>
      </c>
      <c r="I1879" s="5" t="str">
        <v>Planned</v>
      </c>
      <c r="J1879" s="220">
        <f>_xlfn.XLOOKUP(G1879,Calendar!$A$2:$A$300,Calendar!$B$2:$B$300)</f>
        <v>43412</v>
      </c>
      <c r="K1879" s="5" t="b">
        <f t="shared" ca="1" si="93"/>
        <v>0</v>
      </c>
      <c r="L1879" s="5" t="str">
        <f t="shared" si="94"/>
        <v>Language Arts+ Journal: Jesse49</v>
      </c>
    </row>
    <row r="1880" spans="1:12" hidden="1" x14ac:dyDescent="0.25">
      <c r="A1880" s="217" t="str">
        <f t="shared" si="92"/>
        <v>ƒ __/__</v>
      </c>
      <c r="B1880" s="217" t="str">
        <f>IFERROR(IF(VLOOKUP(L1880,ActivityList[#Data],13,0)="Yes"," "&amp;Map,"")&amp;IF(VLOOKUP(L1880,ActivityList[#Data],14,0)="Yes"," "&amp;Timeline,IF(VLOOKUP(L1880,ActivityList[#Data],14,0)="Figure"," "&amp;Timeline&amp;Figure,"")),"")</f>
        <v/>
      </c>
      <c r="C1880" s="85" t="str">
        <v>Write a journal entry</v>
      </c>
      <c r="D1880" s="218" t="str">
        <v>+ Journal: Jesse</v>
      </c>
      <c r="E1880" s="218" t="str">
        <v>Language Arts</v>
      </c>
      <c r="F1880" s="219" t="str">
        <v>Writing</v>
      </c>
      <c r="G1880" s="5">
        <v>50</v>
      </c>
      <c r="H1880" s="5" t="str">
        <v>Jesse</v>
      </c>
      <c r="I1880" s="5" t="str">
        <v>Planned</v>
      </c>
      <c r="J1880" s="220">
        <f>_xlfn.XLOOKUP(G1880,Calendar!$A$2:$A$300,Calendar!$B$2:$B$300)</f>
        <v>43413</v>
      </c>
      <c r="K1880" s="5" t="b">
        <f t="shared" ca="1" si="93"/>
        <v>0</v>
      </c>
      <c r="L1880" s="5" t="str">
        <f t="shared" si="94"/>
        <v>Language Arts+ Journal: Jesse50</v>
      </c>
    </row>
    <row r="1881" spans="1:12" hidden="1" x14ac:dyDescent="0.25">
      <c r="A1881" s="217" t="str">
        <f t="shared" si="92"/>
        <v>ƒ __/__</v>
      </c>
      <c r="B1881" s="217" t="str">
        <f>IFERROR(IF(VLOOKUP(L1881,ActivityList[#Data],13,0)="Yes"," "&amp;Map,"")&amp;IF(VLOOKUP(L1881,ActivityList[#Data],14,0)="Yes"," "&amp;Timeline,IF(VLOOKUP(L1881,ActivityList[#Data],14,0)="Figure"," "&amp;Timeline&amp;Figure,"")),"")</f>
        <v/>
      </c>
      <c r="C1881" s="85" t="str">
        <v>Write a journal entry</v>
      </c>
      <c r="D1881" s="218" t="str">
        <v>+ Journal: Jesse</v>
      </c>
      <c r="E1881" s="218" t="str">
        <v>Language Arts</v>
      </c>
      <c r="F1881" s="219" t="str">
        <v>Writing</v>
      </c>
      <c r="G1881" s="5">
        <v>51</v>
      </c>
      <c r="H1881" s="5" t="str">
        <v>Jesse</v>
      </c>
      <c r="I1881" s="5" t="str">
        <v>Planned</v>
      </c>
      <c r="J1881" s="220">
        <f>_xlfn.XLOOKUP(G1881,Calendar!$A$2:$A$300,Calendar!$B$2:$B$300)</f>
        <v>43416</v>
      </c>
      <c r="K1881" s="5" t="b">
        <f t="shared" ca="1" si="93"/>
        <v>0</v>
      </c>
      <c r="L1881" s="5" t="str">
        <f t="shared" si="94"/>
        <v>Language Arts+ Journal: Jesse51</v>
      </c>
    </row>
    <row r="1882" spans="1:12" hidden="1" x14ac:dyDescent="0.25">
      <c r="A1882" s="217" t="str">
        <f t="shared" si="92"/>
        <v>ƒ __/__</v>
      </c>
      <c r="B1882" s="217" t="str">
        <f>IFERROR(IF(VLOOKUP(L1882,ActivityList[#Data],13,0)="Yes"," "&amp;Map,"")&amp;IF(VLOOKUP(L1882,ActivityList[#Data],14,0)="Yes"," "&amp;Timeline,IF(VLOOKUP(L1882,ActivityList[#Data],14,0)="Figure"," "&amp;Timeline&amp;Figure,"")),"")</f>
        <v/>
      </c>
      <c r="C1882" s="85" t="str">
        <v>Write a journal entry</v>
      </c>
      <c r="D1882" s="218" t="str">
        <v>+ Journal: Jesse</v>
      </c>
      <c r="E1882" s="218" t="str">
        <v>Language Arts</v>
      </c>
      <c r="F1882" s="219" t="str">
        <v>Writing</v>
      </c>
      <c r="G1882" s="5">
        <v>52</v>
      </c>
      <c r="H1882" s="5" t="str">
        <v>Jesse</v>
      </c>
      <c r="I1882" s="5" t="str">
        <v>Planned</v>
      </c>
      <c r="J1882" s="220">
        <f>_xlfn.XLOOKUP(G1882,Calendar!$A$2:$A$300,Calendar!$B$2:$B$300)</f>
        <v>43417</v>
      </c>
      <c r="K1882" s="5" t="b">
        <f t="shared" ca="1" si="93"/>
        <v>0</v>
      </c>
      <c r="L1882" s="5" t="str">
        <f t="shared" si="94"/>
        <v>Language Arts+ Journal: Jesse52</v>
      </c>
    </row>
    <row r="1883" spans="1:12" hidden="1" x14ac:dyDescent="0.25">
      <c r="A1883" s="217" t="str">
        <f t="shared" si="92"/>
        <v>ƒ __/__</v>
      </c>
      <c r="B1883" s="217" t="str">
        <f>IFERROR(IF(VLOOKUP(L1883,ActivityList[#Data],13,0)="Yes"," "&amp;Map,"")&amp;IF(VLOOKUP(L1883,ActivityList[#Data],14,0)="Yes"," "&amp;Timeline,IF(VLOOKUP(L1883,ActivityList[#Data],14,0)="Figure"," "&amp;Timeline&amp;Figure,"")),"")</f>
        <v/>
      </c>
      <c r="C1883" s="85" t="str">
        <v>Write a journal entry</v>
      </c>
      <c r="D1883" s="218" t="str">
        <v>+ Journal: Jesse</v>
      </c>
      <c r="E1883" s="218" t="str">
        <v>Language Arts</v>
      </c>
      <c r="F1883" s="219" t="str">
        <v>Writing</v>
      </c>
      <c r="G1883" s="5">
        <v>53</v>
      </c>
      <c r="H1883" s="5" t="str">
        <v>Jesse</v>
      </c>
      <c r="I1883" s="5" t="str">
        <v>Planned</v>
      </c>
      <c r="J1883" s="220">
        <f>_xlfn.XLOOKUP(G1883,Calendar!$A$2:$A$300,Calendar!$B$2:$B$300)</f>
        <v>43418</v>
      </c>
      <c r="K1883" s="5" t="b">
        <f t="shared" ca="1" si="93"/>
        <v>0</v>
      </c>
      <c r="L1883" s="5" t="str">
        <f t="shared" si="94"/>
        <v>Language Arts+ Journal: Jesse53</v>
      </c>
    </row>
    <row r="1884" spans="1:12" hidden="1" x14ac:dyDescent="0.25">
      <c r="A1884" s="217" t="str">
        <f t="shared" si="92"/>
        <v>ƒ __/__</v>
      </c>
      <c r="B1884" s="217" t="str">
        <f>IFERROR(IF(VLOOKUP(L1884,ActivityList[#Data],13,0)="Yes"," "&amp;Map,"")&amp;IF(VLOOKUP(L1884,ActivityList[#Data],14,0)="Yes"," "&amp;Timeline,IF(VLOOKUP(L1884,ActivityList[#Data],14,0)="Figure"," "&amp;Timeline&amp;Figure,"")),"")</f>
        <v/>
      </c>
      <c r="C1884" s="85" t="str">
        <v>Write a journal entry</v>
      </c>
      <c r="D1884" s="218" t="str">
        <v>+ Journal: Jesse</v>
      </c>
      <c r="E1884" s="218" t="str">
        <v>Language Arts</v>
      </c>
      <c r="F1884" s="219" t="str">
        <v>Writing</v>
      </c>
      <c r="G1884" s="5">
        <v>54</v>
      </c>
      <c r="H1884" s="5" t="str">
        <v>Jesse</v>
      </c>
      <c r="I1884" s="5" t="str">
        <v>Planned</v>
      </c>
      <c r="J1884" s="220">
        <f>_xlfn.XLOOKUP(G1884,Calendar!$A$2:$A$300,Calendar!$B$2:$B$300)</f>
        <v>43419</v>
      </c>
      <c r="K1884" s="5" t="b">
        <f t="shared" ca="1" si="93"/>
        <v>0</v>
      </c>
      <c r="L1884" s="5" t="str">
        <f t="shared" si="94"/>
        <v>Language Arts+ Journal: Jesse54</v>
      </c>
    </row>
    <row r="1885" spans="1:12" hidden="1" x14ac:dyDescent="0.25">
      <c r="A1885" s="217" t="str">
        <f t="shared" si="92"/>
        <v>ƒ __/__</v>
      </c>
      <c r="B1885" s="217" t="str">
        <f>IFERROR(IF(VLOOKUP(L1885,ActivityList[#Data],13,0)="Yes"," "&amp;Map,"")&amp;IF(VLOOKUP(L1885,ActivityList[#Data],14,0)="Yes"," "&amp;Timeline,IF(VLOOKUP(L1885,ActivityList[#Data],14,0)="Figure"," "&amp;Timeline&amp;Figure,"")),"")</f>
        <v/>
      </c>
      <c r="C1885" s="85" t="str">
        <v>Write a journal entry</v>
      </c>
      <c r="D1885" s="218" t="str">
        <v>+ Journal: Jesse</v>
      </c>
      <c r="E1885" s="218" t="str">
        <v>Language Arts</v>
      </c>
      <c r="F1885" s="219" t="str">
        <v>Writing</v>
      </c>
      <c r="G1885" s="5">
        <v>55</v>
      </c>
      <c r="H1885" s="5" t="str">
        <v>Jesse</v>
      </c>
      <c r="I1885" s="5" t="str">
        <v>Planned</v>
      </c>
      <c r="J1885" s="220">
        <f>_xlfn.XLOOKUP(G1885,Calendar!$A$2:$A$300,Calendar!$B$2:$B$300)</f>
        <v>43420</v>
      </c>
      <c r="K1885" s="5" t="b">
        <f t="shared" ca="1" si="93"/>
        <v>0</v>
      </c>
      <c r="L1885" s="5" t="str">
        <f t="shared" si="94"/>
        <v>Language Arts+ Journal: Jesse55</v>
      </c>
    </row>
    <row r="1886" spans="1:12" hidden="1" x14ac:dyDescent="0.25">
      <c r="A1886" s="217" t="str">
        <f t="shared" si="92"/>
        <v>ƒ __/__</v>
      </c>
      <c r="B1886" s="217" t="str">
        <f>IFERROR(IF(VLOOKUP(L1886,ActivityList[#Data],13,0)="Yes"," "&amp;Map,"")&amp;IF(VLOOKUP(L1886,ActivityList[#Data],14,0)="Yes"," "&amp;Timeline,IF(VLOOKUP(L1886,ActivityList[#Data],14,0)="Figure"," "&amp;Timeline&amp;Figure,"")),"")</f>
        <v/>
      </c>
      <c r="C1886" s="85" t="str">
        <v>Write a journal entry</v>
      </c>
      <c r="D1886" s="218" t="str">
        <v>+ Journal: Jesse</v>
      </c>
      <c r="E1886" s="218" t="str">
        <v>Language Arts</v>
      </c>
      <c r="F1886" s="219" t="str">
        <v>Writing</v>
      </c>
      <c r="G1886" s="5">
        <v>56</v>
      </c>
      <c r="H1886" s="5" t="str">
        <v>Jesse</v>
      </c>
      <c r="I1886" s="5" t="str">
        <v>Planned</v>
      </c>
      <c r="J1886" s="220">
        <f>_xlfn.XLOOKUP(G1886,Calendar!$A$2:$A$300,Calendar!$B$2:$B$300)</f>
        <v>43423</v>
      </c>
      <c r="K1886" s="5" t="b">
        <f t="shared" ca="1" si="93"/>
        <v>0</v>
      </c>
      <c r="L1886" s="5" t="str">
        <f t="shared" si="94"/>
        <v>Language Arts+ Journal: Jesse56</v>
      </c>
    </row>
    <row r="1887" spans="1:12" hidden="1" x14ac:dyDescent="0.25">
      <c r="A1887" s="217" t="str">
        <f t="shared" si="92"/>
        <v>ƒ __/__</v>
      </c>
      <c r="B1887" s="217" t="str">
        <f>IFERROR(IF(VLOOKUP(L1887,ActivityList[#Data],13,0)="Yes"," "&amp;Map,"")&amp;IF(VLOOKUP(L1887,ActivityList[#Data],14,0)="Yes"," "&amp;Timeline,IF(VLOOKUP(L1887,ActivityList[#Data],14,0)="Figure"," "&amp;Timeline&amp;Figure,"")),"")</f>
        <v/>
      </c>
      <c r="C1887" s="85" t="str">
        <v>Write a journal entry</v>
      </c>
      <c r="D1887" s="218" t="str">
        <v>+ Journal: Jesse</v>
      </c>
      <c r="E1887" s="218" t="str">
        <v>Language Arts</v>
      </c>
      <c r="F1887" s="219" t="str">
        <v>Writing</v>
      </c>
      <c r="G1887" s="5">
        <v>57</v>
      </c>
      <c r="H1887" s="5" t="str">
        <v>Jesse</v>
      </c>
      <c r="I1887" s="5" t="str">
        <v>Planned</v>
      </c>
      <c r="J1887" s="220">
        <f>_xlfn.XLOOKUP(G1887,Calendar!$A$2:$A$300,Calendar!$B$2:$B$300)</f>
        <v>43424</v>
      </c>
      <c r="K1887" s="5" t="b">
        <f t="shared" ca="1" si="93"/>
        <v>0</v>
      </c>
      <c r="L1887" s="5" t="str">
        <f t="shared" si="94"/>
        <v>Language Arts+ Journal: Jesse57</v>
      </c>
    </row>
    <row r="1888" spans="1:12" hidden="1" x14ac:dyDescent="0.25">
      <c r="A1888" s="217" t="str">
        <f t="shared" si="92"/>
        <v>ƒ __/__</v>
      </c>
      <c r="B1888" s="217" t="str">
        <f>IFERROR(IF(VLOOKUP(L1888,ActivityList[#Data],13,0)="Yes"," "&amp;Map,"")&amp;IF(VLOOKUP(L1888,ActivityList[#Data],14,0)="Yes"," "&amp;Timeline,IF(VLOOKUP(L1888,ActivityList[#Data],14,0)="Figure"," "&amp;Timeline&amp;Figure,"")),"")</f>
        <v/>
      </c>
      <c r="C1888" s="85" t="str">
        <v>Write a journal entry</v>
      </c>
      <c r="D1888" s="218" t="str">
        <v>+ Journal: Jesse</v>
      </c>
      <c r="E1888" s="218" t="str">
        <v>Language Arts</v>
      </c>
      <c r="F1888" s="219" t="str">
        <v>Writing</v>
      </c>
      <c r="G1888" s="5">
        <v>58</v>
      </c>
      <c r="H1888" s="5" t="str">
        <v>Jesse</v>
      </c>
      <c r="I1888" s="5" t="str">
        <v>Planned</v>
      </c>
      <c r="J1888" s="220">
        <f>_xlfn.XLOOKUP(G1888,Calendar!$A$2:$A$300,Calendar!$B$2:$B$300)</f>
        <v>43425</v>
      </c>
      <c r="K1888" s="5" t="b">
        <f t="shared" ca="1" si="93"/>
        <v>0</v>
      </c>
      <c r="L1888" s="5" t="str">
        <f t="shared" si="94"/>
        <v>Language Arts+ Journal: Jesse58</v>
      </c>
    </row>
    <row r="1889" spans="1:12" hidden="1" x14ac:dyDescent="0.25">
      <c r="A1889" s="217" t="str">
        <f t="shared" si="92"/>
        <v>ƒ __/__</v>
      </c>
      <c r="B1889" s="217" t="str">
        <f>IFERROR(IF(VLOOKUP(L1889,ActivityList[#Data],13,0)="Yes"," "&amp;Map,"")&amp;IF(VLOOKUP(L1889,ActivityList[#Data],14,0)="Yes"," "&amp;Timeline,IF(VLOOKUP(L1889,ActivityList[#Data],14,0)="Figure"," "&amp;Timeline&amp;Figure,"")),"")</f>
        <v/>
      </c>
      <c r="C1889" s="85" t="str">
        <v>Write a journal entry</v>
      </c>
      <c r="D1889" s="218" t="str">
        <v>+ Journal: Jesse</v>
      </c>
      <c r="E1889" s="218" t="str">
        <v>Language Arts</v>
      </c>
      <c r="F1889" s="219" t="str">
        <v>Writing</v>
      </c>
      <c r="G1889" s="5">
        <v>59</v>
      </c>
      <c r="H1889" s="5" t="str">
        <v>Jesse</v>
      </c>
      <c r="I1889" s="5" t="str">
        <v>Planned</v>
      </c>
      <c r="J1889" s="220">
        <f>_xlfn.XLOOKUP(G1889,Calendar!$A$2:$A$300,Calendar!$B$2:$B$300)</f>
        <v>43426</v>
      </c>
      <c r="K1889" s="5" t="b">
        <f t="shared" ca="1" si="93"/>
        <v>0</v>
      </c>
      <c r="L1889" s="5" t="str">
        <f t="shared" si="94"/>
        <v>Language Arts+ Journal: Jesse59</v>
      </c>
    </row>
    <row r="1890" spans="1:12" hidden="1" x14ac:dyDescent="0.25">
      <c r="A1890" s="217" t="str">
        <f t="shared" si="92"/>
        <v>ƒ __/__</v>
      </c>
      <c r="B1890" s="217" t="str">
        <f>IFERROR(IF(VLOOKUP(L1890,ActivityList[#Data],13,0)="Yes"," "&amp;Map,"")&amp;IF(VLOOKUP(L1890,ActivityList[#Data],14,0)="Yes"," "&amp;Timeline,IF(VLOOKUP(L1890,ActivityList[#Data],14,0)="Figure"," "&amp;Timeline&amp;Figure,"")),"")</f>
        <v/>
      </c>
      <c r="C1890" s="85" t="str">
        <v>Write a journal entry</v>
      </c>
      <c r="D1890" s="218" t="str">
        <v>+ Journal: Jesse</v>
      </c>
      <c r="E1890" s="218" t="str">
        <v>Language Arts</v>
      </c>
      <c r="F1890" s="219" t="str">
        <v>Writing</v>
      </c>
      <c r="G1890" s="5">
        <v>60</v>
      </c>
      <c r="H1890" s="5" t="str">
        <v>Jesse</v>
      </c>
      <c r="I1890" s="5" t="str">
        <v>Planned</v>
      </c>
      <c r="J1890" s="220">
        <f>_xlfn.XLOOKUP(G1890,Calendar!$A$2:$A$300,Calendar!$B$2:$B$300)</f>
        <v>43427</v>
      </c>
      <c r="K1890" s="5" t="b">
        <f t="shared" ca="1" si="93"/>
        <v>0</v>
      </c>
      <c r="L1890" s="5" t="str">
        <f t="shared" si="94"/>
        <v>Language Arts+ Journal: Jesse60</v>
      </c>
    </row>
    <row r="1891" spans="1:12" hidden="1" x14ac:dyDescent="0.25">
      <c r="A1891" s="217" t="str">
        <f t="shared" si="92"/>
        <v>ƒ __/__</v>
      </c>
      <c r="B1891" s="217" t="str">
        <f>IFERROR(IF(VLOOKUP(L1891,ActivityList[#Data],13,0)="Yes"," "&amp;Map,"")&amp;IF(VLOOKUP(L1891,ActivityList[#Data],14,0)="Yes"," "&amp;Timeline,IF(VLOOKUP(L1891,ActivityList[#Data],14,0)="Figure"," "&amp;Timeline&amp;Figure,"")),"")</f>
        <v/>
      </c>
      <c r="C1891" s="85" t="str">
        <v>Write a journal entry</v>
      </c>
      <c r="D1891" s="218" t="str">
        <v>+ Journal: Jesse</v>
      </c>
      <c r="E1891" s="218" t="str">
        <v>Language Arts</v>
      </c>
      <c r="F1891" s="219" t="str">
        <v>Writing</v>
      </c>
      <c r="G1891" s="5">
        <v>61</v>
      </c>
      <c r="H1891" s="5" t="str">
        <v>Jesse</v>
      </c>
      <c r="I1891" s="5" t="str">
        <v>Planned</v>
      </c>
      <c r="J1891" s="220">
        <f>_xlfn.XLOOKUP(G1891,Calendar!$A$2:$A$300,Calendar!$B$2:$B$300)</f>
        <v>43430</v>
      </c>
      <c r="K1891" s="5" t="b">
        <f t="shared" ca="1" si="93"/>
        <v>0</v>
      </c>
      <c r="L1891" s="5" t="str">
        <f t="shared" si="94"/>
        <v>Language Arts+ Journal: Jesse61</v>
      </c>
    </row>
    <row r="1892" spans="1:12" hidden="1" x14ac:dyDescent="0.25">
      <c r="A1892" s="217" t="str">
        <f t="shared" si="92"/>
        <v>ƒ __/__</v>
      </c>
      <c r="B1892" s="217" t="str">
        <f>IFERROR(IF(VLOOKUP(L1892,ActivityList[#Data],13,0)="Yes"," "&amp;Map,"")&amp;IF(VLOOKUP(L1892,ActivityList[#Data],14,0)="Yes"," "&amp;Timeline,IF(VLOOKUP(L1892,ActivityList[#Data],14,0)="Figure"," "&amp;Timeline&amp;Figure,"")),"")</f>
        <v/>
      </c>
      <c r="C1892" s="85" t="str">
        <v>Write a journal entry</v>
      </c>
      <c r="D1892" s="218" t="str">
        <v>+ Journal: Jesse</v>
      </c>
      <c r="E1892" s="218" t="str">
        <v>Language Arts</v>
      </c>
      <c r="F1892" s="219" t="str">
        <v>Writing</v>
      </c>
      <c r="G1892" s="5">
        <v>62</v>
      </c>
      <c r="H1892" s="5" t="str">
        <v>Jesse</v>
      </c>
      <c r="I1892" s="5" t="str">
        <v>Planned</v>
      </c>
      <c r="J1892" s="220">
        <f>_xlfn.XLOOKUP(G1892,Calendar!$A$2:$A$300,Calendar!$B$2:$B$300)</f>
        <v>43431</v>
      </c>
      <c r="K1892" s="5" t="b">
        <f t="shared" ca="1" si="93"/>
        <v>0</v>
      </c>
      <c r="L1892" s="5" t="str">
        <f t="shared" si="94"/>
        <v>Language Arts+ Journal: Jesse62</v>
      </c>
    </row>
    <row r="1893" spans="1:12" hidden="1" x14ac:dyDescent="0.25">
      <c r="A1893" s="217" t="str">
        <f t="shared" si="92"/>
        <v>ƒ __/__</v>
      </c>
      <c r="B1893" s="217" t="str">
        <f>IFERROR(IF(VLOOKUP(L1893,ActivityList[#Data],13,0)="Yes"," "&amp;Map,"")&amp;IF(VLOOKUP(L1893,ActivityList[#Data],14,0)="Yes"," "&amp;Timeline,IF(VLOOKUP(L1893,ActivityList[#Data],14,0)="Figure"," "&amp;Timeline&amp;Figure,"")),"")</f>
        <v/>
      </c>
      <c r="C1893" s="85" t="str">
        <v>Write a journal entry</v>
      </c>
      <c r="D1893" s="218" t="str">
        <v>+ Journal: Jesse</v>
      </c>
      <c r="E1893" s="218" t="str">
        <v>Language Arts</v>
      </c>
      <c r="F1893" s="219" t="str">
        <v>Writing</v>
      </c>
      <c r="G1893" s="5">
        <v>63</v>
      </c>
      <c r="H1893" s="5" t="str">
        <v>Jesse</v>
      </c>
      <c r="I1893" s="5" t="str">
        <v>Planned</v>
      </c>
      <c r="J1893" s="220">
        <f>_xlfn.XLOOKUP(G1893,Calendar!$A$2:$A$300,Calendar!$B$2:$B$300)</f>
        <v>43432</v>
      </c>
      <c r="K1893" s="5" t="b">
        <f t="shared" ca="1" si="93"/>
        <v>0</v>
      </c>
      <c r="L1893" s="5" t="str">
        <f t="shared" si="94"/>
        <v>Language Arts+ Journal: Jesse63</v>
      </c>
    </row>
    <row r="1894" spans="1:12" hidden="1" x14ac:dyDescent="0.25">
      <c r="A1894" s="217" t="str">
        <f t="shared" si="92"/>
        <v>ƒ __/__</v>
      </c>
      <c r="B1894" s="217" t="str">
        <f>IFERROR(IF(VLOOKUP(L1894,ActivityList[#Data],13,0)="Yes"," "&amp;Map,"")&amp;IF(VLOOKUP(L1894,ActivityList[#Data],14,0)="Yes"," "&amp;Timeline,IF(VLOOKUP(L1894,ActivityList[#Data],14,0)="Figure"," "&amp;Timeline&amp;Figure,"")),"")</f>
        <v/>
      </c>
      <c r="C1894" s="85" t="str">
        <v>Write a journal entry</v>
      </c>
      <c r="D1894" s="218" t="str">
        <v>+ Journal: Jesse</v>
      </c>
      <c r="E1894" s="218" t="str">
        <v>Language Arts</v>
      </c>
      <c r="F1894" s="219" t="str">
        <v>Writing</v>
      </c>
      <c r="G1894" s="5">
        <v>64</v>
      </c>
      <c r="H1894" s="5" t="str">
        <v>Jesse</v>
      </c>
      <c r="I1894" s="5" t="str">
        <v>Planned</v>
      </c>
      <c r="J1894" s="220">
        <f>_xlfn.XLOOKUP(G1894,Calendar!$A$2:$A$300,Calendar!$B$2:$B$300)</f>
        <v>43433</v>
      </c>
      <c r="K1894" s="5" t="b">
        <f t="shared" ca="1" si="93"/>
        <v>0</v>
      </c>
      <c r="L1894" s="5" t="str">
        <f t="shared" si="94"/>
        <v>Language Arts+ Journal: Jesse64</v>
      </c>
    </row>
    <row r="1895" spans="1:12" hidden="1" x14ac:dyDescent="0.25">
      <c r="A1895" s="217" t="str">
        <f t="shared" si="92"/>
        <v>ƒ __/__</v>
      </c>
      <c r="B1895" s="217" t="str">
        <f>IFERROR(IF(VLOOKUP(L1895,ActivityList[#Data],13,0)="Yes"," "&amp;Map,"")&amp;IF(VLOOKUP(L1895,ActivityList[#Data],14,0)="Yes"," "&amp;Timeline,IF(VLOOKUP(L1895,ActivityList[#Data],14,0)="Figure"," "&amp;Timeline&amp;Figure,"")),"")</f>
        <v/>
      </c>
      <c r="C1895" s="85" t="str">
        <v>Write a journal entry</v>
      </c>
      <c r="D1895" s="218" t="str">
        <v>+ Journal: Jesse</v>
      </c>
      <c r="E1895" s="218" t="str">
        <v>Language Arts</v>
      </c>
      <c r="F1895" s="219" t="str">
        <v>Writing</v>
      </c>
      <c r="G1895" s="5">
        <v>65</v>
      </c>
      <c r="H1895" s="5" t="str">
        <v>Jesse</v>
      </c>
      <c r="I1895" s="5" t="str">
        <v>Planned</v>
      </c>
      <c r="J1895" s="220">
        <f>_xlfn.XLOOKUP(G1895,Calendar!$A$2:$A$300,Calendar!$B$2:$B$300)</f>
        <v>43434</v>
      </c>
      <c r="K1895" s="5" t="b">
        <f t="shared" ca="1" si="93"/>
        <v>0</v>
      </c>
      <c r="L1895" s="5" t="str">
        <f t="shared" si="94"/>
        <v>Language Arts+ Journal: Jesse65</v>
      </c>
    </row>
    <row r="1896" spans="1:12" hidden="1" x14ac:dyDescent="0.25">
      <c r="A1896" s="217" t="str">
        <f t="shared" si="92"/>
        <v>ƒ __/__</v>
      </c>
      <c r="B1896" s="217" t="str">
        <f>IFERROR(IF(VLOOKUP(L1896,ActivityList[#Data],13,0)="Yes"," "&amp;Map,"")&amp;IF(VLOOKUP(L1896,ActivityList[#Data],14,0)="Yes"," "&amp;Timeline,IF(VLOOKUP(L1896,ActivityList[#Data],14,0)="Figure"," "&amp;Timeline&amp;Figure,"")),"")</f>
        <v/>
      </c>
      <c r="C1896" s="85" t="str">
        <v>Write a journal entry</v>
      </c>
      <c r="D1896" s="218" t="str">
        <v>+ Journal: Jesse</v>
      </c>
      <c r="E1896" s="218" t="str">
        <v>Language Arts</v>
      </c>
      <c r="F1896" s="219" t="str">
        <v>Writing</v>
      </c>
      <c r="G1896" s="5">
        <v>66</v>
      </c>
      <c r="H1896" s="5" t="str">
        <v>Jesse</v>
      </c>
      <c r="I1896" s="5" t="str">
        <v>Planned</v>
      </c>
      <c r="J1896" s="220">
        <f>_xlfn.XLOOKUP(G1896,Calendar!$A$2:$A$300,Calendar!$B$2:$B$300)</f>
        <v>43437</v>
      </c>
      <c r="K1896" s="5" t="b">
        <f t="shared" ca="1" si="93"/>
        <v>0</v>
      </c>
      <c r="L1896" s="5" t="str">
        <f t="shared" si="94"/>
        <v>Language Arts+ Journal: Jesse66</v>
      </c>
    </row>
    <row r="1897" spans="1:12" hidden="1" x14ac:dyDescent="0.25">
      <c r="A1897" s="217" t="str">
        <f t="shared" si="92"/>
        <v>ƒ __/__</v>
      </c>
      <c r="B1897" s="217" t="str">
        <f>IFERROR(IF(VLOOKUP(L1897,ActivityList[#Data],13,0)="Yes"," "&amp;Map,"")&amp;IF(VLOOKUP(L1897,ActivityList[#Data],14,0)="Yes"," "&amp;Timeline,IF(VLOOKUP(L1897,ActivityList[#Data],14,0)="Figure"," "&amp;Timeline&amp;Figure,"")),"")</f>
        <v/>
      </c>
      <c r="C1897" s="85" t="str">
        <v>Write a journal entry</v>
      </c>
      <c r="D1897" s="218" t="str">
        <v>+ Journal: Jesse</v>
      </c>
      <c r="E1897" s="218" t="str">
        <v>Language Arts</v>
      </c>
      <c r="F1897" s="219" t="str">
        <v>Writing</v>
      </c>
      <c r="G1897" s="5">
        <v>67</v>
      </c>
      <c r="H1897" s="5" t="str">
        <v>Jesse</v>
      </c>
      <c r="I1897" s="5" t="str">
        <v>Planned</v>
      </c>
      <c r="J1897" s="220">
        <f>_xlfn.XLOOKUP(G1897,Calendar!$A$2:$A$300,Calendar!$B$2:$B$300)</f>
        <v>43438</v>
      </c>
      <c r="K1897" s="5" t="b">
        <f t="shared" ca="1" si="93"/>
        <v>0</v>
      </c>
      <c r="L1897" s="5" t="str">
        <f t="shared" si="94"/>
        <v>Language Arts+ Journal: Jesse67</v>
      </c>
    </row>
    <row r="1898" spans="1:12" hidden="1" x14ac:dyDescent="0.25">
      <c r="A1898" s="217" t="str">
        <f t="shared" si="92"/>
        <v>ƒ __/__</v>
      </c>
      <c r="B1898" s="217" t="str">
        <f>IFERROR(IF(VLOOKUP(L1898,ActivityList[#Data],13,0)="Yes"," "&amp;Map,"")&amp;IF(VLOOKUP(L1898,ActivityList[#Data],14,0)="Yes"," "&amp;Timeline,IF(VLOOKUP(L1898,ActivityList[#Data],14,0)="Figure"," "&amp;Timeline&amp;Figure,"")),"")</f>
        <v/>
      </c>
      <c r="C1898" s="85" t="str">
        <v>Write a journal entry</v>
      </c>
      <c r="D1898" s="218" t="str">
        <v>+ Journal: Jesse</v>
      </c>
      <c r="E1898" s="218" t="str">
        <v>Language Arts</v>
      </c>
      <c r="F1898" s="219" t="str">
        <v>Writing</v>
      </c>
      <c r="G1898" s="5">
        <v>68</v>
      </c>
      <c r="H1898" s="5" t="str">
        <v>Jesse</v>
      </c>
      <c r="I1898" s="5" t="str">
        <v>Planned</v>
      </c>
      <c r="J1898" s="220">
        <f>_xlfn.XLOOKUP(G1898,Calendar!$A$2:$A$300,Calendar!$B$2:$B$300)</f>
        <v>43439</v>
      </c>
      <c r="K1898" s="5" t="b">
        <f t="shared" ca="1" si="93"/>
        <v>0</v>
      </c>
      <c r="L1898" s="5" t="str">
        <f t="shared" si="94"/>
        <v>Language Arts+ Journal: Jesse68</v>
      </c>
    </row>
    <row r="1899" spans="1:12" hidden="1" x14ac:dyDescent="0.25">
      <c r="A1899" s="217" t="str">
        <f t="shared" si="92"/>
        <v>ƒ __/__</v>
      </c>
      <c r="B1899" s="217" t="str">
        <f>IFERROR(IF(VLOOKUP(L1899,ActivityList[#Data],13,0)="Yes"," "&amp;Map,"")&amp;IF(VLOOKUP(L1899,ActivityList[#Data],14,0)="Yes"," "&amp;Timeline,IF(VLOOKUP(L1899,ActivityList[#Data],14,0)="Figure"," "&amp;Timeline&amp;Figure,"")),"")</f>
        <v/>
      </c>
      <c r="C1899" s="85" t="str">
        <v>Write a journal entry</v>
      </c>
      <c r="D1899" s="218" t="str">
        <v>+ Journal: Jesse</v>
      </c>
      <c r="E1899" s="218" t="str">
        <v>Language Arts</v>
      </c>
      <c r="F1899" s="219" t="str">
        <v>Writing</v>
      </c>
      <c r="G1899" s="5">
        <v>69</v>
      </c>
      <c r="H1899" s="5" t="str">
        <v>Jesse</v>
      </c>
      <c r="I1899" s="5" t="str">
        <v>Planned</v>
      </c>
      <c r="J1899" s="220">
        <f>_xlfn.XLOOKUP(G1899,Calendar!$A$2:$A$300,Calendar!$B$2:$B$300)</f>
        <v>43440</v>
      </c>
      <c r="K1899" s="5" t="b">
        <f t="shared" ca="1" si="93"/>
        <v>0</v>
      </c>
      <c r="L1899" s="5" t="str">
        <f t="shared" si="94"/>
        <v>Language Arts+ Journal: Jesse69</v>
      </c>
    </row>
    <row r="1900" spans="1:12" hidden="1" x14ac:dyDescent="0.25">
      <c r="A1900" s="217" t="str">
        <f t="shared" si="92"/>
        <v>ƒ __/__</v>
      </c>
      <c r="B1900" s="217" t="str">
        <f>IFERROR(IF(VLOOKUP(L1900,ActivityList[#Data],13,0)="Yes"," "&amp;Map,"")&amp;IF(VLOOKUP(L1900,ActivityList[#Data],14,0)="Yes"," "&amp;Timeline,IF(VLOOKUP(L1900,ActivityList[#Data],14,0)="Figure"," "&amp;Timeline&amp;Figure,"")),"")</f>
        <v/>
      </c>
      <c r="C1900" s="85" t="str">
        <v>Write a journal entry</v>
      </c>
      <c r="D1900" s="218" t="str">
        <v>+ Journal: Jesse</v>
      </c>
      <c r="E1900" s="218" t="str">
        <v>Language Arts</v>
      </c>
      <c r="F1900" s="219" t="str">
        <v>Writing</v>
      </c>
      <c r="G1900" s="5">
        <v>70</v>
      </c>
      <c r="H1900" s="5" t="str">
        <v>Jesse</v>
      </c>
      <c r="I1900" s="5" t="str">
        <v>Planned</v>
      </c>
      <c r="J1900" s="220">
        <f>_xlfn.XLOOKUP(G1900,Calendar!$A$2:$A$300,Calendar!$B$2:$B$300)</f>
        <v>43441</v>
      </c>
      <c r="K1900" s="5" t="b">
        <f t="shared" ca="1" si="93"/>
        <v>0</v>
      </c>
      <c r="L1900" s="5" t="str">
        <f t="shared" si="94"/>
        <v>Language Arts+ Journal: Jesse70</v>
      </c>
    </row>
    <row r="1901" spans="1:12" hidden="1" x14ac:dyDescent="0.25">
      <c r="A1901" s="217" t="str">
        <f t="shared" si="92"/>
        <v>ƒ __/__</v>
      </c>
      <c r="B1901" s="217" t="str">
        <f>IFERROR(IF(VLOOKUP(L1901,ActivityList[#Data],13,0)="Yes"," "&amp;Map,"")&amp;IF(VLOOKUP(L1901,ActivityList[#Data],14,0)="Yes"," "&amp;Timeline,IF(VLOOKUP(L1901,ActivityList[#Data],14,0)="Figure"," "&amp;Timeline&amp;Figure,"")),"")</f>
        <v/>
      </c>
      <c r="C1901" s="85" t="str">
        <v>Write a journal entry</v>
      </c>
      <c r="D1901" s="218" t="str">
        <v>+ Journal: Jesse</v>
      </c>
      <c r="E1901" s="218" t="str">
        <v>Language Arts</v>
      </c>
      <c r="F1901" s="219" t="str">
        <v>Writing</v>
      </c>
      <c r="G1901" s="5">
        <v>71</v>
      </c>
      <c r="H1901" s="5" t="str">
        <v>Jesse</v>
      </c>
      <c r="I1901" s="5" t="str">
        <v>Planned</v>
      </c>
      <c r="J1901" s="220">
        <f>_xlfn.XLOOKUP(G1901,Calendar!$A$2:$A$300,Calendar!$B$2:$B$300)</f>
        <v>43444</v>
      </c>
      <c r="K1901" s="5" t="b">
        <f t="shared" ca="1" si="93"/>
        <v>0</v>
      </c>
      <c r="L1901" s="5" t="str">
        <f t="shared" si="94"/>
        <v>Language Arts+ Journal: Jesse71</v>
      </c>
    </row>
    <row r="1902" spans="1:12" hidden="1" x14ac:dyDescent="0.25">
      <c r="A1902" s="217" t="str">
        <f t="shared" si="92"/>
        <v>ƒ __/__</v>
      </c>
      <c r="B1902" s="217" t="str">
        <f>IFERROR(IF(VLOOKUP(L1902,ActivityList[#Data],13,0)="Yes"," "&amp;Map,"")&amp;IF(VLOOKUP(L1902,ActivityList[#Data],14,0)="Yes"," "&amp;Timeline,IF(VLOOKUP(L1902,ActivityList[#Data],14,0)="Figure"," "&amp;Timeline&amp;Figure,"")),"")</f>
        <v/>
      </c>
      <c r="C1902" s="85" t="str">
        <v>Write a journal entry</v>
      </c>
      <c r="D1902" s="218" t="str">
        <v>+ Journal: Jesse</v>
      </c>
      <c r="E1902" s="218" t="str">
        <v>Language Arts</v>
      </c>
      <c r="F1902" s="219" t="str">
        <v>Writing</v>
      </c>
      <c r="G1902" s="5">
        <v>72</v>
      </c>
      <c r="H1902" s="5" t="str">
        <v>Jesse</v>
      </c>
      <c r="I1902" s="5" t="str">
        <v>Planned</v>
      </c>
      <c r="J1902" s="220">
        <f>_xlfn.XLOOKUP(G1902,Calendar!$A$2:$A$300,Calendar!$B$2:$B$300)</f>
        <v>43445</v>
      </c>
      <c r="K1902" s="5" t="b">
        <f t="shared" ca="1" si="93"/>
        <v>0</v>
      </c>
      <c r="L1902" s="5" t="str">
        <f t="shared" si="94"/>
        <v>Language Arts+ Journal: Jesse72</v>
      </c>
    </row>
    <row r="1903" spans="1:12" hidden="1" x14ac:dyDescent="0.25">
      <c r="A1903" s="217" t="str">
        <f t="shared" si="92"/>
        <v>ƒ __/__</v>
      </c>
      <c r="B1903" s="217" t="str">
        <f>IFERROR(IF(VLOOKUP(L1903,ActivityList[#Data],13,0)="Yes"," "&amp;Map,"")&amp;IF(VLOOKUP(L1903,ActivityList[#Data],14,0)="Yes"," "&amp;Timeline,IF(VLOOKUP(L1903,ActivityList[#Data],14,0)="Figure"," "&amp;Timeline&amp;Figure,"")),"")</f>
        <v/>
      </c>
      <c r="C1903" s="85" t="str">
        <v>Write a journal entry</v>
      </c>
      <c r="D1903" s="218" t="str">
        <v>+ Journal: Jesse</v>
      </c>
      <c r="E1903" s="218" t="str">
        <v>Language Arts</v>
      </c>
      <c r="F1903" s="219" t="str">
        <v>Writing</v>
      </c>
      <c r="G1903" s="5">
        <v>73</v>
      </c>
      <c r="H1903" s="5" t="str">
        <v>Jesse</v>
      </c>
      <c r="I1903" s="5" t="str">
        <v>Planned</v>
      </c>
      <c r="J1903" s="220">
        <f>_xlfn.XLOOKUP(G1903,Calendar!$A$2:$A$300,Calendar!$B$2:$B$300)</f>
        <v>43446</v>
      </c>
      <c r="K1903" s="5" t="b">
        <f t="shared" ca="1" si="93"/>
        <v>0</v>
      </c>
      <c r="L1903" s="5" t="str">
        <f t="shared" si="94"/>
        <v>Language Arts+ Journal: Jesse73</v>
      </c>
    </row>
    <row r="1904" spans="1:12" hidden="1" x14ac:dyDescent="0.25">
      <c r="A1904" s="217" t="str">
        <f t="shared" si="92"/>
        <v>ƒ __/__</v>
      </c>
      <c r="B1904" s="217" t="str">
        <f>IFERROR(IF(VLOOKUP(L1904,ActivityList[#Data],13,0)="Yes"," "&amp;Map,"")&amp;IF(VLOOKUP(L1904,ActivityList[#Data],14,0)="Yes"," "&amp;Timeline,IF(VLOOKUP(L1904,ActivityList[#Data],14,0)="Figure"," "&amp;Timeline&amp;Figure,"")),"")</f>
        <v/>
      </c>
      <c r="C1904" s="85" t="str">
        <v>Write a journal entry</v>
      </c>
      <c r="D1904" s="218" t="str">
        <v>+ Journal: Jesse</v>
      </c>
      <c r="E1904" s="218" t="str">
        <v>Language Arts</v>
      </c>
      <c r="F1904" s="219" t="str">
        <v>Writing</v>
      </c>
      <c r="G1904" s="5">
        <v>74</v>
      </c>
      <c r="H1904" s="5" t="str">
        <v>Jesse</v>
      </c>
      <c r="I1904" s="5" t="str">
        <v>Planned</v>
      </c>
      <c r="J1904" s="220">
        <f>_xlfn.XLOOKUP(G1904,Calendar!$A$2:$A$300,Calendar!$B$2:$B$300)</f>
        <v>43447</v>
      </c>
      <c r="K1904" s="5" t="b">
        <f t="shared" ca="1" si="93"/>
        <v>0</v>
      </c>
      <c r="L1904" s="5" t="str">
        <f t="shared" si="94"/>
        <v>Language Arts+ Journal: Jesse74</v>
      </c>
    </row>
    <row r="1905" spans="1:12" hidden="1" x14ac:dyDescent="0.25">
      <c r="A1905" s="217" t="str">
        <f t="shared" si="92"/>
        <v>ƒ __/__</v>
      </c>
      <c r="B1905" s="217" t="str">
        <f>IFERROR(IF(VLOOKUP(L1905,ActivityList[#Data],13,0)="Yes"," "&amp;Map,"")&amp;IF(VLOOKUP(L1905,ActivityList[#Data],14,0)="Yes"," "&amp;Timeline,IF(VLOOKUP(L1905,ActivityList[#Data],14,0)="Figure"," "&amp;Timeline&amp;Figure,"")),"")</f>
        <v/>
      </c>
      <c r="C1905" s="85" t="str">
        <v>Write a journal entry</v>
      </c>
      <c r="D1905" s="218" t="str">
        <v>+ Journal: Jesse</v>
      </c>
      <c r="E1905" s="218" t="str">
        <v>Language Arts</v>
      </c>
      <c r="F1905" s="219" t="str">
        <v>Writing</v>
      </c>
      <c r="G1905" s="5">
        <v>75</v>
      </c>
      <c r="H1905" s="5" t="str">
        <v>Jesse</v>
      </c>
      <c r="I1905" s="5" t="str">
        <v>Planned</v>
      </c>
      <c r="J1905" s="220">
        <f>_xlfn.XLOOKUP(G1905,Calendar!$A$2:$A$300,Calendar!$B$2:$B$300)</f>
        <v>43448</v>
      </c>
      <c r="K1905" s="5" t="b">
        <f t="shared" ca="1" si="93"/>
        <v>0</v>
      </c>
      <c r="L1905" s="5" t="str">
        <f t="shared" si="94"/>
        <v>Language Arts+ Journal: Jesse75</v>
      </c>
    </row>
    <row r="1906" spans="1:12" hidden="1" x14ac:dyDescent="0.25">
      <c r="A1906" s="217" t="str">
        <f t="shared" si="92"/>
        <v>ƒ __/__</v>
      </c>
      <c r="B1906" s="217" t="str">
        <f>IFERROR(IF(VLOOKUP(L1906,ActivityList[#Data],13,0)="Yes"," "&amp;Map,"")&amp;IF(VLOOKUP(L1906,ActivityList[#Data],14,0)="Yes"," "&amp;Timeline,IF(VLOOKUP(L1906,ActivityList[#Data],14,0)="Figure"," "&amp;Timeline&amp;Figure,"")),"")</f>
        <v/>
      </c>
      <c r="C1906" s="85" t="str">
        <v>Write a journal entry</v>
      </c>
      <c r="D1906" s="218" t="str">
        <v>+ Journal: Jesse</v>
      </c>
      <c r="E1906" s="218" t="str">
        <v>Language Arts</v>
      </c>
      <c r="F1906" s="219" t="str">
        <v>Writing</v>
      </c>
      <c r="G1906" s="5">
        <v>76</v>
      </c>
      <c r="H1906" s="5" t="str">
        <v>Jesse</v>
      </c>
      <c r="I1906" s="5" t="str">
        <v>Planned</v>
      </c>
      <c r="J1906" s="220">
        <f>_xlfn.XLOOKUP(G1906,Calendar!$A$2:$A$300,Calendar!$B$2:$B$300)</f>
        <v>43451</v>
      </c>
      <c r="K1906" s="5" t="b">
        <f t="shared" ca="1" si="93"/>
        <v>0</v>
      </c>
      <c r="L1906" s="5" t="str">
        <f t="shared" si="94"/>
        <v>Language Arts+ Journal: Jesse76</v>
      </c>
    </row>
    <row r="1907" spans="1:12" hidden="1" x14ac:dyDescent="0.25">
      <c r="A1907" s="217" t="str">
        <f t="shared" si="92"/>
        <v>ƒ __/__</v>
      </c>
      <c r="B1907" s="217" t="str">
        <f>IFERROR(IF(VLOOKUP(L1907,ActivityList[#Data],13,0)="Yes"," "&amp;Map,"")&amp;IF(VLOOKUP(L1907,ActivityList[#Data],14,0)="Yes"," "&amp;Timeline,IF(VLOOKUP(L1907,ActivityList[#Data],14,0)="Figure"," "&amp;Timeline&amp;Figure,"")),"")</f>
        <v/>
      </c>
      <c r="C1907" s="85" t="str">
        <v>Write a journal entry</v>
      </c>
      <c r="D1907" s="218" t="str">
        <v>+ Journal: Jesse</v>
      </c>
      <c r="E1907" s="218" t="str">
        <v>Language Arts</v>
      </c>
      <c r="F1907" s="219" t="str">
        <v>Writing</v>
      </c>
      <c r="G1907" s="5">
        <v>77</v>
      </c>
      <c r="H1907" s="5" t="str">
        <v>Jesse</v>
      </c>
      <c r="I1907" s="5" t="str">
        <v>Planned</v>
      </c>
      <c r="J1907" s="220">
        <f>_xlfn.XLOOKUP(G1907,Calendar!$A$2:$A$300,Calendar!$B$2:$B$300)</f>
        <v>43452</v>
      </c>
      <c r="K1907" s="5" t="b">
        <f t="shared" ca="1" si="93"/>
        <v>0</v>
      </c>
      <c r="L1907" s="5" t="str">
        <f t="shared" si="94"/>
        <v>Language Arts+ Journal: Jesse77</v>
      </c>
    </row>
    <row r="1908" spans="1:12" hidden="1" x14ac:dyDescent="0.25">
      <c r="A1908" s="217" t="str">
        <f t="shared" si="92"/>
        <v>ƒ __/__</v>
      </c>
      <c r="B1908" s="217" t="str">
        <f>IFERROR(IF(VLOOKUP(L1908,ActivityList[#Data],13,0)="Yes"," "&amp;Map,"")&amp;IF(VLOOKUP(L1908,ActivityList[#Data],14,0)="Yes"," "&amp;Timeline,IF(VLOOKUP(L1908,ActivityList[#Data],14,0)="Figure"," "&amp;Timeline&amp;Figure,"")),"")</f>
        <v/>
      </c>
      <c r="C1908" s="85" t="str">
        <v>Write a journal entry</v>
      </c>
      <c r="D1908" s="218" t="str">
        <v>+ Journal: Jesse</v>
      </c>
      <c r="E1908" s="218" t="str">
        <v>Language Arts</v>
      </c>
      <c r="F1908" s="219" t="str">
        <v>Writing</v>
      </c>
      <c r="G1908" s="5">
        <v>78</v>
      </c>
      <c r="H1908" s="5" t="str">
        <v>Jesse</v>
      </c>
      <c r="I1908" s="5" t="str">
        <v>Planned</v>
      </c>
      <c r="J1908" s="220">
        <f>_xlfn.XLOOKUP(G1908,Calendar!$A$2:$A$300,Calendar!$B$2:$B$300)</f>
        <v>43453</v>
      </c>
      <c r="K1908" s="5" t="b">
        <f t="shared" ca="1" si="93"/>
        <v>0</v>
      </c>
      <c r="L1908" s="5" t="str">
        <f t="shared" si="94"/>
        <v>Language Arts+ Journal: Jesse78</v>
      </c>
    </row>
    <row r="1909" spans="1:12" hidden="1" x14ac:dyDescent="0.25">
      <c r="A1909" s="217" t="str">
        <f t="shared" si="92"/>
        <v>ƒ __/__</v>
      </c>
      <c r="B1909" s="217" t="str">
        <f>IFERROR(IF(VLOOKUP(L1909,ActivityList[#Data],13,0)="Yes"," "&amp;Map,"")&amp;IF(VLOOKUP(L1909,ActivityList[#Data],14,0)="Yes"," "&amp;Timeline,IF(VLOOKUP(L1909,ActivityList[#Data],14,0)="Figure"," "&amp;Timeline&amp;Figure,"")),"")</f>
        <v/>
      </c>
      <c r="C1909" s="85" t="str">
        <v>Write a journal entry</v>
      </c>
      <c r="D1909" s="218" t="str">
        <v>+ Journal: Jesse</v>
      </c>
      <c r="E1909" s="218" t="str">
        <v>Language Arts</v>
      </c>
      <c r="F1909" s="219" t="str">
        <v>Writing</v>
      </c>
      <c r="G1909" s="5">
        <v>79</v>
      </c>
      <c r="H1909" s="5" t="str">
        <v>Jesse</v>
      </c>
      <c r="I1909" s="5" t="str">
        <v>Planned</v>
      </c>
      <c r="J1909" s="220">
        <f>_xlfn.XLOOKUP(G1909,Calendar!$A$2:$A$300,Calendar!$B$2:$B$300)</f>
        <v>43454</v>
      </c>
      <c r="K1909" s="5" t="b">
        <f t="shared" ca="1" si="93"/>
        <v>0</v>
      </c>
      <c r="L1909" s="5" t="str">
        <f t="shared" si="94"/>
        <v>Language Arts+ Journal: Jesse79</v>
      </c>
    </row>
    <row r="1910" spans="1:12" hidden="1" x14ac:dyDescent="0.25">
      <c r="A1910" s="217" t="str">
        <f t="shared" si="92"/>
        <v>ƒ __/__</v>
      </c>
      <c r="B1910" s="217" t="str">
        <f>IFERROR(IF(VLOOKUP(L1910,ActivityList[#Data],13,0)="Yes"," "&amp;Map,"")&amp;IF(VLOOKUP(L1910,ActivityList[#Data],14,0)="Yes"," "&amp;Timeline,IF(VLOOKUP(L1910,ActivityList[#Data],14,0)="Figure"," "&amp;Timeline&amp;Figure,"")),"")</f>
        <v/>
      </c>
      <c r="C1910" s="85" t="str">
        <v>Write a journal entry</v>
      </c>
      <c r="D1910" s="218" t="str">
        <v>+ Journal: Jesse</v>
      </c>
      <c r="E1910" s="218" t="str">
        <v>Language Arts</v>
      </c>
      <c r="F1910" s="219" t="str">
        <v>Writing</v>
      </c>
      <c r="G1910" s="5">
        <v>80</v>
      </c>
      <c r="H1910" s="5" t="str">
        <v>Jesse</v>
      </c>
      <c r="I1910" s="5" t="str">
        <v>Planned</v>
      </c>
      <c r="J1910" s="220">
        <f>_xlfn.XLOOKUP(G1910,Calendar!$A$2:$A$300,Calendar!$B$2:$B$300)</f>
        <v>43455</v>
      </c>
      <c r="K1910" s="5" t="b">
        <f t="shared" ca="1" si="93"/>
        <v>0</v>
      </c>
      <c r="L1910" s="5" t="str">
        <f t="shared" si="94"/>
        <v>Language Arts+ Journal: Jesse80</v>
      </c>
    </row>
    <row r="1911" spans="1:12" hidden="1" x14ac:dyDescent="0.25">
      <c r="A1911" s="217" t="str">
        <f t="shared" si="92"/>
        <v>ƒ __/__</v>
      </c>
      <c r="B1911" s="217" t="str">
        <f>IFERROR(IF(VLOOKUP(L1911,ActivityList[#Data],13,0)="Yes"," "&amp;Map,"")&amp;IF(VLOOKUP(L1911,ActivityList[#Data],14,0)="Yes"," "&amp;Timeline,IF(VLOOKUP(L1911,ActivityList[#Data],14,0)="Figure"," "&amp;Timeline&amp;Figure,"")),"")</f>
        <v/>
      </c>
      <c r="C1911" s="85" t="str">
        <v>Write a journal entry</v>
      </c>
      <c r="D1911" s="218" t="str">
        <v>+ Journal: Jesse</v>
      </c>
      <c r="E1911" s="218" t="str">
        <v>Language Arts</v>
      </c>
      <c r="F1911" s="219" t="str">
        <v>Writing</v>
      </c>
      <c r="G1911" s="5">
        <v>81</v>
      </c>
      <c r="H1911" s="5" t="str">
        <v>Jesse</v>
      </c>
      <c r="I1911" s="5" t="str">
        <v>Planned</v>
      </c>
      <c r="J1911" s="220">
        <f>_xlfn.XLOOKUP(G1911,Calendar!$A$2:$A$300,Calendar!$B$2:$B$300)</f>
        <v>43461</v>
      </c>
      <c r="K1911" s="5" t="b">
        <f t="shared" ca="1" si="93"/>
        <v>0</v>
      </c>
      <c r="L1911" s="5" t="str">
        <f t="shared" si="94"/>
        <v>Language Arts+ Journal: Jesse81</v>
      </c>
    </row>
    <row r="1912" spans="1:12" hidden="1" x14ac:dyDescent="0.25">
      <c r="A1912" s="217" t="str">
        <f t="shared" si="92"/>
        <v>ƒ __/__</v>
      </c>
      <c r="B1912" s="217" t="str">
        <f>IFERROR(IF(VLOOKUP(L1912,ActivityList[#Data],13,0)="Yes"," "&amp;Map,"")&amp;IF(VLOOKUP(L1912,ActivityList[#Data],14,0)="Yes"," "&amp;Timeline,IF(VLOOKUP(L1912,ActivityList[#Data],14,0)="Figure"," "&amp;Timeline&amp;Figure,"")),"")</f>
        <v/>
      </c>
      <c r="C1912" s="85" t="str">
        <v>Write a journal entry</v>
      </c>
      <c r="D1912" s="218" t="str">
        <v>+ Journal: Jesse</v>
      </c>
      <c r="E1912" s="218" t="str">
        <v>Language Arts</v>
      </c>
      <c r="F1912" s="219" t="str">
        <v>Writing</v>
      </c>
      <c r="G1912" s="5">
        <v>82</v>
      </c>
      <c r="H1912" s="5" t="str">
        <v>Jesse</v>
      </c>
      <c r="I1912" s="5" t="str">
        <v>Planned</v>
      </c>
      <c r="J1912" s="220">
        <f>_xlfn.XLOOKUP(G1912,Calendar!$A$2:$A$300,Calendar!$B$2:$B$300)</f>
        <v>43462</v>
      </c>
      <c r="K1912" s="5" t="b">
        <f t="shared" ca="1" si="93"/>
        <v>0</v>
      </c>
      <c r="L1912" s="5" t="str">
        <f t="shared" si="94"/>
        <v>Language Arts+ Journal: Jesse82</v>
      </c>
    </row>
    <row r="1913" spans="1:12" hidden="1" x14ac:dyDescent="0.25">
      <c r="A1913" s="217" t="str">
        <f t="shared" si="92"/>
        <v>ƒ __/__</v>
      </c>
      <c r="B1913" s="217" t="str">
        <f>IFERROR(IF(VLOOKUP(L1913,ActivityList[#Data],13,0)="Yes"," "&amp;Map,"")&amp;IF(VLOOKUP(L1913,ActivityList[#Data],14,0)="Yes"," "&amp;Timeline,IF(VLOOKUP(L1913,ActivityList[#Data],14,0)="Figure"," "&amp;Timeline&amp;Figure,"")),"")</f>
        <v/>
      </c>
      <c r="C1913" s="85" t="str">
        <v>Write a journal entry</v>
      </c>
      <c r="D1913" s="218" t="str">
        <v>+ Journal: Jesse</v>
      </c>
      <c r="E1913" s="218" t="str">
        <v>Language Arts</v>
      </c>
      <c r="F1913" s="219" t="str">
        <v>Writing</v>
      </c>
      <c r="G1913" s="5">
        <v>83</v>
      </c>
      <c r="H1913" s="5" t="str">
        <v>Jesse</v>
      </c>
      <c r="I1913" s="5" t="str">
        <v>Planned</v>
      </c>
      <c r="J1913" s="220">
        <f>_xlfn.XLOOKUP(G1913,Calendar!$A$2:$A$300,Calendar!$B$2:$B$300)</f>
        <v>43467</v>
      </c>
      <c r="K1913" s="5" t="b">
        <f t="shared" ca="1" si="93"/>
        <v>0</v>
      </c>
      <c r="L1913" s="5" t="str">
        <f t="shared" si="94"/>
        <v>Language Arts+ Journal: Jesse83</v>
      </c>
    </row>
    <row r="1914" spans="1:12" hidden="1" x14ac:dyDescent="0.25">
      <c r="A1914" s="217" t="str">
        <f t="shared" si="92"/>
        <v>ƒ __/__</v>
      </c>
      <c r="B1914" s="217" t="str">
        <f>IFERROR(IF(VLOOKUP(L1914,ActivityList[#Data],13,0)="Yes"," "&amp;Map,"")&amp;IF(VLOOKUP(L1914,ActivityList[#Data],14,0)="Yes"," "&amp;Timeline,IF(VLOOKUP(L1914,ActivityList[#Data],14,0)="Figure"," "&amp;Timeline&amp;Figure,"")),"")</f>
        <v/>
      </c>
      <c r="C1914" s="85" t="str">
        <v>Write a journal entry</v>
      </c>
      <c r="D1914" s="218" t="str">
        <v>+ Journal: Jesse</v>
      </c>
      <c r="E1914" s="218" t="str">
        <v>Language Arts</v>
      </c>
      <c r="F1914" s="219" t="str">
        <v>Writing</v>
      </c>
      <c r="G1914" s="5">
        <v>84</v>
      </c>
      <c r="H1914" s="5" t="str">
        <v>Jesse</v>
      </c>
      <c r="I1914" s="5" t="str">
        <v>Planned</v>
      </c>
      <c r="J1914" s="220">
        <f>_xlfn.XLOOKUP(G1914,Calendar!$A$2:$A$300,Calendar!$B$2:$B$300)</f>
        <v>43468</v>
      </c>
      <c r="K1914" s="5" t="b">
        <f t="shared" ca="1" si="93"/>
        <v>0</v>
      </c>
      <c r="L1914" s="5" t="str">
        <f t="shared" si="94"/>
        <v>Language Arts+ Journal: Jesse84</v>
      </c>
    </row>
    <row r="1915" spans="1:12" hidden="1" x14ac:dyDescent="0.25">
      <c r="A1915" s="217" t="str">
        <f t="shared" si="92"/>
        <v>ƒ __/__</v>
      </c>
      <c r="B1915" s="217" t="str">
        <f>IFERROR(IF(VLOOKUP(L1915,ActivityList[#Data],13,0)="Yes"," "&amp;Map,"")&amp;IF(VLOOKUP(L1915,ActivityList[#Data],14,0)="Yes"," "&amp;Timeline,IF(VLOOKUP(L1915,ActivityList[#Data],14,0)="Figure"," "&amp;Timeline&amp;Figure,"")),"")</f>
        <v/>
      </c>
      <c r="C1915" s="85" t="str">
        <v>Write a journal entry</v>
      </c>
      <c r="D1915" s="218" t="str">
        <v>+ Journal: Jesse</v>
      </c>
      <c r="E1915" s="218" t="str">
        <v>Language Arts</v>
      </c>
      <c r="F1915" s="219" t="str">
        <v>Writing</v>
      </c>
      <c r="G1915" s="5">
        <v>85</v>
      </c>
      <c r="H1915" s="5" t="str">
        <v>Jesse</v>
      </c>
      <c r="I1915" s="5" t="str">
        <v>Planned</v>
      </c>
      <c r="J1915" s="220">
        <f>_xlfn.XLOOKUP(G1915,Calendar!$A$2:$A$300,Calendar!$B$2:$B$300)</f>
        <v>43469</v>
      </c>
      <c r="K1915" s="5" t="b">
        <f t="shared" ca="1" si="93"/>
        <v>0</v>
      </c>
      <c r="L1915" s="5" t="str">
        <f t="shared" si="94"/>
        <v>Language Arts+ Journal: Jesse85</v>
      </c>
    </row>
    <row r="1916" spans="1:12" hidden="1" x14ac:dyDescent="0.25">
      <c r="A1916" s="217" t="str">
        <f t="shared" si="92"/>
        <v>ƒ __/__</v>
      </c>
      <c r="B1916" s="217" t="str">
        <f>IFERROR(IF(VLOOKUP(L1916,ActivityList[#Data],13,0)="Yes"," "&amp;Map,"")&amp;IF(VLOOKUP(L1916,ActivityList[#Data],14,0)="Yes"," "&amp;Timeline,IF(VLOOKUP(L1916,ActivityList[#Data],14,0)="Figure"," "&amp;Timeline&amp;Figure,"")),"")</f>
        <v/>
      </c>
      <c r="C1916" s="85" t="str">
        <v>Write a journal entry</v>
      </c>
      <c r="D1916" s="218" t="str">
        <v>+ Journal: Jesse</v>
      </c>
      <c r="E1916" s="218" t="str">
        <v>Language Arts</v>
      </c>
      <c r="F1916" s="219" t="str">
        <v>Writing</v>
      </c>
      <c r="G1916" s="5">
        <v>86</v>
      </c>
      <c r="H1916" s="5" t="str">
        <v>Jesse</v>
      </c>
      <c r="I1916" s="5" t="str">
        <v>Planned</v>
      </c>
      <c r="J1916" s="220">
        <f>_xlfn.XLOOKUP(G1916,Calendar!$A$2:$A$300,Calendar!$B$2:$B$300)</f>
        <v>43472</v>
      </c>
      <c r="K1916" s="5" t="b">
        <f t="shared" ca="1" si="93"/>
        <v>0</v>
      </c>
      <c r="L1916" s="5" t="str">
        <f t="shared" si="94"/>
        <v>Language Arts+ Journal: Jesse86</v>
      </c>
    </row>
    <row r="1917" spans="1:12" hidden="1" x14ac:dyDescent="0.25">
      <c r="A1917" s="217" t="str">
        <f t="shared" si="92"/>
        <v>ƒ __/__</v>
      </c>
      <c r="B1917" s="217" t="str">
        <f>IFERROR(IF(VLOOKUP(L1917,ActivityList[#Data],13,0)="Yes"," "&amp;Map,"")&amp;IF(VLOOKUP(L1917,ActivityList[#Data],14,0)="Yes"," "&amp;Timeline,IF(VLOOKUP(L1917,ActivityList[#Data],14,0)="Figure"," "&amp;Timeline&amp;Figure,"")),"")</f>
        <v/>
      </c>
      <c r="C1917" s="85" t="str">
        <v>Write a journal entry</v>
      </c>
      <c r="D1917" s="218" t="str">
        <v>+ Journal: Jesse</v>
      </c>
      <c r="E1917" s="218" t="str">
        <v>Language Arts</v>
      </c>
      <c r="F1917" s="219" t="str">
        <v>Writing</v>
      </c>
      <c r="G1917" s="5">
        <v>87</v>
      </c>
      <c r="H1917" s="5" t="str">
        <v>Jesse</v>
      </c>
      <c r="I1917" s="5" t="str">
        <v>Planned</v>
      </c>
      <c r="J1917" s="220">
        <f>_xlfn.XLOOKUP(G1917,Calendar!$A$2:$A$300,Calendar!$B$2:$B$300)</f>
        <v>43473</v>
      </c>
      <c r="K1917" s="5" t="b">
        <f t="shared" ca="1" si="93"/>
        <v>0</v>
      </c>
      <c r="L1917" s="5" t="str">
        <f t="shared" si="94"/>
        <v>Language Arts+ Journal: Jesse87</v>
      </c>
    </row>
    <row r="1918" spans="1:12" hidden="1" x14ac:dyDescent="0.25">
      <c r="A1918" s="217" t="str">
        <f t="shared" si="92"/>
        <v>ƒ __/__</v>
      </c>
      <c r="B1918" s="217" t="str">
        <f>IFERROR(IF(VLOOKUP(L1918,ActivityList[#Data],13,0)="Yes"," "&amp;Map,"")&amp;IF(VLOOKUP(L1918,ActivityList[#Data],14,0)="Yes"," "&amp;Timeline,IF(VLOOKUP(L1918,ActivityList[#Data],14,0)="Figure"," "&amp;Timeline&amp;Figure,"")),"")</f>
        <v/>
      </c>
      <c r="C1918" s="85" t="str">
        <v>Write a journal entry</v>
      </c>
      <c r="D1918" s="218" t="str">
        <v>+ Journal: Jesse</v>
      </c>
      <c r="E1918" s="218" t="str">
        <v>Language Arts</v>
      </c>
      <c r="F1918" s="219" t="str">
        <v>Writing</v>
      </c>
      <c r="G1918" s="5">
        <v>88</v>
      </c>
      <c r="H1918" s="5" t="str">
        <v>Jesse</v>
      </c>
      <c r="I1918" s="5" t="str">
        <v>Planned</v>
      </c>
      <c r="J1918" s="220">
        <f>_xlfn.XLOOKUP(G1918,Calendar!$A$2:$A$300,Calendar!$B$2:$B$300)</f>
        <v>43474</v>
      </c>
      <c r="K1918" s="5" t="b">
        <f t="shared" ca="1" si="93"/>
        <v>0</v>
      </c>
      <c r="L1918" s="5" t="str">
        <f t="shared" si="94"/>
        <v>Language Arts+ Journal: Jesse88</v>
      </c>
    </row>
    <row r="1919" spans="1:12" hidden="1" x14ac:dyDescent="0.25">
      <c r="A1919" s="217" t="str">
        <f t="shared" si="92"/>
        <v>ƒ __/__</v>
      </c>
      <c r="B1919" s="217" t="str">
        <f>IFERROR(IF(VLOOKUP(L1919,ActivityList[#Data],13,0)="Yes"," "&amp;Map,"")&amp;IF(VLOOKUP(L1919,ActivityList[#Data],14,0)="Yes"," "&amp;Timeline,IF(VLOOKUP(L1919,ActivityList[#Data],14,0)="Figure"," "&amp;Timeline&amp;Figure,"")),"")</f>
        <v/>
      </c>
      <c r="C1919" s="85" t="str">
        <v>Write a journal entry</v>
      </c>
      <c r="D1919" s="218" t="str">
        <v>+ Journal: Jesse</v>
      </c>
      <c r="E1919" s="218" t="str">
        <v>Language Arts</v>
      </c>
      <c r="F1919" s="219" t="str">
        <v>Writing</v>
      </c>
      <c r="G1919" s="5">
        <v>89</v>
      </c>
      <c r="H1919" s="5" t="str">
        <v>Jesse</v>
      </c>
      <c r="I1919" s="5" t="str">
        <v>Planned</v>
      </c>
      <c r="J1919" s="220">
        <f>_xlfn.XLOOKUP(G1919,Calendar!$A$2:$A$300,Calendar!$B$2:$B$300)</f>
        <v>43475</v>
      </c>
      <c r="K1919" s="5" t="b">
        <f t="shared" ca="1" si="93"/>
        <v>0</v>
      </c>
      <c r="L1919" s="5" t="str">
        <f t="shared" si="94"/>
        <v>Language Arts+ Journal: Jesse89</v>
      </c>
    </row>
    <row r="1920" spans="1:12" hidden="1" x14ac:dyDescent="0.25">
      <c r="A1920" s="217" t="str">
        <f t="shared" si="92"/>
        <v>ƒ __/__</v>
      </c>
      <c r="B1920" s="217" t="str">
        <f>IFERROR(IF(VLOOKUP(L1920,ActivityList[#Data],13,0)="Yes"," "&amp;Map,"")&amp;IF(VLOOKUP(L1920,ActivityList[#Data],14,0)="Yes"," "&amp;Timeline,IF(VLOOKUP(L1920,ActivityList[#Data],14,0)="Figure"," "&amp;Timeline&amp;Figure,"")),"")</f>
        <v/>
      </c>
      <c r="C1920" s="85" t="str">
        <v>Write a journal entry</v>
      </c>
      <c r="D1920" s="218" t="str">
        <v>+ Journal: Jesse</v>
      </c>
      <c r="E1920" s="218" t="str">
        <v>Language Arts</v>
      </c>
      <c r="F1920" s="219" t="str">
        <v>Writing</v>
      </c>
      <c r="G1920" s="5">
        <v>90</v>
      </c>
      <c r="H1920" s="5" t="str">
        <v>Jesse</v>
      </c>
      <c r="I1920" s="5" t="str">
        <v>Planned</v>
      </c>
      <c r="J1920" s="220">
        <f>_xlfn.XLOOKUP(G1920,Calendar!$A$2:$A$300,Calendar!$B$2:$B$300)</f>
        <v>43476</v>
      </c>
      <c r="K1920" s="5" t="b">
        <f t="shared" ca="1" si="93"/>
        <v>0</v>
      </c>
      <c r="L1920" s="5" t="str">
        <f t="shared" si="94"/>
        <v>Language Arts+ Journal: Jesse90</v>
      </c>
    </row>
    <row r="1921" spans="1:12" hidden="1" x14ac:dyDescent="0.25">
      <c r="A1921" s="217" t="str">
        <f t="shared" si="92"/>
        <v>ƒ __/__</v>
      </c>
      <c r="B1921" s="217" t="str">
        <f>IFERROR(IF(VLOOKUP(L1921,ActivityList[#Data],13,0)="Yes"," "&amp;Map,"")&amp;IF(VLOOKUP(L1921,ActivityList[#Data],14,0)="Yes"," "&amp;Timeline,IF(VLOOKUP(L1921,ActivityList[#Data],14,0)="Figure"," "&amp;Timeline&amp;Figure,"")),"")</f>
        <v/>
      </c>
      <c r="C1921" s="85" t="str">
        <v>Write a journal entry</v>
      </c>
      <c r="D1921" s="218" t="str">
        <v>+ Journal: Jesse</v>
      </c>
      <c r="E1921" s="218" t="str">
        <v>Language Arts</v>
      </c>
      <c r="F1921" s="219" t="str">
        <v>Writing</v>
      </c>
      <c r="G1921" s="5">
        <v>91</v>
      </c>
      <c r="H1921" s="5" t="str">
        <v>Jesse</v>
      </c>
      <c r="I1921" s="5" t="str">
        <v>Planned</v>
      </c>
      <c r="J1921" s="220">
        <f>_xlfn.XLOOKUP(G1921,Calendar!$A$2:$A$300,Calendar!$B$2:$B$300)</f>
        <v>43479</v>
      </c>
      <c r="K1921" s="5" t="b">
        <f t="shared" ca="1" si="93"/>
        <v>0</v>
      </c>
      <c r="L1921" s="5" t="str">
        <f t="shared" si="94"/>
        <v>Language Arts+ Journal: Jesse91</v>
      </c>
    </row>
    <row r="1922" spans="1:12" hidden="1" x14ac:dyDescent="0.25">
      <c r="A1922" s="217" t="str">
        <f t="shared" si="92"/>
        <v>ƒ __/__</v>
      </c>
      <c r="B1922" s="217" t="str">
        <f>IFERROR(IF(VLOOKUP(L1922,ActivityList[#Data],13,0)="Yes"," "&amp;Map,"")&amp;IF(VLOOKUP(L1922,ActivityList[#Data],14,0)="Yes"," "&amp;Timeline,IF(VLOOKUP(L1922,ActivityList[#Data],14,0)="Figure"," "&amp;Timeline&amp;Figure,"")),"")</f>
        <v/>
      </c>
      <c r="C1922" s="85" t="str">
        <v>Write a journal entry</v>
      </c>
      <c r="D1922" s="218" t="str">
        <v>+ Journal: Jesse</v>
      </c>
      <c r="E1922" s="218" t="str">
        <v>Language Arts</v>
      </c>
      <c r="F1922" s="219" t="str">
        <v>Writing</v>
      </c>
      <c r="G1922" s="5">
        <v>92</v>
      </c>
      <c r="H1922" s="5" t="str">
        <v>Jesse</v>
      </c>
      <c r="I1922" s="5" t="str">
        <v>Planned</v>
      </c>
      <c r="J1922" s="220">
        <f>_xlfn.XLOOKUP(G1922,Calendar!$A$2:$A$300,Calendar!$B$2:$B$300)</f>
        <v>43480</v>
      </c>
      <c r="K1922" s="5" t="b">
        <f t="shared" ca="1" si="93"/>
        <v>0</v>
      </c>
      <c r="L1922" s="5" t="str">
        <f t="shared" si="94"/>
        <v>Language Arts+ Journal: Jesse92</v>
      </c>
    </row>
    <row r="1923" spans="1:12" hidden="1" x14ac:dyDescent="0.25">
      <c r="A1923" s="217" t="str">
        <f t="shared" si="92"/>
        <v>ƒ __/__</v>
      </c>
      <c r="B1923" s="217" t="str">
        <f>IFERROR(IF(VLOOKUP(L1923,ActivityList[#Data],13,0)="Yes"," "&amp;Map,"")&amp;IF(VLOOKUP(L1923,ActivityList[#Data],14,0)="Yes"," "&amp;Timeline,IF(VLOOKUP(L1923,ActivityList[#Data],14,0)="Figure"," "&amp;Timeline&amp;Figure,"")),"")</f>
        <v/>
      </c>
      <c r="C1923" s="85" t="str">
        <v>Write a journal entry</v>
      </c>
      <c r="D1923" s="218" t="str">
        <v>+ Journal: Jesse</v>
      </c>
      <c r="E1923" s="218" t="str">
        <v>Language Arts</v>
      </c>
      <c r="F1923" s="219" t="str">
        <v>Writing</v>
      </c>
      <c r="G1923" s="5">
        <v>93</v>
      </c>
      <c r="H1923" s="5" t="str">
        <v>Jesse</v>
      </c>
      <c r="I1923" s="5" t="str">
        <v>Planned</v>
      </c>
      <c r="J1923" s="220">
        <f>_xlfn.XLOOKUP(G1923,Calendar!$A$2:$A$300,Calendar!$B$2:$B$300)</f>
        <v>43481</v>
      </c>
      <c r="K1923" s="5" t="b">
        <f t="shared" ca="1" si="93"/>
        <v>0</v>
      </c>
      <c r="L1923" s="5" t="str">
        <f t="shared" si="94"/>
        <v>Language Arts+ Journal: Jesse93</v>
      </c>
    </row>
    <row r="1924" spans="1:12" hidden="1" x14ac:dyDescent="0.25">
      <c r="A1924" s="217" t="str">
        <f t="shared" si="92"/>
        <v>ƒ __/__</v>
      </c>
      <c r="B1924" s="217" t="str">
        <f>IFERROR(IF(VLOOKUP(L1924,ActivityList[#Data],13,0)="Yes"," "&amp;Map,"")&amp;IF(VLOOKUP(L1924,ActivityList[#Data],14,0)="Yes"," "&amp;Timeline,IF(VLOOKUP(L1924,ActivityList[#Data],14,0)="Figure"," "&amp;Timeline&amp;Figure,"")),"")</f>
        <v/>
      </c>
      <c r="C1924" s="85" t="str">
        <v>Write a journal entry</v>
      </c>
      <c r="D1924" s="218" t="str">
        <v>+ Journal: Jesse</v>
      </c>
      <c r="E1924" s="218" t="str">
        <v>Language Arts</v>
      </c>
      <c r="F1924" s="219" t="str">
        <v>Writing</v>
      </c>
      <c r="G1924" s="5">
        <v>94</v>
      </c>
      <c r="H1924" s="5" t="str">
        <v>Jesse</v>
      </c>
      <c r="I1924" s="5" t="str">
        <v>Planned</v>
      </c>
      <c r="J1924" s="220">
        <f>_xlfn.XLOOKUP(G1924,Calendar!$A$2:$A$300,Calendar!$B$2:$B$300)</f>
        <v>43482</v>
      </c>
      <c r="K1924" s="5" t="b">
        <f t="shared" ca="1" si="93"/>
        <v>0</v>
      </c>
      <c r="L1924" s="5" t="str">
        <f t="shared" si="94"/>
        <v>Language Arts+ Journal: Jesse94</v>
      </c>
    </row>
    <row r="1925" spans="1:12" hidden="1" x14ac:dyDescent="0.25">
      <c r="A1925" s="217" t="str">
        <f t="shared" ref="A1925:A1988" si="95">Planned&amp;" __/__"</f>
        <v>ƒ __/__</v>
      </c>
      <c r="B1925" s="217" t="str">
        <f>IFERROR(IF(VLOOKUP(L1925,ActivityList[#Data],13,0)="Yes"," "&amp;Map,"")&amp;IF(VLOOKUP(L1925,ActivityList[#Data],14,0)="Yes"," "&amp;Timeline,IF(VLOOKUP(L1925,ActivityList[#Data],14,0)="Figure"," "&amp;Timeline&amp;Figure,"")),"")</f>
        <v/>
      </c>
      <c r="C1925" s="85" t="str">
        <v>Write a journal entry</v>
      </c>
      <c r="D1925" s="218" t="str">
        <v>+ Journal: Jesse</v>
      </c>
      <c r="E1925" s="218" t="str">
        <v>Language Arts</v>
      </c>
      <c r="F1925" s="219" t="str">
        <v>Writing</v>
      </c>
      <c r="G1925" s="5">
        <v>95</v>
      </c>
      <c r="H1925" s="5" t="str">
        <v>Jesse</v>
      </c>
      <c r="I1925" s="5" t="str">
        <v>Planned</v>
      </c>
      <c r="J1925" s="220">
        <f>_xlfn.XLOOKUP(G1925,Calendar!$A$2:$A$300,Calendar!$B$2:$B$300)</f>
        <v>43483</v>
      </c>
      <c r="K1925" s="5" t="b">
        <f t="shared" ca="1" si="93"/>
        <v>0</v>
      </c>
      <c r="L1925" s="5" t="str">
        <f t="shared" si="94"/>
        <v>Language Arts+ Journal: Jesse95</v>
      </c>
    </row>
    <row r="1926" spans="1:12" hidden="1" x14ac:dyDescent="0.25">
      <c r="A1926" s="217" t="str">
        <f t="shared" si="95"/>
        <v>ƒ __/__</v>
      </c>
      <c r="B1926" s="217" t="str">
        <f>IFERROR(IF(VLOOKUP(L1926,ActivityList[#Data],13,0)="Yes"," "&amp;Map,"")&amp;IF(VLOOKUP(L1926,ActivityList[#Data],14,0)="Yes"," "&amp;Timeline,IF(VLOOKUP(L1926,ActivityList[#Data],14,0)="Figure"," "&amp;Timeline&amp;Figure,"")),"")</f>
        <v/>
      </c>
      <c r="C1926" s="85" t="str">
        <v>Write a journal entry</v>
      </c>
      <c r="D1926" s="218" t="str">
        <v>+ Journal: Jesse</v>
      </c>
      <c r="E1926" s="218" t="str">
        <v>Language Arts</v>
      </c>
      <c r="F1926" s="219" t="str">
        <v>Writing</v>
      </c>
      <c r="G1926" s="5">
        <v>96</v>
      </c>
      <c r="H1926" s="5" t="str">
        <v>Jesse</v>
      </c>
      <c r="I1926" s="5" t="str">
        <v>Planned</v>
      </c>
      <c r="J1926" s="220">
        <f>_xlfn.XLOOKUP(G1926,Calendar!$A$2:$A$300,Calendar!$B$2:$B$300)</f>
        <v>43486</v>
      </c>
      <c r="K1926" s="5" t="b">
        <f t="shared" ca="1" si="93"/>
        <v>0</v>
      </c>
      <c r="L1926" s="5" t="str">
        <f t="shared" si="94"/>
        <v>Language Arts+ Journal: Jesse96</v>
      </c>
    </row>
    <row r="1927" spans="1:12" hidden="1" x14ac:dyDescent="0.25">
      <c r="A1927" s="217" t="str">
        <f t="shared" si="95"/>
        <v>ƒ __/__</v>
      </c>
      <c r="B1927" s="217" t="str">
        <f>IFERROR(IF(VLOOKUP(L1927,ActivityList[#Data],13,0)="Yes"," "&amp;Map,"")&amp;IF(VLOOKUP(L1927,ActivityList[#Data],14,0)="Yes"," "&amp;Timeline,IF(VLOOKUP(L1927,ActivityList[#Data],14,0)="Figure"," "&amp;Timeline&amp;Figure,"")),"")</f>
        <v/>
      </c>
      <c r="C1927" s="85" t="str">
        <v>Write a journal entry</v>
      </c>
      <c r="D1927" s="218" t="str">
        <v>+ Journal: Jesse</v>
      </c>
      <c r="E1927" s="218" t="str">
        <v>Language Arts</v>
      </c>
      <c r="F1927" s="219" t="str">
        <v>Writing</v>
      </c>
      <c r="G1927" s="5">
        <v>97</v>
      </c>
      <c r="H1927" s="5" t="str">
        <v>Jesse</v>
      </c>
      <c r="I1927" s="5" t="str">
        <v>Planned</v>
      </c>
      <c r="J1927" s="220">
        <f>_xlfn.XLOOKUP(G1927,Calendar!$A$2:$A$300,Calendar!$B$2:$B$300)</f>
        <v>43487</v>
      </c>
      <c r="K1927" s="5" t="b">
        <f t="shared" ca="1" si="93"/>
        <v>0</v>
      </c>
      <c r="L1927" s="5" t="str">
        <f t="shared" si="94"/>
        <v>Language Arts+ Journal: Jesse97</v>
      </c>
    </row>
    <row r="1928" spans="1:12" hidden="1" x14ac:dyDescent="0.25">
      <c r="A1928" s="217" t="str">
        <f t="shared" si="95"/>
        <v>ƒ __/__</v>
      </c>
      <c r="B1928" s="217" t="str">
        <f>IFERROR(IF(VLOOKUP(L1928,ActivityList[#Data],13,0)="Yes"," "&amp;Map,"")&amp;IF(VLOOKUP(L1928,ActivityList[#Data],14,0)="Yes"," "&amp;Timeline,IF(VLOOKUP(L1928,ActivityList[#Data],14,0)="Figure"," "&amp;Timeline&amp;Figure,"")),"")</f>
        <v/>
      </c>
      <c r="C1928" s="85" t="str">
        <v>Write a journal entry</v>
      </c>
      <c r="D1928" s="218" t="str">
        <v>+ Journal: Jesse</v>
      </c>
      <c r="E1928" s="218" t="str">
        <v>Language Arts</v>
      </c>
      <c r="F1928" s="219" t="str">
        <v>Writing</v>
      </c>
      <c r="G1928" s="5">
        <v>98</v>
      </c>
      <c r="H1928" s="5" t="str">
        <v>Jesse</v>
      </c>
      <c r="I1928" s="5" t="str">
        <v>Planned</v>
      </c>
      <c r="J1928" s="220">
        <f>_xlfn.XLOOKUP(G1928,Calendar!$A$2:$A$300,Calendar!$B$2:$B$300)</f>
        <v>43488</v>
      </c>
      <c r="K1928" s="5" t="b">
        <f t="shared" ca="1" si="93"/>
        <v>0</v>
      </c>
      <c r="L1928" s="5" t="str">
        <f t="shared" si="94"/>
        <v>Language Arts+ Journal: Jesse98</v>
      </c>
    </row>
    <row r="1929" spans="1:12" hidden="1" x14ac:dyDescent="0.25">
      <c r="A1929" s="217" t="str">
        <f t="shared" si="95"/>
        <v>ƒ __/__</v>
      </c>
      <c r="B1929" s="217" t="str">
        <f>IFERROR(IF(VLOOKUP(L1929,ActivityList[#Data],13,0)="Yes"," "&amp;Map,"")&amp;IF(VLOOKUP(L1929,ActivityList[#Data],14,0)="Yes"," "&amp;Timeline,IF(VLOOKUP(L1929,ActivityList[#Data],14,0)="Figure"," "&amp;Timeline&amp;Figure,"")),"")</f>
        <v/>
      </c>
      <c r="C1929" s="85" t="str">
        <v>Write a journal entry</v>
      </c>
      <c r="D1929" s="218" t="str">
        <v>+ Journal: Jesse</v>
      </c>
      <c r="E1929" s="218" t="str">
        <v>Language Arts</v>
      </c>
      <c r="F1929" s="219" t="str">
        <v>Writing</v>
      </c>
      <c r="G1929" s="5">
        <v>99</v>
      </c>
      <c r="H1929" s="5" t="str">
        <v>Jesse</v>
      </c>
      <c r="I1929" s="5" t="str">
        <v>Planned</v>
      </c>
      <c r="J1929" s="220">
        <f>_xlfn.XLOOKUP(G1929,Calendar!$A$2:$A$300,Calendar!$B$2:$B$300)</f>
        <v>43489</v>
      </c>
      <c r="K1929" s="5" t="b">
        <f t="shared" ca="1" si="93"/>
        <v>0</v>
      </c>
      <c r="L1929" s="5" t="str">
        <f t="shared" si="94"/>
        <v>Language Arts+ Journal: Jesse99</v>
      </c>
    </row>
    <row r="1930" spans="1:12" hidden="1" x14ac:dyDescent="0.25">
      <c r="A1930" s="217" t="str">
        <f t="shared" si="95"/>
        <v>ƒ __/__</v>
      </c>
      <c r="B1930" s="217" t="str">
        <f>IFERROR(IF(VLOOKUP(L1930,ActivityList[#Data],13,0)="Yes"," "&amp;Map,"")&amp;IF(VLOOKUP(L1930,ActivityList[#Data],14,0)="Yes"," "&amp;Timeline,IF(VLOOKUP(L1930,ActivityList[#Data],14,0)="Figure"," "&amp;Timeline&amp;Figure,"")),"")</f>
        <v/>
      </c>
      <c r="C1930" s="85" t="str">
        <v>Write a journal entry</v>
      </c>
      <c r="D1930" s="218" t="str">
        <v>+ Journal: Jesse</v>
      </c>
      <c r="E1930" s="218" t="str">
        <v>Language Arts</v>
      </c>
      <c r="F1930" s="219" t="str">
        <v>Writing</v>
      </c>
      <c r="G1930" s="5">
        <v>100</v>
      </c>
      <c r="H1930" s="5" t="str">
        <v>Jesse</v>
      </c>
      <c r="I1930" s="5" t="str">
        <v>Planned</v>
      </c>
      <c r="J1930" s="220">
        <f>_xlfn.XLOOKUP(G1930,Calendar!$A$2:$A$300,Calendar!$B$2:$B$300)</f>
        <v>43490</v>
      </c>
      <c r="K1930" s="5" t="b">
        <f t="shared" ca="1" si="93"/>
        <v>0</v>
      </c>
      <c r="L1930" s="5" t="str">
        <f t="shared" si="94"/>
        <v>Language Arts+ Journal: Jesse100</v>
      </c>
    </row>
    <row r="1931" spans="1:12" hidden="1" x14ac:dyDescent="0.25">
      <c r="A1931" s="217" t="str">
        <f t="shared" si="95"/>
        <v>ƒ __/__</v>
      </c>
      <c r="B1931" s="217" t="str">
        <f>IFERROR(IF(VLOOKUP(L1931,ActivityList[#Data],13,0)="Yes"," "&amp;Map,"")&amp;IF(VLOOKUP(L1931,ActivityList[#Data],14,0)="Yes"," "&amp;Timeline,IF(VLOOKUP(L1931,ActivityList[#Data],14,0)="Figure"," "&amp;Timeline&amp;Figure,"")),"")</f>
        <v/>
      </c>
      <c r="C1931" s="85" t="str">
        <v>Write a journal entry</v>
      </c>
      <c r="D1931" s="218" t="str">
        <v>+ Journal: Jesse</v>
      </c>
      <c r="E1931" s="218" t="str">
        <v>Language Arts</v>
      </c>
      <c r="F1931" s="219" t="str">
        <v>Writing</v>
      </c>
      <c r="G1931" s="5">
        <v>101</v>
      </c>
      <c r="H1931" s="5" t="str">
        <v>Jesse</v>
      </c>
      <c r="I1931" s="5" t="str">
        <v>Planned</v>
      </c>
      <c r="J1931" s="220">
        <f>_xlfn.XLOOKUP(G1931,Calendar!$A$2:$A$300,Calendar!$B$2:$B$300)</f>
        <v>43493</v>
      </c>
      <c r="K1931" s="5" t="b">
        <f t="shared" ca="1" si="93"/>
        <v>0</v>
      </c>
      <c r="L1931" s="5" t="str">
        <f t="shared" si="94"/>
        <v>Language Arts+ Journal: Jesse101</v>
      </c>
    </row>
    <row r="1932" spans="1:12" hidden="1" x14ac:dyDescent="0.25">
      <c r="A1932" s="217" t="str">
        <f t="shared" si="95"/>
        <v>ƒ __/__</v>
      </c>
      <c r="B1932" s="217" t="str">
        <f>IFERROR(IF(VLOOKUP(L1932,ActivityList[#Data],13,0)="Yes"," "&amp;Map,"")&amp;IF(VLOOKUP(L1932,ActivityList[#Data],14,0)="Yes"," "&amp;Timeline,IF(VLOOKUP(L1932,ActivityList[#Data],14,0)="Figure"," "&amp;Timeline&amp;Figure,"")),"")</f>
        <v/>
      </c>
      <c r="C1932" s="85" t="str">
        <v>Write a journal entry</v>
      </c>
      <c r="D1932" s="218" t="str">
        <v>+ Journal: Jesse</v>
      </c>
      <c r="E1932" s="218" t="str">
        <v>Language Arts</v>
      </c>
      <c r="F1932" s="219" t="str">
        <v>Writing</v>
      </c>
      <c r="G1932" s="5">
        <v>102</v>
      </c>
      <c r="H1932" s="5" t="str">
        <v>Jesse</v>
      </c>
      <c r="I1932" s="5" t="str">
        <v>Planned</v>
      </c>
      <c r="J1932" s="220">
        <f>_xlfn.XLOOKUP(G1932,Calendar!$A$2:$A$300,Calendar!$B$2:$B$300)</f>
        <v>43494</v>
      </c>
      <c r="K1932" s="5" t="b">
        <f t="shared" ca="1" si="93"/>
        <v>0</v>
      </c>
      <c r="L1932" s="5" t="str">
        <f t="shared" si="94"/>
        <v>Language Arts+ Journal: Jesse102</v>
      </c>
    </row>
    <row r="1933" spans="1:12" hidden="1" x14ac:dyDescent="0.25">
      <c r="A1933" s="217" t="str">
        <f t="shared" si="95"/>
        <v>ƒ __/__</v>
      </c>
      <c r="B1933" s="217" t="str">
        <f>IFERROR(IF(VLOOKUP(L1933,ActivityList[#Data],13,0)="Yes"," "&amp;Map,"")&amp;IF(VLOOKUP(L1933,ActivityList[#Data],14,0)="Yes"," "&amp;Timeline,IF(VLOOKUP(L1933,ActivityList[#Data],14,0)="Figure"," "&amp;Timeline&amp;Figure,"")),"")</f>
        <v/>
      </c>
      <c r="C1933" s="85" t="str">
        <v>Write a journal entry</v>
      </c>
      <c r="D1933" s="218" t="str">
        <v>+ Journal: Jesse</v>
      </c>
      <c r="E1933" s="218" t="str">
        <v>Language Arts</v>
      </c>
      <c r="F1933" s="219" t="str">
        <v>Writing</v>
      </c>
      <c r="G1933" s="5">
        <v>103</v>
      </c>
      <c r="H1933" s="5" t="str">
        <v>Jesse</v>
      </c>
      <c r="I1933" s="5" t="str">
        <v>Planned</v>
      </c>
      <c r="J1933" s="220">
        <f>_xlfn.XLOOKUP(G1933,Calendar!$A$2:$A$300,Calendar!$B$2:$B$300)</f>
        <v>43495</v>
      </c>
      <c r="K1933" s="5" t="b">
        <f t="shared" ca="1" si="93"/>
        <v>0</v>
      </c>
      <c r="L1933" s="5" t="str">
        <f t="shared" si="94"/>
        <v>Language Arts+ Journal: Jesse103</v>
      </c>
    </row>
    <row r="1934" spans="1:12" hidden="1" x14ac:dyDescent="0.25">
      <c r="A1934" s="217" t="str">
        <f t="shared" si="95"/>
        <v>ƒ __/__</v>
      </c>
      <c r="B1934" s="217" t="str">
        <f>IFERROR(IF(VLOOKUP(L1934,ActivityList[#Data],13,0)="Yes"," "&amp;Map,"")&amp;IF(VLOOKUP(L1934,ActivityList[#Data],14,0)="Yes"," "&amp;Timeline,IF(VLOOKUP(L1934,ActivityList[#Data],14,0)="Figure"," "&amp;Timeline&amp;Figure,"")),"")</f>
        <v/>
      </c>
      <c r="C1934" s="85" t="str">
        <v>Write a journal entry</v>
      </c>
      <c r="D1934" s="218" t="str">
        <v>+ Journal: Jesse</v>
      </c>
      <c r="E1934" s="218" t="str">
        <v>Language Arts</v>
      </c>
      <c r="F1934" s="219" t="str">
        <v>Writing</v>
      </c>
      <c r="G1934" s="5">
        <v>104</v>
      </c>
      <c r="H1934" s="5" t="str">
        <v>Jesse</v>
      </c>
      <c r="I1934" s="5" t="str">
        <v>Planned</v>
      </c>
      <c r="J1934" s="220">
        <f>_xlfn.XLOOKUP(G1934,Calendar!$A$2:$A$300,Calendar!$B$2:$B$300)</f>
        <v>43496</v>
      </c>
      <c r="K1934" s="5" t="b">
        <f t="shared" ca="1" si="93"/>
        <v>0</v>
      </c>
      <c r="L1934" s="5" t="str">
        <f t="shared" si="94"/>
        <v>Language Arts+ Journal: Jesse104</v>
      </c>
    </row>
    <row r="1935" spans="1:12" hidden="1" x14ac:dyDescent="0.25">
      <c r="A1935" s="217" t="str">
        <f t="shared" si="95"/>
        <v>ƒ __/__</v>
      </c>
      <c r="B1935" s="217" t="str">
        <f>IFERROR(IF(VLOOKUP(L1935,ActivityList[#Data],13,0)="Yes"," "&amp;Map,"")&amp;IF(VLOOKUP(L1935,ActivityList[#Data],14,0)="Yes"," "&amp;Timeline,IF(VLOOKUP(L1935,ActivityList[#Data],14,0)="Figure"," "&amp;Timeline&amp;Figure,"")),"")</f>
        <v/>
      </c>
      <c r="C1935" s="85" t="str">
        <v>Write a journal entry</v>
      </c>
      <c r="D1935" s="218" t="str">
        <v>+ Journal: Jesse</v>
      </c>
      <c r="E1935" s="218" t="str">
        <v>Language Arts</v>
      </c>
      <c r="F1935" s="219" t="str">
        <v>Writing</v>
      </c>
      <c r="G1935" s="5">
        <v>105</v>
      </c>
      <c r="H1935" s="5" t="str">
        <v>Jesse</v>
      </c>
      <c r="I1935" s="5" t="str">
        <v>Planned</v>
      </c>
      <c r="J1935" s="220">
        <f>_xlfn.XLOOKUP(G1935,Calendar!$A$2:$A$300,Calendar!$B$2:$B$300)</f>
        <v>43497</v>
      </c>
      <c r="K1935" s="5" t="b">
        <f t="shared" ca="1" si="93"/>
        <v>0</v>
      </c>
      <c r="L1935" s="5" t="str">
        <f t="shared" si="94"/>
        <v>Language Arts+ Journal: Jesse105</v>
      </c>
    </row>
    <row r="1936" spans="1:12" hidden="1" x14ac:dyDescent="0.25">
      <c r="A1936" s="217" t="str">
        <f t="shared" si="95"/>
        <v>ƒ __/__</v>
      </c>
      <c r="B1936" s="217" t="str">
        <f>IFERROR(IF(VLOOKUP(L1936,ActivityList[#Data],13,0)="Yes"," "&amp;Map,"")&amp;IF(VLOOKUP(L1936,ActivityList[#Data],14,0)="Yes"," "&amp;Timeline,IF(VLOOKUP(L1936,ActivityList[#Data],14,0)="Figure"," "&amp;Timeline&amp;Figure,"")),"")</f>
        <v/>
      </c>
      <c r="C1936" s="85" t="str">
        <v>Write a journal entry</v>
      </c>
      <c r="D1936" s="218" t="str">
        <v>+ Journal: Jesse</v>
      </c>
      <c r="E1936" s="218" t="str">
        <v>Language Arts</v>
      </c>
      <c r="F1936" s="219" t="str">
        <v>Writing</v>
      </c>
      <c r="G1936" s="5">
        <v>106</v>
      </c>
      <c r="H1936" s="5" t="str">
        <v>Jesse</v>
      </c>
      <c r="I1936" s="5" t="str">
        <v>Planned</v>
      </c>
      <c r="J1936" s="220">
        <f>_xlfn.XLOOKUP(G1936,Calendar!$A$2:$A$300,Calendar!$B$2:$B$300)</f>
        <v>43500</v>
      </c>
      <c r="K1936" s="5" t="b">
        <f t="shared" ca="1" si="93"/>
        <v>0</v>
      </c>
      <c r="L1936" s="5" t="str">
        <f t="shared" si="94"/>
        <v>Language Arts+ Journal: Jesse106</v>
      </c>
    </row>
    <row r="1937" spans="1:12" hidden="1" x14ac:dyDescent="0.25">
      <c r="A1937" s="217" t="str">
        <f t="shared" si="95"/>
        <v>ƒ __/__</v>
      </c>
      <c r="B1937" s="217" t="str">
        <f>IFERROR(IF(VLOOKUP(L1937,ActivityList[#Data],13,0)="Yes"," "&amp;Map,"")&amp;IF(VLOOKUP(L1937,ActivityList[#Data],14,0)="Yes"," "&amp;Timeline,IF(VLOOKUP(L1937,ActivityList[#Data],14,0)="Figure"," "&amp;Timeline&amp;Figure,"")),"")</f>
        <v/>
      </c>
      <c r="C1937" s="85" t="str">
        <v>Write a journal entry</v>
      </c>
      <c r="D1937" s="218" t="str">
        <v>+ Journal: Jesse</v>
      </c>
      <c r="E1937" s="218" t="str">
        <v>Language Arts</v>
      </c>
      <c r="F1937" s="219" t="str">
        <v>Writing</v>
      </c>
      <c r="G1937" s="5">
        <v>107</v>
      </c>
      <c r="H1937" s="5" t="str">
        <v>Jesse</v>
      </c>
      <c r="I1937" s="5" t="str">
        <v>Planned</v>
      </c>
      <c r="J1937" s="220">
        <f>_xlfn.XLOOKUP(G1937,Calendar!$A$2:$A$300,Calendar!$B$2:$B$300)</f>
        <v>43501</v>
      </c>
      <c r="K1937" s="5" t="b">
        <f t="shared" ca="1" si="93"/>
        <v>0</v>
      </c>
      <c r="L1937" s="5" t="str">
        <f t="shared" si="94"/>
        <v>Language Arts+ Journal: Jesse107</v>
      </c>
    </row>
    <row r="1938" spans="1:12" hidden="1" x14ac:dyDescent="0.25">
      <c r="A1938" s="217" t="str">
        <f t="shared" si="95"/>
        <v>ƒ __/__</v>
      </c>
      <c r="B1938" s="217" t="str">
        <f>IFERROR(IF(VLOOKUP(L1938,ActivityList[#Data],13,0)="Yes"," "&amp;Map,"")&amp;IF(VLOOKUP(L1938,ActivityList[#Data],14,0)="Yes"," "&amp;Timeline,IF(VLOOKUP(L1938,ActivityList[#Data],14,0)="Figure"," "&amp;Timeline&amp;Figure,"")),"")</f>
        <v/>
      </c>
      <c r="C1938" s="85" t="str">
        <v>Write a journal entry</v>
      </c>
      <c r="D1938" s="218" t="str">
        <v>+ Journal: Jesse</v>
      </c>
      <c r="E1938" s="218" t="str">
        <v>Language Arts</v>
      </c>
      <c r="F1938" s="219" t="str">
        <v>Writing</v>
      </c>
      <c r="G1938" s="5">
        <v>108</v>
      </c>
      <c r="H1938" s="5" t="str">
        <v>Jesse</v>
      </c>
      <c r="I1938" s="5" t="str">
        <v>Planned</v>
      </c>
      <c r="J1938" s="220">
        <f>_xlfn.XLOOKUP(G1938,Calendar!$A$2:$A$300,Calendar!$B$2:$B$300)</f>
        <v>43502</v>
      </c>
      <c r="K1938" s="5" t="b">
        <f t="shared" ca="1" si="93"/>
        <v>0</v>
      </c>
      <c r="L1938" s="5" t="str">
        <f t="shared" si="94"/>
        <v>Language Arts+ Journal: Jesse108</v>
      </c>
    </row>
    <row r="1939" spans="1:12" hidden="1" x14ac:dyDescent="0.25">
      <c r="A1939" s="217" t="str">
        <f t="shared" si="95"/>
        <v>ƒ __/__</v>
      </c>
      <c r="B1939" s="217" t="str">
        <f>IFERROR(IF(VLOOKUP(L1939,ActivityList[#Data],13,0)="Yes"," "&amp;Map,"")&amp;IF(VLOOKUP(L1939,ActivityList[#Data],14,0)="Yes"," "&amp;Timeline,IF(VLOOKUP(L1939,ActivityList[#Data],14,0)="Figure"," "&amp;Timeline&amp;Figure,"")),"")</f>
        <v/>
      </c>
      <c r="C1939" s="85" t="str">
        <v>Write a journal entry</v>
      </c>
      <c r="D1939" s="218" t="str">
        <v>+ Journal: Jesse</v>
      </c>
      <c r="E1939" s="218" t="str">
        <v>Language Arts</v>
      </c>
      <c r="F1939" s="219" t="str">
        <v>Writing</v>
      </c>
      <c r="G1939" s="5">
        <v>109</v>
      </c>
      <c r="H1939" s="5" t="str">
        <v>Jesse</v>
      </c>
      <c r="I1939" s="5" t="str">
        <v>Planned</v>
      </c>
      <c r="J1939" s="220">
        <f>_xlfn.XLOOKUP(G1939,Calendar!$A$2:$A$300,Calendar!$B$2:$B$300)</f>
        <v>43503</v>
      </c>
      <c r="K1939" s="5" t="b">
        <f t="shared" ref="K1939:K2002" ca="1" si="96">J1939&lt;=$D$1</f>
        <v>0</v>
      </c>
      <c r="L1939" s="5" t="str">
        <f t="shared" ref="L1939:L2002" si="97">E1939&amp;D1939&amp;G1939</f>
        <v>Language Arts+ Journal: Jesse109</v>
      </c>
    </row>
    <row r="1940" spans="1:12" hidden="1" x14ac:dyDescent="0.25">
      <c r="A1940" s="217" t="str">
        <f t="shared" si="95"/>
        <v>ƒ __/__</v>
      </c>
      <c r="B1940" s="217" t="str">
        <f>IFERROR(IF(VLOOKUP(L1940,ActivityList[#Data],13,0)="Yes"," "&amp;Map,"")&amp;IF(VLOOKUP(L1940,ActivityList[#Data],14,0)="Yes"," "&amp;Timeline,IF(VLOOKUP(L1940,ActivityList[#Data],14,0)="Figure"," "&amp;Timeline&amp;Figure,"")),"")</f>
        <v/>
      </c>
      <c r="C1940" s="85" t="str">
        <v>Write a journal entry</v>
      </c>
      <c r="D1940" s="218" t="str">
        <v>+ Journal: Jesse</v>
      </c>
      <c r="E1940" s="218" t="str">
        <v>Language Arts</v>
      </c>
      <c r="F1940" s="219" t="str">
        <v>Writing</v>
      </c>
      <c r="G1940" s="5">
        <v>110</v>
      </c>
      <c r="H1940" s="5" t="str">
        <v>Jesse</v>
      </c>
      <c r="I1940" s="5" t="str">
        <v>Planned</v>
      </c>
      <c r="J1940" s="220">
        <f>_xlfn.XLOOKUP(G1940,Calendar!$A$2:$A$300,Calendar!$B$2:$B$300)</f>
        <v>43504</v>
      </c>
      <c r="K1940" s="5" t="b">
        <f t="shared" ca="1" si="96"/>
        <v>0</v>
      </c>
      <c r="L1940" s="5" t="str">
        <f t="shared" si="97"/>
        <v>Language Arts+ Journal: Jesse110</v>
      </c>
    </row>
    <row r="1941" spans="1:12" hidden="1" x14ac:dyDescent="0.25">
      <c r="A1941" s="217" t="str">
        <f t="shared" si="95"/>
        <v>ƒ __/__</v>
      </c>
      <c r="B1941" s="217" t="str">
        <f>IFERROR(IF(VLOOKUP(L1941,ActivityList[#Data],13,0)="Yes"," "&amp;Map,"")&amp;IF(VLOOKUP(L1941,ActivityList[#Data],14,0)="Yes"," "&amp;Timeline,IF(VLOOKUP(L1941,ActivityList[#Data],14,0)="Figure"," "&amp;Timeline&amp;Figure,"")),"")</f>
        <v/>
      </c>
      <c r="C1941" s="85" t="str">
        <v>Write a journal entry</v>
      </c>
      <c r="D1941" s="218" t="str">
        <v>+ Journal: Jesse</v>
      </c>
      <c r="E1941" s="218" t="str">
        <v>Language Arts</v>
      </c>
      <c r="F1941" s="219" t="str">
        <v>Writing</v>
      </c>
      <c r="G1941" s="5">
        <v>111</v>
      </c>
      <c r="H1941" s="5" t="str">
        <v>Jesse</v>
      </c>
      <c r="I1941" s="5" t="str">
        <v>Planned</v>
      </c>
      <c r="J1941" s="220">
        <f>_xlfn.XLOOKUP(G1941,Calendar!$A$2:$A$300,Calendar!$B$2:$B$300)</f>
        <v>43507</v>
      </c>
      <c r="K1941" s="5" t="b">
        <f t="shared" ca="1" si="96"/>
        <v>0</v>
      </c>
      <c r="L1941" s="5" t="str">
        <f t="shared" si="97"/>
        <v>Language Arts+ Journal: Jesse111</v>
      </c>
    </row>
    <row r="1942" spans="1:12" hidden="1" x14ac:dyDescent="0.25">
      <c r="A1942" s="217" t="str">
        <f t="shared" si="95"/>
        <v>ƒ __/__</v>
      </c>
      <c r="B1942" s="217" t="str">
        <f>IFERROR(IF(VLOOKUP(L1942,ActivityList[#Data],13,0)="Yes"," "&amp;Map,"")&amp;IF(VLOOKUP(L1942,ActivityList[#Data],14,0)="Yes"," "&amp;Timeline,IF(VLOOKUP(L1942,ActivityList[#Data],14,0)="Figure"," "&amp;Timeline&amp;Figure,"")),"")</f>
        <v/>
      </c>
      <c r="C1942" s="85" t="str">
        <v>Write a journal entry</v>
      </c>
      <c r="D1942" s="218" t="str">
        <v>+ Journal: Jesse</v>
      </c>
      <c r="E1942" s="218" t="str">
        <v>Language Arts</v>
      </c>
      <c r="F1942" s="219" t="str">
        <v>Writing</v>
      </c>
      <c r="G1942" s="5">
        <v>112</v>
      </c>
      <c r="H1942" s="5" t="str">
        <v>Jesse</v>
      </c>
      <c r="I1942" s="5" t="str">
        <v>Planned</v>
      </c>
      <c r="J1942" s="220">
        <f>_xlfn.XLOOKUP(G1942,Calendar!$A$2:$A$300,Calendar!$B$2:$B$300)</f>
        <v>43508</v>
      </c>
      <c r="K1942" s="5" t="b">
        <f t="shared" ca="1" si="96"/>
        <v>0</v>
      </c>
      <c r="L1942" s="5" t="str">
        <f t="shared" si="97"/>
        <v>Language Arts+ Journal: Jesse112</v>
      </c>
    </row>
    <row r="1943" spans="1:12" hidden="1" x14ac:dyDescent="0.25">
      <c r="A1943" s="217" t="str">
        <f t="shared" si="95"/>
        <v>ƒ __/__</v>
      </c>
      <c r="B1943" s="217" t="str">
        <f>IFERROR(IF(VLOOKUP(L1943,ActivityList[#Data],13,0)="Yes"," "&amp;Map,"")&amp;IF(VLOOKUP(L1943,ActivityList[#Data],14,0)="Yes"," "&amp;Timeline,IF(VLOOKUP(L1943,ActivityList[#Data],14,0)="Figure"," "&amp;Timeline&amp;Figure,"")),"")</f>
        <v/>
      </c>
      <c r="C1943" s="85" t="str">
        <v>Write a journal entry</v>
      </c>
      <c r="D1943" s="218" t="str">
        <v>+ Journal: Jesse</v>
      </c>
      <c r="E1943" s="218" t="str">
        <v>Language Arts</v>
      </c>
      <c r="F1943" s="219" t="str">
        <v>Writing</v>
      </c>
      <c r="G1943" s="5">
        <v>113</v>
      </c>
      <c r="H1943" s="5" t="str">
        <v>Jesse</v>
      </c>
      <c r="I1943" s="5" t="str">
        <v>Planned</v>
      </c>
      <c r="J1943" s="220">
        <f>_xlfn.XLOOKUP(G1943,Calendar!$A$2:$A$300,Calendar!$B$2:$B$300)</f>
        <v>43509</v>
      </c>
      <c r="K1943" s="5" t="b">
        <f t="shared" ca="1" si="96"/>
        <v>0</v>
      </c>
      <c r="L1943" s="5" t="str">
        <f t="shared" si="97"/>
        <v>Language Arts+ Journal: Jesse113</v>
      </c>
    </row>
    <row r="1944" spans="1:12" hidden="1" x14ac:dyDescent="0.25">
      <c r="A1944" s="217" t="str">
        <f t="shared" si="95"/>
        <v>ƒ __/__</v>
      </c>
      <c r="B1944" s="217" t="str">
        <f>IFERROR(IF(VLOOKUP(L1944,ActivityList[#Data],13,0)="Yes"," "&amp;Map,"")&amp;IF(VLOOKUP(L1944,ActivityList[#Data],14,0)="Yes"," "&amp;Timeline,IF(VLOOKUP(L1944,ActivityList[#Data],14,0)="Figure"," "&amp;Timeline&amp;Figure,"")),"")</f>
        <v/>
      </c>
      <c r="C1944" s="85" t="str">
        <v>Write a journal entry</v>
      </c>
      <c r="D1944" s="218" t="str">
        <v>+ Journal: Jesse</v>
      </c>
      <c r="E1944" s="218" t="str">
        <v>Language Arts</v>
      </c>
      <c r="F1944" s="219" t="str">
        <v>Writing</v>
      </c>
      <c r="G1944" s="5">
        <v>114</v>
      </c>
      <c r="H1944" s="5" t="str">
        <v>Jesse</v>
      </c>
      <c r="I1944" s="5" t="str">
        <v>Planned</v>
      </c>
      <c r="J1944" s="220">
        <f>_xlfn.XLOOKUP(G1944,Calendar!$A$2:$A$300,Calendar!$B$2:$B$300)</f>
        <v>43510</v>
      </c>
      <c r="K1944" s="5" t="b">
        <f t="shared" ca="1" si="96"/>
        <v>0</v>
      </c>
      <c r="L1944" s="5" t="str">
        <f t="shared" si="97"/>
        <v>Language Arts+ Journal: Jesse114</v>
      </c>
    </row>
    <row r="1945" spans="1:12" hidden="1" x14ac:dyDescent="0.25">
      <c r="A1945" s="217" t="str">
        <f t="shared" si="95"/>
        <v>ƒ __/__</v>
      </c>
      <c r="B1945" s="217" t="str">
        <f>IFERROR(IF(VLOOKUP(L1945,ActivityList[#Data],13,0)="Yes"," "&amp;Map,"")&amp;IF(VLOOKUP(L1945,ActivityList[#Data],14,0)="Yes"," "&amp;Timeline,IF(VLOOKUP(L1945,ActivityList[#Data],14,0)="Figure"," "&amp;Timeline&amp;Figure,"")),"")</f>
        <v/>
      </c>
      <c r="C1945" s="85" t="str">
        <v>Write a journal entry</v>
      </c>
      <c r="D1945" s="218" t="str">
        <v>+ Journal: Jesse</v>
      </c>
      <c r="E1945" s="218" t="str">
        <v>Language Arts</v>
      </c>
      <c r="F1945" s="219" t="str">
        <v>Writing</v>
      </c>
      <c r="G1945" s="5">
        <v>115</v>
      </c>
      <c r="H1945" s="5" t="str">
        <v>Jesse</v>
      </c>
      <c r="I1945" s="5" t="str">
        <v>Planned</v>
      </c>
      <c r="J1945" s="220">
        <f>_xlfn.XLOOKUP(G1945,Calendar!$A$2:$A$300,Calendar!$B$2:$B$300)</f>
        <v>43511</v>
      </c>
      <c r="K1945" s="5" t="b">
        <f t="shared" ca="1" si="96"/>
        <v>0</v>
      </c>
      <c r="L1945" s="5" t="str">
        <f t="shared" si="97"/>
        <v>Language Arts+ Journal: Jesse115</v>
      </c>
    </row>
    <row r="1946" spans="1:12" hidden="1" x14ac:dyDescent="0.25">
      <c r="A1946" s="217" t="str">
        <f t="shared" si="95"/>
        <v>ƒ __/__</v>
      </c>
      <c r="B1946" s="217" t="str">
        <f>IFERROR(IF(VLOOKUP(L1946,ActivityList[#Data],13,0)="Yes"," "&amp;Map,"")&amp;IF(VLOOKUP(L1946,ActivityList[#Data],14,0)="Yes"," "&amp;Timeline,IF(VLOOKUP(L1946,ActivityList[#Data],14,0)="Figure"," "&amp;Timeline&amp;Figure,"")),"")</f>
        <v/>
      </c>
      <c r="C1946" s="85" t="str">
        <v>Write a journal entry</v>
      </c>
      <c r="D1946" s="218" t="str">
        <v>+ Journal: Jesse</v>
      </c>
      <c r="E1946" s="218" t="str">
        <v>Language Arts</v>
      </c>
      <c r="F1946" s="219" t="str">
        <v>Writing</v>
      </c>
      <c r="G1946" s="5">
        <v>116</v>
      </c>
      <c r="H1946" s="5" t="str">
        <v>Jesse</v>
      </c>
      <c r="I1946" s="5" t="str">
        <v>Planned</v>
      </c>
      <c r="J1946" s="220">
        <f>_xlfn.XLOOKUP(G1946,Calendar!$A$2:$A$300,Calendar!$B$2:$B$300)</f>
        <v>43514</v>
      </c>
      <c r="K1946" s="5" t="b">
        <f t="shared" ca="1" si="96"/>
        <v>0</v>
      </c>
      <c r="L1946" s="5" t="str">
        <f t="shared" si="97"/>
        <v>Language Arts+ Journal: Jesse116</v>
      </c>
    </row>
    <row r="1947" spans="1:12" hidden="1" x14ac:dyDescent="0.25">
      <c r="A1947" s="217" t="str">
        <f t="shared" si="95"/>
        <v>ƒ __/__</v>
      </c>
      <c r="B1947" s="217" t="str">
        <f>IFERROR(IF(VLOOKUP(L1947,ActivityList[#Data],13,0)="Yes"," "&amp;Map,"")&amp;IF(VLOOKUP(L1947,ActivityList[#Data],14,0)="Yes"," "&amp;Timeline,IF(VLOOKUP(L1947,ActivityList[#Data],14,0)="Figure"," "&amp;Timeline&amp;Figure,"")),"")</f>
        <v/>
      </c>
      <c r="C1947" s="85" t="str">
        <v>Write a journal entry</v>
      </c>
      <c r="D1947" s="218" t="str">
        <v>+ Journal: Jesse</v>
      </c>
      <c r="E1947" s="218" t="str">
        <v>Language Arts</v>
      </c>
      <c r="F1947" s="219" t="str">
        <v>Writing</v>
      </c>
      <c r="G1947" s="5">
        <v>117</v>
      </c>
      <c r="H1947" s="5" t="str">
        <v>Jesse</v>
      </c>
      <c r="I1947" s="5" t="str">
        <v>Planned</v>
      </c>
      <c r="J1947" s="220">
        <f>_xlfn.XLOOKUP(G1947,Calendar!$A$2:$A$300,Calendar!$B$2:$B$300)</f>
        <v>43515</v>
      </c>
      <c r="K1947" s="5" t="b">
        <f t="shared" ca="1" si="96"/>
        <v>0</v>
      </c>
      <c r="L1947" s="5" t="str">
        <f t="shared" si="97"/>
        <v>Language Arts+ Journal: Jesse117</v>
      </c>
    </row>
    <row r="1948" spans="1:12" hidden="1" x14ac:dyDescent="0.25">
      <c r="A1948" s="217" t="str">
        <f t="shared" si="95"/>
        <v>ƒ __/__</v>
      </c>
      <c r="B1948" s="217" t="str">
        <f>IFERROR(IF(VLOOKUP(L1948,ActivityList[#Data],13,0)="Yes"," "&amp;Map,"")&amp;IF(VLOOKUP(L1948,ActivityList[#Data],14,0)="Yes"," "&amp;Timeline,IF(VLOOKUP(L1948,ActivityList[#Data],14,0)="Figure"," "&amp;Timeline&amp;Figure,"")),"")</f>
        <v/>
      </c>
      <c r="C1948" s="85" t="str">
        <v>Write a journal entry</v>
      </c>
      <c r="D1948" s="218" t="str">
        <v>+ Journal: Jesse</v>
      </c>
      <c r="E1948" s="218" t="str">
        <v>Language Arts</v>
      </c>
      <c r="F1948" s="219" t="str">
        <v>Writing</v>
      </c>
      <c r="G1948" s="5">
        <v>118</v>
      </c>
      <c r="H1948" s="5" t="str">
        <v>Jesse</v>
      </c>
      <c r="I1948" s="5" t="str">
        <v>Planned</v>
      </c>
      <c r="J1948" s="220">
        <f>_xlfn.XLOOKUP(G1948,Calendar!$A$2:$A$300,Calendar!$B$2:$B$300)</f>
        <v>43516</v>
      </c>
      <c r="K1948" s="5" t="b">
        <f t="shared" ca="1" si="96"/>
        <v>0</v>
      </c>
      <c r="L1948" s="5" t="str">
        <f t="shared" si="97"/>
        <v>Language Arts+ Journal: Jesse118</v>
      </c>
    </row>
    <row r="1949" spans="1:12" hidden="1" x14ac:dyDescent="0.25">
      <c r="A1949" s="217" t="str">
        <f t="shared" si="95"/>
        <v>ƒ __/__</v>
      </c>
      <c r="B1949" s="217" t="str">
        <f>IFERROR(IF(VLOOKUP(L1949,ActivityList[#Data],13,0)="Yes"," "&amp;Map,"")&amp;IF(VLOOKUP(L1949,ActivityList[#Data],14,0)="Yes"," "&amp;Timeline,IF(VLOOKUP(L1949,ActivityList[#Data],14,0)="Figure"," "&amp;Timeline&amp;Figure,"")),"")</f>
        <v/>
      </c>
      <c r="C1949" s="85" t="str">
        <v>Write a journal entry</v>
      </c>
      <c r="D1949" s="218" t="str">
        <v>+ Journal: Jesse</v>
      </c>
      <c r="E1949" s="218" t="str">
        <v>Language Arts</v>
      </c>
      <c r="F1949" s="219" t="str">
        <v>Writing</v>
      </c>
      <c r="G1949" s="5">
        <v>119</v>
      </c>
      <c r="H1949" s="5" t="str">
        <v>Jesse</v>
      </c>
      <c r="I1949" s="5" t="str">
        <v>Planned</v>
      </c>
      <c r="J1949" s="220">
        <f>_xlfn.XLOOKUP(G1949,Calendar!$A$2:$A$300,Calendar!$B$2:$B$300)</f>
        <v>43517</v>
      </c>
      <c r="K1949" s="5" t="b">
        <f t="shared" ca="1" si="96"/>
        <v>0</v>
      </c>
      <c r="L1949" s="5" t="str">
        <f t="shared" si="97"/>
        <v>Language Arts+ Journal: Jesse119</v>
      </c>
    </row>
    <row r="1950" spans="1:12" hidden="1" x14ac:dyDescent="0.25">
      <c r="A1950" s="217" t="str">
        <f t="shared" si="95"/>
        <v>ƒ __/__</v>
      </c>
      <c r="B1950" s="217" t="str">
        <f>IFERROR(IF(VLOOKUP(L1950,ActivityList[#Data],13,0)="Yes"," "&amp;Map,"")&amp;IF(VLOOKUP(L1950,ActivityList[#Data],14,0)="Yes"," "&amp;Timeline,IF(VLOOKUP(L1950,ActivityList[#Data],14,0)="Figure"," "&amp;Timeline&amp;Figure,"")),"")</f>
        <v/>
      </c>
      <c r="C1950" s="85" t="str">
        <v>Write a journal entry</v>
      </c>
      <c r="D1950" s="218" t="str">
        <v>+ Journal: Jesse</v>
      </c>
      <c r="E1950" s="218" t="str">
        <v>Language Arts</v>
      </c>
      <c r="F1950" s="219" t="str">
        <v>Writing</v>
      </c>
      <c r="G1950" s="5">
        <v>120</v>
      </c>
      <c r="H1950" s="5" t="str">
        <v>Jesse</v>
      </c>
      <c r="I1950" s="5" t="str">
        <v>Planned</v>
      </c>
      <c r="J1950" s="220">
        <f>_xlfn.XLOOKUP(G1950,Calendar!$A$2:$A$300,Calendar!$B$2:$B$300)</f>
        <v>43518</v>
      </c>
      <c r="K1950" s="5" t="b">
        <f t="shared" ca="1" si="96"/>
        <v>0</v>
      </c>
      <c r="L1950" s="5" t="str">
        <f t="shared" si="97"/>
        <v>Language Arts+ Journal: Jesse120</v>
      </c>
    </row>
    <row r="1951" spans="1:12" hidden="1" x14ac:dyDescent="0.25">
      <c r="A1951" s="217" t="str">
        <f t="shared" si="95"/>
        <v>ƒ __/__</v>
      </c>
      <c r="B1951" s="217" t="str">
        <f>IFERROR(IF(VLOOKUP(L1951,ActivityList[#Data],13,0)="Yes"," "&amp;Map,"")&amp;IF(VLOOKUP(L1951,ActivityList[#Data],14,0)="Yes"," "&amp;Timeline,IF(VLOOKUP(L1951,ActivityList[#Data],14,0)="Figure"," "&amp;Timeline&amp;Figure,"")),"")</f>
        <v/>
      </c>
      <c r="C1951" s="85" t="str">
        <v>Write a journal entry</v>
      </c>
      <c r="D1951" s="218" t="str">
        <v>+ Journal: Jesse</v>
      </c>
      <c r="E1951" s="218" t="str">
        <v>Language Arts</v>
      </c>
      <c r="F1951" s="219" t="str">
        <v>Writing</v>
      </c>
      <c r="G1951" s="5">
        <v>121</v>
      </c>
      <c r="H1951" s="5" t="str">
        <v>Jesse</v>
      </c>
      <c r="I1951" s="5" t="str">
        <v>Planned</v>
      </c>
      <c r="J1951" s="220">
        <f>_xlfn.XLOOKUP(G1951,Calendar!$A$2:$A$300,Calendar!$B$2:$B$300)</f>
        <v>43521</v>
      </c>
      <c r="K1951" s="5" t="b">
        <f t="shared" ca="1" si="96"/>
        <v>0</v>
      </c>
      <c r="L1951" s="5" t="str">
        <f t="shared" si="97"/>
        <v>Language Arts+ Journal: Jesse121</v>
      </c>
    </row>
    <row r="1952" spans="1:12" hidden="1" x14ac:dyDescent="0.25">
      <c r="A1952" s="217" t="str">
        <f t="shared" si="95"/>
        <v>ƒ __/__</v>
      </c>
      <c r="B1952" s="217" t="str">
        <f>IFERROR(IF(VLOOKUP(L1952,ActivityList[#Data],13,0)="Yes"," "&amp;Map,"")&amp;IF(VLOOKUP(L1952,ActivityList[#Data],14,0)="Yes"," "&amp;Timeline,IF(VLOOKUP(L1952,ActivityList[#Data],14,0)="Figure"," "&amp;Timeline&amp;Figure,"")),"")</f>
        <v/>
      </c>
      <c r="C1952" s="85" t="str">
        <v>Write a journal entry</v>
      </c>
      <c r="D1952" s="218" t="str">
        <v>+ Journal: Jesse</v>
      </c>
      <c r="E1952" s="218" t="str">
        <v>Language Arts</v>
      </c>
      <c r="F1952" s="219" t="str">
        <v>Writing</v>
      </c>
      <c r="G1952" s="5">
        <v>122</v>
      </c>
      <c r="H1952" s="5" t="str">
        <v>Jesse</v>
      </c>
      <c r="I1952" s="5" t="str">
        <v>Planned</v>
      </c>
      <c r="J1952" s="220">
        <f>_xlfn.XLOOKUP(G1952,Calendar!$A$2:$A$300,Calendar!$B$2:$B$300)</f>
        <v>43522</v>
      </c>
      <c r="K1952" s="5" t="b">
        <f t="shared" ca="1" si="96"/>
        <v>0</v>
      </c>
      <c r="L1952" s="5" t="str">
        <f t="shared" si="97"/>
        <v>Language Arts+ Journal: Jesse122</v>
      </c>
    </row>
    <row r="1953" spans="1:12" hidden="1" x14ac:dyDescent="0.25">
      <c r="A1953" s="217" t="str">
        <f t="shared" si="95"/>
        <v>ƒ __/__</v>
      </c>
      <c r="B1953" s="217" t="str">
        <f>IFERROR(IF(VLOOKUP(L1953,ActivityList[#Data],13,0)="Yes"," "&amp;Map,"")&amp;IF(VLOOKUP(L1953,ActivityList[#Data],14,0)="Yes"," "&amp;Timeline,IF(VLOOKUP(L1953,ActivityList[#Data],14,0)="Figure"," "&amp;Timeline&amp;Figure,"")),"")</f>
        <v/>
      </c>
      <c r="C1953" s="85" t="str">
        <v>Write a journal entry</v>
      </c>
      <c r="D1953" s="218" t="str">
        <v>+ Journal: Jesse</v>
      </c>
      <c r="E1953" s="218" t="str">
        <v>Language Arts</v>
      </c>
      <c r="F1953" s="219" t="str">
        <v>Writing</v>
      </c>
      <c r="G1953" s="5">
        <v>123</v>
      </c>
      <c r="H1953" s="5" t="str">
        <v>Jesse</v>
      </c>
      <c r="I1953" s="5" t="str">
        <v>Planned</v>
      </c>
      <c r="J1953" s="220">
        <f>_xlfn.XLOOKUP(G1953,Calendar!$A$2:$A$300,Calendar!$B$2:$B$300)</f>
        <v>43523</v>
      </c>
      <c r="K1953" s="5" t="b">
        <f t="shared" ca="1" si="96"/>
        <v>0</v>
      </c>
      <c r="L1953" s="5" t="str">
        <f t="shared" si="97"/>
        <v>Language Arts+ Journal: Jesse123</v>
      </c>
    </row>
    <row r="1954" spans="1:12" hidden="1" x14ac:dyDescent="0.25">
      <c r="A1954" s="217" t="str">
        <f t="shared" si="95"/>
        <v>ƒ __/__</v>
      </c>
      <c r="B1954" s="217" t="str">
        <f>IFERROR(IF(VLOOKUP(L1954,ActivityList[#Data],13,0)="Yes"," "&amp;Map,"")&amp;IF(VLOOKUP(L1954,ActivityList[#Data],14,0)="Yes"," "&amp;Timeline,IF(VLOOKUP(L1954,ActivityList[#Data],14,0)="Figure"," "&amp;Timeline&amp;Figure,"")),"")</f>
        <v/>
      </c>
      <c r="C1954" s="85" t="str">
        <v>Write a journal entry</v>
      </c>
      <c r="D1954" s="218" t="str">
        <v>+ Journal: Jesse</v>
      </c>
      <c r="E1954" s="218" t="str">
        <v>Language Arts</v>
      </c>
      <c r="F1954" s="219" t="str">
        <v>Writing</v>
      </c>
      <c r="G1954" s="5">
        <v>124</v>
      </c>
      <c r="H1954" s="5" t="str">
        <v>Jesse</v>
      </c>
      <c r="I1954" s="5" t="str">
        <v>Planned</v>
      </c>
      <c r="J1954" s="220">
        <f>_xlfn.XLOOKUP(G1954,Calendar!$A$2:$A$300,Calendar!$B$2:$B$300)</f>
        <v>43524</v>
      </c>
      <c r="K1954" s="5" t="b">
        <f t="shared" ca="1" si="96"/>
        <v>0</v>
      </c>
      <c r="L1954" s="5" t="str">
        <f t="shared" si="97"/>
        <v>Language Arts+ Journal: Jesse124</v>
      </c>
    </row>
    <row r="1955" spans="1:12" hidden="1" x14ac:dyDescent="0.25">
      <c r="A1955" s="217" t="str">
        <f t="shared" si="95"/>
        <v>ƒ __/__</v>
      </c>
      <c r="B1955" s="217" t="str">
        <f>IFERROR(IF(VLOOKUP(L1955,ActivityList[#Data],13,0)="Yes"," "&amp;Map,"")&amp;IF(VLOOKUP(L1955,ActivityList[#Data],14,0)="Yes"," "&amp;Timeline,IF(VLOOKUP(L1955,ActivityList[#Data],14,0)="Figure"," "&amp;Timeline&amp;Figure,"")),"")</f>
        <v/>
      </c>
      <c r="C1955" s="85" t="str">
        <v>Write a journal entry</v>
      </c>
      <c r="D1955" s="218" t="str">
        <v>+ Journal: Jesse</v>
      </c>
      <c r="E1955" s="218" t="str">
        <v>Language Arts</v>
      </c>
      <c r="F1955" s="219" t="str">
        <v>Writing</v>
      </c>
      <c r="G1955" s="5">
        <v>125</v>
      </c>
      <c r="H1955" s="5" t="str">
        <v>Jesse</v>
      </c>
      <c r="I1955" s="5" t="str">
        <v>Planned</v>
      </c>
      <c r="J1955" s="220">
        <f>_xlfn.XLOOKUP(G1955,Calendar!$A$2:$A$300,Calendar!$B$2:$B$300)</f>
        <v>43525</v>
      </c>
      <c r="K1955" s="5" t="b">
        <f t="shared" ca="1" si="96"/>
        <v>0</v>
      </c>
      <c r="L1955" s="5" t="str">
        <f t="shared" si="97"/>
        <v>Language Arts+ Journal: Jesse125</v>
      </c>
    </row>
    <row r="1956" spans="1:12" hidden="1" x14ac:dyDescent="0.25">
      <c r="A1956" s="217" t="str">
        <f t="shared" si="95"/>
        <v>ƒ __/__</v>
      </c>
      <c r="B1956" s="217" t="str">
        <f>IFERROR(IF(VLOOKUP(L1956,ActivityList[#Data],13,0)="Yes"," "&amp;Map,"")&amp;IF(VLOOKUP(L1956,ActivityList[#Data],14,0)="Yes"," "&amp;Timeline,IF(VLOOKUP(L1956,ActivityList[#Data],14,0)="Figure"," "&amp;Timeline&amp;Figure,"")),"")</f>
        <v/>
      </c>
      <c r="C1956" s="85" t="str">
        <v>Write a journal entry</v>
      </c>
      <c r="D1956" s="218" t="str">
        <v>+ Journal: Jesse</v>
      </c>
      <c r="E1956" s="218" t="str">
        <v>Language Arts</v>
      </c>
      <c r="F1956" s="219" t="str">
        <v>Writing</v>
      </c>
      <c r="G1956" s="5">
        <v>126</v>
      </c>
      <c r="H1956" s="5" t="str">
        <v>Jesse</v>
      </c>
      <c r="I1956" s="5" t="str">
        <v>Planned</v>
      </c>
      <c r="J1956" s="220">
        <f>_xlfn.XLOOKUP(G1956,Calendar!$A$2:$A$300,Calendar!$B$2:$B$300)</f>
        <v>43528</v>
      </c>
      <c r="K1956" s="5" t="b">
        <f t="shared" ca="1" si="96"/>
        <v>0</v>
      </c>
      <c r="L1956" s="5" t="str">
        <f t="shared" si="97"/>
        <v>Language Arts+ Journal: Jesse126</v>
      </c>
    </row>
    <row r="1957" spans="1:12" hidden="1" x14ac:dyDescent="0.25">
      <c r="A1957" s="217" t="str">
        <f t="shared" si="95"/>
        <v>ƒ __/__</v>
      </c>
      <c r="B1957" s="217" t="str">
        <f>IFERROR(IF(VLOOKUP(L1957,ActivityList[#Data],13,0)="Yes"," "&amp;Map,"")&amp;IF(VLOOKUP(L1957,ActivityList[#Data],14,0)="Yes"," "&amp;Timeline,IF(VLOOKUP(L1957,ActivityList[#Data],14,0)="Figure"," "&amp;Timeline&amp;Figure,"")),"")</f>
        <v/>
      </c>
      <c r="C1957" s="85" t="str">
        <v>Write a journal entry</v>
      </c>
      <c r="D1957" s="218" t="str">
        <v>+ Journal: Jesse</v>
      </c>
      <c r="E1957" s="218" t="str">
        <v>Language Arts</v>
      </c>
      <c r="F1957" s="219" t="str">
        <v>Writing</v>
      </c>
      <c r="G1957" s="5">
        <v>127</v>
      </c>
      <c r="H1957" s="5" t="str">
        <v>Jesse</v>
      </c>
      <c r="I1957" s="5" t="str">
        <v>Planned</v>
      </c>
      <c r="J1957" s="220">
        <f>_xlfn.XLOOKUP(G1957,Calendar!$A$2:$A$300,Calendar!$B$2:$B$300)</f>
        <v>43529</v>
      </c>
      <c r="K1957" s="5" t="b">
        <f t="shared" ca="1" si="96"/>
        <v>0</v>
      </c>
      <c r="L1957" s="5" t="str">
        <f t="shared" si="97"/>
        <v>Language Arts+ Journal: Jesse127</v>
      </c>
    </row>
    <row r="1958" spans="1:12" hidden="1" x14ac:dyDescent="0.25">
      <c r="A1958" s="217" t="str">
        <f t="shared" si="95"/>
        <v>ƒ __/__</v>
      </c>
      <c r="B1958" s="217" t="str">
        <f>IFERROR(IF(VLOOKUP(L1958,ActivityList[#Data],13,0)="Yes"," "&amp;Map,"")&amp;IF(VLOOKUP(L1958,ActivityList[#Data],14,0)="Yes"," "&amp;Timeline,IF(VLOOKUP(L1958,ActivityList[#Data],14,0)="Figure"," "&amp;Timeline&amp;Figure,"")),"")</f>
        <v/>
      </c>
      <c r="C1958" s="85" t="str">
        <v>Write a journal entry</v>
      </c>
      <c r="D1958" s="218" t="str">
        <v>+ Journal: Jesse</v>
      </c>
      <c r="E1958" s="218" t="str">
        <v>Language Arts</v>
      </c>
      <c r="F1958" s="219" t="str">
        <v>Writing</v>
      </c>
      <c r="G1958" s="5">
        <v>128</v>
      </c>
      <c r="H1958" s="5" t="str">
        <v>Jesse</v>
      </c>
      <c r="I1958" s="5" t="str">
        <v>Planned</v>
      </c>
      <c r="J1958" s="220">
        <f>_xlfn.XLOOKUP(G1958,Calendar!$A$2:$A$300,Calendar!$B$2:$B$300)</f>
        <v>43530</v>
      </c>
      <c r="K1958" s="5" t="b">
        <f t="shared" ca="1" si="96"/>
        <v>0</v>
      </c>
      <c r="L1958" s="5" t="str">
        <f t="shared" si="97"/>
        <v>Language Arts+ Journal: Jesse128</v>
      </c>
    </row>
    <row r="1959" spans="1:12" hidden="1" x14ac:dyDescent="0.25">
      <c r="A1959" s="217" t="str">
        <f t="shared" si="95"/>
        <v>ƒ __/__</v>
      </c>
      <c r="B1959" s="217" t="str">
        <f>IFERROR(IF(VLOOKUP(L1959,ActivityList[#Data],13,0)="Yes"," "&amp;Map,"")&amp;IF(VLOOKUP(L1959,ActivityList[#Data],14,0)="Yes"," "&amp;Timeline,IF(VLOOKUP(L1959,ActivityList[#Data],14,0)="Figure"," "&amp;Timeline&amp;Figure,"")),"")</f>
        <v/>
      </c>
      <c r="C1959" s="85" t="str">
        <v>Write a journal entry</v>
      </c>
      <c r="D1959" s="218" t="str">
        <v>+ Journal: Jesse</v>
      </c>
      <c r="E1959" s="218" t="str">
        <v>Language Arts</v>
      </c>
      <c r="F1959" s="219" t="str">
        <v>Writing</v>
      </c>
      <c r="G1959" s="5">
        <v>129</v>
      </c>
      <c r="H1959" s="5" t="str">
        <v>Jesse</v>
      </c>
      <c r="I1959" s="5" t="str">
        <v>Planned</v>
      </c>
      <c r="J1959" s="220">
        <f>_xlfn.XLOOKUP(G1959,Calendar!$A$2:$A$300,Calendar!$B$2:$B$300)</f>
        <v>43531</v>
      </c>
      <c r="K1959" s="5" t="b">
        <f t="shared" ca="1" si="96"/>
        <v>0</v>
      </c>
      <c r="L1959" s="5" t="str">
        <f t="shared" si="97"/>
        <v>Language Arts+ Journal: Jesse129</v>
      </c>
    </row>
    <row r="1960" spans="1:12" hidden="1" x14ac:dyDescent="0.25">
      <c r="A1960" s="217" t="str">
        <f t="shared" si="95"/>
        <v>ƒ __/__</v>
      </c>
      <c r="B1960" s="217" t="str">
        <f>IFERROR(IF(VLOOKUP(L1960,ActivityList[#Data],13,0)="Yes"," "&amp;Map,"")&amp;IF(VLOOKUP(L1960,ActivityList[#Data],14,0)="Yes"," "&amp;Timeline,IF(VLOOKUP(L1960,ActivityList[#Data],14,0)="Figure"," "&amp;Timeline&amp;Figure,"")),"")</f>
        <v/>
      </c>
      <c r="C1960" s="85" t="str">
        <v>Write a journal entry</v>
      </c>
      <c r="D1960" s="218" t="str">
        <v>+ Journal: Jesse</v>
      </c>
      <c r="E1960" s="218" t="str">
        <v>Language Arts</v>
      </c>
      <c r="F1960" s="219" t="str">
        <v>Writing</v>
      </c>
      <c r="G1960" s="5">
        <v>130</v>
      </c>
      <c r="H1960" s="5" t="str">
        <v>Jesse</v>
      </c>
      <c r="I1960" s="5" t="str">
        <v>Planned</v>
      </c>
      <c r="J1960" s="220">
        <f>_xlfn.XLOOKUP(G1960,Calendar!$A$2:$A$300,Calendar!$B$2:$B$300)</f>
        <v>43532</v>
      </c>
      <c r="K1960" s="5" t="b">
        <f t="shared" ca="1" si="96"/>
        <v>0</v>
      </c>
      <c r="L1960" s="5" t="str">
        <f t="shared" si="97"/>
        <v>Language Arts+ Journal: Jesse130</v>
      </c>
    </row>
    <row r="1961" spans="1:12" hidden="1" x14ac:dyDescent="0.25">
      <c r="A1961" s="217" t="str">
        <f t="shared" si="95"/>
        <v>ƒ __/__</v>
      </c>
      <c r="B1961" s="217" t="str">
        <f>IFERROR(IF(VLOOKUP(L1961,ActivityList[#Data],13,0)="Yes"," "&amp;Map,"")&amp;IF(VLOOKUP(L1961,ActivityList[#Data],14,0)="Yes"," "&amp;Timeline,IF(VLOOKUP(L1961,ActivityList[#Data],14,0)="Figure"," "&amp;Timeline&amp;Figure,"")),"")</f>
        <v/>
      </c>
      <c r="C1961" s="85" t="str">
        <v>Write a journal entry</v>
      </c>
      <c r="D1961" s="218" t="str">
        <v>+ Journal: Jesse</v>
      </c>
      <c r="E1961" s="218" t="str">
        <v>Language Arts</v>
      </c>
      <c r="F1961" s="219" t="str">
        <v>Writing</v>
      </c>
      <c r="G1961" s="5">
        <v>131</v>
      </c>
      <c r="H1961" s="5" t="str">
        <v>Jesse</v>
      </c>
      <c r="I1961" s="5" t="str">
        <v>Planned</v>
      </c>
      <c r="J1961" s="220">
        <f>_xlfn.XLOOKUP(G1961,Calendar!$A$2:$A$300,Calendar!$B$2:$B$300)</f>
        <v>43535</v>
      </c>
      <c r="K1961" s="5" t="b">
        <f t="shared" ca="1" si="96"/>
        <v>0</v>
      </c>
      <c r="L1961" s="5" t="str">
        <f t="shared" si="97"/>
        <v>Language Arts+ Journal: Jesse131</v>
      </c>
    </row>
    <row r="1962" spans="1:12" hidden="1" x14ac:dyDescent="0.25">
      <c r="A1962" s="217" t="str">
        <f t="shared" si="95"/>
        <v>ƒ __/__</v>
      </c>
      <c r="B1962" s="217" t="str">
        <f>IFERROR(IF(VLOOKUP(L1962,ActivityList[#Data],13,0)="Yes"," "&amp;Map,"")&amp;IF(VLOOKUP(L1962,ActivityList[#Data],14,0)="Yes"," "&amp;Timeline,IF(VLOOKUP(L1962,ActivityList[#Data],14,0)="Figure"," "&amp;Timeline&amp;Figure,"")),"")</f>
        <v/>
      </c>
      <c r="C1962" s="85" t="str">
        <v>Write a journal entry</v>
      </c>
      <c r="D1962" s="218" t="str">
        <v>+ Journal: Jesse</v>
      </c>
      <c r="E1962" s="218" t="str">
        <v>Language Arts</v>
      </c>
      <c r="F1962" s="219" t="str">
        <v>Writing</v>
      </c>
      <c r="G1962" s="5">
        <v>132</v>
      </c>
      <c r="H1962" s="5" t="str">
        <v>Jesse</v>
      </c>
      <c r="I1962" s="5" t="str">
        <v>Planned</v>
      </c>
      <c r="J1962" s="220">
        <f>_xlfn.XLOOKUP(G1962,Calendar!$A$2:$A$300,Calendar!$B$2:$B$300)</f>
        <v>43536</v>
      </c>
      <c r="K1962" s="5" t="b">
        <f t="shared" ca="1" si="96"/>
        <v>0</v>
      </c>
      <c r="L1962" s="5" t="str">
        <f t="shared" si="97"/>
        <v>Language Arts+ Journal: Jesse132</v>
      </c>
    </row>
    <row r="1963" spans="1:12" hidden="1" x14ac:dyDescent="0.25">
      <c r="A1963" s="217" t="str">
        <f t="shared" si="95"/>
        <v>ƒ __/__</v>
      </c>
      <c r="B1963" s="217" t="str">
        <f>IFERROR(IF(VLOOKUP(L1963,ActivityList[#Data],13,0)="Yes"," "&amp;Map,"")&amp;IF(VLOOKUP(L1963,ActivityList[#Data],14,0)="Yes"," "&amp;Timeline,IF(VLOOKUP(L1963,ActivityList[#Data],14,0)="Figure"," "&amp;Timeline&amp;Figure,"")),"")</f>
        <v/>
      </c>
      <c r="C1963" s="85" t="str">
        <v>Write a journal entry</v>
      </c>
      <c r="D1963" s="218" t="str">
        <v>+ Journal: Jesse</v>
      </c>
      <c r="E1963" s="218" t="str">
        <v>Language Arts</v>
      </c>
      <c r="F1963" s="219" t="str">
        <v>Writing</v>
      </c>
      <c r="G1963" s="5">
        <v>133</v>
      </c>
      <c r="H1963" s="5" t="str">
        <v>Jesse</v>
      </c>
      <c r="I1963" s="5" t="str">
        <v>Planned</v>
      </c>
      <c r="J1963" s="220">
        <f>_xlfn.XLOOKUP(G1963,Calendar!$A$2:$A$300,Calendar!$B$2:$B$300)</f>
        <v>43537</v>
      </c>
      <c r="K1963" s="5" t="b">
        <f t="shared" ca="1" si="96"/>
        <v>0</v>
      </c>
      <c r="L1963" s="5" t="str">
        <f t="shared" si="97"/>
        <v>Language Arts+ Journal: Jesse133</v>
      </c>
    </row>
    <row r="1964" spans="1:12" hidden="1" x14ac:dyDescent="0.25">
      <c r="A1964" s="217" t="str">
        <f t="shared" si="95"/>
        <v>ƒ __/__</v>
      </c>
      <c r="B1964" s="217" t="str">
        <f>IFERROR(IF(VLOOKUP(L1964,ActivityList[#Data],13,0)="Yes"," "&amp;Map,"")&amp;IF(VLOOKUP(L1964,ActivityList[#Data],14,0)="Yes"," "&amp;Timeline,IF(VLOOKUP(L1964,ActivityList[#Data],14,0)="Figure"," "&amp;Timeline&amp;Figure,"")),"")</f>
        <v/>
      </c>
      <c r="C1964" s="85" t="str">
        <v>Write a journal entry</v>
      </c>
      <c r="D1964" s="218" t="str">
        <v>+ Journal: Jesse</v>
      </c>
      <c r="E1964" s="218" t="str">
        <v>Language Arts</v>
      </c>
      <c r="F1964" s="219" t="str">
        <v>Writing</v>
      </c>
      <c r="G1964" s="5">
        <v>134</v>
      </c>
      <c r="H1964" s="5" t="str">
        <v>Jesse</v>
      </c>
      <c r="I1964" s="5" t="str">
        <v>Planned</v>
      </c>
      <c r="J1964" s="220">
        <f>_xlfn.XLOOKUP(G1964,Calendar!$A$2:$A$300,Calendar!$B$2:$B$300)</f>
        <v>43538</v>
      </c>
      <c r="K1964" s="5" t="b">
        <f t="shared" ca="1" si="96"/>
        <v>0</v>
      </c>
      <c r="L1964" s="5" t="str">
        <f t="shared" si="97"/>
        <v>Language Arts+ Journal: Jesse134</v>
      </c>
    </row>
    <row r="1965" spans="1:12" hidden="1" x14ac:dyDescent="0.25">
      <c r="A1965" s="217" t="str">
        <f t="shared" si="95"/>
        <v>ƒ __/__</v>
      </c>
      <c r="B1965" s="217" t="str">
        <f>IFERROR(IF(VLOOKUP(L1965,ActivityList[#Data],13,0)="Yes"," "&amp;Map,"")&amp;IF(VLOOKUP(L1965,ActivityList[#Data],14,0)="Yes"," "&amp;Timeline,IF(VLOOKUP(L1965,ActivityList[#Data],14,0)="Figure"," "&amp;Timeline&amp;Figure,"")),"")</f>
        <v/>
      </c>
      <c r="C1965" s="85" t="str">
        <v>Write a journal entry</v>
      </c>
      <c r="D1965" s="218" t="str">
        <v>+ Journal: Jesse</v>
      </c>
      <c r="E1965" s="218" t="str">
        <v>Language Arts</v>
      </c>
      <c r="F1965" s="219" t="str">
        <v>Writing</v>
      </c>
      <c r="G1965" s="5">
        <v>135</v>
      </c>
      <c r="H1965" s="5" t="str">
        <v>Jesse</v>
      </c>
      <c r="I1965" s="5" t="str">
        <v>Planned</v>
      </c>
      <c r="J1965" s="220">
        <f>_xlfn.XLOOKUP(G1965,Calendar!$A$2:$A$300,Calendar!$B$2:$B$300)</f>
        <v>43539</v>
      </c>
      <c r="K1965" s="5" t="b">
        <f t="shared" ca="1" si="96"/>
        <v>0</v>
      </c>
      <c r="L1965" s="5" t="str">
        <f t="shared" si="97"/>
        <v>Language Arts+ Journal: Jesse135</v>
      </c>
    </row>
    <row r="1966" spans="1:12" hidden="1" x14ac:dyDescent="0.25">
      <c r="A1966" s="217" t="str">
        <f t="shared" si="95"/>
        <v>ƒ __/__</v>
      </c>
      <c r="B1966" s="217" t="str">
        <f>IFERROR(IF(VLOOKUP(L1966,ActivityList[#Data],13,0)="Yes"," "&amp;Map,"")&amp;IF(VLOOKUP(L1966,ActivityList[#Data],14,0)="Yes"," "&amp;Timeline,IF(VLOOKUP(L1966,ActivityList[#Data],14,0)="Figure"," "&amp;Timeline&amp;Figure,"")),"")</f>
        <v/>
      </c>
      <c r="C1966" s="85" t="str">
        <v>Write a journal entry</v>
      </c>
      <c r="D1966" s="218" t="str">
        <v>+ Journal: Jesse</v>
      </c>
      <c r="E1966" s="218" t="str">
        <v>Language Arts</v>
      </c>
      <c r="F1966" s="219" t="str">
        <v>Writing</v>
      </c>
      <c r="G1966" s="5">
        <v>136</v>
      </c>
      <c r="H1966" s="5" t="str">
        <v>Jesse</v>
      </c>
      <c r="I1966" s="5" t="str">
        <v>Planned</v>
      </c>
      <c r="J1966" s="220">
        <f>_xlfn.XLOOKUP(G1966,Calendar!$A$2:$A$300,Calendar!$B$2:$B$300)</f>
        <v>43542</v>
      </c>
      <c r="K1966" s="5" t="b">
        <f t="shared" ca="1" si="96"/>
        <v>0</v>
      </c>
      <c r="L1966" s="5" t="str">
        <f t="shared" si="97"/>
        <v>Language Arts+ Journal: Jesse136</v>
      </c>
    </row>
    <row r="1967" spans="1:12" hidden="1" x14ac:dyDescent="0.25">
      <c r="A1967" s="217" t="str">
        <f t="shared" si="95"/>
        <v>ƒ __/__</v>
      </c>
      <c r="B1967" s="217" t="str">
        <f>IFERROR(IF(VLOOKUP(L1967,ActivityList[#Data],13,0)="Yes"," "&amp;Map,"")&amp;IF(VLOOKUP(L1967,ActivityList[#Data],14,0)="Yes"," "&amp;Timeline,IF(VLOOKUP(L1967,ActivityList[#Data],14,0)="Figure"," "&amp;Timeline&amp;Figure,"")),"")</f>
        <v/>
      </c>
      <c r="C1967" s="85" t="str">
        <v>Write a journal entry</v>
      </c>
      <c r="D1967" s="218" t="str">
        <v>+ Journal: Jesse</v>
      </c>
      <c r="E1967" s="218" t="str">
        <v>Language Arts</v>
      </c>
      <c r="F1967" s="219" t="str">
        <v>Writing</v>
      </c>
      <c r="G1967" s="5">
        <v>137</v>
      </c>
      <c r="H1967" s="5" t="str">
        <v>Jesse</v>
      </c>
      <c r="I1967" s="5" t="str">
        <v>Planned</v>
      </c>
      <c r="J1967" s="220">
        <f>_xlfn.XLOOKUP(G1967,Calendar!$A$2:$A$300,Calendar!$B$2:$B$300)</f>
        <v>43543</v>
      </c>
      <c r="K1967" s="5" t="b">
        <f t="shared" ca="1" si="96"/>
        <v>0</v>
      </c>
      <c r="L1967" s="5" t="str">
        <f t="shared" si="97"/>
        <v>Language Arts+ Journal: Jesse137</v>
      </c>
    </row>
    <row r="1968" spans="1:12" hidden="1" x14ac:dyDescent="0.25">
      <c r="A1968" s="217" t="str">
        <f t="shared" si="95"/>
        <v>ƒ __/__</v>
      </c>
      <c r="B1968" s="217" t="str">
        <f>IFERROR(IF(VLOOKUP(L1968,ActivityList[#Data],13,0)="Yes"," "&amp;Map,"")&amp;IF(VLOOKUP(L1968,ActivityList[#Data],14,0)="Yes"," "&amp;Timeline,IF(VLOOKUP(L1968,ActivityList[#Data],14,0)="Figure"," "&amp;Timeline&amp;Figure,"")),"")</f>
        <v/>
      </c>
      <c r="C1968" s="85" t="str">
        <v>Write a journal entry</v>
      </c>
      <c r="D1968" s="218" t="str">
        <v>+ Journal: Jesse</v>
      </c>
      <c r="E1968" s="218" t="str">
        <v>Language Arts</v>
      </c>
      <c r="F1968" s="219" t="str">
        <v>Writing</v>
      </c>
      <c r="G1968" s="5">
        <v>138</v>
      </c>
      <c r="H1968" s="5" t="str">
        <v>Jesse</v>
      </c>
      <c r="I1968" s="5" t="str">
        <v>Planned</v>
      </c>
      <c r="J1968" s="220">
        <f>_xlfn.XLOOKUP(G1968,Calendar!$A$2:$A$300,Calendar!$B$2:$B$300)</f>
        <v>43544</v>
      </c>
      <c r="K1968" s="5" t="b">
        <f t="shared" ca="1" si="96"/>
        <v>0</v>
      </c>
      <c r="L1968" s="5" t="str">
        <f t="shared" si="97"/>
        <v>Language Arts+ Journal: Jesse138</v>
      </c>
    </row>
    <row r="1969" spans="1:12" hidden="1" x14ac:dyDescent="0.25">
      <c r="A1969" s="217" t="str">
        <f t="shared" si="95"/>
        <v>ƒ __/__</v>
      </c>
      <c r="B1969" s="217" t="str">
        <f>IFERROR(IF(VLOOKUP(L1969,ActivityList[#Data],13,0)="Yes"," "&amp;Map,"")&amp;IF(VLOOKUP(L1969,ActivityList[#Data],14,0)="Yes"," "&amp;Timeline,IF(VLOOKUP(L1969,ActivityList[#Data],14,0)="Figure"," "&amp;Timeline&amp;Figure,"")),"")</f>
        <v/>
      </c>
      <c r="C1969" s="85" t="str">
        <v>Write a journal entry</v>
      </c>
      <c r="D1969" s="218" t="str">
        <v>+ Journal: Jesse</v>
      </c>
      <c r="E1969" s="218" t="str">
        <v>Language Arts</v>
      </c>
      <c r="F1969" s="219" t="str">
        <v>Writing</v>
      </c>
      <c r="G1969" s="5">
        <v>139</v>
      </c>
      <c r="H1969" s="5" t="str">
        <v>Jesse</v>
      </c>
      <c r="I1969" s="5" t="str">
        <v>Planned</v>
      </c>
      <c r="J1969" s="220">
        <f>_xlfn.XLOOKUP(G1969,Calendar!$A$2:$A$300,Calendar!$B$2:$B$300)</f>
        <v>43545</v>
      </c>
      <c r="K1969" s="5" t="b">
        <f t="shared" ca="1" si="96"/>
        <v>0</v>
      </c>
      <c r="L1969" s="5" t="str">
        <f t="shared" si="97"/>
        <v>Language Arts+ Journal: Jesse139</v>
      </c>
    </row>
    <row r="1970" spans="1:12" hidden="1" x14ac:dyDescent="0.25">
      <c r="A1970" s="217" t="str">
        <f t="shared" si="95"/>
        <v>ƒ __/__</v>
      </c>
      <c r="B1970" s="217" t="str">
        <f>IFERROR(IF(VLOOKUP(L1970,ActivityList[#Data],13,0)="Yes"," "&amp;Map,"")&amp;IF(VLOOKUP(L1970,ActivityList[#Data],14,0)="Yes"," "&amp;Timeline,IF(VLOOKUP(L1970,ActivityList[#Data],14,0)="Figure"," "&amp;Timeline&amp;Figure,"")),"")</f>
        <v/>
      </c>
      <c r="C1970" s="85" t="str">
        <v>Write a journal entry</v>
      </c>
      <c r="D1970" s="218" t="str">
        <v>+ Journal: Jesse</v>
      </c>
      <c r="E1970" s="218" t="str">
        <v>Language Arts</v>
      </c>
      <c r="F1970" s="219" t="str">
        <v>Writing</v>
      </c>
      <c r="G1970" s="5">
        <v>140</v>
      </c>
      <c r="H1970" s="5" t="str">
        <v>Jesse</v>
      </c>
      <c r="I1970" s="5" t="str">
        <v>Planned</v>
      </c>
      <c r="J1970" s="220">
        <f>_xlfn.XLOOKUP(G1970,Calendar!$A$2:$A$300,Calendar!$B$2:$B$300)</f>
        <v>43546</v>
      </c>
      <c r="K1970" s="5" t="b">
        <f t="shared" ca="1" si="96"/>
        <v>0</v>
      </c>
      <c r="L1970" s="5" t="str">
        <f t="shared" si="97"/>
        <v>Language Arts+ Journal: Jesse140</v>
      </c>
    </row>
    <row r="1971" spans="1:12" hidden="1" x14ac:dyDescent="0.25">
      <c r="A1971" s="217" t="str">
        <f t="shared" si="95"/>
        <v>ƒ __/__</v>
      </c>
      <c r="B1971" s="217" t="str">
        <f>IFERROR(IF(VLOOKUP(L1971,ActivityList[#Data],13,0)="Yes"," "&amp;Map,"")&amp;IF(VLOOKUP(L1971,ActivityList[#Data],14,0)="Yes"," "&amp;Timeline,IF(VLOOKUP(L1971,ActivityList[#Data],14,0)="Figure"," "&amp;Timeline&amp;Figure,"")),"")</f>
        <v/>
      </c>
      <c r="C1971" s="85" t="str">
        <v>Write a journal entry</v>
      </c>
      <c r="D1971" s="218" t="str">
        <v>+ Journal: Jesse</v>
      </c>
      <c r="E1971" s="218" t="str">
        <v>Language Arts</v>
      </c>
      <c r="F1971" s="219" t="str">
        <v>Writing</v>
      </c>
      <c r="G1971" s="5">
        <v>141</v>
      </c>
      <c r="H1971" s="5" t="str">
        <v>Jesse</v>
      </c>
      <c r="I1971" s="5" t="str">
        <v>Planned</v>
      </c>
      <c r="J1971" s="220">
        <f>_xlfn.XLOOKUP(G1971,Calendar!$A$2:$A$300,Calendar!$B$2:$B$300)</f>
        <v>43549</v>
      </c>
      <c r="K1971" s="5" t="b">
        <f t="shared" ca="1" si="96"/>
        <v>0</v>
      </c>
      <c r="L1971" s="5" t="str">
        <f t="shared" si="97"/>
        <v>Language Arts+ Journal: Jesse141</v>
      </c>
    </row>
    <row r="1972" spans="1:12" hidden="1" x14ac:dyDescent="0.25">
      <c r="A1972" s="217" t="str">
        <f t="shared" si="95"/>
        <v>ƒ __/__</v>
      </c>
      <c r="B1972" s="217" t="str">
        <f>IFERROR(IF(VLOOKUP(L1972,ActivityList[#Data],13,0)="Yes"," "&amp;Map,"")&amp;IF(VLOOKUP(L1972,ActivityList[#Data],14,0)="Yes"," "&amp;Timeline,IF(VLOOKUP(L1972,ActivityList[#Data],14,0)="Figure"," "&amp;Timeline&amp;Figure,"")),"")</f>
        <v/>
      </c>
      <c r="C1972" s="85" t="str">
        <v>Write a journal entry</v>
      </c>
      <c r="D1972" s="218" t="str">
        <v>+ Journal: Jesse</v>
      </c>
      <c r="E1972" s="218" t="str">
        <v>Language Arts</v>
      </c>
      <c r="F1972" s="219" t="str">
        <v>Writing</v>
      </c>
      <c r="G1972" s="5">
        <v>142</v>
      </c>
      <c r="H1972" s="5" t="str">
        <v>Jesse</v>
      </c>
      <c r="I1972" s="5" t="str">
        <v>Planned</v>
      </c>
      <c r="J1972" s="220">
        <f>_xlfn.XLOOKUP(G1972,Calendar!$A$2:$A$300,Calendar!$B$2:$B$300)</f>
        <v>43550</v>
      </c>
      <c r="K1972" s="5" t="b">
        <f t="shared" ca="1" si="96"/>
        <v>0</v>
      </c>
      <c r="L1972" s="5" t="str">
        <f t="shared" si="97"/>
        <v>Language Arts+ Journal: Jesse142</v>
      </c>
    </row>
    <row r="1973" spans="1:12" hidden="1" x14ac:dyDescent="0.25">
      <c r="A1973" s="217" t="str">
        <f t="shared" si="95"/>
        <v>ƒ __/__</v>
      </c>
      <c r="B1973" s="217" t="str">
        <f>IFERROR(IF(VLOOKUP(L1973,ActivityList[#Data],13,0)="Yes"," "&amp;Map,"")&amp;IF(VLOOKUP(L1973,ActivityList[#Data],14,0)="Yes"," "&amp;Timeline,IF(VLOOKUP(L1973,ActivityList[#Data],14,0)="Figure"," "&amp;Timeline&amp;Figure,"")),"")</f>
        <v/>
      </c>
      <c r="C1973" s="85" t="str">
        <v>Write a journal entry</v>
      </c>
      <c r="D1973" s="218" t="str">
        <v>+ Journal: Jesse</v>
      </c>
      <c r="E1973" s="218" t="str">
        <v>Language Arts</v>
      </c>
      <c r="F1973" s="219" t="str">
        <v>Writing</v>
      </c>
      <c r="G1973" s="5">
        <v>143</v>
      </c>
      <c r="H1973" s="5" t="str">
        <v>Jesse</v>
      </c>
      <c r="I1973" s="5" t="str">
        <v>Planned</v>
      </c>
      <c r="J1973" s="220">
        <f>_xlfn.XLOOKUP(G1973,Calendar!$A$2:$A$300,Calendar!$B$2:$B$300)</f>
        <v>43551</v>
      </c>
      <c r="K1973" s="5" t="b">
        <f t="shared" ca="1" si="96"/>
        <v>0</v>
      </c>
      <c r="L1973" s="5" t="str">
        <f t="shared" si="97"/>
        <v>Language Arts+ Journal: Jesse143</v>
      </c>
    </row>
    <row r="1974" spans="1:12" hidden="1" x14ac:dyDescent="0.25">
      <c r="A1974" s="217" t="str">
        <f t="shared" si="95"/>
        <v>ƒ __/__</v>
      </c>
      <c r="B1974" s="217" t="str">
        <f>IFERROR(IF(VLOOKUP(L1974,ActivityList[#Data],13,0)="Yes"," "&amp;Map,"")&amp;IF(VLOOKUP(L1974,ActivityList[#Data],14,0)="Yes"," "&amp;Timeline,IF(VLOOKUP(L1974,ActivityList[#Data],14,0)="Figure"," "&amp;Timeline&amp;Figure,"")),"")</f>
        <v/>
      </c>
      <c r="C1974" s="85" t="str">
        <v>Write a journal entry</v>
      </c>
      <c r="D1974" s="218" t="str">
        <v>+ Journal: Jesse</v>
      </c>
      <c r="E1974" s="218" t="str">
        <v>Language Arts</v>
      </c>
      <c r="F1974" s="219" t="str">
        <v>Writing</v>
      </c>
      <c r="G1974" s="5">
        <v>144</v>
      </c>
      <c r="H1974" s="5" t="str">
        <v>Jesse</v>
      </c>
      <c r="I1974" s="5" t="str">
        <v>Planned</v>
      </c>
      <c r="J1974" s="220">
        <f>_xlfn.XLOOKUP(G1974,Calendar!$A$2:$A$300,Calendar!$B$2:$B$300)</f>
        <v>43552</v>
      </c>
      <c r="K1974" s="5" t="b">
        <f t="shared" ca="1" si="96"/>
        <v>0</v>
      </c>
      <c r="L1974" s="5" t="str">
        <f t="shared" si="97"/>
        <v>Language Arts+ Journal: Jesse144</v>
      </c>
    </row>
    <row r="1975" spans="1:12" hidden="1" x14ac:dyDescent="0.25">
      <c r="A1975" s="217" t="str">
        <f t="shared" si="95"/>
        <v>ƒ __/__</v>
      </c>
      <c r="B1975" s="217" t="str">
        <f>IFERROR(IF(VLOOKUP(L1975,ActivityList[#Data],13,0)="Yes"," "&amp;Map,"")&amp;IF(VLOOKUP(L1975,ActivityList[#Data],14,0)="Yes"," "&amp;Timeline,IF(VLOOKUP(L1975,ActivityList[#Data],14,0)="Figure"," "&amp;Timeline&amp;Figure,"")),"")</f>
        <v/>
      </c>
      <c r="C1975" s="85" t="str">
        <v>Write a journal entry</v>
      </c>
      <c r="D1975" s="218" t="str">
        <v>+ Journal: Jesse</v>
      </c>
      <c r="E1975" s="218" t="str">
        <v>Language Arts</v>
      </c>
      <c r="F1975" s="219" t="str">
        <v>Writing</v>
      </c>
      <c r="G1975" s="5">
        <v>145</v>
      </c>
      <c r="H1975" s="5" t="str">
        <v>Jesse</v>
      </c>
      <c r="I1975" s="5" t="str">
        <v>Planned</v>
      </c>
      <c r="J1975" s="220">
        <f>_xlfn.XLOOKUP(G1975,Calendar!$A$2:$A$300,Calendar!$B$2:$B$300)</f>
        <v>43553</v>
      </c>
      <c r="K1975" s="5" t="b">
        <f t="shared" ca="1" si="96"/>
        <v>0</v>
      </c>
      <c r="L1975" s="5" t="str">
        <f t="shared" si="97"/>
        <v>Language Arts+ Journal: Jesse145</v>
      </c>
    </row>
    <row r="1976" spans="1:12" hidden="1" x14ac:dyDescent="0.25">
      <c r="A1976" s="217" t="str">
        <f t="shared" si="95"/>
        <v>ƒ __/__</v>
      </c>
      <c r="B1976" s="217" t="str">
        <f>IFERROR(IF(VLOOKUP(L1976,ActivityList[#Data],13,0)="Yes"," "&amp;Map,"")&amp;IF(VLOOKUP(L1976,ActivityList[#Data],14,0)="Yes"," "&amp;Timeline,IF(VLOOKUP(L1976,ActivityList[#Data],14,0)="Figure"," "&amp;Timeline&amp;Figure,"")),"")</f>
        <v/>
      </c>
      <c r="C1976" s="85" t="str">
        <v>Write a journal entry</v>
      </c>
      <c r="D1976" s="218" t="str">
        <v>+ Journal: Jesse</v>
      </c>
      <c r="E1976" s="218" t="str">
        <v>Language Arts</v>
      </c>
      <c r="F1976" s="219" t="str">
        <v>Writing</v>
      </c>
      <c r="G1976" s="5">
        <v>146</v>
      </c>
      <c r="H1976" s="5" t="str">
        <v>Jesse</v>
      </c>
      <c r="I1976" s="5" t="str">
        <v>Planned</v>
      </c>
      <c r="J1976" s="220">
        <f>_xlfn.XLOOKUP(G1976,Calendar!$A$2:$A$300,Calendar!$B$2:$B$300)</f>
        <v>43556</v>
      </c>
      <c r="K1976" s="5" t="b">
        <f t="shared" ca="1" si="96"/>
        <v>0</v>
      </c>
      <c r="L1976" s="5" t="str">
        <f t="shared" si="97"/>
        <v>Language Arts+ Journal: Jesse146</v>
      </c>
    </row>
    <row r="1977" spans="1:12" hidden="1" x14ac:dyDescent="0.25">
      <c r="A1977" s="217" t="str">
        <f t="shared" si="95"/>
        <v>ƒ __/__</v>
      </c>
      <c r="B1977" s="217" t="str">
        <f>IFERROR(IF(VLOOKUP(L1977,ActivityList[#Data],13,0)="Yes"," "&amp;Map,"")&amp;IF(VLOOKUP(L1977,ActivityList[#Data],14,0)="Yes"," "&amp;Timeline,IF(VLOOKUP(L1977,ActivityList[#Data],14,0)="Figure"," "&amp;Timeline&amp;Figure,"")),"")</f>
        <v/>
      </c>
      <c r="C1977" s="85" t="str">
        <v>Write a journal entry</v>
      </c>
      <c r="D1977" s="218" t="str">
        <v>+ Journal: Jesse</v>
      </c>
      <c r="E1977" s="218" t="str">
        <v>Language Arts</v>
      </c>
      <c r="F1977" s="219" t="str">
        <v>Writing</v>
      </c>
      <c r="G1977" s="5">
        <v>147</v>
      </c>
      <c r="H1977" s="5" t="str">
        <v>Jesse</v>
      </c>
      <c r="I1977" s="5" t="str">
        <v>Planned</v>
      </c>
      <c r="J1977" s="220">
        <f>_xlfn.XLOOKUP(G1977,Calendar!$A$2:$A$300,Calendar!$B$2:$B$300)</f>
        <v>43557</v>
      </c>
      <c r="K1977" s="5" t="b">
        <f t="shared" ca="1" si="96"/>
        <v>0</v>
      </c>
      <c r="L1977" s="5" t="str">
        <f t="shared" si="97"/>
        <v>Language Arts+ Journal: Jesse147</v>
      </c>
    </row>
    <row r="1978" spans="1:12" hidden="1" x14ac:dyDescent="0.25">
      <c r="A1978" s="217" t="str">
        <f t="shared" si="95"/>
        <v>ƒ __/__</v>
      </c>
      <c r="B1978" s="217" t="str">
        <f>IFERROR(IF(VLOOKUP(L1978,ActivityList[#Data],13,0)="Yes"," "&amp;Map,"")&amp;IF(VLOOKUP(L1978,ActivityList[#Data],14,0)="Yes"," "&amp;Timeline,IF(VLOOKUP(L1978,ActivityList[#Data],14,0)="Figure"," "&amp;Timeline&amp;Figure,"")),"")</f>
        <v/>
      </c>
      <c r="C1978" s="85" t="str">
        <v>Write a journal entry</v>
      </c>
      <c r="D1978" s="218" t="str">
        <v>+ Journal: Jesse</v>
      </c>
      <c r="E1978" s="218" t="str">
        <v>Language Arts</v>
      </c>
      <c r="F1978" s="219" t="str">
        <v>Writing</v>
      </c>
      <c r="G1978" s="5">
        <v>148</v>
      </c>
      <c r="H1978" s="5" t="str">
        <v>Jesse</v>
      </c>
      <c r="I1978" s="5" t="str">
        <v>Planned</v>
      </c>
      <c r="J1978" s="220">
        <f>_xlfn.XLOOKUP(G1978,Calendar!$A$2:$A$300,Calendar!$B$2:$B$300)</f>
        <v>43558</v>
      </c>
      <c r="K1978" s="5" t="b">
        <f t="shared" ca="1" si="96"/>
        <v>0</v>
      </c>
      <c r="L1978" s="5" t="str">
        <f t="shared" si="97"/>
        <v>Language Arts+ Journal: Jesse148</v>
      </c>
    </row>
    <row r="1979" spans="1:12" hidden="1" x14ac:dyDescent="0.25">
      <c r="A1979" s="217" t="str">
        <f t="shared" si="95"/>
        <v>ƒ __/__</v>
      </c>
      <c r="B1979" s="217" t="str">
        <f>IFERROR(IF(VLOOKUP(L1979,ActivityList[#Data],13,0)="Yes"," "&amp;Map,"")&amp;IF(VLOOKUP(L1979,ActivityList[#Data],14,0)="Yes"," "&amp;Timeline,IF(VLOOKUP(L1979,ActivityList[#Data],14,0)="Figure"," "&amp;Timeline&amp;Figure,"")),"")</f>
        <v/>
      </c>
      <c r="C1979" s="85" t="str">
        <v>Write a journal entry</v>
      </c>
      <c r="D1979" s="218" t="str">
        <v>+ Journal: Jesse</v>
      </c>
      <c r="E1979" s="218" t="str">
        <v>Language Arts</v>
      </c>
      <c r="F1979" s="219" t="str">
        <v>Writing</v>
      </c>
      <c r="G1979" s="5">
        <v>149</v>
      </c>
      <c r="H1979" s="5" t="str">
        <v>Jesse</v>
      </c>
      <c r="I1979" s="5" t="str">
        <v>Planned</v>
      </c>
      <c r="J1979" s="220">
        <f>_xlfn.XLOOKUP(G1979,Calendar!$A$2:$A$300,Calendar!$B$2:$B$300)</f>
        <v>43559</v>
      </c>
      <c r="K1979" s="5" t="b">
        <f t="shared" ca="1" si="96"/>
        <v>0</v>
      </c>
      <c r="L1979" s="5" t="str">
        <f t="shared" si="97"/>
        <v>Language Arts+ Journal: Jesse149</v>
      </c>
    </row>
    <row r="1980" spans="1:12" hidden="1" x14ac:dyDescent="0.25">
      <c r="A1980" s="217" t="str">
        <f t="shared" si="95"/>
        <v>ƒ __/__</v>
      </c>
      <c r="B1980" s="217" t="str">
        <f>IFERROR(IF(VLOOKUP(L1980,ActivityList[#Data],13,0)="Yes"," "&amp;Map,"")&amp;IF(VLOOKUP(L1980,ActivityList[#Data],14,0)="Yes"," "&amp;Timeline,IF(VLOOKUP(L1980,ActivityList[#Data],14,0)="Figure"," "&amp;Timeline&amp;Figure,"")),"")</f>
        <v/>
      </c>
      <c r="C1980" s="85" t="str">
        <v>Write a journal entry</v>
      </c>
      <c r="D1980" s="218" t="str">
        <v>+ Journal: Jesse</v>
      </c>
      <c r="E1980" s="218" t="str">
        <v>Language Arts</v>
      </c>
      <c r="F1980" s="219" t="str">
        <v>Writing</v>
      </c>
      <c r="G1980" s="5">
        <v>150</v>
      </c>
      <c r="H1980" s="5" t="str">
        <v>Jesse</v>
      </c>
      <c r="I1980" s="5" t="str">
        <v>Planned</v>
      </c>
      <c r="J1980" s="220">
        <f>_xlfn.XLOOKUP(G1980,Calendar!$A$2:$A$300,Calendar!$B$2:$B$300)</f>
        <v>43560</v>
      </c>
      <c r="K1980" s="5" t="b">
        <f t="shared" ca="1" si="96"/>
        <v>0</v>
      </c>
      <c r="L1980" s="5" t="str">
        <f t="shared" si="97"/>
        <v>Language Arts+ Journal: Jesse150</v>
      </c>
    </row>
    <row r="1981" spans="1:12" hidden="1" x14ac:dyDescent="0.25">
      <c r="A1981" s="217" t="str">
        <f t="shared" si="95"/>
        <v>ƒ __/__</v>
      </c>
      <c r="B1981" s="217" t="str">
        <f>IFERROR(IF(VLOOKUP(L1981,ActivityList[#Data],13,0)="Yes"," "&amp;Map,"")&amp;IF(VLOOKUP(L1981,ActivityList[#Data],14,0)="Yes"," "&amp;Timeline,IF(VLOOKUP(L1981,ActivityList[#Data],14,0)="Figure"," "&amp;Timeline&amp;Figure,"")),"")</f>
        <v/>
      </c>
      <c r="C1981" s="85" t="str">
        <v>Write a journal entry</v>
      </c>
      <c r="D1981" s="218" t="str">
        <v>+ Journal: Jesse</v>
      </c>
      <c r="E1981" s="218" t="str">
        <v>Language Arts</v>
      </c>
      <c r="F1981" s="219" t="str">
        <v>Writing</v>
      </c>
      <c r="G1981" s="5">
        <v>151</v>
      </c>
      <c r="H1981" s="5" t="str">
        <v>Jesse</v>
      </c>
      <c r="I1981" s="5" t="str">
        <v>Planned</v>
      </c>
      <c r="J1981" s="220">
        <f>_xlfn.XLOOKUP(G1981,Calendar!$A$2:$A$300,Calendar!$B$2:$B$300)</f>
        <v>43563</v>
      </c>
      <c r="K1981" s="5" t="b">
        <f t="shared" ca="1" si="96"/>
        <v>0</v>
      </c>
      <c r="L1981" s="5" t="str">
        <f t="shared" si="97"/>
        <v>Language Arts+ Journal: Jesse151</v>
      </c>
    </row>
    <row r="1982" spans="1:12" hidden="1" x14ac:dyDescent="0.25">
      <c r="A1982" s="217" t="str">
        <f t="shared" si="95"/>
        <v>ƒ __/__</v>
      </c>
      <c r="B1982" s="217" t="str">
        <f>IFERROR(IF(VLOOKUP(L1982,ActivityList[#Data],13,0)="Yes"," "&amp;Map,"")&amp;IF(VLOOKUP(L1982,ActivityList[#Data],14,0)="Yes"," "&amp;Timeline,IF(VLOOKUP(L1982,ActivityList[#Data],14,0)="Figure"," "&amp;Timeline&amp;Figure,"")),"")</f>
        <v/>
      </c>
      <c r="C1982" s="85" t="str">
        <v>Write a journal entry</v>
      </c>
      <c r="D1982" s="218" t="str">
        <v>+ Journal: Jesse</v>
      </c>
      <c r="E1982" s="218" t="str">
        <v>Language Arts</v>
      </c>
      <c r="F1982" s="219" t="str">
        <v>Writing</v>
      </c>
      <c r="G1982" s="5">
        <v>152</v>
      </c>
      <c r="H1982" s="5" t="str">
        <v>Jesse</v>
      </c>
      <c r="I1982" s="5" t="str">
        <v>Planned</v>
      </c>
      <c r="J1982" s="220">
        <f>_xlfn.XLOOKUP(G1982,Calendar!$A$2:$A$300,Calendar!$B$2:$B$300)</f>
        <v>43564</v>
      </c>
      <c r="K1982" s="5" t="b">
        <f t="shared" ca="1" si="96"/>
        <v>0</v>
      </c>
      <c r="L1982" s="5" t="str">
        <f t="shared" si="97"/>
        <v>Language Arts+ Journal: Jesse152</v>
      </c>
    </row>
    <row r="1983" spans="1:12" hidden="1" x14ac:dyDescent="0.25">
      <c r="A1983" s="217" t="str">
        <f t="shared" si="95"/>
        <v>ƒ __/__</v>
      </c>
      <c r="B1983" s="217" t="str">
        <f>IFERROR(IF(VLOOKUP(L1983,ActivityList[#Data],13,0)="Yes"," "&amp;Map,"")&amp;IF(VLOOKUP(L1983,ActivityList[#Data],14,0)="Yes"," "&amp;Timeline,IF(VLOOKUP(L1983,ActivityList[#Data],14,0)="Figure"," "&amp;Timeline&amp;Figure,"")),"")</f>
        <v/>
      </c>
      <c r="C1983" s="85" t="str">
        <v>Write a journal entry</v>
      </c>
      <c r="D1983" s="218" t="str">
        <v>+ Journal: Jesse</v>
      </c>
      <c r="E1983" s="218" t="str">
        <v>Language Arts</v>
      </c>
      <c r="F1983" s="219" t="str">
        <v>Writing</v>
      </c>
      <c r="G1983" s="5">
        <v>153</v>
      </c>
      <c r="H1983" s="5" t="str">
        <v>Jesse</v>
      </c>
      <c r="I1983" s="5" t="str">
        <v>Planned</v>
      </c>
      <c r="J1983" s="220">
        <f>_xlfn.XLOOKUP(G1983,Calendar!$A$2:$A$300,Calendar!$B$2:$B$300)</f>
        <v>43565</v>
      </c>
      <c r="K1983" s="5" t="b">
        <f t="shared" ca="1" si="96"/>
        <v>0</v>
      </c>
      <c r="L1983" s="5" t="str">
        <f t="shared" si="97"/>
        <v>Language Arts+ Journal: Jesse153</v>
      </c>
    </row>
    <row r="1984" spans="1:12" hidden="1" x14ac:dyDescent="0.25">
      <c r="A1984" s="217" t="str">
        <f t="shared" si="95"/>
        <v>ƒ __/__</v>
      </c>
      <c r="B1984" s="217" t="str">
        <f>IFERROR(IF(VLOOKUP(L1984,ActivityList[#Data],13,0)="Yes"," "&amp;Map,"")&amp;IF(VLOOKUP(L1984,ActivityList[#Data],14,0)="Yes"," "&amp;Timeline,IF(VLOOKUP(L1984,ActivityList[#Data],14,0)="Figure"," "&amp;Timeline&amp;Figure,"")),"")</f>
        <v/>
      </c>
      <c r="C1984" s="85" t="str">
        <v>Write a journal entry</v>
      </c>
      <c r="D1984" s="218" t="str">
        <v>+ Journal: Jesse</v>
      </c>
      <c r="E1984" s="218" t="str">
        <v>Language Arts</v>
      </c>
      <c r="F1984" s="219" t="str">
        <v>Writing</v>
      </c>
      <c r="G1984" s="5">
        <v>154</v>
      </c>
      <c r="H1984" s="5" t="str">
        <v>Jesse</v>
      </c>
      <c r="I1984" s="5" t="str">
        <v>Planned</v>
      </c>
      <c r="J1984" s="220">
        <f>_xlfn.XLOOKUP(G1984,Calendar!$A$2:$A$300,Calendar!$B$2:$B$300)</f>
        <v>43566</v>
      </c>
      <c r="K1984" s="5" t="b">
        <f t="shared" ca="1" si="96"/>
        <v>0</v>
      </c>
      <c r="L1984" s="5" t="str">
        <f t="shared" si="97"/>
        <v>Language Arts+ Journal: Jesse154</v>
      </c>
    </row>
    <row r="1985" spans="1:12" hidden="1" x14ac:dyDescent="0.25">
      <c r="A1985" s="217" t="str">
        <f t="shared" si="95"/>
        <v>ƒ __/__</v>
      </c>
      <c r="B1985" s="217" t="str">
        <f>IFERROR(IF(VLOOKUP(L1985,ActivityList[#Data],13,0)="Yes"," "&amp;Map,"")&amp;IF(VLOOKUP(L1985,ActivityList[#Data],14,0)="Yes"," "&amp;Timeline,IF(VLOOKUP(L1985,ActivityList[#Data],14,0)="Figure"," "&amp;Timeline&amp;Figure,"")),"")</f>
        <v/>
      </c>
      <c r="C1985" s="85" t="str">
        <v>Write a journal entry</v>
      </c>
      <c r="D1985" s="218" t="str">
        <v>+ Journal: Jesse</v>
      </c>
      <c r="E1985" s="218" t="str">
        <v>Language Arts</v>
      </c>
      <c r="F1985" s="219" t="str">
        <v>Writing</v>
      </c>
      <c r="G1985" s="5">
        <v>155</v>
      </c>
      <c r="H1985" s="5" t="str">
        <v>Jesse</v>
      </c>
      <c r="I1985" s="5" t="str">
        <v>Planned</v>
      </c>
      <c r="J1985" s="220">
        <f>_xlfn.XLOOKUP(G1985,Calendar!$A$2:$A$300,Calendar!$B$2:$B$300)</f>
        <v>43567</v>
      </c>
      <c r="K1985" s="5" t="b">
        <f t="shared" ca="1" si="96"/>
        <v>0</v>
      </c>
      <c r="L1985" s="5" t="str">
        <f t="shared" si="97"/>
        <v>Language Arts+ Journal: Jesse155</v>
      </c>
    </row>
    <row r="1986" spans="1:12" hidden="1" x14ac:dyDescent="0.25">
      <c r="A1986" s="217" t="str">
        <f t="shared" si="95"/>
        <v>ƒ __/__</v>
      </c>
      <c r="B1986" s="217" t="str">
        <f>IFERROR(IF(VLOOKUP(L1986,ActivityList[#Data],13,0)="Yes"," "&amp;Map,"")&amp;IF(VLOOKUP(L1986,ActivityList[#Data],14,0)="Yes"," "&amp;Timeline,IF(VLOOKUP(L1986,ActivityList[#Data],14,0)="Figure"," "&amp;Timeline&amp;Figure,"")),"")</f>
        <v/>
      </c>
      <c r="C1986" s="85" t="str">
        <v>Write a journal entry</v>
      </c>
      <c r="D1986" s="218" t="str">
        <v>+ Journal: Jesse</v>
      </c>
      <c r="E1986" s="218" t="str">
        <v>Language Arts</v>
      </c>
      <c r="F1986" s="219" t="str">
        <v>Writing</v>
      </c>
      <c r="G1986" s="5">
        <v>156</v>
      </c>
      <c r="H1986" s="5" t="str">
        <v>Jesse</v>
      </c>
      <c r="I1986" s="5" t="str">
        <v>Planned</v>
      </c>
      <c r="J1986" s="220">
        <f>_xlfn.XLOOKUP(G1986,Calendar!$A$2:$A$300,Calendar!$B$2:$B$300)</f>
        <v>43570</v>
      </c>
      <c r="K1986" s="5" t="b">
        <f t="shared" ca="1" si="96"/>
        <v>0</v>
      </c>
      <c r="L1986" s="5" t="str">
        <f t="shared" si="97"/>
        <v>Language Arts+ Journal: Jesse156</v>
      </c>
    </row>
    <row r="1987" spans="1:12" hidden="1" x14ac:dyDescent="0.25">
      <c r="A1987" s="217" t="str">
        <f t="shared" si="95"/>
        <v>ƒ __/__</v>
      </c>
      <c r="B1987" s="217" t="str">
        <f>IFERROR(IF(VLOOKUP(L1987,ActivityList[#Data],13,0)="Yes"," "&amp;Map,"")&amp;IF(VLOOKUP(L1987,ActivityList[#Data],14,0)="Yes"," "&amp;Timeline,IF(VLOOKUP(L1987,ActivityList[#Data],14,0)="Figure"," "&amp;Timeline&amp;Figure,"")),"")</f>
        <v/>
      </c>
      <c r="C1987" s="85" t="str">
        <v>Write a journal entry</v>
      </c>
      <c r="D1987" s="218" t="str">
        <v>+ Journal: Jesse</v>
      </c>
      <c r="E1987" s="218" t="str">
        <v>Language Arts</v>
      </c>
      <c r="F1987" s="219" t="str">
        <v>Writing</v>
      </c>
      <c r="G1987" s="5">
        <v>157</v>
      </c>
      <c r="H1987" s="5" t="str">
        <v>Jesse</v>
      </c>
      <c r="I1987" s="5" t="str">
        <v>Planned</v>
      </c>
      <c r="J1987" s="220">
        <f>_xlfn.XLOOKUP(G1987,Calendar!$A$2:$A$300,Calendar!$B$2:$B$300)</f>
        <v>43571</v>
      </c>
      <c r="K1987" s="5" t="b">
        <f t="shared" ca="1" si="96"/>
        <v>0</v>
      </c>
      <c r="L1987" s="5" t="str">
        <f t="shared" si="97"/>
        <v>Language Arts+ Journal: Jesse157</v>
      </c>
    </row>
    <row r="1988" spans="1:12" hidden="1" x14ac:dyDescent="0.25">
      <c r="A1988" s="217" t="str">
        <f t="shared" si="95"/>
        <v>ƒ __/__</v>
      </c>
      <c r="B1988" s="217" t="str">
        <f>IFERROR(IF(VLOOKUP(L1988,ActivityList[#Data],13,0)="Yes"," "&amp;Map,"")&amp;IF(VLOOKUP(L1988,ActivityList[#Data],14,0)="Yes"," "&amp;Timeline,IF(VLOOKUP(L1988,ActivityList[#Data],14,0)="Figure"," "&amp;Timeline&amp;Figure,"")),"")</f>
        <v/>
      </c>
      <c r="C1988" s="85" t="str">
        <v>Write a journal entry</v>
      </c>
      <c r="D1988" s="218" t="str">
        <v>+ Journal: Jesse</v>
      </c>
      <c r="E1988" s="218" t="str">
        <v>Language Arts</v>
      </c>
      <c r="F1988" s="219" t="str">
        <v>Writing</v>
      </c>
      <c r="G1988" s="5">
        <v>158</v>
      </c>
      <c r="H1988" s="5" t="str">
        <v>Jesse</v>
      </c>
      <c r="I1988" s="5" t="str">
        <v>Planned</v>
      </c>
      <c r="J1988" s="220">
        <f>_xlfn.XLOOKUP(G1988,Calendar!$A$2:$A$300,Calendar!$B$2:$B$300)</f>
        <v>43572</v>
      </c>
      <c r="K1988" s="5" t="b">
        <f t="shared" ca="1" si="96"/>
        <v>0</v>
      </c>
      <c r="L1988" s="5" t="str">
        <f t="shared" si="97"/>
        <v>Language Arts+ Journal: Jesse158</v>
      </c>
    </row>
    <row r="1989" spans="1:12" hidden="1" x14ac:dyDescent="0.25">
      <c r="A1989" s="217" t="str">
        <f t="shared" ref="A1989:A2052" si="98">Planned&amp;" __/__"</f>
        <v>ƒ __/__</v>
      </c>
      <c r="B1989" s="217" t="str">
        <f>IFERROR(IF(VLOOKUP(L1989,ActivityList[#Data],13,0)="Yes"," "&amp;Map,"")&amp;IF(VLOOKUP(L1989,ActivityList[#Data],14,0)="Yes"," "&amp;Timeline,IF(VLOOKUP(L1989,ActivityList[#Data],14,0)="Figure"," "&amp;Timeline&amp;Figure,"")),"")</f>
        <v/>
      </c>
      <c r="C1989" s="85" t="str">
        <v>Write a journal entry</v>
      </c>
      <c r="D1989" s="218" t="str">
        <v>+ Journal: Jesse</v>
      </c>
      <c r="E1989" s="218" t="str">
        <v>Language Arts</v>
      </c>
      <c r="F1989" s="219" t="str">
        <v>Writing</v>
      </c>
      <c r="G1989" s="5">
        <v>159</v>
      </c>
      <c r="H1989" s="5" t="str">
        <v>Jesse</v>
      </c>
      <c r="I1989" s="5" t="str">
        <v>Planned</v>
      </c>
      <c r="J1989" s="220">
        <f>_xlfn.XLOOKUP(G1989,Calendar!$A$2:$A$300,Calendar!$B$2:$B$300)</f>
        <v>43573</v>
      </c>
      <c r="K1989" s="5" t="b">
        <f t="shared" ca="1" si="96"/>
        <v>0</v>
      </c>
      <c r="L1989" s="5" t="str">
        <f t="shared" si="97"/>
        <v>Language Arts+ Journal: Jesse159</v>
      </c>
    </row>
    <row r="1990" spans="1:12" hidden="1" x14ac:dyDescent="0.25">
      <c r="A1990" s="217" t="str">
        <f t="shared" si="98"/>
        <v>ƒ __/__</v>
      </c>
      <c r="B1990" s="217" t="str">
        <f>IFERROR(IF(VLOOKUP(L1990,ActivityList[#Data],13,0)="Yes"," "&amp;Map,"")&amp;IF(VLOOKUP(L1990,ActivityList[#Data],14,0)="Yes"," "&amp;Timeline,IF(VLOOKUP(L1990,ActivityList[#Data],14,0)="Figure"," "&amp;Timeline&amp;Figure,"")),"")</f>
        <v/>
      </c>
      <c r="C1990" s="85" t="str">
        <v>Write a journal entry</v>
      </c>
      <c r="D1990" s="218" t="str">
        <v>+ Journal: Jesse</v>
      </c>
      <c r="E1990" s="218" t="str">
        <v>Language Arts</v>
      </c>
      <c r="F1990" s="219" t="str">
        <v>Writing</v>
      </c>
      <c r="G1990" s="5">
        <v>160</v>
      </c>
      <c r="H1990" s="5" t="str">
        <v>Jesse</v>
      </c>
      <c r="I1990" s="5" t="str">
        <v>Planned</v>
      </c>
      <c r="J1990" s="220">
        <f>_xlfn.XLOOKUP(G1990,Calendar!$A$2:$A$300,Calendar!$B$2:$B$300)</f>
        <v>43574</v>
      </c>
      <c r="K1990" s="5" t="b">
        <f t="shared" ca="1" si="96"/>
        <v>0</v>
      </c>
      <c r="L1990" s="5" t="str">
        <f t="shared" si="97"/>
        <v>Language Arts+ Journal: Jesse160</v>
      </c>
    </row>
    <row r="1991" spans="1:12" hidden="1" x14ac:dyDescent="0.25">
      <c r="A1991" s="217" t="str">
        <f t="shared" si="98"/>
        <v>ƒ __/__</v>
      </c>
      <c r="B1991" s="217" t="str">
        <f>IFERROR(IF(VLOOKUP(L1991,ActivityList[#Data],13,0)="Yes"," "&amp;Map,"")&amp;IF(VLOOKUP(L1991,ActivityList[#Data],14,0)="Yes"," "&amp;Timeline,IF(VLOOKUP(L1991,ActivityList[#Data],14,0)="Figure"," "&amp;Timeline&amp;Figure,"")),"")</f>
        <v/>
      </c>
      <c r="C1991" s="85" t="str">
        <v>Write a journal entry</v>
      </c>
      <c r="D1991" s="218" t="str">
        <v>+ Journal: Jesse</v>
      </c>
      <c r="E1991" s="218" t="str">
        <v>Language Arts</v>
      </c>
      <c r="F1991" s="219" t="str">
        <v>Writing</v>
      </c>
      <c r="G1991" s="5">
        <v>161</v>
      </c>
      <c r="H1991" s="5" t="str">
        <v>Jesse</v>
      </c>
      <c r="I1991" s="5" t="str">
        <v>Planned</v>
      </c>
      <c r="J1991" s="220">
        <f>_xlfn.XLOOKUP(G1991,Calendar!$A$2:$A$300,Calendar!$B$2:$B$300)</f>
        <v>43577</v>
      </c>
      <c r="K1991" s="5" t="b">
        <f t="shared" ca="1" si="96"/>
        <v>0</v>
      </c>
      <c r="L1991" s="5" t="str">
        <f t="shared" si="97"/>
        <v>Language Arts+ Journal: Jesse161</v>
      </c>
    </row>
    <row r="1992" spans="1:12" hidden="1" x14ac:dyDescent="0.25">
      <c r="A1992" s="217" t="str">
        <f t="shared" si="98"/>
        <v>ƒ __/__</v>
      </c>
      <c r="B1992" s="217" t="str">
        <f>IFERROR(IF(VLOOKUP(L1992,ActivityList[#Data],13,0)="Yes"," "&amp;Map,"")&amp;IF(VLOOKUP(L1992,ActivityList[#Data],14,0)="Yes"," "&amp;Timeline,IF(VLOOKUP(L1992,ActivityList[#Data],14,0)="Figure"," "&amp;Timeline&amp;Figure,"")),"")</f>
        <v/>
      </c>
      <c r="C1992" s="85" t="str">
        <v>Write a journal entry</v>
      </c>
      <c r="D1992" s="218" t="str">
        <v>+ Journal: Jesse</v>
      </c>
      <c r="E1992" s="218" t="str">
        <v>Language Arts</v>
      </c>
      <c r="F1992" s="219" t="str">
        <v>Writing</v>
      </c>
      <c r="G1992" s="5">
        <v>162</v>
      </c>
      <c r="H1992" s="5" t="str">
        <v>Jesse</v>
      </c>
      <c r="I1992" s="5" t="str">
        <v>Planned</v>
      </c>
      <c r="J1992" s="220">
        <f>_xlfn.XLOOKUP(G1992,Calendar!$A$2:$A$300,Calendar!$B$2:$B$300)</f>
        <v>43578</v>
      </c>
      <c r="K1992" s="5" t="b">
        <f t="shared" ca="1" si="96"/>
        <v>0</v>
      </c>
      <c r="L1992" s="5" t="str">
        <f t="shared" si="97"/>
        <v>Language Arts+ Journal: Jesse162</v>
      </c>
    </row>
    <row r="1993" spans="1:12" hidden="1" x14ac:dyDescent="0.25">
      <c r="A1993" s="217" t="str">
        <f t="shared" si="98"/>
        <v>ƒ __/__</v>
      </c>
      <c r="B1993" s="217" t="str">
        <f>IFERROR(IF(VLOOKUP(L1993,ActivityList[#Data],13,0)="Yes"," "&amp;Map,"")&amp;IF(VLOOKUP(L1993,ActivityList[#Data],14,0)="Yes"," "&amp;Timeline,IF(VLOOKUP(L1993,ActivityList[#Data],14,0)="Figure"," "&amp;Timeline&amp;Figure,"")),"")</f>
        <v/>
      </c>
      <c r="C1993" s="85" t="str">
        <v>Write a journal entry</v>
      </c>
      <c r="D1993" s="218" t="str">
        <v>+ Journal: Jesse</v>
      </c>
      <c r="E1993" s="218" t="str">
        <v>Language Arts</v>
      </c>
      <c r="F1993" s="219" t="str">
        <v>Writing</v>
      </c>
      <c r="G1993" s="5">
        <v>163</v>
      </c>
      <c r="H1993" s="5" t="str">
        <v>Jesse</v>
      </c>
      <c r="I1993" s="5" t="str">
        <v>Planned</v>
      </c>
      <c r="J1993" s="220">
        <f>_xlfn.XLOOKUP(G1993,Calendar!$A$2:$A$300,Calendar!$B$2:$B$300)</f>
        <v>43579</v>
      </c>
      <c r="K1993" s="5" t="b">
        <f t="shared" ca="1" si="96"/>
        <v>0</v>
      </c>
      <c r="L1993" s="5" t="str">
        <f t="shared" si="97"/>
        <v>Language Arts+ Journal: Jesse163</v>
      </c>
    </row>
    <row r="1994" spans="1:12" hidden="1" x14ac:dyDescent="0.25">
      <c r="A1994" s="217" t="str">
        <f t="shared" si="98"/>
        <v>ƒ __/__</v>
      </c>
      <c r="B1994" s="217" t="str">
        <f>IFERROR(IF(VLOOKUP(L1994,ActivityList[#Data],13,0)="Yes"," "&amp;Map,"")&amp;IF(VLOOKUP(L1994,ActivityList[#Data],14,0)="Yes"," "&amp;Timeline,IF(VLOOKUP(L1994,ActivityList[#Data],14,0)="Figure"," "&amp;Timeline&amp;Figure,"")),"")</f>
        <v/>
      </c>
      <c r="C1994" s="85" t="str">
        <v>Write a journal entry</v>
      </c>
      <c r="D1994" s="218" t="str">
        <v>+ Journal: Jesse</v>
      </c>
      <c r="E1994" s="218" t="str">
        <v>Language Arts</v>
      </c>
      <c r="F1994" s="219" t="str">
        <v>Writing</v>
      </c>
      <c r="G1994" s="5">
        <v>164</v>
      </c>
      <c r="H1994" s="5" t="str">
        <v>Jesse</v>
      </c>
      <c r="I1994" s="5" t="str">
        <v>Planned</v>
      </c>
      <c r="J1994" s="220">
        <f>_xlfn.XLOOKUP(G1994,Calendar!$A$2:$A$300,Calendar!$B$2:$B$300)</f>
        <v>43580</v>
      </c>
      <c r="K1994" s="5" t="b">
        <f t="shared" ca="1" si="96"/>
        <v>0</v>
      </c>
      <c r="L1994" s="5" t="str">
        <f t="shared" si="97"/>
        <v>Language Arts+ Journal: Jesse164</v>
      </c>
    </row>
    <row r="1995" spans="1:12" hidden="1" x14ac:dyDescent="0.25">
      <c r="A1995" s="217" t="str">
        <f t="shared" si="98"/>
        <v>ƒ __/__</v>
      </c>
      <c r="B1995" s="217" t="str">
        <f>IFERROR(IF(VLOOKUP(L1995,ActivityList[#Data],13,0)="Yes"," "&amp;Map,"")&amp;IF(VLOOKUP(L1995,ActivityList[#Data],14,0)="Yes"," "&amp;Timeline,IF(VLOOKUP(L1995,ActivityList[#Data],14,0)="Figure"," "&amp;Timeline&amp;Figure,"")),"")</f>
        <v/>
      </c>
      <c r="C1995" s="85" t="str">
        <v>Write a journal entry</v>
      </c>
      <c r="D1995" s="218" t="str">
        <v>+ Journal: Jesse</v>
      </c>
      <c r="E1995" s="218" t="str">
        <v>Language Arts</v>
      </c>
      <c r="F1995" s="219" t="str">
        <v>Writing</v>
      </c>
      <c r="G1995" s="5">
        <v>165</v>
      </c>
      <c r="H1995" s="5" t="str">
        <v>Jesse</v>
      </c>
      <c r="I1995" s="5" t="str">
        <v>Planned</v>
      </c>
      <c r="J1995" s="220">
        <f>_xlfn.XLOOKUP(G1995,Calendar!$A$2:$A$300,Calendar!$B$2:$B$300)</f>
        <v>43581</v>
      </c>
      <c r="K1995" s="5" t="b">
        <f t="shared" ca="1" si="96"/>
        <v>0</v>
      </c>
      <c r="L1995" s="5" t="str">
        <f t="shared" si="97"/>
        <v>Language Arts+ Journal: Jesse165</v>
      </c>
    </row>
    <row r="1996" spans="1:12" hidden="1" x14ac:dyDescent="0.25">
      <c r="A1996" s="217" t="str">
        <f t="shared" si="98"/>
        <v>ƒ __/__</v>
      </c>
      <c r="B1996" s="217" t="str">
        <f>IFERROR(IF(VLOOKUP(L1996,ActivityList[#Data],13,0)="Yes"," "&amp;Map,"")&amp;IF(VLOOKUP(L1996,ActivityList[#Data],14,0)="Yes"," "&amp;Timeline,IF(VLOOKUP(L1996,ActivityList[#Data],14,0)="Figure"," "&amp;Timeline&amp;Figure,"")),"")</f>
        <v/>
      </c>
      <c r="C1996" s="85" t="str">
        <v>Write a journal entry</v>
      </c>
      <c r="D1996" s="218" t="str">
        <v>+ Journal: Jesse</v>
      </c>
      <c r="E1996" s="218" t="str">
        <v>Language Arts</v>
      </c>
      <c r="F1996" s="219" t="str">
        <v>Writing</v>
      </c>
      <c r="G1996" s="5">
        <v>166</v>
      </c>
      <c r="H1996" s="5" t="str">
        <v>Jesse</v>
      </c>
      <c r="I1996" s="5" t="str">
        <v>Planned</v>
      </c>
      <c r="J1996" s="220">
        <f>_xlfn.XLOOKUP(G1996,Calendar!$A$2:$A$300,Calendar!$B$2:$B$300)</f>
        <v>43584</v>
      </c>
      <c r="K1996" s="5" t="b">
        <f t="shared" ca="1" si="96"/>
        <v>0</v>
      </c>
      <c r="L1996" s="5" t="str">
        <f t="shared" si="97"/>
        <v>Language Arts+ Journal: Jesse166</v>
      </c>
    </row>
    <row r="1997" spans="1:12" hidden="1" x14ac:dyDescent="0.25">
      <c r="A1997" s="217" t="str">
        <f t="shared" si="98"/>
        <v>ƒ __/__</v>
      </c>
      <c r="B1997" s="217" t="str">
        <f>IFERROR(IF(VLOOKUP(L1997,ActivityList[#Data],13,0)="Yes"," "&amp;Map,"")&amp;IF(VLOOKUP(L1997,ActivityList[#Data],14,0)="Yes"," "&amp;Timeline,IF(VLOOKUP(L1997,ActivityList[#Data],14,0)="Figure"," "&amp;Timeline&amp;Figure,"")),"")</f>
        <v/>
      </c>
      <c r="C1997" s="85" t="str">
        <v>Write a journal entry</v>
      </c>
      <c r="D1997" s="218" t="str">
        <v>+ Journal: Jesse</v>
      </c>
      <c r="E1997" s="218" t="str">
        <v>Language Arts</v>
      </c>
      <c r="F1997" s="219" t="str">
        <v>Writing</v>
      </c>
      <c r="G1997" s="5">
        <v>167</v>
      </c>
      <c r="H1997" s="5" t="str">
        <v>Jesse</v>
      </c>
      <c r="I1997" s="5" t="str">
        <v>Planned</v>
      </c>
      <c r="J1997" s="220">
        <f>_xlfn.XLOOKUP(G1997,Calendar!$A$2:$A$300,Calendar!$B$2:$B$300)</f>
        <v>43585</v>
      </c>
      <c r="K1997" s="5" t="b">
        <f t="shared" ca="1" si="96"/>
        <v>0</v>
      </c>
      <c r="L1997" s="5" t="str">
        <f t="shared" si="97"/>
        <v>Language Arts+ Journal: Jesse167</v>
      </c>
    </row>
    <row r="1998" spans="1:12" hidden="1" x14ac:dyDescent="0.25">
      <c r="A1998" s="217" t="str">
        <f t="shared" si="98"/>
        <v>ƒ __/__</v>
      </c>
      <c r="B1998" s="217" t="str">
        <f>IFERROR(IF(VLOOKUP(L1998,ActivityList[#Data],13,0)="Yes"," "&amp;Map,"")&amp;IF(VLOOKUP(L1998,ActivityList[#Data],14,0)="Yes"," "&amp;Timeline,IF(VLOOKUP(L1998,ActivityList[#Data],14,0)="Figure"," "&amp;Timeline&amp;Figure,"")),"")</f>
        <v/>
      </c>
      <c r="C1998" s="85" t="str">
        <v>Write a journal entry</v>
      </c>
      <c r="D1998" s="218" t="str">
        <v>+ Journal: Jesse</v>
      </c>
      <c r="E1998" s="218" t="str">
        <v>Language Arts</v>
      </c>
      <c r="F1998" s="219" t="str">
        <v>Writing</v>
      </c>
      <c r="G1998" s="5">
        <v>168</v>
      </c>
      <c r="H1998" s="5" t="str">
        <v>Jesse</v>
      </c>
      <c r="I1998" s="5" t="str">
        <v>Planned</v>
      </c>
      <c r="J1998" s="220">
        <f>_xlfn.XLOOKUP(G1998,Calendar!$A$2:$A$300,Calendar!$B$2:$B$300)</f>
        <v>43586</v>
      </c>
      <c r="K1998" s="5" t="b">
        <f t="shared" ca="1" si="96"/>
        <v>0</v>
      </c>
      <c r="L1998" s="5" t="str">
        <f t="shared" si="97"/>
        <v>Language Arts+ Journal: Jesse168</v>
      </c>
    </row>
    <row r="1999" spans="1:12" hidden="1" x14ac:dyDescent="0.25">
      <c r="A1999" s="217" t="str">
        <f t="shared" si="98"/>
        <v>ƒ __/__</v>
      </c>
      <c r="B1999" s="217" t="str">
        <f>IFERROR(IF(VLOOKUP(L1999,ActivityList[#Data],13,0)="Yes"," "&amp;Map,"")&amp;IF(VLOOKUP(L1999,ActivityList[#Data],14,0)="Yes"," "&amp;Timeline,IF(VLOOKUP(L1999,ActivityList[#Data],14,0)="Figure"," "&amp;Timeline&amp;Figure,"")),"")</f>
        <v/>
      </c>
      <c r="C1999" s="85" t="str">
        <v>Write a journal entry</v>
      </c>
      <c r="D1999" s="218" t="str">
        <v>+ Journal: Jesse</v>
      </c>
      <c r="E1999" s="218" t="str">
        <v>Language Arts</v>
      </c>
      <c r="F1999" s="219" t="str">
        <v>Writing</v>
      </c>
      <c r="G1999" s="5">
        <v>169</v>
      </c>
      <c r="H1999" s="5" t="str">
        <v>Jesse</v>
      </c>
      <c r="I1999" s="5" t="str">
        <v>Planned</v>
      </c>
      <c r="J1999" s="220">
        <f>_xlfn.XLOOKUP(G1999,Calendar!$A$2:$A$300,Calendar!$B$2:$B$300)</f>
        <v>43587</v>
      </c>
      <c r="K1999" s="5" t="b">
        <f t="shared" ca="1" si="96"/>
        <v>0</v>
      </c>
      <c r="L1999" s="5" t="str">
        <f t="shared" si="97"/>
        <v>Language Arts+ Journal: Jesse169</v>
      </c>
    </row>
    <row r="2000" spans="1:12" hidden="1" x14ac:dyDescent="0.25">
      <c r="A2000" s="217" t="str">
        <f t="shared" si="98"/>
        <v>ƒ __/__</v>
      </c>
      <c r="B2000" s="217" t="str">
        <f>IFERROR(IF(VLOOKUP(L2000,ActivityList[#Data],13,0)="Yes"," "&amp;Map,"")&amp;IF(VLOOKUP(L2000,ActivityList[#Data],14,0)="Yes"," "&amp;Timeline,IF(VLOOKUP(L2000,ActivityList[#Data],14,0)="Figure"," "&amp;Timeline&amp;Figure,"")),"")</f>
        <v/>
      </c>
      <c r="C2000" s="85" t="str">
        <v>Write a journal entry</v>
      </c>
      <c r="D2000" s="218" t="str">
        <v>+ Journal: Jesse</v>
      </c>
      <c r="E2000" s="218" t="str">
        <v>Language Arts</v>
      </c>
      <c r="F2000" s="219" t="str">
        <v>Writing</v>
      </c>
      <c r="G2000" s="5">
        <v>170</v>
      </c>
      <c r="H2000" s="5" t="str">
        <v>Jesse</v>
      </c>
      <c r="I2000" s="5" t="str">
        <v>Planned</v>
      </c>
      <c r="J2000" s="220">
        <f>_xlfn.XLOOKUP(G2000,Calendar!$A$2:$A$300,Calendar!$B$2:$B$300)</f>
        <v>43588</v>
      </c>
      <c r="K2000" s="5" t="b">
        <f t="shared" ca="1" si="96"/>
        <v>0</v>
      </c>
      <c r="L2000" s="5" t="str">
        <f t="shared" si="97"/>
        <v>Language Arts+ Journal: Jesse170</v>
      </c>
    </row>
    <row r="2001" spans="1:12" hidden="1" x14ac:dyDescent="0.25">
      <c r="A2001" s="217" t="str">
        <f t="shared" si="98"/>
        <v>ƒ __/__</v>
      </c>
      <c r="B2001" s="217" t="str">
        <f>IFERROR(IF(VLOOKUP(L2001,ActivityList[#Data],13,0)="Yes"," "&amp;Map,"")&amp;IF(VLOOKUP(L2001,ActivityList[#Data],14,0)="Yes"," "&amp;Timeline,IF(VLOOKUP(L2001,ActivityList[#Data],14,0)="Figure"," "&amp;Timeline&amp;Figure,"")),"")</f>
        <v/>
      </c>
      <c r="C2001" s="85" t="str">
        <v>Write a journal entry</v>
      </c>
      <c r="D2001" s="218" t="str">
        <v>+ Journal: Jesse</v>
      </c>
      <c r="E2001" s="218" t="str">
        <v>Language Arts</v>
      </c>
      <c r="F2001" s="219" t="str">
        <v>Writing</v>
      </c>
      <c r="G2001" s="5">
        <v>171</v>
      </c>
      <c r="H2001" s="5" t="str">
        <v>Jesse</v>
      </c>
      <c r="I2001" s="5" t="str">
        <v>Planned</v>
      </c>
      <c r="J2001" s="220">
        <f>_xlfn.XLOOKUP(G2001,Calendar!$A$2:$A$300,Calendar!$B$2:$B$300)</f>
        <v>43591</v>
      </c>
      <c r="K2001" s="5" t="b">
        <f t="shared" ca="1" si="96"/>
        <v>0</v>
      </c>
      <c r="L2001" s="5" t="str">
        <f t="shared" si="97"/>
        <v>Language Arts+ Journal: Jesse171</v>
      </c>
    </row>
    <row r="2002" spans="1:12" hidden="1" x14ac:dyDescent="0.25">
      <c r="A2002" s="217" t="str">
        <f t="shared" si="98"/>
        <v>ƒ __/__</v>
      </c>
      <c r="B2002" s="217" t="str">
        <f>IFERROR(IF(VLOOKUP(L2002,ActivityList[#Data],13,0)="Yes"," "&amp;Map,"")&amp;IF(VLOOKUP(L2002,ActivityList[#Data],14,0)="Yes"," "&amp;Timeline,IF(VLOOKUP(L2002,ActivityList[#Data],14,0)="Figure"," "&amp;Timeline&amp;Figure,"")),"")</f>
        <v/>
      </c>
      <c r="C2002" s="85" t="str">
        <v>Write a journal entry</v>
      </c>
      <c r="D2002" s="218" t="str">
        <v>+ Journal: Jesse</v>
      </c>
      <c r="E2002" s="218" t="str">
        <v>Language Arts</v>
      </c>
      <c r="F2002" s="219" t="str">
        <v>Writing</v>
      </c>
      <c r="G2002" s="5">
        <v>172</v>
      </c>
      <c r="H2002" s="5" t="str">
        <v>Jesse</v>
      </c>
      <c r="I2002" s="5" t="str">
        <v>Planned</v>
      </c>
      <c r="J2002" s="220">
        <f>_xlfn.XLOOKUP(G2002,Calendar!$A$2:$A$300,Calendar!$B$2:$B$300)</f>
        <v>43592</v>
      </c>
      <c r="K2002" s="5" t="b">
        <f t="shared" ca="1" si="96"/>
        <v>0</v>
      </c>
      <c r="L2002" s="5" t="str">
        <f t="shared" si="97"/>
        <v>Language Arts+ Journal: Jesse172</v>
      </c>
    </row>
    <row r="2003" spans="1:12" hidden="1" x14ac:dyDescent="0.25">
      <c r="A2003" s="217" t="str">
        <f t="shared" si="98"/>
        <v>ƒ __/__</v>
      </c>
      <c r="B2003" s="217" t="str">
        <f>IFERROR(IF(VLOOKUP(L2003,ActivityList[#Data],13,0)="Yes"," "&amp;Map,"")&amp;IF(VLOOKUP(L2003,ActivityList[#Data],14,0)="Yes"," "&amp;Timeline,IF(VLOOKUP(L2003,ActivityList[#Data],14,0)="Figure"," "&amp;Timeline&amp;Figure,"")),"")</f>
        <v/>
      </c>
      <c r="C2003" s="85" t="str">
        <v>Write a journal entry</v>
      </c>
      <c r="D2003" s="218" t="str">
        <v>+ Journal: Jesse</v>
      </c>
      <c r="E2003" s="218" t="str">
        <v>Language Arts</v>
      </c>
      <c r="F2003" s="219" t="str">
        <v>Writing</v>
      </c>
      <c r="G2003" s="5">
        <v>173</v>
      </c>
      <c r="H2003" s="5" t="str">
        <v>Jesse</v>
      </c>
      <c r="I2003" s="5" t="str">
        <v>Planned</v>
      </c>
      <c r="J2003" s="220">
        <f>_xlfn.XLOOKUP(G2003,Calendar!$A$2:$A$300,Calendar!$B$2:$B$300)</f>
        <v>43593</v>
      </c>
      <c r="K2003" s="5" t="b">
        <f t="shared" ref="K2003:K2066" ca="1" si="99">J2003&lt;=$D$1</f>
        <v>0</v>
      </c>
      <c r="L2003" s="5" t="str">
        <f t="shared" ref="L2003:L2066" si="100">E2003&amp;D2003&amp;G2003</f>
        <v>Language Arts+ Journal: Jesse173</v>
      </c>
    </row>
    <row r="2004" spans="1:12" hidden="1" x14ac:dyDescent="0.25">
      <c r="A2004" s="217" t="str">
        <f t="shared" si="98"/>
        <v>ƒ __/__</v>
      </c>
      <c r="B2004" s="217" t="str">
        <f>IFERROR(IF(VLOOKUP(L2004,ActivityList[#Data],13,0)="Yes"," "&amp;Map,"")&amp;IF(VLOOKUP(L2004,ActivityList[#Data],14,0)="Yes"," "&amp;Timeline,IF(VLOOKUP(L2004,ActivityList[#Data],14,0)="Figure"," "&amp;Timeline&amp;Figure,"")),"")</f>
        <v/>
      </c>
      <c r="C2004" s="85" t="str">
        <v>Write a journal entry</v>
      </c>
      <c r="D2004" s="218" t="str">
        <v>+ Journal: Jesse</v>
      </c>
      <c r="E2004" s="218" t="str">
        <v>Language Arts</v>
      </c>
      <c r="F2004" s="219" t="str">
        <v>Writing</v>
      </c>
      <c r="G2004" s="5">
        <v>174</v>
      </c>
      <c r="H2004" s="5" t="str">
        <v>Jesse</v>
      </c>
      <c r="I2004" s="5" t="str">
        <v>Planned</v>
      </c>
      <c r="J2004" s="220">
        <f>_xlfn.XLOOKUP(G2004,Calendar!$A$2:$A$300,Calendar!$B$2:$B$300)</f>
        <v>43594</v>
      </c>
      <c r="K2004" s="5" t="b">
        <f t="shared" ca="1" si="99"/>
        <v>0</v>
      </c>
      <c r="L2004" s="5" t="str">
        <f t="shared" si="100"/>
        <v>Language Arts+ Journal: Jesse174</v>
      </c>
    </row>
    <row r="2005" spans="1:12" hidden="1" x14ac:dyDescent="0.25">
      <c r="A2005" s="217" t="str">
        <f t="shared" si="98"/>
        <v>ƒ __/__</v>
      </c>
      <c r="B2005" s="217" t="str">
        <f>IFERROR(IF(VLOOKUP(L2005,ActivityList[#Data],13,0)="Yes"," "&amp;Map,"")&amp;IF(VLOOKUP(L2005,ActivityList[#Data],14,0)="Yes"," "&amp;Timeline,IF(VLOOKUP(L2005,ActivityList[#Data],14,0)="Figure"," "&amp;Timeline&amp;Figure,"")),"")</f>
        <v/>
      </c>
      <c r="C2005" s="85" t="str">
        <v>Write a journal entry</v>
      </c>
      <c r="D2005" s="218" t="str">
        <v>+ Journal: Jesse</v>
      </c>
      <c r="E2005" s="218" t="str">
        <v>Language Arts</v>
      </c>
      <c r="F2005" s="219" t="str">
        <v>Writing</v>
      </c>
      <c r="G2005" s="5">
        <v>175</v>
      </c>
      <c r="H2005" s="5" t="str">
        <v>Jesse</v>
      </c>
      <c r="I2005" s="5" t="str">
        <v>Planned</v>
      </c>
      <c r="J2005" s="220">
        <f>_xlfn.XLOOKUP(G2005,Calendar!$A$2:$A$300,Calendar!$B$2:$B$300)</f>
        <v>43595</v>
      </c>
      <c r="K2005" s="5" t="b">
        <f t="shared" ca="1" si="99"/>
        <v>0</v>
      </c>
      <c r="L2005" s="5" t="str">
        <f t="shared" si="100"/>
        <v>Language Arts+ Journal: Jesse175</v>
      </c>
    </row>
    <row r="2006" spans="1:12" hidden="1" x14ac:dyDescent="0.25">
      <c r="A2006" s="217" t="str">
        <f t="shared" si="98"/>
        <v>ƒ __/__</v>
      </c>
      <c r="B2006" s="217" t="str">
        <f>IFERROR(IF(VLOOKUP(L2006,ActivityList[#Data],13,0)="Yes"," "&amp;Map,"")&amp;IF(VLOOKUP(L2006,ActivityList[#Data],14,0)="Yes"," "&amp;Timeline,IF(VLOOKUP(L2006,ActivityList[#Data],14,0)="Figure"," "&amp;Timeline&amp;Figure,"")),"")</f>
        <v/>
      </c>
      <c r="C2006" s="85" t="str">
        <v>Write a journal entry</v>
      </c>
      <c r="D2006" s="218" t="str">
        <v>+ Journal: Jesse</v>
      </c>
      <c r="E2006" s="218" t="str">
        <v>Language Arts</v>
      </c>
      <c r="F2006" s="219" t="str">
        <v>Writing</v>
      </c>
      <c r="G2006" s="5">
        <v>176</v>
      </c>
      <c r="H2006" s="5" t="str">
        <v>Jesse</v>
      </c>
      <c r="I2006" s="5" t="str">
        <v>Planned</v>
      </c>
      <c r="J2006" s="220">
        <f>_xlfn.XLOOKUP(G2006,Calendar!$A$2:$A$300,Calendar!$B$2:$B$300)</f>
        <v>43598</v>
      </c>
      <c r="K2006" s="5" t="b">
        <f t="shared" ca="1" si="99"/>
        <v>0</v>
      </c>
      <c r="L2006" s="5" t="str">
        <f t="shared" si="100"/>
        <v>Language Arts+ Journal: Jesse176</v>
      </c>
    </row>
    <row r="2007" spans="1:12" hidden="1" x14ac:dyDescent="0.25">
      <c r="A2007" s="217" t="str">
        <f t="shared" si="98"/>
        <v>ƒ __/__</v>
      </c>
      <c r="B2007" s="217" t="str">
        <f>IFERROR(IF(VLOOKUP(L2007,ActivityList[#Data],13,0)="Yes"," "&amp;Map,"")&amp;IF(VLOOKUP(L2007,ActivityList[#Data],14,0)="Yes"," "&amp;Timeline,IF(VLOOKUP(L2007,ActivityList[#Data],14,0)="Figure"," "&amp;Timeline&amp;Figure,"")),"")</f>
        <v/>
      </c>
      <c r="C2007" s="85" t="str">
        <v>Write a journal entry</v>
      </c>
      <c r="D2007" s="218" t="str">
        <v>+ Journal: Jesse</v>
      </c>
      <c r="E2007" s="218" t="str">
        <v>Language Arts</v>
      </c>
      <c r="F2007" s="219" t="str">
        <v>Writing</v>
      </c>
      <c r="G2007" s="5">
        <v>177</v>
      </c>
      <c r="H2007" s="5" t="str">
        <v>Jesse</v>
      </c>
      <c r="I2007" s="5" t="str">
        <v>Planned</v>
      </c>
      <c r="J2007" s="220">
        <f>_xlfn.XLOOKUP(G2007,Calendar!$A$2:$A$300,Calendar!$B$2:$B$300)</f>
        <v>43599</v>
      </c>
      <c r="K2007" s="5" t="b">
        <f t="shared" ca="1" si="99"/>
        <v>0</v>
      </c>
      <c r="L2007" s="5" t="str">
        <f t="shared" si="100"/>
        <v>Language Arts+ Journal: Jesse177</v>
      </c>
    </row>
    <row r="2008" spans="1:12" hidden="1" x14ac:dyDescent="0.25">
      <c r="A2008" s="217" t="str">
        <f t="shared" si="98"/>
        <v>ƒ __/__</v>
      </c>
      <c r="B2008" s="217" t="str">
        <f>IFERROR(IF(VLOOKUP(L2008,ActivityList[#Data],13,0)="Yes"," "&amp;Map,"")&amp;IF(VLOOKUP(L2008,ActivityList[#Data],14,0)="Yes"," "&amp;Timeline,IF(VLOOKUP(L2008,ActivityList[#Data],14,0)="Figure"," "&amp;Timeline&amp;Figure,"")),"")</f>
        <v/>
      </c>
      <c r="C2008" s="85" t="str">
        <v>Write a journal entry</v>
      </c>
      <c r="D2008" s="218" t="str">
        <v>+ Journal: Jesse</v>
      </c>
      <c r="E2008" s="218" t="str">
        <v>Language Arts</v>
      </c>
      <c r="F2008" s="219" t="str">
        <v>Writing</v>
      </c>
      <c r="G2008" s="5">
        <v>178</v>
      </c>
      <c r="H2008" s="5" t="str">
        <v>Jesse</v>
      </c>
      <c r="I2008" s="5" t="str">
        <v>Planned</v>
      </c>
      <c r="J2008" s="220">
        <f>_xlfn.XLOOKUP(G2008,Calendar!$A$2:$A$300,Calendar!$B$2:$B$300)</f>
        <v>43600</v>
      </c>
      <c r="K2008" s="5" t="b">
        <f t="shared" ca="1" si="99"/>
        <v>0</v>
      </c>
      <c r="L2008" s="5" t="str">
        <f t="shared" si="100"/>
        <v>Language Arts+ Journal: Jesse178</v>
      </c>
    </row>
    <row r="2009" spans="1:12" hidden="1" x14ac:dyDescent="0.25">
      <c r="A2009" s="217" t="str">
        <f t="shared" si="98"/>
        <v>ƒ __/__</v>
      </c>
      <c r="B2009" s="217" t="str">
        <f>IFERROR(IF(VLOOKUP(L2009,ActivityList[#Data],13,0)="Yes"," "&amp;Map,"")&amp;IF(VLOOKUP(L2009,ActivityList[#Data],14,0)="Yes"," "&amp;Timeline,IF(VLOOKUP(L2009,ActivityList[#Data],14,0)="Figure"," "&amp;Timeline&amp;Figure,"")),"")</f>
        <v/>
      </c>
      <c r="C2009" s="85" t="str">
        <v>Write a journal entry</v>
      </c>
      <c r="D2009" s="218" t="str">
        <v>+ Journal: Jesse</v>
      </c>
      <c r="E2009" s="218" t="str">
        <v>Language Arts</v>
      </c>
      <c r="F2009" s="219" t="str">
        <v>Writing</v>
      </c>
      <c r="G2009" s="5">
        <v>179</v>
      </c>
      <c r="H2009" s="5" t="str">
        <v>Jesse</v>
      </c>
      <c r="I2009" s="5" t="str">
        <v>Planned</v>
      </c>
      <c r="J2009" s="220">
        <f>_xlfn.XLOOKUP(G2009,Calendar!$A$2:$A$300,Calendar!$B$2:$B$300)</f>
        <v>43601</v>
      </c>
      <c r="K2009" s="5" t="b">
        <f t="shared" ca="1" si="99"/>
        <v>0</v>
      </c>
      <c r="L2009" s="5" t="str">
        <f t="shared" si="100"/>
        <v>Language Arts+ Journal: Jesse179</v>
      </c>
    </row>
    <row r="2010" spans="1:12" hidden="1" x14ac:dyDescent="0.25">
      <c r="A2010" s="217" t="str">
        <f t="shared" si="98"/>
        <v>ƒ __/__</v>
      </c>
      <c r="B2010" s="217" t="str">
        <f>IFERROR(IF(VLOOKUP(L2010,ActivityList[#Data],13,0)="Yes"," "&amp;Map,"")&amp;IF(VLOOKUP(L2010,ActivityList[#Data],14,0)="Yes"," "&amp;Timeline,IF(VLOOKUP(L2010,ActivityList[#Data],14,0)="Figure"," "&amp;Timeline&amp;Figure,"")),"")</f>
        <v/>
      </c>
      <c r="C2010" s="85" t="str">
        <v>Write a journal entry</v>
      </c>
      <c r="D2010" s="218" t="str">
        <v>+ Journal: Jesse</v>
      </c>
      <c r="E2010" s="218" t="str">
        <v>Language Arts</v>
      </c>
      <c r="F2010" s="219" t="str">
        <v>Writing</v>
      </c>
      <c r="G2010" s="5">
        <v>180</v>
      </c>
      <c r="H2010" s="5" t="str">
        <v>Jesse</v>
      </c>
      <c r="I2010" s="5" t="str">
        <v>Planned</v>
      </c>
      <c r="J2010" s="220">
        <f>_xlfn.XLOOKUP(G2010,Calendar!$A$2:$A$300,Calendar!$B$2:$B$300)</f>
        <v>43602</v>
      </c>
      <c r="K2010" s="5" t="b">
        <f t="shared" ca="1" si="99"/>
        <v>0</v>
      </c>
      <c r="L2010" s="5" t="str">
        <f t="shared" si="100"/>
        <v>Language Arts+ Journal: Jesse180</v>
      </c>
    </row>
    <row r="2011" spans="1:12" hidden="1" x14ac:dyDescent="0.25">
      <c r="A2011" s="217" t="str">
        <f t="shared" si="98"/>
        <v>ƒ __/__</v>
      </c>
      <c r="B2011" s="217" t="str">
        <f>IFERROR(IF(VLOOKUP(L2011,ActivityList[#Data],13,0)="Yes"," "&amp;Map,"")&amp;IF(VLOOKUP(L2011,ActivityList[#Data],14,0)="Yes"," "&amp;Timeline,IF(VLOOKUP(L2011,ActivityList[#Data],14,0)="Figure"," "&amp;Timeline&amp;Figure,"")),"")</f>
        <v/>
      </c>
      <c r="C2011" s="85" t="str">
        <v>Copy this week's memory verse</v>
      </c>
      <c r="D2011" s="218" t="str">
        <v>+ Copywork</v>
      </c>
      <c r="E2011" s="218" t="str">
        <v>Language Arts</v>
      </c>
      <c r="F2011" s="219" t="str">
        <v>Writing</v>
      </c>
      <c r="G2011" s="5">
        <v>1</v>
      </c>
      <c r="H2011" s="5" t="str">
        <v>Jesse</v>
      </c>
      <c r="I2011" s="5" t="str">
        <v>Completed</v>
      </c>
      <c r="J2011" s="220">
        <f>_xlfn.XLOOKUP(G2011,Calendar!$A$2:$A$300,Calendar!$B$2:$B$300)</f>
        <v>43346</v>
      </c>
      <c r="K2011" s="5" t="b">
        <f t="shared" ca="1" si="99"/>
        <v>1</v>
      </c>
      <c r="L2011" s="5" t="str">
        <f t="shared" si="100"/>
        <v>Language Arts+ Copywork1</v>
      </c>
    </row>
    <row r="2012" spans="1:12" hidden="1" x14ac:dyDescent="0.25">
      <c r="A2012" s="217" t="str">
        <f t="shared" si="98"/>
        <v>ƒ __/__</v>
      </c>
      <c r="B2012" s="217" t="str">
        <f>IFERROR(IF(VLOOKUP(L2012,ActivityList[#Data],13,0)="Yes"," "&amp;Map,"")&amp;IF(VLOOKUP(L2012,ActivityList[#Data],14,0)="Yes"," "&amp;Timeline,IF(VLOOKUP(L2012,ActivityList[#Data],14,0)="Figure"," "&amp;Timeline&amp;Figure,"")),"")</f>
        <v/>
      </c>
      <c r="C2012" s="85" t="str">
        <v>Copy a passage from literature</v>
      </c>
      <c r="D2012" s="218" t="str">
        <v>+ Copywork</v>
      </c>
      <c r="E2012" s="218" t="str">
        <v>Language Arts</v>
      </c>
      <c r="F2012" s="219" t="str">
        <v>Writing</v>
      </c>
      <c r="G2012" s="5">
        <v>2</v>
      </c>
      <c r="H2012" s="5" t="str">
        <v>Jesse</v>
      </c>
      <c r="I2012" s="5" t="str">
        <v>Completed</v>
      </c>
      <c r="J2012" s="220">
        <f>_xlfn.XLOOKUP(G2012,Calendar!$A$2:$A$300,Calendar!$B$2:$B$300)</f>
        <v>43347</v>
      </c>
      <c r="K2012" s="5" t="b">
        <f t="shared" ca="1" si="99"/>
        <v>1</v>
      </c>
      <c r="L2012" s="5" t="str">
        <f t="shared" si="100"/>
        <v>Language Arts+ Copywork2</v>
      </c>
    </row>
    <row r="2013" spans="1:12" hidden="1" x14ac:dyDescent="0.25">
      <c r="A2013" s="217" t="str">
        <f t="shared" si="98"/>
        <v>ƒ __/__</v>
      </c>
      <c r="B2013" s="217" t="str">
        <f>IFERROR(IF(VLOOKUP(L2013,ActivityList[#Data],13,0)="Yes"," "&amp;Map,"")&amp;IF(VLOOKUP(L2013,ActivityList[#Data],14,0)="Yes"," "&amp;Timeline,IF(VLOOKUP(L2013,ActivityList[#Data],14,0)="Figure"," "&amp;Timeline&amp;Figure,"")),"")</f>
        <v/>
      </c>
      <c r="C2013" s="85" t="str">
        <v>Copy a proverb</v>
      </c>
      <c r="D2013" s="218" t="str">
        <v>+ Copywork</v>
      </c>
      <c r="E2013" s="218" t="str">
        <v>Language Arts</v>
      </c>
      <c r="F2013" s="219" t="str">
        <v>Writing</v>
      </c>
      <c r="G2013" s="5">
        <v>3</v>
      </c>
      <c r="H2013" s="5" t="str">
        <v>Jesse</v>
      </c>
      <c r="I2013" s="5" t="str">
        <v>Completed</v>
      </c>
      <c r="J2013" s="220">
        <f>_xlfn.XLOOKUP(G2013,Calendar!$A$2:$A$300,Calendar!$B$2:$B$300)</f>
        <v>43348</v>
      </c>
      <c r="K2013" s="5" t="b">
        <f t="shared" ca="1" si="99"/>
        <v>1</v>
      </c>
      <c r="L2013" s="5" t="str">
        <f t="shared" si="100"/>
        <v>Language Arts+ Copywork3</v>
      </c>
    </row>
    <row r="2014" spans="1:12" hidden="1" x14ac:dyDescent="0.25">
      <c r="A2014" s="217" t="str">
        <f t="shared" si="98"/>
        <v>ƒ __/__</v>
      </c>
      <c r="B2014" s="217" t="str">
        <f>IFERROR(IF(VLOOKUP(L2014,ActivityList[#Data],13,0)="Yes"," "&amp;Map,"")&amp;IF(VLOOKUP(L2014,ActivityList[#Data],14,0)="Yes"," "&amp;Timeline,IF(VLOOKUP(L2014,ActivityList[#Data],14,0)="Figure"," "&amp;Timeline&amp;Figure,"")),"")</f>
        <v/>
      </c>
      <c r="C2014" s="85" t="str">
        <v>Copy poetry</v>
      </c>
      <c r="D2014" s="218" t="str">
        <v>+ Copywork</v>
      </c>
      <c r="E2014" s="218" t="str">
        <v>Language Arts</v>
      </c>
      <c r="F2014" s="219" t="str">
        <v>Writing</v>
      </c>
      <c r="G2014" s="5">
        <v>4</v>
      </c>
      <c r="H2014" s="5" t="str">
        <v>Jesse</v>
      </c>
      <c r="I2014" s="5" t="str">
        <v>Completed</v>
      </c>
      <c r="J2014" s="220">
        <f>_xlfn.XLOOKUP(G2014,Calendar!$A$2:$A$300,Calendar!$B$2:$B$300)</f>
        <v>43349</v>
      </c>
      <c r="K2014" s="5" t="b">
        <f t="shared" ca="1" si="99"/>
        <v>1</v>
      </c>
      <c r="L2014" s="5" t="str">
        <f t="shared" si="100"/>
        <v>Language Arts+ Copywork4</v>
      </c>
    </row>
    <row r="2015" spans="1:12" hidden="1" x14ac:dyDescent="0.25">
      <c r="A2015" s="217" t="str">
        <f t="shared" si="98"/>
        <v>ƒ __/__</v>
      </c>
      <c r="B2015" s="217" t="str">
        <f>IFERROR(IF(VLOOKUP(L2015,ActivityList[#Data],13,0)="Yes"," "&amp;Map,"")&amp;IF(VLOOKUP(L2015,ActivityList[#Data],14,0)="Yes"," "&amp;Timeline,IF(VLOOKUP(L2015,ActivityList[#Data],14,0)="Figure"," "&amp;Timeline&amp;Figure,"")),"")</f>
        <v/>
      </c>
      <c r="C2015" s="85" t="str">
        <v>Copy this week's memory verse</v>
      </c>
      <c r="D2015" s="218" t="str">
        <v>+ Copywork</v>
      </c>
      <c r="E2015" s="218" t="str">
        <v>Language Arts</v>
      </c>
      <c r="F2015" s="219" t="str">
        <v>Writing</v>
      </c>
      <c r="G2015" s="5">
        <v>6</v>
      </c>
      <c r="H2015" s="5" t="str">
        <v>Jesse</v>
      </c>
      <c r="I2015" s="5" t="str">
        <v>Completed</v>
      </c>
      <c r="J2015" s="220">
        <f>_xlfn.XLOOKUP(G2015,Calendar!$A$2:$A$300,Calendar!$B$2:$B$300)</f>
        <v>43353</v>
      </c>
      <c r="K2015" s="5" t="b">
        <f t="shared" ca="1" si="99"/>
        <v>1</v>
      </c>
      <c r="L2015" s="5" t="str">
        <f t="shared" si="100"/>
        <v>Language Arts+ Copywork6</v>
      </c>
    </row>
    <row r="2016" spans="1:12" hidden="1" x14ac:dyDescent="0.25">
      <c r="A2016" s="217" t="str">
        <f t="shared" si="98"/>
        <v>ƒ __/__</v>
      </c>
      <c r="B2016" s="217" t="str">
        <f>IFERROR(IF(VLOOKUP(L2016,ActivityList[#Data],13,0)="Yes"," "&amp;Map,"")&amp;IF(VLOOKUP(L2016,ActivityList[#Data],14,0)="Yes"," "&amp;Timeline,IF(VLOOKUP(L2016,ActivityList[#Data],14,0)="Figure"," "&amp;Timeline&amp;Figure,"")),"")</f>
        <v/>
      </c>
      <c r="C2016" s="85" t="str">
        <v>Copy a passage from literature</v>
      </c>
      <c r="D2016" s="218" t="str">
        <v>+ Copywork</v>
      </c>
      <c r="E2016" s="218" t="str">
        <v>Language Arts</v>
      </c>
      <c r="F2016" s="219" t="str">
        <v>Writing</v>
      </c>
      <c r="G2016" s="5">
        <v>7</v>
      </c>
      <c r="H2016" s="5" t="str">
        <v>Jesse</v>
      </c>
      <c r="I2016" s="5" t="str">
        <v>Completed</v>
      </c>
      <c r="J2016" s="220">
        <f>_xlfn.XLOOKUP(G2016,Calendar!$A$2:$A$300,Calendar!$B$2:$B$300)</f>
        <v>43354</v>
      </c>
      <c r="K2016" s="5" t="b">
        <f t="shared" ca="1" si="99"/>
        <v>1</v>
      </c>
      <c r="L2016" s="5" t="str">
        <f t="shared" si="100"/>
        <v>Language Arts+ Copywork7</v>
      </c>
    </row>
    <row r="2017" spans="1:12" hidden="1" x14ac:dyDescent="0.25">
      <c r="A2017" s="217" t="str">
        <f t="shared" si="98"/>
        <v>ƒ __/__</v>
      </c>
      <c r="B2017" s="217" t="str">
        <f>IFERROR(IF(VLOOKUP(L2017,ActivityList[#Data],13,0)="Yes"," "&amp;Map,"")&amp;IF(VLOOKUP(L2017,ActivityList[#Data],14,0)="Yes"," "&amp;Timeline,IF(VLOOKUP(L2017,ActivityList[#Data],14,0)="Figure"," "&amp;Timeline&amp;Figure,"")),"")</f>
        <v/>
      </c>
      <c r="C2017" s="85" t="str">
        <v>Copy a proverb</v>
      </c>
      <c r="D2017" s="218" t="str">
        <v>+ Copywork</v>
      </c>
      <c r="E2017" s="218" t="str">
        <v>Language Arts</v>
      </c>
      <c r="F2017" s="219" t="str">
        <v>Writing</v>
      </c>
      <c r="G2017" s="5">
        <v>8</v>
      </c>
      <c r="H2017" s="5" t="str">
        <v>Jesse</v>
      </c>
      <c r="I2017" s="5" t="str">
        <v>Completed</v>
      </c>
      <c r="J2017" s="220">
        <f>_xlfn.XLOOKUP(G2017,Calendar!$A$2:$A$300,Calendar!$B$2:$B$300)</f>
        <v>43355</v>
      </c>
      <c r="K2017" s="5" t="b">
        <f t="shared" ca="1" si="99"/>
        <v>1</v>
      </c>
      <c r="L2017" s="5" t="str">
        <f t="shared" si="100"/>
        <v>Language Arts+ Copywork8</v>
      </c>
    </row>
    <row r="2018" spans="1:12" hidden="1" x14ac:dyDescent="0.25">
      <c r="A2018" s="217" t="str">
        <f t="shared" si="98"/>
        <v>ƒ __/__</v>
      </c>
      <c r="B2018" s="217" t="str">
        <f>IFERROR(IF(VLOOKUP(L2018,ActivityList[#Data],13,0)="Yes"," "&amp;Map,"")&amp;IF(VLOOKUP(L2018,ActivityList[#Data],14,0)="Yes"," "&amp;Timeline,IF(VLOOKUP(L2018,ActivityList[#Data],14,0)="Figure"," "&amp;Timeline&amp;Figure,"")),"")</f>
        <v/>
      </c>
      <c r="C2018" s="85" t="str">
        <v>Copy poetry</v>
      </c>
      <c r="D2018" s="218" t="str">
        <v>+ Copywork</v>
      </c>
      <c r="E2018" s="218" t="str">
        <v>Language Arts</v>
      </c>
      <c r="F2018" s="219" t="str">
        <v>Writing</v>
      </c>
      <c r="G2018" s="5">
        <v>9</v>
      </c>
      <c r="H2018" s="5" t="str">
        <v>Jesse</v>
      </c>
      <c r="I2018" s="5" t="str">
        <v>Completed</v>
      </c>
      <c r="J2018" s="220">
        <f>_xlfn.XLOOKUP(G2018,Calendar!$A$2:$A$300,Calendar!$B$2:$B$300)</f>
        <v>43356</v>
      </c>
      <c r="K2018" s="5" t="b">
        <f t="shared" ca="1" si="99"/>
        <v>1</v>
      </c>
      <c r="L2018" s="5" t="str">
        <f t="shared" si="100"/>
        <v>Language Arts+ Copywork9</v>
      </c>
    </row>
    <row r="2019" spans="1:12" hidden="1" x14ac:dyDescent="0.25">
      <c r="A2019" s="217" t="str">
        <f t="shared" si="98"/>
        <v>ƒ __/__</v>
      </c>
      <c r="B2019" s="217" t="str">
        <f>IFERROR(IF(VLOOKUP(L2019,ActivityList[#Data],13,0)="Yes"," "&amp;Map,"")&amp;IF(VLOOKUP(L2019,ActivityList[#Data],14,0)="Yes"," "&amp;Timeline,IF(VLOOKUP(L2019,ActivityList[#Data],14,0)="Figure"," "&amp;Timeline&amp;Figure,"")),"")</f>
        <v/>
      </c>
      <c r="C2019" s="85" t="str">
        <v>Copy this week's memory verse</v>
      </c>
      <c r="D2019" s="218" t="str">
        <v>+ Copywork</v>
      </c>
      <c r="E2019" s="218" t="str">
        <v>Language Arts</v>
      </c>
      <c r="F2019" s="219" t="str">
        <v>Writing</v>
      </c>
      <c r="G2019" s="5">
        <v>11</v>
      </c>
      <c r="H2019" s="5" t="str">
        <v>Jesse</v>
      </c>
      <c r="I2019" s="5" t="str">
        <v>Completed</v>
      </c>
      <c r="J2019" s="220">
        <f>_xlfn.XLOOKUP(G2019,Calendar!$A$2:$A$300,Calendar!$B$2:$B$300)</f>
        <v>43360</v>
      </c>
      <c r="K2019" s="5" t="b">
        <f t="shared" ca="1" si="99"/>
        <v>1</v>
      </c>
      <c r="L2019" s="5" t="str">
        <f t="shared" si="100"/>
        <v>Language Arts+ Copywork11</v>
      </c>
    </row>
    <row r="2020" spans="1:12" hidden="1" x14ac:dyDescent="0.25">
      <c r="A2020" s="217" t="str">
        <f t="shared" si="98"/>
        <v>ƒ __/__</v>
      </c>
      <c r="B2020" s="217" t="str">
        <f>IFERROR(IF(VLOOKUP(L2020,ActivityList[#Data],13,0)="Yes"," "&amp;Map,"")&amp;IF(VLOOKUP(L2020,ActivityList[#Data],14,0)="Yes"," "&amp;Timeline,IF(VLOOKUP(L2020,ActivityList[#Data],14,0)="Figure"," "&amp;Timeline&amp;Figure,"")),"")</f>
        <v/>
      </c>
      <c r="C2020" s="85" t="str">
        <v>Copy a passage from literature</v>
      </c>
      <c r="D2020" s="218" t="str">
        <v>+ Copywork</v>
      </c>
      <c r="E2020" s="218" t="str">
        <v>Language Arts</v>
      </c>
      <c r="F2020" s="219" t="str">
        <v>Writing</v>
      </c>
      <c r="G2020" s="5">
        <v>12</v>
      </c>
      <c r="H2020" s="5" t="str">
        <v>Jesse</v>
      </c>
      <c r="I2020" s="5" t="str">
        <v>Completed</v>
      </c>
      <c r="J2020" s="220">
        <f>_xlfn.XLOOKUP(G2020,Calendar!$A$2:$A$300,Calendar!$B$2:$B$300)</f>
        <v>43361</v>
      </c>
      <c r="K2020" s="5" t="b">
        <f t="shared" ca="1" si="99"/>
        <v>1</v>
      </c>
      <c r="L2020" s="5" t="str">
        <f t="shared" si="100"/>
        <v>Language Arts+ Copywork12</v>
      </c>
    </row>
    <row r="2021" spans="1:12" hidden="1" x14ac:dyDescent="0.25">
      <c r="A2021" s="217" t="str">
        <f t="shared" si="98"/>
        <v>ƒ __/__</v>
      </c>
      <c r="B2021" s="217" t="str">
        <f>IFERROR(IF(VLOOKUP(L2021,ActivityList[#Data],13,0)="Yes"," "&amp;Map,"")&amp;IF(VLOOKUP(L2021,ActivityList[#Data],14,0)="Yes"," "&amp;Timeline,IF(VLOOKUP(L2021,ActivityList[#Data],14,0)="Figure"," "&amp;Timeline&amp;Figure,"")),"")</f>
        <v/>
      </c>
      <c r="C2021" s="85" t="str">
        <v>Copy a proverb</v>
      </c>
      <c r="D2021" s="218" t="str">
        <v>+ Copywork</v>
      </c>
      <c r="E2021" s="218" t="str">
        <v>Language Arts</v>
      </c>
      <c r="F2021" s="219" t="str">
        <v>Writing</v>
      </c>
      <c r="G2021" s="5">
        <v>13</v>
      </c>
      <c r="H2021" s="5" t="str">
        <v>Jesse</v>
      </c>
      <c r="I2021" s="5" t="str">
        <v>Completed</v>
      </c>
      <c r="J2021" s="220">
        <f>_xlfn.XLOOKUP(G2021,Calendar!$A$2:$A$300,Calendar!$B$2:$B$300)</f>
        <v>43362</v>
      </c>
      <c r="K2021" s="5" t="b">
        <f t="shared" ca="1" si="99"/>
        <v>1</v>
      </c>
      <c r="L2021" s="5" t="str">
        <f t="shared" si="100"/>
        <v>Language Arts+ Copywork13</v>
      </c>
    </row>
    <row r="2022" spans="1:12" hidden="1" x14ac:dyDescent="0.25">
      <c r="A2022" s="217" t="str">
        <f t="shared" si="98"/>
        <v>ƒ __/__</v>
      </c>
      <c r="B2022" s="217" t="str">
        <f>IFERROR(IF(VLOOKUP(L2022,ActivityList[#Data],13,0)="Yes"," "&amp;Map,"")&amp;IF(VLOOKUP(L2022,ActivityList[#Data],14,0)="Yes"," "&amp;Timeline,IF(VLOOKUP(L2022,ActivityList[#Data],14,0)="Figure"," "&amp;Timeline&amp;Figure,"")),"")</f>
        <v/>
      </c>
      <c r="C2022" s="85" t="str">
        <v>Copy poetry</v>
      </c>
      <c r="D2022" s="218" t="str">
        <v>+ Copywork</v>
      </c>
      <c r="E2022" s="218" t="str">
        <v>Language Arts</v>
      </c>
      <c r="F2022" s="219" t="str">
        <v>Writing</v>
      </c>
      <c r="G2022" s="5">
        <v>14</v>
      </c>
      <c r="H2022" s="5" t="str">
        <v>Jesse</v>
      </c>
      <c r="I2022" s="5" t="str">
        <v>Completed</v>
      </c>
      <c r="J2022" s="220">
        <f>_xlfn.XLOOKUP(G2022,Calendar!$A$2:$A$300,Calendar!$B$2:$B$300)</f>
        <v>43363</v>
      </c>
      <c r="K2022" s="5" t="b">
        <f t="shared" ca="1" si="99"/>
        <v>1</v>
      </c>
      <c r="L2022" s="5" t="str">
        <f t="shared" si="100"/>
        <v>Language Arts+ Copywork14</v>
      </c>
    </row>
    <row r="2023" spans="1:12" hidden="1" x14ac:dyDescent="0.25">
      <c r="A2023" s="217" t="str">
        <f t="shared" si="98"/>
        <v>ƒ __/__</v>
      </c>
      <c r="B2023" s="217" t="str">
        <f>IFERROR(IF(VLOOKUP(L2023,ActivityList[#Data],13,0)="Yes"," "&amp;Map,"")&amp;IF(VLOOKUP(L2023,ActivityList[#Data],14,0)="Yes"," "&amp;Timeline,IF(VLOOKUP(L2023,ActivityList[#Data],14,0)="Figure"," "&amp;Timeline&amp;Figure,"")),"")</f>
        <v/>
      </c>
      <c r="C2023" s="85" t="str">
        <v>Copy this week's memory verse</v>
      </c>
      <c r="D2023" s="218" t="str">
        <v>+ Copywork</v>
      </c>
      <c r="E2023" s="218" t="str">
        <v>Language Arts</v>
      </c>
      <c r="F2023" s="219" t="str">
        <v>Writing</v>
      </c>
      <c r="G2023" s="5">
        <v>16</v>
      </c>
      <c r="H2023" s="5" t="str">
        <v>Jesse</v>
      </c>
      <c r="I2023" s="5" t="str">
        <v>Completed</v>
      </c>
      <c r="J2023" s="220">
        <f>_xlfn.XLOOKUP(G2023,Calendar!$A$2:$A$300,Calendar!$B$2:$B$300)</f>
        <v>43367</v>
      </c>
      <c r="K2023" s="5" t="b">
        <f t="shared" ca="1" si="99"/>
        <v>1</v>
      </c>
      <c r="L2023" s="5" t="str">
        <f t="shared" si="100"/>
        <v>Language Arts+ Copywork16</v>
      </c>
    </row>
    <row r="2024" spans="1:12" hidden="1" x14ac:dyDescent="0.25">
      <c r="A2024" s="217" t="str">
        <f t="shared" si="98"/>
        <v>ƒ __/__</v>
      </c>
      <c r="B2024" s="217" t="str">
        <f>IFERROR(IF(VLOOKUP(L2024,ActivityList[#Data],13,0)="Yes"," "&amp;Map,"")&amp;IF(VLOOKUP(L2024,ActivityList[#Data],14,0)="Yes"," "&amp;Timeline,IF(VLOOKUP(L2024,ActivityList[#Data],14,0)="Figure"," "&amp;Timeline&amp;Figure,"")),"")</f>
        <v/>
      </c>
      <c r="C2024" s="85" t="str">
        <v>Copy a passage from literature</v>
      </c>
      <c r="D2024" s="218" t="str">
        <v>+ Copywork</v>
      </c>
      <c r="E2024" s="218" t="str">
        <v>Language Arts</v>
      </c>
      <c r="F2024" s="219" t="str">
        <v>Writing</v>
      </c>
      <c r="G2024" s="5">
        <v>17</v>
      </c>
      <c r="H2024" s="5" t="str">
        <v>Jesse</v>
      </c>
      <c r="I2024" s="5" t="str">
        <v>Completed</v>
      </c>
      <c r="J2024" s="220">
        <f>_xlfn.XLOOKUP(G2024,Calendar!$A$2:$A$300,Calendar!$B$2:$B$300)</f>
        <v>43368</v>
      </c>
      <c r="K2024" s="5" t="b">
        <f t="shared" ca="1" si="99"/>
        <v>1</v>
      </c>
      <c r="L2024" s="5" t="str">
        <f t="shared" si="100"/>
        <v>Language Arts+ Copywork17</v>
      </c>
    </row>
    <row r="2025" spans="1:12" hidden="1" x14ac:dyDescent="0.25">
      <c r="A2025" s="217" t="str">
        <f t="shared" si="98"/>
        <v>ƒ __/__</v>
      </c>
      <c r="B2025" s="217" t="str">
        <f>IFERROR(IF(VLOOKUP(L2025,ActivityList[#Data],13,0)="Yes"," "&amp;Map,"")&amp;IF(VLOOKUP(L2025,ActivityList[#Data],14,0)="Yes"," "&amp;Timeline,IF(VLOOKUP(L2025,ActivityList[#Data],14,0)="Figure"," "&amp;Timeline&amp;Figure,"")),"")</f>
        <v/>
      </c>
      <c r="C2025" s="85" t="str">
        <v>Copy a proverb</v>
      </c>
      <c r="D2025" s="218" t="str">
        <v>+ Copywork</v>
      </c>
      <c r="E2025" s="218" t="str">
        <v>Language Arts</v>
      </c>
      <c r="F2025" s="219" t="str">
        <v>Writing</v>
      </c>
      <c r="G2025" s="5">
        <v>18</v>
      </c>
      <c r="H2025" s="5" t="str">
        <v>Jesse</v>
      </c>
      <c r="I2025" s="5" t="str">
        <v>Completed</v>
      </c>
      <c r="J2025" s="220">
        <f>_xlfn.XLOOKUP(G2025,Calendar!$A$2:$A$300,Calendar!$B$2:$B$300)</f>
        <v>43369</v>
      </c>
      <c r="K2025" s="5" t="b">
        <f t="shared" ca="1" si="99"/>
        <v>1</v>
      </c>
      <c r="L2025" s="5" t="str">
        <f t="shared" si="100"/>
        <v>Language Arts+ Copywork18</v>
      </c>
    </row>
    <row r="2026" spans="1:12" hidden="1" x14ac:dyDescent="0.25">
      <c r="A2026" s="217" t="str">
        <f t="shared" si="98"/>
        <v>ƒ __/__</v>
      </c>
      <c r="B2026" s="217" t="str">
        <f>IFERROR(IF(VLOOKUP(L2026,ActivityList[#Data],13,0)="Yes"," "&amp;Map,"")&amp;IF(VLOOKUP(L2026,ActivityList[#Data],14,0)="Yes"," "&amp;Timeline,IF(VLOOKUP(L2026,ActivityList[#Data],14,0)="Figure"," "&amp;Timeline&amp;Figure,"")),"")</f>
        <v/>
      </c>
      <c r="C2026" s="85" t="str">
        <v>Copy poetry</v>
      </c>
      <c r="D2026" s="218" t="str">
        <v>+ Copywork</v>
      </c>
      <c r="E2026" s="218" t="str">
        <v>Language Arts</v>
      </c>
      <c r="F2026" s="219" t="str">
        <v>Writing</v>
      </c>
      <c r="G2026" s="5">
        <v>19</v>
      </c>
      <c r="H2026" s="5" t="str">
        <v>Jesse</v>
      </c>
      <c r="I2026" s="5" t="str">
        <v>Completed</v>
      </c>
      <c r="J2026" s="220">
        <f>_xlfn.XLOOKUP(G2026,Calendar!$A$2:$A$300,Calendar!$B$2:$B$300)</f>
        <v>43370</v>
      </c>
      <c r="K2026" s="5" t="b">
        <f t="shared" ca="1" si="99"/>
        <v>1</v>
      </c>
      <c r="L2026" s="5" t="str">
        <f t="shared" si="100"/>
        <v>Language Arts+ Copywork19</v>
      </c>
    </row>
    <row r="2027" spans="1:12" hidden="1" x14ac:dyDescent="0.25">
      <c r="A2027" s="217" t="str">
        <f t="shared" si="98"/>
        <v>ƒ __/__</v>
      </c>
      <c r="B2027" s="217" t="str">
        <f>IFERROR(IF(VLOOKUP(L2027,ActivityList[#Data],13,0)="Yes"," "&amp;Map,"")&amp;IF(VLOOKUP(L2027,ActivityList[#Data],14,0)="Yes"," "&amp;Timeline,IF(VLOOKUP(L2027,ActivityList[#Data],14,0)="Figure"," "&amp;Timeline&amp;Figure,"")),"")</f>
        <v/>
      </c>
      <c r="C2027" s="85" t="str">
        <v>Copy this week's memory verse</v>
      </c>
      <c r="D2027" s="218" t="str">
        <v>+ Copywork</v>
      </c>
      <c r="E2027" s="218" t="str">
        <v>Language Arts</v>
      </c>
      <c r="F2027" s="219" t="str">
        <v>Writing</v>
      </c>
      <c r="G2027" s="5">
        <v>21</v>
      </c>
      <c r="H2027" s="5" t="str">
        <v>Jesse</v>
      </c>
      <c r="I2027" s="5" t="str">
        <v>Completed</v>
      </c>
      <c r="J2027" s="220">
        <f>_xlfn.XLOOKUP(G2027,Calendar!$A$2:$A$300,Calendar!$B$2:$B$300)</f>
        <v>43374</v>
      </c>
      <c r="K2027" s="5" t="b">
        <f t="shared" ca="1" si="99"/>
        <v>1</v>
      </c>
      <c r="L2027" s="5" t="str">
        <f t="shared" si="100"/>
        <v>Language Arts+ Copywork21</v>
      </c>
    </row>
    <row r="2028" spans="1:12" hidden="1" x14ac:dyDescent="0.25">
      <c r="A2028" s="217" t="str">
        <f t="shared" si="98"/>
        <v>ƒ __/__</v>
      </c>
      <c r="B2028" s="217" t="str">
        <f>IFERROR(IF(VLOOKUP(L2028,ActivityList[#Data],13,0)="Yes"," "&amp;Map,"")&amp;IF(VLOOKUP(L2028,ActivityList[#Data],14,0)="Yes"," "&amp;Timeline,IF(VLOOKUP(L2028,ActivityList[#Data],14,0)="Figure"," "&amp;Timeline&amp;Figure,"")),"")</f>
        <v/>
      </c>
      <c r="C2028" s="85" t="str">
        <v>Copy a passage from literature</v>
      </c>
      <c r="D2028" s="218" t="str">
        <v>+ Copywork</v>
      </c>
      <c r="E2028" s="218" t="str">
        <v>Language Arts</v>
      </c>
      <c r="F2028" s="219" t="str">
        <v>Writing</v>
      </c>
      <c r="G2028" s="5">
        <v>22</v>
      </c>
      <c r="H2028" s="5" t="str">
        <v>Jesse</v>
      </c>
      <c r="I2028" s="5" t="str">
        <v>Completed</v>
      </c>
      <c r="J2028" s="220">
        <f>_xlfn.XLOOKUP(G2028,Calendar!$A$2:$A$300,Calendar!$B$2:$B$300)</f>
        <v>43375</v>
      </c>
      <c r="K2028" s="5" t="b">
        <f t="shared" ca="1" si="99"/>
        <v>1</v>
      </c>
      <c r="L2028" s="5" t="str">
        <f t="shared" si="100"/>
        <v>Language Arts+ Copywork22</v>
      </c>
    </row>
    <row r="2029" spans="1:12" x14ac:dyDescent="0.25">
      <c r="A2029" s="217" t="str">
        <f t="shared" si="98"/>
        <v>ƒ __/__</v>
      </c>
      <c r="B2029" s="217" t="str">
        <f>IFERROR(IF(VLOOKUP(L2029,ActivityList[#Data],13,0)="Yes"," "&amp;Map,"")&amp;IF(VLOOKUP(L2029,ActivityList[#Data],14,0)="Yes"," "&amp;Timeline,IF(VLOOKUP(L2029,ActivityList[#Data],14,0)="Figure"," "&amp;Timeline&amp;Figure,"")),"")</f>
        <v/>
      </c>
      <c r="C2029" s="85" t="str">
        <v>Copy a proverb</v>
      </c>
      <c r="D2029" s="218" t="str">
        <v>+ Copywork</v>
      </c>
      <c r="E2029" s="218" t="str">
        <v>Language Arts</v>
      </c>
      <c r="F2029" s="219" t="str">
        <v>Writing</v>
      </c>
      <c r="G2029" s="5">
        <v>23</v>
      </c>
      <c r="H2029" s="5" t="str">
        <v>Jesse</v>
      </c>
      <c r="I2029" s="5" t="str">
        <v>Planned</v>
      </c>
      <c r="J2029" s="220">
        <f>_xlfn.XLOOKUP(G2029,Calendar!$A$2:$A$300,Calendar!$B$2:$B$300)</f>
        <v>43376</v>
      </c>
      <c r="K2029" s="5" t="b">
        <f t="shared" ca="1" si="99"/>
        <v>1</v>
      </c>
      <c r="L2029" s="5" t="str">
        <f t="shared" si="100"/>
        <v>Language Arts+ Copywork23</v>
      </c>
    </row>
    <row r="2030" spans="1:12" x14ac:dyDescent="0.25">
      <c r="A2030" s="217" t="str">
        <f t="shared" si="98"/>
        <v>ƒ __/__</v>
      </c>
      <c r="B2030" s="217" t="str">
        <f>IFERROR(IF(VLOOKUP(L2030,ActivityList[#Data],13,0)="Yes"," "&amp;Map,"")&amp;IF(VLOOKUP(L2030,ActivityList[#Data],14,0)="Yes"," "&amp;Timeline,IF(VLOOKUP(L2030,ActivityList[#Data],14,0)="Figure"," "&amp;Timeline&amp;Figure,"")),"")</f>
        <v/>
      </c>
      <c r="C2030" s="85" t="str">
        <v>Copy poetry</v>
      </c>
      <c r="D2030" s="218" t="str">
        <v>+ Copywork</v>
      </c>
      <c r="E2030" s="218" t="str">
        <v>Language Arts</v>
      </c>
      <c r="F2030" s="219" t="str">
        <v>Writing</v>
      </c>
      <c r="G2030" s="5">
        <v>24</v>
      </c>
      <c r="H2030" s="5" t="str">
        <v>Jesse</v>
      </c>
      <c r="I2030" s="5" t="str">
        <v>Planned</v>
      </c>
      <c r="J2030" s="220">
        <f>_xlfn.XLOOKUP(G2030,Calendar!$A$2:$A$300,Calendar!$B$2:$B$300)</f>
        <v>43377</v>
      </c>
      <c r="K2030" s="5" t="b">
        <f t="shared" ca="1" si="99"/>
        <v>1</v>
      </c>
      <c r="L2030" s="5" t="str">
        <f t="shared" si="100"/>
        <v>Language Arts+ Copywork24</v>
      </c>
    </row>
    <row r="2031" spans="1:12" hidden="1" x14ac:dyDescent="0.25">
      <c r="A2031" s="217" t="str">
        <f t="shared" si="98"/>
        <v>ƒ __/__</v>
      </c>
      <c r="B2031" s="217" t="str">
        <f>IFERROR(IF(VLOOKUP(L2031,ActivityList[#Data],13,0)="Yes"," "&amp;Map,"")&amp;IF(VLOOKUP(L2031,ActivityList[#Data],14,0)="Yes"," "&amp;Timeline,IF(VLOOKUP(L2031,ActivityList[#Data],14,0)="Figure"," "&amp;Timeline&amp;Figure,"")),"")</f>
        <v/>
      </c>
      <c r="C2031" s="85" t="str">
        <v>Copy this week's memory verse</v>
      </c>
      <c r="D2031" s="218" t="str">
        <v>+ Copywork</v>
      </c>
      <c r="E2031" s="218" t="str">
        <v>Language Arts</v>
      </c>
      <c r="F2031" s="219" t="str">
        <v>Writing</v>
      </c>
      <c r="G2031" s="5">
        <v>26</v>
      </c>
      <c r="H2031" s="5" t="str">
        <v>Jesse</v>
      </c>
      <c r="I2031" s="5" t="str">
        <v>Planned</v>
      </c>
      <c r="J2031" s="220">
        <f>_xlfn.XLOOKUP(G2031,Calendar!$A$2:$A$300,Calendar!$B$2:$B$300)</f>
        <v>43381</v>
      </c>
      <c r="K2031" s="5" t="b">
        <f t="shared" ca="1" si="99"/>
        <v>0</v>
      </c>
      <c r="L2031" s="5" t="str">
        <f t="shared" si="100"/>
        <v>Language Arts+ Copywork26</v>
      </c>
    </row>
    <row r="2032" spans="1:12" hidden="1" x14ac:dyDescent="0.25">
      <c r="A2032" s="217" t="str">
        <f t="shared" si="98"/>
        <v>ƒ __/__</v>
      </c>
      <c r="B2032" s="217" t="str">
        <f>IFERROR(IF(VLOOKUP(L2032,ActivityList[#Data],13,0)="Yes"," "&amp;Map,"")&amp;IF(VLOOKUP(L2032,ActivityList[#Data],14,0)="Yes"," "&amp;Timeline,IF(VLOOKUP(L2032,ActivityList[#Data],14,0)="Figure"," "&amp;Timeline&amp;Figure,"")),"")</f>
        <v/>
      </c>
      <c r="C2032" s="85" t="str">
        <v>Copy a passage from literature</v>
      </c>
      <c r="D2032" s="218" t="str">
        <v>+ Copywork</v>
      </c>
      <c r="E2032" s="218" t="str">
        <v>Language Arts</v>
      </c>
      <c r="F2032" s="219" t="str">
        <v>Writing</v>
      </c>
      <c r="G2032" s="5">
        <v>27</v>
      </c>
      <c r="H2032" s="5" t="str">
        <v>Jesse</v>
      </c>
      <c r="I2032" s="5" t="str">
        <v>Planned</v>
      </c>
      <c r="J2032" s="220">
        <f>_xlfn.XLOOKUP(G2032,Calendar!$A$2:$A$300,Calendar!$B$2:$B$300)</f>
        <v>43382</v>
      </c>
      <c r="K2032" s="5" t="b">
        <f t="shared" ca="1" si="99"/>
        <v>0</v>
      </c>
      <c r="L2032" s="5" t="str">
        <f t="shared" si="100"/>
        <v>Language Arts+ Copywork27</v>
      </c>
    </row>
    <row r="2033" spans="1:12" hidden="1" x14ac:dyDescent="0.25">
      <c r="A2033" s="217" t="str">
        <f t="shared" si="98"/>
        <v>ƒ __/__</v>
      </c>
      <c r="B2033" s="217" t="str">
        <f>IFERROR(IF(VLOOKUP(L2033,ActivityList[#Data],13,0)="Yes"," "&amp;Map,"")&amp;IF(VLOOKUP(L2033,ActivityList[#Data],14,0)="Yes"," "&amp;Timeline,IF(VLOOKUP(L2033,ActivityList[#Data],14,0)="Figure"," "&amp;Timeline&amp;Figure,"")),"")</f>
        <v/>
      </c>
      <c r="C2033" s="85" t="str">
        <v>Copy a proverb</v>
      </c>
      <c r="D2033" s="218" t="str">
        <v>+ Copywork</v>
      </c>
      <c r="E2033" s="218" t="str">
        <v>Language Arts</v>
      </c>
      <c r="F2033" s="219" t="str">
        <v>Writing</v>
      </c>
      <c r="G2033" s="5">
        <v>28</v>
      </c>
      <c r="H2033" s="5" t="str">
        <v>Jesse</v>
      </c>
      <c r="I2033" s="5" t="str">
        <v>Planned</v>
      </c>
      <c r="J2033" s="220">
        <f>_xlfn.XLOOKUP(G2033,Calendar!$A$2:$A$300,Calendar!$B$2:$B$300)</f>
        <v>43383</v>
      </c>
      <c r="K2033" s="5" t="b">
        <f t="shared" ca="1" si="99"/>
        <v>0</v>
      </c>
      <c r="L2033" s="5" t="str">
        <f t="shared" si="100"/>
        <v>Language Arts+ Copywork28</v>
      </c>
    </row>
    <row r="2034" spans="1:12" hidden="1" x14ac:dyDescent="0.25">
      <c r="A2034" s="217" t="str">
        <f t="shared" si="98"/>
        <v>ƒ __/__</v>
      </c>
      <c r="B2034" s="217" t="str">
        <f>IFERROR(IF(VLOOKUP(L2034,ActivityList[#Data],13,0)="Yes"," "&amp;Map,"")&amp;IF(VLOOKUP(L2034,ActivityList[#Data],14,0)="Yes"," "&amp;Timeline,IF(VLOOKUP(L2034,ActivityList[#Data],14,0)="Figure"," "&amp;Timeline&amp;Figure,"")),"")</f>
        <v/>
      </c>
      <c r="C2034" s="85" t="str">
        <v>Copy poetry</v>
      </c>
      <c r="D2034" s="218" t="str">
        <v>+ Copywork</v>
      </c>
      <c r="E2034" s="218" t="str">
        <v>Language Arts</v>
      </c>
      <c r="F2034" s="219" t="str">
        <v>Writing</v>
      </c>
      <c r="G2034" s="5">
        <v>29</v>
      </c>
      <c r="H2034" s="5" t="str">
        <v>Jesse</v>
      </c>
      <c r="I2034" s="5" t="str">
        <v>Planned</v>
      </c>
      <c r="J2034" s="220">
        <f>_xlfn.XLOOKUP(G2034,Calendar!$A$2:$A$300,Calendar!$B$2:$B$300)</f>
        <v>43384</v>
      </c>
      <c r="K2034" s="5" t="b">
        <f t="shared" ca="1" si="99"/>
        <v>0</v>
      </c>
      <c r="L2034" s="5" t="str">
        <f t="shared" si="100"/>
        <v>Language Arts+ Copywork29</v>
      </c>
    </row>
    <row r="2035" spans="1:12" hidden="1" x14ac:dyDescent="0.25">
      <c r="A2035" s="217" t="str">
        <f t="shared" si="98"/>
        <v>ƒ __/__</v>
      </c>
      <c r="B2035" s="217" t="str">
        <f>IFERROR(IF(VLOOKUP(L2035,ActivityList[#Data],13,0)="Yes"," "&amp;Map,"")&amp;IF(VLOOKUP(L2035,ActivityList[#Data],14,0)="Yes"," "&amp;Timeline,IF(VLOOKUP(L2035,ActivityList[#Data],14,0)="Figure"," "&amp;Timeline&amp;Figure,"")),"")</f>
        <v/>
      </c>
      <c r="C2035" s="85" t="str">
        <v>Copy this week's memory verse</v>
      </c>
      <c r="D2035" s="218" t="str">
        <v>+ Copywork</v>
      </c>
      <c r="E2035" s="218" t="str">
        <v>Language Arts</v>
      </c>
      <c r="F2035" s="219" t="str">
        <v>Writing</v>
      </c>
      <c r="G2035" s="5">
        <v>31</v>
      </c>
      <c r="H2035" s="5" t="str">
        <v>Jesse</v>
      </c>
      <c r="I2035" s="5" t="str">
        <v>Planned</v>
      </c>
      <c r="J2035" s="220">
        <f>_xlfn.XLOOKUP(G2035,Calendar!$A$2:$A$300,Calendar!$B$2:$B$300)</f>
        <v>43388</v>
      </c>
      <c r="K2035" s="5" t="b">
        <f t="shared" ca="1" si="99"/>
        <v>0</v>
      </c>
      <c r="L2035" s="5" t="str">
        <f t="shared" si="100"/>
        <v>Language Arts+ Copywork31</v>
      </c>
    </row>
    <row r="2036" spans="1:12" hidden="1" x14ac:dyDescent="0.25">
      <c r="A2036" s="217" t="str">
        <f t="shared" si="98"/>
        <v>ƒ __/__</v>
      </c>
      <c r="B2036" s="217" t="str">
        <f>IFERROR(IF(VLOOKUP(L2036,ActivityList[#Data],13,0)="Yes"," "&amp;Map,"")&amp;IF(VLOOKUP(L2036,ActivityList[#Data],14,0)="Yes"," "&amp;Timeline,IF(VLOOKUP(L2036,ActivityList[#Data],14,0)="Figure"," "&amp;Timeline&amp;Figure,"")),"")</f>
        <v/>
      </c>
      <c r="C2036" s="85" t="str">
        <v>Copy a passage from literature</v>
      </c>
      <c r="D2036" s="218" t="str">
        <v>+ Copywork</v>
      </c>
      <c r="E2036" s="218" t="str">
        <v>Language Arts</v>
      </c>
      <c r="F2036" s="219" t="str">
        <v>Writing</v>
      </c>
      <c r="G2036" s="5">
        <v>32</v>
      </c>
      <c r="H2036" s="5" t="str">
        <v>Jesse</v>
      </c>
      <c r="I2036" s="5" t="str">
        <v>Planned</v>
      </c>
      <c r="J2036" s="220">
        <f>_xlfn.XLOOKUP(G2036,Calendar!$A$2:$A$300,Calendar!$B$2:$B$300)</f>
        <v>43389</v>
      </c>
      <c r="K2036" s="5" t="b">
        <f t="shared" ca="1" si="99"/>
        <v>0</v>
      </c>
      <c r="L2036" s="5" t="str">
        <f t="shared" si="100"/>
        <v>Language Arts+ Copywork32</v>
      </c>
    </row>
    <row r="2037" spans="1:12" hidden="1" x14ac:dyDescent="0.25">
      <c r="A2037" s="217" t="str">
        <f t="shared" si="98"/>
        <v>ƒ __/__</v>
      </c>
      <c r="B2037" s="217" t="str">
        <f>IFERROR(IF(VLOOKUP(L2037,ActivityList[#Data],13,0)="Yes"," "&amp;Map,"")&amp;IF(VLOOKUP(L2037,ActivityList[#Data],14,0)="Yes"," "&amp;Timeline,IF(VLOOKUP(L2037,ActivityList[#Data],14,0)="Figure"," "&amp;Timeline&amp;Figure,"")),"")</f>
        <v/>
      </c>
      <c r="C2037" s="85" t="str">
        <v>Copy a proverb</v>
      </c>
      <c r="D2037" s="218" t="str">
        <v>+ Copywork</v>
      </c>
      <c r="E2037" s="218" t="str">
        <v>Language Arts</v>
      </c>
      <c r="F2037" s="219" t="str">
        <v>Writing</v>
      </c>
      <c r="G2037" s="5">
        <v>33</v>
      </c>
      <c r="H2037" s="5" t="str">
        <v>Jesse</v>
      </c>
      <c r="I2037" s="5" t="str">
        <v>Planned</v>
      </c>
      <c r="J2037" s="220">
        <f>_xlfn.XLOOKUP(G2037,Calendar!$A$2:$A$300,Calendar!$B$2:$B$300)</f>
        <v>43390</v>
      </c>
      <c r="K2037" s="5" t="b">
        <f t="shared" ca="1" si="99"/>
        <v>0</v>
      </c>
      <c r="L2037" s="5" t="str">
        <f t="shared" si="100"/>
        <v>Language Arts+ Copywork33</v>
      </c>
    </row>
    <row r="2038" spans="1:12" hidden="1" x14ac:dyDescent="0.25">
      <c r="A2038" s="217" t="str">
        <f t="shared" si="98"/>
        <v>ƒ __/__</v>
      </c>
      <c r="B2038" s="217" t="str">
        <f>IFERROR(IF(VLOOKUP(L2038,ActivityList[#Data],13,0)="Yes"," "&amp;Map,"")&amp;IF(VLOOKUP(L2038,ActivityList[#Data],14,0)="Yes"," "&amp;Timeline,IF(VLOOKUP(L2038,ActivityList[#Data],14,0)="Figure"," "&amp;Timeline&amp;Figure,"")),"")</f>
        <v/>
      </c>
      <c r="C2038" s="85" t="str">
        <v>Copy poetry</v>
      </c>
      <c r="D2038" s="218" t="str">
        <v>+ Copywork</v>
      </c>
      <c r="E2038" s="218" t="str">
        <v>Language Arts</v>
      </c>
      <c r="F2038" s="219" t="str">
        <v>Writing</v>
      </c>
      <c r="G2038" s="5">
        <v>34</v>
      </c>
      <c r="H2038" s="5" t="str">
        <v>Jesse</v>
      </c>
      <c r="I2038" s="5" t="str">
        <v>Planned</v>
      </c>
      <c r="J2038" s="220">
        <f>_xlfn.XLOOKUP(G2038,Calendar!$A$2:$A$300,Calendar!$B$2:$B$300)</f>
        <v>43391</v>
      </c>
      <c r="K2038" s="5" t="b">
        <f t="shared" ca="1" si="99"/>
        <v>0</v>
      </c>
      <c r="L2038" s="5" t="str">
        <f t="shared" si="100"/>
        <v>Language Arts+ Copywork34</v>
      </c>
    </row>
    <row r="2039" spans="1:12" hidden="1" x14ac:dyDescent="0.25">
      <c r="A2039" s="217" t="str">
        <f t="shared" si="98"/>
        <v>ƒ __/__</v>
      </c>
      <c r="B2039" s="217" t="str">
        <f>IFERROR(IF(VLOOKUP(L2039,ActivityList[#Data],13,0)="Yes"," "&amp;Map,"")&amp;IF(VLOOKUP(L2039,ActivityList[#Data],14,0)="Yes"," "&amp;Timeline,IF(VLOOKUP(L2039,ActivityList[#Data],14,0)="Figure"," "&amp;Timeline&amp;Figure,"")),"")</f>
        <v/>
      </c>
      <c r="C2039" s="85" t="str">
        <v>Copy this week's memory verse</v>
      </c>
      <c r="D2039" s="218" t="str">
        <v>+ Copywork</v>
      </c>
      <c r="E2039" s="218" t="str">
        <v>Language Arts</v>
      </c>
      <c r="F2039" s="219" t="str">
        <v>Writing</v>
      </c>
      <c r="G2039" s="5">
        <v>36</v>
      </c>
      <c r="H2039" s="5" t="str">
        <v>Jesse</v>
      </c>
      <c r="I2039" s="5" t="str">
        <v>Planned</v>
      </c>
      <c r="J2039" s="220">
        <f>_xlfn.XLOOKUP(G2039,Calendar!$A$2:$A$300,Calendar!$B$2:$B$300)</f>
        <v>43395</v>
      </c>
      <c r="K2039" s="5" t="b">
        <f t="shared" ca="1" si="99"/>
        <v>0</v>
      </c>
      <c r="L2039" s="5" t="str">
        <f t="shared" si="100"/>
        <v>Language Arts+ Copywork36</v>
      </c>
    </row>
    <row r="2040" spans="1:12" hidden="1" x14ac:dyDescent="0.25">
      <c r="A2040" s="217" t="str">
        <f t="shared" si="98"/>
        <v>ƒ __/__</v>
      </c>
      <c r="B2040" s="217" t="str">
        <f>IFERROR(IF(VLOOKUP(L2040,ActivityList[#Data],13,0)="Yes"," "&amp;Map,"")&amp;IF(VLOOKUP(L2040,ActivityList[#Data],14,0)="Yes"," "&amp;Timeline,IF(VLOOKUP(L2040,ActivityList[#Data],14,0)="Figure"," "&amp;Timeline&amp;Figure,"")),"")</f>
        <v/>
      </c>
      <c r="C2040" s="85" t="str">
        <v>Copy a passage from literature</v>
      </c>
      <c r="D2040" s="218" t="str">
        <v>+ Copywork</v>
      </c>
      <c r="E2040" s="218" t="str">
        <v>Language Arts</v>
      </c>
      <c r="F2040" s="219" t="str">
        <v>Writing</v>
      </c>
      <c r="G2040" s="5">
        <v>37</v>
      </c>
      <c r="H2040" s="5" t="str">
        <v>Jesse</v>
      </c>
      <c r="I2040" s="5" t="str">
        <v>Planned</v>
      </c>
      <c r="J2040" s="220">
        <f>_xlfn.XLOOKUP(G2040,Calendar!$A$2:$A$300,Calendar!$B$2:$B$300)</f>
        <v>43396</v>
      </c>
      <c r="K2040" s="5" t="b">
        <f t="shared" ca="1" si="99"/>
        <v>0</v>
      </c>
      <c r="L2040" s="5" t="str">
        <f t="shared" si="100"/>
        <v>Language Arts+ Copywork37</v>
      </c>
    </row>
    <row r="2041" spans="1:12" hidden="1" x14ac:dyDescent="0.25">
      <c r="A2041" s="217" t="str">
        <f t="shared" si="98"/>
        <v>ƒ __/__</v>
      </c>
      <c r="B2041" s="217" t="str">
        <f>IFERROR(IF(VLOOKUP(L2041,ActivityList[#Data],13,0)="Yes"," "&amp;Map,"")&amp;IF(VLOOKUP(L2041,ActivityList[#Data],14,0)="Yes"," "&amp;Timeline,IF(VLOOKUP(L2041,ActivityList[#Data],14,0)="Figure"," "&amp;Timeline&amp;Figure,"")),"")</f>
        <v/>
      </c>
      <c r="C2041" s="85" t="str">
        <v>Copy a proverb</v>
      </c>
      <c r="D2041" s="218" t="str">
        <v>+ Copywork</v>
      </c>
      <c r="E2041" s="218" t="str">
        <v>Language Arts</v>
      </c>
      <c r="F2041" s="219" t="str">
        <v>Writing</v>
      </c>
      <c r="G2041" s="5">
        <v>38</v>
      </c>
      <c r="H2041" s="5" t="str">
        <v>Jesse</v>
      </c>
      <c r="I2041" s="5" t="str">
        <v>Planned</v>
      </c>
      <c r="J2041" s="220">
        <f>_xlfn.XLOOKUP(G2041,Calendar!$A$2:$A$300,Calendar!$B$2:$B$300)</f>
        <v>43397</v>
      </c>
      <c r="K2041" s="5" t="b">
        <f t="shared" ca="1" si="99"/>
        <v>0</v>
      </c>
      <c r="L2041" s="5" t="str">
        <f t="shared" si="100"/>
        <v>Language Arts+ Copywork38</v>
      </c>
    </row>
    <row r="2042" spans="1:12" hidden="1" x14ac:dyDescent="0.25">
      <c r="A2042" s="217" t="str">
        <f t="shared" si="98"/>
        <v>ƒ __/__</v>
      </c>
      <c r="B2042" s="217" t="str">
        <f>IFERROR(IF(VLOOKUP(L2042,ActivityList[#Data],13,0)="Yes"," "&amp;Map,"")&amp;IF(VLOOKUP(L2042,ActivityList[#Data],14,0)="Yes"," "&amp;Timeline,IF(VLOOKUP(L2042,ActivityList[#Data],14,0)="Figure"," "&amp;Timeline&amp;Figure,"")),"")</f>
        <v/>
      </c>
      <c r="C2042" s="85" t="str">
        <v>Copy poetry</v>
      </c>
      <c r="D2042" s="218" t="str">
        <v>+ Copywork</v>
      </c>
      <c r="E2042" s="218" t="str">
        <v>Language Arts</v>
      </c>
      <c r="F2042" s="219" t="str">
        <v>Writing</v>
      </c>
      <c r="G2042" s="5">
        <v>39</v>
      </c>
      <c r="H2042" s="5" t="str">
        <v>Jesse</v>
      </c>
      <c r="I2042" s="5" t="str">
        <v>Planned</v>
      </c>
      <c r="J2042" s="220">
        <f>_xlfn.XLOOKUP(G2042,Calendar!$A$2:$A$300,Calendar!$B$2:$B$300)</f>
        <v>43398</v>
      </c>
      <c r="K2042" s="5" t="b">
        <f t="shared" ca="1" si="99"/>
        <v>0</v>
      </c>
      <c r="L2042" s="5" t="str">
        <f t="shared" si="100"/>
        <v>Language Arts+ Copywork39</v>
      </c>
    </row>
    <row r="2043" spans="1:12" hidden="1" x14ac:dyDescent="0.25">
      <c r="A2043" s="217" t="str">
        <f t="shared" si="98"/>
        <v>ƒ __/__</v>
      </c>
      <c r="B2043" s="217" t="str">
        <f>IFERROR(IF(VLOOKUP(L2043,ActivityList[#Data],13,0)="Yes"," "&amp;Map,"")&amp;IF(VLOOKUP(L2043,ActivityList[#Data],14,0)="Yes"," "&amp;Timeline,IF(VLOOKUP(L2043,ActivityList[#Data],14,0)="Figure"," "&amp;Timeline&amp;Figure,"")),"")</f>
        <v/>
      </c>
      <c r="C2043" s="85" t="str">
        <v>Copy this week's memory verse</v>
      </c>
      <c r="D2043" s="218" t="str">
        <v>+ Copywork</v>
      </c>
      <c r="E2043" s="218" t="str">
        <v>Language Arts</v>
      </c>
      <c r="F2043" s="219" t="str">
        <v>Writing</v>
      </c>
      <c r="G2043" s="5">
        <v>41</v>
      </c>
      <c r="H2043" s="5" t="str">
        <v>Jesse</v>
      </c>
      <c r="I2043" s="5" t="str">
        <v>Planned</v>
      </c>
      <c r="J2043" s="220">
        <f>_xlfn.XLOOKUP(G2043,Calendar!$A$2:$A$300,Calendar!$B$2:$B$300)</f>
        <v>43402</v>
      </c>
      <c r="K2043" s="5" t="b">
        <f t="shared" ca="1" si="99"/>
        <v>0</v>
      </c>
      <c r="L2043" s="5" t="str">
        <f t="shared" si="100"/>
        <v>Language Arts+ Copywork41</v>
      </c>
    </row>
    <row r="2044" spans="1:12" hidden="1" x14ac:dyDescent="0.25">
      <c r="A2044" s="217" t="str">
        <f t="shared" si="98"/>
        <v>ƒ __/__</v>
      </c>
      <c r="B2044" s="217" t="str">
        <f>IFERROR(IF(VLOOKUP(L2044,ActivityList[#Data],13,0)="Yes"," "&amp;Map,"")&amp;IF(VLOOKUP(L2044,ActivityList[#Data],14,0)="Yes"," "&amp;Timeline,IF(VLOOKUP(L2044,ActivityList[#Data],14,0)="Figure"," "&amp;Timeline&amp;Figure,"")),"")</f>
        <v/>
      </c>
      <c r="C2044" s="85" t="str">
        <v>Copy a passage from literature</v>
      </c>
      <c r="D2044" s="218" t="str">
        <v>+ Copywork</v>
      </c>
      <c r="E2044" s="218" t="str">
        <v>Language Arts</v>
      </c>
      <c r="F2044" s="219" t="str">
        <v>Writing</v>
      </c>
      <c r="G2044" s="5">
        <v>42</v>
      </c>
      <c r="H2044" s="5" t="str">
        <v>Jesse</v>
      </c>
      <c r="I2044" s="5" t="str">
        <v>Planned</v>
      </c>
      <c r="J2044" s="220">
        <f>_xlfn.XLOOKUP(G2044,Calendar!$A$2:$A$300,Calendar!$B$2:$B$300)</f>
        <v>43403</v>
      </c>
      <c r="K2044" s="5" t="b">
        <f t="shared" ca="1" si="99"/>
        <v>0</v>
      </c>
      <c r="L2044" s="5" t="str">
        <f t="shared" si="100"/>
        <v>Language Arts+ Copywork42</v>
      </c>
    </row>
    <row r="2045" spans="1:12" hidden="1" x14ac:dyDescent="0.25">
      <c r="A2045" s="217" t="str">
        <f t="shared" si="98"/>
        <v>ƒ __/__</v>
      </c>
      <c r="B2045" s="217" t="str">
        <f>IFERROR(IF(VLOOKUP(L2045,ActivityList[#Data],13,0)="Yes"," "&amp;Map,"")&amp;IF(VLOOKUP(L2045,ActivityList[#Data],14,0)="Yes"," "&amp;Timeline,IF(VLOOKUP(L2045,ActivityList[#Data],14,0)="Figure"," "&amp;Timeline&amp;Figure,"")),"")</f>
        <v/>
      </c>
      <c r="C2045" s="85" t="str">
        <v>Copy a proverb</v>
      </c>
      <c r="D2045" s="218" t="str">
        <v>+ Copywork</v>
      </c>
      <c r="E2045" s="218" t="str">
        <v>Language Arts</v>
      </c>
      <c r="F2045" s="219" t="str">
        <v>Writing</v>
      </c>
      <c r="G2045" s="5">
        <v>43</v>
      </c>
      <c r="H2045" s="5" t="str">
        <v>Jesse</v>
      </c>
      <c r="I2045" s="5" t="str">
        <v>Planned</v>
      </c>
      <c r="J2045" s="220">
        <f>_xlfn.XLOOKUP(G2045,Calendar!$A$2:$A$300,Calendar!$B$2:$B$300)</f>
        <v>43404</v>
      </c>
      <c r="K2045" s="5" t="b">
        <f t="shared" ca="1" si="99"/>
        <v>0</v>
      </c>
      <c r="L2045" s="5" t="str">
        <f t="shared" si="100"/>
        <v>Language Arts+ Copywork43</v>
      </c>
    </row>
    <row r="2046" spans="1:12" hidden="1" x14ac:dyDescent="0.25">
      <c r="A2046" s="217" t="str">
        <f t="shared" si="98"/>
        <v>ƒ __/__</v>
      </c>
      <c r="B2046" s="217" t="str">
        <f>IFERROR(IF(VLOOKUP(L2046,ActivityList[#Data],13,0)="Yes"," "&amp;Map,"")&amp;IF(VLOOKUP(L2046,ActivityList[#Data],14,0)="Yes"," "&amp;Timeline,IF(VLOOKUP(L2046,ActivityList[#Data],14,0)="Figure"," "&amp;Timeline&amp;Figure,"")),"")</f>
        <v/>
      </c>
      <c r="C2046" s="85" t="str">
        <v>Copy poetry</v>
      </c>
      <c r="D2046" s="218" t="str">
        <v>+ Copywork</v>
      </c>
      <c r="E2046" s="218" t="str">
        <v>Language Arts</v>
      </c>
      <c r="F2046" s="219" t="str">
        <v>Writing</v>
      </c>
      <c r="G2046" s="5">
        <v>44</v>
      </c>
      <c r="H2046" s="5" t="str">
        <v>Jesse</v>
      </c>
      <c r="I2046" s="5" t="str">
        <v>Planned</v>
      </c>
      <c r="J2046" s="220">
        <f>_xlfn.XLOOKUP(G2046,Calendar!$A$2:$A$300,Calendar!$B$2:$B$300)</f>
        <v>43405</v>
      </c>
      <c r="K2046" s="5" t="b">
        <f t="shared" ca="1" si="99"/>
        <v>0</v>
      </c>
      <c r="L2046" s="5" t="str">
        <f t="shared" si="100"/>
        <v>Language Arts+ Copywork44</v>
      </c>
    </row>
    <row r="2047" spans="1:12" hidden="1" x14ac:dyDescent="0.25">
      <c r="A2047" s="217" t="str">
        <f t="shared" si="98"/>
        <v>ƒ __/__</v>
      </c>
      <c r="B2047" s="217" t="str">
        <f>IFERROR(IF(VLOOKUP(L2047,ActivityList[#Data],13,0)="Yes"," "&amp;Map,"")&amp;IF(VLOOKUP(L2047,ActivityList[#Data],14,0)="Yes"," "&amp;Timeline,IF(VLOOKUP(L2047,ActivityList[#Data],14,0)="Figure"," "&amp;Timeline&amp;Figure,"")),"")</f>
        <v/>
      </c>
      <c r="C2047" s="85" t="str">
        <v>Copy this week's memory verse</v>
      </c>
      <c r="D2047" s="218" t="str">
        <v>+ Copywork</v>
      </c>
      <c r="E2047" s="218" t="str">
        <v>Language Arts</v>
      </c>
      <c r="F2047" s="219" t="str">
        <v>Writing</v>
      </c>
      <c r="G2047" s="5">
        <v>46</v>
      </c>
      <c r="H2047" s="5" t="str">
        <v>Jesse</v>
      </c>
      <c r="I2047" s="5" t="str">
        <v>Planned</v>
      </c>
      <c r="J2047" s="220">
        <f>_xlfn.XLOOKUP(G2047,Calendar!$A$2:$A$300,Calendar!$B$2:$B$300)</f>
        <v>43409</v>
      </c>
      <c r="K2047" s="5" t="b">
        <f t="shared" ca="1" si="99"/>
        <v>0</v>
      </c>
      <c r="L2047" s="5" t="str">
        <f t="shared" si="100"/>
        <v>Language Arts+ Copywork46</v>
      </c>
    </row>
    <row r="2048" spans="1:12" hidden="1" x14ac:dyDescent="0.25">
      <c r="A2048" s="217" t="str">
        <f t="shared" si="98"/>
        <v>ƒ __/__</v>
      </c>
      <c r="B2048" s="217" t="str">
        <f>IFERROR(IF(VLOOKUP(L2048,ActivityList[#Data],13,0)="Yes"," "&amp;Map,"")&amp;IF(VLOOKUP(L2048,ActivityList[#Data],14,0)="Yes"," "&amp;Timeline,IF(VLOOKUP(L2048,ActivityList[#Data],14,0)="Figure"," "&amp;Timeline&amp;Figure,"")),"")</f>
        <v/>
      </c>
      <c r="C2048" s="85" t="str">
        <v>Copy a passage from literature</v>
      </c>
      <c r="D2048" s="218" t="str">
        <v>+ Copywork</v>
      </c>
      <c r="E2048" s="218" t="str">
        <v>Language Arts</v>
      </c>
      <c r="F2048" s="219" t="str">
        <v>Writing</v>
      </c>
      <c r="G2048" s="5">
        <v>47</v>
      </c>
      <c r="H2048" s="5" t="str">
        <v>Jesse</v>
      </c>
      <c r="I2048" s="5" t="str">
        <v>Planned</v>
      </c>
      <c r="J2048" s="220">
        <f>_xlfn.XLOOKUP(G2048,Calendar!$A$2:$A$300,Calendar!$B$2:$B$300)</f>
        <v>43410</v>
      </c>
      <c r="K2048" s="5" t="b">
        <f t="shared" ca="1" si="99"/>
        <v>0</v>
      </c>
      <c r="L2048" s="5" t="str">
        <f t="shared" si="100"/>
        <v>Language Arts+ Copywork47</v>
      </c>
    </row>
    <row r="2049" spans="1:12" hidden="1" x14ac:dyDescent="0.25">
      <c r="A2049" s="217" t="str">
        <f t="shared" si="98"/>
        <v>ƒ __/__</v>
      </c>
      <c r="B2049" s="217" t="str">
        <f>IFERROR(IF(VLOOKUP(L2049,ActivityList[#Data],13,0)="Yes"," "&amp;Map,"")&amp;IF(VLOOKUP(L2049,ActivityList[#Data],14,0)="Yes"," "&amp;Timeline,IF(VLOOKUP(L2049,ActivityList[#Data],14,0)="Figure"," "&amp;Timeline&amp;Figure,"")),"")</f>
        <v/>
      </c>
      <c r="C2049" s="85" t="str">
        <v>Copy a proverb</v>
      </c>
      <c r="D2049" s="218" t="str">
        <v>+ Copywork</v>
      </c>
      <c r="E2049" s="218" t="str">
        <v>Language Arts</v>
      </c>
      <c r="F2049" s="219" t="str">
        <v>Writing</v>
      </c>
      <c r="G2049" s="5">
        <v>48</v>
      </c>
      <c r="H2049" s="5" t="str">
        <v>Jesse</v>
      </c>
      <c r="I2049" s="5" t="str">
        <v>Planned</v>
      </c>
      <c r="J2049" s="220">
        <f>_xlfn.XLOOKUP(G2049,Calendar!$A$2:$A$300,Calendar!$B$2:$B$300)</f>
        <v>43411</v>
      </c>
      <c r="K2049" s="5" t="b">
        <f t="shared" ca="1" si="99"/>
        <v>0</v>
      </c>
      <c r="L2049" s="5" t="str">
        <f t="shared" si="100"/>
        <v>Language Arts+ Copywork48</v>
      </c>
    </row>
    <row r="2050" spans="1:12" hidden="1" x14ac:dyDescent="0.25">
      <c r="A2050" s="217" t="str">
        <f t="shared" si="98"/>
        <v>ƒ __/__</v>
      </c>
      <c r="B2050" s="217" t="str">
        <f>IFERROR(IF(VLOOKUP(L2050,ActivityList[#Data],13,0)="Yes"," "&amp;Map,"")&amp;IF(VLOOKUP(L2050,ActivityList[#Data],14,0)="Yes"," "&amp;Timeline,IF(VLOOKUP(L2050,ActivityList[#Data],14,0)="Figure"," "&amp;Timeline&amp;Figure,"")),"")</f>
        <v/>
      </c>
      <c r="C2050" s="85" t="str">
        <v>Copy poetry</v>
      </c>
      <c r="D2050" s="218" t="str">
        <v>+ Copywork</v>
      </c>
      <c r="E2050" s="218" t="str">
        <v>Language Arts</v>
      </c>
      <c r="F2050" s="219" t="str">
        <v>Writing</v>
      </c>
      <c r="G2050" s="5">
        <v>49</v>
      </c>
      <c r="H2050" s="5" t="str">
        <v>Jesse</v>
      </c>
      <c r="I2050" s="5" t="str">
        <v>Planned</v>
      </c>
      <c r="J2050" s="220">
        <f>_xlfn.XLOOKUP(G2050,Calendar!$A$2:$A$300,Calendar!$B$2:$B$300)</f>
        <v>43412</v>
      </c>
      <c r="K2050" s="5" t="b">
        <f t="shared" ca="1" si="99"/>
        <v>0</v>
      </c>
      <c r="L2050" s="5" t="str">
        <f t="shared" si="100"/>
        <v>Language Arts+ Copywork49</v>
      </c>
    </row>
    <row r="2051" spans="1:12" hidden="1" x14ac:dyDescent="0.25">
      <c r="A2051" s="217" t="str">
        <f t="shared" si="98"/>
        <v>ƒ __/__</v>
      </c>
      <c r="B2051" s="217" t="str">
        <f>IFERROR(IF(VLOOKUP(L2051,ActivityList[#Data],13,0)="Yes"," "&amp;Map,"")&amp;IF(VLOOKUP(L2051,ActivityList[#Data],14,0)="Yes"," "&amp;Timeline,IF(VLOOKUP(L2051,ActivityList[#Data],14,0)="Figure"," "&amp;Timeline&amp;Figure,"")),"")</f>
        <v/>
      </c>
      <c r="C2051" s="85" t="str">
        <v>Copy this week's memory verse</v>
      </c>
      <c r="D2051" s="218" t="str">
        <v>+ Copywork</v>
      </c>
      <c r="E2051" s="218" t="str">
        <v>Language Arts</v>
      </c>
      <c r="F2051" s="219" t="str">
        <v>Writing</v>
      </c>
      <c r="G2051" s="5">
        <v>51</v>
      </c>
      <c r="H2051" s="5" t="str">
        <v>Jesse</v>
      </c>
      <c r="I2051" s="5" t="str">
        <v>Planned</v>
      </c>
      <c r="J2051" s="220">
        <f>_xlfn.XLOOKUP(G2051,Calendar!$A$2:$A$300,Calendar!$B$2:$B$300)</f>
        <v>43416</v>
      </c>
      <c r="K2051" s="5" t="b">
        <f t="shared" ca="1" si="99"/>
        <v>0</v>
      </c>
      <c r="L2051" s="5" t="str">
        <f t="shared" si="100"/>
        <v>Language Arts+ Copywork51</v>
      </c>
    </row>
    <row r="2052" spans="1:12" hidden="1" x14ac:dyDescent="0.25">
      <c r="A2052" s="217" t="str">
        <f t="shared" si="98"/>
        <v>ƒ __/__</v>
      </c>
      <c r="B2052" s="217" t="str">
        <f>IFERROR(IF(VLOOKUP(L2052,ActivityList[#Data],13,0)="Yes"," "&amp;Map,"")&amp;IF(VLOOKUP(L2052,ActivityList[#Data],14,0)="Yes"," "&amp;Timeline,IF(VLOOKUP(L2052,ActivityList[#Data],14,0)="Figure"," "&amp;Timeline&amp;Figure,"")),"")</f>
        <v/>
      </c>
      <c r="C2052" s="85" t="str">
        <v>Copy a passage from literature</v>
      </c>
      <c r="D2052" s="218" t="str">
        <v>+ Copywork</v>
      </c>
      <c r="E2052" s="218" t="str">
        <v>Language Arts</v>
      </c>
      <c r="F2052" s="219" t="str">
        <v>Writing</v>
      </c>
      <c r="G2052" s="5">
        <v>52</v>
      </c>
      <c r="H2052" s="5" t="str">
        <v>Jesse</v>
      </c>
      <c r="I2052" s="5" t="str">
        <v>Planned</v>
      </c>
      <c r="J2052" s="220">
        <f>_xlfn.XLOOKUP(G2052,Calendar!$A$2:$A$300,Calendar!$B$2:$B$300)</f>
        <v>43417</v>
      </c>
      <c r="K2052" s="5" t="b">
        <f t="shared" ca="1" si="99"/>
        <v>0</v>
      </c>
      <c r="L2052" s="5" t="str">
        <f t="shared" si="100"/>
        <v>Language Arts+ Copywork52</v>
      </c>
    </row>
    <row r="2053" spans="1:12" hidden="1" x14ac:dyDescent="0.25">
      <c r="A2053" s="217" t="str">
        <f t="shared" ref="A2053:A2116" si="101">Planned&amp;" __/__"</f>
        <v>ƒ __/__</v>
      </c>
      <c r="B2053" s="217" t="str">
        <f>IFERROR(IF(VLOOKUP(L2053,ActivityList[#Data],13,0)="Yes"," "&amp;Map,"")&amp;IF(VLOOKUP(L2053,ActivityList[#Data],14,0)="Yes"," "&amp;Timeline,IF(VLOOKUP(L2053,ActivityList[#Data],14,0)="Figure"," "&amp;Timeline&amp;Figure,"")),"")</f>
        <v/>
      </c>
      <c r="C2053" s="85" t="str">
        <v>Copy a proverb</v>
      </c>
      <c r="D2053" s="218" t="str">
        <v>+ Copywork</v>
      </c>
      <c r="E2053" s="218" t="str">
        <v>Language Arts</v>
      </c>
      <c r="F2053" s="219" t="str">
        <v>Writing</v>
      </c>
      <c r="G2053" s="5">
        <v>53</v>
      </c>
      <c r="H2053" s="5" t="str">
        <v>Jesse</v>
      </c>
      <c r="I2053" s="5" t="str">
        <v>Planned</v>
      </c>
      <c r="J2053" s="220">
        <f>_xlfn.XLOOKUP(G2053,Calendar!$A$2:$A$300,Calendar!$B$2:$B$300)</f>
        <v>43418</v>
      </c>
      <c r="K2053" s="5" t="b">
        <f t="shared" ca="1" si="99"/>
        <v>0</v>
      </c>
      <c r="L2053" s="5" t="str">
        <f t="shared" si="100"/>
        <v>Language Arts+ Copywork53</v>
      </c>
    </row>
    <row r="2054" spans="1:12" hidden="1" x14ac:dyDescent="0.25">
      <c r="A2054" s="217" t="str">
        <f t="shared" si="101"/>
        <v>ƒ __/__</v>
      </c>
      <c r="B2054" s="217" t="str">
        <f>IFERROR(IF(VLOOKUP(L2054,ActivityList[#Data],13,0)="Yes"," "&amp;Map,"")&amp;IF(VLOOKUP(L2054,ActivityList[#Data],14,0)="Yes"," "&amp;Timeline,IF(VLOOKUP(L2054,ActivityList[#Data],14,0)="Figure"," "&amp;Timeline&amp;Figure,"")),"")</f>
        <v/>
      </c>
      <c r="C2054" s="85" t="str">
        <v>Copy poetry</v>
      </c>
      <c r="D2054" s="218" t="str">
        <v>+ Copywork</v>
      </c>
      <c r="E2054" s="218" t="str">
        <v>Language Arts</v>
      </c>
      <c r="F2054" s="219" t="str">
        <v>Writing</v>
      </c>
      <c r="G2054" s="5">
        <v>54</v>
      </c>
      <c r="H2054" s="5" t="str">
        <v>Jesse</v>
      </c>
      <c r="I2054" s="5" t="str">
        <v>Planned</v>
      </c>
      <c r="J2054" s="220">
        <f>_xlfn.XLOOKUP(G2054,Calendar!$A$2:$A$300,Calendar!$B$2:$B$300)</f>
        <v>43419</v>
      </c>
      <c r="K2054" s="5" t="b">
        <f t="shared" ca="1" si="99"/>
        <v>0</v>
      </c>
      <c r="L2054" s="5" t="str">
        <f t="shared" si="100"/>
        <v>Language Arts+ Copywork54</v>
      </c>
    </row>
    <row r="2055" spans="1:12" hidden="1" x14ac:dyDescent="0.25">
      <c r="A2055" s="217" t="str">
        <f t="shared" si="101"/>
        <v>ƒ __/__</v>
      </c>
      <c r="B2055" s="217" t="str">
        <f>IFERROR(IF(VLOOKUP(L2055,ActivityList[#Data],13,0)="Yes"," "&amp;Map,"")&amp;IF(VLOOKUP(L2055,ActivityList[#Data],14,0)="Yes"," "&amp;Timeline,IF(VLOOKUP(L2055,ActivityList[#Data],14,0)="Figure"," "&amp;Timeline&amp;Figure,"")),"")</f>
        <v/>
      </c>
      <c r="C2055" s="85" t="str">
        <v>Copy this week's memory verse</v>
      </c>
      <c r="D2055" s="218" t="str">
        <v>+ Copywork</v>
      </c>
      <c r="E2055" s="218" t="str">
        <v>Language Arts</v>
      </c>
      <c r="F2055" s="219" t="str">
        <v>Writing</v>
      </c>
      <c r="G2055" s="5">
        <v>56</v>
      </c>
      <c r="H2055" s="5" t="str">
        <v>Jesse</v>
      </c>
      <c r="I2055" s="5" t="str">
        <v>Planned</v>
      </c>
      <c r="J2055" s="220">
        <f>_xlfn.XLOOKUP(G2055,Calendar!$A$2:$A$300,Calendar!$B$2:$B$300)</f>
        <v>43423</v>
      </c>
      <c r="K2055" s="5" t="b">
        <f t="shared" ca="1" si="99"/>
        <v>0</v>
      </c>
      <c r="L2055" s="5" t="str">
        <f t="shared" si="100"/>
        <v>Language Arts+ Copywork56</v>
      </c>
    </row>
    <row r="2056" spans="1:12" hidden="1" x14ac:dyDescent="0.25">
      <c r="A2056" s="217" t="str">
        <f t="shared" si="101"/>
        <v>ƒ __/__</v>
      </c>
      <c r="B2056" s="217" t="str">
        <f>IFERROR(IF(VLOOKUP(L2056,ActivityList[#Data],13,0)="Yes"," "&amp;Map,"")&amp;IF(VLOOKUP(L2056,ActivityList[#Data],14,0)="Yes"," "&amp;Timeline,IF(VLOOKUP(L2056,ActivityList[#Data],14,0)="Figure"," "&amp;Timeline&amp;Figure,"")),"")</f>
        <v/>
      </c>
      <c r="C2056" s="85" t="str">
        <v>Copy a passage from literature</v>
      </c>
      <c r="D2056" s="218" t="str">
        <v>+ Copywork</v>
      </c>
      <c r="E2056" s="218" t="str">
        <v>Language Arts</v>
      </c>
      <c r="F2056" s="219" t="str">
        <v>Writing</v>
      </c>
      <c r="G2056" s="5">
        <v>57</v>
      </c>
      <c r="H2056" s="5" t="str">
        <v>Jesse</v>
      </c>
      <c r="I2056" s="5" t="str">
        <v>Planned</v>
      </c>
      <c r="J2056" s="220">
        <f>_xlfn.XLOOKUP(G2056,Calendar!$A$2:$A$300,Calendar!$B$2:$B$300)</f>
        <v>43424</v>
      </c>
      <c r="K2056" s="5" t="b">
        <f t="shared" ca="1" si="99"/>
        <v>0</v>
      </c>
      <c r="L2056" s="5" t="str">
        <f t="shared" si="100"/>
        <v>Language Arts+ Copywork57</v>
      </c>
    </row>
    <row r="2057" spans="1:12" hidden="1" x14ac:dyDescent="0.25">
      <c r="A2057" s="217" t="str">
        <f t="shared" si="101"/>
        <v>ƒ __/__</v>
      </c>
      <c r="B2057" s="217" t="str">
        <f>IFERROR(IF(VLOOKUP(L2057,ActivityList[#Data],13,0)="Yes"," "&amp;Map,"")&amp;IF(VLOOKUP(L2057,ActivityList[#Data],14,0)="Yes"," "&amp;Timeline,IF(VLOOKUP(L2057,ActivityList[#Data],14,0)="Figure"," "&amp;Timeline&amp;Figure,"")),"")</f>
        <v/>
      </c>
      <c r="C2057" s="85" t="str">
        <v>Copy a proverb</v>
      </c>
      <c r="D2057" s="218" t="str">
        <v>+ Copywork</v>
      </c>
      <c r="E2057" s="218" t="str">
        <v>Language Arts</v>
      </c>
      <c r="F2057" s="219" t="str">
        <v>Writing</v>
      </c>
      <c r="G2057" s="5">
        <v>58</v>
      </c>
      <c r="H2057" s="5" t="str">
        <v>Jesse</v>
      </c>
      <c r="I2057" s="5" t="str">
        <v>Planned</v>
      </c>
      <c r="J2057" s="220">
        <f>_xlfn.XLOOKUP(G2057,Calendar!$A$2:$A$300,Calendar!$B$2:$B$300)</f>
        <v>43425</v>
      </c>
      <c r="K2057" s="5" t="b">
        <f t="shared" ca="1" si="99"/>
        <v>0</v>
      </c>
      <c r="L2057" s="5" t="str">
        <f t="shared" si="100"/>
        <v>Language Arts+ Copywork58</v>
      </c>
    </row>
    <row r="2058" spans="1:12" hidden="1" x14ac:dyDescent="0.25">
      <c r="A2058" s="217" t="str">
        <f t="shared" si="101"/>
        <v>ƒ __/__</v>
      </c>
      <c r="B2058" s="217" t="str">
        <f>IFERROR(IF(VLOOKUP(L2058,ActivityList[#Data],13,0)="Yes"," "&amp;Map,"")&amp;IF(VLOOKUP(L2058,ActivityList[#Data],14,0)="Yes"," "&amp;Timeline,IF(VLOOKUP(L2058,ActivityList[#Data],14,0)="Figure"," "&amp;Timeline&amp;Figure,"")),"")</f>
        <v/>
      </c>
      <c r="C2058" s="85" t="str">
        <v>Copy poetry</v>
      </c>
      <c r="D2058" s="218" t="str">
        <v>+ Copywork</v>
      </c>
      <c r="E2058" s="218" t="str">
        <v>Language Arts</v>
      </c>
      <c r="F2058" s="219" t="str">
        <v>Writing</v>
      </c>
      <c r="G2058" s="5">
        <v>59</v>
      </c>
      <c r="H2058" s="5" t="str">
        <v>Jesse</v>
      </c>
      <c r="I2058" s="5" t="str">
        <v>Planned</v>
      </c>
      <c r="J2058" s="220">
        <f>_xlfn.XLOOKUP(G2058,Calendar!$A$2:$A$300,Calendar!$B$2:$B$300)</f>
        <v>43426</v>
      </c>
      <c r="K2058" s="5" t="b">
        <f t="shared" ca="1" si="99"/>
        <v>0</v>
      </c>
      <c r="L2058" s="5" t="str">
        <f t="shared" si="100"/>
        <v>Language Arts+ Copywork59</v>
      </c>
    </row>
    <row r="2059" spans="1:12" hidden="1" x14ac:dyDescent="0.25">
      <c r="A2059" s="217" t="str">
        <f t="shared" si="101"/>
        <v>ƒ __/__</v>
      </c>
      <c r="B2059" s="217" t="str">
        <f>IFERROR(IF(VLOOKUP(L2059,ActivityList[#Data],13,0)="Yes"," "&amp;Map,"")&amp;IF(VLOOKUP(L2059,ActivityList[#Data],14,0)="Yes"," "&amp;Timeline,IF(VLOOKUP(L2059,ActivityList[#Data],14,0)="Figure"," "&amp;Timeline&amp;Figure,"")),"")</f>
        <v/>
      </c>
      <c r="C2059" s="85" t="str">
        <v>Copy this week's memory verse</v>
      </c>
      <c r="D2059" s="218" t="str">
        <v>+ Copywork</v>
      </c>
      <c r="E2059" s="218" t="str">
        <v>Language Arts</v>
      </c>
      <c r="F2059" s="219" t="str">
        <v>Writing</v>
      </c>
      <c r="G2059" s="5">
        <v>61</v>
      </c>
      <c r="H2059" s="5" t="str">
        <v>Jesse</v>
      </c>
      <c r="I2059" s="5" t="str">
        <v>Planned</v>
      </c>
      <c r="J2059" s="220">
        <f>_xlfn.XLOOKUP(G2059,Calendar!$A$2:$A$300,Calendar!$B$2:$B$300)</f>
        <v>43430</v>
      </c>
      <c r="K2059" s="5" t="b">
        <f t="shared" ca="1" si="99"/>
        <v>0</v>
      </c>
      <c r="L2059" s="5" t="str">
        <f t="shared" si="100"/>
        <v>Language Arts+ Copywork61</v>
      </c>
    </row>
    <row r="2060" spans="1:12" hidden="1" x14ac:dyDescent="0.25">
      <c r="A2060" s="217" t="str">
        <f t="shared" si="101"/>
        <v>ƒ __/__</v>
      </c>
      <c r="B2060" s="217" t="str">
        <f>IFERROR(IF(VLOOKUP(L2060,ActivityList[#Data],13,0)="Yes"," "&amp;Map,"")&amp;IF(VLOOKUP(L2060,ActivityList[#Data],14,0)="Yes"," "&amp;Timeline,IF(VLOOKUP(L2060,ActivityList[#Data],14,0)="Figure"," "&amp;Timeline&amp;Figure,"")),"")</f>
        <v/>
      </c>
      <c r="C2060" s="85" t="str">
        <v>Copy a passage from literature</v>
      </c>
      <c r="D2060" s="218" t="str">
        <v>+ Copywork</v>
      </c>
      <c r="E2060" s="218" t="str">
        <v>Language Arts</v>
      </c>
      <c r="F2060" s="219" t="str">
        <v>Writing</v>
      </c>
      <c r="G2060" s="5">
        <v>62</v>
      </c>
      <c r="H2060" s="5" t="str">
        <v>Jesse</v>
      </c>
      <c r="I2060" s="5" t="str">
        <v>Planned</v>
      </c>
      <c r="J2060" s="220">
        <f>_xlfn.XLOOKUP(G2060,Calendar!$A$2:$A$300,Calendar!$B$2:$B$300)</f>
        <v>43431</v>
      </c>
      <c r="K2060" s="5" t="b">
        <f t="shared" ca="1" si="99"/>
        <v>0</v>
      </c>
      <c r="L2060" s="5" t="str">
        <f t="shared" si="100"/>
        <v>Language Arts+ Copywork62</v>
      </c>
    </row>
    <row r="2061" spans="1:12" hidden="1" x14ac:dyDescent="0.25">
      <c r="A2061" s="217" t="str">
        <f t="shared" si="101"/>
        <v>ƒ __/__</v>
      </c>
      <c r="B2061" s="217" t="str">
        <f>IFERROR(IF(VLOOKUP(L2061,ActivityList[#Data],13,0)="Yes"," "&amp;Map,"")&amp;IF(VLOOKUP(L2061,ActivityList[#Data],14,0)="Yes"," "&amp;Timeline,IF(VLOOKUP(L2061,ActivityList[#Data],14,0)="Figure"," "&amp;Timeline&amp;Figure,"")),"")</f>
        <v/>
      </c>
      <c r="C2061" s="85" t="str">
        <v>Copy a proverb</v>
      </c>
      <c r="D2061" s="218" t="str">
        <v>+ Copywork</v>
      </c>
      <c r="E2061" s="218" t="str">
        <v>Language Arts</v>
      </c>
      <c r="F2061" s="219" t="str">
        <v>Writing</v>
      </c>
      <c r="G2061" s="5">
        <v>63</v>
      </c>
      <c r="H2061" s="5" t="str">
        <v>Jesse</v>
      </c>
      <c r="I2061" s="5" t="str">
        <v>Planned</v>
      </c>
      <c r="J2061" s="220">
        <f>_xlfn.XLOOKUP(G2061,Calendar!$A$2:$A$300,Calendar!$B$2:$B$300)</f>
        <v>43432</v>
      </c>
      <c r="K2061" s="5" t="b">
        <f t="shared" ca="1" si="99"/>
        <v>0</v>
      </c>
      <c r="L2061" s="5" t="str">
        <f t="shared" si="100"/>
        <v>Language Arts+ Copywork63</v>
      </c>
    </row>
    <row r="2062" spans="1:12" hidden="1" x14ac:dyDescent="0.25">
      <c r="A2062" s="217" t="str">
        <f t="shared" si="101"/>
        <v>ƒ __/__</v>
      </c>
      <c r="B2062" s="217" t="str">
        <f>IFERROR(IF(VLOOKUP(L2062,ActivityList[#Data],13,0)="Yes"," "&amp;Map,"")&amp;IF(VLOOKUP(L2062,ActivityList[#Data],14,0)="Yes"," "&amp;Timeline,IF(VLOOKUP(L2062,ActivityList[#Data],14,0)="Figure"," "&amp;Timeline&amp;Figure,"")),"")</f>
        <v/>
      </c>
      <c r="C2062" s="85" t="str">
        <v>Copy poetry</v>
      </c>
      <c r="D2062" s="218" t="str">
        <v>+ Copywork</v>
      </c>
      <c r="E2062" s="218" t="str">
        <v>Language Arts</v>
      </c>
      <c r="F2062" s="219" t="str">
        <v>Writing</v>
      </c>
      <c r="G2062" s="5">
        <v>64</v>
      </c>
      <c r="H2062" s="5" t="str">
        <v>Jesse</v>
      </c>
      <c r="I2062" s="5" t="str">
        <v>Planned</v>
      </c>
      <c r="J2062" s="220">
        <f>_xlfn.XLOOKUP(G2062,Calendar!$A$2:$A$300,Calendar!$B$2:$B$300)</f>
        <v>43433</v>
      </c>
      <c r="K2062" s="5" t="b">
        <f t="shared" ca="1" si="99"/>
        <v>0</v>
      </c>
      <c r="L2062" s="5" t="str">
        <f t="shared" si="100"/>
        <v>Language Arts+ Copywork64</v>
      </c>
    </row>
    <row r="2063" spans="1:12" hidden="1" x14ac:dyDescent="0.25">
      <c r="A2063" s="217" t="str">
        <f t="shared" si="101"/>
        <v>ƒ __/__</v>
      </c>
      <c r="B2063" s="217" t="str">
        <f>IFERROR(IF(VLOOKUP(L2063,ActivityList[#Data],13,0)="Yes"," "&amp;Map,"")&amp;IF(VLOOKUP(L2063,ActivityList[#Data],14,0)="Yes"," "&amp;Timeline,IF(VLOOKUP(L2063,ActivityList[#Data],14,0)="Figure"," "&amp;Timeline&amp;Figure,"")),"")</f>
        <v/>
      </c>
      <c r="C2063" s="85" t="str">
        <v>Copy this week's memory verse</v>
      </c>
      <c r="D2063" s="218" t="str">
        <v>+ Copywork</v>
      </c>
      <c r="E2063" s="218" t="str">
        <v>Language Arts</v>
      </c>
      <c r="F2063" s="219" t="str">
        <v>Writing</v>
      </c>
      <c r="G2063" s="5">
        <v>66</v>
      </c>
      <c r="H2063" s="5" t="str">
        <v>Jesse</v>
      </c>
      <c r="I2063" s="5" t="str">
        <v>Planned</v>
      </c>
      <c r="J2063" s="220">
        <f>_xlfn.XLOOKUP(G2063,Calendar!$A$2:$A$300,Calendar!$B$2:$B$300)</f>
        <v>43437</v>
      </c>
      <c r="K2063" s="5" t="b">
        <f t="shared" ca="1" si="99"/>
        <v>0</v>
      </c>
      <c r="L2063" s="5" t="str">
        <f t="shared" si="100"/>
        <v>Language Arts+ Copywork66</v>
      </c>
    </row>
    <row r="2064" spans="1:12" hidden="1" x14ac:dyDescent="0.25">
      <c r="A2064" s="217" t="str">
        <f t="shared" si="101"/>
        <v>ƒ __/__</v>
      </c>
      <c r="B2064" s="217" t="str">
        <f>IFERROR(IF(VLOOKUP(L2064,ActivityList[#Data],13,0)="Yes"," "&amp;Map,"")&amp;IF(VLOOKUP(L2064,ActivityList[#Data],14,0)="Yes"," "&amp;Timeline,IF(VLOOKUP(L2064,ActivityList[#Data],14,0)="Figure"," "&amp;Timeline&amp;Figure,"")),"")</f>
        <v/>
      </c>
      <c r="C2064" s="85" t="str">
        <v>Copy a passage from literature</v>
      </c>
      <c r="D2064" s="218" t="str">
        <v>+ Copywork</v>
      </c>
      <c r="E2064" s="218" t="str">
        <v>Language Arts</v>
      </c>
      <c r="F2064" s="219" t="str">
        <v>Writing</v>
      </c>
      <c r="G2064" s="5">
        <v>67</v>
      </c>
      <c r="H2064" s="5" t="str">
        <v>Jesse</v>
      </c>
      <c r="I2064" s="5" t="str">
        <v>Planned</v>
      </c>
      <c r="J2064" s="220">
        <f>_xlfn.XLOOKUP(G2064,Calendar!$A$2:$A$300,Calendar!$B$2:$B$300)</f>
        <v>43438</v>
      </c>
      <c r="K2064" s="5" t="b">
        <f t="shared" ca="1" si="99"/>
        <v>0</v>
      </c>
      <c r="L2064" s="5" t="str">
        <f t="shared" si="100"/>
        <v>Language Arts+ Copywork67</v>
      </c>
    </row>
    <row r="2065" spans="1:12" hidden="1" x14ac:dyDescent="0.25">
      <c r="A2065" s="217" t="str">
        <f t="shared" si="101"/>
        <v>ƒ __/__</v>
      </c>
      <c r="B2065" s="217" t="str">
        <f>IFERROR(IF(VLOOKUP(L2065,ActivityList[#Data],13,0)="Yes"," "&amp;Map,"")&amp;IF(VLOOKUP(L2065,ActivityList[#Data],14,0)="Yes"," "&amp;Timeline,IF(VLOOKUP(L2065,ActivityList[#Data],14,0)="Figure"," "&amp;Timeline&amp;Figure,"")),"")</f>
        <v/>
      </c>
      <c r="C2065" s="85" t="str">
        <v>Copy a proverb</v>
      </c>
      <c r="D2065" s="218" t="str">
        <v>+ Copywork</v>
      </c>
      <c r="E2065" s="218" t="str">
        <v>Language Arts</v>
      </c>
      <c r="F2065" s="219" t="str">
        <v>Writing</v>
      </c>
      <c r="G2065" s="5">
        <v>68</v>
      </c>
      <c r="H2065" s="5" t="str">
        <v>Jesse</v>
      </c>
      <c r="I2065" s="5" t="str">
        <v>Planned</v>
      </c>
      <c r="J2065" s="220">
        <f>_xlfn.XLOOKUP(G2065,Calendar!$A$2:$A$300,Calendar!$B$2:$B$300)</f>
        <v>43439</v>
      </c>
      <c r="K2065" s="5" t="b">
        <f t="shared" ca="1" si="99"/>
        <v>0</v>
      </c>
      <c r="L2065" s="5" t="str">
        <f t="shared" si="100"/>
        <v>Language Arts+ Copywork68</v>
      </c>
    </row>
    <row r="2066" spans="1:12" hidden="1" x14ac:dyDescent="0.25">
      <c r="A2066" s="217" t="str">
        <f t="shared" si="101"/>
        <v>ƒ __/__</v>
      </c>
      <c r="B2066" s="217" t="str">
        <f>IFERROR(IF(VLOOKUP(L2066,ActivityList[#Data],13,0)="Yes"," "&amp;Map,"")&amp;IF(VLOOKUP(L2066,ActivityList[#Data],14,0)="Yes"," "&amp;Timeline,IF(VLOOKUP(L2066,ActivityList[#Data],14,0)="Figure"," "&amp;Timeline&amp;Figure,"")),"")</f>
        <v/>
      </c>
      <c r="C2066" s="85" t="str">
        <v>Copy poetry</v>
      </c>
      <c r="D2066" s="218" t="str">
        <v>+ Copywork</v>
      </c>
      <c r="E2066" s="218" t="str">
        <v>Language Arts</v>
      </c>
      <c r="F2066" s="219" t="str">
        <v>Writing</v>
      </c>
      <c r="G2066" s="5">
        <v>69</v>
      </c>
      <c r="H2066" s="5" t="str">
        <v>Jesse</v>
      </c>
      <c r="I2066" s="5" t="str">
        <v>Planned</v>
      </c>
      <c r="J2066" s="220">
        <f>_xlfn.XLOOKUP(G2066,Calendar!$A$2:$A$300,Calendar!$B$2:$B$300)</f>
        <v>43440</v>
      </c>
      <c r="K2066" s="5" t="b">
        <f t="shared" ca="1" si="99"/>
        <v>0</v>
      </c>
      <c r="L2066" s="5" t="str">
        <f t="shared" si="100"/>
        <v>Language Arts+ Copywork69</v>
      </c>
    </row>
    <row r="2067" spans="1:12" hidden="1" x14ac:dyDescent="0.25">
      <c r="A2067" s="217" t="str">
        <f t="shared" si="101"/>
        <v>ƒ __/__</v>
      </c>
      <c r="B2067" s="217" t="str">
        <f>IFERROR(IF(VLOOKUP(L2067,ActivityList[#Data],13,0)="Yes"," "&amp;Map,"")&amp;IF(VLOOKUP(L2067,ActivityList[#Data],14,0)="Yes"," "&amp;Timeline,IF(VLOOKUP(L2067,ActivityList[#Data],14,0)="Figure"," "&amp;Timeline&amp;Figure,"")),"")</f>
        <v/>
      </c>
      <c r="C2067" s="85" t="str">
        <v>Copy this week's memory verse</v>
      </c>
      <c r="D2067" s="218" t="str">
        <v>+ Copywork</v>
      </c>
      <c r="E2067" s="218" t="str">
        <v>Language Arts</v>
      </c>
      <c r="F2067" s="219" t="str">
        <v>Writing</v>
      </c>
      <c r="G2067" s="5">
        <v>71</v>
      </c>
      <c r="H2067" s="5" t="str">
        <v>Jesse</v>
      </c>
      <c r="I2067" s="5" t="str">
        <v>Planned</v>
      </c>
      <c r="J2067" s="220">
        <f>_xlfn.XLOOKUP(G2067,Calendar!$A$2:$A$300,Calendar!$B$2:$B$300)</f>
        <v>43444</v>
      </c>
      <c r="K2067" s="5" t="b">
        <f t="shared" ref="K2067:K2130" ca="1" si="102">J2067&lt;=$D$1</f>
        <v>0</v>
      </c>
      <c r="L2067" s="5" t="str">
        <f t="shared" ref="L2067:L2130" si="103">E2067&amp;D2067&amp;G2067</f>
        <v>Language Arts+ Copywork71</v>
      </c>
    </row>
    <row r="2068" spans="1:12" hidden="1" x14ac:dyDescent="0.25">
      <c r="A2068" s="217" t="str">
        <f t="shared" si="101"/>
        <v>ƒ __/__</v>
      </c>
      <c r="B2068" s="217" t="str">
        <f>IFERROR(IF(VLOOKUP(L2068,ActivityList[#Data],13,0)="Yes"," "&amp;Map,"")&amp;IF(VLOOKUP(L2068,ActivityList[#Data],14,0)="Yes"," "&amp;Timeline,IF(VLOOKUP(L2068,ActivityList[#Data],14,0)="Figure"," "&amp;Timeline&amp;Figure,"")),"")</f>
        <v/>
      </c>
      <c r="C2068" s="85" t="str">
        <v>Copy a passage from literature</v>
      </c>
      <c r="D2068" s="218" t="str">
        <v>+ Copywork</v>
      </c>
      <c r="E2068" s="218" t="str">
        <v>Language Arts</v>
      </c>
      <c r="F2068" s="219" t="str">
        <v>Writing</v>
      </c>
      <c r="G2068" s="5">
        <v>72</v>
      </c>
      <c r="H2068" s="5" t="str">
        <v>Jesse</v>
      </c>
      <c r="I2068" s="5" t="str">
        <v>Planned</v>
      </c>
      <c r="J2068" s="220">
        <f>_xlfn.XLOOKUP(G2068,Calendar!$A$2:$A$300,Calendar!$B$2:$B$300)</f>
        <v>43445</v>
      </c>
      <c r="K2068" s="5" t="b">
        <f t="shared" ca="1" si="102"/>
        <v>0</v>
      </c>
      <c r="L2068" s="5" t="str">
        <f t="shared" si="103"/>
        <v>Language Arts+ Copywork72</v>
      </c>
    </row>
    <row r="2069" spans="1:12" hidden="1" x14ac:dyDescent="0.25">
      <c r="A2069" s="217" t="str">
        <f t="shared" si="101"/>
        <v>ƒ __/__</v>
      </c>
      <c r="B2069" s="217" t="str">
        <f>IFERROR(IF(VLOOKUP(L2069,ActivityList[#Data],13,0)="Yes"," "&amp;Map,"")&amp;IF(VLOOKUP(L2069,ActivityList[#Data],14,0)="Yes"," "&amp;Timeline,IF(VLOOKUP(L2069,ActivityList[#Data],14,0)="Figure"," "&amp;Timeline&amp;Figure,"")),"")</f>
        <v/>
      </c>
      <c r="C2069" s="85" t="str">
        <v>Copy a proverb</v>
      </c>
      <c r="D2069" s="218" t="str">
        <v>+ Copywork</v>
      </c>
      <c r="E2069" s="218" t="str">
        <v>Language Arts</v>
      </c>
      <c r="F2069" s="219" t="str">
        <v>Writing</v>
      </c>
      <c r="G2069" s="5">
        <v>73</v>
      </c>
      <c r="H2069" s="5" t="str">
        <v>Jesse</v>
      </c>
      <c r="I2069" s="5" t="str">
        <v>Planned</v>
      </c>
      <c r="J2069" s="220">
        <f>_xlfn.XLOOKUP(G2069,Calendar!$A$2:$A$300,Calendar!$B$2:$B$300)</f>
        <v>43446</v>
      </c>
      <c r="K2069" s="5" t="b">
        <f t="shared" ca="1" si="102"/>
        <v>0</v>
      </c>
      <c r="L2069" s="5" t="str">
        <f t="shared" si="103"/>
        <v>Language Arts+ Copywork73</v>
      </c>
    </row>
    <row r="2070" spans="1:12" hidden="1" x14ac:dyDescent="0.25">
      <c r="A2070" s="217" t="str">
        <f t="shared" si="101"/>
        <v>ƒ __/__</v>
      </c>
      <c r="B2070" s="217" t="str">
        <f>IFERROR(IF(VLOOKUP(L2070,ActivityList[#Data],13,0)="Yes"," "&amp;Map,"")&amp;IF(VLOOKUP(L2070,ActivityList[#Data],14,0)="Yes"," "&amp;Timeline,IF(VLOOKUP(L2070,ActivityList[#Data],14,0)="Figure"," "&amp;Timeline&amp;Figure,"")),"")</f>
        <v/>
      </c>
      <c r="C2070" s="85" t="str">
        <v>Copy poetry</v>
      </c>
      <c r="D2070" s="218" t="str">
        <v>+ Copywork</v>
      </c>
      <c r="E2070" s="218" t="str">
        <v>Language Arts</v>
      </c>
      <c r="F2070" s="219" t="str">
        <v>Writing</v>
      </c>
      <c r="G2070" s="5">
        <v>74</v>
      </c>
      <c r="H2070" s="5" t="str">
        <v>Jesse</v>
      </c>
      <c r="I2070" s="5" t="str">
        <v>Planned</v>
      </c>
      <c r="J2070" s="220">
        <f>_xlfn.XLOOKUP(G2070,Calendar!$A$2:$A$300,Calendar!$B$2:$B$300)</f>
        <v>43447</v>
      </c>
      <c r="K2070" s="5" t="b">
        <f t="shared" ca="1" si="102"/>
        <v>0</v>
      </c>
      <c r="L2070" s="5" t="str">
        <f t="shared" si="103"/>
        <v>Language Arts+ Copywork74</v>
      </c>
    </row>
    <row r="2071" spans="1:12" hidden="1" x14ac:dyDescent="0.25">
      <c r="A2071" s="217" t="str">
        <f t="shared" si="101"/>
        <v>ƒ __/__</v>
      </c>
      <c r="B2071" s="217" t="str">
        <f>IFERROR(IF(VLOOKUP(L2071,ActivityList[#Data],13,0)="Yes"," "&amp;Map,"")&amp;IF(VLOOKUP(L2071,ActivityList[#Data],14,0)="Yes"," "&amp;Timeline,IF(VLOOKUP(L2071,ActivityList[#Data],14,0)="Figure"," "&amp;Timeline&amp;Figure,"")),"")</f>
        <v/>
      </c>
      <c r="C2071" s="85" t="str">
        <v>Copy this week's memory verse</v>
      </c>
      <c r="D2071" s="218" t="str">
        <v>+ Copywork</v>
      </c>
      <c r="E2071" s="218" t="str">
        <v>Language Arts</v>
      </c>
      <c r="F2071" s="219" t="str">
        <v>Writing</v>
      </c>
      <c r="G2071" s="5">
        <v>76</v>
      </c>
      <c r="H2071" s="5" t="str">
        <v>Jesse</v>
      </c>
      <c r="I2071" s="5" t="str">
        <v>Planned</v>
      </c>
      <c r="J2071" s="220">
        <f>_xlfn.XLOOKUP(G2071,Calendar!$A$2:$A$300,Calendar!$B$2:$B$300)</f>
        <v>43451</v>
      </c>
      <c r="K2071" s="5" t="b">
        <f t="shared" ca="1" si="102"/>
        <v>0</v>
      </c>
      <c r="L2071" s="5" t="str">
        <f t="shared" si="103"/>
        <v>Language Arts+ Copywork76</v>
      </c>
    </row>
    <row r="2072" spans="1:12" hidden="1" x14ac:dyDescent="0.25">
      <c r="A2072" s="217" t="str">
        <f t="shared" si="101"/>
        <v>ƒ __/__</v>
      </c>
      <c r="B2072" s="217" t="str">
        <f>IFERROR(IF(VLOOKUP(L2072,ActivityList[#Data],13,0)="Yes"," "&amp;Map,"")&amp;IF(VLOOKUP(L2072,ActivityList[#Data],14,0)="Yes"," "&amp;Timeline,IF(VLOOKUP(L2072,ActivityList[#Data],14,0)="Figure"," "&amp;Timeline&amp;Figure,"")),"")</f>
        <v/>
      </c>
      <c r="C2072" s="85" t="str">
        <v>Copy a passage from literature</v>
      </c>
      <c r="D2072" s="218" t="str">
        <v>+ Copywork</v>
      </c>
      <c r="E2072" s="218" t="str">
        <v>Language Arts</v>
      </c>
      <c r="F2072" s="219" t="str">
        <v>Writing</v>
      </c>
      <c r="G2072" s="5">
        <v>77</v>
      </c>
      <c r="H2072" s="5" t="str">
        <v>Jesse</v>
      </c>
      <c r="I2072" s="5" t="str">
        <v>Planned</v>
      </c>
      <c r="J2072" s="220">
        <f>_xlfn.XLOOKUP(G2072,Calendar!$A$2:$A$300,Calendar!$B$2:$B$300)</f>
        <v>43452</v>
      </c>
      <c r="K2072" s="5" t="b">
        <f t="shared" ca="1" si="102"/>
        <v>0</v>
      </c>
      <c r="L2072" s="5" t="str">
        <f t="shared" si="103"/>
        <v>Language Arts+ Copywork77</v>
      </c>
    </row>
    <row r="2073" spans="1:12" hidden="1" x14ac:dyDescent="0.25">
      <c r="A2073" s="217" t="str">
        <f t="shared" si="101"/>
        <v>ƒ __/__</v>
      </c>
      <c r="B2073" s="217" t="str">
        <f>IFERROR(IF(VLOOKUP(L2073,ActivityList[#Data],13,0)="Yes"," "&amp;Map,"")&amp;IF(VLOOKUP(L2073,ActivityList[#Data],14,0)="Yes"," "&amp;Timeline,IF(VLOOKUP(L2073,ActivityList[#Data],14,0)="Figure"," "&amp;Timeline&amp;Figure,"")),"")</f>
        <v/>
      </c>
      <c r="C2073" s="85" t="str">
        <v>Copy a proverb</v>
      </c>
      <c r="D2073" s="218" t="str">
        <v>+ Copywork</v>
      </c>
      <c r="E2073" s="218" t="str">
        <v>Language Arts</v>
      </c>
      <c r="F2073" s="219" t="str">
        <v>Writing</v>
      </c>
      <c r="G2073" s="5">
        <v>78</v>
      </c>
      <c r="H2073" s="5" t="str">
        <v>Jesse</v>
      </c>
      <c r="I2073" s="5" t="str">
        <v>Planned</v>
      </c>
      <c r="J2073" s="220">
        <f>_xlfn.XLOOKUP(G2073,Calendar!$A$2:$A$300,Calendar!$B$2:$B$300)</f>
        <v>43453</v>
      </c>
      <c r="K2073" s="5" t="b">
        <f t="shared" ca="1" si="102"/>
        <v>0</v>
      </c>
      <c r="L2073" s="5" t="str">
        <f t="shared" si="103"/>
        <v>Language Arts+ Copywork78</v>
      </c>
    </row>
    <row r="2074" spans="1:12" hidden="1" x14ac:dyDescent="0.25">
      <c r="A2074" s="217" t="str">
        <f t="shared" si="101"/>
        <v>ƒ __/__</v>
      </c>
      <c r="B2074" s="217" t="str">
        <f>IFERROR(IF(VLOOKUP(L2074,ActivityList[#Data],13,0)="Yes"," "&amp;Map,"")&amp;IF(VLOOKUP(L2074,ActivityList[#Data],14,0)="Yes"," "&amp;Timeline,IF(VLOOKUP(L2074,ActivityList[#Data],14,0)="Figure"," "&amp;Timeline&amp;Figure,"")),"")</f>
        <v/>
      </c>
      <c r="C2074" s="85" t="str">
        <v>Copy poetry</v>
      </c>
      <c r="D2074" s="218" t="str">
        <v>+ Copywork</v>
      </c>
      <c r="E2074" s="218" t="str">
        <v>Language Arts</v>
      </c>
      <c r="F2074" s="219" t="str">
        <v>Writing</v>
      </c>
      <c r="G2074" s="5">
        <v>79</v>
      </c>
      <c r="H2074" s="5" t="str">
        <v>Jesse</v>
      </c>
      <c r="I2074" s="5" t="str">
        <v>Planned</v>
      </c>
      <c r="J2074" s="220">
        <f>_xlfn.XLOOKUP(G2074,Calendar!$A$2:$A$300,Calendar!$B$2:$B$300)</f>
        <v>43454</v>
      </c>
      <c r="K2074" s="5" t="b">
        <f t="shared" ca="1" si="102"/>
        <v>0</v>
      </c>
      <c r="L2074" s="5" t="str">
        <f t="shared" si="103"/>
        <v>Language Arts+ Copywork79</v>
      </c>
    </row>
    <row r="2075" spans="1:12" hidden="1" x14ac:dyDescent="0.25">
      <c r="A2075" s="217" t="str">
        <f t="shared" si="101"/>
        <v>ƒ __/__</v>
      </c>
      <c r="B2075" s="217" t="str">
        <f>IFERROR(IF(VLOOKUP(L2075,ActivityList[#Data],13,0)="Yes"," "&amp;Map,"")&amp;IF(VLOOKUP(L2075,ActivityList[#Data],14,0)="Yes"," "&amp;Timeline,IF(VLOOKUP(L2075,ActivityList[#Data],14,0)="Figure"," "&amp;Timeline&amp;Figure,"")),"")</f>
        <v/>
      </c>
      <c r="C2075" s="85" t="str">
        <v>Copy this week's memory verse</v>
      </c>
      <c r="D2075" s="218" t="str">
        <v>+ Copywork</v>
      </c>
      <c r="E2075" s="218" t="str">
        <v>Language Arts</v>
      </c>
      <c r="F2075" s="219" t="str">
        <v>Writing</v>
      </c>
      <c r="G2075" s="5">
        <v>81</v>
      </c>
      <c r="H2075" s="5" t="str">
        <v>Jesse</v>
      </c>
      <c r="I2075" s="5" t="str">
        <v>Planned</v>
      </c>
      <c r="J2075" s="220">
        <f>_xlfn.XLOOKUP(G2075,Calendar!$A$2:$A$300,Calendar!$B$2:$B$300)</f>
        <v>43461</v>
      </c>
      <c r="K2075" s="5" t="b">
        <f t="shared" ca="1" si="102"/>
        <v>0</v>
      </c>
      <c r="L2075" s="5" t="str">
        <f t="shared" si="103"/>
        <v>Language Arts+ Copywork81</v>
      </c>
    </row>
    <row r="2076" spans="1:12" hidden="1" x14ac:dyDescent="0.25">
      <c r="A2076" s="217" t="str">
        <f t="shared" si="101"/>
        <v>ƒ __/__</v>
      </c>
      <c r="B2076" s="217" t="str">
        <f>IFERROR(IF(VLOOKUP(L2076,ActivityList[#Data],13,0)="Yes"," "&amp;Map,"")&amp;IF(VLOOKUP(L2076,ActivityList[#Data],14,0)="Yes"," "&amp;Timeline,IF(VLOOKUP(L2076,ActivityList[#Data],14,0)="Figure"," "&amp;Timeline&amp;Figure,"")),"")</f>
        <v/>
      </c>
      <c r="C2076" s="85" t="str">
        <v>Copy a passage from literature</v>
      </c>
      <c r="D2076" s="218" t="str">
        <v>+ Copywork</v>
      </c>
      <c r="E2076" s="218" t="str">
        <v>Language Arts</v>
      </c>
      <c r="F2076" s="219" t="str">
        <v>Writing</v>
      </c>
      <c r="G2076" s="5">
        <v>82</v>
      </c>
      <c r="H2076" s="5" t="str">
        <v>Jesse</v>
      </c>
      <c r="I2076" s="5" t="str">
        <v>Planned</v>
      </c>
      <c r="J2076" s="220">
        <f>_xlfn.XLOOKUP(G2076,Calendar!$A$2:$A$300,Calendar!$B$2:$B$300)</f>
        <v>43462</v>
      </c>
      <c r="K2076" s="5" t="b">
        <f t="shared" ca="1" si="102"/>
        <v>0</v>
      </c>
      <c r="L2076" s="5" t="str">
        <f t="shared" si="103"/>
        <v>Language Arts+ Copywork82</v>
      </c>
    </row>
    <row r="2077" spans="1:12" hidden="1" x14ac:dyDescent="0.25">
      <c r="A2077" s="217" t="str">
        <f t="shared" si="101"/>
        <v>ƒ __/__</v>
      </c>
      <c r="B2077" s="217" t="str">
        <f>IFERROR(IF(VLOOKUP(L2077,ActivityList[#Data],13,0)="Yes"," "&amp;Map,"")&amp;IF(VLOOKUP(L2077,ActivityList[#Data],14,0)="Yes"," "&amp;Timeline,IF(VLOOKUP(L2077,ActivityList[#Data],14,0)="Figure"," "&amp;Timeline&amp;Figure,"")),"")</f>
        <v/>
      </c>
      <c r="C2077" s="85" t="str">
        <v>Copy a proverb</v>
      </c>
      <c r="D2077" s="218" t="str">
        <v>+ Copywork</v>
      </c>
      <c r="E2077" s="218" t="str">
        <v>Language Arts</v>
      </c>
      <c r="F2077" s="219" t="str">
        <v>Writing</v>
      </c>
      <c r="G2077" s="5">
        <v>83</v>
      </c>
      <c r="H2077" s="5" t="str">
        <v>Jesse</v>
      </c>
      <c r="I2077" s="5" t="str">
        <v>Planned</v>
      </c>
      <c r="J2077" s="220">
        <f>_xlfn.XLOOKUP(G2077,Calendar!$A$2:$A$300,Calendar!$B$2:$B$300)</f>
        <v>43467</v>
      </c>
      <c r="K2077" s="5" t="b">
        <f t="shared" ca="1" si="102"/>
        <v>0</v>
      </c>
      <c r="L2077" s="5" t="str">
        <f t="shared" si="103"/>
        <v>Language Arts+ Copywork83</v>
      </c>
    </row>
    <row r="2078" spans="1:12" hidden="1" x14ac:dyDescent="0.25">
      <c r="A2078" s="217" t="str">
        <f t="shared" si="101"/>
        <v>ƒ __/__</v>
      </c>
      <c r="B2078" s="217" t="str">
        <f>IFERROR(IF(VLOOKUP(L2078,ActivityList[#Data],13,0)="Yes"," "&amp;Map,"")&amp;IF(VLOOKUP(L2078,ActivityList[#Data],14,0)="Yes"," "&amp;Timeline,IF(VLOOKUP(L2078,ActivityList[#Data],14,0)="Figure"," "&amp;Timeline&amp;Figure,"")),"")</f>
        <v/>
      </c>
      <c r="C2078" s="85" t="str">
        <v>Copy poetry</v>
      </c>
      <c r="D2078" s="218" t="str">
        <v>+ Copywork</v>
      </c>
      <c r="E2078" s="218" t="str">
        <v>Language Arts</v>
      </c>
      <c r="F2078" s="219" t="str">
        <v>Writing</v>
      </c>
      <c r="G2078" s="5">
        <v>84</v>
      </c>
      <c r="H2078" s="5" t="str">
        <v>Jesse</v>
      </c>
      <c r="I2078" s="5" t="str">
        <v>Planned</v>
      </c>
      <c r="J2078" s="220">
        <f>_xlfn.XLOOKUP(G2078,Calendar!$A$2:$A$300,Calendar!$B$2:$B$300)</f>
        <v>43468</v>
      </c>
      <c r="K2078" s="5" t="b">
        <f t="shared" ca="1" si="102"/>
        <v>0</v>
      </c>
      <c r="L2078" s="5" t="str">
        <f t="shared" si="103"/>
        <v>Language Arts+ Copywork84</v>
      </c>
    </row>
    <row r="2079" spans="1:12" hidden="1" x14ac:dyDescent="0.25">
      <c r="A2079" s="217" t="str">
        <f t="shared" si="101"/>
        <v>ƒ __/__</v>
      </c>
      <c r="B2079" s="217" t="str">
        <f>IFERROR(IF(VLOOKUP(L2079,ActivityList[#Data],13,0)="Yes"," "&amp;Map,"")&amp;IF(VLOOKUP(L2079,ActivityList[#Data],14,0)="Yes"," "&amp;Timeline,IF(VLOOKUP(L2079,ActivityList[#Data],14,0)="Figure"," "&amp;Timeline&amp;Figure,"")),"")</f>
        <v/>
      </c>
      <c r="C2079" s="85" t="str">
        <v>Copy this week's memory verse</v>
      </c>
      <c r="D2079" s="218" t="str">
        <v>+ Copywork</v>
      </c>
      <c r="E2079" s="218" t="str">
        <v>Language Arts</v>
      </c>
      <c r="F2079" s="219" t="str">
        <v>Writing</v>
      </c>
      <c r="G2079" s="5">
        <v>86</v>
      </c>
      <c r="H2079" s="5" t="str">
        <v>Jesse</v>
      </c>
      <c r="I2079" s="5" t="str">
        <v>Planned</v>
      </c>
      <c r="J2079" s="220">
        <f>_xlfn.XLOOKUP(G2079,Calendar!$A$2:$A$300,Calendar!$B$2:$B$300)</f>
        <v>43472</v>
      </c>
      <c r="K2079" s="5" t="b">
        <f t="shared" ca="1" si="102"/>
        <v>0</v>
      </c>
      <c r="L2079" s="5" t="str">
        <f t="shared" si="103"/>
        <v>Language Arts+ Copywork86</v>
      </c>
    </row>
    <row r="2080" spans="1:12" hidden="1" x14ac:dyDescent="0.25">
      <c r="A2080" s="217" t="str">
        <f t="shared" si="101"/>
        <v>ƒ __/__</v>
      </c>
      <c r="B2080" s="217" t="str">
        <f>IFERROR(IF(VLOOKUP(L2080,ActivityList[#Data],13,0)="Yes"," "&amp;Map,"")&amp;IF(VLOOKUP(L2080,ActivityList[#Data],14,0)="Yes"," "&amp;Timeline,IF(VLOOKUP(L2080,ActivityList[#Data],14,0)="Figure"," "&amp;Timeline&amp;Figure,"")),"")</f>
        <v/>
      </c>
      <c r="C2080" s="85" t="str">
        <v>Copy a passage from literature</v>
      </c>
      <c r="D2080" s="218" t="str">
        <v>+ Copywork</v>
      </c>
      <c r="E2080" s="218" t="str">
        <v>Language Arts</v>
      </c>
      <c r="F2080" s="219" t="str">
        <v>Writing</v>
      </c>
      <c r="G2080" s="5">
        <v>87</v>
      </c>
      <c r="H2080" s="5" t="str">
        <v>Jesse</v>
      </c>
      <c r="I2080" s="5" t="str">
        <v>Planned</v>
      </c>
      <c r="J2080" s="220">
        <f>_xlfn.XLOOKUP(G2080,Calendar!$A$2:$A$300,Calendar!$B$2:$B$300)</f>
        <v>43473</v>
      </c>
      <c r="K2080" s="5" t="b">
        <f t="shared" ca="1" si="102"/>
        <v>0</v>
      </c>
      <c r="L2080" s="5" t="str">
        <f t="shared" si="103"/>
        <v>Language Arts+ Copywork87</v>
      </c>
    </row>
    <row r="2081" spans="1:12" hidden="1" x14ac:dyDescent="0.25">
      <c r="A2081" s="217" t="str">
        <f t="shared" si="101"/>
        <v>ƒ __/__</v>
      </c>
      <c r="B2081" s="217" t="str">
        <f>IFERROR(IF(VLOOKUP(L2081,ActivityList[#Data],13,0)="Yes"," "&amp;Map,"")&amp;IF(VLOOKUP(L2081,ActivityList[#Data],14,0)="Yes"," "&amp;Timeline,IF(VLOOKUP(L2081,ActivityList[#Data],14,0)="Figure"," "&amp;Timeline&amp;Figure,"")),"")</f>
        <v/>
      </c>
      <c r="C2081" s="85" t="str">
        <v>Copy a proverb</v>
      </c>
      <c r="D2081" s="218" t="str">
        <v>+ Copywork</v>
      </c>
      <c r="E2081" s="218" t="str">
        <v>Language Arts</v>
      </c>
      <c r="F2081" s="219" t="str">
        <v>Writing</v>
      </c>
      <c r="G2081" s="5">
        <v>88</v>
      </c>
      <c r="H2081" s="5" t="str">
        <v>Jesse</v>
      </c>
      <c r="I2081" s="5" t="str">
        <v>Planned</v>
      </c>
      <c r="J2081" s="220">
        <f>_xlfn.XLOOKUP(G2081,Calendar!$A$2:$A$300,Calendar!$B$2:$B$300)</f>
        <v>43474</v>
      </c>
      <c r="K2081" s="5" t="b">
        <f t="shared" ca="1" si="102"/>
        <v>0</v>
      </c>
      <c r="L2081" s="5" t="str">
        <f t="shared" si="103"/>
        <v>Language Arts+ Copywork88</v>
      </c>
    </row>
    <row r="2082" spans="1:12" hidden="1" x14ac:dyDescent="0.25">
      <c r="A2082" s="217" t="str">
        <f t="shared" si="101"/>
        <v>ƒ __/__</v>
      </c>
      <c r="B2082" s="217" t="str">
        <f>IFERROR(IF(VLOOKUP(L2082,ActivityList[#Data],13,0)="Yes"," "&amp;Map,"")&amp;IF(VLOOKUP(L2082,ActivityList[#Data],14,0)="Yes"," "&amp;Timeline,IF(VLOOKUP(L2082,ActivityList[#Data],14,0)="Figure"," "&amp;Timeline&amp;Figure,"")),"")</f>
        <v/>
      </c>
      <c r="C2082" s="85" t="str">
        <v>Copy poetry</v>
      </c>
      <c r="D2082" s="218" t="str">
        <v>+ Copywork</v>
      </c>
      <c r="E2082" s="218" t="str">
        <v>Language Arts</v>
      </c>
      <c r="F2082" s="219" t="str">
        <v>Writing</v>
      </c>
      <c r="G2082" s="5">
        <v>89</v>
      </c>
      <c r="H2082" s="5" t="str">
        <v>Jesse</v>
      </c>
      <c r="I2082" s="5" t="str">
        <v>Planned</v>
      </c>
      <c r="J2082" s="220">
        <f>_xlfn.XLOOKUP(G2082,Calendar!$A$2:$A$300,Calendar!$B$2:$B$300)</f>
        <v>43475</v>
      </c>
      <c r="K2082" s="5" t="b">
        <f t="shared" ca="1" si="102"/>
        <v>0</v>
      </c>
      <c r="L2082" s="5" t="str">
        <f t="shared" si="103"/>
        <v>Language Arts+ Copywork89</v>
      </c>
    </row>
    <row r="2083" spans="1:12" hidden="1" x14ac:dyDescent="0.25">
      <c r="A2083" s="217" t="str">
        <f t="shared" si="101"/>
        <v>ƒ __/__</v>
      </c>
      <c r="B2083" s="217" t="str">
        <f>IFERROR(IF(VLOOKUP(L2083,ActivityList[#Data],13,0)="Yes"," "&amp;Map,"")&amp;IF(VLOOKUP(L2083,ActivityList[#Data],14,0)="Yes"," "&amp;Timeline,IF(VLOOKUP(L2083,ActivityList[#Data],14,0)="Figure"," "&amp;Timeline&amp;Figure,"")),"")</f>
        <v/>
      </c>
      <c r="C2083" s="85" t="str">
        <v>Copy this week's memory verse</v>
      </c>
      <c r="D2083" s="218" t="str">
        <v>+ Copywork</v>
      </c>
      <c r="E2083" s="218" t="str">
        <v>Language Arts</v>
      </c>
      <c r="F2083" s="219" t="str">
        <v>Writing</v>
      </c>
      <c r="G2083" s="5">
        <v>91</v>
      </c>
      <c r="H2083" s="5" t="str">
        <v>Jesse</v>
      </c>
      <c r="I2083" s="5" t="str">
        <v>Planned</v>
      </c>
      <c r="J2083" s="220">
        <f>_xlfn.XLOOKUP(G2083,Calendar!$A$2:$A$300,Calendar!$B$2:$B$300)</f>
        <v>43479</v>
      </c>
      <c r="K2083" s="5" t="b">
        <f t="shared" ca="1" si="102"/>
        <v>0</v>
      </c>
      <c r="L2083" s="5" t="str">
        <f t="shared" si="103"/>
        <v>Language Arts+ Copywork91</v>
      </c>
    </row>
    <row r="2084" spans="1:12" hidden="1" x14ac:dyDescent="0.25">
      <c r="A2084" s="217" t="str">
        <f t="shared" si="101"/>
        <v>ƒ __/__</v>
      </c>
      <c r="B2084" s="217" t="str">
        <f>IFERROR(IF(VLOOKUP(L2084,ActivityList[#Data],13,0)="Yes"," "&amp;Map,"")&amp;IF(VLOOKUP(L2084,ActivityList[#Data],14,0)="Yes"," "&amp;Timeline,IF(VLOOKUP(L2084,ActivityList[#Data],14,0)="Figure"," "&amp;Timeline&amp;Figure,"")),"")</f>
        <v/>
      </c>
      <c r="C2084" s="85" t="str">
        <v>Copy a passage from literature</v>
      </c>
      <c r="D2084" s="218" t="str">
        <v>+ Copywork</v>
      </c>
      <c r="E2084" s="218" t="str">
        <v>Language Arts</v>
      </c>
      <c r="F2084" s="219" t="str">
        <v>Writing</v>
      </c>
      <c r="G2084" s="5">
        <v>92</v>
      </c>
      <c r="H2084" s="5" t="str">
        <v>Jesse</v>
      </c>
      <c r="I2084" s="5" t="str">
        <v>Planned</v>
      </c>
      <c r="J2084" s="220">
        <f>_xlfn.XLOOKUP(G2084,Calendar!$A$2:$A$300,Calendar!$B$2:$B$300)</f>
        <v>43480</v>
      </c>
      <c r="K2084" s="5" t="b">
        <f t="shared" ca="1" si="102"/>
        <v>0</v>
      </c>
      <c r="L2084" s="5" t="str">
        <f t="shared" si="103"/>
        <v>Language Arts+ Copywork92</v>
      </c>
    </row>
    <row r="2085" spans="1:12" hidden="1" x14ac:dyDescent="0.25">
      <c r="A2085" s="217" t="str">
        <f t="shared" si="101"/>
        <v>ƒ __/__</v>
      </c>
      <c r="B2085" s="217" t="str">
        <f>IFERROR(IF(VLOOKUP(L2085,ActivityList[#Data],13,0)="Yes"," "&amp;Map,"")&amp;IF(VLOOKUP(L2085,ActivityList[#Data],14,0)="Yes"," "&amp;Timeline,IF(VLOOKUP(L2085,ActivityList[#Data],14,0)="Figure"," "&amp;Timeline&amp;Figure,"")),"")</f>
        <v/>
      </c>
      <c r="C2085" s="85" t="str">
        <v>Copy a proverb</v>
      </c>
      <c r="D2085" s="218" t="str">
        <v>+ Copywork</v>
      </c>
      <c r="E2085" s="218" t="str">
        <v>Language Arts</v>
      </c>
      <c r="F2085" s="219" t="str">
        <v>Writing</v>
      </c>
      <c r="G2085" s="5">
        <v>93</v>
      </c>
      <c r="H2085" s="5" t="str">
        <v>Jesse</v>
      </c>
      <c r="I2085" s="5" t="str">
        <v>Planned</v>
      </c>
      <c r="J2085" s="220">
        <f>_xlfn.XLOOKUP(G2085,Calendar!$A$2:$A$300,Calendar!$B$2:$B$300)</f>
        <v>43481</v>
      </c>
      <c r="K2085" s="5" t="b">
        <f t="shared" ca="1" si="102"/>
        <v>0</v>
      </c>
      <c r="L2085" s="5" t="str">
        <f t="shared" si="103"/>
        <v>Language Arts+ Copywork93</v>
      </c>
    </row>
    <row r="2086" spans="1:12" hidden="1" x14ac:dyDescent="0.25">
      <c r="A2086" s="217" t="str">
        <f t="shared" si="101"/>
        <v>ƒ __/__</v>
      </c>
      <c r="B2086" s="217" t="str">
        <f>IFERROR(IF(VLOOKUP(L2086,ActivityList[#Data],13,0)="Yes"," "&amp;Map,"")&amp;IF(VLOOKUP(L2086,ActivityList[#Data],14,0)="Yes"," "&amp;Timeline,IF(VLOOKUP(L2086,ActivityList[#Data],14,0)="Figure"," "&amp;Timeline&amp;Figure,"")),"")</f>
        <v/>
      </c>
      <c r="C2086" s="85" t="str">
        <v>Copy poetry</v>
      </c>
      <c r="D2086" s="218" t="str">
        <v>+ Copywork</v>
      </c>
      <c r="E2086" s="218" t="str">
        <v>Language Arts</v>
      </c>
      <c r="F2086" s="219" t="str">
        <v>Writing</v>
      </c>
      <c r="G2086" s="5">
        <v>94</v>
      </c>
      <c r="H2086" s="5" t="str">
        <v>Jesse</v>
      </c>
      <c r="I2086" s="5" t="str">
        <v>Planned</v>
      </c>
      <c r="J2086" s="220">
        <f>_xlfn.XLOOKUP(G2086,Calendar!$A$2:$A$300,Calendar!$B$2:$B$300)</f>
        <v>43482</v>
      </c>
      <c r="K2086" s="5" t="b">
        <f t="shared" ca="1" si="102"/>
        <v>0</v>
      </c>
      <c r="L2086" s="5" t="str">
        <f t="shared" si="103"/>
        <v>Language Arts+ Copywork94</v>
      </c>
    </row>
    <row r="2087" spans="1:12" hidden="1" x14ac:dyDescent="0.25">
      <c r="A2087" s="217" t="str">
        <f t="shared" si="101"/>
        <v>ƒ __/__</v>
      </c>
      <c r="B2087" s="217" t="str">
        <f>IFERROR(IF(VLOOKUP(L2087,ActivityList[#Data],13,0)="Yes"," "&amp;Map,"")&amp;IF(VLOOKUP(L2087,ActivityList[#Data],14,0)="Yes"," "&amp;Timeline,IF(VLOOKUP(L2087,ActivityList[#Data],14,0)="Figure"," "&amp;Timeline&amp;Figure,"")),"")</f>
        <v/>
      </c>
      <c r="C2087" s="85" t="str">
        <v>Copy this week's memory verse</v>
      </c>
      <c r="D2087" s="218" t="str">
        <v>+ Copywork</v>
      </c>
      <c r="E2087" s="218" t="str">
        <v>Language Arts</v>
      </c>
      <c r="F2087" s="219" t="str">
        <v>Writing</v>
      </c>
      <c r="G2087" s="5">
        <v>96</v>
      </c>
      <c r="H2087" s="5" t="str">
        <v>Jesse</v>
      </c>
      <c r="I2087" s="5" t="str">
        <v>Planned</v>
      </c>
      <c r="J2087" s="220">
        <f>_xlfn.XLOOKUP(G2087,Calendar!$A$2:$A$300,Calendar!$B$2:$B$300)</f>
        <v>43486</v>
      </c>
      <c r="K2087" s="5" t="b">
        <f t="shared" ca="1" si="102"/>
        <v>0</v>
      </c>
      <c r="L2087" s="5" t="str">
        <f t="shared" si="103"/>
        <v>Language Arts+ Copywork96</v>
      </c>
    </row>
    <row r="2088" spans="1:12" hidden="1" x14ac:dyDescent="0.25">
      <c r="A2088" s="217" t="str">
        <f t="shared" si="101"/>
        <v>ƒ __/__</v>
      </c>
      <c r="B2088" s="217" t="str">
        <f>IFERROR(IF(VLOOKUP(L2088,ActivityList[#Data],13,0)="Yes"," "&amp;Map,"")&amp;IF(VLOOKUP(L2088,ActivityList[#Data],14,0)="Yes"," "&amp;Timeline,IF(VLOOKUP(L2088,ActivityList[#Data],14,0)="Figure"," "&amp;Timeline&amp;Figure,"")),"")</f>
        <v/>
      </c>
      <c r="C2088" s="85" t="str">
        <v>Copy a passage from literature</v>
      </c>
      <c r="D2088" s="218" t="str">
        <v>+ Copywork</v>
      </c>
      <c r="E2088" s="218" t="str">
        <v>Language Arts</v>
      </c>
      <c r="F2088" s="219" t="str">
        <v>Writing</v>
      </c>
      <c r="G2088" s="5">
        <v>97</v>
      </c>
      <c r="H2088" s="5" t="str">
        <v>Jesse</v>
      </c>
      <c r="I2088" s="5" t="str">
        <v>Planned</v>
      </c>
      <c r="J2088" s="220">
        <f>_xlfn.XLOOKUP(G2088,Calendar!$A$2:$A$300,Calendar!$B$2:$B$300)</f>
        <v>43487</v>
      </c>
      <c r="K2088" s="5" t="b">
        <f t="shared" ca="1" si="102"/>
        <v>0</v>
      </c>
      <c r="L2088" s="5" t="str">
        <f t="shared" si="103"/>
        <v>Language Arts+ Copywork97</v>
      </c>
    </row>
    <row r="2089" spans="1:12" hidden="1" x14ac:dyDescent="0.25">
      <c r="A2089" s="217" t="str">
        <f t="shared" si="101"/>
        <v>ƒ __/__</v>
      </c>
      <c r="B2089" s="217" t="str">
        <f>IFERROR(IF(VLOOKUP(L2089,ActivityList[#Data],13,0)="Yes"," "&amp;Map,"")&amp;IF(VLOOKUP(L2089,ActivityList[#Data],14,0)="Yes"," "&amp;Timeline,IF(VLOOKUP(L2089,ActivityList[#Data],14,0)="Figure"," "&amp;Timeline&amp;Figure,"")),"")</f>
        <v/>
      </c>
      <c r="C2089" s="85" t="str">
        <v>Copy a proverb</v>
      </c>
      <c r="D2089" s="218" t="str">
        <v>+ Copywork</v>
      </c>
      <c r="E2089" s="218" t="str">
        <v>Language Arts</v>
      </c>
      <c r="F2089" s="219" t="str">
        <v>Writing</v>
      </c>
      <c r="G2089" s="5">
        <v>98</v>
      </c>
      <c r="H2089" s="5" t="str">
        <v>Jesse</v>
      </c>
      <c r="I2089" s="5" t="str">
        <v>Planned</v>
      </c>
      <c r="J2089" s="220">
        <f>_xlfn.XLOOKUP(G2089,Calendar!$A$2:$A$300,Calendar!$B$2:$B$300)</f>
        <v>43488</v>
      </c>
      <c r="K2089" s="5" t="b">
        <f t="shared" ca="1" si="102"/>
        <v>0</v>
      </c>
      <c r="L2089" s="5" t="str">
        <f t="shared" si="103"/>
        <v>Language Arts+ Copywork98</v>
      </c>
    </row>
    <row r="2090" spans="1:12" hidden="1" x14ac:dyDescent="0.25">
      <c r="A2090" s="217" t="str">
        <f t="shared" si="101"/>
        <v>ƒ __/__</v>
      </c>
      <c r="B2090" s="217" t="str">
        <f>IFERROR(IF(VLOOKUP(L2090,ActivityList[#Data],13,0)="Yes"," "&amp;Map,"")&amp;IF(VLOOKUP(L2090,ActivityList[#Data],14,0)="Yes"," "&amp;Timeline,IF(VLOOKUP(L2090,ActivityList[#Data],14,0)="Figure"," "&amp;Timeline&amp;Figure,"")),"")</f>
        <v/>
      </c>
      <c r="C2090" s="85" t="str">
        <v>Copy poetry</v>
      </c>
      <c r="D2090" s="218" t="str">
        <v>+ Copywork</v>
      </c>
      <c r="E2090" s="218" t="str">
        <v>Language Arts</v>
      </c>
      <c r="F2090" s="219" t="str">
        <v>Writing</v>
      </c>
      <c r="G2090" s="5">
        <v>99</v>
      </c>
      <c r="H2090" s="5" t="str">
        <v>Jesse</v>
      </c>
      <c r="I2090" s="5" t="str">
        <v>Planned</v>
      </c>
      <c r="J2090" s="220">
        <f>_xlfn.XLOOKUP(G2090,Calendar!$A$2:$A$300,Calendar!$B$2:$B$300)</f>
        <v>43489</v>
      </c>
      <c r="K2090" s="5" t="b">
        <f t="shared" ca="1" si="102"/>
        <v>0</v>
      </c>
      <c r="L2090" s="5" t="str">
        <f t="shared" si="103"/>
        <v>Language Arts+ Copywork99</v>
      </c>
    </row>
    <row r="2091" spans="1:12" hidden="1" x14ac:dyDescent="0.25">
      <c r="A2091" s="217" t="str">
        <f t="shared" si="101"/>
        <v>ƒ __/__</v>
      </c>
      <c r="B2091" s="217" t="str">
        <f>IFERROR(IF(VLOOKUP(L2091,ActivityList[#Data],13,0)="Yes"," "&amp;Map,"")&amp;IF(VLOOKUP(L2091,ActivityList[#Data],14,0)="Yes"," "&amp;Timeline,IF(VLOOKUP(L2091,ActivityList[#Data],14,0)="Figure"," "&amp;Timeline&amp;Figure,"")),"")</f>
        <v/>
      </c>
      <c r="C2091" s="85" t="str">
        <v>Copy this week's memory verse</v>
      </c>
      <c r="D2091" s="218" t="str">
        <v>+ Copywork</v>
      </c>
      <c r="E2091" s="218" t="str">
        <v>Language Arts</v>
      </c>
      <c r="F2091" s="219" t="str">
        <v>Writing</v>
      </c>
      <c r="G2091" s="5">
        <v>101</v>
      </c>
      <c r="H2091" s="5" t="str">
        <v>Jesse</v>
      </c>
      <c r="I2091" s="5" t="str">
        <v>Planned</v>
      </c>
      <c r="J2091" s="220">
        <f>_xlfn.XLOOKUP(G2091,Calendar!$A$2:$A$300,Calendar!$B$2:$B$300)</f>
        <v>43493</v>
      </c>
      <c r="K2091" s="5" t="b">
        <f t="shared" ca="1" si="102"/>
        <v>0</v>
      </c>
      <c r="L2091" s="5" t="str">
        <f t="shared" si="103"/>
        <v>Language Arts+ Copywork101</v>
      </c>
    </row>
    <row r="2092" spans="1:12" hidden="1" x14ac:dyDescent="0.25">
      <c r="A2092" s="217" t="str">
        <f t="shared" si="101"/>
        <v>ƒ __/__</v>
      </c>
      <c r="B2092" s="217" t="str">
        <f>IFERROR(IF(VLOOKUP(L2092,ActivityList[#Data],13,0)="Yes"," "&amp;Map,"")&amp;IF(VLOOKUP(L2092,ActivityList[#Data],14,0)="Yes"," "&amp;Timeline,IF(VLOOKUP(L2092,ActivityList[#Data],14,0)="Figure"," "&amp;Timeline&amp;Figure,"")),"")</f>
        <v/>
      </c>
      <c r="C2092" s="85" t="str">
        <v>Copy a passage from literature</v>
      </c>
      <c r="D2092" s="218" t="str">
        <v>+ Copywork</v>
      </c>
      <c r="E2092" s="218" t="str">
        <v>Language Arts</v>
      </c>
      <c r="F2092" s="219" t="str">
        <v>Writing</v>
      </c>
      <c r="G2092" s="5">
        <v>102</v>
      </c>
      <c r="H2092" s="5" t="str">
        <v>Jesse</v>
      </c>
      <c r="I2092" s="5" t="str">
        <v>Planned</v>
      </c>
      <c r="J2092" s="220">
        <f>_xlfn.XLOOKUP(G2092,Calendar!$A$2:$A$300,Calendar!$B$2:$B$300)</f>
        <v>43494</v>
      </c>
      <c r="K2092" s="5" t="b">
        <f t="shared" ca="1" si="102"/>
        <v>0</v>
      </c>
      <c r="L2092" s="5" t="str">
        <f t="shared" si="103"/>
        <v>Language Arts+ Copywork102</v>
      </c>
    </row>
    <row r="2093" spans="1:12" hidden="1" x14ac:dyDescent="0.25">
      <c r="A2093" s="217" t="str">
        <f t="shared" si="101"/>
        <v>ƒ __/__</v>
      </c>
      <c r="B2093" s="217" t="str">
        <f>IFERROR(IF(VLOOKUP(L2093,ActivityList[#Data],13,0)="Yes"," "&amp;Map,"")&amp;IF(VLOOKUP(L2093,ActivityList[#Data],14,0)="Yes"," "&amp;Timeline,IF(VLOOKUP(L2093,ActivityList[#Data],14,0)="Figure"," "&amp;Timeline&amp;Figure,"")),"")</f>
        <v/>
      </c>
      <c r="C2093" s="85" t="str">
        <v>Copy a proverb</v>
      </c>
      <c r="D2093" s="218" t="str">
        <v>+ Copywork</v>
      </c>
      <c r="E2093" s="218" t="str">
        <v>Language Arts</v>
      </c>
      <c r="F2093" s="219" t="str">
        <v>Writing</v>
      </c>
      <c r="G2093" s="5">
        <v>103</v>
      </c>
      <c r="H2093" s="5" t="str">
        <v>Jesse</v>
      </c>
      <c r="I2093" s="5" t="str">
        <v>Planned</v>
      </c>
      <c r="J2093" s="220">
        <f>_xlfn.XLOOKUP(G2093,Calendar!$A$2:$A$300,Calendar!$B$2:$B$300)</f>
        <v>43495</v>
      </c>
      <c r="K2093" s="5" t="b">
        <f t="shared" ca="1" si="102"/>
        <v>0</v>
      </c>
      <c r="L2093" s="5" t="str">
        <f t="shared" si="103"/>
        <v>Language Arts+ Copywork103</v>
      </c>
    </row>
    <row r="2094" spans="1:12" hidden="1" x14ac:dyDescent="0.25">
      <c r="A2094" s="217" t="str">
        <f t="shared" si="101"/>
        <v>ƒ __/__</v>
      </c>
      <c r="B2094" s="217" t="str">
        <f>IFERROR(IF(VLOOKUP(L2094,ActivityList[#Data],13,0)="Yes"," "&amp;Map,"")&amp;IF(VLOOKUP(L2094,ActivityList[#Data],14,0)="Yes"," "&amp;Timeline,IF(VLOOKUP(L2094,ActivityList[#Data],14,0)="Figure"," "&amp;Timeline&amp;Figure,"")),"")</f>
        <v/>
      </c>
      <c r="C2094" s="85" t="str">
        <v>Copy poetry</v>
      </c>
      <c r="D2094" s="218" t="str">
        <v>+ Copywork</v>
      </c>
      <c r="E2094" s="218" t="str">
        <v>Language Arts</v>
      </c>
      <c r="F2094" s="219" t="str">
        <v>Writing</v>
      </c>
      <c r="G2094" s="5">
        <v>104</v>
      </c>
      <c r="H2094" s="5" t="str">
        <v>Jesse</v>
      </c>
      <c r="I2094" s="5" t="str">
        <v>Planned</v>
      </c>
      <c r="J2094" s="220">
        <f>_xlfn.XLOOKUP(G2094,Calendar!$A$2:$A$300,Calendar!$B$2:$B$300)</f>
        <v>43496</v>
      </c>
      <c r="K2094" s="5" t="b">
        <f t="shared" ca="1" si="102"/>
        <v>0</v>
      </c>
      <c r="L2094" s="5" t="str">
        <f t="shared" si="103"/>
        <v>Language Arts+ Copywork104</v>
      </c>
    </row>
    <row r="2095" spans="1:12" hidden="1" x14ac:dyDescent="0.25">
      <c r="A2095" s="217" t="str">
        <f t="shared" si="101"/>
        <v>ƒ __/__</v>
      </c>
      <c r="B2095" s="217" t="str">
        <f>IFERROR(IF(VLOOKUP(L2095,ActivityList[#Data],13,0)="Yes"," "&amp;Map,"")&amp;IF(VLOOKUP(L2095,ActivityList[#Data],14,0)="Yes"," "&amp;Timeline,IF(VLOOKUP(L2095,ActivityList[#Data],14,0)="Figure"," "&amp;Timeline&amp;Figure,"")),"")</f>
        <v/>
      </c>
      <c r="C2095" s="85" t="str">
        <v>Copy this week's memory verse</v>
      </c>
      <c r="D2095" s="218" t="str">
        <v>+ Copywork</v>
      </c>
      <c r="E2095" s="218" t="str">
        <v>Language Arts</v>
      </c>
      <c r="F2095" s="219" t="str">
        <v>Writing</v>
      </c>
      <c r="G2095" s="5">
        <v>106</v>
      </c>
      <c r="H2095" s="5" t="str">
        <v>Jesse</v>
      </c>
      <c r="I2095" s="5" t="str">
        <v>Planned</v>
      </c>
      <c r="J2095" s="220">
        <f>_xlfn.XLOOKUP(G2095,Calendar!$A$2:$A$300,Calendar!$B$2:$B$300)</f>
        <v>43500</v>
      </c>
      <c r="K2095" s="5" t="b">
        <f t="shared" ca="1" si="102"/>
        <v>0</v>
      </c>
      <c r="L2095" s="5" t="str">
        <f t="shared" si="103"/>
        <v>Language Arts+ Copywork106</v>
      </c>
    </row>
    <row r="2096" spans="1:12" hidden="1" x14ac:dyDescent="0.25">
      <c r="A2096" s="217" t="str">
        <f t="shared" si="101"/>
        <v>ƒ __/__</v>
      </c>
      <c r="B2096" s="217" t="str">
        <f>IFERROR(IF(VLOOKUP(L2096,ActivityList[#Data],13,0)="Yes"," "&amp;Map,"")&amp;IF(VLOOKUP(L2096,ActivityList[#Data],14,0)="Yes"," "&amp;Timeline,IF(VLOOKUP(L2096,ActivityList[#Data],14,0)="Figure"," "&amp;Timeline&amp;Figure,"")),"")</f>
        <v/>
      </c>
      <c r="C2096" s="85" t="str">
        <v>Copy a passage from literature</v>
      </c>
      <c r="D2096" s="218" t="str">
        <v>+ Copywork</v>
      </c>
      <c r="E2096" s="218" t="str">
        <v>Language Arts</v>
      </c>
      <c r="F2096" s="219" t="str">
        <v>Writing</v>
      </c>
      <c r="G2096" s="5">
        <v>107</v>
      </c>
      <c r="H2096" s="5" t="str">
        <v>Jesse</v>
      </c>
      <c r="I2096" s="5" t="str">
        <v>Planned</v>
      </c>
      <c r="J2096" s="220">
        <f>_xlfn.XLOOKUP(G2096,Calendar!$A$2:$A$300,Calendar!$B$2:$B$300)</f>
        <v>43501</v>
      </c>
      <c r="K2096" s="5" t="b">
        <f t="shared" ca="1" si="102"/>
        <v>0</v>
      </c>
      <c r="L2096" s="5" t="str">
        <f t="shared" si="103"/>
        <v>Language Arts+ Copywork107</v>
      </c>
    </row>
    <row r="2097" spans="1:12" hidden="1" x14ac:dyDescent="0.25">
      <c r="A2097" s="217" t="str">
        <f t="shared" si="101"/>
        <v>ƒ __/__</v>
      </c>
      <c r="B2097" s="217" t="str">
        <f>IFERROR(IF(VLOOKUP(L2097,ActivityList[#Data],13,0)="Yes"," "&amp;Map,"")&amp;IF(VLOOKUP(L2097,ActivityList[#Data],14,0)="Yes"," "&amp;Timeline,IF(VLOOKUP(L2097,ActivityList[#Data],14,0)="Figure"," "&amp;Timeline&amp;Figure,"")),"")</f>
        <v/>
      </c>
      <c r="C2097" s="85" t="str">
        <v>Copy a proverb</v>
      </c>
      <c r="D2097" s="218" t="str">
        <v>+ Copywork</v>
      </c>
      <c r="E2097" s="218" t="str">
        <v>Language Arts</v>
      </c>
      <c r="F2097" s="219" t="str">
        <v>Writing</v>
      </c>
      <c r="G2097" s="5">
        <v>108</v>
      </c>
      <c r="H2097" s="5" t="str">
        <v>Jesse</v>
      </c>
      <c r="I2097" s="5" t="str">
        <v>Planned</v>
      </c>
      <c r="J2097" s="220">
        <f>_xlfn.XLOOKUP(G2097,Calendar!$A$2:$A$300,Calendar!$B$2:$B$300)</f>
        <v>43502</v>
      </c>
      <c r="K2097" s="5" t="b">
        <f t="shared" ca="1" si="102"/>
        <v>0</v>
      </c>
      <c r="L2097" s="5" t="str">
        <f t="shared" si="103"/>
        <v>Language Arts+ Copywork108</v>
      </c>
    </row>
    <row r="2098" spans="1:12" hidden="1" x14ac:dyDescent="0.25">
      <c r="A2098" s="217" t="str">
        <f t="shared" si="101"/>
        <v>ƒ __/__</v>
      </c>
      <c r="B2098" s="217" t="str">
        <f>IFERROR(IF(VLOOKUP(L2098,ActivityList[#Data],13,0)="Yes"," "&amp;Map,"")&amp;IF(VLOOKUP(L2098,ActivityList[#Data],14,0)="Yes"," "&amp;Timeline,IF(VLOOKUP(L2098,ActivityList[#Data],14,0)="Figure"," "&amp;Timeline&amp;Figure,"")),"")</f>
        <v/>
      </c>
      <c r="C2098" s="85" t="str">
        <v>Copy poetry</v>
      </c>
      <c r="D2098" s="218" t="str">
        <v>+ Copywork</v>
      </c>
      <c r="E2098" s="218" t="str">
        <v>Language Arts</v>
      </c>
      <c r="F2098" s="219" t="str">
        <v>Writing</v>
      </c>
      <c r="G2098" s="5">
        <v>109</v>
      </c>
      <c r="H2098" s="5" t="str">
        <v>Jesse</v>
      </c>
      <c r="I2098" s="5" t="str">
        <v>Planned</v>
      </c>
      <c r="J2098" s="220">
        <f>_xlfn.XLOOKUP(G2098,Calendar!$A$2:$A$300,Calendar!$B$2:$B$300)</f>
        <v>43503</v>
      </c>
      <c r="K2098" s="5" t="b">
        <f t="shared" ca="1" si="102"/>
        <v>0</v>
      </c>
      <c r="L2098" s="5" t="str">
        <f t="shared" si="103"/>
        <v>Language Arts+ Copywork109</v>
      </c>
    </row>
    <row r="2099" spans="1:12" hidden="1" x14ac:dyDescent="0.25">
      <c r="A2099" s="217" t="str">
        <f t="shared" si="101"/>
        <v>ƒ __/__</v>
      </c>
      <c r="B2099" s="217" t="str">
        <f>IFERROR(IF(VLOOKUP(L2099,ActivityList[#Data],13,0)="Yes"," "&amp;Map,"")&amp;IF(VLOOKUP(L2099,ActivityList[#Data],14,0)="Yes"," "&amp;Timeline,IF(VLOOKUP(L2099,ActivityList[#Data],14,0)="Figure"," "&amp;Timeline&amp;Figure,"")),"")</f>
        <v/>
      </c>
      <c r="C2099" s="85" t="str">
        <v>Copy this week's memory verse</v>
      </c>
      <c r="D2099" s="218" t="str">
        <v>+ Copywork</v>
      </c>
      <c r="E2099" s="218" t="str">
        <v>Language Arts</v>
      </c>
      <c r="F2099" s="219" t="str">
        <v>Writing</v>
      </c>
      <c r="G2099" s="5">
        <v>111</v>
      </c>
      <c r="H2099" s="5" t="str">
        <v>Jesse</v>
      </c>
      <c r="I2099" s="5" t="str">
        <v>Planned</v>
      </c>
      <c r="J2099" s="220">
        <f>_xlfn.XLOOKUP(G2099,Calendar!$A$2:$A$300,Calendar!$B$2:$B$300)</f>
        <v>43507</v>
      </c>
      <c r="K2099" s="5" t="b">
        <f t="shared" ca="1" si="102"/>
        <v>0</v>
      </c>
      <c r="L2099" s="5" t="str">
        <f t="shared" si="103"/>
        <v>Language Arts+ Copywork111</v>
      </c>
    </row>
    <row r="2100" spans="1:12" hidden="1" x14ac:dyDescent="0.25">
      <c r="A2100" s="217" t="str">
        <f t="shared" si="101"/>
        <v>ƒ __/__</v>
      </c>
      <c r="B2100" s="217" t="str">
        <f>IFERROR(IF(VLOOKUP(L2100,ActivityList[#Data],13,0)="Yes"," "&amp;Map,"")&amp;IF(VLOOKUP(L2100,ActivityList[#Data],14,0)="Yes"," "&amp;Timeline,IF(VLOOKUP(L2100,ActivityList[#Data],14,0)="Figure"," "&amp;Timeline&amp;Figure,"")),"")</f>
        <v/>
      </c>
      <c r="C2100" s="85" t="str">
        <v>Copy a passage from literature</v>
      </c>
      <c r="D2100" s="218" t="str">
        <v>+ Copywork</v>
      </c>
      <c r="E2100" s="218" t="str">
        <v>Language Arts</v>
      </c>
      <c r="F2100" s="219" t="str">
        <v>Writing</v>
      </c>
      <c r="G2100" s="5">
        <v>112</v>
      </c>
      <c r="H2100" s="5" t="str">
        <v>Jesse</v>
      </c>
      <c r="I2100" s="5" t="str">
        <v>Planned</v>
      </c>
      <c r="J2100" s="220">
        <f>_xlfn.XLOOKUP(G2100,Calendar!$A$2:$A$300,Calendar!$B$2:$B$300)</f>
        <v>43508</v>
      </c>
      <c r="K2100" s="5" t="b">
        <f t="shared" ca="1" si="102"/>
        <v>0</v>
      </c>
      <c r="L2100" s="5" t="str">
        <f t="shared" si="103"/>
        <v>Language Arts+ Copywork112</v>
      </c>
    </row>
    <row r="2101" spans="1:12" hidden="1" x14ac:dyDescent="0.25">
      <c r="A2101" s="217" t="str">
        <f t="shared" si="101"/>
        <v>ƒ __/__</v>
      </c>
      <c r="B2101" s="217" t="str">
        <f>IFERROR(IF(VLOOKUP(L2101,ActivityList[#Data],13,0)="Yes"," "&amp;Map,"")&amp;IF(VLOOKUP(L2101,ActivityList[#Data],14,0)="Yes"," "&amp;Timeline,IF(VLOOKUP(L2101,ActivityList[#Data],14,0)="Figure"," "&amp;Timeline&amp;Figure,"")),"")</f>
        <v/>
      </c>
      <c r="C2101" s="85" t="str">
        <v>Copy a proverb</v>
      </c>
      <c r="D2101" s="218" t="str">
        <v>+ Copywork</v>
      </c>
      <c r="E2101" s="218" t="str">
        <v>Language Arts</v>
      </c>
      <c r="F2101" s="219" t="str">
        <v>Writing</v>
      </c>
      <c r="G2101" s="5">
        <v>113</v>
      </c>
      <c r="H2101" s="5" t="str">
        <v>Jesse</v>
      </c>
      <c r="I2101" s="5" t="str">
        <v>Planned</v>
      </c>
      <c r="J2101" s="220">
        <f>_xlfn.XLOOKUP(G2101,Calendar!$A$2:$A$300,Calendar!$B$2:$B$300)</f>
        <v>43509</v>
      </c>
      <c r="K2101" s="5" t="b">
        <f t="shared" ca="1" si="102"/>
        <v>0</v>
      </c>
      <c r="L2101" s="5" t="str">
        <f t="shared" si="103"/>
        <v>Language Arts+ Copywork113</v>
      </c>
    </row>
    <row r="2102" spans="1:12" hidden="1" x14ac:dyDescent="0.25">
      <c r="A2102" s="217" t="str">
        <f t="shared" si="101"/>
        <v>ƒ __/__</v>
      </c>
      <c r="B2102" s="217" t="str">
        <f>IFERROR(IF(VLOOKUP(L2102,ActivityList[#Data],13,0)="Yes"," "&amp;Map,"")&amp;IF(VLOOKUP(L2102,ActivityList[#Data],14,0)="Yes"," "&amp;Timeline,IF(VLOOKUP(L2102,ActivityList[#Data],14,0)="Figure"," "&amp;Timeline&amp;Figure,"")),"")</f>
        <v/>
      </c>
      <c r="C2102" s="85" t="str">
        <v>Copy poetry</v>
      </c>
      <c r="D2102" s="218" t="str">
        <v>+ Copywork</v>
      </c>
      <c r="E2102" s="218" t="str">
        <v>Language Arts</v>
      </c>
      <c r="F2102" s="219" t="str">
        <v>Writing</v>
      </c>
      <c r="G2102" s="5">
        <v>114</v>
      </c>
      <c r="H2102" s="5" t="str">
        <v>Jesse</v>
      </c>
      <c r="I2102" s="5" t="str">
        <v>Planned</v>
      </c>
      <c r="J2102" s="220">
        <f>_xlfn.XLOOKUP(G2102,Calendar!$A$2:$A$300,Calendar!$B$2:$B$300)</f>
        <v>43510</v>
      </c>
      <c r="K2102" s="5" t="b">
        <f t="shared" ca="1" si="102"/>
        <v>0</v>
      </c>
      <c r="L2102" s="5" t="str">
        <f t="shared" si="103"/>
        <v>Language Arts+ Copywork114</v>
      </c>
    </row>
    <row r="2103" spans="1:12" hidden="1" x14ac:dyDescent="0.25">
      <c r="A2103" s="217" t="str">
        <f t="shared" si="101"/>
        <v>ƒ __/__</v>
      </c>
      <c r="B2103" s="217" t="str">
        <f>IFERROR(IF(VLOOKUP(L2103,ActivityList[#Data],13,0)="Yes"," "&amp;Map,"")&amp;IF(VLOOKUP(L2103,ActivityList[#Data],14,0)="Yes"," "&amp;Timeline,IF(VLOOKUP(L2103,ActivityList[#Data],14,0)="Figure"," "&amp;Timeline&amp;Figure,"")),"")</f>
        <v/>
      </c>
      <c r="C2103" s="85" t="str">
        <v>Copy this week's memory verse</v>
      </c>
      <c r="D2103" s="218" t="str">
        <v>+ Copywork</v>
      </c>
      <c r="E2103" s="218" t="str">
        <v>Language Arts</v>
      </c>
      <c r="F2103" s="219" t="str">
        <v>Writing</v>
      </c>
      <c r="G2103" s="5">
        <v>116</v>
      </c>
      <c r="H2103" s="5" t="str">
        <v>Jesse</v>
      </c>
      <c r="I2103" s="5" t="str">
        <v>Planned</v>
      </c>
      <c r="J2103" s="220">
        <f>_xlfn.XLOOKUP(G2103,Calendar!$A$2:$A$300,Calendar!$B$2:$B$300)</f>
        <v>43514</v>
      </c>
      <c r="K2103" s="5" t="b">
        <f t="shared" ca="1" si="102"/>
        <v>0</v>
      </c>
      <c r="L2103" s="5" t="str">
        <f t="shared" si="103"/>
        <v>Language Arts+ Copywork116</v>
      </c>
    </row>
    <row r="2104" spans="1:12" hidden="1" x14ac:dyDescent="0.25">
      <c r="A2104" s="217" t="str">
        <f t="shared" si="101"/>
        <v>ƒ __/__</v>
      </c>
      <c r="B2104" s="217" t="str">
        <f>IFERROR(IF(VLOOKUP(L2104,ActivityList[#Data],13,0)="Yes"," "&amp;Map,"")&amp;IF(VLOOKUP(L2104,ActivityList[#Data],14,0)="Yes"," "&amp;Timeline,IF(VLOOKUP(L2104,ActivityList[#Data],14,0)="Figure"," "&amp;Timeline&amp;Figure,"")),"")</f>
        <v/>
      </c>
      <c r="C2104" s="85" t="str">
        <v>Copy a passage from literature</v>
      </c>
      <c r="D2104" s="218" t="str">
        <v>+ Copywork</v>
      </c>
      <c r="E2104" s="218" t="str">
        <v>Language Arts</v>
      </c>
      <c r="F2104" s="219" t="str">
        <v>Writing</v>
      </c>
      <c r="G2104" s="5">
        <v>117</v>
      </c>
      <c r="H2104" s="5" t="str">
        <v>Jesse</v>
      </c>
      <c r="I2104" s="5" t="str">
        <v>Planned</v>
      </c>
      <c r="J2104" s="220">
        <f>_xlfn.XLOOKUP(G2104,Calendar!$A$2:$A$300,Calendar!$B$2:$B$300)</f>
        <v>43515</v>
      </c>
      <c r="K2104" s="5" t="b">
        <f t="shared" ca="1" si="102"/>
        <v>0</v>
      </c>
      <c r="L2104" s="5" t="str">
        <f t="shared" si="103"/>
        <v>Language Arts+ Copywork117</v>
      </c>
    </row>
    <row r="2105" spans="1:12" hidden="1" x14ac:dyDescent="0.25">
      <c r="A2105" s="217" t="str">
        <f t="shared" si="101"/>
        <v>ƒ __/__</v>
      </c>
      <c r="B2105" s="217" t="str">
        <f>IFERROR(IF(VLOOKUP(L2105,ActivityList[#Data],13,0)="Yes"," "&amp;Map,"")&amp;IF(VLOOKUP(L2105,ActivityList[#Data],14,0)="Yes"," "&amp;Timeline,IF(VLOOKUP(L2105,ActivityList[#Data],14,0)="Figure"," "&amp;Timeline&amp;Figure,"")),"")</f>
        <v/>
      </c>
      <c r="C2105" s="85" t="str">
        <v>Copy a proverb</v>
      </c>
      <c r="D2105" s="218" t="str">
        <v>+ Copywork</v>
      </c>
      <c r="E2105" s="218" t="str">
        <v>Language Arts</v>
      </c>
      <c r="F2105" s="219" t="str">
        <v>Writing</v>
      </c>
      <c r="G2105" s="5">
        <v>118</v>
      </c>
      <c r="H2105" s="5" t="str">
        <v>Jesse</v>
      </c>
      <c r="I2105" s="5" t="str">
        <v>Planned</v>
      </c>
      <c r="J2105" s="220">
        <f>_xlfn.XLOOKUP(G2105,Calendar!$A$2:$A$300,Calendar!$B$2:$B$300)</f>
        <v>43516</v>
      </c>
      <c r="K2105" s="5" t="b">
        <f t="shared" ca="1" si="102"/>
        <v>0</v>
      </c>
      <c r="L2105" s="5" t="str">
        <f t="shared" si="103"/>
        <v>Language Arts+ Copywork118</v>
      </c>
    </row>
    <row r="2106" spans="1:12" hidden="1" x14ac:dyDescent="0.25">
      <c r="A2106" s="217" t="str">
        <f t="shared" si="101"/>
        <v>ƒ __/__</v>
      </c>
      <c r="B2106" s="217" t="str">
        <f>IFERROR(IF(VLOOKUP(L2106,ActivityList[#Data],13,0)="Yes"," "&amp;Map,"")&amp;IF(VLOOKUP(L2106,ActivityList[#Data],14,0)="Yes"," "&amp;Timeline,IF(VLOOKUP(L2106,ActivityList[#Data],14,0)="Figure"," "&amp;Timeline&amp;Figure,"")),"")</f>
        <v/>
      </c>
      <c r="C2106" s="85" t="str">
        <v>Copy poetry</v>
      </c>
      <c r="D2106" s="218" t="str">
        <v>+ Copywork</v>
      </c>
      <c r="E2106" s="218" t="str">
        <v>Language Arts</v>
      </c>
      <c r="F2106" s="219" t="str">
        <v>Writing</v>
      </c>
      <c r="G2106" s="5">
        <v>119</v>
      </c>
      <c r="H2106" s="5" t="str">
        <v>Jesse</v>
      </c>
      <c r="I2106" s="5" t="str">
        <v>Planned</v>
      </c>
      <c r="J2106" s="220">
        <f>_xlfn.XLOOKUP(G2106,Calendar!$A$2:$A$300,Calendar!$B$2:$B$300)</f>
        <v>43517</v>
      </c>
      <c r="K2106" s="5" t="b">
        <f t="shared" ca="1" si="102"/>
        <v>0</v>
      </c>
      <c r="L2106" s="5" t="str">
        <f t="shared" si="103"/>
        <v>Language Arts+ Copywork119</v>
      </c>
    </row>
    <row r="2107" spans="1:12" hidden="1" x14ac:dyDescent="0.25">
      <c r="A2107" s="217" t="str">
        <f t="shared" si="101"/>
        <v>ƒ __/__</v>
      </c>
      <c r="B2107" s="217" t="str">
        <f>IFERROR(IF(VLOOKUP(L2107,ActivityList[#Data],13,0)="Yes"," "&amp;Map,"")&amp;IF(VLOOKUP(L2107,ActivityList[#Data],14,0)="Yes"," "&amp;Timeline,IF(VLOOKUP(L2107,ActivityList[#Data],14,0)="Figure"," "&amp;Timeline&amp;Figure,"")),"")</f>
        <v/>
      </c>
      <c r="C2107" s="85" t="str">
        <v>Copy this week's memory verse</v>
      </c>
      <c r="D2107" s="218" t="str">
        <v>+ Copywork</v>
      </c>
      <c r="E2107" s="218" t="str">
        <v>Language Arts</v>
      </c>
      <c r="F2107" s="219" t="str">
        <v>Writing</v>
      </c>
      <c r="G2107" s="5">
        <v>121</v>
      </c>
      <c r="H2107" s="5" t="str">
        <v>Jesse</v>
      </c>
      <c r="I2107" s="5" t="str">
        <v>Planned</v>
      </c>
      <c r="J2107" s="220">
        <f>_xlfn.XLOOKUP(G2107,Calendar!$A$2:$A$300,Calendar!$B$2:$B$300)</f>
        <v>43521</v>
      </c>
      <c r="K2107" s="5" t="b">
        <f t="shared" ca="1" si="102"/>
        <v>0</v>
      </c>
      <c r="L2107" s="5" t="str">
        <f t="shared" si="103"/>
        <v>Language Arts+ Copywork121</v>
      </c>
    </row>
    <row r="2108" spans="1:12" hidden="1" x14ac:dyDescent="0.25">
      <c r="A2108" s="217" t="str">
        <f t="shared" si="101"/>
        <v>ƒ __/__</v>
      </c>
      <c r="B2108" s="217" t="str">
        <f>IFERROR(IF(VLOOKUP(L2108,ActivityList[#Data],13,0)="Yes"," "&amp;Map,"")&amp;IF(VLOOKUP(L2108,ActivityList[#Data],14,0)="Yes"," "&amp;Timeline,IF(VLOOKUP(L2108,ActivityList[#Data],14,0)="Figure"," "&amp;Timeline&amp;Figure,"")),"")</f>
        <v/>
      </c>
      <c r="C2108" s="85" t="str">
        <v>Copy a passage from literature</v>
      </c>
      <c r="D2108" s="218" t="str">
        <v>+ Copywork</v>
      </c>
      <c r="E2108" s="218" t="str">
        <v>Language Arts</v>
      </c>
      <c r="F2108" s="219" t="str">
        <v>Writing</v>
      </c>
      <c r="G2108" s="5">
        <v>122</v>
      </c>
      <c r="H2108" s="5" t="str">
        <v>Jesse</v>
      </c>
      <c r="I2108" s="5" t="str">
        <v>Planned</v>
      </c>
      <c r="J2108" s="220">
        <f>_xlfn.XLOOKUP(G2108,Calendar!$A$2:$A$300,Calendar!$B$2:$B$300)</f>
        <v>43522</v>
      </c>
      <c r="K2108" s="5" t="b">
        <f t="shared" ca="1" si="102"/>
        <v>0</v>
      </c>
      <c r="L2108" s="5" t="str">
        <f t="shared" si="103"/>
        <v>Language Arts+ Copywork122</v>
      </c>
    </row>
    <row r="2109" spans="1:12" hidden="1" x14ac:dyDescent="0.25">
      <c r="A2109" s="217" t="str">
        <f t="shared" si="101"/>
        <v>ƒ __/__</v>
      </c>
      <c r="B2109" s="217" t="str">
        <f>IFERROR(IF(VLOOKUP(L2109,ActivityList[#Data],13,0)="Yes"," "&amp;Map,"")&amp;IF(VLOOKUP(L2109,ActivityList[#Data],14,0)="Yes"," "&amp;Timeline,IF(VLOOKUP(L2109,ActivityList[#Data],14,0)="Figure"," "&amp;Timeline&amp;Figure,"")),"")</f>
        <v/>
      </c>
      <c r="C2109" s="85" t="str">
        <v>Copy a proverb</v>
      </c>
      <c r="D2109" s="218" t="str">
        <v>+ Copywork</v>
      </c>
      <c r="E2109" s="218" t="str">
        <v>Language Arts</v>
      </c>
      <c r="F2109" s="219" t="str">
        <v>Writing</v>
      </c>
      <c r="G2109" s="5">
        <v>123</v>
      </c>
      <c r="H2109" s="5" t="str">
        <v>Jesse</v>
      </c>
      <c r="I2109" s="5" t="str">
        <v>Planned</v>
      </c>
      <c r="J2109" s="220">
        <f>_xlfn.XLOOKUP(G2109,Calendar!$A$2:$A$300,Calendar!$B$2:$B$300)</f>
        <v>43523</v>
      </c>
      <c r="K2109" s="5" t="b">
        <f t="shared" ca="1" si="102"/>
        <v>0</v>
      </c>
      <c r="L2109" s="5" t="str">
        <f t="shared" si="103"/>
        <v>Language Arts+ Copywork123</v>
      </c>
    </row>
    <row r="2110" spans="1:12" hidden="1" x14ac:dyDescent="0.25">
      <c r="A2110" s="217" t="str">
        <f t="shared" si="101"/>
        <v>ƒ __/__</v>
      </c>
      <c r="B2110" s="217" t="str">
        <f>IFERROR(IF(VLOOKUP(L2110,ActivityList[#Data],13,0)="Yes"," "&amp;Map,"")&amp;IF(VLOOKUP(L2110,ActivityList[#Data],14,0)="Yes"," "&amp;Timeline,IF(VLOOKUP(L2110,ActivityList[#Data],14,0)="Figure"," "&amp;Timeline&amp;Figure,"")),"")</f>
        <v/>
      </c>
      <c r="C2110" s="85" t="str">
        <v>Copy poetry</v>
      </c>
      <c r="D2110" s="218" t="str">
        <v>+ Copywork</v>
      </c>
      <c r="E2110" s="218" t="str">
        <v>Language Arts</v>
      </c>
      <c r="F2110" s="219" t="str">
        <v>Writing</v>
      </c>
      <c r="G2110" s="5">
        <v>124</v>
      </c>
      <c r="H2110" s="5" t="str">
        <v>Jesse</v>
      </c>
      <c r="I2110" s="5" t="str">
        <v>Planned</v>
      </c>
      <c r="J2110" s="220">
        <f>_xlfn.XLOOKUP(G2110,Calendar!$A$2:$A$300,Calendar!$B$2:$B$300)</f>
        <v>43524</v>
      </c>
      <c r="K2110" s="5" t="b">
        <f t="shared" ca="1" si="102"/>
        <v>0</v>
      </c>
      <c r="L2110" s="5" t="str">
        <f t="shared" si="103"/>
        <v>Language Arts+ Copywork124</v>
      </c>
    </row>
    <row r="2111" spans="1:12" hidden="1" x14ac:dyDescent="0.25">
      <c r="A2111" s="217" t="str">
        <f t="shared" si="101"/>
        <v>ƒ __/__</v>
      </c>
      <c r="B2111" s="217" t="str">
        <f>IFERROR(IF(VLOOKUP(L2111,ActivityList[#Data],13,0)="Yes"," "&amp;Map,"")&amp;IF(VLOOKUP(L2111,ActivityList[#Data],14,0)="Yes"," "&amp;Timeline,IF(VLOOKUP(L2111,ActivityList[#Data],14,0)="Figure"," "&amp;Timeline&amp;Figure,"")),"")</f>
        <v/>
      </c>
      <c r="C2111" s="85" t="str">
        <v>Copy this week's memory verse</v>
      </c>
      <c r="D2111" s="218" t="str">
        <v>+ Copywork</v>
      </c>
      <c r="E2111" s="218" t="str">
        <v>Language Arts</v>
      </c>
      <c r="F2111" s="219" t="str">
        <v>Writing</v>
      </c>
      <c r="G2111" s="5">
        <v>126</v>
      </c>
      <c r="H2111" s="5" t="str">
        <v>Jesse</v>
      </c>
      <c r="I2111" s="5" t="str">
        <v>Planned</v>
      </c>
      <c r="J2111" s="220">
        <f>_xlfn.XLOOKUP(G2111,Calendar!$A$2:$A$300,Calendar!$B$2:$B$300)</f>
        <v>43528</v>
      </c>
      <c r="K2111" s="5" t="b">
        <f t="shared" ca="1" si="102"/>
        <v>0</v>
      </c>
      <c r="L2111" s="5" t="str">
        <f t="shared" si="103"/>
        <v>Language Arts+ Copywork126</v>
      </c>
    </row>
    <row r="2112" spans="1:12" hidden="1" x14ac:dyDescent="0.25">
      <c r="A2112" s="217" t="str">
        <f t="shared" si="101"/>
        <v>ƒ __/__</v>
      </c>
      <c r="B2112" s="217" t="str">
        <f>IFERROR(IF(VLOOKUP(L2112,ActivityList[#Data],13,0)="Yes"," "&amp;Map,"")&amp;IF(VLOOKUP(L2112,ActivityList[#Data],14,0)="Yes"," "&amp;Timeline,IF(VLOOKUP(L2112,ActivityList[#Data],14,0)="Figure"," "&amp;Timeline&amp;Figure,"")),"")</f>
        <v/>
      </c>
      <c r="C2112" s="85" t="str">
        <v>Copy a passage from literature</v>
      </c>
      <c r="D2112" s="218" t="str">
        <v>+ Copywork</v>
      </c>
      <c r="E2112" s="218" t="str">
        <v>Language Arts</v>
      </c>
      <c r="F2112" s="219" t="str">
        <v>Writing</v>
      </c>
      <c r="G2112" s="5">
        <v>127</v>
      </c>
      <c r="H2112" s="5" t="str">
        <v>Jesse</v>
      </c>
      <c r="I2112" s="5" t="str">
        <v>Planned</v>
      </c>
      <c r="J2112" s="220">
        <f>_xlfn.XLOOKUP(G2112,Calendar!$A$2:$A$300,Calendar!$B$2:$B$300)</f>
        <v>43529</v>
      </c>
      <c r="K2112" s="5" t="b">
        <f t="shared" ca="1" si="102"/>
        <v>0</v>
      </c>
      <c r="L2112" s="5" t="str">
        <f t="shared" si="103"/>
        <v>Language Arts+ Copywork127</v>
      </c>
    </row>
    <row r="2113" spans="1:12" hidden="1" x14ac:dyDescent="0.25">
      <c r="A2113" s="217" t="str">
        <f t="shared" si="101"/>
        <v>ƒ __/__</v>
      </c>
      <c r="B2113" s="217" t="str">
        <f>IFERROR(IF(VLOOKUP(L2113,ActivityList[#Data],13,0)="Yes"," "&amp;Map,"")&amp;IF(VLOOKUP(L2113,ActivityList[#Data],14,0)="Yes"," "&amp;Timeline,IF(VLOOKUP(L2113,ActivityList[#Data],14,0)="Figure"," "&amp;Timeline&amp;Figure,"")),"")</f>
        <v/>
      </c>
      <c r="C2113" s="85" t="str">
        <v>Copy a proverb</v>
      </c>
      <c r="D2113" s="218" t="str">
        <v>+ Copywork</v>
      </c>
      <c r="E2113" s="218" t="str">
        <v>Language Arts</v>
      </c>
      <c r="F2113" s="219" t="str">
        <v>Writing</v>
      </c>
      <c r="G2113" s="5">
        <v>128</v>
      </c>
      <c r="H2113" s="5" t="str">
        <v>Jesse</v>
      </c>
      <c r="I2113" s="5" t="str">
        <v>Planned</v>
      </c>
      <c r="J2113" s="220">
        <f>_xlfn.XLOOKUP(G2113,Calendar!$A$2:$A$300,Calendar!$B$2:$B$300)</f>
        <v>43530</v>
      </c>
      <c r="K2113" s="5" t="b">
        <f t="shared" ca="1" si="102"/>
        <v>0</v>
      </c>
      <c r="L2113" s="5" t="str">
        <f t="shared" si="103"/>
        <v>Language Arts+ Copywork128</v>
      </c>
    </row>
    <row r="2114" spans="1:12" hidden="1" x14ac:dyDescent="0.25">
      <c r="A2114" s="217" t="str">
        <f t="shared" si="101"/>
        <v>ƒ __/__</v>
      </c>
      <c r="B2114" s="217" t="str">
        <f>IFERROR(IF(VLOOKUP(L2114,ActivityList[#Data],13,0)="Yes"," "&amp;Map,"")&amp;IF(VLOOKUP(L2114,ActivityList[#Data],14,0)="Yes"," "&amp;Timeline,IF(VLOOKUP(L2114,ActivityList[#Data],14,0)="Figure"," "&amp;Timeline&amp;Figure,"")),"")</f>
        <v/>
      </c>
      <c r="C2114" s="85" t="str">
        <v>Copy poetry</v>
      </c>
      <c r="D2114" s="218" t="str">
        <v>+ Copywork</v>
      </c>
      <c r="E2114" s="218" t="str">
        <v>Language Arts</v>
      </c>
      <c r="F2114" s="219" t="str">
        <v>Writing</v>
      </c>
      <c r="G2114" s="5">
        <v>129</v>
      </c>
      <c r="H2114" s="5" t="str">
        <v>Jesse</v>
      </c>
      <c r="I2114" s="5" t="str">
        <v>Planned</v>
      </c>
      <c r="J2114" s="220">
        <f>_xlfn.XLOOKUP(G2114,Calendar!$A$2:$A$300,Calendar!$B$2:$B$300)</f>
        <v>43531</v>
      </c>
      <c r="K2114" s="5" t="b">
        <f t="shared" ca="1" si="102"/>
        <v>0</v>
      </c>
      <c r="L2114" s="5" t="str">
        <f t="shared" si="103"/>
        <v>Language Arts+ Copywork129</v>
      </c>
    </row>
    <row r="2115" spans="1:12" hidden="1" x14ac:dyDescent="0.25">
      <c r="A2115" s="217" t="str">
        <f t="shared" si="101"/>
        <v>ƒ __/__</v>
      </c>
      <c r="B2115" s="217" t="str">
        <f>IFERROR(IF(VLOOKUP(L2115,ActivityList[#Data],13,0)="Yes"," "&amp;Map,"")&amp;IF(VLOOKUP(L2115,ActivityList[#Data],14,0)="Yes"," "&amp;Timeline,IF(VLOOKUP(L2115,ActivityList[#Data],14,0)="Figure"," "&amp;Timeline&amp;Figure,"")),"")</f>
        <v/>
      </c>
      <c r="C2115" s="85" t="str">
        <v>Copy this week's memory verse</v>
      </c>
      <c r="D2115" s="218" t="str">
        <v>+ Copywork</v>
      </c>
      <c r="E2115" s="218" t="str">
        <v>Language Arts</v>
      </c>
      <c r="F2115" s="219" t="str">
        <v>Writing</v>
      </c>
      <c r="G2115" s="5">
        <v>131</v>
      </c>
      <c r="H2115" s="5" t="str">
        <v>Jesse</v>
      </c>
      <c r="I2115" s="5" t="str">
        <v>Planned</v>
      </c>
      <c r="J2115" s="220">
        <f>_xlfn.XLOOKUP(G2115,Calendar!$A$2:$A$300,Calendar!$B$2:$B$300)</f>
        <v>43535</v>
      </c>
      <c r="K2115" s="5" t="b">
        <f t="shared" ca="1" si="102"/>
        <v>0</v>
      </c>
      <c r="L2115" s="5" t="str">
        <f t="shared" si="103"/>
        <v>Language Arts+ Copywork131</v>
      </c>
    </row>
    <row r="2116" spans="1:12" hidden="1" x14ac:dyDescent="0.25">
      <c r="A2116" s="217" t="str">
        <f t="shared" si="101"/>
        <v>ƒ __/__</v>
      </c>
      <c r="B2116" s="217" t="str">
        <f>IFERROR(IF(VLOOKUP(L2116,ActivityList[#Data],13,0)="Yes"," "&amp;Map,"")&amp;IF(VLOOKUP(L2116,ActivityList[#Data],14,0)="Yes"," "&amp;Timeline,IF(VLOOKUP(L2116,ActivityList[#Data],14,0)="Figure"," "&amp;Timeline&amp;Figure,"")),"")</f>
        <v/>
      </c>
      <c r="C2116" s="85" t="str">
        <v>Copy a passage from literature</v>
      </c>
      <c r="D2116" s="218" t="str">
        <v>+ Copywork</v>
      </c>
      <c r="E2116" s="218" t="str">
        <v>Language Arts</v>
      </c>
      <c r="F2116" s="219" t="str">
        <v>Writing</v>
      </c>
      <c r="G2116" s="5">
        <v>132</v>
      </c>
      <c r="H2116" s="5" t="str">
        <v>Jesse</v>
      </c>
      <c r="I2116" s="5" t="str">
        <v>Planned</v>
      </c>
      <c r="J2116" s="220">
        <f>_xlfn.XLOOKUP(G2116,Calendar!$A$2:$A$300,Calendar!$B$2:$B$300)</f>
        <v>43536</v>
      </c>
      <c r="K2116" s="5" t="b">
        <f t="shared" ca="1" si="102"/>
        <v>0</v>
      </c>
      <c r="L2116" s="5" t="str">
        <f t="shared" si="103"/>
        <v>Language Arts+ Copywork132</v>
      </c>
    </row>
    <row r="2117" spans="1:12" hidden="1" x14ac:dyDescent="0.25">
      <c r="A2117" s="217" t="str">
        <f t="shared" ref="A2117:A2180" si="104">Planned&amp;" __/__"</f>
        <v>ƒ __/__</v>
      </c>
      <c r="B2117" s="217" t="str">
        <f>IFERROR(IF(VLOOKUP(L2117,ActivityList[#Data],13,0)="Yes"," "&amp;Map,"")&amp;IF(VLOOKUP(L2117,ActivityList[#Data],14,0)="Yes"," "&amp;Timeline,IF(VLOOKUP(L2117,ActivityList[#Data],14,0)="Figure"," "&amp;Timeline&amp;Figure,"")),"")</f>
        <v/>
      </c>
      <c r="C2117" s="85" t="str">
        <v>Copy a proverb</v>
      </c>
      <c r="D2117" s="218" t="str">
        <v>+ Copywork</v>
      </c>
      <c r="E2117" s="218" t="str">
        <v>Language Arts</v>
      </c>
      <c r="F2117" s="219" t="str">
        <v>Writing</v>
      </c>
      <c r="G2117" s="5">
        <v>133</v>
      </c>
      <c r="H2117" s="5" t="str">
        <v>Jesse</v>
      </c>
      <c r="I2117" s="5" t="str">
        <v>Planned</v>
      </c>
      <c r="J2117" s="220">
        <f>_xlfn.XLOOKUP(G2117,Calendar!$A$2:$A$300,Calendar!$B$2:$B$300)</f>
        <v>43537</v>
      </c>
      <c r="K2117" s="5" t="b">
        <f t="shared" ca="1" si="102"/>
        <v>0</v>
      </c>
      <c r="L2117" s="5" t="str">
        <f t="shared" si="103"/>
        <v>Language Arts+ Copywork133</v>
      </c>
    </row>
    <row r="2118" spans="1:12" hidden="1" x14ac:dyDescent="0.25">
      <c r="A2118" s="217" t="str">
        <f t="shared" si="104"/>
        <v>ƒ __/__</v>
      </c>
      <c r="B2118" s="217" t="str">
        <f>IFERROR(IF(VLOOKUP(L2118,ActivityList[#Data],13,0)="Yes"," "&amp;Map,"")&amp;IF(VLOOKUP(L2118,ActivityList[#Data],14,0)="Yes"," "&amp;Timeline,IF(VLOOKUP(L2118,ActivityList[#Data],14,0)="Figure"," "&amp;Timeline&amp;Figure,"")),"")</f>
        <v/>
      </c>
      <c r="C2118" s="85" t="str">
        <v>Copy poetry</v>
      </c>
      <c r="D2118" s="218" t="str">
        <v>+ Copywork</v>
      </c>
      <c r="E2118" s="218" t="str">
        <v>Language Arts</v>
      </c>
      <c r="F2118" s="219" t="str">
        <v>Writing</v>
      </c>
      <c r="G2118" s="5">
        <v>134</v>
      </c>
      <c r="H2118" s="5" t="str">
        <v>Jesse</v>
      </c>
      <c r="I2118" s="5" t="str">
        <v>Planned</v>
      </c>
      <c r="J2118" s="220">
        <f>_xlfn.XLOOKUP(G2118,Calendar!$A$2:$A$300,Calendar!$B$2:$B$300)</f>
        <v>43538</v>
      </c>
      <c r="K2118" s="5" t="b">
        <f t="shared" ca="1" si="102"/>
        <v>0</v>
      </c>
      <c r="L2118" s="5" t="str">
        <f t="shared" si="103"/>
        <v>Language Arts+ Copywork134</v>
      </c>
    </row>
    <row r="2119" spans="1:12" hidden="1" x14ac:dyDescent="0.25">
      <c r="A2119" s="217" t="str">
        <f t="shared" si="104"/>
        <v>ƒ __/__</v>
      </c>
      <c r="B2119" s="217" t="str">
        <f>IFERROR(IF(VLOOKUP(L2119,ActivityList[#Data],13,0)="Yes"," "&amp;Map,"")&amp;IF(VLOOKUP(L2119,ActivityList[#Data],14,0)="Yes"," "&amp;Timeline,IF(VLOOKUP(L2119,ActivityList[#Data],14,0)="Figure"," "&amp;Timeline&amp;Figure,"")),"")</f>
        <v/>
      </c>
      <c r="C2119" s="85" t="str">
        <v>Copy this week's memory verse</v>
      </c>
      <c r="D2119" s="218" t="str">
        <v>+ Copywork</v>
      </c>
      <c r="E2119" s="218" t="str">
        <v>Language Arts</v>
      </c>
      <c r="F2119" s="219" t="str">
        <v>Writing</v>
      </c>
      <c r="G2119" s="5">
        <v>136</v>
      </c>
      <c r="H2119" s="5" t="str">
        <v>Jesse</v>
      </c>
      <c r="I2119" s="5" t="str">
        <v>Planned</v>
      </c>
      <c r="J2119" s="220">
        <f>_xlfn.XLOOKUP(G2119,Calendar!$A$2:$A$300,Calendar!$B$2:$B$300)</f>
        <v>43542</v>
      </c>
      <c r="K2119" s="5" t="b">
        <f t="shared" ca="1" si="102"/>
        <v>0</v>
      </c>
      <c r="L2119" s="5" t="str">
        <f t="shared" si="103"/>
        <v>Language Arts+ Copywork136</v>
      </c>
    </row>
    <row r="2120" spans="1:12" hidden="1" x14ac:dyDescent="0.25">
      <c r="A2120" s="217" t="str">
        <f t="shared" si="104"/>
        <v>ƒ __/__</v>
      </c>
      <c r="B2120" s="217" t="str">
        <f>IFERROR(IF(VLOOKUP(L2120,ActivityList[#Data],13,0)="Yes"," "&amp;Map,"")&amp;IF(VLOOKUP(L2120,ActivityList[#Data],14,0)="Yes"," "&amp;Timeline,IF(VLOOKUP(L2120,ActivityList[#Data],14,0)="Figure"," "&amp;Timeline&amp;Figure,"")),"")</f>
        <v/>
      </c>
      <c r="C2120" s="85" t="str">
        <v>Copy a passage from literature</v>
      </c>
      <c r="D2120" s="218" t="str">
        <v>+ Copywork</v>
      </c>
      <c r="E2120" s="218" t="str">
        <v>Language Arts</v>
      </c>
      <c r="F2120" s="219" t="str">
        <v>Writing</v>
      </c>
      <c r="G2120" s="5">
        <v>137</v>
      </c>
      <c r="H2120" s="5" t="str">
        <v>Jesse</v>
      </c>
      <c r="I2120" s="5" t="str">
        <v>Planned</v>
      </c>
      <c r="J2120" s="220">
        <f>_xlfn.XLOOKUP(G2120,Calendar!$A$2:$A$300,Calendar!$B$2:$B$300)</f>
        <v>43543</v>
      </c>
      <c r="K2120" s="5" t="b">
        <f t="shared" ca="1" si="102"/>
        <v>0</v>
      </c>
      <c r="L2120" s="5" t="str">
        <f t="shared" si="103"/>
        <v>Language Arts+ Copywork137</v>
      </c>
    </row>
    <row r="2121" spans="1:12" hidden="1" x14ac:dyDescent="0.25">
      <c r="A2121" s="217" t="str">
        <f t="shared" si="104"/>
        <v>ƒ __/__</v>
      </c>
      <c r="B2121" s="217" t="str">
        <f>IFERROR(IF(VLOOKUP(L2121,ActivityList[#Data],13,0)="Yes"," "&amp;Map,"")&amp;IF(VLOOKUP(L2121,ActivityList[#Data],14,0)="Yes"," "&amp;Timeline,IF(VLOOKUP(L2121,ActivityList[#Data],14,0)="Figure"," "&amp;Timeline&amp;Figure,"")),"")</f>
        <v/>
      </c>
      <c r="C2121" s="85" t="str">
        <v>Copy a proverb</v>
      </c>
      <c r="D2121" s="218" t="str">
        <v>+ Copywork</v>
      </c>
      <c r="E2121" s="218" t="str">
        <v>Language Arts</v>
      </c>
      <c r="F2121" s="219" t="str">
        <v>Writing</v>
      </c>
      <c r="G2121" s="5">
        <v>138</v>
      </c>
      <c r="H2121" s="5" t="str">
        <v>Jesse</v>
      </c>
      <c r="I2121" s="5" t="str">
        <v>Planned</v>
      </c>
      <c r="J2121" s="220">
        <f>_xlfn.XLOOKUP(G2121,Calendar!$A$2:$A$300,Calendar!$B$2:$B$300)</f>
        <v>43544</v>
      </c>
      <c r="K2121" s="5" t="b">
        <f t="shared" ca="1" si="102"/>
        <v>0</v>
      </c>
      <c r="L2121" s="5" t="str">
        <f t="shared" si="103"/>
        <v>Language Arts+ Copywork138</v>
      </c>
    </row>
    <row r="2122" spans="1:12" hidden="1" x14ac:dyDescent="0.25">
      <c r="A2122" s="217" t="str">
        <f t="shared" si="104"/>
        <v>ƒ __/__</v>
      </c>
      <c r="B2122" s="217" t="str">
        <f>IFERROR(IF(VLOOKUP(L2122,ActivityList[#Data],13,0)="Yes"," "&amp;Map,"")&amp;IF(VLOOKUP(L2122,ActivityList[#Data],14,0)="Yes"," "&amp;Timeline,IF(VLOOKUP(L2122,ActivityList[#Data],14,0)="Figure"," "&amp;Timeline&amp;Figure,"")),"")</f>
        <v/>
      </c>
      <c r="C2122" s="85" t="str">
        <v>Copy poetry</v>
      </c>
      <c r="D2122" s="218" t="str">
        <v>+ Copywork</v>
      </c>
      <c r="E2122" s="218" t="str">
        <v>Language Arts</v>
      </c>
      <c r="F2122" s="219" t="str">
        <v>Writing</v>
      </c>
      <c r="G2122" s="5">
        <v>139</v>
      </c>
      <c r="H2122" s="5" t="str">
        <v>Jesse</v>
      </c>
      <c r="I2122" s="5" t="str">
        <v>Planned</v>
      </c>
      <c r="J2122" s="220">
        <f>_xlfn.XLOOKUP(G2122,Calendar!$A$2:$A$300,Calendar!$B$2:$B$300)</f>
        <v>43545</v>
      </c>
      <c r="K2122" s="5" t="b">
        <f t="shared" ca="1" si="102"/>
        <v>0</v>
      </c>
      <c r="L2122" s="5" t="str">
        <f t="shared" si="103"/>
        <v>Language Arts+ Copywork139</v>
      </c>
    </row>
    <row r="2123" spans="1:12" hidden="1" x14ac:dyDescent="0.25">
      <c r="A2123" s="217" t="str">
        <f t="shared" si="104"/>
        <v>ƒ __/__</v>
      </c>
      <c r="B2123" s="217" t="str">
        <f>IFERROR(IF(VLOOKUP(L2123,ActivityList[#Data],13,0)="Yes"," "&amp;Map,"")&amp;IF(VLOOKUP(L2123,ActivityList[#Data],14,0)="Yes"," "&amp;Timeline,IF(VLOOKUP(L2123,ActivityList[#Data],14,0)="Figure"," "&amp;Timeline&amp;Figure,"")),"")</f>
        <v/>
      </c>
      <c r="C2123" s="85" t="str">
        <v>Copy this week's memory verse</v>
      </c>
      <c r="D2123" s="218" t="str">
        <v>+ Copywork</v>
      </c>
      <c r="E2123" s="218" t="str">
        <v>Language Arts</v>
      </c>
      <c r="F2123" s="219" t="str">
        <v>Writing</v>
      </c>
      <c r="G2123" s="5">
        <v>141</v>
      </c>
      <c r="H2123" s="5" t="str">
        <v>Jesse</v>
      </c>
      <c r="I2123" s="5" t="str">
        <v>Planned</v>
      </c>
      <c r="J2123" s="220">
        <f>_xlfn.XLOOKUP(G2123,Calendar!$A$2:$A$300,Calendar!$B$2:$B$300)</f>
        <v>43549</v>
      </c>
      <c r="K2123" s="5" t="b">
        <f t="shared" ca="1" si="102"/>
        <v>0</v>
      </c>
      <c r="L2123" s="5" t="str">
        <f t="shared" si="103"/>
        <v>Language Arts+ Copywork141</v>
      </c>
    </row>
    <row r="2124" spans="1:12" hidden="1" x14ac:dyDescent="0.25">
      <c r="A2124" s="217" t="str">
        <f t="shared" si="104"/>
        <v>ƒ __/__</v>
      </c>
      <c r="B2124" s="217" t="str">
        <f>IFERROR(IF(VLOOKUP(L2124,ActivityList[#Data],13,0)="Yes"," "&amp;Map,"")&amp;IF(VLOOKUP(L2124,ActivityList[#Data],14,0)="Yes"," "&amp;Timeline,IF(VLOOKUP(L2124,ActivityList[#Data],14,0)="Figure"," "&amp;Timeline&amp;Figure,"")),"")</f>
        <v/>
      </c>
      <c r="C2124" s="85" t="str">
        <v>Copy a passage from literature</v>
      </c>
      <c r="D2124" s="218" t="str">
        <v>+ Copywork</v>
      </c>
      <c r="E2124" s="218" t="str">
        <v>Language Arts</v>
      </c>
      <c r="F2124" s="219" t="str">
        <v>Writing</v>
      </c>
      <c r="G2124" s="5">
        <v>142</v>
      </c>
      <c r="H2124" s="5" t="str">
        <v>Jesse</v>
      </c>
      <c r="I2124" s="5" t="str">
        <v>Planned</v>
      </c>
      <c r="J2124" s="220">
        <f>_xlfn.XLOOKUP(G2124,Calendar!$A$2:$A$300,Calendar!$B$2:$B$300)</f>
        <v>43550</v>
      </c>
      <c r="K2124" s="5" t="b">
        <f t="shared" ca="1" si="102"/>
        <v>0</v>
      </c>
      <c r="L2124" s="5" t="str">
        <f t="shared" si="103"/>
        <v>Language Arts+ Copywork142</v>
      </c>
    </row>
    <row r="2125" spans="1:12" hidden="1" x14ac:dyDescent="0.25">
      <c r="A2125" s="217" t="str">
        <f t="shared" si="104"/>
        <v>ƒ __/__</v>
      </c>
      <c r="B2125" s="217" t="str">
        <f>IFERROR(IF(VLOOKUP(L2125,ActivityList[#Data],13,0)="Yes"," "&amp;Map,"")&amp;IF(VLOOKUP(L2125,ActivityList[#Data],14,0)="Yes"," "&amp;Timeline,IF(VLOOKUP(L2125,ActivityList[#Data],14,0)="Figure"," "&amp;Timeline&amp;Figure,"")),"")</f>
        <v/>
      </c>
      <c r="C2125" s="85" t="str">
        <v>Copy a proverb</v>
      </c>
      <c r="D2125" s="218" t="str">
        <v>+ Copywork</v>
      </c>
      <c r="E2125" s="218" t="str">
        <v>Language Arts</v>
      </c>
      <c r="F2125" s="219" t="str">
        <v>Writing</v>
      </c>
      <c r="G2125" s="5">
        <v>143</v>
      </c>
      <c r="H2125" s="5" t="str">
        <v>Jesse</v>
      </c>
      <c r="I2125" s="5" t="str">
        <v>Planned</v>
      </c>
      <c r="J2125" s="220">
        <f>_xlfn.XLOOKUP(G2125,Calendar!$A$2:$A$300,Calendar!$B$2:$B$300)</f>
        <v>43551</v>
      </c>
      <c r="K2125" s="5" t="b">
        <f t="shared" ca="1" si="102"/>
        <v>0</v>
      </c>
      <c r="L2125" s="5" t="str">
        <f t="shared" si="103"/>
        <v>Language Arts+ Copywork143</v>
      </c>
    </row>
    <row r="2126" spans="1:12" hidden="1" x14ac:dyDescent="0.25">
      <c r="A2126" s="217" t="str">
        <f t="shared" si="104"/>
        <v>ƒ __/__</v>
      </c>
      <c r="B2126" s="217" t="str">
        <f>IFERROR(IF(VLOOKUP(L2126,ActivityList[#Data],13,0)="Yes"," "&amp;Map,"")&amp;IF(VLOOKUP(L2126,ActivityList[#Data],14,0)="Yes"," "&amp;Timeline,IF(VLOOKUP(L2126,ActivityList[#Data],14,0)="Figure"," "&amp;Timeline&amp;Figure,"")),"")</f>
        <v/>
      </c>
      <c r="C2126" s="85" t="str">
        <v>Copy poetry</v>
      </c>
      <c r="D2126" s="218" t="str">
        <v>+ Copywork</v>
      </c>
      <c r="E2126" s="218" t="str">
        <v>Language Arts</v>
      </c>
      <c r="F2126" s="219" t="str">
        <v>Writing</v>
      </c>
      <c r="G2126" s="5">
        <v>144</v>
      </c>
      <c r="H2126" s="5" t="str">
        <v>Jesse</v>
      </c>
      <c r="I2126" s="5" t="str">
        <v>Planned</v>
      </c>
      <c r="J2126" s="220">
        <f>_xlfn.XLOOKUP(G2126,Calendar!$A$2:$A$300,Calendar!$B$2:$B$300)</f>
        <v>43552</v>
      </c>
      <c r="K2126" s="5" t="b">
        <f t="shared" ca="1" si="102"/>
        <v>0</v>
      </c>
      <c r="L2126" s="5" t="str">
        <f t="shared" si="103"/>
        <v>Language Arts+ Copywork144</v>
      </c>
    </row>
    <row r="2127" spans="1:12" hidden="1" x14ac:dyDescent="0.25">
      <c r="A2127" s="217" t="str">
        <f t="shared" si="104"/>
        <v>ƒ __/__</v>
      </c>
      <c r="B2127" s="217" t="str">
        <f>IFERROR(IF(VLOOKUP(L2127,ActivityList[#Data],13,0)="Yes"," "&amp;Map,"")&amp;IF(VLOOKUP(L2127,ActivityList[#Data],14,0)="Yes"," "&amp;Timeline,IF(VLOOKUP(L2127,ActivityList[#Data],14,0)="Figure"," "&amp;Timeline&amp;Figure,"")),"")</f>
        <v/>
      </c>
      <c r="C2127" s="85" t="str">
        <v>Copy this week's memory verse</v>
      </c>
      <c r="D2127" s="218" t="str">
        <v>+ Copywork</v>
      </c>
      <c r="E2127" s="218" t="str">
        <v>Language Arts</v>
      </c>
      <c r="F2127" s="219" t="str">
        <v>Writing</v>
      </c>
      <c r="G2127" s="5">
        <v>146</v>
      </c>
      <c r="H2127" s="5" t="str">
        <v>Jesse</v>
      </c>
      <c r="I2127" s="5" t="str">
        <v>Planned</v>
      </c>
      <c r="J2127" s="220">
        <f>_xlfn.XLOOKUP(G2127,Calendar!$A$2:$A$300,Calendar!$B$2:$B$300)</f>
        <v>43556</v>
      </c>
      <c r="K2127" s="5" t="b">
        <f t="shared" ca="1" si="102"/>
        <v>0</v>
      </c>
      <c r="L2127" s="5" t="str">
        <f t="shared" si="103"/>
        <v>Language Arts+ Copywork146</v>
      </c>
    </row>
    <row r="2128" spans="1:12" hidden="1" x14ac:dyDescent="0.25">
      <c r="A2128" s="217" t="str">
        <f t="shared" si="104"/>
        <v>ƒ __/__</v>
      </c>
      <c r="B2128" s="217" t="str">
        <f>IFERROR(IF(VLOOKUP(L2128,ActivityList[#Data],13,0)="Yes"," "&amp;Map,"")&amp;IF(VLOOKUP(L2128,ActivityList[#Data],14,0)="Yes"," "&amp;Timeline,IF(VLOOKUP(L2128,ActivityList[#Data],14,0)="Figure"," "&amp;Timeline&amp;Figure,"")),"")</f>
        <v/>
      </c>
      <c r="C2128" s="85" t="str">
        <v>Copy a passage from literature</v>
      </c>
      <c r="D2128" s="218" t="str">
        <v>+ Copywork</v>
      </c>
      <c r="E2128" s="218" t="str">
        <v>Language Arts</v>
      </c>
      <c r="F2128" s="219" t="str">
        <v>Writing</v>
      </c>
      <c r="G2128" s="5">
        <v>147</v>
      </c>
      <c r="H2128" s="5" t="str">
        <v>Jesse</v>
      </c>
      <c r="I2128" s="5" t="str">
        <v>Planned</v>
      </c>
      <c r="J2128" s="220">
        <f>_xlfn.XLOOKUP(G2128,Calendar!$A$2:$A$300,Calendar!$B$2:$B$300)</f>
        <v>43557</v>
      </c>
      <c r="K2128" s="5" t="b">
        <f t="shared" ca="1" si="102"/>
        <v>0</v>
      </c>
      <c r="L2128" s="5" t="str">
        <f t="shared" si="103"/>
        <v>Language Arts+ Copywork147</v>
      </c>
    </row>
    <row r="2129" spans="1:12" hidden="1" x14ac:dyDescent="0.25">
      <c r="A2129" s="217" t="str">
        <f t="shared" si="104"/>
        <v>ƒ __/__</v>
      </c>
      <c r="B2129" s="217" t="str">
        <f>IFERROR(IF(VLOOKUP(L2129,ActivityList[#Data],13,0)="Yes"," "&amp;Map,"")&amp;IF(VLOOKUP(L2129,ActivityList[#Data],14,0)="Yes"," "&amp;Timeline,IF(VLOOKUP(L2129,ActivityList[#Data],14,0)="Figure"," "&amp;Timeline&amp;Figure,"")),"")</f>
        <v/>
      </c>
      <c r="C2129" s="85" t="str">
        <v>Copy a proverb</v>
      </c>
      <c r="D2129" s="218" t="str">
        <v>+ Copywork</v>
      </c>
      <c r="E2129" s="218" t="str">
        <v>Language Arts</v>
      </c>
      <c r="F2129" s="219" t="str">
        <v>Writing</v>
      </c>
      <c r="G2129" s="5">
        <v>148</v>
      </c>
      <c r="H2129" s="5" t="str">
        <v>Jesse</v>
      </c>
      <c r="I2129" s="5" t="str">
        <v>Planned</v>
      </c>
      <c r="J2129" s="220">
        <f>_xlfn.XLOOKUP(G2129,Calendar!$A$2:$A$300,Calendar!$B$2:$B$300)</f>
        <v>43558</v>
      </c>
      <c r="K2129" s="5" t="b">
        <f t="shared" ca="1" si="102"/>
        <v>0</v>
      </c>
      <c r="L2129" s="5" t="str">
        <f t="shared" si="103"/>
        <v>Language Arts+ Copywork148</v>
      </c>
    </row>
    <row r="2130" spans="1:12" hidden="1" x14ac:dyDescent="0.25">
      <c r="A2130" s="217" t="str">
        <f t="shared" si="104"/>
        <v>ƒ __/__</v>
      </c>
      <c r="B2130" s="217" t="str">
        <f>IFERROR(IF(VLOOKUP(L2130,ActivityList[#Data],13,0)="Yes"," "&amp;Map,"")&amp;IF(VLOOKUP(L2130,ActivityList[#Data],14,0)="Yes"," "&amp;Timeline,IF(VLOOKUP(L2130,ActivityList[#Data],14,0)="Figure"," "&amp;Timeline&amp;Figure,"")),"")</f>
        <v/>
      </c>
      <c r="C2130" s="85" t="str">
        <v>Copy poetry</v>
      </c>
      <c r="D2130" s="218" t="str">
        <v>+ Copywork</v>
      </c>
      <c r="E2130" s="218" t="str">
        <v>Language Arts</v>
      </c>
      <c r="F2130" s="219" t="str">
        <v>Writing</v>
      </c>
      <c r="G2130" s="5">
        <v>149</v>
      </c>
      <c r="H2130" s="5" t="str">
        <v>Jesse</v>
      </c>
      <c r="I2130" s="5" t="str">
        <v>Planned</v>
      </c>
      <c r="J2130" s="220">
        <f>_xlfn.XLOOKUP(G2130,Calendar!$A$2:$A$300,Calendar!$B$2:$B$300)</f>
        <v>43559</v>
      </c>
      <c r="K2130" s="5" t="b">
        <f t="shared" ca="1" si="102"/>
        <v>0</v>
      </c>
      <c r="L2130" s="5" t="str">
        <f t="shared" si="103"/>
        <v>Language Arts+ Copywork149</v>
      </c>
    </row>
    <row r="2131" spans="1:12" hidden="1" x14ac:dyDescent="0.25">
      <c r="A2131" s="217" t="str">
        <f t="shared" si="104"/>
        <v>ƒ __/__</v>
      </c>
      <c r="B2131" s="217" t="str">
        <f>IFERROR(IF(VLOOKUP(L2131,ActivityList[#Data],13,0)="Yes"," "&amp;Map,"")&amp;IF(VLOOKUP(L2131,ActivityList[#Data],14,0)="Yes"," "&amp;Timeline,IF(VLOOKUP(L2131,ActivityList[#Data],14,0)="Figure"," "&amp;Timeline&amp;Figure,"")),"")</f>
        <v/>
      </c>
      <c r="C2131" s="85" t="str">
        <v>Copy this week's memory verse</v>
      </c>
      <c r="D2131" s="218" t="str">
        <v>+ Copywork</v>
      </c>
      <c r="E2131" s="218" t="str">
        <v>Language Arts</v>
      </c>
      <c r="F2131" s="219" t="str">
        <v>Writing</v>
      </c>
      <c r="G2131" s="5">
        <v>151</v>
      </c>
      <c r="H2131" s="5" t="str">
        <v>Jesse</v>
      </c>
      <c r="I2131" s="5" t="str">
        <v>Planned</v>
      </c>
      <c r="J2131" s="220">
        <f>_xlfn.XLOOKUP(G2131,Calendar!$A$2:$A$300,Calendar!$B$2:$B$300)</f>
        <v>43563</v>
      </c>
      <c r="K2131" s="5" t="b">
        <f t="shared" ref="K2131:K2194" ca="1" si="105">J2131&lt;=$D$1</f>
        <v>0</v>
      </c>
      <c r="L2131" s="5" t="str">
        <f t="shared" ref="L2131:L2194" si="106">E2131&amp;D2131&amp;G2131</f>
        <v>Language Arts+ Copywork151</v>
      </c>
    </row>
    <row r="2132" spans="1:12" hidden="1" x14ac:dyDescent="0.25">
      <c r="A2132" s="217" t="str">
        <f t="shared" si="104"/>
        <v>ƒ __/__</v>
      </c>
      <c r="B2132" s="217" t="str">
        <f>IFERROR(IF(VLOOKUP(L2132,ActivityList[#Data],13,0)="Yes"," "&amp;Map,"")&amp;IF(VLOOKUP(L2132,ActivityList[#Data],14,0)="Yes"," "&amp;Timeline,IF(VLOOKUP(L2132,ActivityList[#Data],14,0)="Figure"," "&amp;Timeline&amp;Figure,"")),"")</f>
        <v/>
      </c>
      <c r="C2132" s="85" t="str">
        <v>Copy a passage from literature</v>
      </c>
      <c r="D2132" s="218" t="str">
        <v>+ Copywork</v>
      </c>
      <c r="E2132" s="218" t="str">
        <v>Language Arts</v>
      </c>
      <c r="F2132" s="219" t="str">
        <v>Writing</v>
      </c>
      <c r="G2132" s="5">
        <v>152</v>
      </c>
      <c r="H2132" s="5" t="str">
        <v>Jesse</v>
      </c>
      <c r="I2132" s="5" t="str">
        <v>Planned</v>
      </c>
      <c r="J2132" s="220">
        <f>_xlfn.XLOOKUP(G2132,Calendar!$A$2:$A$300,Calendar!$B$2:$B$300)</f>
        <v>43564</v>
      </c>
      <c r="K2132" s="5" t="b">
        <f t="shared" ca="1" si="105"/>
        <v>0</v>
      </c>
      <c r="L2132" s="5" t="str">
        <f t="shared" si="106"/>
        <v>Language Arts+ Copywork152</v>
      </c>
    </row>
    <row r="2133" spans="1:12" hidden="1" x14ac:dyDescent="0.25">
      <c r="A2133" s="217" t="str">
        <f t="shared" si="104"/>
        <v>ƒ __/__</v>
      </c>
      <c r="B2133" s="217" t="str">
        <f>IFERROR(IF(VLOOKUP(L2133,ActivityList[#Data],13,0)="Yes"," "&amp;Map,"")&amp;IF(VLOOKUP(L2133,ActivityList[#Data],14,0)="Yes"," "&amp;Timeline,IF(VLOOKUP(L2133,ActivityList[#Data],14,0)="Figure"," "&amp;Timeline&amp;Figure,"")),"")</f>
        <v/>
      </c>
      <c r="C2133" s="85" t="str">
        <v>Copy a proverb</v>
      </c>
      <c r="D2133" s="218" t="str">
        <v>+ Copywork</v>
      </c>
      <c r="E2133" s="218" t="str">
        <v>Language Arts</v>
      </c>
      <c r="F2133" s="219" t="str">
        <v>Writing</v>
      </c>
      <c r="G2133" s="5">
        <v>153</v>
      </c>
      <c r="H2133" s="5" t="str">
        <v>Jesse</v>
      </c>
      <c r="I2133" s="5" t="str">
        <v>Planned</v>
      </c>
      <c r="J2133" s="220">
        <f>_xlfn.XLOOKUP(G2133,Calendar!$A$2:$A$300,Calendar!$B$2:$B$300)</f>
        <v>43565</v>
      </c>
      <c r="K2133" s="5" t="b">
        <f t="shared" ca="1" si="105"/>
        <v>0</v>
      </c>
      <c r="L2133" s="5" t="str">
        <f t="shared" si="106"/>
        <v>Language Arts+ Copywork153</v>
      </c>
    </row>
    <row r="2134" spans="1:12" hidden="1" x14ac:dyDescent="0.25">
      <c r="A2134" s="217" t="str">
        <f t="shared" si="104"/>
        <v>ƒ __/__</v>
      </c>
      <c r="B2134" s="217" t="str">
        <f>IFERROR(IF(VLOOKUP(L2134,ActivityList[#Data],13,0)="Yes"," "&amp;Map,"")&amp;IF(VLOOKUP(L2134,ActivityList[#Data],14,0)="Yes"," "&amp;Timeline,IF(VLOOKUP(L2134,ActivityList[#Data],14,0)="Figure"," "&amp;Timeline&amp;Figure,"")),"")</f>
        <v/>
      </c>
      <c r="C2134" s="85" t="str">
        <v>Copy poetry</v>
      </c>
      <c r="D2134" s="218" t="str">
        <v>+ Copywork</v>
      </c>
      <c r="E2134" s="218" t="str">
        <v>Language Arts</v>
      </c>
      <c r="F2134" s="219" t="str">
        <v>Writing</v>
      </c>
      <c r="G2134" s="5">
        <v>154</v>
      </c>
      <c r="H2134" s="5" t="str">
        <v>Jesse</v>
      </c>
      <c r="I2134" s="5" t="str">
        <v>Planned</v>
      </c>
      <c r="J2134" s="220">
        <f>_xlfn.XLOOKUP(G2134,Calendar!$A$2:$A$300,Calendar!$B$2:$B$300)</f>
        <v>43566</v>
      </c>
      <c r="K2134" s="5" t="b">
        <f t="shared" ca="1" si="105"/>
        <v>0</v>
      </c>
      <c r="L2134" s="5" t="str">
        <f t="shared" si="106"/>
        <v>Language Arts+ Copywork154</v>
      </c>
    </row>
    <row r="2135" spans="1:12" hidden="1" x14ac:dyDescent="0.25">
      <c r="A2135" s="217" t="str">
        <f t="shared" si="104"/>
        <v>ƒ __/__</v>
      </c>
      <c r="B2135" s="217" t="str">
        <f>IFERROR(IF(VLOOKUP(L2135,ActivityList[#Data],13,0)="Yes"," "&amp;Map,"")&amp;IF(VLOOKUP(L2135,ActivityList[#Data],14,0)="Yes"," "&amp;Timeline,IF(VLOOKUP(L2135,ActivityList[#Data],14,0)="Figure"," "&amp;Timeline&amp;Figure,"")),"")</f>
        <v/>
      </c>
      <c r="C2135" s="85" t="str">
        <v>Copy this week's memory verse</v>
      </c>
      <c r="D2135" s="218" t="str">
        <v>+ Copywork</v>
      </c>
      <c r="E2135" s="218" t="str">
        <v>Language Arts</v>
      </c>
      <c r="F2135" s="219" t="str">
        <v>Writing</v>
      </c>
      <c r="G2135" s="5">
        <v>156</v>
      </c>
      <c r="H2135" s="5" t="str">
        <v>Jesse</v>
      </c>
      <c r="I2135" s="5" t="str">
        <v>Planned</v>
      </c>
      <c r="J2135" s="220">
        <f>_xlfn.XLOOKUP(G2135,Calendar!$A$2:$A$300,Calendar!$B$2:$B$300)</f>
        <v>43570</v>
      </c>
      <c r="K2135" s="5" t="b">
        <f t="shared" ca="1" si="105"/>
        <v>0</v>
      </c>
      <c r="L2135" s="5" t="str">
        <f t="shared" si="106"/>
        <v>Language Arts+ Copywork156</v>
      </c>
    </row>
    <row r="2136" spans="1:12" hidden="1" x14ac:dyDescent="0.25">
      <c r="A2136" s="217" t="str">
        <f t="shared" si="104"/>
        <v>ƒ __/__</v>
      </c>
      <c r="B2136" s="217" t="str">
        <f>IFERROR(IF(VLOOKUP(L2136,ActivityList[#Data],13,0)="Yes"," "&amp;Map,"")&amp;IF(VLOOKUP(L2136,ActivityList[#Data],14,0)="Yes"," "&amp;Timeline,IF(VLOOKUP(L2136,ActivityList[#Data],14,0)="Figure"," "&amp;Timeline&amp;Figure,"")),"")</f>
        <v/>
      </c>
      <c r="C2136" s="85" t="str">
        <v>Copy a passage from literature</v>
      </c>
      <c r="D2136" s="218" t="str">
        <v>+ Copywork</v>
      </c>
      <c r="E2136" s="218" t="str">
        <v>Language Arts</v>
      </c>
      <c r="F2136" s="219" t="str">
        <v>Writing</v>
      </c>
      <c r="G2136" s="5">
        <v>157</v>
      </c>
      <c r="H2136" s="5" t="str">
        <v>Jesse</v>
      </c>
      <c r="I2136" s="5" t="str">
        <v>Planned</v>
      </c>
      <c r="J2136" s="220">
        <f>_xlfn.XLOOKUP(G2136,Calendar!$A$2:$A$300,Calendar!$B$2:$B$300)</f>
        <v>43571</v>
      </c>
      <c r="K2136" s="5" t="b">
        <f t="shared" ca="1" si="105"/>
        <v>0</v>
      </c>
      <c r="L2136" s="5" t="str">
        <f t="shared" si="106"/>
        <v>Language Arts+ Copywork157</v>
      </c>
    </row>
    <row r="2137" spans="1:12" hidden="1" x14ac:dyDescent="0.25">
      <c r="A2137" s="217" t="str">
        <f t="shared" si="104"/>
        <v>ƒ __/__</v>
      </c>
      <c r="B2137" s="217" t="str">
        <f>IFERROR(IF(VLOOKUP(L2137,ActivityList[#Data],13,0)="Yes"," "&amp;Map,"")&amp;IF(VLOOKUP(L2137,ActivityList[#Data],14,0)="Yes"," "&amp;Timeline,IF(VLOOKUP(L2137,ActivityList[#Data],14,0)="Figure"," "&amp;Timeline&amp;Figure,"")),"")</f>
        <v/>
      </c>
      <c r="C2137" s="85" t="str">
        <v>Copy a proverb</v>
      </c>
      <c r="D2137" s="218" t="str">
        <v>+ Copywork</v>
      </c>
      <c r="E2137" s="218" t="str">
        <v>Language Arts</v>
      </c>
      <c r="F2137" s="219" t="str">
        <v>Writing</v>
      </c>
      <c r="G2137" s="5">
        <v>158</v>
      </c>
      <c r="H2137" s="5" t="str">
        <v>Jesse</v>
      </c>
      <c r="I2137" s="5" t="str">
        <v>Planned</v>
      </c>
      <c r="J2137" s="220">
        <f>_xlfn.XLOOKUP(G2137,Calendar!$A$2:$A$300,Calendar!$B$2:$B$300)</f>
        <v>43572</v>
      </c>
      <c r="K2137" s="5" t="b">
        <f t="shared" ca="1" si="105"/>
        <v>0</v>
      </c>
      <c r="L2137" s="5" t="str">
        <f t="shared" si="106"/>
        <v>Language Arts+ Copywork158</v>
      </c>
    </row>
    <row r="2138" spans="1:12" hidden="1" x14ac:dyDescent="0.25">
      <c r="A2138" s="217" t="str">
        <f t="shared" si="104"/>
        <v>ƒ __/__</v>
      </c>
      <c r="B2138" s="217" t="str">
        <f>IFERROR(IF(VLOOKUP(L2138,ActivityList[#Data],13,0)="Yes"," "&amp;Map,"")&amp;IF(VLOOKUP(L2138,ActivityList[#Data],14,0)="Yes"," "&amp;Timeline,IF(VLOOKUP(L2138,ActivityList[#Data],14,0)="Figure"," "&amp;Timeline&amp;Figure,"")),"")</f>
        <v/>
      </c>
      <c r="C2138" s="85" t="str">
        <v>Copy poetry</v>
      </c>
      <c r="D2138" s="218" t="str">
        <v>+ Copywork</v>
      </c>
      <c r="E2138" s="218" t="str">
        <v>Language Arts</v>
      </c>
      <c r="F2138" s="219" t="str">
        <v>Writing</v>
      </c>
      <c r="G2138" s="5">
        <v>159</v>
      </c>
      <c r="H2138" s="5" t="str">
        <v>Jesse</v>
      </c>
      <c r="I2138" s="5" t="str">
        <v>Planned</v>
      </c>
      <c r="J2138" s="220">
        <f>_xlfn.XLOOKUP(G2138,Calendar!$A$2:$A$300,Calendar!$B$2:$B$300)</f>
        <v>43573</v>
      </c>
      <c r="K2138" s="5" t="b">
        <f t="shared" ca="1" si="105"/>
        <v>0</v>
      </c>
      <c r="L2138" s="5" t="str">
        <f t="shared" si="106"/>
        <v>Language Arts+ Copywork159</v>
      </c>
    </row>
    <row r="2139" spans="1:12" hidden="1" x14ac:dyDescent="0.25">
      <c r="A2139" s="217" t="str">
        <f t="shared" si="104"/>
        <v>ƒ __/__</v>
      </c>
      <c r="B2139" s="217" t="str">
        <f>IFERROR(IF(VLOOKUP(L2139,ActivityList[#Data],13,0)="Yes"," "&amp;Map,"")&amp;IF(VLOOKUP(L2139,ActivityList[#Data],14,0)="Yes"," "&amp;Timeline,IF(VLOOKUP(L2139,ActivityList[#Data],14,0)="Figure"," "&amp;Timeline&amp;Figure,"")),"")</f>
        <v/>
      </c>
      <c r="C2139" s="85" t="str">
        <v>Copy this week's memory verse</v>
      </c>
      <c r="D2139" s="218" t="str">
        <v>+ Copywork</v>
      </c>
      <c r="E2139" s="218" t="str">
        <v>Language Arts</v>
      </c>
      <c r="F2139" s="219" t="str">
        <v>Writing</v>
      </c>
      <c r="G2139" s="5">
        <v>161</v>
      </c>
      <c r="H2139" s="5" t="str">
        <v>Jesse</v>
      </c>
      <c r="I2139" s="5" t="str">
        <v>Planned</v>
      </c>
      <c r="J2139" s="220">
        <f>_xlfn.XLOOKUP(G2139,Calendar!$A$2:$A$300,Calendar!$B$2:$B$300)</f>
        <v>43577</v>
      </c>
      <c r="K2139" s="5" t="b">
        <f t="shared" ca="1" si="105"/>
        <v>0</v>
      </c>
      <c r="L2139" s="5" t="str">
        <f t="shared" si="106"/>
        <v>Language Arts+ Copywork161</v>
      </c>
    </row>
    <row r="2140" spans="1:12" hidden="1" x14ac:dyDescent="0.25">
      <c r="A2140" s="217" t="str">
        <f t="shared" si="104"/>
        <v>ƒ __/__</v>
      </c>
      <c r="B2140" s="217" t="str">
        <f>IFERROR(IF(VLOOKUP(L2140,ActivityList[#Data],13,0)="Yes"," "&amp;Map,"")&amp;IF(VLOOKUP(L2140,ActivityList[#Data],14,0)="Yes"," "&amp;Timeline,IF(VLOOKUP(L2140,ActivityList[#Data],14,0)="Figure"," "&amp;Timeline&amp;Figure,"")),"")</f>
        <v/>
      </c>
      <c r="C2140" s="85" t="str">
        <v>Copy a passage from literature</v>
      </c>
      <c r="D2140" s="218" t="str">
        <v>+ Copywork</v>
      </c>
      <c r="E2140" s="218" t="str">
        <v>Language Arts</v>
      </c>
      <c r="F2140" s="219" t="str">
        <v>Writing</v>
      </c>
      <c r="G2140" s="5">
        <v>162</v>
      </c>
      <c r="H2140" s="5" t="str">
        <v>Jesse</v>
      </c>
      <c r="I2140" s="5" t="str">
        <v>Planned</v>
      </c>
      <c r="J2140" s="220">
        <f>_xlfn.XLOOKUP(G2140,Calendar!$A$2:$A$300,Calendar!$B$2:$B$300)</f>
        <v>43578</v>
      </c>
      <c r="K2140" s="5" t="b">
        <f t="shared" ca="1" si="105"/>
        <v>0</v>
      </c>
      <c r="L2140" s="5" t="str">
        <f t="shared" si="106"/>
        <v>Language Arts+ Copywork162</v>
      </c>
    </row>
    <row r="2141" spans="1:12" hidden="1" x14ac:dyDescent="0.25">
      <c r="A2141" s="217" t="str">
        <f t="shared" si="104"/>
        <v>ƒ __/__</v>
      </c>
      <c r="B2141" s="217" t="str">
        <f>IFERROR(IF(VLOOKUP(L2141,ActivityList[#Data],13,0)="Yes"," "&amp;Map,"")&amp;IF(VLOOKUP(L2141,ActivityList[#Data],14,0)="Yes"," "&amp;Timeline,IF(VLOOKUP(L2141,ActivityList[#Data],14,0)="Figure"," "&amp;Timeline&amp;Figure,"")),"")</f>
        <v/>
      </c>
      <c r="C2141" s="85" t="str">
        <v>Copy a proverb</v>
      </c>
      <c r="D2141" s="218" t="str">
        <v>+ Copywork</v>
      </c>
      <c r="E2141" s="218" t="str">
        <v>Language Arts</v>
      </c>
      <c r="F2141" s="219" t="str">
        <v>Writing</v>
      </c>
      <c r="G2141" s="5">
        <v>163</v>
      </c>
      <c r="H2141" s="5" t="str">
        <v>Jesse</v>
      </c>
      <c r="I2141" s="5" t="str">
        <v>Planned</v>
      </c>
      <c r="J2141" s="220">
        <f>_xlfn.XLOOKUP(G2141,Calendar!$A$2:$A$300,Calendar!$B$2:$B$300)</f>
        <v>43579</v>
      </c>
      <c r="K2141" s="5" t="b">
        <f t="shared" ca="1" si="105"/>
        <v>0</v>
      </c>
      <c r="L2141" s="5" t="str">
        <f t="shared" si="106"/>
        <v>Language Arts+ Copywork163</v>
      </c>
    </row>
    <row r="2142" spans="1:12" hidden="1" x14ac:dyDescent="0.25">
      <c r="A2142" s="217" t="str">
        <f t="shared" si="104"/>
        <v>ƒ __/__</v>
      </c>
      <c r="B2142" s="217" t="str">
        <f>IFERROR(IF(VLOOKUP(L2142,ActivityList[#Data],13,0)="Yes"," "&amp;Map,"")&amp;IF(VLOOKUP(L2142,ActivityList[#Data],14,0)="Yes"," "&amp;Timeline,IF(VLOOKUP(L2142,ActivityList[#Data],14,0)="Figure"," "&amp;Timeline&amp;Figure,"")),"")</f>
        <v/>
      </c>
      <c r="C2142" s="85" t="str">
        <v>Copy poetry</v>
      </c>
      <c r="D2142" s="218" t="str">
        <v>+ Copywork</v>
      </c>
      <c r="E2142" s="218" t="str">
        <v>Language Arts</v>
      </c>
      <c r="F2142" s="219" t="str">
        <v>Writing</v>
      </c>
      <c r="G2142" s="5">
        <v>164</v>
      </c>
      <c r="H2142" s="5" t="str">
        <v>Jesse</v>
      </c>
      <c r="I2142" s="5" t="str">
        <v>Planned</v>
      </c>
      <c r="J2142" s="220">
        <f>_xlfn.XLOOKUP(G2142,Calendar!$A$2:$A$300,Calendar!$B$2:$B$300)</f>
        <v>43580</v>
      </c>
      <c r="K2142" s="5" t="b">
        <f t="shared" ca="1" si="105"/>
        <v>0</v>
      </c>
      <c r="L2142" s="5" t="str">
        <f t="shared" si="106"/>
        <v>Language Arts+ Copywork164</v>
      </c>
    </row>
    <row r="2143" spans="1:12" hidden="1" x14ac:dyDescent="0.25">
      <c r="A2143" s="217" t="str">
        <f t="shared" si="104"/>
        <v>ƒ __/__</v>
      </c>
      <c r="B2143" s="217" t="str">
        <f>IFERROR(IF(VLOOKUP(L2143,ActivityList[#Data],13,0)="Yes"," "&amp;Map,"")&amp;IF(VLOOKUP(L2143,ActivityList[#Data],14,0)="Yes"," "&amp;Timeline,IF(VLOOKUP(L2143,ActivityList[#Data],14,0)="Figure"," "&amp;Timeline&amp;Figure,"")),"")</f>
        <v/>
      </c>
      <c r="C2143" s="85" t="str">
        <v>Copy this week's memory verse</v>
      </c>
      <c r="D2143" s="218" t="str">
        <v>+ Copywork</v>
      </c>
      <c r="E2143" s="218" t="str">
        <v>Language Arts</v>
      </c>
      <c r="F2143" s="219" t="str">
        <v>Writing</v>
      </c>
      <c r="G2143" s="5">
        <v>166</v>
      </c>
      <c r="H2143" s="5" t="str">
        <v>Jesse</v>
      </c>
      <c r="I2143" s="5" t="str">
        <v>Planned</v>
      </c>
      <c r="J2143" s="220">
        <f>_xlfn.XLOOKUP(G2143,Calendar!$A$2:$A$300,Calendar!$B$2:$B$300)</f>
        <v>43584</v>
      </c>
      <c r="K2143" s="5" t="b">
        <f t="shared" ca="1" si="105"/>
        <v>0</v>
      </c>
      <c r="L2143" s="5" t="str">
        <f t="shared" si="106"/>
        <v>Language Arts+ Copywork166</v>
      </c>
    </row>
    <row r="2144" spans="1:12" hidden="1" x14ac:dyDescent="0.25">
      <c r="A2144" s="217" t="str">
        <f t="shared" si="104"/>
        <v>ƒ __/__</v>
      </c>
      <c r="B2144" s="217" t="str">
        <f>IFERROR(IF(VLOOKUP(L2144,ActivityList[#Data],13,0)="Yes"," "&amp;Map,"")&amp;IF(VLOOKUP(L2144,ActivityList[#Data],14,0)="Yes"," "&amp;Timeline,IF(VLOOKUP(L2144,ActivityList[#Data],14,0)="Figure"," "&amp;Timeline&amp;Figure,"")),"")</f>
        <v/>
      </c>
      <c r="C2144" s="85" t="str">
        <v>Copy a passage from literature</v>
      </c>
      <c r="D2144" s="218" t="str">
        <v>+ Copywork</v>
      </c>
      <c r="E2144" s="218" t="str">
        <v>Language Arts</v>
      </c>
      <c r="F2144" s="219" t="str">
        <v>Writing</v>
      </c>
      <c r="G2144" s="5">
        <v>167</v>
      </c>
      <c r="H2144" s="5" t="str">
        <v>Jesse</v>
      </c>
      <c r="I2144" s="5" t="str">
        <v>Planned</v>
      </c>
      <c r="J2144" s="220">
        <f>_xlfn.XLOOKUP(G2144,Calendar!$A$2:$A$300,Calendar!$B$2:$B$300)</f>
        <v>43585</v>
      </c>
      <c r="K2144" s="5" t="b">
        <f t="shared" ca="1" si="105"/>
        <v>0</v>
      </c>
      <c r="L2144" s="5" t="str">
        <f t="shared" si="106"/>
        <v>Language Arts+ Copywork167</v>
      </c>
    </row>
    <row r="2145" spans="1:12" hidden="1" x14ac:dyDescent="0.25">
      <c r="A2145" s="217" t="str">
        <f t="shared" si="104"/>
        <v>ƒ __/__</v>
      </c>
      <c r="B2145" s="217" t="str">
        <f>IFERROR(IF(VLOOKUP(L2145,ActivityList[#Data],13,0)="Yes"," "&amp;Map,"")&amp;IF(VLOOKUP(L2145,ActivityList[#Data],14,0)="Yes"," "&amp;Timeline,IF(VLOOKUP(L2145,ActivityList[#Data],14,0)="Figure"," "&amp;Timeline&amp;Figure,"")),"")</f>
        <v/>
      </c>
      <c r="C2145" s="85" t="str">
        <v>Copy a proverb</v>
      </c>
      <c r="D2145" s="218" t="str">
        <v>+ Copywork</v>
      </c>
      <c r="E2145" s="218" t="str">
        <v>Language Arts</v>
      </c>
      <c r="F2145" s="219" t="str">
        <v>Writing</v>
      </c>
      <c r="G2145" s="5">
        <v>168</v>
      </c>
      <c r="H2145" s="5" t="str">
        <v>Jesse</v>
      </c>
      <c r="I2145" s="5" t="str">
        <v>Planned</v>
      </c>
      <c r="J2145" s="220">
        <f>_xlfn.XLOOKUP(G2145,Calendar!$A$2:$A$300,Calendar!$B$2:$B$300)</f>
        <v>43586</v>
      </c>
      <c r="K2145" s="5" t="b">
        <f t="shared" ca="1" si="105"/>
        <v>0</v>
      </c>
      <c r="L2145" s="5" t="str">
        <f t="shared" si="106"/>
        <v>Language Arts+ Copywork168</v>
      </c>
    </row>
    <row r="2146" spans="1:12" hidden="1" x14ac:dyDescent="0.25">
      <c r="A2146" s="217" t="str">
        <f t="shared" si="104"/>
        <v>ƒ __/__</v>
      </c>
      <c r="B2146" s="217" t="str">
        <f>IFERROR(IF(VLOOKUP(L2146,ActivityList[#Data],13,0)="Yes"," "&amp;Map,"")&amp;IF(VLOOKUP(L2146,ActivityList[#Data],14,0)="Yes"," "&amp;Timeline,IF(VLOOKUP(L2146,ActivityList[#Data],14,0)="Figure"," "&amp;Timeline&amp;Figure,"")),"")</f>
        <v/>
      </c>
      <c r="C2146" s="85" t="str">
        <v>Copy poetry</v>
      </c>
      <c r="D2146" s="218" t="str">
        <v>+ Copywork</v>
      </c>
      <c r="E2146" s="218" t="str">
        <v>Language Arts</v>
      </c>
      <c r="F2146" s="219" t="str">
        <v>Writing</v>
      </c>
      <c r="G2146" s="5">
        <v>169</v>
      </c>
      <c r="H2146" s="5" t="str">
        <v>Jesse</v>
      </c>
      <c r="I2146" s="5" t="str">
        <v>Planned</v>
      </c>
      <c r="J2146" s="220">
        <f>_xlfn.XLOOKUP(G2146,Calendar!$A$2:$A$300,Calendar!$B$2:$B$300)</f>
        <v>43587</v>
      </c>
      <c r="K2146" s="5" t="b">
        <f t="shared" ca="1" si="105"/>
        <v>0</v>
      </c>
      <c r="L2146" s="5" t="str">
        <f t="shared" si="106"/>
        <v>Language Arts+ Copywork169</v>
      </c>
    </row>
    <row r="2147" spans="1:12" hidden="1" x14ac:dyDescent="0.25">
      <c r="A2147" s="217" t="str">
        <f t="shared" si="104"/>
        <v>ƒ __/__</v>
      </c>
      <c r="B2147" s="217" t="str">
        <f>IFERROR(IF(VLOOKUP(L2147,ActivityList[#Data],13,0)="Yes"," "&amp;Map,"")&amp;IF(VLOOKUP(L2147,ActivityList[#Data],14,0)="Yes"," "&amp;Timeline,IF(VLOOKUP(L2147,ActivityList[#Data],14,0)="Figure"," "&amp;Timeline&amp;Figure,"")),"")</f>
        <v/>
      </c>
      <c r="C2147" s="85" t="str">
        <v>Copy this week's memory verse</v>
      </c>
      <c r="D2147" s="218" t="str">
        <v>+ Copywork</v>
      </c>
      <c r="E2147" s="218" t="str">
        <v>Language Arts</v>
      </c>
      <c r="F2147" s="219" t="str">
        <v>Writing</v>
      </c>
      <c r="G2147" s="5">
        <v>171</v>
      </c>
      <c r="H2147" s="5" t="str">
        <v>Jesse</v>
      </c>
      <c r="I2147" s="5" t="str">
        <v>Planned</v>
      </c>
      <c r="J2147" s="220">
        <f>_xlfn.XLOOKUP(G2147,Calendar!$A$2:$A$300,Calendar!$B$2:$B$300)</f>
        <v>43591</v>
      </c>
      <c r="K2147" s="5" t="b">
        <f t="shared" ca="1" si="105"/>
        <v>0</v>
      </c>
      <c r="L2147" s="5" t="str">
        <f t="shared" si="106"/>
        <v>Language Arts+ Copywork171</v>
      </c>
    </row>
    <row r="2148" spans="1:12" hidden="1" x14ac:dyDescent="0.25">
      <c r="A2148" s="217" t="str">
        <f t="shared" si="104"/>
        <v>ƒ __/__</v>
      </c>
      <c r="B2148" s="217" t="str">
        <f>IFERROR(IF(VLOOKUP(L2148,ActivityList[#Data],13,0)="Yes"," "&amp;Map,"")&amp;IF(VLOOKUP(L2148,ActivityList[#Data],14,0)="Yes"," "&amp;Timeline,IF(VLOOKUP(L2148,ActivityList[#Data],14,0)="Figure"," "&amp;Timeline&amp;Figure,"")),"")</f>
        <v/>
      </c>
      <c r="C2148" s="85" t="str">
        <v>Copy a passage from literature</v>
      </c>
      <c r="D2148" s="218" t="str">
        <v>+ Copywork</v>
      </c>
      <c r="E2148" s="218" t="str">
        <v>Language Arts</v>
      </c>
      <c r="F2148" s="219" t="str">
        <v>Writing</v>
      </c>
      <c r="G2148" s="5">
        <v>172</v>
      </c>
      <c r="H2148" s="5" t="str">
        <v>Jesse</v>
      </c>
      <c r="I2148" s="5" t="str">
        <v>Planned</v>
      </c>
      <c r="J2148" s="220">
        <f>_xlfn.XLOOKUP(G2148,Calendar!$A$2:$A$300,Calendar!$B$2:$B$300)</f>
        <v>43592</v>
      </c>
      <c r="K2148" s="5" t="b">
        <f t="shared" ca="1" si="105"/>
        <v>0</v>
      </c>
      <c r="L2148" s="5" t="str">
        <f t="shared" si="106"/>
        <v>Language Arts+ Copywork172</v>
      </c>
    </row>
    <row r="2149" spans="1:12" hidden="1" x14ac:dyDescent="0.25">
      <c r="A2149" s="217" t="str">
        <f t="shared" si="104"/>
        <v>ƒ __/__</v>
      </c>
      <c r="B2149" s="217" t="str">
        <f>IFERROR(IF(VLOOKUP(L2149,ActivityList[#Data],13,0)="Yes"," "&amp;Map,"")&amp;IF(VLOOKUP(L2149,ActivityList[#Data],14,0)="Yes"," "&amp;Timeline,IF(VLOOKUP(L2149,ActivityList[#Data],14,0)="Figure"," "&amp;Timeline&amp;Figure,"")),"")</f>
        <v/>
      </c>
      <c r="C2149" s="85" t="str">
        <v>Copy a proverb</v>
      </c>
      <c r="D2149" s="218" t="str">
        <v>+ Copywork</v>
      </c>
      <c r="E2149" s="218" t="str">
        <v>Language Arts</v>
      </c>
      <c r="F2149" s="219" t="str">
        <v>Writing</v>
      </c>
      <c r="G2149" s="5">
        <v>173</v>
      </c>
      <c r="H2149" s="5" t="str">
        <v>Jesse</v>
      </c>
      <c r="I2149" s="5" t="str">
        <v>Planned</v>
      </c>
      <c r="J2149" s="220">
        <f>_xlfn.XLOOKUP(G2149,Calendar!$A$2:$A$300,Calendar!$B$2:$B$300)</f>
        <v>43593</v>
      </c>
      <c r="K2149" s="5" t="b">
        <f t="shared" ca="1" si="105"/>
        <v>0</v>
      </c>
      <c r="L2149" s="5" t="str">
        <f t="shared" si="106"/>
        <v>Language Arts+ Copywork173</v>
      </c>
    </row>
    <row r="2150" spans="1:12" hidden="1" x14ac:dyDescent="0.25">
      <c r="A2150" s="217" t="str">
        <f t="shared" si="104"/>
        <v>ƒ __/__</v>
      </c>
      <c r="B2150" s="217" t="str">
        <f>IFERROR(IF(VLOOKUP(L2150,ActivityList[#Data],13,0)="Yes"," "&amp;Map,"")&amp;IF(VLOOKUP(L2150,ActivityList[#Data],14,0)="Yes"," "&amp;Timeline,IF(VLOOKUP(L2150,ActivityList[#Data],14,0)="Figure"," "&amp;Timeline&amp;Figure,"")),"")</f>
        <v/>
      </c>
      <c r="C2150" s="85" t="str">
        <v>Copy poetry</v>
      </c>
      <c r="D2150" s="218" t="str">
        <v>+ Copywork</v>
      </c>
      <c r="E2150" s="218" t="str">
        <v>Language Arts</v>
      </c>
      <c r="F2150" s="219" t="str">
        <v>Writing</v>
      </c>
      <c r="G2150" s="5">
        <v>174</v>
      </c>
      <c r="H2150" s="5" t="str">
        <v>Jesse</v>
      </c>
      <c r="I2150" s="5" t="str">
        <v>Planned</v>
      </c>
      <c r="J2150" s="220">
        <f>_xlfn.XLOOKUP(G2150,Calendar!$A$2:$A$300,Calendar!$B$2:$B$300)</f>
        <v>43594</v>
      </c>
      <c r="K2150" s="5" t="b">
        <f t="shared" ca="1" si="105"/>
        <v>0</v>
      </c>
      <c r="L2150" s="5" t="str">
        <f t="shared" si="106"/>
        <v>Language Arts+ Copywork174</v>
      </c>
    </row>
    <row r="2151" spans="1:12" hidden="1" x14ac:dyDescent="0.25">
      <c r="A2151" s="217" t="str">
        <f t="shared" si="104"/>
        <v>ƒ __/__</v>
      </c>
      <c r="B2151" s="217" t="str">
        <f>IFERROR(IF(VLOOKUP(L2151,ActivityList[#Data],13,0)="Yes"," "&amp;Map,"")&amp;IF(VLOOKUP(L2151,ActivityList[#Data],14,0)="Yes"," "&amp;Timeline,IF(VLOOKUP(L2151,ActivityList[#Data],14,0)="Figure"," "&amp;Timeline&amp;Figure,"")),"")</f>
        <v/>
      </c>
      <c r="C2151" s="85" t="str">
        <v>Copy this week's memory verse</v>
      </c>
      <c r="D2151" s="218" t="str">
        <v>+ Copywork</v>
      </c>
      <c r="E2151" s="218" t="str">
        <v>Language Arts</v>
      </c>
      <c r="F2151" s="219" t="str">
        <v>Writing</v>
      </c>
      <c r="G2151" s="5">
        <v>176</v>
      </c>
      <c r="H2151" s="5" t="str">
        <v>Jesse</v>
      </c>
      <c r="I2151" s="5" t="str">
        <v>Planned</v>
      </c>
      <c r="J2151" s="220">
        <f>_xlfn.XLOOKUP(G2151,Calendar!$A$2:$A$300,Calendar!$B$2:$B$300)</f>
        <v>43598</v>
      </c>
      <c r="K2151" s="5" t="b">
        <f t="shared" ca="1" si="105"/>
        <v>0</v>
      </c>
      <c r="L2151" s="5" t="str">
        <f t="shared" si="106"/>
        <v>Language Arts+ Copywork176</v>
      </c>
    </row>
    <row r="2152" spans="1:12" hidden="1" x14ac:dyDescent="0.25">
      <c r="A2152" s="217" t="str">
        <f t="shared" si="104"/>
        <v>ƒ __/__</v>
      </c>
      <c r="B2152" s="217" t="str">
        <f>IFERROR(IF(VLOOKUP(L2152,ActivityList[#Data],13,0)="Yes"," "&amp;Map,"")&amp;IF(VLOOKUP(L2152,ActivityList[#Data],14,0)="Yes"," "&amp;Timeline,IF(VLOOKUP(L2152,ActivityList[#Data],14,0)="Figure"," "&amp;Timeline&amp;Figure,"")),"")</f>
        <v/>
      </c>
      <c r="C2152" s="85" t="str">
        <v>Copy a passage from literature</v>
      </c>
      <c r="D2152" s="218" t="str">
        <v>+ Copywork</v>
      </c>
      <c r="E2152" s="218" t="str">
        <v>Language Arts</v>
      </c>
      <c r="F2152" s="219" t="str">
        <v>Writing</v>
      </c>
      <c r="G2152" s="5">
        <v>177</v>
      </c>
      <c r="H2152" s="5" t="str">
        <v>Jesse</v>
      </c>
      <c r="I2152" s="5" t="str">
        <v>Planned</v>
      </c>
      <c r="J2152" s="220">
        <f>_xlfn.XLOOKUP(G2152,Calendar!$A$2:$A$300,Calendar!$B$2:$B$300)</f>
        <v>43599</v>
      </c>
      <c r="K2152" s="5" t="b">
        <f t="shared" ca="1" si="105"/>
        <v>0</v>
      </c>
      <c r="L2152" s="5" t="str">
        <f t="shared" si="106"/>
        <v>Language Arts+ Copywork177</v>
      </c>
    </row>
    <row r="2153" spans="1:12" hidden="1" x14ac:dyDescent="0.25">
      <c r="A2153" s="217" t="str">
        <f t="shared" si="104"/>
        <v>ƒ __/__</v>
      </c>
      <c r="B2153" s="217" t="str">
        <f>IFERROR(IF(VLOOKUP(L2153,ActivityList[#Data],13,0)="Yes"," "&amp;Map,"")&amp;IF(VLOOKUP(L2153,ActivityList[#Data],14,0)="Yes"," "&amp;Timeline,IF(VLOOKUP(L2153,ActivityList[#Data],14,0)="Figure"," "&amp;Timeline&amp;Figure,"")),"")</f>
        <v/>
      </c>
      <c r="C2153" s="85" t="str">
        <v>Copy a proverb</v>
      </c>
      <c r="D2153" s="218" t="str">
        <v>+ Copywork</v>
      </c>
      <c r="E2153" s="218" t="str">
        <v>Language Arts</v>
      </c>
      <c r="F2153" s="219" t="str">
        <v>Writing</v>
      </c>
      <c r="G2153" s="5">
        <v>178</v>
      </c>
      <c r="H2153" s="5" t="str">
        <v>Jesse</v>
      </c>
      <c r="I2153" s="5" t="str">
        <v>Planned</v>
      </c>
      <c r="J2153" s="220">
        <f>_xlfn.XLOOKUP(G2153,Calendar!$A$2:$A$300,Calendar!$B$2:$B$300)</f>
        <v>43600</v>
      </c>
      <c r="K2153" s="5" t="b">
        <f t="shared" ca="1" si="105"/>
        <v>0</v>
      </c>
      <c r="L2153" s="5" t="str">
        <f t="shared" si="106"/>
        <v>Language Arts+ Copywork178</v>
      </c>
    </row>
    <row r="2154" spans="1:12" hidden="1" x14ac:dyDescent="0.25">
      <c r="A2154" s="217" t="str">
        <f t="shared" si="104"/>
        <v>ƒ __/__</v>
      </c>
      <c r="B2154" s="217" t="str">
        <f>IFERROR(IF(VLOOKUP(L2154,ActivityList[#Data],13,0)="Yes"," "&amp;Map,"")&amp;IF(VLOOKUP(L2154,ActivityList[#Data],14,0)="Yes"," "&amp;Timeline,IF(VLOOKUP(L2154,ActivityList[#Data],14,0)="Figure"," "&amp;Timeline&amp;Figure,"")),"")</f>
        <v/>
      </c>
      <c r="C2154" s="85" t="str">
        <v>Copy a passage from literature</v>
      </c>
      <c r="D2154" s="218" t="str">
        <v>+ Copywork</v>
      </c>
      <c r="E2154" s="218" t="str">
        <v>Language Arts</v>
      </c>
      <c r="F2154" s="219" t="str">
        <v>Writing</v>
      </c>
      <c r="G2154" s="5">
        <v>179</v>
      </c>
      <c r="H2154" s="5" t="str">
        <v>Jesse</v>
      </c>
      <c r="I2154" s="5" t="str">
        <v>Planned</v>
      </c>
      <c r="J2154" s="220">
        <f>_xlfn.XLOOKUP(G2154,Calendar!$A$2:$A$300,Calendar!$B$2:$B$300)</f>
        <v>43601</v>
      </c>
      <c r="K2154" s="5" t="b">
        <f t="shared" ca="1" si="105"/>
        <v>0</v>
      </c>
      <c r="L2154" s="5" t="str">
        <f t="shared" si="106"/>
        <v>Language Arts+ Copywork179</v>
      </c>
    </row>
    <row r="2155" spans="1:12" hidden="1" x14ac:dyDescent="0.25">
      <c r="A2155" s="217" t="str">
        <f t="shared" si="104"/>
        <v>ƒ __/__</v>
      </c>
      <c r="B2155" s="217" t="str">
        <f>IFERROR(IF(VLOOKUP(L2155,ActivityList[#Data],13,0)="Yes"," "&amp;Map,"")&amp;IF(VLOOKUP(L2155,ActivityList[#Data],14,0)="Yes"," "&amp;Timeline,IF(VLOOKUP(L2155,ActivityList[#Data],14,0)="Figure"," "&amp;Timeline&amp;Figure,"")),"")</f>
        <v/>
      </c>
      <c r="C2155" s="85" t="str">
        <v>20 minutes of Rosetta Stone Portuguese</v>
      </c>
      <c r="D2155" s="218" t="str">
        <v>+ Rosetta Stone: Portuguese</v>
      </c>
      <c r="E2155" s="218" t="str">
        <v>Language Arts</v>
      </c>
      <c r="F2155" s="219" t="str">
        <v>Oral</v>
      </c>
      <c r="G2155" s="5">
        <v>1</v>
      </c>
      <c r="H2155" s="5" t="str">
        <v>Ethan</v>
      </c>
      <c r="I2155" s="5" t="str">
        <v>Completed</v>
      </c>
      <c r="J2155" s="220">
        <f>_xlfn.XLOOKUP(G2155,Calendar!$A$2:$A$300,Calendar!$B$2:$B$300)</f>
        <v>43346</v>
      </c>
      <c r="K2155" s="5" t="b">
        <f t="shared" ca="1" si="105"/>
        <v>1</v>
      </c>
      <c r="L2155" s="5" t="str">
        <f t="shared" si="106"/>
        <v>Language Arts+ Rosetta Stone: Portuguese1</v>
      </c>
    </row>
    <row r="2156" spans="1:12" hidden="1" x14ac:dyDescent="0.25">
      <c r="A2156" s="217" t="str">
        <f t="shared" si="104"/>
        <v>ƒ __/__</v>
      </c>
      <c r="B2156" s="217" t="str">
        <f>IFERROR(IF(VLOOKUP(L2156,ActivityList[#Data],13,0)="Yes"," "&amp;Map,"")&amp;IF(VLOOKUP(L2156,ActivityList[#Data],14,0)="Yes"," "&amp;Timeline,IF(VLOOKUP(L2156,ActivityList[#Data],14,0)="Figure"," "&amp;Timeline&amp;Figure,"")),"")</f>
        <v/>
      </c>
      <c r="C2156" s="85" t="str">
        <v>20 minutes of Rosetta Stone Portuguese</v>
      </c>
      <c r="D2156" s="218" t="str">
        <v>+ Rosetta Stone: Portuguese</v>
      </c>
      <c r="E2156" s="218" t="str">
        <v>Language Arts</v>
      </c>
      <c r="F2156" s="219" t="str">
        <v>Oral</v>
      </c>
      <c r="G2156" s="5">
        <v>3</v>
      </c>
      <c r="H2156" s="5" t="str">
        <v>Ethan</v>
      </c>
      <c r="I2156" s="5" t="str">
        <v>Completed</v>
      </c>
      <c r="J2156" s="220">
        <f>_xlfn.XLOOKUP(G2156,Calendar!$A$2:$A$300,Calendar!$B$2:$B$300)</f>
        <v>43348</v>
      </c>
      <c r="K2156" s="5" t="b">
        <f t="shared" ca="1" si="105"/>
        <v>1</v>
      </c>
      <c r="L2156" s="5" t="str">
        <f t="shared" si="106"/>
        <v>Language Arts+ Rosetta Stone: Portuguese3</v>
      </c>
    </row>
    <row r="2157" spans="1:12" hidden="1" x14ac:dyDescent="0.25">
      <c r="A2157" s="217" t="str">
        <f t="shared" si="104"/>
        <v>ƒ __/__</v>
      </c>
      <c r="B2157" s="217" t="str">
        <f>IFERROR(IF(VLOOKUP(L2157,ActivityList[#Data],13,0)="Yes"," "&amp;Map,"")&amp;IF(VLOOKUP(L2157,ActivityList[#Data],14,0)="Yes"," "&amp;Timeline,IF(VLOOKUP(L2157,ActivityList[#Data],14,0)="Figure"," "&amp;Timeline&amp;Figure,"")),"")</f>
        <v/>
      </c>
      <c r="C2157" s="85" t="str">
        <v>20 minutes of Rosetta Stone Portuguese</v>
      </c>
      <c r="D2157" s="218" t="str">
        <v>+ Rosetta Stone: Portuguese</v>
      </c>
      <c r="E2157" s="218" t="str">
        <v>Language Arts</v>
      </c>
      <c r="F2157" s="219" t="str">
        <v>Oral</v>
      </c>
      <c r="G2157" s="5">
        <v>6</v>
      </c>
      <c r="H2157" s="5" t="str">
        <v>Ethan</v>
      </c>
      <c r="I2157" s="5" t="str">
        <v>Completed</v>
      </c>
      <c r="J2157" s="220">
        <f>_xlfn.XLOOKUP(G2157,Calendar!$A$2:$A$300,Calendar!$B$2:$B$300)</f>
        <v>43353</v>
      </c>
      <c r="K2157" s="5" t="b">
        <f t="shared" ca="1" si="105"/>
        <v>1</v>
      </c>
      <c r="L2157" s="5" t="str">
        <f t="shared" si="106"/>
        <v>Language Arts+ Rosetta Stone: Portuguese6</v>
      </c>
    </row>
    <row r="2158" spans="1:12" hidden="1" x14ac:dyDescent="0.25">
      <c r="A2158" s="217" t="str">
        <f t="shared" si="104"/>
        <v>ƒ __/__</v>
      </c>
      <c r="B2158" s="217" t="str">
        <f>IFERROR(IF(VLOOKUP(L2158,ActivityList[#Data],13,0)="Yes"," "&amp;Map,"")&amp;IF(VLOOKUP(L2158,ActivityList[#Data],14,0)="Yes"," "&amp;Timeline,IF(VLOOKUP(L2158,ActivityList[#Data],14,0)="Figure"," "&amp;Timeline&amp;Figure,"")),"")</f>
        <v/>
      </c>
      <c r="C2158" s="85" t="str">
        <v>20 minutes of Rosetta Stone Portuguese</v>
      </c>
      <c r="D2158" s="218" t="str">
        <v>+ Rosetta Stone: Portuguese</v>
      </c>
      <c r="E2158" s="218" t="str">
        <v>Language Arts</v>
      </c>
      <c r="F2158" s="219" t="str">
        <v>Oral</v>
      </c>
      <c r="G2158" s="5">
        <v>8</v>
      </c>
      <c r="H2158" s="5" t="str">
        <v>Ethan</v>
      </c>
      <c r="I2158" s="5" t="str">
        <v>Completed</v>
      </c>
      <c r="J2158" s="220">
        <f>_xlfn.XLOOKUP(G2158,Calendar!$A$2:$A$300,Calendar!$B$2:$B$300)</f>
        <v>43355</v>
      </c>
      <c r="K2158" s="5" t="b">
        <f t="shared" ca="1" si="105"/>
        <v>1</v>
      </c>
      <c r="L2158" s="5" t="str">
        <f t="shared" si="106"/>
        <v>Language Arts+ Rosetta Stone: Portuguese8</v>
      </c>
    </row>
    <row r="2159" spans="1:12" hidden="1" x14ac:dyDescent="0.25">
      <c r="A2159" s="217" t="str">
        <f t="shared" si="104"/>
        <v>ƒ __/__</v>
      </c>
      <c r="B2159" s="217" t="str">
        <f>IFERROR(IF(VLOOKUP(L2159,ActivityList[#Data],13,0)="Yes"," "&amp;Map,"")&amp;IF(VLOOKUP(L2159,ActivityList[#Data],14,0)="Yes"," "&amp;Timeline,IF(VLOOKUP(L2159,ActivityList[#Data],14,0)="Figure"," "&amp;Timeline&amp;Figure,"")),"")</f>
        <v/>
      </c>
      <c r="C2159" s="85" t="str">
        <v>20 minutes of Rosetta Stone Portuguese</v>
      </c>
      <c r="D2159" s="218" t="str">
        <v>+ Rosetta Stone: Portuguese</v>
      </c>
      <c r="E2159" s="218" t="str">
        <v>Language Arts</v>
      </c>
      <c r="F2159" s="219" t="str">
        <v>Oral</v>
      </c>
      <c r="G2159" s="5">
        <v>11</v>
      </c>
      <c r="H2159" s="5" t="str">
        <v>Ethan</v>
      </c>
      <c r="I2159" s="5" t="str">
        <v>Completed</v>
      </c>
      <c r="J2159" s="220">
        <f>_xlfn.XLOOKUP(G2159,Calendar!$A$2:$A$300,Calendar!$B$2:$B$300)</f>
        <v>43360</v>
      </c>
      <c r="K2159" s="5" t="b">
        <f t="shared" ca="1" si="105"/>
        <v>1</v>
      </c>
      <c r="L2159" s="5" t="str">
        <f t="shared" si="106"/>
        <v>Language Arts+ Rosetta Stone: Portuguese11</v>
      </c>
    </row>
    <row r="2160" spans="1:12" hidden="1" x14ac:dyDescent="0.25">
      <c r="A2160" s="217" t="str">
        <f t="shared" si="104"/>
        <v>ƒ __/__</v>
      </c>
      <c r="B2160" s="217" t="str">
        <f>IFERROR(IF(VLOOKUP(L2160,ActivityList[#Data],13,0)="Yes"," "&amp;Map,"")&amp;IF(VLOOKUP(L2160,ActivityList[#Data],14,0)="Yes"," "&amp;Timeline,IF(VLOOKUP(L2160,ActivityList[#Data],14,0)="Figure"," "&amp;Timeline&amp;Figure,"")),"")</f>
        <v/>
      </c>
      <c r="C2160" s="85" t="str">
        <v>20 minutes of Rosetta Stone Portuguese</v>
      </c>
      <c r="D2160" s="218" t="str">
        <v>+ Rosetta Stone: Portuguese</v>
      </c>
      <c r="E2160" s="218" t="str">
        <v>Language Arts</v>
      </c>
      <c r="F2160" s="219" t="str">
        <v>Oral</v>
      </c>
      <c r="G2160" s="5">
        <v>13</v>
      </c>
      <c r="H2160" s="5" t="str">
        <v>Ethan</v>
      </c>
      <c r="I2160" s="5" t="str">
        <v>Completed</v>
      </c>
      <c r="J2160" s="220">
        <f>_xlfn.XLOOKUP(G2160,Calendar!$A$2:$A$300,Calendar!$B$2:$B$300)</f>
        <v>43362</v>
      </c>
      <c r="K2160" s="5" t="b">
        <f t="shared" ca="1" si="105"/>
        <v>1</v>
      </c>
      <c r="L2160" s="5" t="str">
        <f t="shared" si="106"/>
        <v>Language Arts+ Rosetta Stone: Portuguese13</v>
      </c>
    </row>
    <row r="2161" spans="1:12" hidden="1" x14ac:dyDescent="0.25">
      <c r="A2161" s="217" t="str">
        <f t="shared" si="104"/>
        <v>ƒ __/__</v>
      </c>
      <c r="B2161" s="217" t="str">
        <f>IFERROR(IF(VLOOKUP(L2161,ActivityList[#Data],13,0)="Yes"," "&amp;Map,"")&amp;IF(VLOOKUP(L2161,ActivityList[#Data],14,0)="Yes"," "&amp;Timeline,IF(VLOOKUP(L2161,ActivityList[#Data],14,0)="Figure"," "&amp;Timeline&amp;Figure,"")),"")</f>
        <v/>
      </c>
      <c r="C2161" s="85" t="str">
        <v>20 minutes of Rosetta Stone Portuguese</v>
      </c>
      <c r="D2161" s="218" t="str">
        <v>+ Rosetta Stone: Portuguese</v>
      </c>
      <c r="E2161" s="218" t="str">
        <v>Language Arts</v>
      </c>
      <c r="F2161" s="219" t="str">
        <v>Oral</v>
      </c>
      <c r="G2161" s="5">
        <v>16</v>
      </c>
      <c r="H2161" s="5" t="str">
        <v>Ethan</v>
      </c>
      <c r="I2161" s="5" t="str">
        <v>Completed</v>
      </c>
      <c r="J2161" s="220">
        <f>_xlfn.XLOOKUP(G2161,Calendar!$A$2:$A$300,Calendar!$B$2:$B$300)</f>
        <v>43367</v>
      </c>
      <c r="K2161" s="5" t="b">
        <f t="shared" ca="1" si="105"/>
        <v>1</v>
      </c>
      <c r="L2161" s="5" t="str">
        <f t="shared" si="106"/>
        <v>Language Arts+ Rosetta Stone: Portuguese16</v>
      </c>
    </row>
    <row r="2162" spans="1:12" hidden="1" x14ac:dyDescent="0.25">
      <c r="A2162" s="217" t="str">
        <f t="shared" si="104"/>
        <v>ƒ __/__</v>
      </c>
      <c r="B2162" s="217" t="str">
        <f>IFERROR(IF(VLOOKUP(L2162,ActivityList[#Data],13,0)="Yes"," "&amp;Map,"")&amp;IF(VLOOKUP(L2162,ActivityList[#Data],14,0)="Yes"," "&amp;Timeline,IF(VLOOKUP(L2162,ActivityList[#Data],14,0)="Figure"," "&amp;Timeline&amp;Figure,"")),"")</f>
        <v/>
      </c>
      <c r="C2162" s="85" t="str">
        <v>20 minutes of Rosetta Stone Portuguese</v>
      </c>
      <c r="D2162" s="218" t="str">
        <v>+ Rosetta Stone: Portuguese</v>
      </c>
      <c r="E2162" s="218" t="str">
        <v>Language Arts</v>
      </c>
      <c r="F2162" s="219" t="str">
        <v>Oral</v>
      </c>
      <c r="G2162" s="5">
        <v>18</v>
      </c>
      <c r="H2162" s="5" t="str">
        <v>Ethan</v>
      </c>
      <c r="I2162" s="5" t="str">
        <v>Completed</v>
      </c>
      <c r="J2162" s="220">
        <f>_xlfn.XLOOKUP(G2162,Calendar!$A$2:$A$300,Calendar!$B$2:$B$300)</f>
        <v>43369</v>
      </c>
      <c r="K2162" s="5" t="b">
        <f t="shared" ca="1" si="105"/>
        <v>1</v>
      </c>
      <c r="L2162" s="5" t="str">
        <f t="shared" si="106"/>
        <v>Language Arts+ Rosetta Stone: Portuguese18</v>
      </c>
    </row>
    <row r="2163" spans="1:12" hidden="1" x14ac:dyDescent="0.25">
      <c r="A2163" s="217" t="str">
        <f t="shared" si="104"/>
        <v>ƒ __/__</v>
      </c>
      <c r="B2163" s="217" t="str">
        <f>IFERROR(IF(VLOOKUP(L2163,ActivityList[#Data],13,0)="Yes"," "&amp;Map,"")&amp;IF(VLOOKUP(L2163,ActivityList[#Data],14,0)="Yes"," "&amp;Timeline,IF(VLOOKUP(L2163,ActivityList[#Data],14,0)="Figure"," "&amp;Timeline&amp;Figure,"")),"")</f>
        <v/>
      </c>
      <c r="C2163" s="85" t="str">
        <v>20 minutes of Rosetta Stone Portuguese</v>
      </c>
      <c r="D2163" s="218" t="str">
        <v>+ Rosetta Stone: Portuguese</v>
      </c>
      <c r="E2163" s="218" t="str">
        <v>Language Arts</v>
      </c>
      <c r="F2163" s="219" t="str">
        <v>Oral</v>
      </c>
      <c r="G2163" s="5">
        <v>21</v>
      </c>
      <c r="H2163" s="5" t="str">
        <v>Ethan</v>
      </c>
      <c r="I2163" s="5" t="str">
        <v>Completed</v>
      </c>
      <c r="J2163" s="220">
        <f>_xlfn.XLOOKUP(G2163,Calendar!$A$2:$A$300,Calendar!$B$2:$B$300)</f>
        <v>43374</v>
      </c>
      <c r="K2163" s="5" t="b">
        <f t="shared" ca="1" si="105"/>
        <v>1</v>
      </c>
      <c r="L2163" s="5" t="str">
        <f t="shared" si="106"/>
        <v>Language Arts+ Rosetta Stone: Portuguese21</v>
      </c>
    </row>
    <row r="2164" spans="1:12" hidden="1" x14ac:dyDescent="0.25">
      <c r="A2164" s="217" t="str">
        <f t="shared" si="104"/>
        <v>ƒ __/__</v>
      </c>
      <c r="B2164" s="217" t="str">
        <f>IFERROR(IF(VLOOKUP(L2164,ActivityList[#Data],13,0)="Yes"," "&amp;Map,"")&amp;IF(VLOOKUP(L2164,ActivityList[#Data],14,0)="Yes"," "&amp;Timeline,IF(VLOOKUP(L2164,ActivityList[#Data],14,0)="Figure"," "&amp;Timeline&amp;Figure,"")),"")</f>
        <v/>
      </c>
      <c r="C2164" s="85" t="str">
        <v>20 minutes of Rosetta Stone Portuguese</v>
      </c>
      <c r="D2164" s="218" t="str">
        <v>+ Rosetta Stone: Portuguese</v>
      </c>
      <c r="E2164" s="218" t="str">
        <v>Language Arts</v>
      </c>
      <c r="F2164" s="219" t="str">
        <v>Oral</v>
      </c>
      <c r="G2164" s="5">
        <v>23</v>
      </c>
      <c r="H2164" s="5" t="str">
        <v>Ethan</v>
      </c>
      <c r="I2164" s="5" t="str">
        <v>Completed</v>
      </c>
      <c r="J2164" s="220">
        <f>_xlfn.XLOOKUP(G2164,Calendar!$A$2:$A$300,Calendar!$B$2:$B$300)</f>
        <v>43376</v>
      </c>
      <c r="K2164" s="5" t="b">
        <f t="shared" ca="1" si="105"/>
        <v>1</v>
      </c>
      <c r="L2164" s="5" t="str">
        <f t="shared" si="106"/>
        <v>Language Arts+ Rosetta Stone: Portuguese23</v>
      </c>
    </row>
    <row r="2165" spans="1:12" hidden="1" x14ac:dyDescent="0.25">
      <c r="A2165" s="217" t="str">
        <f t="shared" si="104"/>
        <v>ƒ __/__</v>
      </c>
      <c r="B2165" s="217" t="str">
        <f>IFERROR(IF(VLOOKUP(L2165,ActivityList[#Data],13,0)="Yes"," "&amp;Map,"")&amp;IF(VLOOKUP(L2165,ActivityList[#Data],14,0)="Yes"," "&amp;Timeline,IF(VLOOKUP(L2165,ActivityList[#Data],14,0)="Figure"," "&amp;Timeline&amp;Figure,"")),"")</f>
        <v/>
      </c>
      <c r="C2165" s="85" t="str">
        <v>20 minutes of Rosetta Stone Portuguese</v>
      </c>
      <c r="D2165" s="218" t="str">
        <v>+ Rosetta Stone: Portuguese</v>
      </c>
      <c r="E2165" s="218" t="str">
        <v>Language Arts</v>
      </c>
      <c r="F2165" s="219" t="str">
        <v>Oral</v>
      </c>
      <c r="G2165" s="5">
        <v>26</v>
      </c>
      <c r="H2165" s="5" t="str">
        <v>Ethan</v>
      </c>
      <c r="I2165" s="5" t="str">
        <v>Planned</v>
      </c>
      <c r="J2165" s="220">
        <f>_xlfn.XLOOKUP(G2165,Calendar!$A$2:$A$300,Calendar!$B$2:$B$300)</f>
        <v>43381</v>
      </c>
      <c r="K2165" s="5" t="b">
        <f t="shared" ca="1" si="105"/>
        <v>0</v>
      </c>
      <c r="L2165" s="5" t="str">
        <f t="shared" si="106"/>
        <v>Language Arts+ Rosetta Stone: Portuguese26</v>
      </c>
    </row>
    <row r="2166" spans="1:12" hidden="1" x14ac:dyDescent="0.25">
      <c r="A2166" s="217" t="str">
        <f t="shared" si="104"/>
        <v>ƒ __/__</v>
      </c>
      <c r="B2166" s="217" t="str">
        <f>IFERROR(IF(VLOOKUP(L2166,ActivityList[#Data],13,0)="Yes"," "&amp;Map,"")&amp;IF(VLOOKUP(L2166,ActivityList[#Data],14,0)="Yes"," "&amp;Timeline,IF(VLOOKUP(L2166,ActivityList[#Data],14,0)="Figure"," "&amp;Timeline&amp;Figure,"")),"")</f>
        <v/>
      </c>
      <c r="C2166" s="85" t="str">
        <v>20 minutes of Rosetta Stone Portuguese</v>
      </c>
      <c r="D2166" s="218" t="str">
        <v>+ Rosetta Stone: Portuguese</v>
      </c>
      <c r="E2166" s="218" t="str">
        <v>Language Arts</v>
      </c>
      <c r="F2166" s="219" t="str">
        <v>Oral</v>
      </c>
      <c r="G2166" s="5">
        <v>28</v>
      </c>
      <c r="H2166" s="5" t="str">
        <v>Ethan</v>
      </c>
      <c r="I2166" s="5" t="str">
        <v>Planned</v>
      </c>
      <c r="J2166" s="220">
        <f>_xlfn.XLOOKUP(G2166,Calendar!$A$2:$A$300,Calendar!$B$2:$B$300)</f>
        <v>43383</v>
      </c>
      <c r="K2166" s="5" t="b">
        <f t="shared" ca="1" si="105"/>
        <v>0</v>
      </c>
      <c r="L2166" s="5" t="str">
        <f t="shared" si="106"/>
        <v>Language Arts+ Rosetta Stone: Portuguese28</v>
      </c>
    </row>
    <row r="2167" spans="1:12" hidden="1" x14ac:dyDescent="0.25">
      <c r="A2167" s="217" t="str">
        <f t="shared" si="104"/>
        <v>ƒ __/__</v>
      </c>
      <c r="B2167" s="217" t="str">
        <f>IFERROR(IF(VLOOKUP(L2167,ActivityList[#Data],13,0)="Yes"," "&amp;Map,"")&amp;IF(VLOOKUP(L2167,ActivityList[#Data],14,0)="Yes"," "&amp;Timeline,IF(VLOOKUP(L2167,ActivityList[#Data],14,0)="Figure"," "&amp;Timeline&amp;Figure,"")),"")</f>
        <v/>
      </c>
      <c r="C2167" s="85" t="str">
        <v>20 minutes of Rosetta Stone Portuguese</v>
      </c>
      <c r="D2167" s="218" t="str">
        <v>+ Rosetta Stone: Portuguese</v>
      </c>
      <c r="E2167" s="218" t="str">
        <v>Language Arts</v>
      </c>
      <c r="F2167" s="219" t="str">
        <v>Oral</v>
      </c>
      <c r="G2167" s="5">
        <v>31</v>
      </c>
      <c r="H2167" s="5" t="str">
        <v>Ethan</v>
      </c>
      <c r="I2167" s="5" t="str">
        <v>Planned</v>
      </c>
      <c r="J2167" s="220">
        <f>_xlfn.XLOOKUP(G2167,Calendar!$A$2:$A$300,Calendar!$B$2:$B$300)</f>
        <v>43388</v>
      </c>
      <c r="K2167" s="5" t="b">
        <f t="shared" ca="1" si="105"/>
        <v>0</v>
      </c>
      <c r="L2167" s="5" t="str">
        <f t="shared" si="106"/>
        <v>Language Arts+ Rosetta Stone: Portuguese31</v>
      </c>
    </row>
    <row r="2168" spans="1:12" hidden="1" x14ac:dyDescent="0.25">
      <c r="A2168" s="217" t="str">
        <f t="shared" si="104"/>
        <v>ƒ __/__</v>
      </c>
      <c r="B2168" s="217" t="str">
        <f>IFERROR(IF(VLOOKUP(L2168,ActivityList[#Data],13,0)="Yes"," "&amp;Map,"")&amp;IF(VLOOKUP(L2168,ActivityList[#Data],14,0)="Yes"," "&amp;Timeline,IF(VLOOKUP(L2168,ActivityList[#Data],14,0)="Figure"," "&amp;Timeline&amp;Figure,"")),"")</f>
        <v/>
      </c>
      <c r="C2168" s="85" t="str">
        <v>20 minutes of Rosetta Stone Portuguese</v>
      </c>
      <c r="D2168" s="218" t="str">
        <v>+ Rosetta Stone: Portuguese</v>
      </c>
      <c r="E2168" s="218" t="str">
        <v>Language Arts</v>
      </c>
      <c r="F2168" s="219" t="str">
        <v>Oral</v>
      </c>
      <c r="G2168" s="5">
        <v>33</v>
      </c>
      <c r="H2168" s="5" t="str">
        <v>Ethan</v>
      </c>
      <c r="I2168" s="5" t="str">
        <v>Planned</v>
      </c>
      <c r="J2168" s="220">
        <f>_xlfn.XLOOKUP(G2168,Calendar!$A$2:$A$300,Calendar!$B$2:$B$300)</f>
        <v>43390</v>
      </c>
      <c r="K2168" s="5" t="b">
        <f t="shared" ca="1" si="105"/>
        <v>0</v>
      </c>
      <c r="L2168" s="5" t="str">
        <f t="shared" si="106"/>
        <v>Language Arts+ Rosetta Stone: Portuguese33</v>
      </c>
    </row>
    <row r="2169" spans="1:12" hidden="1" x14ac:dyDescent="0.25">
      <c r="A2169" s="217" t="str">
        <f t="shared" si="104"/>
        <v>ƒ __/__</v>
      </c>
      <c r="B2169" s="217" t="str">
        <f>IFERROR(IF(VLOOKUP(L2169,ActivityList[#Data],13,0)="Yes"," "&amp;Map,"")&amp;IF(VLOOKUP(L2169,ActivityList[#Data],14,0)="Yes"," "&amp;Timeline,IF(VLOOKUP(L2169,ActivityList[#Data],14,0)="Figure"," "&amp;Timeline&amp;Figure,"")),"")</f>
        <v/>
      </c>
      <c r="C2169" s="85" t="str">
        <v>20 minutes of Rosetta Stone Portuguese</v>
      </c>
      <c r="D2169" s="218" t="str">
        <v>+ Rosetta Stone: Portuguese</v>
      </c>
      <c r="E2169" s="218" t="str">
        <v>Language Arts</v>
      </c>
      <c r="F2169" s="219" t="str">
        <v>Oral</v>
      </c>
      <c r="G2169" s="5">
        <v>36</v>
      </c>
      <c r="H2169" s="5" t="str">
        <v>Ethan</v>
      </c>
      <c r="I2169" s="5" t="str">
        <v>Planned</v>
      </c>
      <c r="J2169" s="220">
        <f>_xlfn.XLOOKUP(G2169,Calendar!$A$2:$A$300,Calendar!$B$2:$B$300)</f>
        <v>43395</v>
      </c>
      <c r="K2169" s="5" t="b">
        <f t="shared" ca="1" si="105"/>
        <v>0</v>
      </c>
      <c r="L2169" s="5" t="str">
        <f t="shared" si="106"/>
        <v>Language Arts+ Rosetta Stone: Portuguese36</v>
      </c>
    </row>
    <row r="2170" spans="1:12" hidden="1" x14ac:dyDescent="0.25">
      <c r="A2170" s="217" t="str">
        <f t="shared" si="104"/>
        <v>ƒ __/__</v>
      </c>
      <c r="B2170" s="217" t="str">
        <f>IFERROR(IF(VLOOKUP(L2170,ActivityList[#Data],13,0)="Yes"," "&amp;Map,"")&amp;IF(VLOOKUP(L2170,ActivityList[#Data],14,0)="Yes"," "&amp;Timeline,IF(VLOOKUP(L2170,ActivityList[#Data],14,0)="Figure"," "&amp;Timeline&amp;Figure,"")),"")</f>
        <v/>
      </c>
      <c r="C2170" s="85" t="str">
        <v>20 minutes of Rosetta Stone Portuguese</v>
      </c>
      <c r="D2170" s="218" t="str">
        <v>+ Rosetta Stone: Portuguese</v>
      </c>
      <c r="E2170" s="218" t="str">
        <v>Language Arts</v>
      </c>
      <c r="F2170" s="219" t="str">
        <v>Oral</v>
      </c>
      <c r="G2170" s="5">
        <v>38</v>
      </c>
      <c r="H2170" s="5" t="str">
        <v>Ethan</v>
      </c>
      <c r="I2170" s="5" t="str">
        <v>Planned</v>
      </c>
      <c r="J2170" s="220">
        <f>_xlfn.XLOOKUP(G2170,Calendar!$A$2:$A$300,Calendar!$B$2:$B$300)</f>
        <v>43397</v>
      </c>
      <c r="K2170" s="5" t="b">
        <f t="shared" ca="1" si="105"/>
        <v>0</v>
      </c>
      <c r="L2170" s="5" t="str">
        <f t="shared" si="106"/>
        <v>Language Arts+ Rosetta Stone: Portuguese38</v>
      </c>
    </row>
    <row r="2171" spans="1:12" hidden="1" x14ac:dyDescent="0.25">
      <c r="A2171" s="217" t="str">
        <f t="shared" si="104"/>
        <v>ƒ __/__</v>
      </c>
      <c r="B2171" s="217" t="str">
        <f>IFERROR(IF(VLOOKUP(L2171,ActivityList[#Data],13,0)="Yes"," "&amp;Map,"")&amp;IF(VLOOKUP(L2171,ActivityList[#Data],14,0)="Yes"," "&amp;Timeline,IF(VLOOKUP(L2171,ActivityList[#Data],14,0)="Figure"," "&amp;Timeline&amp;Figure,"")),"")</f>
        <v/>
      </c>
      <c r="C2171" s="85" t="str">
        <v>20 minutes of Rosetta Stone Portuguese</v>
      </c>
      <c r="D2171" s="218" t="str">
        <v>+ Rosetta Stone: Portuguese</v>
      </c>
      <c r="E2171" s="218" t="str">
        <v>Language Arts</v>
      </c>
      <c r="F2171" s="219" t="str">
        <v>Oral</v>
      </c>
      <c r="G2171" s="5">
        <v>41</v>
      </c>
      <c r="H2171" s="5" t="str">
        <v>Ethan</v>
      </c>
      <c r="I2171" s="5" t="str">
        <v>Planned</v>
      </c>
      <c r="J2171" s="220">
        <f>_xlfn.XLOOKUP(G2171,Calendar!$A$2:$A$300,Calendar!$B$2:$B$300)</f>
        <v>43402</v>
      </c>
      <c r="K2171" s="5" t="b">
        <f t="shared" ca="1" si="105"/>
        <v>0</v>
      </c>
      <c r="L2171" s="5" t="str">
        <f t="shared" si="106"/>
        <v>Language Arts+ Rosetta Stone: Portuguese41</v>
      </c>
    </row>
    <row r="2172" spans="1:12" hidden="1" x14ac:dyDescent="0.25">
      <c r="A2172" s="217" t="str">
        <f t="shared" si="104"/>
        <v>ƒ __/__</v>
      </c>
      <c r="B2172" s="217" t="str">
        <f>IFERROR(IF(VLOOKUP(L2172,ActivityList[#Data],13,0)="Yes"," "&amp;Map,"")&amp;IF(VLOOKUP(L2172,ActivityList[#Data],14,0)="Yes"," "&amp;Timeline,IF(VLOOKUP(L2172,ActivityList[#Data],14,0)="Figure"," "&amp;Timeline&amp;Figure,"")),"")</f>
        <v/>
      </c>
      <c r="C2172" s="85" t="str">
        <v>20 minutes of Rosetta Stone Portuguese</v>
      </c>
      <c r="D2172" s="218" t="str">
        <v>+ Rosetta Stone: Portuguese</v>
      </c>
      <c r="E2172" s="218" t="str">
        <v>Language Arts</v>
      </c>
      <c r="F2172" s="219" t="str">
        <v>Oral</v>
      </c>
      <c r="G2172" s="5">
        <v>43</v>
      </c>
      <c r="H2172" s="5" t="str">
        <v>Ethan</v>
      </c>
      <c r="I2172" s="5" t="str">
        <v>Planned</v>
      </c>
      <c r="J2172" s="220">
        <f>_xlfn.XLOOKUP(G2172,Calendar!$A$2:$A$300,Calendar!$B$2:$B$300)</f>
        <v>43404</v>
      </c>
      <c r="K2172" s="5" t="b">
        <f t="shared" ca="1" si="105"/>
        <v>0</v>
      </c>
      <c r="L2172" s="5" t="str">
        <f t="shared" si="106"/>
        <v>Language Arts+ Rosetta Stone: Portuguese43</v>
      </c>
    </row>
    <row r="2173" spans="1:12" hidden="1" x14ac:dyDescent="0.25">
      <c r="A2173" s="217" t="str">
        <f t="shared" si="104"/>
        <v>ƒ __/__</v>
      </c>
      <c r="B2173" s="217" t="str">
        <f>IFERROR(IF(VLOOKUP(L2173,ActivityList[#Data],13,0)="Yes"," "&amp;Map,"")&amp;IF(VLOOKUP(L2173,ActivityList[#Data],14,0)="Yes"," "&amp;Timeline,IF(VLOOKUP(L2173,ActivityList[#Data],14,0)="Figure"," "&amp;Timeline&amp;Figure,"")),"")</f>
        <v/>
      </c>
      <c r="C2173" s="85" t="str">
        <v>20 minutes of Rosetta Stone Portuguese</v>
      </c>
      <c r="D2173" s="218" t="str">
        <v>+ Rosetta Stone: Portuguese</v>
      </c>
      <c r="E2173" s="218" t="str">
        <v>Language Arts</v>
      </c>
      <c r="F2173" s="219" t="str">
        <v>Oral</v>
      </c>
      <c r="G2173" s="5">
        <v>46</v>
      </c>
      <c r="H2173" s="5" t="str">
        <v>Ethan</v>
      </c>
      <c r="I2173" s="5" t="str">
        <v>Planned</v>
      </c>
      <c r="J2173" s="220">
        <f>_xlfn.XLOOKUP(G2173,Calendar!$A$2:$A$300,Calendar!$B$2:$B$300)</f>
        <v>43409</v>
      </c>
      <c r="K2173" s="5" t="b">
        <f t="shared" ca="1" si="105"/>
        <v>0</v>
      </c>
      <c r="L2173" s="5" t="str">
        <f t="shared" si="106"/>
        <v>Language Arts+ Rosetta Stone: Portuguese46</v>
      </c>
    </row>
    <row r="2174" spans="1:12" hidden="1" x14ac:dyDescent="0.25">
      <c r="A2174" s="217" t="str">
        <f t="shared" si="104"/>
        <v>ƒ __/__</v>
      </c>
      <c r="B2174" s="217" t="str">
        <f>IFERROR(IF(VLOOKUP(L2174,ActivityList[#Data],13,0)="Yes"," "&amp;Map,"")&amp;IF(VLOOKUP(L2174,ActivityList[#Data],14,0)="Yes"," "&amp;Timeline,IF(VLOOKUP(L2174,ActivityList[#Data],14,0)="Figure"," "&amp;Timeline&amp;Figure,"")),"")</f>
        <v/>
      </c>
      <c r="C2174" s="85" t="str">
        <v>20 minutes of Rosetta Stone Portuguese</v>
      </c>
      <c r="D2174" s="218" t="str">
        <v>+ Rosetta Stone: Portuguese</v>
      </c>
      <c r="E2174" s="218" t="str">
        <v>Language Arts</v>
      </c>
      <c r="F2174" s="219" t="str">
        <v>Oral</v>
      </c>
      <c r="G2174" s="5">
        <v>48</v>
      </c>
      <c r="H2174" s="5" t="str">
        <v>Ethan</v>
      </c>
      <c r="I2174" s="5" t="str">
        <v>Planned</v>
      </c>
      <c r="J2174" s="220">
        <f>_xlfn.XLOOKUP(G2174,Calendar!$A$2:$A$300,Calendar!$B$2:$B$300)</f>
        <v>43411</v>
      </c>
      <c r="K2174" s="5" t="b">
        <f t="shared" ca="1" si="105"/>
        <v>0</v>
      </c>
      <c r="L2174" s="5" t="str">
        <f t="shared" si="106"/>
        <v>Language Arts+ Rosetta Stone: Portuguese48</v>
      </c>
    </row>
    <row r="2175" spans="1:12" hidden="1" x14ac:dyDescent="0.25">
      <c r="A2175" s="217" t="str">
        <f t="shared" si="104"/>
        <v>ƒ __/__</v>
      </c>
      <c r="B2175" s="217" t="str">
        <f>IFERROR(IF(VLOOKUP(L2175,ActivityList[#Data],13,0)="Yes"," "&amp;Map,"")&amp;IF(VLOOKUP(L2175,ActivityList[#Data],14,0)="Yes"," "&amp;Timeline,IF(VLOOKUP(L2175,ActivityList[#Data],14,0)="Figure"," "&amp;Timeline&amp;Figure,"")),"")</f>
        <v/>
      </c>
      <c r="C2175" s="85" t="str">
        <v>20 minutes of Rosetta Stone Portuguese</v>
      </c>
      <c r="D2175" s="218" t="str">
        <v>+ Rosetta Stone: Portuguese</v>
      </c>
      <c r="E2175" s="218" t="str">
        <v>Language Arts</v>
      </c>
      <c r="F2175" s="219" t="str">
        <v>Oral</v>
      </c>
      <c r="G2175" s="5">
        <v>51</v>
      </c>
      <c r="H2175" s="5" t="str">
        <v>Ethan</v>
      </c>
      <c r="I2175" s="5" t="str">
        <v>Planned</v>
      </c>
      <c r="J2175" s="220">
        <f>_xlfn.XLOOKUP(G2175,Calendar!$A$2:$A$300,Calendar!$B$2:$B$300)</f>
        <v>43416</v>
      </c>
      <c r="K2175" s="5" t="b">
        <f t="shared" ca="1" si="105"/>
        <v>0</v>
      </c>
      <c r="L2175" s="5" t="str">
        <f t="shared" si="106"/>
        <v>Language Arts+ Rosetta Stone: Portuguese51</v>
      </c>
    </row>
    <row r="2176" spans="1:12" hidden="1" x14ac:dyDescent="0.25">
      <c r="A2176" s="217" t="str">
        <f t="shared" si="104"/>
        <v>ƒ __/__</v>
      </c>
      <c r="B2176" s="217" t="str">
        <f>IFERROR(IF(VLOOKUP(L2176,ActivityList[#Data],13,0)="Yes"," "&amp;Map,"")&amp;IF(VLOOKUP(L2176,ActivityList[#Data],14,0)="Yes"," "&amp;Timeline,IF(VLOOKUP(L2176,ActivityList[#Data],14,0)="Figure"," "&amp;Timeline&amp;Figure,"")),"")</f>
        <v/>
      </c>
      <c r="C2176" s="85" t="str">
        <v>20 minutes of Rosetta Stone Portuguese</v>
      </c>
      <c r="D2176" s="218" t="str">
        <v>+ Rosetta Stone: Portuguese</v>
      </c>
      <c r="E2176" s="218" t="str">
        <v>Language Arts</v>
      </c>
      <c r="F2176" s="219" t="str">
        <v>Oral</v>
      </c>
      <c r="G2176" s="5">
        <v>53</v>
      </c>
      <c r="H2176" s="5" t="str">
        <v>Ethan</v>
      </c>
      <c r="I2176" s="5" t="str">
        <v>Planned</v>
      </c>
      <c r="J2176" s="220">
        <f>_xlfn.XLOOKUP(G2176,Calendar!$A$2:$A$300,Calendar!$B$2:$B$300)</f>
        <v>43418</v>
      </c>
      <c r="K2176" s="5" t="b">
        <f t="shared" ca="1" si="105"/>
        <v>0</v>
      </c>
      <c r="L2176" s="5" t="str">
        <f t="shared" si="106"/>
        <v>Language Arts+ Rosetta Stone: Portuguese53</v>
      </c>
    </row>
    <row r="2177" spans="1:12" hidden="1" x14ac:dyDescent="0.25">
      <c r="A2177" s="217" t="str">
        <f t="shared" si="104"/>
        <v>ƒ __/__</v>
      </c>
      <c r="B2177" s="217" t="str">
        <f>IFERROR(IF(VLOOKUP(L2177,ActivityList[#Data],13,0)="Yes"," "&amp;Map,"")&amp;IF(VLOOKUP(L2177,ActivityList[#Data],14,0)="Yes"," "&amp;Timeline,IF(VLOOKUP(L2177,ActivityList[#Data],14,0)="Figure"," "&amp;Timeline&amp;Figure,"")),"")</f>
        <v/>
      </c>
      <c r="C2177" s="85" t="str">
        <v>20 minutes of Rosetta Stone Portuguese</v>
      </c>
      <c r="D2177" s="218" t="str">
        <v>+ Rosetta Stone: Portuguese</v>
      </c>
      <c r="E2177" s="218" t="str">
        <v>Language Arts</v>
      </c>
      <c r="F2177" s="219" t="str">
        <v>Oral</v>
      </c>
      <c r="G2177" s="5">
        <v>56</v>
      </c>
      <c r="H2177" s="5" t="str">
        <v>Ethan</v>
      </c>
      <c r="I2177" s="5" t="str">
        <v>Planned</v>
      </c>
      <c r="J2177" s="220">
        <f>_xlfn.XLOOKUP(G2177,Calendar!$A$2:$A$300,Calendar!$B$2:$B$300)</f>
        <v>43423</v>
      </c>
      <c r="K2177" s="5" t="b">
        <f t="shared" ca="1" si="105"/>
        <v>0</v>
      </c>
      <c r="L2177" s="5" t="str">
        <f t="shared" si="106"/>
        <v>Language Arts+ Rosetta Stone: Portuguese56</v>
      </c>
    </row>
    <row r="2178" spans="1:12" hidden="1" x14ac:dyDescent="0.25">
      <c r="A2178" s="217" t="str">
        <f t="shared" si="104"/>
        <v>ƒ __/__</v>
      </c>
      <c r="B2178" s="217" t="str">
        <f>IFERROR(IF(VLOOKUP(L2178,ActivityList[#Data],13,0)="Yes"," "&amp;Map,"")&amp;IF(VLOOKUP(L2178,ActivityList[#Data],14,0)="Yes"," "&amp;Timeline,IF(VLOOKUP(L2178,ActivityList[#Data],14,0)="Figure"," "&amp;Timeline&amp;Figure,"")),"")</f>
        <v/>
      </c>
      <c r="C2178" s="85" t="str">
        <v>20 minutes of Rosetta Stone Portuguese</v>
      </c>
      <c r="D2178" s="218" t="str">
        <v>+ Rosetta Stone: Portuguese</v>
      </c>
      <c r="E2178" s="218" t="str">
        <v>Language Arts</v>
      </c>
      <c r="F2178" s="219" t="str">
        <v>Oral</v>
      </c>
      <c r="G2178" s="5">
        <v>58</v>
      </c>
      <c r="H2178" s="5" t="str">
        <v>Ethan</v>
      </c>
      <c r="I2178" s="5" t="str">
        <v>Planned</v>
      </c>
      <c r="J2178" s="220">
        <f>_xlfn.XLOOKUP(G2178,Calendar!$A$2:$A$300,Calendar!$B$2:$B$300)</f>
        <v>43425</v>
      </c>
      <c r="K2178" s="5" t="b">
        <f t="shared" ca="1" si="105"/>
        <v>0</v>
      </c>
      <c r="L2178" s="5" t="str">
        <f t="shared" si="106"/>
        <v>Language Arts+ Rosetta Stone: Portuguese58</v>
      </c>
    </row>
    <row r="2179" spans="1:12" hidden="1" x14ac:dyDescent="0.25">
      <c r="A2179" s="217" t="str">
        <f t="shared" si="104"/>
        <v>ƒ __/__</v>
      </c>
      <c r="B2179" s="217" t="str">
        <f>IFERROR(IF(VLOOKUP(L2179,ActivityList[#Data],13,0)="Yes"," "&amp;Map,"")&amp;IF(VLOOKUP(L2179,ActivityList[#Data],14,0)="Yes"," "&amp;Timeline,IF(VLOOKUP(L2179,ActivityList[#Data],14,0)="Figure"," "&amp;Timeline&amp;Figure,"")),"")</f>
        <v/>
      </c>
      <c r="C2179" s="85" t="str">
        <v>20 minutes of Rosetta Stone Portuguese</v>
      </c>
      <c r="D2179" s="218" t="str">
        <v>+ Rosetta Stone: Portuguese</v>
      </c>
      <c r="E2179" s="218" t="str">
        <v>Language Arts</v>
      </c>
      <c r="F2179" s="219" t="str">
        <v>Oral</v>
      </c>
      <c r="G2179" s="5">
        <v>61</v>
      </c>
      <c r="H2179" s="5" t="str">
        <v>Ethan</v>
      </c>
      <c r="I2179" s="5" t="str">
        <v>Planned</v>
      </c>
      <c r="J2179" s="220">
        <f>_xlfn.XLOOKUP(G2179,Calendar!$A$2:$A$300,Calendar!$B$2:$B$300)</f>
        <v>43430</v>
      </c>
      <c r="K2179" s="5" t="b">
        <f t="shared" ca="1" si="105"/>
        <v>0</v>
      </c>
      <c r="L2179" s="5" t="str">
        <f t="shared" si="106"/>
        <v>Language Arts+ Rosetta Stone: Portuguese61</v>
      </c>
    </row>
    <row r="2180" spans="1:12" hidden="1" x14ac:dyDescent="0.25">
      <c r="A2180" s="217" t="str">
        <f t="shared" si="104"/>
        <v>ƒ __/__</v>
      </c>
      <c r="B2180" s="217" t="str">
        <f>IFERROR(IF(VLOOKUP(L2180,ActivityList[#Data],13,0)="Yes"," "&amp;Map,"")&amp;IF(VLOOKUP(L2180,ActivityList[#Data],14,0)="Yes"," "&amp;Timeline,IF(VLOOKUP(L2180,ActivityList[#Data],14,0)="Figure"," "&amp;Timeline&amp;Figure,"")),"")</f>
        <v/>
      </c>
      <c r="C2180" s="85" t="str">
        <v>20 minutes of Rosetta Stone Portuguese</v>
      </c>
      <c r="D2180" s="218" t="str">
        <v>+ Rosetta Stone: Portuguese</v>
      </c>
      <c r="E2180" s="218" t="str">
        <v>Language Arts</v>
      </c>
      <c r="F2180" s="219" t="str">
        <v>Oral</v>
      </c>
      <c r="G2180" s="5">
        <v>63</v>
      </c>
      <c r="H2180" s="5" t="str">
        <v>Ethan</v>
      </c>
      <c r="I2180" s="5" t="str">
        <v>Planned</v>
      </c>
      <c r="J2180" s="220">
        <f>_xlfn.XLOOKUP(G2180,Calendar!$A$2:$A$300,Calendar!$B$2:$B$300)</f>
        <v>43432</v>
      </c>
      <c r="K2180" s="5" t="b">
        <f t="shared" ca="1" si="105"/>
        <v>0</v>
      </c>
      <c r="L2180" s="5" t="str">
        <f t="shared" si="106"/>
        <v>Language Arts+ Rosetta Stone: Portuguese63</v>
      </c>
    </row>
    <row r="2181" spans="1:12" hidden="1" x14ac:dyDescent="0.25">
      <c r="A2181" s="217" t="str">
        <f t="shared" ref="A2181:A2244" si="107">Planned&amp;" __/__"</f>
        <v>ƒ __/__</v>
      </c>
      <c r="B2181" s="217" t="str">
        <f>IFERROR(IF(VLOOKUP(L2181,ActivityList[#Data],13,0)="Yes"," "&amp;Map,"")&amp;IF(VLOOKUP(L2181,ActivityList[#Data],14,0)="Yes"," "&amp;Timeline,IF(VLOOKUP(L2181,ActivityList[#Data],14,0)="Figure"," "&amp;Timeline&amp;Figure,"")),"")</f>
        <v/>
      </c>
      <c r="C2181" s="85" t="str">
        <v>20 minutes of Rosetta Stone Portuguese</v>
      </c>
      <c r="D2181" s="218" t="str">
        <v>+ Rosetta Stone: Portuguese</v>
      </c>
      <c r="E2181" s="218" t="str">
        <v>Language Arts</v>
      </c>
      <c r="F2181" s="219" t="str">
        <v>Oral</v>
      </c>
      <c r="G2181" s="5">
        <v>66</v>
      </c>
      <c r="H2181" s="5" t="str">
        <v>Ethan</v>
      </c>
      <c r="I2181" s="5" t="str">
        <v>Planned</v>
      </c>
      <c r="J2181" s="220">
        <f>_xlfn.XLOOKUP(G2181,Calendar!$A$2:$A$300,Calendar!$B$2:$B$300)</f>
        <v>43437</v>
      </c>
      <c r="K2181" s="5" t="b">
        <f t="shared" ca="1" si="105"/>
        <v>0</v>
      </c>
      <c r="L2181" s="5" t="str">
        <f t="shared" si="106"/>
        <v>Language Arts+ Rosetta Stone: Portuguese66</v>
      </c>
    </row>
    <row r="2182" spans="1:12" hidden="1" x14ac:dyDescent="0.25">
      <c r="A2182" s="217" t="str">
        <f t="shared" si="107"/>
        <v>ƒ __/__</v>
      </c>
      <c r="B2182" s="217" t="str">
        <f>IFERROR(IF(VLOOKUP(L2182,ActivityList[#Data],13,0)="Yes"," "&amp;Map,"")&amp;IF(VLOOKUP(L2182,ActivityList[#Data],14,0)="Yes"," "&amp;Timeline,IF(VLOOKUP(L2182,ActivityList[#Data],14,0)="Figure"," "&amp;Timeline&amp;Figure,"")),"")</f>
        <v/>
      </c>
      <c r="C2182" s="85" t="str">
        <v>20 minutes of Rosetta Stone Portuguese</v>
      </c>
      <c r="D2182" s="218" t="str">
        <v>+ Rosetta Stone: Portuguese</v>
      </c>
      <c r="E2182" s="218" t="str">
        <v>Language Arts</v>
      </c>
      <c r="F2182" s="219" t="str">
        <v>Oral</v>
      </c>
      <c r="G2182" s="5">
        <v>68</v>
      </c>
      <c r="H2182" s="5" t="str">
        <v>Ethan</v>
      </c>
      <c r="I2182" s="5" t="str">
        <v>Planned</v>
      </c>
      <c r="J2182" s="220">
        <f>_xlfn.XLOOKUP(G2182,Calendar!$A$2:$A$300,Calendar!$B$2:$B$300)</f>
        <v>43439</v>
      </c>
      <c r="K2182" s="5" t="b">
        <f t="shared" ca="1" si="105"/>
        <v>0</v>
      </c>
      <c r="L2182" s="5" t="str">
        <f t="shared" si="106"/>
        <v>Language Arts+ Rosetta Stone: Portuguese68</v>
      </c>
    </row>
    <row r="2183" spans="1:12" hidden="1" x14ac:dyDescent="0.25">
      <c r="A2183" s="217" t="str">
        <f t="shared" si="107"/>
        <v>ƒ __/__</v>
      </c>
      <c r="B2183" s="217" t="str">
        <f>IFERROR(IF(VLOOKUP(L2183,ActivityList[#Data],13,0)="Yes"," "&amp;Map,"")&amp;IF(VLOOKUP(L2183,ActivityList[#Data],14,0)="Yes"," "&amp;Timeline,IF(VLOOKUP(L2183,ActivityList[#Data],14,0)="Figure"," "&amp;Timeline&amp;Figure,"")),"")</f>
        <v/>
      </c>
      <c r="C2183" s="85" t="str">
        <v>20 minutes of Rosetta Stone Portuguese</v>
      </c>
      <c r="D2183" s="218" t="str">
        <v>+ Rosetta Stone: Portuguese</v>
      </c>
      <c r="E2183" s="218" t="str">
        <v>Language Arts</v>
      </c>
      <c r="F2183" s="219" t="str">
        <v>Oral</v>
      </c>
      <c r="G2183" s="5">
        <v>71</v>
      </c>
      <c r="H2183" s="5" t="str">
        <v>Ethan</v>
      </c>
      <c r="I2183" s="5" t="str">
        <v>Planned</v>
      </c>
      <c r="J2183" s="220">
        <f>_xlfn.XLOOKUP(G2183,Calendar!$A$2:$A$300,Calendar!$B$2:$B$300)</f>
        <v>43444</v>
      </c>
      <c r="K2183" s="5" t="b">
        <f t="shared" ca="1" si="105"/>
        <v>0</v>
      </c>
      <c r="L2183" s="5" t="str">
        <f t="shared" si="106"/>
        <v>Language Arts+ Rosetta Stone: Portuguese71</v>
      </c>
    </row>
    <row r="2184" spans="1:12" hidden="1" x14ac:dyDescent="0.25">
      <c r="A2184" s="217" t="str">
        <f t="shared" si="107"/>
        <v>ƒ __/__</v>
      </c>
      <c r="B2184" s="217" t="str">
        <f>IFERROR(IF(VLOOKUP(L2184,ActivityList[#Data],13,0)="Yes"," "&amp;Map,"")&amp;IF(VLOOKUP(L2184,ActivityList[#Data],14,0)="Yes"," "&amp;Timeline,IF(VLOOKUP(L2184,ActivityList[#Data],14,0)="Figure"," "&amp;Timeline&amp;Figure,"")),"")</f>
        <v/>
      </c>
      <c r="C2184" s="85" t="str">
        <v>20 minutes of Rosetta Stone Portuguese</v>
      </c>
      <c r="D2184" s="218" t="str">
        <v>+ Rosetta Stone: Portuguese</v>
      </c>
      <c r="E2184" s="218" t="str">
        <v>Language Arts</v>
      </c>
      <c r="F2184" s="219" t="str">
        <v>Oral</v>
      </c>
      <c r="G2184" s="5">
        <v>73</v>
      </c>
      <c r="H2184" s="5" t="str">
        <v>Ethan</v>
      </c>
      <c r="I2184" s="5" t="str">
        <v>Planned</v>
      </c>
      <c r="J2184" s="220">
        <f>_xlfn.XLOOKUP(G2184,Calendar!$A$2:$A$300,Calendar!$B$2:$B$300)</f>
        <v>43446</v>
      </c>
      <c r="K2184" s="5" t="b">
        <f t="shared" ca="1" si="105"/>
        <v>0</v>
      </c>
      <c r="L2184" s="5" t="str">
        <f t="shared" si="106"/>
        <v>Language Arts+ Rosetta Stone: Portuguese73</v>
      </c>
    </row>
    <row r="2185" spans="1:12" hidden="1" x14ac:dyDescent="0.25">
      <c r="A2185" s="217" t="str">
        <f t="shared" si="107"/>
        <v>ƒ __/__</v>
      </c>
      <c r="B2185" s="217" t="str">
        <f>IFERROR(IF(VLOOKUP(L2185,ActivityList[#Data],13,0)="Yes"," "&amp;Map,"")&amp;IF(VLOOKUP(L2185,ActivityList[#Data],14,0)="Yes"," "&amp;Timeline,IF(VLOOKUP(L2185,ActivityList[#Data],14,0)="Figure"," "&amp;Timeline&amp;Figure,"")),"")</f>
        <v/>
      </c>
      <c r="C2185" s="85" t="str">
        <v>20 minutes of Rosetta Stone Portuguese</v>
      </c>
      <c r="D2185" s="218" t="str">
        <v>+ Rosetta Stone: Portuguese</v>
      </c>
      <c r="E2185" s="218" t="str">
        <v>Language Arts</v>
      </c>
      <c r="F2185" s="219" t="str">
        <v>Oral</v>
      </c>
      <c r="G2185" s="5">
        <v>76</v>
      </c>
      <c r="H2185" s="5" t="str">
        <v>Ethan</v>
      </c>
      <c r="I2185" s="5" t="str">
        <v>Planned</v>
      </c>
      <c r="J2185" s="220">
        <f>_xlfn.XLOOKUP(G2185,Calendar!$A$2:$A$300,Calendar!$B$2:$B$300)</f>
        <v>43451</v>
      </c>
      <c r="K2185" s="5" t="b">
        <f t="shared" ca="1" si="105"/>
        <v>0</v>
      </c>
      <c r="L2185" s="5" t="str">
        <f t="shared" si="106"/>
        <v>Language Arts+ Rosetta Stone: Portuguese76</v>
      </c>
    </row>
    <row r="2186" spans="1:12" hidden="1" x14ac:dyDescent="0.25">
      <c r="A2186" s="217" t="str">
        <f t="shared" si="107"/>
        <v>ƒ __/__</v>
      </c>
      <c r="B2186" s="217" t="str">
        <f>IFERROR(IF(VLOOKUP(L2186,ActivityList[#Data],13,0)="Yes"," "&amp;Map,"")&amp;IF(VLOOKUP(L2186,ActivityList[#Data],14,0)="Yes"," "&amp;Timeline,IF(VLOOKUP(L2186,ActivityList[#Data],14,0)="Figure"," "&amp;Timeline&amp;Figure,"")),"")</f>
        <v/>
      </c>
      <c r="C2186" s="85" t="str">
        <v>20 minutes of Rosetta Stone Portuguese</v>
      </c>
      <c r="D2186" s="218" t="str">
        <v>+ Rosetta Stone: Portuguese</v>
      </c>
      <c r="E2186" s="218" t="str">
        <v>Language Arts</v>
      </c>
      <c r="F2186" s="219" t="str">
        <v>Oral</v>
      </c>
      <c r="G2186" s="5">
        <v>78</v>
      </c>
      <c r="H2186" s="5" t="str">
        <v>Ethan</v>
      </c>
      <c r="I2186" s="5" t="str">
        <v>Planned</v>
      </c>
      <c r="J2186" s="220">
        <f>_xlfn.XLOOKUP(G2186,Calendar!$A$2:$A$300,Calendar!$B$2:$B$300)</f>
        <v>43453</v>
      </c>
      <c r="K2186" s="5" t="b">
        <f t="shared" ca="1" si="105"/>
        <v>0</v>
      </c>
      <c r="L2186" s="5" t="str">
        <f t="shared" si="106"/>
        <v>Language Arts+ Rosetta Stone: Portuguese78</v>
      </c>
    </row>
    <row r="2187" spans="1:12" hidden="1" x14ac:dyDescent="0.25">
      <c r="A2187" s="217" t="str">
        <f t="shared" si="107"/>
        <v>ƒ __/__</v>
      </c>
      <c r="B2187" s="217" t="str">
        <f>IFERROR(IF(VLOOKUP(L2187,ActivityList[#Data],13,0)="Yes"," "&amp;Map,"")&amp;IF(VLOOKUP(L2187,ActivityList[#Data],14,0)="Yes"," "&amp;Timeline,IF(VLOOKUP(L2187,ActivityList[#Data],14,0)="Figure"," "&amp;Timeline&amp;Figure,"")),"")</f>
        <v/>
      </c>
      <c r="C2187" s="85" t="str">
        <v>20 minutes of Rosetta Stone Portuguese</v>
      </c>
      <c r="D2187" s="218" t="str">
        <v>+ Rosetta Stone: Portuguese</v>
      </c>
      <c r="E2187" s="218" t="str">
        <v>Language Arts</v>
      </c>
      <c r="F2187" s="219" t="str">
        <v>Oral</v>
      </c>
      <c r="G2187" s="5">
        <v>81</v>
      </c>
      <c r="H2187" s="5" t="str">
        <v>Ethan</v>
      </c>
      <c r="I2187" s="5" t="str">
        <v>Planned</v>
      </c>
      <c r="J2187" s="220">
        <f>_xlfn.XLOOKUP(G2187,Calendar!$A$2:$A$300,Calendar!$B$2:$B$300)</f>
        <v>43461</v>
      </c>
      <c r="K2187" s="5" t="b">
        <f t="shared" ca="1" si="105"/>
        <v>0</v>
      </c>
      <c r="L2187" s="5" t="str">
        <f t="shared" si="106"/>
        <v>Language Arts+ Rosetta Stone: Portuguese81</v>
      </c>
    </row>
    <row r="2188" spans="1:12" hidden="1" x14ac:dyDescent="0.25">
      <c r="A2188" s="217" t="str">
        <f t="shared" si="107"/>
        <v>ƒ __/__</v>
      </c>
      <c r="B2188" s="217" t="str">
        <f>IFERROR(IF(VLOOKUP(L2188,ActivityList[#Data],13,0)="Yes"," "&amp;Map,"")&amp;IF(VLOOKUP(L2188,ActivityList[#Data],14,0)="Yes"," "&amp;Timeline,IF(VLOOKUP(L2188,ActivityList[#Data],14,0)="Figure"," "&amp;Timeline&amp;Figure,"")),"")</f>
        <v/>
      </c>
      <c r="C2188" s="85" t="str">
        <v>20 minutes of Rosetta Stone Portuguese</v>
      </c>
      <c r="D2188" s="218" t="str">
        <v>+ Rosetta Stone: Portuguese</v>
      </c>
      <c r="E2188" s="218" t="str">
        <v>Language Arts</v>
      </c>
      <c r="F2188" s="219" t="str">
        <v>Oral</v>
      </c>
      <c r="G2188" s="5">
        <v>83</v>
      </c>
      <c r="H2188" s="5" t="str">
        <v>Ethan</v>
      </c>
      <c r="I2188" s="5" t="str">
        <v>Planned</v>
      </c>
      <c r="J2188" s="220">
        <f>_xlfn.XLOOKUP(G2188,Calendar!$A$2:$A$300,Calendar!$B$2:$B$300)</f>
        <v>43467</v>
      </c>
      <c r="K2188" s="5" t="b">
        <f t="shared" ca="1" si="105"/>
        <v>0</v>
      </c>
      <c r="L2188" s="5" t="str">
        <f t="shared" si="106"/>
        <v>Language Arts+ Rosetta Stone: Portuguese83</v>
      </c>
    </row>
    <row r="2189" spans="1:12" hidden="1" x14ac:dyDescent="0.25">
      <c r="A2189" s="217" t="str">
        <f t="shared" si="107"/>
        <v>ƒ __/__</v>
      </c>
      <c r="B2189" s="217" t="str">
        <f>IFERROR(IF(VLOOKUP(L2189,ActivityList[#Data],13,0)="Yes"," "&amp;Map,"")&amp;IF(VLOOKUP(L2189,ActivityList[#Data],14,0)="Yes"," "&amp;Timeline,IF(VLOOKUP(L2189,ActivityList[#Data],14,0)="Figure"," "&amp;Timeline&amp;Figure,"")),"")</f>
        <v/>
      </c>
      <c r="C2189" s="85" t="str">
        <v>20 minutes of Rosetta Stone Portuguese</v>
      </c>
      <c r="D2189" s="218" t="str">
        <v>+ Rosetta Stone: Portuguese</v>
      </c>
      <c r="E2189" s="218" t="str">
        <v>Language Arts</v>
      </c>
      <c r="F2189" s="219" t="str">
        <v>Oral</v>
      </c>
      <c r="G2189" s="5">
        <v>86</v>
      </c>
      <c r="H2189" s="5" t="str">
        <v>Ethan</v>
      </c>
      <c r="I2189" s="5" t="str">
        <v>Planned</v>
      </c>
      <c r="J2189" s="220">
        <f>_xlfn.XLOOKUP(G2189,Calendar!$A$2:$A$300,Calendar!$B$2:$B$300)</f>
        <v>43472</v>
      </c>
      <c r="K2189" s="5" t="b">
        <f t="shared" ca="1" si="105"/>
        <v>0</v>
      </c>
      <c r="L2189" s="5" t="str">
        <f t="shared" si="106"/>
        <v>Language Arts+ Rosetta Stone: Portuguese86</v>
      </c>
    </row>
    <row r="2190" spans="1:12" hidden="1" x14ac:dyDescent="0.25">
      <c r="A2190" s="217" t="str">
        <f t="shared" si="107"/>
        <v>ƒ __/__</v>
      </c>
      <c r="B2190" s="217" t="str">
        <f>IFERROR(IF(VLOOKUP(L2190,ActivityList[#Data],13,0)="Yes"," "&amp;Map,"")&amp;IF(VLOOKUP(L2190,ActivityList[#Data],14,0)="Yes"," "&amp;Timeline,IF(VLOOKUP(L2190,ActivityList[#Data],14,0)="Figure"," "&amp;Timeline&amp;Figure,"")),"")</f>
        <v/>
      </c>
      <c r="C2190" s="85" t="str">
        <v>20 minutes of Rosetta Stone Portuguese</v>
      </c>
      <c r="D2190" s="218" t="str">
        <v>+ Rosetta Stone: Portuguese</v>
      </c>
      <c r="E2190" s="218" t="str">
        <v>Language Arts</v>
      </c>
      <c r="F2190" s="219" t="str">
        <v>Oral</v>
      </c>
      <c r="G2190" s="5">
        <v>88</v>
      </c>
      <c r="H2190" s="5" t="str">
        <v>Ethan</v>
      </c>
      <c r="I2190" s="5" t="str">
        <v>Planned</v>
      </c>
      <c r="J2190" s="220">
        <f>_xlfn.XLOOKUP(G2190,Calendar!$A$2:$A$300,Calendar!$B$2:$B$300)</f>
        <v>43474</v>
      </c>
      <c r="K2190" s="5" t="b">
        <f t="shared" ca="1" si="105"/>
        <v>0</v>
      </c>
      <c r="L2190" s="5" t="str">
        <f t="shared" si="106"/>
        <v>Language Arts+ Rosetta Stone: Portuguese88</v>
      </c>
    </row>
    <row r="2191" spans="1:12" hidden="1" x14ac:dyDescent="0.25">
      <c r="A2191" s="217" t="str">
        <f t="shared" si="107"/>
        <v>ƒ __/__</v>
      </c>
      <c r="B2191" s="217" t="str">
        <f>IFERROR(IF(VLOOKUP(L2191,ActivityList[#Data],13,0)="Yes"," "&amp;Map,"")&amp;IF(VLOOKUP(L2191,ActivityList[#Data],14,0)="Yes"," "&amp;Timeline,IF(VLOOKUP(L2191,ActivityList[#Data],14,0)="Figure"," "&amp;Timeline&amp;Figure,"")),"")</f>
        <v/>
      </c>
      <c r="C2191" s="85" t="str">
        <v>20 minutes of Rosetta Stone Portuguese</v>
      </c>
      <c r="D2191" s="218" t="str">
        <v>+ Rosetta Stone: Portuguese</v>
      </c>
      <c r="E2191" s="218" t="str">
        <v>Language Arts</v>
      </c>
      <c r="F2191" s="219" t="str">
        <v>Oral</v>
      </c>
      <c r="G2191" s="5">
        <v>91</v>
      </c>
      <c r="H2191" s="5" t="str">
        <v>Ethan</v>
      </c>
      <c r="I2191" s="5" t="str">
        <v>Planned</v>
      </c>
      <c r="J2191" s="220">
        <f>_xlfn.XLOOKUP(G2191,Calendar!$A$2:$A$300,Calendar!$B$2:$B$300)</f>
        <v>43479</v>
      </c>
      <c r="K2191" s="5" t="b">
        <f t="shared" ca="1" si="105"/>
        <v>0</v>
      </c>
      <c r="L2191" s="5" t="str">
        <f t="shared" si="106"/>
        <v>Language Arts+ Rosetta Stone: Portuguese91</v>
      </c>
    </row>
    <row r="2192" spans="1:12" hidden="1" x14ac:dyDescent="0.25">
      <c r="A2192" s="217" t="str">
        <f t="shared" si="107"/>
        <v>ƒ __/__</v>
      </c>
      <c r="B2192" s="217" t="str">
        <f>IFERROR(IF(VLOOKUP(L2192,ActivityList[#Data],13,0)="Yes"," "&amp;Map,"")&amp;IF(VLOOKUP(L2192,ActivityList[#Data],14,0)="Yes"," "&amp;Timeline,IF(VLOOKUP(L2192,ActivityList[#Data],14,0)="Figure"," "&amp;Timeline&amp;Figure,"")),"")</f>
        <v/>
      </c>
      <c r="C2192" s="85" t="str">
        <v>20 minutes of Rosetta Stone Portuguese</v>
      </c>
      <c r="D2192" s="218" t="str">
        <v>+ Rosetta Stone: Portuguese</v>
      </c>
      <c r="E2192" s="218" t="str">
        <v>Language Arts</v>
      </c>
      <c r="F2192" s="219" t="str">
        <v>Oral</v>
      </c>
      <c r="G2192" s="5">
        <v>93</v>
      </c>
      <c r="H2192" s="5" t="str">
        <v>Ethan</v>
      </c>
      <c r="I2192" s="5" t="str">
        <v>Planned</v>
      </c>
      <c r="J2192" s="220">
        <f>_xlfn.XLOOKUP(G2192,Calendar!$A$2:$A$300,Calendar!$B$2:$B$300)</f>
        <v>43481</v>
      </c>
      <c r="K2192" s="5" t="b">
        <f t="shared" ca="1" si="105"/>
        <v>0</v>
      </c>
      <c r="L2192" s="5" t="str">
        <f t="shared" si="106"/>
        <v>Language Arts+ Rosetta Stone: Portuguese93</v>
      </c>
    </row>
    <row r="2193" spans="1:12" hidden="1" x14ac:dyDescent="0.25">
      <c r="A2193" s="217" t="str">
        <f t="shared" si="107"/>
        <v>ƒ __/__</v>
      </c>
      <c r="B2193" s="217" t="str">
        <f>IFERROR(IF(VLOOKUP(L2193,ActivityList[#Data],13,0)="Yes"," "&amp;Map,"")&amp;IF(VLOOKUP(L2193,ActivityList[#Data],14,0)="Yes"," "&amp;Timeline,IF(VLOOKUP(L2193,ActivityList[#Data],14,0)="Figure"," "&amp;Timeline&amp;Figure,"")),"")</f>
        <v/>
      </c>
      <c r="C2193" s="85" t="str">
        <v>20 minutes of Rosetta Stone Portuguese</v>
      </c>
      <c r="D2193" s="218" t="str">
        <v>+ Rosetta Stone: Portuguese</v>
      </c>
      <c r="E2193" s="218" t="str">
        <v>Language Arts</v>
      </c>
      <c r="F2193" s="219" t="str">
        <v>Oral</v>
      </c>
      <c r="G2193" s="5">
        <v>96</v>
      </c>
      <c r="H2193" s="5" t="str">
        <v>Ethan</v>
      </c>
      <c r="I2193" s="5" t="str">
        <v>Planned</v>
      </c>
      <c r="J2193" s="220">
        <f>_xlfn.XLOOKUP(G2193,Calendar!$A$2:$A$300,Calendar!$B$2:$B$300)</f>
        <v>43486</v>
      </c>
      <c r="K2193" s="5" t="b">
        <f t="shared" ca="1" si="105"/>
        <v>0</v>
      </c>
      <c r="L2193" s="5" t="str">
        <f t="shared" si="106"/>
        <v>Language Arts+ Rosetta Stone: Portuguese96</v>
      </c>
    </row>
    <row r="2194" spans="1:12" hidden="1" x14ac:dyDescent="0.25">
      <c r="A2194" s="217" t="str">
        <f t="shared" si="107"/>
        <v>ƒ __/__</v>
      </c>
      <c r="B2194" s="217" t="str">
        <f>IFERROR(IF(VLOOKUP(L2194,ActivityList[#Data],13,0)="Yes"," "&amp;Map,"")&amp;IF(VLOOKUP(L2194,ActivityList[#Data],14,0)="Yes"," "&amp;Timeline,IF(VLOOKUP(L2194,ActivityList[#Data],14,0)="Figure"," "&amp;Timeline&amp;Figure,"")),"")</f>
        <v/>
      </c>
      <c r="C2194" s="85" t="str">
        <v>20 minutes of Rosetta Stone Portuguese</v>
      </c>
      <c r="D2194" s="218" t="str">
        <v>+ Rosetta Stone: Portuguese</v>
      </c>
      <c r="E2194" s="218" t="str">
        <v>Language Arts</v>
      </c>
      <c r="F2194" s="219" t="str">
        <v>Oral</v>
      </c>
      <c r="G2194" s="5">
        <v>98</v>
      </c>
      <c r="H2194" s="5" t="str">
        <v>Ethan</v>
      </c>
      <c r="I2194" s="5" t="str">
        <v>Planned</v>
      </c>
      <c r="J2194" s="220">
        <f>_xlfn.XLOOKUP(G2194,Calendar!$A$2:$A$300,Calendar!$B$2:$B$300)</f>
        <v>43488</v>
      </c>
      <c r="K2194" s="5" t="b">
        <f t="shared" ca="1" si="105"/>
        <v>0</v>
      </c>
      <c r="L2194" s="5" t="str">
        <f t="shared" si="106"/>
        <v>Language Arts+ Rosetta Stone: Portuguese98</v>
      </c>
    </row>
    <row r="2195" spans="1:12" hidden="1" x14ac:dyDescent="0.25">
      <c r="A2195" s="217" t="str">
        <f t="shared" si="107"/>
        <v>ƒ __/__</v>
      </c>
      <c r="B2195" s="217" t="str">
        <f>IFERROR(IF(VLOOKUP(L2195,ActivityList[#Data],13,0)="Yes"," "&amp;Map,"")&amp;IF(VLOOKUP(L2195,ActivityList[#Data],14,0)="Yes"," "&amp;Timeline,IF(VLOOKUP(L2195,ActivityList[#Data],14,0)="Figure"," "&amp;Timeline&amp;Figure,"")),"")</f>
        <v/>
      </c>
      <c r="C2195" s="85" t="str">
        <v>20 minutes of Rosetta Stone Portuguese</v>
      </c>
      <c r="D2195" s="218" t="str">
        <v>+ Rosetta Stone: Portuguese</v>
      </c>
      <c r="E2195" s="218" t="str">
        <v>Language Arts</v>
      </c>
      <c r="F2195" s="219" t="str">
        <v>Oral</v>
      </c>
      <c r="G2195" s="5">
        <v>101</v>
      </c>
      <c r="H2195" s="5" t="str">
        <v>Ethan</v>
      </c>
      <c r="I2195" s="5" t="str">
        <v>Planned</v>
      </c>
      <c r="J2195" s="220">
        <f>_xlfn.XLOOKUP(G2195,Calendar!$A$2:$A$300,Calendar!$B$2:$B$300)</f>
        <v>43493</v>
      </c>
      <c r="K2195" s="5" t="b">
        <f t="shared" ref="K2195:K2258" ca="1" si="108">J2195&lt;=$D$1</f>
        <v>0</v>
      </c>
      <c r="L2195" s="5" t="str">
        <f t="shared" ref="L2195:L2258" si="109">E2195&amp;D2195&amp;G2195</f>
        <v>Language Arts+ Rosetta Stone: Portuguese101</v>
      </c>
    </row>
    <row r="2196" spans="1:12" hidden="1" x14ac:dyDescent="0.25">
      <c r="A2196" s="217" t="str">
        <f t="shared" si="107"/>
        <v>ƒ __/__</v>
      </c>
      <c r="B2196" s="217" t="str">
        <f>IFERROR(IF(VLOOKUP(L2196,ActivityList[#Data],13,0)="Yes"," "&amp;Map,"")&amp;IF(VLOOKUP(L2196,ActivityList[#Data],14,0)="Yes"," "&amp;Timeline,IF(VLOOKUP(L2196,ActivityList[#Data],14,0)="Figure"," "&amp;Timeline&amp;Figure,"")),"")</f>
        <v/>
      </c>
      <c r="C2196" s="85" t="str">
        <v>20 minutes of Rosetta Stone Portuguese</v>
      </c>
      <c r="D2196" s="218" t="str">
        <v>+ Rosetta Stone: Portuguese</v>
      </c>
      <c r="E2196" s="218" t="str">
        <v>Language Arts</v>
      </c>
      <c r="F2196" s="219" t="str">
        <v>Oral</v>
      </c>
      <c r="G2196" s="5">
        <v>103</v>
      </c>
      <c r="H2196" s="5" t="str">
        <v>Ethan</v>
      </c>
      <c r="I2196" s="5" t="str">
        <v>Planned</v>
      </c>
      <c r="J2196" s="220">
        <f>_xlfn.XLOOKUP(G2196,Calendar!$A$2:$A$300,Calendar!$B$2:$B$300)</f>
        <v>43495</v>
      </c>
      <c r="K2196" s="5" t="b">
        <f t="shared" ca="1" si="108"/>
        <v>0</v>
      </c>
      <c r="L2196" s="5" t="str">
        <f t="shared" si="109"/>
        <v>Language Arts+ Rosetta Stone: Portuguese103</v>
      </c>
    </row>
    <row r="2197" spans="1:12" hidden="1" x14ac:dyDescent="0.25">
      <c r="A2197" s="217" t="str">
        <f t="shared" si="107"/>
        <v>ƒ __/__</v>
      </c>
      <c r="B2197" s="217" t="str">
        <f>IFERROR(IF(VLOOKUP(L2197,ActivityList[#Data],13,0)="Yes"," "&amp;Map,"")&amp;IF(VLOOKUP(L2197,ActivityList[#Data],14,0)="Yes"," "&amp;Timeline,IF(VLOOKUP(L2197,ActivityList[#Data],14,0)="Figure"," "&amp;Timeline&amp;Figure,"")),"")</f>
        <v/>
      </c>
      <c r="C2197" s="85" t="str">
        <v>20 minutes of Rosetta Stone Portuguese</v>
      </c>
      <c r="D2197" s="218" t="str">
        <v>+ Rosetta Stone: Portuguese</v>
      </c>
      <c r="E2197" s="218" t="str">
        <v>Language Arts</v>
      </c>
      <c r="F2197" s="219" t="str">
        <v>Oral</v>
      </c>
      <c r="G2197" s="5">
        <v>106</v>
      </c>
      <c r="H2197" s="5" t="str">
        <v>Ethan</v>
      </c>
      <c r="I2197" s="5" t="str">
        <v>Planned</v>
      </c>
      <c r="J2197" s="220">
        <f>_xlfn.XLOOKUP(G2197,Calendar!$A$2:$A$300,Calendar!$B$2:$B$300)</f>
        <v>43500</v>
      </c>
      <c r="K2197" s="5" t="b">
        <f t="shared" ca="1" si="108"/>
        <v>0</v>
      </c>
      <c r="L2197" s="5" t="str">
        <f t="shared" si="109"/>
        <v>Language Arts+ Rosetta Stone: Portuguese106</v>
      </c>
    </row>
    <row r="2198" spans="1:12" hidden="1" x14ac:dyDescent="0.25">
      <c r="A2198" s="217" t="str">
        <f t="shared" si="107"/>
        <v>ƒ __/__</v>
      </c>
      <c r="B2198" s="217" t="str">
        <f>IFERROR(IF(VLOOKUP(L2198,ActivityList[#Data],13,0)="Yes"," "&amp;Map,"")&amp;IF(VLOOKUP(L2198,ActivityList[#Data],14,0)="Yes"," "&amp;Timeline,IF(VLOOKUP(L2198,ActivityList[#Data],14,0)="Figure"," "&amp;Timeline&amp;Figure,"")),"")</f>
        <v/>
      </c>
      <c r="C2198" s="85" t="str">
        <v>20 minutes of Rosetta Stone Portuguese</v>
      </c>
      <c r="D2198" s="218" t="str">
        <v>+ Rosetta Stone: Portuguese</v>
      </c>
      <c r="E2198" s="218" t="str">
        <v>Language Arts</v>
      </c>
      <c r="F2198" s="219" t="str">
        <v>Oral</v>
      </c>
      <c r="G2198" s="5">
        <v>108</v>
      </c>
      <c r="H2198" s="5" t="str">
        <v>Ethan</v>
      </c>
      <c r="I2198" s="5" t="str">
        <v>Planned</v>
      </c>
      <c r="J2198" s="220">
        <f>_xlfn.XLOOKUP(G2198,Calendar!$A$2:$A$300,Calendar!$B$2:$B$300)</f>
        <v>43502</v>
      </c>
      <c r="K2198" s="5" t="b">
        <f t="shared" ca="1" si="108"/>
        <v>0</v>
      </c>
      <c r="L2198" s="5" t="str">
        <f t="shared" si="109"/>
        <v>Language Arts+ Rosetta Stone: Portuguese108</v>
      </c>
    </row>
    <row r="2199" spans="1:12" hidden="1" x14ac:dyDescent="0.25">
      <c r="A2199" s="217" t="str">
        <f t="shared" si="107"/>
        <v>ƒ __/__</v>
      </c>
      <c r="B2199" s="217" t="str">
        <f>IFERROR(IF(VLOOKUP(L2199,ActivityList[#Data],13,0)="Yes"," "&amp;Map,"")&amp;IF(VLOOKUP(L2199,ActivityList[#Data],14,0)="Yes"," "&amp;Timeline,IF(VLOOKUP(L2199,ActivityList[#Data],14,0)="Figure"," "&amp;Timeline&amp;Figure,"")),"")</f>
        <v/>
      </c>
      <c r="C2199" s="85" t="str">
        <v>20 minutes of Rosetta Stone Portuguese</v>
      </c>
      <c r="D2199" s="218" t="str">
        <v>+ Rosetta Stone: Portuguese</v>
      </c>
      <c r="E2199" s="218" t="str">
        <v>Language Arts</v>
      </c>
      <c r="F2199" s="219" t="str">
        <v>Oral</v>
      </c>
      <c r="G2199" s="5">
        <v>111</v>
      </c>
      <c r="H2199" s="5" t="str">
        <v>Ethan</v>
      </c>
      <c r="I2199" s="5" t="str">
        <v>Planned</v>
      </c>
      <c r="J2199" s="220">
        <f>_xlfn.XLOOKUP(G2199,Calendar!$A$2:$A$300,Calendar!$B$2:$B$300)</f>
        <v>43507</v>
      </c>
      <c r="K2199" s="5" t="b">
        <f t="shared" ca="1" si="108"/>
        <v>0</v>
      </c>
      <c r="L2199" s="5" t="str">
        <f t="shared" si="109"/>
        <v>Language Arts+ Rosetta Stone: Portuguese111</v>
      </c>
    </row>
    <row r="2200" spans="1:12" hidden="1" x14ac:dyDescent="0.25">
      <c r="A2200" s="217" t="str">
        <f t="shared" si="107"/>
        <v>ƒ __/__</v>
      </c>
      <c r="B2200" s="217" t="str">
        <f>IFERROR(IF(VLOOKUP(L2200,ActivityList[#Data],13,0)="Yes"," "&amp;Map,"")&amp;IF(VLOOKUP(L2200,ActivityList[#Data],14,0)="Yes"," "&amp;Timeline,IF(VLOOKUP(L2200,ActivityList[#Data],14,0)="Figure"," "&amp;Timeline&amp;Figure,"")),"")</f>
        <v/>
      </c>
      <c r="C2200" s="85" t="str">
        <v>20 minutes of Rosetta Stone Portuguese</v>
      </c>
      <c r="D2200" s="218" t="str">
        <v>+ Rosetta Stone: Portuguese</v>
      </c>
      <c r="E2200" s="218" t="str">
        <v>Language Arts</v>
      </c>
      <c r="F2200" s="219" t="str">
        <v>Oral</v>
      </c>
      <c r="G2200" s="5">
        <v>113</v>
      </c>
      <c r="H2200" s="5" t="str">
        <v>Ethan</v>
      </c>
      <c r="I2200" s="5" t="str">
        <v>Planned</v>
      </c>
      <c r="J2200" s="220">
        <f>_xlfn.XLOOKUP(G2200,Calendar!$A$2:$A$300,Calendar!$B$2:$B$300)</f>
        <v>43509</v>
      </c>
      <c r="K2200" s="5" t="b">
        <f t="shared" ca="1" si="108"/>
        <v>0</v>
      </c>
      <c r="L2200" s="5" t="str">
        <f t="shared" si="109"/>
        <v>Language Arts+ Rosetta Stone: Portuguese113</v>
      </c>
    </row>
    <row r="2201" spans="1:12" hidden="1" x14ac:dyDescent="0.25">
      <c r="A2201" s="217" t="str">
        <f t="shared" si="107"/>
        <v>ƒ __/__</v>
      </c>
      <c r="B2201" s="217" t="str">
        <f>IFERROR(IF(VLOOKUP(L2201,ActivityList[#Data],13,0)="Yes"," "&amp;Map,"")&amp;IF(VLOOKUP(L2201,ActivityList[#Data],14,0)="Yes"," "&amp;Timeline,IF(VLOOKUP(L2201,ActivityList[#Data],14,0)="Figure"," "&amp;Timeline&amp;Figure,"")),"")</f>
        <v/>
      </c>
      <c r="C2201" s="85" t="str">
        <v>20 minutes of Rosetta Stone Portuguese</v>
      </c>
      <c r="D2201" s="218" t="str">
        <v>+ Rosetta Stone: Portuguese</v>
      </c>
      <c r="E2201" s="218" t="str">
        <v>Language Arts</v>
      </c>
      <c r="F2201" s="219" t="str">
        <v>Oral</v>
      </c>
      <c r="G2201" s="5">
        <v>116</v>
      </c>
      <c r="H2201" s="5" t="str">
        <v>Ethan</v>
      </c>
      <c r="I2201" s="5" t="str">
        <v>Planned</v>
      </c>
      <c r="J2201" s="220">
        <f>_xlfn.XLOOKUP(G2201,Calendar!$A$2:$A$300,Calendar!$B$2:$B$300)</f>
        <v>43514</v>
      </c>
      <c r="K2201" s="5" t="b">
        <f t="shared" ca="1" si="108"/>
        <v>0</v>
      </c>
      <c r="L2201" s="5" t="str">
        <f t="shared" si="109"/>
        <v>Language Arts+ Rosetta Stone: Portuguese116</v>
      </c>
    </row>
    <row r="2202" spans="1:12" hidden="1" x14ac:dyDescent="0.25">
      <c r="A2202" s="217" t="str">
        <f t="shared" si="107"/>
        <v>ƒ __/__</v>
      </c>
      <c r="B2202" s="217" t="str">
        <f>IFERROR(IF(VLOOKUP(L2202,ActivityList[#Data],13,0)="Yes"," "&amp;Map,"")&amp;IF(VLOOKUP(L2202,ActivityList[#Data],14,0)="Yes"," "&amp;Timeline,IF(VLOOKUP(L2202,ActivityList[#Data],14,0)="Figure"," "&amp;Timeline&amp;Figure,"")),"")</f>
        <v/>
      </c>
      <c r="C2202" s="85" t="str">
        <v>20 minutes of Rosetta Stone Portuguese</v>
      </c>
      <c r="D2202" s="218" t="str">
        <v>+ Rosetta Stone: Portuguese</v>
      </c>
      <c r="E2202" s="218" t="str">
        <v>Language Arts</v>
      </c>
      <c r="F2202" s="219" t="str">
        <v>Oral</v>
      </c>
      <c r="G2202" s="5">
        <v>118</v>
      </c>
      <c r="H2202" s="5" t="str">
        <v>Ethan</v>
      </c>
      <c r="I2202" s="5" t="str">
        <v>Planned</v>
      </c>
      <c r="J2202" s="220">
        <f>_xlfn.XLOOKUP(G2202,Calendar!$A$2:$A$300,Calendar!$B$2:$B$300)</f>
        <v>43516</v>
      </c>
      <c r="K2202" s="5" t="b">
        <f t="shared" ca="1" si="108"/>
        <v>0</v>
      </c>
      <c r="L2202" s="5" t="str">
        <f t="shared" si="109"/>
        <v>Language Arts+ Rosetta Stone: Portuguese118</v>
      </c>
    </row>
    <row r="2203" spans="1:12" hidden="1" x14ac:dyDescent="0.25">
      <c r="A2203" s="217" t="str">
        <f t="shared" si="107"/>
        <v>ƒ __/__</v>
      </c>
      <c r="B2203" s="217" t="str">
        <f>IFERROR(IF(VLOOKUP(L2203,ActivityList[#Data],13,0)="Yes"," "&amp;Map,"")&amp;IF(VLOOKUP(L2203,ActivityList[#Data],14,0)="Yes"," "&amp;Timeline,IF(VLOOKUP(L2203,ActivityList[#Data],14,0)="Figure"," "&amp;Timeline&amp;Figure,"")),"")</f>
        <v/>
      </c>
      <c r="C2203" s="85" t="str">
        <v>20 minutes of Rosetta Stone Portuguese</v>
      </c>
      <c r="D2203" s="218" t="str">
        <v>+ Rosetta Stone: Portuguese</v>
      </c>
      <c r="E2203" s="218" t="str">
        <v>Language Arts</v>
      </c>
      <c r="F2203" s="219" t="str">
        <v>Oral</v>
      </c>
      <c r="G2203" s="5">
        <v>121</v>
      </c>
      <c r="H2203" s="5" t="str">
        <v>Ethan</v>
      </c>
      <c r="I2203" s="5" t="str">
        <v>Planned</v>
      </c>
      <c r="J2203" s="220">
        <f>_xlfn.XLOOKUP(G2203,Calendar!$A$2:$A$300,Calendar!$B$2:$B$300)</f>
        <v>43521</v>
      </c>
      <c r="K2203" s="5" t="b">
        <f t="shared" ca="1" si="108"/>
        <v>0</v>
      </c>
      <c r="L2203" s="5" t="str">
        <f t="shared" si="109"/>
        <v>Language Arts+ Rosetta Stone: Portuguese121</v>
      </c>
    </row>
    <row r="2204" spans="1:12" hidden="1" x14ac:dyDescent="0.25">
      <c r="A2204" s="217" t="str">
        <f t="shared" si="107"/>
        <v>ƒ __/__</v>
      </c>
      <c r="B2204" s="217" t="str">
        <f>IFERROR(IF(VLOOKUP(L2204,ActivityList[#Data],13,0)="Yes"," "&amp;Map,"")&amp;IF(VLOOKUP(L2204,ActivityList[#Data],14,0)="Yes"," "&amp;Timeline,IF(VLOOKUP(L2204,ActivityList[#Data],14,0)="Figure"," "&amp;Timeline&amp;Figure,"")),"")</f>
        <v/>
      </c>
      <c r="C2204" s="85" t="str">
        <v>20 minutes of Rosetta Stone Portuguese</v>
      </c>
      <c r="D2204" s="218" t="str">
        <v>+ Rosetta Stone: Portuguese</v>
      </c>
      <c r="E2204" s="218" t="str">
        <v>Language Arts</v>
      </c>
      <c r="F2204" s="219" t="str">
        <v>Oral</v>
      </c>
      <c r="G2204" s="5">
        <v>123</v>
      </c>
      <c r="H2204" s="5" t="str">
        <v>Ethan</v>
      </c>
      <c r="I2204" s="5" t="str">
        <v>Planned</v>
      </c>
      <c r="J2204" s="220">
        <f>_xlfn.XLOOKUP(G2204,Calendar!$A$2:$A$300,Calendar!$B$2:$B$300)</f>
        <v>43523</v>
      </c>
      <c r="K2204" s="5" t="b">
        <f t="shared" ca="1" si="108"/>
        <v>0</v>
      </c>
      <c r="L2204" s="5" t="str">
        <f t="shared" si="109"/>
        <v>Language Arts+ Rosetta Stone: Portuguese123</v>
      </c>
    </row>
    <row r="2205" spans="1:12" hidden="1" x14ac:dyDescent="0.25">
      <c r="A2205" s="217" t="str">
        <f t="shared" si="107"/>
        <v>ƒ __/__</v>
      </c>
      <c r="B2205" s="217" t="str">
        <f>IFERROR(IF(VLOOKUP(L2205,ActivityList[#Data],13,0)="Yes"," "&amp;Map,"")&amp;IF(VLOOKUP(L2205,ActivityList[#Data],14,0)="Yes"," "&amp;Timeline,IF(VLOOKUP(L2205,ActivityList[#Data],14,0)="Figure"," "&amp;Timeline&amp;Figure,"")),"")</f>
        <v/>
      </c>
      <c r="C2205" s="85" t="str">
        <v>20 minutes of Rosetta Stone Portuguese</v>
      </c>
      <c r="D2205" s="218" t="str">
        <v>+ Rosetta Stone: Portuguese</v>
      </c>
      <c r="E2205" s="218" t="str">
        <v>Language Arts</v>
      </c>
      <c r="F2205" s="219" t="str">
        <v>Oral</v>
      </c>
      <c r="G2205" s="5">
        <v>126</v>
      </c>
      <c r="H2205" s="5" t="str">
        <v>Ethan</v>
      </c>
      <c r="I2205" s="5" t="str">
        <v>Planned</v>
      </c>
      <c r="J2205" s="220">
        <f>_xlfn.XLOOKUP(G2205,Calendar!$A$2:$A$300,Calendar!$B$2:$B$300)</f>
        <v>43528</v>
      </c>
      <c r="K2205" s="5" t="b">
        <f t="shared" ca="1" si="108"/>
        <v>0</v>
      </c>
      <c r="L2205" s="5" t="str">
        <f t="shared" si="109"/>
        <v>Language Arts+ Rosetta Stone: Portuguese126</v>
      </c>
    </row>
    <row r="2206" spans="1:12" hidden="1" x14ac:dyDescent="0.25">
      <c r="A2206" s="217" t="str">
        <f t="shared" si="107"/>
        <v>ƒ __/__</v>
      </c>
      <c r="B2206" s="217" t="str">
        <f>IFERROR(IF(VLOOKUP(L2206,ActivityList[#Data],13,0)="Yes"," "&amp;Map,"")&amp;IF(VLOOKUP(L2206,ActivityList[#Data],14,0)="Yes"," "&amp;Timeline,IF(VLOOKUP(L2206,ActivityList[#Data],14,0)="Figure"," "&amp;Timeline&amp;Figure,"")),"")</f>
        <v/>
      </c>
      <c r="C2206" s="85" t="str">
        <v>20 minutes of Rosetta Stone Portuguese</v>
      </c>
      <c r="D2206" s="218" t="str">
        <v>+ Rosetta Stone: Portuguese</v>
      </c>
      <c r="E2206" s="218" t="str">
        <v>Language Arts</v>
      </c>
      <c r="F2206" s="219" t="str">
        <v>Oral</v>
      </c>
      <c r="G2206" s="5">
        <v>128</v>
      </c>
      <c r="H2206" s="5" t="str">
        <v>Ethan</v>
      </c>
      <c r="I2206" s="5" t="str">
        <v>Planned</v>
      </c>
      <c r="J2206" s="220">
        <f>_xlfn.XLOOKUP(G2206,Calendar!$A$2:$A$300,Calendar!$B$2:$B$300)</f>
        <v>43530</v>
      </c>
      <c r="K2206" s="5" t="b">
        <f t="shared" ca="1" si="108"/>
        <v>0</v>
      </c>
      <c r="L2206" s="5" t="str">
        <f t="shared" si="109"/>
        <v>Language Arts+ Rosetta Stone: Portuguese128</v>
      </c>
    </row>
    <row r="2207" spans="1:12" hidden="1" x14ac:dyDescent="0.25">
      <c r="A2207" s="217" t="str">
        <f t="shared" si="107"/>
        <v>ƒ __/__</v>
      </c>
      <c r="B2207" s="217" t="str">
        <f>IFERROR(IF(VLOOKUP(L2207,ActivityList[#Data],13,0)="Yes"," "&amp;Map,"")&amp;IF(VLOOKUP(L2207,ActivityList[#Data],14,0)="Yes"," "&amp;Timeline,IF(VLOOKUP(L2207,ActivityList[#Data],14,0)="Figure"," "&amp;Timeline&amp;Figure,"")),"")</f>
        <v/>
      </c>
      <c r="C2207" s="85" t="str">
        <v>20 minutes of Rosetta Stone Portuguese</v>
      </c>
      <c r="D2207" s="218" t="str">
        <v>+ Rosetta Stone: Portuguese</v>
      </c>
      <c r="E2207" s="218" t="str">
        <v>Language Arts</v>
      </c>
      <c r="F2207" s="219" t="str">
        <v>Oral</v>
      </c>
      <c r="G2207" s="5">
        <v>131</v>
      </c>
      <c r="H2207" s="5" t="str">
        <v>Ethan</v>
      </c>
      <c r="I2207" s="5" t="str">
        <v>Planned</v>
      </c>
      <c r="J2207" s="220">
        <f>_xlfn.XLOOKUP(G2207,Calendar!$A$2:$A$300,Calendar!$B$2:$B$300)</f>
        <v>43535</v>
      </c>
      <c r="K2207" s="5" t="b">
        <f t="shared" ca="1" si="108"/>
        <v>0</v>
      </c>
      <c r="L2207" s="5" t="str">
        <f t="shared" si="109"/>
        <v>Language Arts+ Rosetta Stone: Portuguese131</v>
      </c>
    </row>
    <row r="2208" spans="1:12" hidden="1" x14ac:dyDescent="0.25">
      <c r="A2208" s="217" t="str">
        <f t="shared" si="107"/>
        <v>ƒ __/__</v>
      </c>
      <c r="B2208" s="217" t="str">
        <f>IFERROR(IF(VLOOKUP(L2208,ActivityList[#Data],13,0)="Yes"," "&amp;Map,"")&amp;IF(VLOOKUP(L2208,ActivityList[#Data],14,0)="Yes"," "&amp;Timeline,IF(VLOOKUP(L2208,ActivityList[#Data],14,0)="Figure"," "&amp;Timeline&amp;Figure,"")),"")</f>
        <v/>
      </c>
      <c r="C2208" s="85" t="str">
        <v>20 minutes of Rosetta Stone Portuguese</v>
      </c>
      <c r="D2208" s="218" t="str">
        <v>+ Rosetta Stone: Portuguese</v>
      </c>
      <c r="E2208" s="218" t="str">
        <v>Language Arts</v>
      </c>
      <c r="F2208" s="219" t="str">
        <v>Oral</v>
      </c>
      <c r="G2208" s="5">
        <v>133</v>
      </c>
      <c r="H2208" s="5" t="str">
        <v>Ethan</v>
      </c>
      <c r="I2208" s="5" t="str">
        <v>Planned</v>
      </c>
      <c r="J2208" s="220">
        <f>_xlfn.XLOOKUP(G2208,Calendar!$A$2:$A$300,Calendar!$B$2:$B$300)</f>
        <v>43537</v>
      </c>
      <c r="K2208" s="5" t="b">
        <f t="shared" ca="1" si="108"/>
        <v>0</v>
      </c>
      <c r="L2208" s="5" t="str">
        <f t="shared" si="109"/>
        <v>Language Arts+ Rosetta Stone: Portuguese133</v>
      </c>
    </row>
    <row r="2209" spans="1:12" hidden="1" x14ac:dyDescent="0.25">
      <c r="A2209" s="217" t="str">
        <f t="shared" si="107"/>
        <v>ƒ __/__</v>
      </c>
      <c r="B2209" s="217" t="str">
        <f>IFERROR(IF(VLOOKUP(L2209,ActivityList[#Data],13,0)="Yes"," "&amp;Map,"")&amp;IF(VLOOKUP(L2209,ActivityList[#Data],14,0)="Yes"," "&amp;Timeline,IF(VLOOKUP(L2209,ActivityList[#Data],14,0)="Figure"," "&amp;Timeline&amp;Figure,"")),"")</f>
        <v/>
      </c>
      <c r="C2209" s="85" t="str">
        <v>20 minutes of Rosetta Stone Portuguese</v>
      </c>
      <c r="D2209" s="218" t="str">
        <v>+ Rosetta Stone: Portuguese</v>
      </c>
      <c r="E2209" s="218" t="str">
        <v>Language Arts</v>
      </c>
      <c r="F2209" s="219" t="str">
        <v>Oral</v>
      </c>
      <c r="G2209" s="5">
        <v>136</v>
      </c>
      <c r="H2209" s="5" t="str">
        <v>Ethan</v>
      </c>
      <c r="I2209" s="5" t="str">
        <v>Planned</v>
      </c>
      <c r="J2209" s="220">
        <f>_xlfn.XLOOKUP(G2209,Calendar!$A$2:$A$300,Calendar!$B$2:$B$300)</f>
        <v>43542</v>
      </c>
      <c r="K2209" s="5" t="b">
        <f t="shared" ca="1" si="108"/>
        <v>0</v>
      </c>
      <c r="L2209" s="5" t="str">
        <f t="shared" si="109"/>
        <v>Language Arts+ Rosetta Stone: Portuguese136</v>
      </c>
    </row>
    <row r="2210" spans="1:12" hidden="1" x14ac:dyDescent="0.25">
      <c r="A2210" s="217" t="str">
        <f t="shared" si="107"/>
        <v>ƒ __/__</v>
      </c>
      <c r="B2210" s="217" t="str">
        <f>IFERROR(IF(VLOOKUP(L2210,ActivityList[#Data],13,0)="Yes"," "&amp;Map,"")&amp;IF(VLOOKUP(L2210,ActivityList[#Data],14,0)="Yes"," "&amp;Timeline,IF(VLOOKUP(L2210,ActivityList[#Data],14,0)="Figure"," "&amp;Timeline&amp;Figure,"")),"")</f>
        <v/>
      </c>
      <c r="C2210" s="85" t="str">
        <v>20 minutes of Rosetta Stone Portuguese</v>
      </c>
      <c r="D2210" s="218" t="str">
        <v>+ Rosetta Stone: Portuguese</v>
      </c>
      <c r="E2210" s="218" t="str">
        <v>Language Arts</v>
      </c>
      <c r="F2210" s="219" t="str">
        <v>Oral</v>
      </c>
      <c r="G2210" s="5">
        <v>138</v>
      </c>
      <c r="H2210" s="5" t="str">
        <v>Ethan</v>
      </c>
      <c r="I2210" s="5" t="str">
        <v>Planned</v>
      </c>
      <c r="J2210" s="220">
        <f>_xlfn.XLOOKUP(G2210,Calendar!$A$2:$A$300,Calendar!$B$2:$B$300)</f>
        <v>43544</v>
      </c>
      <c r="K2210" s="5" t="b">
        <f t="shared" ca="1" si="108"/>
        <v>0</v>
      </c>
      <c r="L2210" s="5" t="str">
        <f t="shared" si="109"/>
        <v>Language Arts+ Rosetta Stone: Portuguese138</v>
      </c>
    </row>
    <row r="2211" spans="1:12" hidden="1" x14ac:dyDescent="0.25">
      <c r="A2211" s="217" t="str">
        <f t="shared" si="107"/>
        <v>ƒ __/__</v>
      </c>
      <c r="B2211" s="217" t="str">
        <f>IFERROR(IF(VLOOKUP(L2211,ActivityList[#Data],13,0)="Yes"," "&amp;Map,"")&amp;IF(VLOOKUP(L2211,ActivityList[#Data],14,0)="Yes"," "&amp;Timeline,IF(VLOOKUP(L2211,ActivityList[#Data],14,0)="Figure"," "&amp;Timeline&amp;Figure,"")),"")</f>
        <v/>
      </c>
      <c r="C2211" s="85" t="str">
        <v>20 minutes of Rosetta Stone Portuguese</v>
      </c>
      <c r="D2211" s="218" t="str">
        <v>+ Rosetta Stone: Portuguese</v>
      </c>
      <c r="E2211" s="218" t="str">
        <v>Language Arts</v>
      </c>
      <c r="F2211" s="219" t="str">
        <v>Oral</v>
      </c>
      <c r="G2211" s="5">
        <v>141</v>
      </c>
      <c r="H2211" s="5" t="str">
        <v>Ethan</v>
      </c>
      <c r="I2211" s="5" t="str">
        <v>Planned</v>
      </c>
      <c r="J2211" s="220">
        <f>_xlfn.XLOOKUP(G2211,Calendar!$A$2:$A$300,Calendar!$B$2:$B$300)</f>
        <v>43549</v>
      </c>
      <c r="K2211" s="5" t="b">
        <f t="shared" ca="1" si="108"/>
        <v>0</v>
      </c>
      <c r="L2211" s="5" t="str">
        <f t="shared" si="109"/>
        <v>Language Arts+ Rosetta Stone: Portuguese141</v>
      </c>
    </row>
    <row r="2212" spans="1:12" hidden="1" x14ac:dyDescent="0.25">
      <c r="A2212" s="217" t="str">
        <f t="shared" si="107"/>
        <v>ƒ __/__</v>
      </c>
      <c r="B2212" s="217" t="str">
        <f>IFERROR(IF(VLOOKUP(L2212,ActivityList[#Data],13,0)="Yes"," "&amp;Map,"")&amp;IF(VLOOKUP(L2212,ActivityList[#Data],14,0)="Yes"," "&amp;Timeline,IF(VLOOKUP(L2212,ActivityList[#Data],14,0)="Figure"," "&amp;Timeline&amp;Figure,"")),"")</f>
        <v/>
      </c>
      <c r="C2212" s="85" t="str">
        <v>20 minutes of Rosetta Stone Portuguese</v>
      </c>
      <c r="D2212" s="218" t="str">
        <v>+ Rosetta Stone: Portuguese</v>
      </c>
      <c r="E2212" s="218" t="str">
        <v>Language Arts</v>
      </c>
      <c r="F2212" s="219" t="str">
        <v>Oral</v>
      </c>
      <c r="G2212" s="5">
        <v>143</v>
      </c>
      <c r="H2212" s="5" t="str">
        <v>Ethan</v>
      </c>
      <c r="I2212" s="5" t="str">
        <v>Planned</v>
      </c>
      <c r="J2212" s="220">
        <f>_xlfn.XLOOKUP(G2212,Calendar!$A$2:$A$300,Calendar!$B$2:$B$300)</f>
        <v>43551</v>
      </c>
      <c r="K2212" s="5" t="b">
        <f t="shared" ca="1" si="108"/>
        <v>0</v>
      </c>
      <c r="L2212" s="5" t="str">
        <f t="shared" si="109"/>
        <v>Language Arts+ Rosetta Stone: Portuguese143</v>
      </c>
    </row>
    <row r="2213" spans="1:12" hidden="1" x14ac:dyDescent="0.25">
      <c r="A2213" s="217" t="str">
        <f t="shared" si="107"/>
        <v>ƒ __/__</v>
      </c>
      <c r="B2213" s="217" t="str">
        <f>IFERROR(IF(VLOOKUP(L2213,ActivityList[#Data],13,0)="Yes"," "&amp;Map,"")&amp;IF(VLOOKUP(L2213,ActivityList[#Data],14,0)="Yes"," "&amp;Timeline,IF(VLOOKUP(L2213,ActivityList[#Data],14,0)="Figure"," "&amp;Timeline&amp;Figure,"")),"")</f>
        <v/>
      </c>
      <c r="C2213" s="85" t="str">
        <v>20 minutes of Rosetta Stone Portuguese</v>
      </c>
      <c r="D2213" s="218" t="str">
        <v>+ Rosetta Stone: Portuguese</v>
      </c>
      <c r="E2213" s="218" t="str">
        <v>Language Arts</v>
      </c>
      <c r="F2213" s="219" t="str">
        <v>Oral</v>
      </c>
      <c r="G2213" s="5">
        <v>146</v>
      </c>
      <c r="H2213" s="5" t="str">
        <v>Ethan</v>
      </c>
      <c r="I2213" s="5" t="str">
        <v>Planned</v>
      </c>
      <c r="J2213" s="220">
        <f>_xlfn.XLOOKUP(G2213,Calendar!$A$2:$A$300,Calendar!$B$2:$B$300)</f>
        <v>43556</v>
      </c>
      <c r="K2213" s="5" t="b">
        <f t="shared" ca="1" si="108"/>
        <v>0</v>
      </c>
      <c r="L2213" s="5" t="str">
        <f t="shared" si="109"/>
        <v>Language Arts+ Rosetta Stone: Portuguese146</v>
      </c>
    </row>
    <row r="2214" spans="1:12" hidden="1" x14ac:dyDescent="0.25">
      <c r="A2214" s="217" t="str">
        <f t="shared" si="107"/>
        <v>ƒ __/__</v>
      </c>
      <c r="B2214" s="217" t="str">
        <f>IFERROR(IF(VLOOKUP(L2214,ActivityList[#Data],13,0)="Yes"," "&amp;Map,"")&amp;IF(VLOOKUP(L2214,ActivityList[#Data],14,0)="Yes"," "&amp;Timeline,IF(VLOOKUP(L2214,ActivityList[#Data],14,0)="Figure"," "&amp;Timeline&amp;Figure,"")),"")</f>
        <v/>
      </c>
      <c r="C2214" s="85" t="str">
        <v>20 minutes of Rosetta Stone Portuguese</v>
      </c>
      <c r="D2214" s="218" t="str">
        <v>+ Rosetta Stone: Portuguese</v>
      </c>
      <c r="E2214" s="218" t="str">
        <v>Language Arts</v>
      </c>
      <c r="F2214" s="219" t="str">
        <v>Oral</v>
      </c>
      <c r="G2214" s="5">
        <v>148</v>
      </c>
      <c r="H2214" s="5" t="str">
        <v>Ethan</v>
      </c>
      <c r="I2214" s="5" t="str">
        <v>Planned</v>
      </c>
      <c r="J2214" s="220">
        <f>_xlfn.XLOOKUP(G2214,Calendar!$A$2:$A$300,Calendar!$B$2:$B$300)</f>
        <v>43558</v>
      </c>
      <c r="K2214" s="5" t="b">
        <f t="shared" ca="1" si="108"/>
        <v>0</v>
      </c>
      <c r="L2214" s="5" t="str">
        <f t="shared" si="109"/>
        <v>Language Arts+ Rosetta Stone: Portuguese148</v>
      </c>
    </row>
    <row r="2215" spans="1:12" hidden="1" x14ac:dyDescent="0.25">
      <c r="A2215" s="217" t="str">
        <f t="shared" si="107"/>
        <v>ƒ __/__</v>
      </c>
      <c r="B2215" s="217" t="str">
        <f>IFERROR(IF(VLOOKUP(L2215,ActivityList[#Data],13,0)="Yes"," "&amp;Map,"")&amp;IF(VLOOKUP(L2215,ActivityList[#Data],14,0)="Yes"," "&amp;Timeline,IF(VLOOKUP(L2215,ActivityList[#Data],14,0)="Figure"," "&amp;Timeline&amp;Figure,"")),"")</f>
        <v/>
      </c>
      <c r="C2215" s="85" t="str">
        <v>20 minutes of Rosetta Stone Portuguese</v>
      </c>
      <c r="D2215" s="218" t="str">
        <v>+ Rosetta Stone: Portuguese</v>
      </c>
      <c r="E2215" s="218" t="str">
        <v>Language Arts</v>
      </c>
      <c r="F2215" s="219" t="str">
        <v>Oral</v>
      </c>
      <c r="G2215" s="5">
        <v>151</v>
      </c>
      <c r="H2215" s="5" t="str">
        <v>Ethan</v>
      </c>
      <c r="I2215" s="5" t="str">
        <v>Planned</v>
      </c>
      <c r="J2215" s="220">
        <f>_xlfn.XLOOKUP(G2215,Calendar!$A$2:$A$300,Calendar!$B$2:$B$300)</f>
        <v>43563</v>
      </c>
      <c r="K2215" s="5" t="b">
        <f t="shared" ca="1" si="108"/>
        <v>0</v>
      </c>
      <c r="L2215" s="5" t="str">
        <f t="shared" si="109"/>
        <v>Language Arts+ Rosetta Stone: Portuguese151</v>
      </c>
    </row>
    <row r="2216" spans="1:12" hidden="1" x14ac:dyDescent="0.25">
      <c r="A2216" s="217" t="str">
        <f t="shared" si="107"/>
        <v>ƒ __/__</v>
      </c>
      <c r="B2216" s="217" t="str">
        <f>IFERROR(IF(VLOOKUP(L2216,ActivityList[#Data],13,0)="Yes"," "&amp;Map,"")&amp;IF(VLOOKUP(L2216,ActivityList[#Data],14,0)="Yes"," "&amp;Timeline,IF(VLOOKUP(L2216,ActivityList[#Data],14,0)="Figure"," "&amp;Timeline&amp;Figure,"")),"")</f>
        <v/>
      </c>
      <c r="C2216" s="85" t="str">
        <v>20 minutes of Rosetta Stone Portuguese</v>
      </c>
      <c r="D2216" s="218" t="str">
        <v>+ Rosetta Stone: Portuguese</v>
      </c>
      <c r="E2216" s="218" t="str">
        <v>Language Arts</v>
      </c>
      <c r="F2216" s="219" t="str">
        <v>Oral</v>
      </c>
      <c r="G2216" s="5">
        <v>153</v>
      </c>
      <c r="H2216" s="5" t="str">
        <v>Ethan</v>
      </c>
      <c r="I2216" s="5" t="str">
        <v>Planned</v>
      </c>
      <c r="J2216" s="220">
        <f>_xlfn.XLOOKUP(G2216,Calendar!$A$2:$A$300,Calendar!$B$2:$B$300)</f>
        <v>43565</v>
      </c>
      <c r="K2216" s="5" t="b">
        <f t="shared" ca="1" si="108"/>
        <v>0</v>
      </c>
      <c r="L2216" s="5" t="str">
        <f t="shared" si="109"/>
        <v>Language Arts+ Rosetta Stone: Portuguese153</v>
      </c>
    </row>
    <row r="2217" spans="1:12" hidden="1" x14ac:dyDescent="0.25">
      <c r="A2217" s="217" t="str">
        <f t="shared" si="107"/>
        <v>ƒ __/__</v>
      </c>
      <c r="B2217" s="217" t="str">
        <f>IFERROR(IF(VLOOKUP(L2217,ActivityList[#Data],13,0)="Yes"," "&amp;Map,"")&amp;IF(VLOOKUP(L2217,ActivityList[#Data],14,0)="Yes"," "&amp;Timeline,IF(VLOOKUP(L2217,ActivityList[#Data],14,0)="Figure"," "&amp;Timeline&amp;Figure,"")),"")</f>
        <v/>
      </c>
      <c r="C2217" s="85" t="str">
        <v>20 minutes of Rosetta Stone Portuguese</v>
      </c>
      <c r="D2217" s="218" t="str">
        <v>+ Rosetta Stone: Portuguese</v>
      </c>
      <c r="E2217" s="218" t="str">
        <v>Language Arts</v>
      </c>
      <c r="F2217" s="219" t="str">
        <v>Oral</v>
      </c>
      <c r="G2217" s="5">
        <v>156</v>
      </c>
      <c r="H2217" s="5" t="str">
        <v>Ethan</v>
      </c>
      <c r="I2217" s="5" t="str">
        <v>Planned</v>
      </c>
      <c r="J2217" s="220">
        <f>_xlfn.XLOOKUP(G2217,Calendar!$A$2:$A$300,Calendar!$B$2:$B$300)</f>
        <v>43570</v>
      </c>
      <c r="K2217" s="5" t="b">
        <f t="shared" ca="1" si="108"/>
        <v>0</v>
      </c>
      <c r="L2217" s="5" t="str">
        <f t="shared" si="109"/>
        <v>Language Arts+ Rosetta Stone: Portuguese156</v>
      </c>
    </row>
    <row r="2218" spans="1:12" hidden="1" x14ac:dyDescent="0.25">
      <c r="A2218" s="217" t="str">
        <f t="shared" si="107"/>
        <v>ƒ __/__</v>
      </c>
      <c r="B2218" s="217" t="str">
        <f>IFERROR(IF(VLOOKUP(L2218,ActivityList[#Data],13,0)="Yes"," "&amp;Map,"")&amp;IF(VLOOKUP(L2218,ActivityList[#Data],14,0)="Yes"," "&amp;Timeline,IF(VLOOKUP(L2218,ActivityList[#Data],14,0)="Figure"," "&amp;Timeline&amp;Figure,"")),"")</f>
        <v/>
      </c>
      <c r="C2218" s="85" t="str">
        <v>20 minutes of Rosetta Stone Portuguese</v>
      </c>
      <c r="D2218" s="218" t="str">
        <v>+ Rosetta Stone: Portuguese</v>
      </c>
      <c r="E2218" s="218" t="str">
        <v>Language Arts</v>
      </c>
      <c r="F2218" s="219" t="str">
        <v>Oral</v>
      </c>
      <c r="G2218" s="5">
        <v>158</v>
      </c>
      <c r="H2218" s="5" t="str">
        <v>Ethan</v>
      </c>
      <c r="I2218" s="5" t="str">
        <v>Planned</v>
      </c>
      <c r="J2218" s="220">
        <f>_xlfn.XLOOKUP(G2218,Calendar!$A$2:$A$300,Calendar!$B$2:$B$300)</f>
        <v>43572</v>
      </c>
      <c r="K2218" s="5" t="b">
        <f t="shared" ca="1" si="108"/>
        <v>0</v>
      </c>
      <c r="L2218" s="5" t="str">
        <f t="shared" si="109"/>
        <v>Language Arts+ Rosetta Stone: Portuguese158</v>
      </c>
    </row>
    <row r="2219" spans="1:12" hidden="1" x14ac:dyDescent="0.25">
      <c r="A2219" s="217" t="str">
        <f t="shared" si="107"/>
        <v>ƒ __/__</v>
      </c>
      <c r="B2219" s="217" t="str">
        <f>IFERROR(IF(VLOOKUP(L2219,ActivityList[#Data],13,0)="Yes"," "&amp;Map,"")&amp;IF(VLOOKUP(L2219,ActivityList[#Data],14,0)="Yes"," "&amp;Timeline,IF(VLOOKUP(L2219,ActivityList[#Data],14,0)="Figure"," "&amp;Timeline&amp;Figure,"")),"")</f>
        <v/>
      </c>
      <c r="C2219" s="85" t="str">
        <v>20 minutes of Rosetta Stone Portuguese</v>
      </c>
      <c r="D2219" s="218" t="str">
        <v>+ Rosetta Stone: Portuguese</v>
      </c>
      <c r="E2219" s="218" t="str">
        <v>Language Arts</v>
      </c>
      <c r="F2219" s="219" t="str">
        <v>Oral</v>
      </c>
      <c r="G2219" s="5">
        <v>161</v>
      </c>
      <c r="H2219" s="5" t="str">
        <v>Ethan</v>
      </c>
      <c r="I2219" s="5" t="str">
        <v>Planned</v>
      </c>
      <c r="J2219" s="220">
        <f>_xlfn.XLOOKUP(G2219,Calendar!$A$2:$A$300,Calendar!$B$2:$B$300)</f>
        <v>43577</v>
      </c>
      <c r="K2219" s="5" t="b">
        <f t="shared" ca="1" si="108"/>
        <v>0</v>
      </c>
      <c r="L2219" s="5" t="str">
        <f t="shared" si="109"/>
        <v>Language Arts+ Rosetta Stone: Portuguese161</v>
      </c>
    </row>
    <row r="2220" spans="1:12" hidden="1" x14ac:dyDescent="0.25">
      <c r="A2220" s="217" t="str">
        <f t="shared" si="107"/>
        <v>ƒ __/__</v>
      </c>
      <c r="B2220" s="217" t="str">
        <f>IFERROR(IF(VLOOKUP(L2220,ActivityList[#Data],13,0)="Yes"," "&amp;Map,"")&amp;IF(VLOOKUP(L2220,ActivityList[#Data],14,0)="Yes"," "&amp;Timeline,IF(VLOOKUP(L2220,ActivityList[#Data],14,0)="Figure"," "&amp;Timeline&amp;Figure,"")),"")</f>
        <v/>
      </c>
      <c r="C2220" s="85" t="str">
        <v>20 minutes of Rosetta Stone Portuguese</v>
      </c>
      <c r="D2220" s="218" t="str">
        <v>+ Rosetta Stone: Portuguese</v>
      </c>
      <c r="E2220" s="218" t="str">
        <v>Language Arts</v>
      </c>
      <c r="F2220" s="219" t="str">
        <v>Oral</v>
      </c>
      <c r="G2220" s="5">
        <v>163</v>
      </c>
      <c r="H2220" s="5" t="str">
        <v>Ethan</v>
      </c>
      <c r="I2220" s="5" t="str">
        <v>Planned</v>
      </c>
      <c r="J2220" s="220">
        <f>_xlfn.XLOOKUP(G2220,Calendar!$A$2:$A$300,Calendar!$B$2:$B$300)</f>
        <v>43579</v>
      </c>
      <c r="K2220" s="5" t="b">
        <f t="shared" ca="1" si="108"/>
        <v>0</v>
      </c>
      <c r="L2220" s="5" t="str">
        <f t="shared" si="109"/>
        <v>Language Arts+ Rosetta Stone: Portuguese163</v>
      </c>
    </row>
    <row r="2221" spans="1:12" hidden="1" x14ac:dyDescent="0.25">
      <c r="A2221" s="217" t="str">
        <f t="shared" si="107"/>
        <v>ƒ __/__</v>
      </c>
      <c r="B2221" s="217" t="str">
        <f>IFERROR(IF(VLOOKUP(L2221,ActivityList[#Data],13,0)="Yes"," "&amp;Map,"")&amp;IF(VLOOKUP(L2221,ActivityList[#Data],14,0)="Yes"," "&amp;Timeline,IF(VLOOKUP(L2221,ActivityList[#Data],14,0)="Figure"," "&amp;Timeline&amp;Figure,"")),"")</f>
        <v/>
      </c>
      <c r="C2221" s="85" t="str">
        <v>20 minutes of Rosetta Stone Portuguese</v>
      </c>
      <c r="D2221" s="218" t="str">
        <v>+ Rosetta Stone: Portuguese</v>
      </c>
      <c r="E2221" s="218" t="str">
        <v>Language Arts</v>
      </c>
      <c r="F2221" s="219" t="str">
        <v>Oral</v>
      </c>
      <c r="G2221" s="5">
        <v>166</v>
      </c>
      <c r="H2221" s="5" t="str">
        <v>Ethan</v>
      </c>
      <c r="I2221" s="5" t="str">
        <v>Planned</v>
      </c>
      <c r="J2221" s="220">
        <f>_xlfn.XLOOKUP(G2221,Calendar!$A$2:$A$300,Calendar!$B$2:$B$300)</f>
        <v>43584</v>
      </c>
      <c r="K2221" s="5" t="b">
        <f t="shared" ca="1" si="108"/>
        <v>0</v>
      </c>
      <c r="L2221" s="5" t="str">
        <f t="shared" si="109"/>
        <v>Language Arts+ Rosetta Stone: Portuguese166</v>
      </c>
    </row>
    <row r="2222" spans="1:12" hidden="1" x14ac:dyDescent="0.25">
      <c r="A2222" s="217" t="str">
        <f t="shared" si="107"/>
        <v>ƒ __/__</v>
      </c>
      <c r="B2222" s="217" t="str">
        <f>IFERROR(IF(VLOOKUP(L2222,ActivityList[#Data],13,0)="Yes"," "&amp;Map,"")&amp;IF(VLOOKUP(L2222,ActivityList[#Data],14,0)="Yes"," "&amp;Timeline,IF(VLOOKUP(L2222,ActivityList[#Data],14,0)="Figure"," "&amp;Timeline&amp;Figure,"")),"")</f>
        <v/>
      </c>
      <c r="C2222" s="85" t="str">
        <v>20 minutes of Rosetta Stone Portuguese</v>
      </c>
      <c r="D2222" s="218" t="str">
        <v>+ Rosetta Stone: Portuguese</v>
      </c>
      <c r="E2222" s="218" t="str">
        <v>Language Arts</v>
      </c>
      <c r="F2222" s="219" t="str">
        <v>Oral</v>
      </c>
      <c r="G2222" s="5">
        <v>168</v>
      </c>
      <c r="H2222" s="5" t="str">
        <v>Ethan</v>
      </c>
      <c r="I2222" s="5" t="str">
        <v>Planned</v>
      </c>
      <c r="J2222" s="220">
        <f>_xlfn.XLOOKUP(G2222,Calendar!$A$2:$A$300,Calendar!$B$2:$B$300)</f>
        <v>43586</v>
      </c>
      <c r="K2222" s="5" t="b">
        <f t="shared" ca="1" si="108"/>
        <v>0</v>
      </c>
      <c r="L2222" s="5" t="str">
        <f t="shared" si="109"/>
        <v>Language Arts+ Rosetta Stone: Portuguese168</v>
      </c>
    </row>
    <row r="2223" spans="1:12" hidden="1" x14ac:dyDescent="0.25">
      <c r="A2223" s="217" t="str">
        <f t="shared" si="107"/>
        <v>ƒ __/__</v>
      </c>
      <c r="B2223" s="217" t="str">
        <f>IFERROR(IF(VLOOKUP(L2223,ActivityList[#Data],13,0)="Yes"," "&amp;Map,"")&amp;IF(VLOOKUP(L2223,ActivityList[#Data],14,0)="Yes"," "&amp;Timeline,IF(VLOOKUP(L2223,ActivityList[#Data],14,0)="Figure"," "&amp;Timeline&amp;Figure,"")),"")</f>
        <v/>
      </c>
      <c r="C2223" s="85" t="str">
        <v>20 minutes of Rosetta Stone Portuguese</v>
      </c>
      <c r="D2223" s="218" t="str">
        <v>+ Rosetta Stone: Portuguese</v>
      </c>
      <c r="E2223" s="218" t="str">
        <v>Language Arts</v>
      </c>
      <c r="F2223" s="219" t="str">
        <v>Oral</v>
      </c>
      <c r="G2223" s="5">
        <v>171</v>
      </c>
      <c r="H2223" s="5" t="str">
        <v>Ethan</v>
      </c>
      <c r="I2223" s="5" t="str">
        <v>Planned</v>
      </c>
      <c r="J2223" s="220">
        <f>_xlfn.XLOOKUP(G2223,Calendar!$A$2:$A$300,Calendar!$B$2:$B$300)</f>
        <v>43591</v>
      </c>
      <c r="K2223" s="5" t="b">
        <f t="shared" ca="1" si="108"/>
        <v>0</v>
      </c>
      <c r="L2223" s="5" t="str">
        <f t="shared" si="109"/>
        <v>Language Arts+ Rosetta Stone: Portuguese171</v>
      </c>
    </row>
    <row r="2224" spans="1:12" hidden="1" x14ac:dyDescent="0.25">
      <c r="A2224" s="217" t="str">
        <f t="shared" si="107"/>
        <v>ƒ __/__</v>
      </c>
      <c r="B2224" s="217" t="str">
        <f>IFERROR(IF(VLOOKUP(L2224,ActivityList[#Data],13,0)="Yes"," "&amp;Map,"")&amp;IF(VLOOKUP(L2224,ActivityList[#Data],14,0)="Yes"," "&amp;Timeline,IF(VLOOKUP(L2224,ActivityList[#Data],14,0)="Figure"," "&amp;Timeline&amp;Figure,"")),"")</f>
        <v/>
      </c>
      <c r="C2224" s="85" t="str">
        <v>20 minutes of Rosetta Stone Portuguese</v>
      </c>
      <c r="D2224" s="218" t="str">
        <v>+ Rosetta Stone: Portuguese</v>
      </c>
      <c r="E2224" s="218" t="str">
        <v>Language Arts</v>
      </c>
      <c r="F2224" s="219" t="str">
        <v>Oral</v>
      </c>
      <c r="G2224" s="5">
        <v>173</v>
      </c>
      <c r="H2224" s="5" t="str">
        <v>Ethan</v>
      </c>
      <c r="I2224" s="5" t="str">
        <v>Planned</v>
      </c>
      <c r="J2224" s="220">
        <f>_xlfn.XLOOKUP(G2224,Calendar!$A$2:$A$300,Calendar!$B$2:$B$300)</f>
        <v>43593</v>
      </c>
      <c r="K2224" s="5" t="b">
        <f t="shared" ca="1" si="108"/>
        <v>0</v>
      </c>
      <c r="L2224" s="5" t="str">
        <f t="shared" si="109"/>
        <v>Language Arts+ Rosetta Stone: Portuguese173</v>
      </c>
    </row>
    <row r="2225" spans="1:12" hidden="1" x14ac:dyDescent="0.25">
      <c r="A2225" s="217" t="str">
        <f t="shared" si="107"/>
        <v>ƒ __/__</v>
      </c>
      <c r="B2225" s="217" t="str">
        <f>IFERROR(IF(VLOOKUP(L2225,ActivityList[#Data],13,0)="Yes"," "&amp;Map,"")&amp;IF(VLOOKUP(L2225,ActivityList[#Data],14,0)="Yes"," "&amp;Timeline,IF(VLOOKUP(L2225,ActivityList[#Data],14,0)="Figure"," "&amp;Timeline&amp;Figure,"")),"")</f>
        <v/>
      </c>
      <c r="C2225" s="85" t="str">
        <v>20 minutes of Rosetta Stone Portuguese</v>
      </c>
      <c r="D2225" s="218" t="str">
        <v>+ Rosetta Stone: Portuguese</v>
      </c>
      <c r="E2225" s="218" t="str">
        <v>Language Arts</v>
      </c>
      <c r="F2225" s="219" t="str">
        <v>Oral</v>
      </c>
      <c r="G2225" s="5">
        <v>176</v>
      </c>
      <c r="H2225" s="5" t="str">
        <v>Ethan</v>
      </c>
      <c r="I2225" s="5" t="str">
        <v>Planned</v>
      </c>
      <c r="J2225" s="220">
        <f>_xlfn.XLOOKUP(G2225,Calendar!$A$2:$A$300,Calendar!$B$2:$B$300)</f>
        <v>43598</v>
      </c>
      <c r="K2225" s="5" t="b">
        <f t="shared" ca="1" si="108"/>
        <v>0</v>
      </c>
      <c r="L2225" s="5" t="str">
        <f t="shared" si="109"/>
        <v>Language Arts+ Rosetta Stone: Portuguese176</v>
      </c>
    </row>
    <row r="2226" spans="1:12" hidden="1" x14ac:dyDescent="0.25">
      <c r="A2226" s="217" t="str">
        <f t="shared" si="107"/>
        <v>ƒ __/__</v>
      </c>
      <c r="B2226" s="217" t="str">
        <f>IFERROR(IF(VLOOKUP(L2226,ActivityList[#Data],13,0)="Yes"," "&amp;Map,"")&amp;IF(VLOOKUP(L2226,ActivityList[#Data],14,0)="Yes"," "&amp;Timeline,IF(VLOOKUP(L2226,ActivityList[#Data],14,0)="Figure"," "&amp;Timeline&amp;Figure,"")),"")</f>
        <v/>
      </c>
      <c r="C2226" s="85" t="str">
        <v>20 minutes of Rosetta Stone Portuguese</v>
      </c>
      <c r="D2226" s="218" t="str">
        <v>+ Rosetta Stone: Portuguese</v>
      </c>
      <c r="E2226" s="218" t="str">
        <v>Language Arts</v>
      </c>
      <c r="F2226" s="219" t="str">
        <v>Oral</v>
      </c>
      <c r="G2226" s="5">
        <v>178</v>
      </c>
      <c r="H2226" s="5" t="str">
        <v>Ethan</v>
      </c>
      <c r="I2226" s="5" t="str">
        <v>Planned</v>
      </c>
      <c r="J2226" s="220">
        <f>_xlfn.XLOOKUP(G2226,Calendar!$A$2:$A$300,Calendar!$B$2:$B$300)</f>
        <v>43600</v>
      </c>
      <c r="K2226" s="5" t="b">
        <f t="shared" ca="1" si="108"/>
        <v>0</v>
      </c>
      <c r="L2226" s="5" t="str">
        <f t="shared" si="109"/>
        <v>Language Arts+ Rosetta Stone: Portuguese178</v>
      </c>
    </row>
    <row r="2227" spans="1:12" hidden="1" x14ac:dyDescent="0.25">
      <c r="A2227" s="217" t="str">
        <f t="shared" si="107"/>
        <v>ƒ __/__</v>
      </c>
      <c r="B2227" s="217" t="str">
        <f>IFERROR(IF(VLOOKUP(L2227,ActivityList[#Data],13,0)="Yes"," "&amp;Map,"")&amp;IF(VLOOKUP(L2227,ActivityList[#Data],14,0)="Yes"," "&amp;Timeline,IF(VLOOKUP(L2227,ActivityList[#Data],14,0)="Figure"," "&amp;Timeline&amp;Figure,"")),"")</f>
        <v/>
      </c>
      <c r="C2227" s="85" t="str">
        <v>20 minutes of Rosetta Stone Portuguese</v>
      </c>
      <c r="D2227" s="218" t="str">
        <v>+ Rosetta Stone: Portuguese</v>
      </c>
      <c r="E2227" s="218" t="str">
        <v>Language Arts</v>
      </c>
      <c r="F2227" s="219" t="str">
        <v>Oral</v>
      </c>
      <c r="G2227" s="5">
        <v>2</v>
      </c>
      <c r="H2227" s="5" t="str">
        <v>Jesse</v>
      </c>
      <c r="I2227" s="5" t="str">
        <v>Completed</v>
      </c>
      <c r="J2227" s="220">
        <f>_xlfn.XLOOKUP(G2227,Calendar!$A$2:$A$300,Calendar!$B$2:$B$300)</f>
        <v>43347</v>
      </c>
      <c r="K2227" s="5" t="b">
        <f t="shared" ca="1" si="108"/>
        <v>1</v>
      </c>
      <c r="L2227" s="5" t="str">
        <f t="shared" si="109"/>
        <v>Language Arts+ Rosetta Stone: Portuguese2</v>
      </c>
    </row>
    <row r="2228" spans="1:12" hidden="1" x14ac:dyDescent="0.25">
      <c r="A2228" s="217" t="str">
        <f t="shared" si="107"/>
        <v>ƒ __/__</v>
      </c>
      <c r="B2228" s="217" t="str">
        <f>IFERROR(IF(VLOOKUP(L2228,ActivityList[#Data],13,0)="Yes"," "&amp;Map,"")&amp;IF(VLOOKUP(L2228,ActivityList[#Data],14,0)="Yes"," "&amp;Timeline,IF(VLOOKUP(L2228,ActivityList[#Data],14,0)="Figure"," "&amp;Timeline&amp;Figure,"")),"")</f>
        <v/>
      </c>
      <c r="C2228" s="85" t="str">
        <v>20 minutes of Rosetta Stone Portuguese</v>
      </c>
      <c r="D2228" s="218" t="str">
        <v>+ Rosetta Stone: Portuguese</v>
      </c>
      <c r="E2228" s="218" t="str">
        <v>Language Arts</v>
      </c>
      <c r="F2228" s="219" t="str">
        <v>Oral</v>
      </c>
      <c r="G2228" s="5">
        <v>4</v>
      </c>
      <c r="H2228" s="5" t="str">
        <v>Jesse</v>
      </c>
      <c r="I2228" s="5" t="str">
        <v>Completed</v>
      </c>
      <c r="J2228" s="220">
        <f>_xlfn.XLOOKUP(G2228,Calendar!$A$2:$A$300,Calendar!$B$2:$B$300)</f>
        <v>43349</v>
      </c>
      <c r="K2228" s="5" t="b">
        <f t="shared" ca="1" si="108"/>
        <v>1</v>
      </c>
      <c r="L2228" s="5" t="str">
        <f t="shared" si="109"/>
        <v>Language Arts+ Rosetta Stone: Portuguese4</v>
      </c>
    </row>
    <row r="2229" spans="1:12" hidden="1" x14ac:dyDescent="0.25">
      <c r="A2229" s="217" t="str">
        <f t="shared" si="107"/>
        <v>ƒ __/__</v>
      </c>
      <c r="B2229" s="217" t="str">
        <f>IFERROR(IF(VLOOKUP(L2229,ActivityList[#Data],13,0)="Yes"," "&amp;Map,"")&amp;IF(VLOOKUP(L2229,ActivityList[#Data],14,0)="Yes"," "&amp;Timeline,IF(VLOOKUP(L2229,ActivityList[#Data],14,0)="Figure"," "&amp;Timeline&amp;Figure,"")),"")</f>
        <v/>
      </c>
      <c r="C2229" s="85" t="str">
        <v>20 minutes of Rosetta Stone Portuguese</v>
      </c>
      <c r="D2229" s="218" t="str">
        <v>+ Rosetta Stone: Portuguese</v>
      </c>
      <c r="E2229" s="218" t="str">
        <v>Language Arts</v>
      </c>
      <c r="F2229" s="219" t="str">
        <v>Oral</v>
      </c>
      <c r="G2229" s="5">
        <v>7</v>
      </c>
      <c r="H2229" s="5" t="str">
        <v>Jesse</v>
      </c>
      <c r="I2229" s="5" t="str">
        <v>Completed</v>
      </c>
      <c r="J2229" s="220">
        <f>_xlfn.XLOOKUP(G2229,Calendar!$A$2:$A$300,Calendar!$B$2:$B$300)</f>
        <v>43354</v>
      </c>
      <c r="K2229" s="5" t="b">
        <f t="shared" ca="1" si="108"/>
        <v>1</v>
      </c>
      <c r="L2229" s="5" t="str">
        <f t="shared" si="109"/>
        <v>Language Arts+ Rosetta Stone: Portuguese7</v>
      </c>
    </row>
    <row r="2230" spans="1:12" hidden="1" x14ac:dyDescent="0.25">
      <c r="A2230" s="217" t="str">
        <f t="shared" si="107"/>
        <v>ƒ __/__</v>
      </c>
      <c r="B2230" s="217" t="str">
        <f>IFERROR(IF(VLOOKUP(L2230,ActivityList[#Data],13,0)="Yes"," "&amp;Map,"")&amp;IF(VLOOKUP(L2230,ActivityList[#Data],14,0)="Yes"," "&amp;Timeline,IF(VLOOKUP(L2230,ActivityList[#Data],14,0)="Figure"," "&amp;Timeline&amp;Figure,"")),"")</f>
        <v/>
      </c>
      <c r="C2230" s="85" t="str">
        <v>20 minutes of Rosetta Stone Portuguese</v>
      </c>
      <c r="D2230" s="218" t="str">
        <v>+ Rosetta Stone: Portuguese</v>
      </c>
      <c r="E2230" s="218" t="str">
        <v>Language Arts</v>
      </c>
      <c r="F2230" s="219" t="str">
        <v>Oral</v>
      </c>
      <c r="G2230" s="5">
        <v>9</v>
      </c>
      <c r="H2230" s="5" t="str">
        <v>Jesse</v>
      </c>
      <c r="I2230" s="5" t="str">
        <v>Completed</v>
      </c>
      <c r="J2230" s="220">
        <f>_xlfn.XLOOKUP(G2230,Calendar!$A$2:$A$300,Calendar!$B$2:$B$300)</f>
        <v>43356</v>
      </c>
      <c r="K2230" s="5" t="b">
        <f t="shared" ca="1" si="108"/>
        <v>1</v>
      </c>
      <c r="L2230" s="5" t="str">
        <f t="shared" si="109"/>
        <v>Language Arts+ Rosetta Stone: Portuguese9</v>
      </c>
    </row>
    <row r="2231" spans="1:12" hidden="1" x14ac:dyDescent="0.25">
      <c r="A2231" s="217" t="str">
        <f t="shared" si="107"/>
        <v>ƒ __/__</v>
      </c>
      <c r="B2231" s="217" t="str">
        <f>IFERROR(IF(VLOOKUP(L2231,ActivityList[#Data],13,0)="Yes"," "&amp;Map,"")&amp;IF(VLOOKUP(L2231,ActivityList[#Data],14,0)="Yes"," "&amp;Timeline,IF(VLOOKUP(L2231,ActivityList[#Data],14,0)="Figure"," "&amp;Timeline&amp;Figure,"")),"")</f>
        <v/>
      </c>
      <c r="C2231" s="85" t="str">
        <v>20 minutes of Rosetta Stone Portuguese</v>
      </c>
      <c r="D2231" s="218" t="str">
        <v>+ Rosetta Stone: Portuguese</v>
      </c>
      <c r="E2231" s="218" t="str">
        <v>Language Arts</v>
      </c>
      <c r="F2231" s="219" t="str">
        <v>Oral</v>
      </c>
      <c r="G2231" s="5">
        <v>12</v>
      </c>
      <c r="H2231" s="5" t="str">
        <v>Jesse</v>
      </c>
      <c r="I2231" s="5" t="str">
        <v>Completed</v>
      </c>
      <c r="J2231" s="220">
        <f>_xlfn.XLOOKUP(G2231,Calendar!$A$2:$A$300,Calendar!$B$2:$B$300)</f>
        <v>43361</v>
      </c>
      <c r="K2231" s="5" t="b">
        <f t="shared" ca="1" si="108"/>
        <v>1</v>
      </c>
      <c r="L2231" s="5" t="str">
        <f t="shared" si="109"/>
        <v>Language Arts+ Rosetta Stone: Portuguese12</v>
      </c>
    </row>
    <row r="2232" spans="1:12" hidden="1" x14ac:dyDescent="0.25">
      <c r="A2232" s="217" t="str">
        <f t="shared" si="107"/>
        <v>ƒ __/__</v>
      </c>
      <c r="B2232" s="217" t="str">
        <f>IFERROR(IF(VLOOKUP(L2232,ActivityList[#Data],13,0)="Yes"," "&amp;Map,"")&amp;IF(VLOOKUP(L2232,ActivityList[#Data],14,0)="Yes"," "&amp;Timeline,IF(VLOOKUP(L2232,ActivityList[#Data],14,0)="Figure"," "&amp;Timeline&amp;Figure,"")),"")</f>
        <v/>
      </c>
      <c r="C2232" s="85" t="str">
        <v>20 minutes of Rosetta Stone Portuguese</v>
      </c>
      <c r="D2232" s="218" t="str">
        <v>+ Rosetta Stone: Portuguese</v>
      </c>
      <c r="E2232" s="218" t="str">
        <v>Language Arts</v>
      </c>
      <c r="F2232" s="219" t="str">
        <v>Oral</v>
      </c>
      <c r="G2232" s="5">
        <v>14</v>
      </c>
      <c r="H2232" s="5" t="str">
        <v>Jesse</v>
      </c>
      <c r="I2232" s="5" t="str">
        <v>Completed</v>
      </c>
      <c r="J2232" s="220">
        <f>_xlfn.XLOOKUP(G2232,Calendar!$A$2:$A$300,Calendar!$B$2:$B$300)</f>
        <v>43363</v>
      </c>
      <c r="K2232" s="5" t="b">
        <f t="shared" ca="1" si="108"/>
        <v>1</v>
      </c>
      <c r="L2232" s="5" t="str">
        <f t="shared" si="109"/>
        <v>Language Arts+ Rosetta Stone: Portuguese14</v>
      </c>
    </row>
    <row r="2233" spans="1:12" hidden="1" x14ac:dyDescent="0.25">
      <c r="A2233" s="217" t="str">
        <f t="shared" si="107"/>
        <v>ƒ __/__</v>
      </c>
      <c r="B2233" s="217" t="str">
        <f>IFERROR(IF(VLOOKUP(L2233,ActivityList[#Data],13,0)="Yes"," "&amp;Map,"")&amp;IF(VLOOKUP(L2233,ActivityList[#Data],14,0)="Yes"," "&amp;Timeline,IF(VLOOKUP(L2233,ActivityList[#Data],14,0)="Figure"," "&amp;Timeline&amp;Figure,"")),"")</f>
        <v/>
      </c>
      <c r="C2233" s="85" t="str">
        <v>20 minutes of Rosetta Stone Portuguese</v>
      </c>
      <c r="D2233" s="218" t="str">
        <v>+ Rosetta Stone: Portuguese</v>
      </c>
      <c r="E2233" s="218" t="str">
        <v>Language Arts</v>
      </c>
      <c r="F2233" s="219" t="str">
        <v>Oral</v>
      </c>
      <c r="G2233" s="5">
        <v>17</v>
      </c>
      <c r="H2233" s="5" t="str">
        <v>Jesse</v>
      </c>
      <c r="I2233" s="5" t="str">
        <v>Completed</v>
      </c>
      <c r="J2233" s="220">
        <f>_xlfn.XLOOKUP(G2233,Calendar!$A$2:$A$300,Calendar!$B$2:$B$300)</f>
        <v>43368</v>
      </c>
      <c r="K2233" s="5" t="b">
        <f t="shared" ca="1" si="108"/>
        <v>1</v>
      </c>
      <c r="L2233" s="5" t="str">
        <f t="shared" si="109"/>
        <v>Language Arts+ Rosetta Stone: Portuguese17</v>
      </c>
    </row>
    <row r="2234" spans="1:12" hidden="1" x14ac:dyDescent="0.25">
      <c r="A2234" s="217" t="str">
        <f t="shared" si="107"/>
        <v>ƒ __/__</v>
      </c>
      <c r="B2234" s="217" t="str">
        <f>IFERROR(IF(VLOOKUP(L2234,ActivityList[#Data],13,0)="Yes"," "&amp;Map,"")&amp;IF(VLOOKUP(L2234,ActivityList[#Data],14,0)="Yes"," "&amp;Timeline,IF(VLOOKUP(L2234,ActivityList[#Data],14,0)="Figure"," "&amp;Timeline&amp;Figure,"")),"")</f>
        <v/>
      </c>
      <c r="C2234" s="85" t="str">
        <v>20 minutes of Rosetta Stone Portuguese</v>
      </c>
      <c r="D2234" s="218" t="str">
        <v>+ Rosetta Stone: Portuguese</v>
      </c>
      <c r="E2234" s="218" t="str">
        <v>Language Arts</v>
      </c>
      <c r="F2234" s="219" t="str">
        <v>Oral</v>
      </c>
      <c r="G2234" s="5">
        <v>19</v>
      </c>
      <c r="H2234" s="5" t="str">
        <v>Jesse</v>
      </c>
      <c r="I2234" s="5" t="str">
        <v>Completed</v>
      </c>
      <c r="J2234" s="220">
        <f>_xlfn.XLOOKUP(G2234,Calendar!$A$2:$A$300,Calendar!$B$2:$B$300)</f>
        <v>43370</v>
      </c>
      <c r="K2234" s="5" t="b">
        <f t="shared" ca="1" si="108"/>
        <v>1</v>
      </c>
      <c r="L2234" s="5" t="str">
        <f t="shared" si="109"/>
        <v>Language Arts+ Rosetta Stone: Portuguese19</v>
      </c>
    </row>
    <row r="2235" spans="1:12" hidden="1" x14ac:dyDescent="0.25">
      <c r="A2235" s="217" t="str">
        <f t="shared" si="107"/>
        <v>ƒ __/__</v>
      </c>
      <c r="B2235" s="217" t="str">
        <f>IFERROR(IF(VLOOKUP(L2235,ActivityList[#Data],13,0)="Yes"," "&amp;Map,"")&amp;IF(VLOOKUP(L2235,ActivityList[#Data],14,0)="Yes"," "&amp;Timeline,IF(VLOOKUP(L2235,ActivityList[#Data],14,0)="Figure"," "&amp;Timeline&amp;Figure,"")),"")</f>
        <v/>
      </c>
      <c r="C2235" s="85" t="str">
        <v>20 minutes of Rosetta Stone Portuguese</v>
      </c>
      <c r="D2235" s="218" t="str">
        <v>+ Rosetta Stone: Portuguese</v>
      </c>
      <c r="E2235" s="218" t="str">
        <v>Language Arts</v>
      </c>
      <c r="F2235" s="219" t="str">
        <v>Oral</v>
      </c>
      <c r="G2235" s="5">
        <v>22</v>
      </c>
      <c r="H2235" s="5" t="str">
        <v>Jesse</v>
      </c>
      <c r="I2235" s="5" t="str">
        <v>Completed</v>
      </c>
      <c r="J2235" s="220">
        <f>_xlfn.XLOOKUP(G2235,Calendar!$A$2:$A$300,Calendar!$B$2:$B$300)</f>
        <v>43375</v>
      </c>
      <c r="K2235" s="5" t="b">
        <f t="shared" ca="1" si="108"/>
        <v>1</v>
      </c>
      <c r="L2235" s="5" t="str">
        <f t="shared" si="109"/>
        <v>Language Arts+ Rosetta Stone: Portuguese22</v>
      </c>
    </row>
    <row r="2236" spans="1:12" x14ac:dyDescent="0.25">
      <c r="A2236" s="217" t="str">
        <f t="shared" si="107"/>
        <v>ƒ __/__</v>
      </c>
      <c r="B2236" s="217" t="str">
        <f>IFERROR(IF(VLOOKUP(L2236,ActivityList[#Data],13,0)="Yes"," "&amp;Map,"")&amp;IF(VLOOKUP(L2236,ActivityList[#Data],14,0)="Yes"," "&amp;Timeline,IF(VLOOKUP(L2236,ActivityList[#Data],14,0)="Figure"," "&amp;Timeline&amp;Figure,"")),"")</f>
        <v/>
      </c>
      <c r="C2236" s="85" t="str">
        <v>20 minutes of Rosetta Stone Portuguese</v>
      </c>
      <c r="D2236" s="218" t="str">
        <v>+ Rosetta Stone: Portuguese</v>
      </c>
      <c r="E2236" s="218" t="str">
        <v>Language Arts</v>
      </c>
      <c r="F2236" s="219" t="str">
        <v>Oral</v>
      </c>
      <c r="G2236" s="5">
        <v>24</v>
      </c>
      <c r="H2236" s="5" t="str">
        <v>Jesse</v>
      </c>
      <c r="I2236" s="5" t="str">
        <v>Planned</v>
      </c>
      <c r="J2236" s="220">
        <f>_xlfn.XLOOKUP(G2236,Calendar!$A$2:$A$300,Calendar!$B$2:$B$300)</f>
        <v>43377</v>
      </c>
      <c r="K2236" s="5" t="b">
        <f t="shared" ca="1" si="108"/>
        <v>1</v>
      </c>
      <c r="L2236" s="5" t="str">
        <f t="shared" si="109"/>
        <v>Language Arts+ Rosetta Stone: Portuguese24</v>
      </c>
    </row>
    <row r="2237" spans="1:12" hidden="1" x14ac:dyDescent="0.25">
      <c r="A2237" s="217" t="str">
        <f t="shared" si="107"/>
        <v>ƒ __/__</v>
      </c>
      <c r="B2237" s="217" t="str">
        <f>IFERROR(IF(VLOOKUP(L2237,ActivityList[#Data],13,0)="Yes"," "&amp;Map,"")&amp;IF(VLOOKUP(L2237,ActivityList[#Data],14,0)="Yes"," "&amp;Timeline,IF(VLOOKUP(L2237,ActivityList[#Data],14,0)="Figure"," "&amp;Timeline&amp;Figure,"")),"")</f>
        <v/>
      </c>
      <c r="C2237" s="85" t="str">
        <v>20 minutes of Rosetta Stone Portuguese</v>
      </c>
      <c r="D2237" s="218" t="str">
        <v>+ Rosetta Stone: Portuguese</v>
      </c>
      <c r="E2237" s="218" t="str">
        <v>Language Arts</v>
      </c>
      <c r="F2237" s="219" t="str">
        <v>Oral</v>
      </c>
      <c r="G2237" s="5">
        <v>27</v>
      </c>
      <c r="H2237" s="5" t="str">
        <v>Jesse</v>
      </c>
      <c r="I2237" s="5" t="str">
        <v>Planned</v>
      </c>
      <c r="J2237" s="220">
        <f>_xlfn.XLOOKUP(G2237,Calendar!$A$2:$A$300,Calendar!$B$2:$B$300)</f>
        <v>43382</v>
      </c>
      <c r="K2237" s="5" t="b">
        <f t="shared" ca="1" si="108"/>
        <v>0</v>
      </c>
      <c r="L2237" s="5" t="str">
        <f t="shared" si="109"/>
        <v>Language Arts+ Rosetta Stone: Portuguese27</v>
      </c>
    </row>
    <row r="2238" spans="1:12" hidden="1" x14ac:dyDescent="0.25">
      <c r="A2238" s="217" t="str">
        <f t="shared" si="107"/>
        <v>ƒ __/__</v>
      </c>
      <c r="B2238" s="217" t="str">
        <f>IFERROR(IF(VLOOKUP(L2238,ActivityList[#Data],13,0)="Yes"," "&amp;Map,"")&amp;IF(VLOOKUP(L2238,ActivityList[#Data],14,0)="Yes"," "&amp;Timeline,IF(VLOOKUP(L2238,ActivityList[#Data],14,0)="Figure"," "&amp;Timeline&amp;Figure,"")),"")</f>
        <v/>
      </c>
      <c r="C2238" s="85" t="str">
        <v>20 minutes of Rosetta Stone Portuguese</v>
      </c>
      <c r="D2238" s="218" t="str">
        <v>+ Rosetta Stone: Portuguese</v>
      </c>
      <c r="E2238" s="218" t="str">
        <v>Language Arts</v>
      </c>
      <c r="F2238" s="219" t="str">
        <v>Oral</v>
      </c>
      <c r="G2238" s="5">
        <v>29</v>
      </c>
      <c r="H2238" s="5" t="str">
        <v>Jesse</v>
      </c>
      <c r="I2238" s="5" t="str">
        <v>Planned</v>
      </c>
      <c r="J2238" s="220">
        <f>_xlfn.XLOOKUP(G2238,Calendar!$A$2:$A$300,Calendar!$B$2:$B$300)</f>
        <v>43384</v>
      </c>
      <c r="K2238" s="5" t="b">
        <f t="shared" ca="1" si="108"/>
        <v>0</v>
      </c>
      <c r="L2238" s="5" t="str">
        <f t="shared" si="109"/>
        <v>Language Arts+ Rosetta Stone: Portuguese29</v>
      </c>
    </row>
    <row r="2239" spans="1:12" hidden="1" x14ac:dyDescent="0.25">
      <c r="A2239" s="217" t="str">
        <f t="shared" si="107"/>
        <v>ƒ __/__</v>
      </c>
      <c r="B2239" s="217" t="str">
        <f>IFERROR(IF(VLOOKUP(L2239,ActivityList[#Data],13,0)="Yes"," "&amp;Map,"")&amp;IF(VLOOKUP(L2239,ActivityList[#Data],14,0)="Yes"," "&amp;Timeline,IF(VLOOKUP(L2239,ActivityList[#Data],14,0)="Figure"," "&amp;Timeline&amp;Figure,"")),"")</f>
        <v/>
      </c>
      <c r="C2239" s="85" t="str">
        <v>20 minutes of Rosetta Stone Portuguese</v>
      </c>
      <c r="D2239" s="218" t="str">
        <v>+ Rosetta Stone: Portuguese</v>
      </c>
      <c r="E2239" s="218" t="str">
        <v>Language Arts</v>
      </c>
      <c r="F2239" s="219" t="str">
        <v>Oral</v>
      </c>
      <c r="G2239" s="5">
        <v>32</v>
      </c>
      <c r="H2239" s="5" t="str">
        <v>Jesse</v>
      </c>
      <c r="I2239" s="5" t="str">
        <v>Planned</v>
      </c>
      <c r="J2239" s="220">
        <f>_xlfn.XLOOKUP(G2239,Calendar!$A$2:$A$300,Calendar!$B$2:$B$300)</f>
        <v>43389</v>
      </c>
      <c r="K2239" s="5" t="b">
        <f t="shared" ca="1" si="108"/>
        <v>0</v>
      </c>
      <c r="L2239" s="5" t="str">
        <f t="shared" si="109"/>
        <v>Language Arts+ Rosetta Stone: Portuguese32</v>
      </c>
    </row>
    <row r="2240" spans="1:12" hidden="1" x14ac:dyDescent="0.25">
      <c r="A2240" s="217" t="str">
        <f t="shared" si="107"/>
        <v>ƒ __/__</v>
      </c>
      <c r="B2240" s="217" t="str">
        <f>IFERROR(IF(VLOOKUP(L2240,ActivityList[#Data],13,0)="Yes"," "&amp;Map,"")&amp;IF(VLOOKUP(L2240,ActivityList[#Data],14,0)="Yes"," "&amp;Timeline,IF(VLOOKUP(L2240,ActivityList[#Data],14,0)="Figure"," "&amp;Timeline&amp;Figure,"")),"")</f>
        <v/>
      </c>
      <c r="C2240" s="85" t="str">
        <v>20 minutes of Rosetta Stone Portuguese</v>
      </c>
      <c r="D2240" s="218" t="str">
        <v>+ Rosetta Stone: Portuguese</v>
      </c>
      <c r="E2240" s="218" t="str">
        <v>Language Arts</v>
      </c>
      <c r="F2240" s="219" t="str">
        <v>Oral</v>
      </c>
      <c r="G2240" s="5">
        <v>34</v>
      </c>
      <c r="H2240" s="5" t="str">
        <v>Jesse</v>
      </c>
      <c r="I2240" s="5" t="str">
        <v>Planned</v>
      </c>
      <c r="J2240" s="220">
        <f>_xlfn.XLOOKUP(G2240,Calendar!$A$2:$A$300,Calendar!$B$2:$B$300)</f>
        <v>43391</v>
      </c>
      <c r="K2240" s="5" t="b">
        <f t="shared" ca="1" si="108"/>
        <v>0</v>
      </c>
      <c r="L2240" s="5" t="str">
        <f t="shared" si="109"/>
        <v>Language Arts+ Rosetta Stone: Portuguese34</v>
      </c>
    </row>
    <row r="2241" spans="1:12" hidden="1" x14ac:dyDescent="0.25">
      <c r="A2241" s="217" t="str">
        <f t="shared" si="107"/>
        <v>ƒ __/__</v>
      </c>
      <c r="B2241" s="217" t="str">
        <f>IFERROR(IF(VLOOKUP(L2241,ActivityList[#Data],13,0)="Yes"," "&amp;Map,"")&amp;IF(VLOOKUP(L2241,ActivityList[#Data],14,0)="Yes"," "&amp;Timeline,IF(VLOOKUP(L2241,ActivityList[#Data],14,0)="Figure"," "&amp;Timeline&amp;Figure,"")),"")</f>
        <v/>
      </c>
      <c r="C2241" s="85" t="str">
        <v>20 minutes of Rosetta Stone Portuguese</v>
      </c>
      <c r="D2241" s="218" t="str">
        <v>+ Rosetta Stone: Portuguese</v>
      </c>
      <c r="E2241" s="218" t="str">
        <v>Language Arts</v>
      </c>
      <c r="F2241" s="219" t="str">
        <v>Oral</v>
      </c>
      <c r="G2241" s="5">
        <v>37</v>
      </c>
      <c r="H2241" s="5" t="str">
        <v>Jesse</v>
      </c>
      <c r="I2241" s="5" t="str">
        <v>Planned</v>
      </c>
      <c r="J2241" s="220">
        <f>_xlfn.XLOOKUP(G2241,Calendar!$A$2:$A$300,Calendar!$B$2:$B$300)</f>
        <v>43396</v>
      </c>
      <c r="K2241" s="5" t="b">
        <f t="shared" ca="1" si="108"/>
        <v>0</v>
      </c>
      <c r="L2241" s="5" t="str">
        <f t="shared" si="109"/>
        <v>Language Arts+ Rosetta Stone: Portuguese37</v>
      </c>
    </row>
    <row r="2242" spans="1:12" hidden="1" x14ac:dyDescent="0.25">
      <c r="A2242" s="217" t="str">
        <f t="shared" si="107"/>
        <v>ƒ __/__</v>
      </c>
      <c r="B2242" s="217" t="str">
        <f>IFERROR(IF(VLOOKUP(L2242,ActivityList[#Data],13,0)="Yes"," "&amp;Map,"")&amp;IF(VLOOKUP(L2242,ActivityList[#Data],14,0)="Yes"," "&amp;Timeline,IF(VLOOKUP(L2242,ActivityList[#Data],14,0)="Figure"," "&amp;Timeline&amp;Figure,"")),"")</f>
        <v/>
      </c>
      <c r="C2242" s="85" t="str">
        <v>20 minutes of Rosetta Stone Portuguese</v>
      </c>
      <c r="D2242" s="218" t="str">
        <v>+ Rosetta Stone: Portuguese</v>
      </c>
      <c r="E2242" s="218" t="str">
        <v>Language Arts</v>
      </c>
      <c r="F2242" s="219" t="str">
        <v>Oral</v>
      </c>
      <c r="G2242" s="5">
        <v>39</v>
      </c>
      <c r="H2242" s="5" t="str">
        <v>Jesse</v>
      </c>
      <c r="I2242" s="5" t="str">
        <v>Planned</v>
      </c>
      <c r="J2242" s="220">
        <f>_xlfn.XLOOKUP(G2242,Calendar!$A$2:$A$300,Calendar!$B$2:$B$300)</f>
        <v>43398</v>
      </c>
      <c r="K2242" s="5" t="b">
        <f t="shared" ca="1" si="108"/>
        <v>0</v>
      </c>
      <c r="L2242" s="5" t="str">
        <f t="shared" si="109"/>
        <v>Language Arts+ Rosetta Stone: Portuguese39</v>
      </c>
    </row>
    <row r="2243" spans="1:12" hidden="1" x14ac:dyDescent="0.25">
      <c r="A2243" s="217" t="str">
        <f t="shared" si="107"/>
        <v>ƒ __/__</v>
      </c>
      <c r="B2243" s="217" t="str">
        <f>IFERROR(IF(VLOOKUP(L2243,ActivityList[#Data],13,0)="Yes"," "&amp;Map,"")&amp;IF(VLOOKUP(L2243,ActivityList[#Data],14,0)="Yes"," "&amp;Timeline,IF(VLOOKUP(L2243,ActivityList[#Data],14,0)="Figure"," "&amp;Timeline&amp;Figure,"")),"")</f>
        <v/>
      </c>
      <c r="C2243" s="85" t="str">
        <v>20 minutes of Rosetta Stone Portuguese</v>
      </c>
      <c r="D2243" s="218" t="str">
        <v>+ Rosetta Stone: Portuguese</v>
      </c>
      <c r="E2243" s="218" t="str">
        <v>Language Arts</v>
      </c>
      <c r="F2243" s="219" t="str">
        <v>Oral</v>
      </c>
      <c r="G2243" s="5">
        <v>42</v>
      </c>
      <c r="H2243" s="5" t="str">
        <v>Jesse</v>
      </c>
      <c r="I2243" s="5" t="str">
        <v>Planned</v>
      </c>
      <c r="J2243" s="220">
        <f>_xlfn.XLOOKUP(G2243,Calendar!$A$2:$A$300,Calendar!$B$2:$B$300)</f>
        <v>43403</v>
      </c>
      <c r="K2243" s="5" t="b">
        <f t="shared" ca="1" si="108"/>
        <v>0</v>
      </c>
      <c r="L2243" s="5" t="str">
        <f t="shared" si="109"/>
        <v>Language Arts+ Rosetta Stone: Portuguese42</v>
      </c>
    </row>
    <row r="2244" spans="1:12" hidden="1" x14ac:dyDescent="0.25">
      <c r="A2244" s="217" t="str">
        <f t="shared" si="107"/>
        <v>ƒ __/__</v>
      </c>
      <c r="B2244" s="217" t="str">
        <f>IFERROR(IF(VLOOKUP(L2244,ActivityList[#Data],13,0)="Yes"," "&amp;Map,"")&amp;IF(VLOOKUP(L2244,ActivityList[#Data],14,0)="Yes"," "&amp;Timeline,IF(VLOOKUP(L2244,ActivityList[#Data],14,0)="Figure"," "&amp;Timeline&amp;Figure,"")),"")</f>
        <v/>
      </c>
      <c r="C2244" s="85" t="str">
        <v>20 minutes of Rosetta Stone Portuguese</v>
      </c>
      <c r="D2244" s="218" t="str">
        <v>+ Rosetta Stone: Portuguese</v>
      </c>
      <c r="E2244" s="218" t="str">
        <v>Language Arts</v>
      </c>
      <c r="F2244" s="219" t="str">
        <v>Oral</v>
      </c>
      <c r="G2244" s="5">
        <v>44</v>
      </c>
      <c r="H2244" s="5" t="str">
        <v>Jesse</v>
      </c>
      <c r="I2244" s="5" t="str">
        <v>Planned</v>
      </c>
      <c r="J2244" s="220">
        <f>_xlfn.XLOOKUP(G2244,Calendar!$A$2:$A$300,Calendar!$B$2:$B$300)</f>
        <v>43405</v>
      </c>
      <c r="K2244" s="5" t="b">
        <f t="shared" ca="1" si="108"/>
        <v>0</v>
      </c>
      <c r="L2244" s="5" t="str">
        <f t="shared" si="109"/>
        <v>Language Arts+ Rosetta Stone: Portuguese44</v>
      </c>
    </row>
    <row r="2245" spans="1:12" hidden="1" x14ac:dyDescent="0.25">
      <c r="A2245" s="217" t="str">
        <f t="shared" ref="A2245:A2308" si="110">Planned&amp;" __/__"</f>
        <v>ƒ __/__</v>
      </c>
      <c r="B2245" s="217" t="str">
        <f>IFERROR(IF(VLOOKUP(L2245,ActivityList[#Data],13,0)="Yes"," "&amp;Map,"")&amp;IF(VLOOKUP(L2245,ActivityList[#Data],14,0)="Yes"," "&amp;Timeline,IF(VLOOKUP(L2245,ActivityList[#Data],14,0)="Figure"," "&amp;Timeline&amp;Figure,"")),"")</f>
        <v/>
      </c>
      <c r="C2245" s="85" t="str">
        <v>20 minutes of Rosetta Stone Portuguese</v>
      </c>
      <c r="D2245" s="218" t="str">
        <v>+ Rosetta Stone: Portuguese</v>
      </c>
      <c r="E2245" s="218" t="str">
        <v>Language Arts</v>
      </c>
      <c r="F2245" s="219" t="str">
        <v>Oral</v>
      </c>
      <c r="G2245" s="5">
        <v>47</v>
      </c>
      <c r="H2245" s="5" t="str">
        <v>Jesse</v>
      </c>
      <c r="I2245" s="5" t="str">
        <v>Planned</v>
      </c>
      <c r="J2245" s="220">
        <f>_xlfn.XLOOKUP(G2245,Calendar!$A$2:$A$300,Calendar!$B$2:$B$300)</f>
        <v>43410</v>
      </c>
      <c r="K2245" s="5" t="b">
        <f t="shared" ca="1" si="108"/>
        <v>0</v>
      </c>
      <c r="L2245" s="5" t="str">
        <f t="shared" si="109"/>
        <v>Language Arts+ Rosetta Stone: Portuguese47</v>
      </c>
    </row>
    <row r="2246" spans="1:12" hidden="1" x14ac:dyDescent="0.25">
      <c r="A2246" s="217" t="str">
        <f t="shared" si="110"/>
        <v>ƒ __/__</v>
      </c>
      <c r="B2246" s="217" t="str">
        <f>IFERROR(IF(VLOOKUP(L2246,ActivityList[#Data],13,0)="Yes"," "&amp;Map,"")&amp;IF(VLOOKUP(L2246,ActivityList[#Data],14,0)="Yes"," "&amp;Timeline,IF(VLOOKUP(L2246,ActivityList[#Data],14,0)="Figure"," "&amp;Timeline&amp;Figure,"")),"")</f>
        <v/>
      </c>
      <c r="C2246" s="85" t="str">
        <v>20 minutes of Rosetta Stone Portuguese</v>
      </c>
      <c r="D2246" s="218" t="str">
        <v>+ Rosetta Stone: Portuguese</v>
      </c>
      <c r="E2246" s="218" t="str">
        <v>Language Arts</v>
      </c>
      <c r="F2246" s="219" t="str">
        <v>Oral</v>
      </c>
      <c r="G2246" s="5">
        <v>49</v>
      </c>
      <c r="H2246" s="5" t="str">
        <v>Jesse</v>
      </c>
      <c r="I2246" s="5" t="str">
        <v>Planned</v>
      </c>
      <c r="J2246" s="220">
        <f>_xlfn.XLOOKUP(G2246,Calendar!$A$2:$A$300,Calendar!$B$2:$B$300)</f>
        <v>43412</v>
      </c>
      <c r="K2246" s="5" t="b">
        <f t="shared" ca="1" si="108"/>
        <v>0</v>
      </c>
      <c r="L2246" s="5" t="str">
        <f t="shared" si="109"/>
        <v>Language Arts+ Rosetta Stone: Portuguese49</v>
      </c>
    </row>
    <row r="2247" spans="1:12" hidden="1" x14ac:dyDescent="0.25">
      <c r="A2247" s="217" t="str">
        <f t="shared" si="110"/>
        <v>ƒ __/__</v>
      </c>
      <c r="B2247" s="217" t="str">
        <f>IFERROR(IF(VLOOKUP(L2247,ActivityList[#Data],13,0)="Yes"," "&amp;Map,"")&amp;IF(VLOOKUP(L2247,ActivityList[#Data],14,0)="Yes"," "&amp;Timeline,IF(VLOOKUP(L2247,ActivityList[#Data],14,0)="Figure"," "&amp;Timeline&amp;Figure,"")),"")</f>
        <v/>
      </c>
      <c r="C2247" s="85" t="str">
        <v>20 minutes of Rosetta Stone Portuguese</v>
      </c>
      <c r="D2247" s="218" t="str">
        <v>+ Rosetta Stone: Portuguese</v>
      </c>
      <c r="E2247" s="218" t="str">
        <v>Language Arts</v>
      </c>
      <c r="F2247" s="219" t="str">
        <v>Oral</v>
      </c>
      <c r="G2247" s="5">
        <v>52</v>
      </c>
      <c r="H2247" s="5" t="str">
        <v>Jesse</v>
      </c>
      <c r="I2247" s="5" t="str">
        <v>Planned</v>
      </c>
      <c r="J2247" s="220">
        <f>_xlfn.XLOOKUP(G2247,Calendar!$A$2:$A$300,Calendar!$B$2:$B$300)</f>
        <v>43417</v>
      </c>
      <c r="K2247" s="5" t="b">
        <f t="shared" ca="1" si="108"/>
        <v>0</v>
      </c>
      <c r="L2247" s="5" t="str">
        <f t="shared" si="109"/>
        <v>Language Arts+ Rosetta Stone: Portuguese52</v>
      </c>
    </row>
    <row r="2248" spans="1:12" hidden="1" x14ac:dyDescent="0.25">
      <c r="A2248" s="217" t="str">
        <f t="shared" si="110"/>
        <v>ƒ __/__</v>
      </c>
      <c r="B2248" s="217" t="str">
        <f>IFERROR(IF(VLOOKUP(L2248,ActivityList[#Data],13,0)="Yes"," "&amp;Map,"")&amp;IF(VLOOKUP(L2248,ActivityList[#Data],14,0)="Yes"," "&amp;Timeline,IF(VLOOKUP(L2248,ActivityList[#Data],14,0)="Figure"," "&amp;Timeline&amp;Figure,"")),"")</f>
        <v/>
      </c>
      <c r="C2248" s="85" t="str">
        <v>20 minutes of Rosetta Stone Portuguese</v>
      </c>
      <c r="D2248" s="218" t="str">
        <v>+ Rosetta Stone: Portuguese</v>
      </c>
      <c r="E2248" s="218" t="str">
        <v>Language Arts</v>
      </c>
      <c r="F2248" s="219" t="str">
        <v>Oral</v>
      </c>
      <c r="G2248" s="5">
        <v>54</v>
      </c>
      <c r="H2248" s="5" t="str">
        <v>Jesse</v>
      </c>
      <c r="I2248" s="5" t="str">
        <v>Planned</v>
      </c>
      <c r="J2248" s="220">
        <f>_xlfn.XLOOKUP(G2248,Calendar!$A$2:$A$300,Calendar!$B$2:$B$300)</f>
        <v>43419</v>
      </c>
      <c r="K2248" s="5" t="b">
        <f t="shared" ca="1" si="108"/>
        <v>0</v>
      </c>
      <c r="L2248" s="5" t="str">
        <f t="shared" si="109"/>
        <v>Language Arts+ Rosetta Stone: Portuguese54</v>
      </c>
    </row>
    <row r="2249" spans="1:12" hidden="1" x14ac:dyDescent="0.25">
      <c r="A2249" s="217" t="str">
        <f t="shared" si="110"/>
        <v>ƒ __/__</v>
      </c>
      <c r="B2249" s="217" t="str">
        <f>IFERROR(IF(VLOOKUP(L2249,ActivityList[#Data],13,0)="Yes"," "&amp;Map,"")&amp;IF(VLOOKUP(L2249,ActivityList[#Data],14,0)="Yes"," "&amp;Timeline,IF(VLOOKUP(L2249,ActivityList[#Data],14,0)="Figure"," "&amp;Timeline&amp;Figure,"")),"")</f>
        <v/>
      </c>
      <c r="C2249" s="85" t="str">
        <v>20 minutes of Rosetta Stone Portuguese</v>
      </c>
      <c r="D2249" s="218" t="str">
        <v>+ Rosetta Stone: Portuguese</v>
      </c>
      <c r="E2249" s="218" t="str">
        <v>Language Arts</v>
      </c>
      <c r="F2249" s="219" t="str">
        <v>Oral</v>
      </c>
      <c r="G2249" s="5">
        <v>57</v>
      </c>
      <c r="H2249" s="5" t="str">
        <v>Jesse</v>
      </c>
      <c r="I2249" s="5" t="str">
        <v>Planned</v>
      </c>
      <c r="J2249" s="220">
        <f>_xlfn.XLOOKUP(G2249,Calendar!$A$2:$A$300,Calendar!$B$2:$B$300)</f>
        <v>43424</v>
      </c>
      <c r="K2249" s="5" t="b">
        <f t="shared" ca="1" si="108"/>
        <v>0</v>
      </c>
      <c r="L2249" s="5" t="str">
        <f t="shared" si="109"/>
        <v>Language Arts+ Rosetta Stone: Portuguese57</v>
      </c>
    </row>
    <row r="2250" spans="1:12" hidden="1" x14ac:dyDescent="0.25">
      <c r="A2250" s="217" t="str">
        <f t="shared" si="110"/>
        <v>ƒ __/__</v>
      </c>
      <c r="B2250" s="217" t="str">
        <f>IFERROR(IF(VLOOKUP(L2250,ActivityList[#Data],13,0)="Yes"," "&amp;Map,"")&amp;IF(VLOOKUP(L2250,ActivityList[#Data],14,0)="Yes"," "&amp;Timeline,IF(VLOOKUP(L2250,ActivityList[#Data],14,0)="Figure"," "&amp;Timeline&amp;Figure,"")),"")</f>
        <v/>
      </c>
      <c r="C2250" s="85" t="str">
        <v>20 minutes of Rosetta Stone Portuguese</v>
      </c>
      <c r="D2250" s="218" t="str">
        <v>+ Rosetta Stone: Portuguese</v>
      </c>
      <c r="E2250" s="218" t="str">
        <v>Language Arts</v>
      </c>
      <c r="F2250" s="219" t="str">
        <v>Oral</v>
      </c>
      <c r="G2250" s="5">
        <v>59</v>
      </c>
      <c r="H2250" s="5" t="str">
        <v>Jesse</v>
      </c>
      <c r="I2250" s="5" t="str">
        <v>Planned</v>
      </c>
      <c r="J2250" s="220">
        <f>_xlfn.XLOOKUP(G2250,Calendar!$A$2:$A$300,Calendar!$B$2:$B$300)</f>
        <v>43426</v>
      </c>
      <c r="K2250" s="5" t="b">
        <f t="shared" ca="1" si="108"/>
        <v>0</v>
      </c>
      <c r="L2250" s="5" t="str">
        <f t="shared" si="109"/>
        <v>Language Arts+ Rosetta Stone: Portuguese59</v>
      </c>
    </row>
    <row r="2251" spans="1:12" hidden="1" x14ac:dyDescent="0.25">
      <c r="A2251" s="217" t="str">
        <f t="shared" si="110"/>
        <v>ƒ __/__</v>
      </c>
      <c r="B2251" s="217" t="str">
        <f>IFERROR(IF(VLOOKUP(L2251,ActivityList[#Data],13,0)="Yes"," "&amp;Map,"")&amp;IF(VLOOKUP(L2251,ActivityList[#Data],14,0)="Yes"," "&amp;Timeline,IF(VLOOKUP(L2251,ActivityList[#Data],14,0)="Figure"," "&amp;Timeline&amp;Figure,"")),"")</f>
        <v/>
      </c>
      <c r="C2251" s="85" t="str">
        <v>20 minutes of Rosetta Stone Portuguese</v>
      </c>
      <c r="D2251" s="218" t="str">
        <v>+ Rosetta Stone: Portuguese</v>
      </c>
      <c r="E2251" s="218" t="str">
        <v>Language Arts</v>
      </c>
      <c r="F2251" s="219" t="str">
        <v>Oral</v>
      </c>
      <c r="G2251" s="5">
        <v>62</v>
      </c>
      <c r="H2251" s="5" t="str">
        <v>Jesse</v>
      </c>
      <c r="I2251" s="5" t="str">
        <v>Planned</v>
      </c>
      <c r="J2251" s="220">
        <f>_xlfn.XLOOKUP(G2251,Calendar!$A$2:$A$300,Calendar!$B$2:$B$300)</f>
        <v>43431</v>
      </c>
      <c r="K2251" s="5" t="b">
        <f t="shared" ca="1" si="108"/>
        <v>0</v>
      </c>
      <c r="L2251" s="5" t="str">
        <f t="shared" si="109"/>
        <v>Language Arts+ Rosetta Stone: Portuguese62</v>
      </c>
    </row>
    <row r="2252" spans="1:12" hidden="1" x14ac:dyDescent="0.25">
      <c r="A2252" s="217" t="str">
        <f t="shared" si="110"/>
        <v>ƒ __/__</v>
      </c>
      <c r="B2252" s="217" t="str">
        <f>IFERROR(IF(VLOOKUP(L2252,ActivityList[#Data],13,0)="Yes"," "&amp;Map,"")&amp;IF(VLOOKUP(L2252,ActivityList[#Data],14,0)="Yes"," "&amp;Timeline,IF(VLOOKUP(L2252,ActivityList[#Data],14,0)="Figure"," "&amp;Timeline&amp;Figure,"")),"")</f>
        <v/>
      </c>
      <c r="C2252" s="85" t="str">
        <v>20 minutes of Rosetta Stone Portuguese</v>
      </c>
      <c r="D2252" s="218" t="str">
        <v>+ Rosetta Stone: Portuguese</v>
      </c>
      <c r="E2252" s="218" t="str">
        <v>Language Arts</v>
      </c>
      <c r="F2252" s="219" t="str">
        <v>Oral</v>
      </c>
      <c r="G2252" s="5">
        <v>64</v>
      </c>
      <c r="H2252" s="5" t="str">
        <v>Jesse</v>
      </c>
      <c r="I2252" s="5" t="str">
        <v>Planned</v>
      </c>
      <c r="J2252" s="220">
        <f>_xlfn.XLOOKUP(G2252,Calendar!$A$2:$A$300,Calendar!$B$2:$B$300)</f>
        <v>43433</v>
      </c>
      <c r="K2252" s="5" t="b">
        <f t="shared" ca="1" si="108"/>
        <v>0</v>
      </c>
      <c r="L2252" s="5" t="str">
        <f t="shared" si="109"/>
        <v>Language Arts+ Rosetta Stone: Portuguese64</v>
      </c>
    </row>
    <row r="2253" spans="1:12" hidden="1" x14ac:dyDescent="0.25">
      <c r="A2253" s="217" t="str">
        <f t="shared" si="110"/>
        <v>ƒ __/__</v>
      </c>
      <c r="B2253" s="217" t="str">
        <f>IFERROR(IF(VLOOKUP(L2253,ActivityList[#Data],13,0)="Yes"," "&amp;Map,"")&amp;IF(VLOOKUP(L2253,ActivityList[#Data],14,0)="Yes"," "&amp;Timeline,IF(VLOOKUP(L2253,ActivityList[#Data],14,0)="Figure"," "&amp;Timeline&amp;Figure,"")),"")</f>
        <v/>
      </c>
      <c r="C2253" s="85" t="str">
        <v>20 minutes of Rosetta Stone Portuguese</v>
      </c>
      <c r="D2253" s="218" t="str">
        <v>+ Rosetta Stone: Portuguese</v>
      </c>
      <c r="E2253" s="218" t="str">
        <v>Language Arts</v>
      </c>
      <c r="F2253" s="219" t="str">
        <v>Oral</v>
      </c>
      <c r="G2253" s="5">
        <v>67</v>
      </c>
      <c r="H2253" s="5" t="str">
        <v>Jesse</v>
      </c>
      <c r="I2253" s="5" t="str">
        <v>Planned</v>
      </c>
      <c r="J2253" s="220">
        <f>_xlfn.XLOOKUP(G2253,Calendar!$A$2:$A$300,Calendar!$B$2:$B$300)</f>
        <v>43438</v>
      </c>
      <c r="K2253" s="5" t="b">
        <f t="shared" ca="1" si="108"/>
        <v>0</v>
      </c>
      <c r="L2253" s="5" t="str">
        <f t="shared" si="109"/>
        <v>Language Arts+ Rosetta Stone: Portuguese67</v>
      </c>
    </row>
    <row r="2254" spans="1:12" hidden="1" x14ac:dyDescent="0.25">
      <c r="A2254" s="217" t="str">
        <f t="shared" si="110"/>
        <v>ƒ __/__</v>
      </c>
      <c r="B2254" s="217" t="str">
        <f>IFERROR(IF(VLOOKUP(L2254,ActivityList[#Data],13,0)="Yes"," "&amp;Map,"")&amp;IF(VLOOKUP(L2254,ActivityList[#Data],14,0)="Yes"," "&amp;Timeline,IF(VLOOKUP(L2254,ActivityList[#Data],14,0)="Figure"," "&amp;Timeline&amp;Figure,"")),"")</f>
        <v/>
      </c>
      <c r="C2254" s="85" t="str">
        <v>20 minutes of Rosetta Stone Portuguese</v>
      </c>
      <c r="D2254" s="218" t="str">
        <v>+ Rosetta Stone: Portuguese</v>
      </c>
      <c r="E2254" s="218" t="str">
        <v>Language Arts</v>
      </c>
      <c r="F2254" s="219" t="str">
        <v>Oral</v>
      </c>
      <c r="G2254" s="5">
        <v>69</v>
      </c>
      <c r="H2254" s="5" t="str">
        <v>Jesse</v>
      </c>
      <c r="I2254" s="5" t="str">
        <v>Planned</v>
      </c>
      <c r="J2254" s="220">
        <f>_xlfn.XLOOKUP(G2254,Calendar!$A$2:$A$300,Calendar!$B$2:$B$300)</f>
        <v>43440</v>
      </c>
      <c r="K2254" s="5" t="b">
        <f t="shared" ca="1" si="108"/>
        <v>0</v>
      </c>
      <c r="L2254" s="5" t="str">
        <f t="shared" si="109"/>
        <v>Language Arts+ Rosetta Stone: Portuguese69</v>
      </c>
    </row>
    <row r="2255" spans="1:12" hidden="1" x14ac:dyDescent="0.25">
      <c r="A2255" s="217" t="str">
        <f t="shared" si="110"/>
        <v>ƒ __/__</v>
      </c>
      <c r="B2255" s="217" t="str">
        <f>IFERROR(IF(VLOOKUP(L2255,ActivityList[#Data],13,0)="Yes"," "&amp;Map,"")&amp;IF(VLOOKUP(L2255,ActivityList[#Data],14,0)="Yes"," "&amp;Timeline,IF(VLOOKUP(L2255,ActivityList[#Data],14,0)="Figure"," "&amp;Timeline&amp;Figure,"")),"")</f>
        <v/>
      </c>
      <c r="C2255" s="85" t="str">
        <v>20 minutes of Rosetta Stone Portuguese</v>
      </c>
      <c r="D2255" s="218" t="str">
        <v>+ Rosetta Stone: Portuguese</v>
      </c>
      <c r="E2255" s="218" t="str">
        <v>Language Arts</v>
      </c>
      <c r="F2255" s="219" t="str">
        <v>Oral</v>
      </c>
      <c r="G2255" s="5">
        <v>72</v>
      </c>
      <c r="H2255" s="5" t="str">
        <v>Jesse</v>
      </c>
      <c r="I2255" s="5" t="str">
        <v>Planned</v>
      </c>
      <c r="J2255" s="220">
        <f>_xlfn.XLOOKUP(G2255,Calendar!$A$2:$A$300,Calendar!$B$2:$B$300)</f>
        <v>43445</v>
      </c>
      <c r="K2255" s="5" t="b">
        <f t="shared" ca="1" si="108"/>
        <v>0</v>
      </c>
      <c r="L2255" s="5" t="str">
        <f t="shared" si="109"/>
        <v>Language Arts+ Rosetta Stone: Portuguese72</v>
      </c>
    </row>
    <row r="2256" spans="1:12" hidden="1" x14ac:dyDescent="0.25">
      <c r="A2256" s="217" t="str">
        <f t="shared" si="110"/>
        <v>ƒ __/__</v>
      </c>
      <c r="B2256" s="217" t="str">
        <f>IFERROR(IF(VLOOKUP(L2256,ActivityList[#Data],13,0)="Yes"," "&amp;Map,"")&amp;IF(VLOOKUP(L2256,ActivityList[#Data],14,0)="Yes"," "&amp;Timeline,IF(VLOOKUP(L2256,ActivityList[#Data],14,0)="Figure"," "&amp;Timeline&amp;Figure,"")),"")</f>
        <v/>
      </c>
      <c r="C2256" s="85" t="str">
        <v>20 minutes of Rosetta Stone Portuguese</v>
      </c>
      <c r="D2256" s="218" t="str">
        <v>+ Rosetta Stone: Portuguese</v>
      </c>
      <c r="E2256" s="218" t="str">
        <v>Language Arts</v>
      </c>
      <c r="F2256" s="219" t="str">
        <v>Oral</v>
      </c>
      <c r="G2256" s="5">
        <v>74</v>
      </c>
      <c r="H2256" s="5" t="str">
        <v>Jesse</v>
      </c>
      <c r="I2256" s="5" t="str">
        <v>Planned</v>
      </c>
      <c r="J2256" s="220">
        <f>_xlfn.XLOOKUP(G2256,Calendar!$A$2:$A$300,Calendar!$B$2:$B$300)</f>
        <v>43447</v>
      </c>
      <c r="K2256" s="5" t="b">
        <f t="shared" ca="1" si="108"/>
        <v>0</v>
      </c>
      <c r="L2256" s="5" t="str">
        <f t="shared" si="109"/>
        <v>Language Arts+ Rosetta Stone: Portuguese74</v>
      </c>
    </row>
    <row r="2257" spans="1:12" hidden="1" x14ac:dyDescent="0.25">
      <c r="A2257" s="217" t="str">
        <f t="shared" si="110"/>
        <v>ƒ __/__</v>
      </c>
      <c r="B2257" s="217" t="str">
        <f>IFERROR(IF(VLOOKUP(L2257,ActivityList[#Data],13,0)="Yes"," "&amp;Map,"")&amp;IF(VLOOKUP(L2257,ActivityList[#Data],14,0)="Yes"," "&amp;Timeline,IF(VLOOKUP(L2257,ActivityList[#Data],14,0)="Figure"," "&amp;Timeline&amp;Figure,"")),"")</f>
        <v/>
      </c>
      <c r="C2257" s="85" t="str">
        <v>20 minutes of Rosetta Stone Portuguese</v>
      </c>
      <c r="D2257" s="218" t="str">
        <v>+ Rosetta Stone: Portuguese</v>
      </c>
      <c r="E2257" s="218" t="str">
        <v>Language Arts</v>
      </c>
      <c r="F2257" s="219" t="str">
        <v>Oral</v>
      </c>
      <c r="G2257" s="5">
        <v>77</v>
      </c>
      <c r="H2257" s="5" t="str">
        <v>Jesse</v>
      </c>
      <c r="I2257" s="5" t="str">
        <v>Planned</v>
      </c>
      <c r="J2257" s="220">
        <f>_xlfn.XLOOKUP(G2257,Calendar!$A$2:$A$300,Calendar!$B$2:$B$300)</f>
        <v>43452</v>
      </c>
      <c r="K2257" s="5" t="b">
        <f t="shared" ca="1" si="108"/>
        <v>0</v>
      </c>
      <c r="L2257" s="5" t="str">
        <f t="shared" si="109"/>
        <v>Language Arts+ Rosetta Stone: Portuguese77</v>
      </c>
    </row>
    <row r="2258" spans="1:12" hidden="1" x14ac:dyDescent="0.25">
      <c r="A2258" s="217" t="str">
        <f t="shared" si="110"/>
        <v>ƒ __/__</v>
      </c>
      <c r="B2258" s="217" t="str">
        <f>IFERROR(IF(VLOOKUP(L2258,ActivityList[#Data],13,0)="Yes"," "&amp;Map,"")&amp;IF(VLOOKUP(L2258,ActivityList[#Data],14,0)="Yes"," "&amp;Timeline,IF(VLOOKUP(L2258,ActivityList[#Data],14,0)="Figure"," "&amp;Timeline&amp;Figure,"")),"")</f>
        <v/>
      </c>
      <c r="C2258" s="85" t="str">
        <v>20 minutes of Rosetta Stone Portuguese</v>
      </c>
      <c r="D2258" s="218" t="str">
        <v>+ Rosetta Stone: Portuguese</v>
      </c>
      <c r="E2258" s="218" t="str">
        <v>Language Arts</v>
      </c>
      <c r="F2258" s="219" t="str">
        <v>Oral</v>
      </c>
      <c r="G2258" s="5">
        <v>79</v>
      </c>
      <c r="H2258" s="5" t="str">
        <v>Jesse</v>
      </c>
      <c r="I2258" s="5" t="str">
        <v>Planned</v>
      </c>
      <c r="J2258" s="220">
        <f>_xlfn.XLOOKUP(G2258,Calendar!$A$2:$A$300,Calendar!$B$2:$B$300)</f>
        <v>43454</v>
      </c>
      <c r="K2258" s="5" t="b">
        <f t="shared" ca="1" si="108"/>
        <v>0</v>
      </c>
      <c r="L2258" s="5" t="str">
        <f t="shared" si="109"/>
        <v>Language Arts+ Rosetta Stone: Portuguese79</v>
      </c>
    </row>
    <row r="2259" spans="1:12" hidden="1" x14ac:dyDescent="0.25">
      <c r="A2259" s="217" t="str">
        <f t="shared" si="110"/>
        <v>ƒ __/__</v>
      </c>
      <c r="B2259" s="217" t="str">
        <f>IFERROR(IF(VLOOKUP(L2259,ActivityList[#Data],13,0)="Yes"," "&amp;Map,"")&amp;IF(VLOOKUP(L2259,ActivityList[#Data],14,0)="Yes"," "&amp;Timeline,IF(VLOOKUP(L2259,ActivityList[#Data],14,0)="Figure"," "&amp;Timeline&amp;Figure,"")),"")</f>
        <v/>
      </c>
      <c r="C2259" s="85" t="str">
        <v>20 minutes of Rosetta Stone Portuguese</v>
      </c>
      <c r="D2259" s="218" t="str">
        <v>+ Rosetta Stone: Portuguese</v>
      </c>
      <c r="E2259" s="218" t="str">
        <v>Language Arts</v>
      </c>
      <c r="F2259" s="219" t="str">
        <v>Oral</v>
      </c>
      <c r="G2259" s="5">
        <v>82</v>
      </c>
      <c r="H2259" s="5" t="str">
        <v>Jesse</v>
      </c>
      <c r="I2259" s="5" t="str">
        <v>Planned</v>
      </c>
      <c r="J2259" s="220">
        <f>_xlfn.XLOOKUP(G2259,Calendar!$A$2:$A$300,Calendar!$B$2:$B$300)</f>
        <v>43462</v>
      </c>
      <c r="K2259" s="5" t="b">
        <f t="shared" ref="K2259:K2322" ca="1" si="111">J2259&lt;=$D$1</f>
        <v>0</v>
      </c>
      <c r="L2259" s="5" t="str">
        <f t="shared" ref="L2259:L2322" si="112">E2259&amp;D2259&amp;G2259</f>
        <v>Language Arts+ Rosetta Stone: Portuguese82</v>
      </c>
    </row>
    <row r="2260" spans="1:12" hidden="1" x14ac:dyDescent="0.25">
      <c r="A2260" s="217" t="str">
        <f t="shared" si="110"/>
        <v>ƒ __/__</v>
      </c>
      <c r="B2260" s="217" t="str">
        <f>IFERROR(IF(VLOOKUP(L2260,ActivityList[#Data],13,0)="Yes"," "&amp;Map,"")&amp;IF(VLOOKUP(L2260,ActivityList[#Data],14,0)="Yes"," "&amp;Timeline,IF(VLOOKUP(L2260,ActivityList[#Data],14,0)="Figure"," "&amp;Timeline&amp;Figure,"")),"")</f>
        <v/>
      </c>
      <c r="C2260" s="85" t="str">
        <v>20 minutes of Rosetta Stone Portuguese</v>
      </c>
      <c r="D2260" s="218" t="str">
        <v>+ Rosetta Stone: Portuguese</v>
      </c>
      <c r="E2260" s="218" t="str">
        <v>Language Arts</v>
      </c>
      <c r="F2260" s="219" t="str">
        <v>Oral</v>
      </c>
      <c r="G2260" s="5">
        <v>84</v>
      </c>
      <c r="H2260" s="5" t="str">
        <v>Jesse</v>
      </c>
      <c r="I2260" s="5" t="str">
        <v>Planned</v>
      </c>
      <c r="J2260" s="220">
        <f>_xlfn.XLOOKUP(G2260,Calendar!$A$2:$A$300,Calendar!$B$2:$B$300)</f>
        <v>43468</v>
      </c>
      <c r="K2260" s="5" t="b">
        <f t="shared" ca="1" si="111"/>
        <v>0</v>
      </c>
      <c r="L2260" s="5" t="str">
        <f t="shared" si="112"/>
        <v>Language Arts+ Rosetta Stone: Portuguese84</v>
      </c>
    </row>
    <row r="2261" spans="1:12" hidden="1" x14ac:dyDescent="0.25">
      <c r="A2261" s="217" t="str">
        <f t="shared" si="110"/>
        <v>ƒ __/__</v>
      </c>
      <c r="B2261" s="217" t="str">
        <f>IFERROR(IF(VLOOKUP(L2261,ActivityList[#Data],13,0)="Yes"," "&amp;Map,"")&amp;IF(VLOOKUP(L2261,ActivityList[#Data],14,0)="Yes"," "&amp;Timeline,IF(VLOOKUP(L2261,ActivityList[#Data],14,0)="Figure"," "&amp;Timeline&amp;Figure,"")),"")</f>
        <v/>
      </c>
      <c r="C2261" s="85" t="str">
        <v>20 minutes of Rosetta Stone Portuguese</v>
      </c>
      <c r="D2261" s="218" t="str">
        <v>+ Rosetta Stone: Portuguese</v>
      </c>
      <c r="E2261" s="218" t="str">
        <v>Language Arts</v>
      </c>
      <c r="F2261" s="219" t="str">
        <v>Oral</v>
      </c>
      <c r="G2261" s="5">
        <v>87</v>
      </c>
      <c r="H2261" s="5" t="str">
        <v>Jesse</v>
      </c>
      <c r="I2261" s="5" t="str">
        <v>Planned</v>
      </c>
      <c r="J2261" s="220">
        <f>_xlfn.XLOOKUP(G2261,Calendar!$A$2:$A$300,Calendar!$B$2:$B$300)</f>
        <v>43473</v>
      </c>
      <c r="K2261" s="5" t="b">
        <f t="shared" ca="1" si="111"/>
        <v>0</v>
      </c>
      <c r="L2261" s="5" t="str">
        <f t="shared" si="112"/>
        <v>Language Arts+ Rosetta Stone: Portuguese87</v>
      </c>
    </row>
    <row r="2262" spans="1:12" hidden="1" x14ac:dyDescent="0.25">
      <c r="A2262" s="217" t="str">
        <f t="shared" si="110"/>
        <v>ƒ __/__</v>
      </c>
      <c r="B2262" s="217" t="str">
        <f>IFERROR(IF(VLOOKUP(L2262,ActivityList[#Data],13,0)="Yes"," "&amp;Map,"")&amp;IF(VLOOKUP(L2262,ActivityList[#Data],14,0)="Yes"," "&amp;Timeline,IF(VLOOKUP(L2262,ActivityList[#Data],14,0)="Figure"," "&amp;Timeline&amp;Figure,"")),"")</f>
        <v/>
      </c>
      <c r="C2262" s="85" t="str">
        <v>20 minutes of Rosetta Stone Portuguese</v>
      </c>
      <c r="D2262" s="218" t="str">
        <v>+ Rosetta Stone: Portuguese</v>
      </c>
      <c r="E2262" s="218" t="str">
        <v>Language Arts</v>
      </c>
      <c r="F2262" s="219" t="str">
        <v>Oral</v>
      </c>
      <c r="G2262" s="5">
        <v>89</v>
      </c>
      <c r="H2262" s="5" t="str">
        <v>Jesse</v>
      </c>
      <c r="I2262" s="5" t="str">
        <v>Planned</v>
      </c>
      <c r="J2262" s="220">
        <f>_xlfn.XLOOKUP(G2262,Calendar!$A$2:$A$300,Calendar!$B$2:$B$300)</f>
        <v>43475</v>
      </c>
      <c r="K2262" s="5" t="b">
        <f t="shared" ca="1" si="111"/>
        <v>0</v>
      </c>
      <c r="L2262" s="5" t="str">
        <f t="shared" si="112"/>
        <v>Language Arts+ Rosetta Stone: Portuguese89</v>
      </c>
    </row>
    <row r="2263" spans="1:12" hidden="1" x14ac:dyDescent="0.25">
      <c r="A2263" s="217" t="str">
        <f t="shared" si="110"/>
        <v>ƒ __/__</v>
      </c>
      <c r="B2263" s="217" t="str">
        <f>IFERROR(IF(VLOOKUP(L2263,ActivityList[#Data],13,0)="Yes"," "&amp;Map,"")&amp;IF(VLOOKUP(L2263,ActivityList[#Data],14,0)="Yes"," "&amp;Timeline,IF(VLOOKUP(L2263,ActivityList[#Data],14,0)="Figure"," "&amp;Timeline&amp;Figure,"")),"")</f>
        <v/>
      </c>
      <c r="C2263" s="85" t="str">
        <v>20 minutes of Rosetta Stone Portuguese</v>
      </c>
      <c r="D2263" s="218" t="str">
        <v>+ Rosetta Stone: Portuguese</v>
      </c>
      <c r="E2263" s="218" t="str">
        <v>Language Arts</v>
      </c>
      <c r="F2263" s="219" t="str">
        <v>Oral</v>
      </c>
      <c r="G2263" s="5">
        <v>92</v>
      </c>
      <c r="H2263" s="5" t="str">
        <v>Jesse</v>
      </c>
      <c r="I2263" s="5" t="str">
        <v>Planned</v>
      </c>
      <c r="J2263" s="220">
        <f>_xlfn.XLOOKUP(G2263,Calendar!$A$2:$A$300,Calendar!$B$2:$B$300)</f>
        <v>43480</v>
      </c>
      <c r="K2263" s="5" t="b">
        <f t="shared" ca="1" si="111"/>
        <v>0</v>
      </c>
      <c r="L2263" s="5" t="str">
        <f t="shared" si="112"/>
        <v>Language Arts+ Rosetta Stone: Portuguese92</v>
      </c>
    </row>
    <row r="2264" spans="1:12" hidden="1" x14ac:dyDescent="0.25">
      <c r="A2264" s="217" t="str">
        <f t="shared" si="110"/>
        <v>ƒ __/__</v>
      </c>
      <c r="B2264" s="217" t="str">
        <f>IFERROR(IF(VLOOKUP(L2264,ActivityList[#Data],13,0)="Yes"," "&amp;Map,"")&amp;IF(VLOOKUP(L2264,ActivityList[#Data],14,0)="Yes"," "&amp;Timeline,IF(VLOOKUP(L2264,ActivityList[#Data],14,0)="Figure"," "&amp;Timeline&amp;Figure,"")),"")</f>
        <v/>
      </c>
      <c r="C2264" s="85" t="str">
        <v>20 minutes of Rosetta Stone Portuguese</v>
      </c>
      <c r="D2264" s="218" t="str">
        <v>+ Rosetta Stone: Portuguese</v>
      </c>
      <c r="E2264" s="218" t="str">
        <v>Language Arts</v>
      </c>
      <c r="F2264" s="219" t="str">
        <v>Oral</v>
      </c>
      <c r="G2264" s="5">
        <v>94</v>
      </c>
      <c r="H2264" s="5" t="str">
        <v>Jesse</v>
      </c>
      <c r="I2264" s="5" t="str">
        <v>Planned</v>
      </c>
      <c r="J2264" s="220">
        <f>_xlfn.XLOOKUP(G2264,Calendar!$A$2:$A$300,Calendar!$B$2:$B$300)</f>
        <v>43482</v>
      </c>
      <c r="K2264" s="5" t="b">
        <f t="shared" ca="1" si="111"/>
        <v>0</v>
      </c>
      <c r="L2264" s="5" t="str">
        <f t="shared" si="112"/>
        <v>Language Arts+ Rosetta Stone: Portuguese94</v>
      </c>
    </row>
    <row r="2265" spans="1:12" hidden="1" x14ac:dyDescent="0.25">
      <c r="A2265" s="217" t="str">
        <f t="shared" si="110"/>
        <v>ƒ __/__</v>
      </c>
      <c r="B2265" s="217" t="str">
        <f>IFERROR(IF(VLOOKUP(L2265,ActivityList[#Data],13,0)="Yes"," "&amp;Map,"")&amp;IF(VLOOKUP(L2265,ActivityList[#Data],14,0)="Yes"," "&amp;Timeline,IF(VLOOKUP(L2265,ActivityList[#Data],14,0)="Figure"," "&amp;Timeline&amp;Figure,"")),"")</f>
        <v/>
      </c>
      <c r="C2265" s="85" t="str">
        <v>20 minutes of Rosetta Stone Portuguese</v>
      </c>
      <c r="D2265" s="218" t="str">
        <v>+ Rosetta Stone: Portuguese</v>
      </c>
      <c r="E2265" s="218" t="str">
        <v>Language Arts</v>
      </c>
      <c r="F2265" s="219" t="str">
        <v>Oral</v>
      </c>
      <c r="G2265" s="5">
        <v>97</v>
      </c>
      <c r="H2265" s="5" t="str">
        <v>Jesse</v>
      </c>
      <c r="I2265" s="5" t="str">
        <v>Planned</v>
      </c>
      <c r="J2265" s="220">
        <f>_xlfn.XLOOKUP(G2265,Calendar!$A$2:$A$300,Calendar!$B$2:$B$300)</f>
        <v>43487</v>
      </c>
      <c r="K2265" s="5" t="b">
        <f t="shared" ca="1" si="111"/>
        <v>0</v>
      </c>
      <c r="L2265" s="5" t="str">
        <f t="shared" si="112"/>
        <v>Language Arts+ Rosetta Stone: Portuguese97</v>
      </c>
    </row>
    <row r="2266" spans="1:12" hidden="1" x14ac:dyDescent="0.25">
      <c r="A2266" s="217" t="str">
        <f t="shared" si="110"/>
        <v>ƒ __/__</v>
      </c>
      <c r="B2266" s="217" t="str">
        <f>IFERROR(IF(VLOOKUP(L2266,ActivityList[#Data],13,0)="Yes"," "&amp;Map,"")&amp;IF(VLOOKUP(L2266,ActivityList[#Data],14,0)="Yes"," "&amp;Timeline,IF(VLOOKUP(L2266,ActivityList[#Data],14,0)="Figure"," "&amp;Timeline&amp;Figure,"")),"")</f>
        <v/>
      </c>
      <c r="C2266" s="85" t="str">
        <v>20 minutes of Rosetta Stone Portuguese</v>
      </c>
      <c r="D2266" s="218" t="str">
        <v>+ Rosetta Stone: Portuguese</v>
      </c>
      <c r="E2266" s="218" t="str">
        <v>Language Arts</v>
      </c>
      <c r="F2266" s="219" t="str">
        <v>Oral</v>
      </c>
      <c r="G2266" s="5">
        <v>99</v>
      </c>
      <c r="H2266" s="5" t="str">
        <v>Jesse</v>
      </c>
      <c r="I2266" s="5" t="str">
        <v>Planned</v>
      </c>
      <c r="J2266" s="220">
        <f>_xlfn.XLOOKUP(G2266,Calendar!$A$2:$A$300,Calendar!$B$2:$B$300)</f>
        <v>43489</v>
      </c>
      <c r="K2266" s="5" t="b">
        <f t="shared" ca="1" si="111"/>
        <v>0</v>
      </c>
      <c r="L2266" s="5" t="str">
        <f t="shared" si="112"/>
        <v>Language Arts+ Rosetta Stone: Portuguese99</v>
      </c>
    </row>
    <row r="2267" spans="1:12" hidden="1" x14ac:dyDescent="0.25">
      <c r="A2267" s="217" t="str">
        <f t="shared" si="110"/>
        <v>ƒ __/__</v>
      </c>
      <c r="B2267" s="217" t="str">
        <f>IFERROR(IF(VLOOKUP(L2267,ActivityList[#Data],13,0)="Yes"," "&amp;Map,"")&amp;IF(VLOOKUP(L2267,ActivityList[#Data],14,0)="Yes"," "&amp;Timeline,IF(VLOOKUP(L2267,ActivityList[#Data],14,0)="Figure"," "&amp;Timeline&amp;Figure,"")),"")</f>
        <v/>
      </c>
      <c r="C2267" s="85" t="str">
        <v>20 minutes of Rosetta Stone Portuguese</v>
      </c>
      <c r="D2267" s="218" t="str">
        <v>+ Rosetta Stone: Portuguese</v>
      </c>
      <c r="E2267" s="218" t="str">
        <v>Language Arts</v>
      </c>
      <c r="F2267" s="219" t="str">
        <v>Oral</v>
      </c>
      <c r="G2267" s="5">
        <v>102</v>
      </c>
      <c r="H2267" s="5" t="str">
        <v>Jesse</v>
      </c>
      <c r="I2267" s="5" t="str">
        <v>Planned</v>
      </c>
      <c r="J2267" s="220">
        <f>_xlfn.XLOOKUP(G2267,Calendar!$A$2:$A$300,Calendar!$B$2:$B$300)</f>
        <v>43494</v>
      </c>
      <c r="K2267" s="5" t="b">
        <f t="shared" ca="1" si="111"/>
        <v>0</v>
      </c>
      <c r="L2267" s="5" t="str">
        <f t="shared" si="112"/>
        <v>Language Arts+ Rosetta Stone: Portuguese102</v>
      </c>
    </row>
    <row r="2268" spans="1:12" hidden="1" x14ac:dyDescent="0.25">
      <c r="A2268" s="217" t="str">
        <f t="shared" si="110"/>
        <v>ƒ __/__</v>
      </c>
      <c r="B2268" s="217" t="str">
        <f>IFERROR(IF(VLOOKUP(L2268,ActivityList[#Data],13,0)="Yes"," "&amp;Map,"")&amp;IF(VLOOKUP(L2268,ActivityList[#Data],14,0)="Yes"," "&amp;Timeline,IF(VLOOKUP(L2268,ActivityList[#Data],14,0)="Figure"," "&amp;Timeline&amp;Figure,"")),"")</f>
        <v/>
      </c>
      <c r="C2268" s="85" t="str">
        <v>20 minutes of Rosetta Stone Portuguese</v>
      </c>
      <c r="D2268" s="218" t="str">
        <v>+ Rosetta Stone: Portuguese</v>
      </c>
      <c r="E2268" s="218" t="str">
        <v>Language Arts</v>
      </c>
      <c r="F2268" s="219" t="str">
        <v>Oral</v>
      </c>
      <c r="G2268" s="5">
        <v>104</v>
      </c>
      <c r="H2268" s="5" t="str">
        <v>Jesse</v>
      </c>
      <c r="I2268" s="5" t="str">
        <v>Planned</v>
      </c>
      <c r="J2268" s="220">
        <f>_xlfn.XLOOKUP(G2268,Calendar!$A$2:$A$300,Calendar!$B$2:$B$300)</f>
        <v>43496</v>
      </c>
      <c r="K2268" s="5" t="b">
        <f t="shared" ca="1" si="111"/>
        <v>0</v>
      </c>
      <c r="L2268" s="5" t="str">
        <f t="shared" si="112"/>
        <v>Language Arts+ Rosetta Stone: Portuguese104</v>
      </c>
    </row>
    <row r="2269" spans="1:12" hidden="1" x14ac:dyDescent="0.25">
      <c r="A2269" s="217" t="str">
        <f t="shared" si="110"/>
        <v>ƒ __/__</v>
      </c>
      <c r="B2269" s="217" t="str">
        <f>IFERROR(IF(VLOOKUP(L2269,ActivityList[#Data],13,0)="Yes"," "&amp;Map,"")&amp;IF(VLOOKUP(L2269,ActivityList[#Data],14,0)="Yes"," "&amp;Timeline,IF(VLOOKUP(L2269,ActivityList[#Data],14,0)="Figure"," "&amp;Timeline&amp;Figure,"")),"")</f>
        <v/>
      </c>
      <c r="C2269" s="85" t="str">
        <v>20 minutes of Rosetta Stone Portuguese</v>
      </c>
      <c r="D2269" s="218" t="str">
        <v>+ Rosetta Stone: Portuguese</v>
      </c>
      <c r="E2269" s="218" t="str">
        <v>Language Arts</v>
      </c>
      <c r="F2269" s="219" t="str">
        <v>Oral</v>
      </c>
      <c r="G2269" s="5">
        <v>107</v>
      </c>
      <c r="H2269" s="5" t="str">
        <v>Jesse</v>
      </c>
      <c r="I2269" s="5" t="str">
        <v>Planned</v>
      </c>
      <c r="J2269" s="220">
        <f>_xlfn.XLOOKUP(G2269,Calendar!$A$2:$A$300,Calendar!$B$2:$B$300)</f>
        <v>43501</v>
      </c>
      <c r="K2269" s="5" t="b">
        <f t="shared" ca="1" si="111"/>
        <v>0</v>
      </c>
      <c r="L2269" s="5" t="str">
        <f t="shared" si="112"/>
        <v>Language Arts+ Rosetta Stone: Portuguese107</v>
      </c>
    </row>
    <row r="2270" spans="1:12" hidden="1" x14ac:dyDescent="0.25">
      <c r="A2270" s="217" t="str">
        <f t="shared" si="110"/>
        <v>ƒ __/__</v>
      </c>
      <c r="B2270" s="217" t="str">
        <f>IFERROR(IF(VLOOKUP(L2270,ActivityList[#Data],13,0)="Yes"," "&amp;Map,"")&amp;IF(VLOOKUP(L2270,ActivityList[#Data],14,0)="Yes"," "&amp;Timeline,IF(VLOOKUP(L2270,ActivityList[#Data],14,0)="Figure"," "&amp;Timeline&amp;Figure,"")),"")</f>
        <v/>
      </c>
      <c r="C2270" s="85" t="str">
        <v>20 minutes of Rosetta Stone Portuguese</v>
      </c>
      <c r="D2270" s="218" t="str">
        <v>+ Rosetta Stone: Portuguese</v>
      </c>
      <c r="E2270" s="218" t="str">
        <v>Language Arts</v>
      </c>
      <c r="F2270" s="219" t="str">
        <v>Oral</v>
      </c>
      <c r="G2270" s="5">
        <v>109</v>
      </c>
      <c r="H2270" s="5" t="str">
        <v>Jesse</v>
      </c>
      <c r="I2270" s="5" t="str">
        <v>Planned</v>
      </c>
      <c r="J2270" s="220">
        <f>_xlfn.XLOOKUP(G2270,Calendar!$A$2:$A$300,Calendar!$B$2:$B$300)</f>
        <v>43503</v>
      </c>
      <c r="K2270" s="5" t="b">
        <f t="shared" ca="1" si="111"/>
        <v>0</v>
      </c>
      <c r="L2270" s="5" t="str">
        <f t="shared" si="112"/>
        <v>Language Arts+ Rosetta Stone: Portuguese109</v>
      </c>
    </row>
    <row r="2271" spans="1:12" hidden="1" x14ac:dyDescent="0.25">
      <c r="A2271" s="217" t="str">
        <f t="shared" si="110"/>
        <v>ƒ __/__</v>
      </c>
      <c r="B2271" s="217" t="str">
        <f>IFERROR(IF(VLOOKUP(L2271,ActivityList[#Data],13,0)="Yes"," "&amp;Map,"")&amp;IF(VLOOKUP(L2271,ActivityList[#Data],14,0)="Yes"," "&amp;Timeline,IF(VLOOKUP(L2271,ActivityList[#Data],14,0)="Figure"," "&amp;Timeline&amp;Figure,"")),"")</f>
        <v/>
      </c>
      <c r="C2271" s="85" t="str">
        <v>20 minutes of Rosetta Stone Portuguese</v>
      </c>
      <c r="D2271" s="218" t="str">
        <v>+ Rosetta Stone: Portuguese</v>
      </c>
      <c r="E2271" s="218" t="str">
        <v>Language Arts</v>
      </c>
      <c r="F2271" s="219" t="str">
        <v>Oral</v>
      </c>
      <c r="G2271" s="5">
        <v>112</v>
      </c>
      <c r="H2271" s="5" t="str">
        <v>Jesse</v>
      </c>
      <c r="I2271" s="5" t="str">
        <v>Planned</v>
      </c>
      <c r="J2271" s="220">
        <f>_xlfn.XLOOKUP(G2271,Calendar!$A$2:$A$300,Calendar!$B$2:$B$300)</f>
        <v>43508</v>
      </c>
      <c r="K2271" s="5" t="b">
        <f t="shared" ca="1" si="111"/>
        <v>0</v>
      </c>
      <c r="L2271" s="5" t="str">
        <f t="shared" si="112"/>
        <v>Language Arts+ Rosetta Stone: Portuguese112</v>
      </c>
    </row>
    <row r="2272" spans="1:12" hidden="1" x14ac:dyDescent="0.25">
      <c r="A2272" s="217" t="str">
        <f t="shared" si="110"/>
        <v>ƒ __/__</v>
      </c>
      <c r="B2272" s="217" t="str">
        <f>IFERROR(IF(VLOOKUP(L2272,ActivityList[#Data],13,0)="Yes"," "&amp;Map,"")&amp;IF(VLOOKUP(L2272,ActivityList[#Data],14,0)="Yes"," "&amp;Timeline,IF(VLOOKUP(L2272,ActivityList[#Data],14,0)="Figure"," "&amp;Timeline&amp;Figure,"")),"")</f>
        <v/>
      </c>
      <c r="C2272" s="85" t="str">
        <v>20 minutes of Rosetta Stone Portuguese</v>
      </c>
      <c r="D2272" s="218" t="str">
        <v>+ Rosetta Stone: Portuguese</v>
      </c>
      <c r="E2272" s="218" t="str">
        <v>Language Arts</v>
      </c>
      <c r="F2272" s="219" t="str">
        <v>Oral</v>
      </c>
      <c r="G2272" s="5">
        <v>114</v>
      </c>
      <c r="H2272" s="5" t="str">
        <v>Jesse</v>
      </c>
      <c r="I2272" s="5" t="str">
        <v>Planned</v>
      </c>
      <c r="J2272" s="220">
        <f>_xlfn.XLOOKUP(G2272,Calendar!$A$2:$A$300,Calendar!$B$2:$B$300)</f>
        <v>43510</v>
      </c>
      <c r="K2272" s="5" t="b">
        <f t="shared" ca="1" si="111"/>
        <v>0</v>
      </c>
      <c r="L2272" s="5" t="str">
        <f t="shared" si="112"/>
        <v>Language Arts+ Rosetta Stone: Portuguese114</v>
      </c>
    </row>
    <row r="2273" spans="1:12" hidden="1" x14ac:dyDescent="0.25">
      <c r="A2273" s="217" t="str">
        <f t="shared" si="110"/>
        <v>ƒ __/__</v>
      </c>
      <c r="B2273" s="217" t="str">
        <f>IFERROR(IF(VLOOKUP(L2273,ActivityList[#Data],13,0)="Yes"," "&amp;Map,"")&amp;IF(VLOOKUP(L2273,ActivityList[#Data],14,0)="Yes"," "&amp;Timeline,IF(VLOOKUP(L2273,ActivityList[#Data],14,0)="Figure"," "&amp;Timeline&amp;Figure,"")),"")</f>
        <v/>
      </c>
      <c r="C2273" s="85" t="str">
        <v>20 minutes of Rosetta Stone Portuguese</v>
      </c>
      <c r="D2273" s="218" t="str">
        <v>+ Rosetta Stone: Portuguese</v>
      </c>
      <c r="E2273" s="218" t="str">
        <v>Language Arts</v>
      </c>
      <c r="F2273" s="219" t="str">
        <v>Oral</v>
      </c>
      <c r="G2273" s="5">
        <v>117</v>
      </c>
      <c r="H2273" s="5" t="str">
        <v>Jesse</v>
      </c>
      <c r="I2273" s="5" t="str">
        <v>Planned</v>
      </c>
      <c r="J2273" s="220">
        <f>_xlfn.XLOOKUP(G2273,Calendar!$A$2:$A$300,Calendar!$B$2:$B$300)</f>
        <v>43515</v>
      </c>
      <c r="K2273" s="5" t="b">
        <f t="shared" ca="1" si="111"/>
        <v>0</v>
      </c>
      <c r="L2273" s="5" t="str">
        <f t="shared" si="112"/>
        <v>Language Arts+ Rosetta Stone: Portuguese117</v>
      </c>
    </row>
    <row r="2274" spans="1:12" hidden="1" x14ac:dyDescent="0.25">
      <c r="A2274" s="217" t="str">
        <f t="shared" si="110"/>
        <v>ƒ __/__</v>
      </c>
      <c r="B2274" s="217" t="str">
        <f>IFERROR(IF(VLOOKUP(L2274,ActivityList[#Data],13,0)="Yes"," "&amp;Map,"")&amp;IF(VLOOKUP(L2274,ActivityList[#Data],14,0)="Yes"," "&amp;Timeline,IF(VLOOKUP(L2274,ActivityList[#Data],14,0)="Figure"," "&amp;Timeline&amp;Figure,"")),"")</f>
        <v/>
      </c>
      <c r="C2274" s="85" t="str">
        <v>20 minutes of Rosetta Stone Portuguese</v>
      </c>
      <c r="D2274" s="218" t="str">
        <v>+ Rosetta Stone: Portuguese</v>
      </c>
      <c r="E2274" s="218" t="str">
        <v>Language Arts</v>
      </c>
      <c r="F2274" s="219" t="str">
        <v>Oral</v>
      </c>
      <c r="G2274" s="5">
        <v>119</v>
      </c>
      <c r="H2274" s="5" t="str">
        <v>Jesse</v>
      </c>
      <c r="I2274" s="5" t="str">
        <v>Planned</v>
      </c>
      <c r="J2274" s="220">
        <f>_xlfn.XLOOKUP(G2274,Calendar!$A$2:$A$300,Calendar!$B$2:$B$300)</f>
        <v>43517</v>
      </c>
      <c r="K2274" s="5" t="b">
        <f t="shared" ca="1" si="111"/>
        <v>0</v>
      </c>
      <c r="L2274" s="5" t="str">
        <f t="shared" si="112"/>
        <v>Language Arts+ Rosetta Stone: Portuguese119</v>
      </c>
    </row>
    <row r="2275" spans="1:12" hidden="1" x14ac:dyDescent="0.25">
      <c r="A2275" s="217" t="str">
        <f t="shared" si="110"/>
        <v>ƒ __/__</v>
      </c>
      <c r="B2275" s="217" t="str">
        <f>IFERROR(IF(VLOOKUP(L2275,ActivityList[#Data],13,0)="Yes"," "&amp;Map,"")&amp;IF(VLOOKUP(L2275,ActivityList[#Data],14,0)="Yes"," "&amp;Timeline,IF(VLOOKUP(L2275,ActivityList[#Data],14,0)="Figure"," "&amp;Timeline&amp;Figure,"")),"")</f>
        <v/>
      </c>
      <c r="C2275" s="85" t="str">
        <v>20 minutes of Rosetta Stone Portuguese</v>
      </c>
      <c r="D2275" s="218" t="str">
        <v>+ Rosetta Stone: Portuguese</v>
      </c>
      <c r="E2275" s="218" t="str">
        <v>Language Arts</v>
      </c>
      <c r="F2275" s="219" t="str">
        <v>Oral</v>
      </c>
      <c r="G2275" s="5">
        <v>122</v>
      </c>
      <c r="H2275" s="5" t="str">
        <v>Jesse</v>
      </c>
      <c r="I2275" s="5" t="str">
        <v>Planned</v>
      </c>
      <c r="J2275" s="220">
        <f>_xlfn.XLOOKUP(G2275,Calendar!$A$2:$A$300,Calendar!$B$2:$B$300)</f>
        <v>43522</v>
      </c>
      <c r="K2275" s="5" t="b">
        <f t="shared" ca="1" si="111"/>
        <v>0</v>
      </c>
      <c r="L2275" s="5" t="str">
        <f t="shared" si="112"/>
        <v>Language Arts+ Rosetta Stone: Portuguese122</v>
      </c>
    </row>
    <row r="2276" spans="1:12" hidden="1" x14ac:dyDescent="0.25">
      <c r="A2276" s="217" t="str">
        <f t="shared" si="110"/>
        <v>ƒ __/__</v>
      </c>
      <c r="B2276" s="217" t="str">
        <f>IFERROR(IF(VLOOKUP(L2276,ActivityList[#Data],13,0)="Yes"," "&amp;Map,"")&amp;IF(VLOOKUP(L2276,ActivityList[#Data],14,0)="Yes"," "&amp;Timeline,IF(VLOOKUP(L2276,ActivityList[#Data],14,0)="Figure"," "&amp;Timeline&amp;Figure,"")),"")</f>
        <v/>
      </c>
      <c r="C2276" s="85" t="str">
        <v>20 minutes of Rosetta Stone Portuguese</v>
      </c>
      <c r="D2276" s="218" t="str">
        <v>+ Rosetta Stone: Portuguese</v>
      </c>
      <c r="E2276" s="218" t="str">
        <v>Language Arts</v>
      </c>
      <c r="F2276" s="219" t="str">
        <v>Oral</v>
      </c>
      <c r="G2276" s="5">
        <v>124</v>
      </c>
      <c r="H2276" s="5" t="str">
        <v>Jesse</v>
      </c>
      <c r="I2276" s="5" t="str">
        <v>Planned</v>
      </c>
      <c r="J2276" s="220">
        <f>_xlfn.XLOOKUP(G2276,Calendar!$A$2:$A$300,Calendar!$B$2:$B$300)</f>
        <v>43524</v>
      </c>
      <c r="K2276" s="5" t="b">
        <f t="shared" ca="1" si="111"/>
        <v>0</v>
      </c>
      <c r="L2276" s="5" t="str">
        <f t="shared" si="112"/>
        <v>Language Arts+ Rosetta Stone: Portuguese124</v>
      </c>
    </row>
    <row r="2277" spans="1:12" hidden="1" x14ac:dyDescent="0.25">
      <c r="A2277" s="217" t="str">
        <f t="shared" si="110"/>
        <v>ƒ __/__</v>
      </c>
      <c r="B2277" s="217" t="str">
        <f>IFERROR(IF(VLOOKUP(L2277,ActivityList[#Data],13,0)="Yes"," "&amp;Map,"")&amp;IF(VLOOKUP(L2277,ActivityList[#Data],14,0)="Yes"," "&amp;Timeline,IF(VLOOKUP(L2277,ActivityList[#Data],14,0)="Figure"," "&amp;Timeline&amp;Figure,"")),"")</f>
        <v/>
      </c>
      <c r="C2277" s="85" t="str">
        <v>20 minutes of Rosetta Stone Portuguese</v>
      </c>
      <c r="D2277" s="218" t="str">
        <v>+ Rosetta Stone: Portuguese</v>
      </c>
      <c r="E2277" s="218" t="str">
        <v>Language Arts</v>
      </c>
      <c r="F2277" s="219" t="str">
        <v>Oral</v>
      </c>
      <c r="G2277" s="5">
        <v>127</v>
      </c>
      <c r="H2277" s="5" t="str">
        <v>Jesse</v>
      </c>
      <c r="I2277" s="5" t="str">
        <v>Planned</v>
      </c>
      <c r="J2277" s="220">
        <f>_xlfn.XLOOKUP(G2277,Calendar!$A$2:$A$300,Calendar!$B$2:$B$300)</f>
        <v>43529</v>
      </c>
      <c r="K2277" s="5" t="b">
        <f t="shared" ca="1" si="111"/>
        <v>0</v>
      </c>
      <c r="L2277" s="5" t="str">
        <f t="shared" si="112"/>
        <v>Language Arts+ Rosetta Stone: Portuguese127</v>
      </c>
    </row>
    <row r="2278" spans="1:12" hidden="1" x14ac:dyDescent="0.25">
      <c r="A2278" s="217" t="str">
        <f t="shared" si="110"/>
        <v>ƒ __/__</v>
      </c>
      <c r="B2278" s="217" t="str">
        <f>IFERROR(IF(VLOOKUP(L2278,ActivityList[#Data],13,0)="Yes"," "&amp;Map,"")&amp;IF(VLOOKUP(L2278,ActivityList[#Data],14,0)="Yes"," "&amp;Timeline,IF(VLOOKUP(L2278,ActivityList[#Data],14,0)="Figure"," "&amp;Timeline&amp;Figure,"")),"")</f>
        <v/>
      </c>
      <c r="C2278" s="85" t="str">
        <v>20 minutes of Rosetta Stone Portuguese</v>
      </c>
      <c r="D2278" s="218" t="str">
        <v>+ Rosetta Stone: Portuguese</v>
      </c>
      <c r="E2278" s="218" t="str">
        <v>Language Arts</v>
      </c>
      <c r="F2278" s="219" t="str">
        <v>Oral</v>
      </c>
      <c r="G2278" s="5">
        <v>129</v>
      </c>
      <c r="H2278" s="5" t="str">
        <v>Jesse</v>
      </c>
      <c r="I2278" s="5" t="str">
        <v>Planned</v>
      </c>
      <c r="J2278" s="220">
        <f>_xlfn.XLOOKUP(G2278,Calendar!$A$2:$A$300,Calendar!$B$2:$B$300)</f>
        <v>43531</v>
      </c>
      <c r="K2278" s="5" t="b">
        <f t="shared" ca="1" si="111"/>
        <v>0</v>
      </c>
      <c r="L2278" s="5" t="str">
        <f t="shared" si="112"/>
        <v>Language Arts+ Rosetta Stone: Portuguese129</v>
      </c>
    </row>
    <row r="2279" spans="1:12" hidden="1" x14ac:dyDescent="0.25">
      <c r="A2279" s="217" t="str">
        <f t="shared" si="110"/>
        <v>ƒ __/__</v>
      </c>
      <c r="B2279" s="217" t="str">
        <f>IFERROR(IF(VLOOKUP(L2279,ActivityList[#Data],13,0)="Yes"," "&amp;Map,"")&amp;IF(VLOOKUP(L2279,ActivityList[#Data],14,0)="Yes"," "&amp;Timeline,IF(VLOOKUP(L2279,ActivityList[#Data],14,0)="Figure"," "&amp;Timeline&amp;Figure,"")),"")</f>
        <v/>
      </c>
      <c r="C2279" s="85" t="str">
        <v>20 minutes of Rosetta Stone Portuguese</v>
      </c>
      <c r="D2279" s="218" t="str">
        <v>+ Rosetta Stone: Portuguese</v>
      </c>
      <c r="E2279" s="218" t="str">
        <v>Language Arts</v>
      </c>
      <c r="F2279" s="219" t="str">
        <v>Oral</v>
      </c>
      <c r="G2279" s="5">
        <v>132</v>
      </c>
      <c r="H2279" s="5" t="str">
        <v>Jesse</v>
      </c>
      <c r="I2279" s="5" t="str">
        <v>Planned</v>
      </c>
      <c r="J2279" s="220">
        <f>_xlfn.XLOOKUP(G2279,Calendar!$A$2:$A$300,Calendar!$B$2:$B$300)</f>
        <v>43536</v>
      </c>
      <c r="K2279" s="5" t="b">
        <f t="shared" ca="1" si="111"/>
        <v>0</v>
      </c>
      <c r="L2279" s="5" t="str">
        <f t="shared" si="112"/>
        <v>Language Arts+ Rosetta Stone: Portuguese132</v>
      </c>
    </row>
    <row r="2280" spans="1:12" hidden="1" x14ac:dyDescent="0.25">
      <c r="A2280" s="217" t="str">
        <f t="shared" si="110"/>
        <v>ƒ __/__</v>
      </c>
      <c r="B2280" s="217" t="str">
        <f>IFERROR(IF(VLOOKUP(L2280,ActivityList[#Data],13,0)="Yes"," "&amp;Map,"")&amp;IF(VLOOKUP(L2280,ActivityList[#Data],14,0)="Yes"," "&amp;Timeline,IF(VLOOKUP(L2280,ActivityList[#Data],14,0)="Figure"," "&amp;Timeline&amp;Figure,"")),"")</f>
        <v/>
      </c>
      <c r="C2280" s="85" t="str">
        <v>20 minutes of Rosetta Stone Portuguese</v>
      </c>
      <c r="D2280" s="218" t="str">
        <v>+ Rosetta Stone: Portuguese</v>
      </c>
      <c r="E2280" s="218" t="str">
        <v>Language Arts</v>
      </c>
      <c r="F2280" s="219" t="str">
        <v>Oral</v>
      </c>
      <c r="G2280" s="5">
        <v>134</v>
      </c>
      <c r="H2280" s="5" t="str">
        <v>Jesse</v>
      </c>
      <c r="I2280" s="5" t="str">
        <v>Planned</v>
      </c>
      <c r="J2280" s="220">
        <f>_xlfn.XLOOKUP(G2280,Calendar!$A$2:$A$300,Calendar!$B$2:$B$300)</f>
        <v>43538</v>
      </c>
      <c r="K2280" s="5" t="b">
        <f t="shared" ca="1" si="111"/>
        <v>0</v>
      </c>
      <c r="L2280" s="5" t="str">
        <f t="shared" si="112"/>
        <v>Language Arts+ Rosetta Stone: Portuguese134</v>
      </c>
    </row>
    <row r="2281" spans="1:12" hidden="1" x14ac:dyDescent="0.25">
      <c r="A2281" s="217" t="str">
        <f t="shared" si="110"/>
        <v>ƒ __/__</v>
      </c>
      <c r="B2281" s="217" t="str">
        <f>IFERROR(IF(VLOOKUP(L2281,ActivityList[#Data],13,0)="Yes"," "&amp;Map,"")&amp;IF(VLOOKUP(L2281,ActivityList[#Data],14,0)="Yes"," "&amp;Timeline,IF(VLOOKUP(L2281,ActivityList[#Data],14,0)="Figure"," "&amp;Timeline&amp;Figure,"")),"")</f>
        <v/>
      </c>
      <c r="C2281" s="85" t="str">
        <v>20 minutes of Rosetta Stone Portuguese</v>
      </c>
      <c r="D2281" s="218" t="str">
        <v>+ Rosetta Stone: Portuguese</v>
      </c>
      <c r="E2281" s="218" t="str">
        <v>Language Arts</v>
      </c>
      <c r="F2281" s="219" t="str">
        <v>Oral</v>
      </c>
      <c r="G2281" s="5">
        <v>137</v>
      </c>
      <c r="H2281" s="5" t="str">
        <v>Jesse</v>
      </c>
      <c r="I2281" s="5" t="str">
        <v>Planned</v>
      </c>
      <c r="J2281" s="220">
        <f>_xlfn.XLOOKUP(G2281,Calendar!$A$2:$A$300,Calendar!$B$2:$B$300)</f>
        <v>43543</v>
      </c>
      <c r="K2281" s="5" t="b">
        <f t="shared" ca="1" si="111"/>
        <v>0</v>
      </c>
      <c r="L2281" s="5" t="str">
        <f t="shared" si="112"/>
        <v>Language Arts+ Rosetta Stone: Portuguese137</v>
      </c>
    </row>
    <row r="2282" spans="1:12" hidden="1" x14ac:dyDescent="0.25">
      <c r="A2282" s="217" t="str">
        <f t="shared" si="110"/>
        <v>ƒ __/__</v>
      </c>
      <c r="B2282" s="217" t="str">
        <f>IFERROR(IF(VLOOKUP(L2282,ActivityList[#Data],13,0)="Yes"," "&amp;Map,"")&amp;IF(VLOOKUP(L2282,ActivityList[#Data],14,0)="Yes"," "&amp;Timeline,IF(VLOOKUP(L2282,ActivityList[#Data],14,0)="Figure"," "&amp;Timeline&amp;Figure,"")),"")</f>
        <v/>
      </c>
      <c r="C2282" s="85" t="str">
        <v>20 minutes of Rosetta Stone Portuguese</v>
      </c>
      <c r="D2282" s="218" t="str">
        <v>+ Rosetta Stone: Portuguese</v>
      </c>
      <c r="E2282" s="218" t="str">
        <v>Language Arts</v>
      </c>
      <c r="F2282" s="219" t="str">
        <v>Oral</v>
      </c>
      <c r="G2282" s="5">
        <v>139</v>
      </c>
      <c r="H2282" s="5" t="str">
        <v>Jesse</v>
      </c>
      <c r="I2282" s="5" t="str">
        <v>Planned</v>
      </c>
      <c r="J2282" s="220">
        <f>_xlfn.XLOOKUP(G2282,Calendar!$A$2:$A$300,Calendar!$B$2:$B$300)</f>
        <v>43545</v>
      </c>
      <c r="K2282" s="5" t="b">
        <f t="shared" ca="1" si="111"/>
        <v>0</v>
      </c>
      <c r="L2282" s="5" t="str">
        <f t="shared" si="112"/>
        <v>Language Arts+ Rosetta Stone: Portuguese139</v>
      </c>
    </row>
    <row r="2283" spans="1:12" hidden="1" x14ac:dyDescent="0.25">
      <c r="A2283" s="217" t="str">
        <f t="shared" si="110"/>
        <v>ƒ __/__</v>
      </c>
      <c r="B2283" s="217" t="str">
        <f>IFERROR(IF(VLOOKUP(L2283,ActivityList[#Data],13,0)="Yes"," "&amp;Map,"")&amp;IF(VLOOKUP(L2283,ActivityList[#Data],14,0)="Yes"," "&amp;Timeline,IF(VLOOKUP(L2283,ActivityList[#Data],14,0)="Figure"," "&amp;Timeline&amp;Figure,"")),"")</f>
        <v/>
      </c>
      <c r="C2283" s="85" t="str">
        <v>20 minutes of Rosetta Stone Portuguese</v>
      </c>
      <c r="D2283" s="218" t="str">
        <v>+ Rosetta Stone: Portuguese</v>
      </c>
      <c r="E2283" s="218" t="str">
        <v>Language Arts</v>
      </c>
      <c r="F2283" s="219" t="str">
        <v>Oral</v>
      </c>
      <c r="G2283" s="5">
        <v>142</v>
      </c>
      <c r="H2283" s="5" t="str">
        <v>Jesse</v>
      </c>
      <c r="I2283" s="5" t="str">
        <v>Planned</v>
      </c>
      <c r="J2283" s="220">
        <f>_xlfn.XLOOKUP(G2283,Calendar!$A$2:$A$300,Calendar!$B$2:$B$300)</f>
        <v>43550</v>
      </c>
      <c r="K2283" s="5" t="b">
        <f t="shared" ca="1" si="111"/>
        <v>0</v>
      </c>
      <c r="L2283" s="5" t="str">
        <f t="shared" si="112"/>
        <v>Language Arts+ Rosetta Stone: Portuguese142</v>
      </c>
    </row>
    <row r="2284" spans="1:12" hidden="1" x14ac:dyDescent="0.25">
      <c r="A2284" s="217" t="str">
        <f t="shared" si="110"/>
        <v>ƒ __/__</v>
      </c>
      <c r="B2284" s="217" t="str">
        <f>IFERROR(IF(VLOOKUP(L2284,ActivityList[#Data],13,0)="Yes"," "&amp;Map,"")&amp;IF(VLOOKUP(L2284,ActivityList[#Data],14,0)="Yes"," "&amp;Timeline,IF(VLOOKUP(L2284,ActivityList[#Data],14,0)="Figure"," "&amp;Timeline&amp;Figure,"")),"")</f>
        <v/>
      </c>
      <c r="C2284" s="85" t="str">
        <v>20 minutes of Rosetta Stone Portuguese</v>
      </c>
      <c r="D2284" s="218" t="str">
        <v>+ Rosetta Stone: Portuguese</v>
      </c>
      <c r="E2284" s="218" t="str">
        <v>Language Arts</v>
      </c>
      <c r="F2284" s="219" t="str">
        <v>Oral</v>
      </c>
      <c r="G2284" s="5">
        <v>144</v>
      </c>
      <c r="H2284" s="5" t="str">
        <v>Jesse</v>
      </c>
      <c r="I2284" s="5" t="str">
        <v>Planned</v>
      </c>
      <c r="J2284" s="220">
        <f>_xlfn.XLOOKUP(G2284,Calendar!$A$2:$A$300,Calendar!$B$2:$B$300)</f>
        <v>43552</v>
      </c>
      <c r="K2284" s="5" t="b">
        <f t="shared" ca="1" si="111"/>
        <v>0</v>
      </c>
      <c r="L2284" s="5" t="str">
        <f t="shared" si="112"/>
        <v>Language Arts+ Rosetta Stone: Portuguese144</v>
      </c>
    </row>
    <row r="2285" spans="1:12" hidden="1" x14ac:dyDescent="0.25">
      <c r="A2285" s="217" t="str">
        <f t="shared" si="110"/>
        <v>ƒ __/__</v>
      </c>
      <c r="B2285" s="217" t="str">
        <f>IFERROR(IF(VLOOKUP(L2285,ActivityList[#Data],13,0)="Yes"," "&amp;Map,"")&amp;IF(VLOOKUP(L2285,ActivityList[#Data],14,0)="Yes"," "&amp;Timeline,IF(VLOOKUP(L2285,ActivityList[#Data],14,0)="Figure"," "&amp;Timeline&amp;Figure,"")),"")</f>
        <v/>
      </c>
      <c r="C2285" s="85" t="str">
        <v>20 minutes of Rosetta Stone Portuguese</v>
      </c>
      <c r="D2285" s="218" t="str">
        <v>+ Rosetta Stone: Portuguese</v>
      </c>
      <c r="E2285" s="218" t="str">
        <v>Language Arts</v>
      </c>
      <c r="F2285" s="219" t="str">
        <v>Oral</v>
      </c>
      <c r="G2285" s="5">
        <v>147</v>
      </c>
      <c r="H2285" s="5" t="str">
        <v>Jesse</v>
      </c>
      <c r="I2285" s="5" t="str">
        <v>Planned</v>
      </c>
      <c r="J2285" s="220">
        <f>_xlfn.XLOOKUP(G2285,Calendar!$A$2:$A$300,Calendar!$B$2:$B$300)</f>
        <v>43557</v>
      </c>
      <c r="K2285" s="5" t="b">
        <f t="shared" ca="1" si="111"/>
        <v>0</v>
      </c>
      <c r="L2285" s="5" t="str">
        <f t="shared" si="112"/>
        <v>Language Arts+ Rosetta Stone: Portuguese147</v>
      </c>
    </row>
    <row r="2286" spans="1:12" hidden="1" x14ac:dyDescent="0.25">
      <c r="A2286" s="217" t="str">
        <f t="shared" si="110"/>
        <v>ƒ __/__</v>
      </c>
      <c r="B2286" s="217" t="str">
        <f>IFERROR(IF(VLOOKUP(L2286,ActivityList[#Data],13,0)="Yes"," "&amp;Map,"")&amp;IF(VLOOKUP(L2286,ActivityList[#Data],14,0)="Yes"," "&amp;Timeline,IF(VLOOKUP(L2286,ActivityList[#Data],14,0)="Figure"," "&amp;Timeline&amp;Figure,"")),"")</f>
        <v/>
      </c>
      <c r="C2286" s="85" t="str">
        <v>20 minutes of Rosetta Stone Portuguese</v>
      </c>
      <c r="D2286" s="218" t="str">
        <v>+ Rosetta Stone: Portuguese</v>
      </c>
      <c r="E2286" s="218" t="str">
        <v>Language Arts</v>
      </c>
      <c r="F2286" s="219" t="str">
        <v>Oral</v>
      </c>
      <c r="G2286" s="5">
        <v>149</v>
      </c>
      <c r="H2286" s="5" t="str">
        <v>Jesse</v>
      </c>
      <c r="I2286" s="5" t="str">
        <v>Planned</v>
      </c>
      <c r="J2286" s="220">
        <f>_xlfn.XLOOKUP(G2286,Calendar!$A$2:$A$300,Calendar!$B$2:$B$300)</f>
        <v>43559</v>
      </c>
      <c r="K2286" s="5" t="b">
        <f t="shared" ca="1" si="111"/>
        <v>0</v>
      </c>
      <c r="L2286" s="5" t="str">
        <f t="shared" si="112"/>
        <v>Language Arts+ Rosetta Stone: Portuguese149</v>
      </c>
    </row>
    <row r="2287" spans="1:12" hidden="1" x14ac:dyDescent="0.25">
      <c r="A2287" s="217" t="str">
        <f t="shared" si="110"/>
        <v>ƒ __/__</v>
      </c>
      <c r="B2287" s="217" t="str">
        <f>IFERROR(IF(VLOOKUP(L2287,ActivityList[#Data],13,0)="Yes"," "&amp;Map,"")&amp;IF(VLOOKUP(L2287,ActivityList[#Data],14,0)="Yes"," "&amp;Timeline,IF(VLOOKUP(L2287,ActivityList[#Data],14,0)="Figure"," "&amp;Timeline&amp;Figure,"")),"")</f>
        <v/>
      </c>
      <c r="C2287" s="85" t="str">
        <v>20 minutes of Rosetta Stone Portuguese</v>
      </c>
      <c r="D2287" s="218" t="str">
        <v>+ Rosetta Stone: Portuguese</v>
      </c>
      <c r="E2287" s="218" t="str">
        <v>Language Arts</v>
      </c>
      <c r="F2287" s="219" t="str">
        <v>Oral</v>
      </c>
      <c r="G2287" s="5">
        <v>152</v>
      </c>
      <c r="H2287" s="5" t="str">
        <v>Jesse</v>
      </c>
      <c r="I2287" s="5" t="str">
        <v>Planned</v>
      </c>
      <c r="J2287" s="220">
        <f>_xlfn.XLOOKUP(G2287,Calendar!$A$2:$A$300,Calendar!$B$2:$B$300)</f>
        <v>43564</v>
      </c>
      <c r="K2287" s="5" t="b">
        <f t="shared" ca="1" si="111"/>
        <v>0</v>
      </c>
      <c r="L2287" s="5" t="str">
        <f t="shared" si="112"/>
        <v>Language Arts+ Rosetta Stone: Portuguese152</v>
      </c>
    </row>
    <row r="2288" spans="1:12" hidden="1" x14ac:dyDescent="0.25">
      <c r="A2288" s="217" t="str">
        <f t="shared" si="110"/>
        <v>ƒ __/__</v>
      </c>
      <c r="B2288" s="217" t="str">
        <f>IFERROR(IF(VLOOKUP(L2288,ActivityList[#Data],13,0)="Yes"," "&amp;Map,"")&amp;IF(VLOOKUP(L2288,ActivityList[#Data],14,0)="Yes"," "&amp;Timeline,IF(VLOOKUP(L2288,ActivityList[#Data],14,0)="Figure"," "&amp;Timeline&amp;Figure,"")),"")</f>
        <v/>
      </c>
      <c r="C2288" s="85" t="str">
        <v>20 minutes of Rosetta Stone Portuguese</v>
      </c>
      <c r="D2288" s="218" t="str">
        <v>+ Rosetta Stone: Portuguese</v>
      </c>
      <c r="E2288" s="218" t="str">
        <v>Language Arts</v>
      </c>
      <c r="F2288" s="219" t="str">
        <v>Oral</v>
      </c>
      <c r="G2288" s="5">
        <v>154</v>
      </c>
      <c r="H2288" s="5" t="str">
        <v>Jesse</v>
      </c>
      <c r="I2288" s="5" t="str">
        <v>Planned</v>
      </c>
      <c r="J2288" s="220">
        <f>_xlfn.XLOOKUP(G2288,Calendar!$A$2:$A$300,Calendar!$B$2:$B$300)</f>
        <v>43566</v>
      </c>
      <c r="K2288" s="5" t="b">
        <f t="shared" ca="1" si="111"/>
        <v>0</v>
      </c>
      <c r="L2288" s="5" t="str">
        <f t="shared" si="112"/>
        <v>Language Arts+ Rosetta Stone: Portuguese154</v>
      </c>
    </row>
    <row r="2289" spans="1:12" hidden="1" x14ac:dyDescent="0.25">
      <c r="A2289" s="217" t="str">
        <f t="shared" si="110"/>
        <v>ƒ __/__</v>
      </c>
      <c r="B2289" s="217" t="str">
        <f>IFERROR(IF(VLOOKUP(L2289,ActivityList[#Data],13,0)="Yes"," "&amp;Map,"")&amp;IF(VLOOKUP(L2289,ActivityList[#Data],14,0)="Yes"," "&amp;Timeline,IF(VLOOKUP(L2289,ActivityList[#Data],14,0)="Figure"," "&amp;Timeline&amp;Figure,"")),"")</f>
        <v/>
      </c>
      <c r="C2289" s="85" t="str">
        <v>20 minutes of Rosetta Stone Portuguese</v>
      </c>
      <c r="D2289" s="218" t="str">
        <v>+ Rosetta Stone: Portuguese</v>
      </c>
      <c r="E2289" s="218" t="str">
        <v>Language Arts</v>
      </c>
      <c r="F2289" s="219" t="str">
        <v>Oral</v>
      </c>
      <c r="G2289" s="5">
        <v>157</v>
      </c>
      <c r="H2289" s="5" t="str">
        <v>Jesse</v>
      </c>
      <c r="I2289" s="5" t="str">
        <v>Planned</v>
      </c>
      <c r="J2289" s="220">
        <f>_xlfn.XLOOKUP(G2289,Calendar!$A$2:$A$300,Calendar!$B$2:$B$300)</f>
        <v>43571</v>
      </c>
      <c r="K2289" s="5" t="b">
        <f t="shared" ca="1" si="111"/>
        <v>0</v>
      </c>
      <c r="L2289" s="5" t="str">
        <f t="shared" si="112"/>
        <v>Language Arts+ Rosetta Stone: Portuguese157</v>
      </c>
    </row>
    <row r="2290" spans="1:12" hidden="1" x14ac:dyDescent="0.25">
      <c r="A2290" s="217" t="str">
        <f t="shared" si="110"/>
        <v>ƒ __/__</v>
      </c>
      <c r="B2290" s="217" t="str">
        <f>IFERROR(IF(VLOOKUP(L2290,ActivityList[#Data],13,0)="Yes"," "&amp;Map,"")&amp;IF(VLOOKUP(L2290,ActivityList[#Data],14,0)="Yes"," "&amp;Timeline,IF(VLOOKUP(L2290,ActivityList[#Data],14,0)="Figure"," "&amp;Timeline&amp;Figure,"")),"")</f>
        <v/>
      </c>
      <c r="C2290" s="85" t="str">
        <v>20 minutes of Rosetta Stone Portuguese</v>
      </c>
      <c r="D2290" s="218" t="str">
        <v>+ Rosetta Stone: Portuguese</v>
      </c>
      <c r="E2290" s="218" t="str">
        <v>Language Arts</v>
      </c>
      <c r="F2290" s="219" t="str">
        <v>Oral</v>
      </c>
      <c r="G2290" s="5">
        <v>159</v>
      </c>
      <c r="H2290" s="5" t="str">
        <v>Jesse</v>
      </c>
      <c r="I2290" s="5" t="str">
        <v>Planned</v>
      </c>
      <c r="J2290" s="220">
        <f>_xlfn.XLOOKUP(G2290,Calendar!$A$2:$A$300,Calendar!$B$2:$B$300)</f>
        <v>43573</v>
      </c>
      <c r="K2290" s="5" t="b">
        <f t="shared" ca="1" si="111"/>
        <v>0</v>
      </c>
      <c r="L2290" s="5" t="str">
        <f t="shared" si="112"/>
        <v>Language Arts+ Rosetta Stone: Portuguese159</v>
      </c>
    </row>
    <row r="2291" spans="1:12" hidden="1" x14ac:dyDescent="0.25">
      <c r="A2291" s="217" t="str">
        <f t="shared" si="110"/>
        <v>ƒ __/__</v>
      </c>
      <c r="B2291" s="217" t="str">
        <f>IFERROR(IF(VLOOKUP(L2291,ActivityList[#Data],13,0)="Yes"," "&amp;Map,"")&amp;IF(VLOOKUP(L2291,ActivityList[#Data],14,0)="Yes"," "&amp;Timeline,IF(VLOOKUP(L2291,ActivityList[#Data],14,0)="Figure"," "&amp;Timeline&amp;Figure,"")),"")</f>
        <v/>
      </c>
      <c r="C2291" s="85" t="str">
        <v>20 minutes of Rosetta Stone Portuguese</v>
      </c>
      <c r="D2291" s="218" t="str">
        <v>+ Rosetta Stone: Portuguese</v>
      </c>
      <c r="E2291" s="218" t="str">
        <v>Language Arts</v>
      </c>
      <c r="F2291" s="219" t="str">
        <v>Oral</v>
      </c>
      <c r="G2291" s="5">
        <v>162</v>
      </c>
      <c r="H2291" s="5" t="str">
        <v>Jesse</v>
      </c>
      <c r="I2291" s="5" t="str">
        <v>Planned</v>
      </c>
      <c r="J2291" s="220">
        <f>_xlfn.XLOOKUP(G2291,Calendar!$A$2:$A$300,Calendar!$B$2:$B$300)</f>
        <v>43578</v>
      </c>
      <c r="K2291" s="5" t="b">
        <f t="shared" ca="1" si="111"/>
        <v>0</v>
      </c>
      <c r="L2291" s="5" t="str">
        <f t="shared" si="112"/>
        <v>Language Arts+ Rosetta Stone: Portuguese162</v>
      </c>
    </row>
    <row r="2292" spans="1:12" hidden="1" x14ac:dyDescent="0.25">
      <c r="A2292" s="217" t="str">
        <f t="shared" si="110"/>
        <v>ƒ __/__</v>
      </c>
      <c r="B2292" s="217" t="str">
        <f>IFERROR(IF(VLOOKUP(L2292,ActivityList[#Data],13,0)="Yes"," "&amp;Map,"")&amp;IF(VLOOKUP(L2292,ActivityList[#Data],14,0)="Yes"," "&amp;Timeline,IF(VLOOKUP(L2292,ActivityList[#Data],14,0)="Figure"," "&amp;Timeline&amp;Figure,"")),"")</f>
        <v/>
      </c>
      <c r="C2292" s="85" t="str">
        <v>20 minutes of Rosetta Stone Portuguese</v>
      </c>
      <c r="D2292" s="218" t="str">
        <v>+ Rosetta Stone: Portuguese</v>
      </c>
      <c r="E2292" s="218" t="str">
        <v>Language Arts</v>
      </c>
      <c r="F2292" s="219" t="str">
        <v>Oral</v>
      </c>
      <c r="G2292" s="5">
        <v>164</v>
      </c>
      <c r="H2292" s="5" t="str">
        <v>Jesse</v>
      </c>
      <c r="I2292" s="5" t="str">
        <v>Planned</v>
      </c>
      <c r="J2292" s="220">
        <f>_xlfn.XLOOKUP(G2292,Calendar!$A$2:$A$300,Calendar!$B$2:$B$300)</f>
        <v>43580</v>
      </c>
      <c r="K2292" s="5" t="b">
        <f t="shared" ca="1" si="111"/>
        <v>0</v>
      </c>
      <c r="L2292" s="5" t="str">
        <f t="shared" si="112"/>
        <v>Language Arts+ Rosetta Stone: Portuguese164</v>
      </c>
    </row>
    <row r="2293" spans="1:12" hidden="1" x14ac:dyDescent="0.25">
      <c r="A2293" s="217" t="str">
        <f t="shared" si="110"/>
        <v>ƒ __/__</v>
      </c>
      <c r="B2293" s="217" t="str">
        <f>IFERROR(IF(VLOOKUP(L2293,ActivityList[#Data],13,0)="Yes"," "&amp;Map,"")&amp;IF(VLOOKUP(L2293,ActivityList[#Data],14,0)="Yes"," "&amp;Timeline,IF(VLOOKUP(L2293,ActivityList[#Data],14,0)="Figure"," "&amp;Timeline&amp;Figure,"")),"")</f>
        <v/>
      </c>
      <c r="C2293" s="85" t="str">
        <v>20 minutes of Rosetta Stone Portuguese</v>
      </c>
      <c r="D2293" s="218" t="str">
        <v>+ Rosetta Stone: Portuguese</v>
      </c>
      <c r="E2293" s="218" t="str">
        <v>Language Arts</v>
      </c>
      <c r="F2293" s="219" t="str">
        <v>Oral</v>
      </c>
      <c r="G2293" s="5">
        <v>167</v>
      </c>
      <c r="H2293" s="5" t="str">
        <v>Jesse</v>
      </c>
      <c r="I2293" s="5" t="str">
        <v>Planned</v>
      </c>
      <c r="J2293" s="220">
        <f>_xlfn.XLOOKUP(G2293,Calendar!$A$2:$A$300,Calendar!$B$2:$B$300)</f>
        <v>43585</v>
      </c>
      <c r="K2293" s="5" t="b">
        <f t="shared" ca="1" si="111"/>
        <v>0</v>
      </c>
      <c r="L2293" s="5" t="str">
        <f t="shared" si="112"/>
        <v>Language Arts+ Rosetta Stone: Portuguese167</v>
      </c>
    </row>
    <row r="2294" spans="1:12" hidden="1" x14ac:dyDescent="0.25">
      <c r="A2294" s="217" t="str">
        <f t="shared" si="110"/>
        <v>ƒ __/__</v>
      </c>
      <c r="B2294" s="217" t="str">
        <f>IFERROR(IF(VLOOKUP(L2294,ActivityList[#Data],13,0)="Yes"," "&amp;Map,"")&amp;IF(VLOOKUP(L2294,ActivityList[#Data],14,0)="Yes"," "&amp;Timeline,IF(VLOOKUP(L2294,ActivityList[#Data],14,0)="Figure"," "&amp;Timeline&amp;Figure,"")),"")</f>
        <v/>
      </c>
      <c r="C2294" s="85" t="str">
        <v>20 minutes of Rosetta Stone Portuguese</v>
      </c>
      <c r="D2294" s="218" t="str">
        <v>+ Rosetta Stone: Portuguese</v>
      </c>
      <c r="E2294" s="218" t="str">
        <v>Language Arts</v>
      </c>
      <c r="F2294" s="219" t="str">
        <v>Oral</v>
      </c>
      <c r="G2294" s="5">
        <v>169</v>
      </c>
      <c r="H2294" s="5" t="str">
        <v>Jesse</v>
      </c>
      <c r="I2294" s="5" t="str">
        <v>Planned</v>
      </c>
      <c r="J2294" s="220">
        <f>_xlfn.XLOOKUP(G2294,Calendar!$A$2:$A$300,Calendar!$B$2:$B$300)</f>
        <v>43587</v>
      </c>
      <c r="K2294" s="5" t="b">
        <f t="shared" ca="1" si="111"/>
        <v>0</v>
      </c>
      <c r="L2294" s="5" t="str">
        <f t="shared" si="112"/>
        <v>Language Arts+ Rosetta Stone: Portuguese169</v>
      </c>
    </row>
    <row r="2295" spans="1:12" hidden="1" x14ac:dyDescent="0.25">
      <c r="A2295" s="217" t="str">
        <f t="shared" si="110"/>
        <v>ƒ __/__</v>
      </c>
      <c r="B2295" s="217" t="str">
        <f>IFERROR(IF(VLOOKUP(L2295,ActivityList[#Data],13,0)="Yes"," "&amp;Map,"")&amp;IF(VLOOKUP(L2295,ActivityList[#Data],14,0)="Yes"," "&amp;Timeline,IF(VLOOKUP(L2295,ActivityList[#Data],14,0)="Figure"," "&amp;Timeline&amp;Figure,"")),"")</f>
        <v/>
      </c>
      <c r="C2295" s="85" t="str">
        <v>20 minutes of Rosetta Stone Portuguese</v>
      </c>
      <c r="D2295" s="218" t="str">
        <v>+ Rosetta Stone: Portuguese</v>
      </c>
      <c r="E2295" s="218" t="str">
        <v>Language Arts</v>
      </c>
      <c r="F2295" s="219" t="str">
        <v>Oral</v>
      </c>
      <c r="G2295" s="5">
        <v>172</v>
      </c>
      <c r="H2295" s="5" t="str">
        <v>Jesse</v>
      </c>
      <c r="I2295" s="5" t="str">
        <v>Planned</v>
      </c>
      <c r="J2295" s="220">
        <f>_xlfn.XLOOKUP(G2295,Calendar!$A$2:$A$300,Calendar!$B$2:$B$300)</f>
        <v>43592</v>
      </c>
      <c r="K2295" s="5" t="b">
        <f t="shared" ca="1" si="111"/>
        <v>0</v>
      </c>
      <c r="L2295" s="5" t="str">
        <f t="shared" si="112"/>
        <v>Language Arts+ Rosetta Stone: Portuguese172</v>
      </c>
    </row>
    <row r="2296" spans="1:12" hidden="1" x14ac:dyDescent="0.25">
      <c r="A2296" s="217" t="str">
        <f t="shared" si="110"/>
        <v>ƒ __/__</v>
      </c>
      <c r="B2296" s="217" t="str">
        <f>IFERROR(IF(VLOOKUP(L2296,ActivityList[#Data],13,0)="Yes"," "&amp;Map,"")&amp;IF(VLOOKUP(L2296,ActivityList[#Data],14,0)="Yes"," "&amp;Timeline,IF(VLOOKUP(L2296,ActivityList[#Data],14,0)="Figure"," "&amp;Timeline&amp;Figure,"")),"")</f>
        <v/>
      </c>
      <c r="C2296" s="85" t="str">
        <v>20 minutes of Rosetta Stone Portuguese</v>
      </c>
      <c r="D2296" s="218" t="str">
        <v>+ Rosetta Stone: Portuguese</v>
      </c>
      <c r="E2296" s="218" t="str">
        <v>Language Arts</v>
      </c>
      <c r="F2296" s="219" t="str">
        <v>Oral</v>
      </c>
      <c r="G2296" s="5">
        <v>174</v>
      </c>
      <c r="H2296" s="5" t="str">
        <v>Jesse</v>
      </c>
      <c r="I2296" s="5" t="str">
        <v>Planned</v>
      </c>
      <c r="J2296" s="220">
        <f>_xlfn.XLOOKUP(G2296,Calendar!$A$2:$A$300,Calendar!$B$2:$B$300)</f>
        <v>43594</v>
      </c>
      <c r="K2296" s="5" t="b">
        <f t="shared" ca="1" si="111"/>
        <v>0</v>
      </c>
      <c r="L2296" s="5" t="str">
        <f t="shared" si="112"/>
        <v>Language Arts+ Rosetta Stone: Portuguese174</v>
      </c>
    </row>
    <row r="2297" spans="1:12" hidden="1" x14ac:dyDescent="0.25">
      <c r="A2297" s="217" t="str">
        <f t="shared" si="110"/>
        <v>ƒ __/__</v>
      </c>
      <c r="B2297" s="217" t="str">
        <f>IFERROR(IF(VLOOKUP(L2297,ActivityList[#Data],13,0)="Yes"," "&amp;Map,"")&amp;IF(VLOOKUP(L2297,ActivityList[#Data],14,0)="Yes"," "&amp;Timeline,IF(VLOOKUP(L2297,ActivityList[#Data],14,0)="Figure"," "&amp;Timeline&amp;Figure,"")),"")</f>
        <v/>
      </c>
      <c r="C2297" s="85" t="str">
        <v>20 minutes of Rosetta Stone Portuguese</v>
      </c>
      <c r="D2297" s="218" t="str">
        <v>+ Rosetta Stone: Portuguese</v>
      </c>
      <c r="E2297" s="218" t="str">
        <v>Language Arts</v>
      </c>
      <c r="F2297" s="219" t="str">
        <v>Oral</v>
      </c>
      <c r="G2297" s="5">
        <v>177</v>
      </c>
      <c r="H2297" s="5" t="str">
        <v>Jesse</v>
      </c>
      <c r="I2297" s="5" t="str">
        <v>Planned</v>
      </c>
      <c r="J2297" s="220">
        <f>_xlfn.XLOOKUP(G2297,Calendar!$A$2:$A$300,Calendar!$B$2:$B$300)</f>
        <v>43599</v>
      </c>
      <c r="K2297" s="5" t="b">
        <f t="shared" ca="1" si="111"/>
        <v>0</v>
      </c>
      <c r="L2297" s="5" t="str">
        <f t="shared" si="112"/>
        <v>Language Arts+ Rosetta Stone: Portuguese177</v>
      </c>
    </row>
    <row r="2298" spans="1:12" hidden="1" x14ac:dyDescent="0.25">
      <c r="A2298" s="217" t="str">
        <f t="shared" si="110"/>
        <v>ƒ __/__</v>
      </c>
      <c r="B2298" s="217" t="str">
        <f>IFERROR(IF(VLOOKUP(L2298,ActivityList[#Data],13,0)="Yes"," "&amp;Map,"")&amp;IF(VLOOKUP(L2298,ActivityList[#Data],14,0)="Yes"," "&amp;Timeline,IF(VLOOKUP(L2298,ActivityList[#Data],14,0)="Figure"," "&amp;Timeline&amp;Figure,"")),"")</f>
        <v/>
      </c>
      <c r="C2298" s="85" t="str">
        <v>20 minutes of Rosetta Stone Portuguese</v>
      </c>
      <c r="D2298" s="218" t="str">
        <v>+ Rosetta Stone: Portuguese</v>
      </c>
      <c r="E2298" s="218" t="str">
        <v>Language Arts</v>
      </c>
      <c r="F2298" s="219" t="str">
        <v>Oral</v>
      </c>
      <c r="G2298" s="5">
        <v>179</v>
      </c>
      <c r="H2298" s="5" t="str">
        <v>Jesse</v>
      </c>
      <c r="I2298" s="5" t="str">
        <v>Planned</v>
      </c>
      <c r="J2298" s="220">
        <f>_xlfn.XLOOKUP(G2298,Calendar!$A$2:$A$300,Calendar!$B$2:$B$300)</f>
        <v>43601</v>
      </c>
      <c r="K2298" s="5" t="b">
        <f t="shared" ca="1" si="111"/>
        <v>0</v>
      </c>
      <c r="L2298" s="5" t="str">
        <f t="shared" si="112"/>
        <v>Language Arts+ Rosetta Stone: Portuguese179</v>
      </c>
    </row>
    <row r="2299" spans="1:12" ht="30" hidden="1" x14ac:dyDescent="0.25">
      <c r="A2299" s="217" t="str">
        <f t="shared" si="110"/>
        <v>ƒ __/__</v>
      </c>
      <c r="B2299" s="217" t="str">
        <f>IFERROR(IF(VLOOKUP(L2299,ActivityList[#Data],13,0)="Yes"," "&amp;Map,"")&amp;IF(VLOOKUP(L2299,ActivityList[#Data],14,0)="Yes"," "&amp;Timeline,IF(VLOOKUP(L2299,ActivityList[#Data],14,0)="Figure"," "&amp;Timeline&amp;Figure,"")),"")</f>
        <v/>
      </c>
      <c r="C2299" s="85" t="str">
        <v>Conversations with Marsh Park friends at Mr. Pres' Funeral</v>
      </c>
      <c r="D2299" s="218" t="str">
        <v>+ Speaking</v>
      </c>
      <c r="E2299" s="218" t="str">
        <v>Language Arts</v>
      </c>
      <c r="F2299" s="219" t="str">
        <v>Oral</v>
      </c>
      <c r="G2299" s="5">
        <v>1</v>
      </c>
      <c r="H2299" s="5" t="str">
        <v>Ethan</v>
      </c>
      <c r="I2299" s="5" t="str">
        <v>Completed</v>
      </c>
      <c r="J2299" s="220">
        <f>_xlfn.XLOOKUP(G2299,Calendar!$A$2:$A$300,Calendar!$B$2:$B$300)</f>
        <v>43346</v>
      </c>
      <c r="K2299" s="5" t="b">
        <f t="shared" ca="1" si="111"/>
        <v>1</v>
      </c>
      <c r="L2299" s="5" t="str">
        <f t="shared" si="112"/>
        <v>Language Arts+ Speaking1</v>
      </c>
    </row>
    <row r="2300" spans="1:12" hidden="1" x14ac:dyDescent="0.25">
      <c r="A2300" s="217" t="str">
        <f t="shared" si="110"/>
        <v>ƒ __/__</v>
      </c>
      <c r="B2300" s="217" t="str">
        <f>IFERROR(IF(VLOOKUP(L2300,ActivityList[#Data],13,0)="Yes"," "&amp;Map,"")&amp;IF(VLOOKUP(L2300,ActivityList[#Data],14,0)="Yes"," "&amp;Timeline,IF(VLOOKUP(L2300,ActivityList[#Data],14,0)="Figure"," "&amp;Timeline&amp;Figure,"")),"")</f>
        <v/>
      </c>
      <c r="C2300" s="85" t="str">
        <v>Conversation with Rod about his work</v>
      </c>
      <c r="D2300" s="218" t="str">
        <v>+ Speaking</v>
      </c>
      <c r="E2300" s="218" t="str">
        <v>Language Arts</v>
      </c>
      <c r="F2300" s="219" t="str">
        <v>Oral</v>
      </c>
      <c r="G2300" s="5">
        <v>16</v>
      </c>
      <c r="H2300" s="5" t="str">
        <v>Ethan</v>
      </c>
      <c r="I2300" s="5" t="str">
        <v>Completed</v>
      </c>
      <c r="J2300" s="220">
        <f>_xlfn.XLOOKUP(G2300,Calendar!$A$2:$A$300,Calendar!$B$2:$B$300)</f>
        <v>43367</v>
      </c>
      <c r="K2300" s="5" t="b">
        <f t="shared" ca="1" si="111"/>
        <v>1</v>
      </c>
      <c r="L2300" s="5" t="str">
        <f t="shared" si="112"/>
        <v>Language Arts+ Speaking16</v>
      </c>
    </row>
    <row r="2301" spans="1:12" hidden="1" x14ac:dyDescent="0.25">
      <c r="A2301" s="217" t="str">
        <f t="shared" si="110"/>
        <v>ƒ __/__</v>
      </c>
      <c r="B2301" s="217" t="str">
        <f>IFERROR(IF(VLOOKUP(L2301,ActivityList[#Data],13,0)="Yes"," "&amp;Map,"")&amp;IF(VLOOKUP(L2301,ActivityList[#Data],14,0)="Yes"," "&amp;Timeline,IF(VLOOKUP(L2301,ActivityList[#Data],14,0)="Figure"," "&amp;Timeline&amp;Figure,"")),"")</f>
        <v/>
      </c>
      <c r="C2301" s="85" t="str">
        <v>Recite Psalm 91 to Auntie Glen &amp; Uncle Leo</v>
      </c>
      <c r="D2301" s="218" t="str">
        <v>+ Speaking</v>
      </c>
      <c r="E2301" s="218" t="str">
        <v>Language Arts</v>
      </c>
      <c r="F2301" s="219" t="str">
        <v>Oral</v>
      </c>
      <c r="G2301" s="5">
        <v>31</v>
      </c>
      <c r="H2301" s="5" t="str">
        <v>Ethan</v>
      </c>
      <c r="I2301" s="5" t="str">
        <v>Planned</v>
      </c>
      <c r="J2301" s="220">
        <f>_xlfn.XLOOKUP(G2301,Calendar!$A$2:$A$300,Calendar!$B$2:$B$300)</f>
        <v>43388</v>
      </c>
      <c r="K2301" s="5" t="b">
        <f t="shared" ca="1" si="111"/>
        <v>0</v>
      </c>
      <c r="L2301" s="5" t="str">
        <f t="shared" si="112"/>
        <v>Language Arts+ Speaking31</v>
      </c>
    </row>
    <row r="2302" spans="1:12" hidden="1" x14ac:dyDescent="0.25">
      <c r="A2302" s="217" t="str">
        <f t="shared" si="110"/>
        <v>ƒ __/__</v>
      </c>
      <c r="B2302" s="217" t="str">
        <f>IFERROR(IF(VLOOKUP(L2302,ActivityList[#Data],13,0)="Yes"," "&amp;Map,"")&amp;IF(VLOOKUP(L2302,ActivityList[#Data],14,0)="Yes"," "&amp;Timeline,IF(VLOOKUP(L2302,ActivityList[#Data],14,0)="Figure"," "&amp;Timeline&amp;Figure,"")),"")</f>
        <v/>
      </c>
      <c r="C2302" s="85" t="str">
        <v>Create and perform a puppet show</v>
      </c>
      <c r="D2302" s="218" t="str">
        <v>+ Speaking</v>
      </c>
      <c r="E2302" s="218" t="str">
        <v>Language Arts</v>
      </c>
      <c r="F2302" s="219" t="str">
        <v>Oral</v>
      </c>
      <c r="G2302" s="5">
        <v>46</v>
      </c>
      <c r="H2302" s="5" t="str">
        <v>Ethan</v>
      </c>
      <c r="I2302" s="5" t="str">
        <v>Planned</v>
      </c>
      <c r="J2302" s="220">
        <f>_xlfn.XLOOKUP(G2302,Calendar!$A$2:$A$300,Calendar!$B$2:$B$300)</f>
        <v>43409</v>
      </c>
      <c r="K2302" s="5" t="b">
        <f t="shared" ca="1" si="111"/>
        <v>0</v>
      </c>
      <c r="L2302" s="5" t="str">
        <f t="shared" si="112"/>
        <v>Language Arts+ Speaking46</v>
      </c>
    </row>
    <row r="2303" spans="1:12" hidden="1" x14ac:dyDescent="0.25">
      <c r="A2303" s="217" t="str">
        <f t="shared" si="110"/>
        <v>ƒ __/__</v>
      </c>
      <c r="B2303" s="217" t="str">
        <f>IFERROR(IF(VLOOKUP(L2303,ActivityList[#Data],13,0)="Yes"," "&amp;Map,"")&amp;IF(VLOOKUP(L2303,ActivityList[#Data],14,0)="Yes"," "&amp;Timeline,IF(VLOOKUP(L2303,ActivityList[#Data],14,0)="Figure"," "&amp;Timeline&amp;Figure,"")),"")</f>
        <v/>
      </c>
      <c r="C2303" s="85" t="str">
        <v>Take part in the Hillside Christmas Play</v>
      </c>
      <c r="D2303" s="218" t="str">
        <v>+ Speaking</v>
      </c>
      <c r="E2303" s="218" t="str">
        <v>Language Arts</v>
      </c>
      <c r="F2303" s="219" t="str">
        <v>Oral</v>
      </c>
      <c r="G2303" s="5">
        <v>61</v>
      </c>
      <c r="H2303" s="5" t="str">
        <v>Ethan</v>
      </c>
      <c r="I2303" s="5" t="str">
        <v>Planned</v>
      </c>
      <c r="J2303" s="220">
        <f>_xlfn.XLOOKUP(G2303,Calendar!$A$2:$A$300,Calendar!$B$2:$B$300)</f>
        <v>43430</v>
      </c>
      <c r="K2303" s="5" t="b">
        <f t="shared" ca="1" si="111"/>
        <v>0</v>
      </c>
      <c r="L2303" s="5" t="str">
        <f t="shared" si="112"/>
        <v>Language Arts+ Speaking61</v>
      </c>
    </row>
    <row r="2304" spans="1:12" hidden="1" x14ac:dyDescent="0.25">
      <c r="A2304" s="217" t="str">
        <f t="shared" si="110"/>
        <v>ƒ __/__</v>
      </c>
      <c r="B2304" s="217" t="str">
        <f>IFERROR(IF(VLOOKUP(L2304,ActivityList[#Data],13,0)="Yes"," "&amp;Map,"")&amp;IF(VLOOKUP(L2304,ActivityList[#Data],14,0)="Yes"," "&amp;Timeline,IF(VLOOKUP(L2304,ActivityList[#Data],14,0)="Figure"," "&amp;Timeline&amp;Figure,"")),"")</f>
        <v/>
      </c>
      <c r="C2304" s="85" t="str">
        <v>Conversation with David &amp; Tricia on Christmas Eve</v>
      </c>
      <c r="D2304" s="218" t="str">
        <v>+ Speaking</v>
      </c>
      <c r="E2304" s="218" t="str">
        <v>Language Arts</v>
      </c>
      <c r="F2304" s="219" t="str">
        <v>Oral</v>
      </c>
      <c r="G2304" s="5">
        <v>76</v>
      </c>
      <c r="H2304" s="5" t="str">
        <v>Ethan</v>
      </c>
      <c r="I2304" s="5" t="str">
        <v>Planned</v>
      </c>
      <c r="J2304" s="220">
        <f>_xlfn.XLOOKUP(G2304,Calendar!$A$2:$A$300,Calendar!$B$2:$B$300)</f>
        <v>43451</v>
      </c>
      <c r="K2304" s="5" t="b">
        <f t="shared" ca="1" si="111"/>
        <v>0</v>
      </c>
      <c r="L2304" s="5" t="str">
        <f t="shared" si="112"/>
        <v>Language Arts+ Speaking76</v>
      </c>
    </row>
    <row r="2305" spans="1:12" hidden="1" x14ac:dyDescent="0.25">
      <c r="A2305" s="217" t="str">
        <f t="shared" si="110"/>
        <v>ƒ __/__</v>
      </c>
      <c r="B2305" s="217" t="str">
        <f>IFERROR(IF(VLOOKUP(L2305,ActivityList[#Data],13,0)="Yes"," "&amp;Map,"")&amp;IF(VLOOKUP(L2305,ActivityList[#Data],14,0)="Yes"," "&amp;Timeline,IF(VLOOKUP(L2305,ActivityList[#Data],14,0)="Figure"," "&amp;Timeline&amp;Figure,"")),"")</f>
        <v/>
      </c>
      <c r="C2305" s="85" t="str">
        <v>Play the piano on Christmas Eve</v>
      </c>
      <c r="D2305" s="218" t="str">
        <v>+ Speaking</v>
      </c>
      <c r="E2305" s="218" t="str">
        <v>Language Arts</v>
      </c>
      <c r="F2305" s="219" t="str">
        <v>Oral</v>
      </c>
      <c r="G2305" s="5">
        <v>91</v>
      </c>
      <c r="H2305" s="5" t="str">
        <v>Ethan</v>
      </c>
      <c r="I2305" s="5" t="str">
        <v>Planned</v>
      </c>
      <c r="J2305" s="220">
        <f>_xlfn.XLOOKUP(G2305,Calendar!$A$2:$A$300,Calendar!$B$2:$B$300)</f>
        <v>43479</v>
      </c>
      <c r="K2305" s="5" t="b">
        <f t="shared" ca="1" si="111"/>
        <v>0</v>
      </c>
      <c r="L2305" s="5" t="str">
        <f t="shared" si="112"/>
        <v>Language Arts+ Speaking91</v>
      </c>
    </row>
    <row r="2306" spans="1:12" hidden="1" x14ac:dyDescent="0.25">
      <c r="A2306" s="217" t="str">
        <f t="shared" si="110"/>
        <v>ƒ __/__</v>
      </c>
      <c r="B2306" s="217" t="str">
        <f>IFERROR(IF(VLOOKUP(L2306,ActivityList[#Data],13,0)="Yes"," "&amp;Map,"")&amp;IF(VLOOKUP(L2306,ActivityList[#Data],14,0)="Yes"," "&amp;Timeline,IF(VLOOKUP(L2306,ActivityList[#Data],14,0)="Figure"," "&amp;Timeline&amp;Figure,"")),"")</f>
        <v/>
      </c>
      <c r="C2306" s="85" t="str">
        <v>Conversation with Brian Gingerich about Masada</v>
      </c>
      <c r="D2306" s="218" t="str">
        <v>+ Speaking</v>
      </c>
      <c r="E2306" s="218" t="str">
        <v>Language Arts</v>
      </c>
      <c r="F2306" s="219" t="str">
        <v>Oral</v>
      </c>
      <c r="G2306" s="5">
        <v>106</v>
      </c>
      <c r="H2306" s="5" t="str">
        <v>Ethan</v>
      </c>
      <c r="I2306" s="5" t="str">
        <v>Planned</v>
      </c>
      <c r="J2306" s="220">
        <f>_xlfn.XLOOKUP(G2306,Calendar!$A$2:$A$300,Calendar!$B$2:$B$300)</f>
        <v>43500</v>
      </c>
      <c r="K2306" s="5" t="b">
        <f t="shared" ca="1" si="111"/>
        <v>0</v>
      </c>
      <c r="L2306" s="5" t="str">
        <f t="shared" si="112"/>
        <v>Language Arts+ Speaking106</v>
      </c>
    </row>
    <row r="2307" spans="1:12" hidden="1" x14ac:dyDescent="0.25">
      <c r="A2307" s="217" t="str">
        <f t="shared" si="110"/>
        <v>ƒ __/__</v>
      </c>
      <c r="B2307" s="217" t="str">
        <f>IFERROR(IF(VLOOKUP(L2307,ActivityList[#Data],13,0)="Yes"," "&amp;Map,"")&amp;IF(VLOOKUP(L2307,ActivityList[#Data],14,0)="Yes"," "&amp;Timeline,IF(VLOOKUP(L2307,ActivityList[#Data],14,0)="Figure"," "&amp;Timeline&amp;Figure,"")),"")</f>
        <v/>
      </c>
      <c r="C2307" s="85" t="str">
        <v>Teach Jasmine and Amber about Pie, Pie Charts and Pi</v>
      </c>
      <c r="D2307" s="218" t="str">
        <v>+ Speaking</v>
      </c>
      <c r="E2307" s="218" t="str">
        <v>Language Arts</v>
      </c>
      <c r="F2307" s="219" t="str">
        <v>Oral</v>
      </c>
      <c r="G2307" s="5">
        <v>121</v>
      </c>
      <c r="H2307" s="5" t="str">
        <v>Ethan</v>
      </c>
      <c r="I2307" s="5" t="str">
        <v>Planned</v>
      </c>
      <c r="J2307" s="220">
        <f>_xlfn.XLOOKUP(G2307,Calendar!$A$2:$A$300,Calendar!$B$2:$B$300)</f>
        <v>43521</v>
      </c>
      <c r="K2307" s="5" t="b">
        <f t="shared" ca="1" si="111"/>
        <v>0</v>
      </c>
      <c r="L2307" s="5" t="str">
        <f t="shared" si="112"/>
        <v>Language Arts+ Speaking121</v>
      </c>
    </row>
    <row r="2308" spans="1:12" ht="30" hidden="1" x14ac:dyDescent="0.25">
      <c r="A2308" s="217" t="str">
        <f t="shared" si="110"/>
        <v>ƒ __/__</v>
      </c>
      <c r="B2308" s="217" t="str">
        <f>IFERROR(IF(VLOOKUP(L2308,ActivityList[#Data],13,0)="Yes"," "&amp;Map,"")&amp;IF(VLOOKUP(L2308,ActivityList[#Data],14,0)="Yes"," "&amp;Timeline,IF(VLOOKUP(L2308,ActivityList[#Data],14,0)="Figure"," "&amp;Timeline&amp;Figure,"")),"")</f>
        <v/>
      </c>
      <c r="C2308" s="85" t="str">
        <v>Presentation at Toastmasters: The World's Tallest Buildings</v>
      </c>
      <c r="D2308" s="218" t="str">
        <v>+ Speaking</v>
      </c>
      <c r="E2308" s="218" t="str">
        <v>Language Arts</v>
      </c>
      <c r="F2308" s="219" t="str">
        <v>Oral</v>
      </c>
      <c r="G2308" s="5">
        <v>136</v>
      </c>
      <c r="H2308" s="5" t="str">
        <v>Ethan</v>
      </c>
      <c r="I2308" s="5" t="str">
        <v>Planned</v>
      </c>
      <c r="J2308" s="220">
        <f>_xlfn.XLOOKUP(G2308,Calendar!$A$2:$A$300,Calendar!$B$2:$B$300)</f>
        <v>43542</v>
      </c>
      <c r="K2308" s="5" t="b">
        <f t="shared" ca="1" si="111"/>
        <v>0</v>
      </c>
      <c r="L2308" s="5" t="str">
        <f t="shared" si="112"/>
        <v>Language Arts+ Speaking136</v>
      </c>
    </row>
    <row r="2309" spans="1:12" hidden="1" x14ac:dyDescent="0.25">
      <c r="A2309" s="217" t="str">
        <f t="shared" ref="A2309:A2372" si="113">Planned&amp;" __/__"</f>
        <v>ƒ __/__</v>
      </c>
      <c r="B2309" s="217" t="str">
        <f>IFERROR(IF(VLOOKUP(L2309,ActivityList[#Data],13,0)="Yes"," "&amp;Map,"")&amp;IF(VLOOKUP(L2309,ActivityList[#Data],14,0)="Yes"," "&amp;Timeline,IF(VLOOKUP(L2309,ActivityList[#Data],14,0)="Figure"," "&amp;Timeline&amp;Figure,"")),"")</f>
        <v/>
      </c>
      <c r="C2309" s="85" t="str">
        <v>Show &amp; Tell at Toastmasters: Volcanoes</v>
      </c>
      <c r="D2309" s="218" t="str">
        <v>+ Speaking</v>
      </c>
      <c r="E2309" s="218" t="str">
        <v>Language Arts</v>
      </c>
      <c r="F2309" s="219" t="str">
        <v>Oral</v>
      </c>
      <c r="G2309" s="5">
        <v>151</v>
      </c>
      <c r="H2309" s="5" t="str">
        <v>Ethan</v>
      </c>
      <c r="I2309" s="5" t="str">
        <v>Planned</v>
      </c>
      <c r="J2309" s="220">
        <f>_xlfn.XLOOKUP(G2309,Calendar!$A$2:$A$300,Calendar!$B$2:$B$300)</f>
        <v>43563</v>
      </c>
      <c r="K2309" s="5" t="b">
        <f t="shared" ca="1" si="111"/>
        <v>0</v>
      </c>
      <c r="L2309" s="5" t="str">
        <f t="shared" si="112"/>
        <v>Language Arts+ Speaking151</v>
      </c>
    </row>
    <row r="2310" spans="1:12" hidden="1" x14ac:dyDescent="0.25">
      <c r="A2310" s="217" t="str">
        <f t="shared" si="113"/>
        <v>ƒ __/__</v>
      </c>
      <c r="B2310" s="217" t="str">
        <f>IFERROR(IF(VLOOKUP(L2310,ActivityList[#Data],13,0)="Yes"," "&amp;Map,"")&amp;IF(VLOOKUP(L2310,ActivityList[#Data],14,0)="Yes"," "&amp;Timeline,IF(VLOOKUP(L2310,ActivityList[#Data],14,0)="Figure"," "&amp;Timeline&amp;Figure,"")),"")</f>
        <v/>
      </c>
      <c r="C2310" s="85" t="str">
        <v>Present work with Scratch to Mr Nelson</v>
      </c>
      <c r="D2310" s="218" t="str">
        <v>+ Speaking</v>
      </c>
      <c r="E2310" s="218" t="str">
        <v>Language Arts</v>
      </c>
      <c r="F2310" s="219" t="str">
        <v>Oral</v>
      </c>
      <c r="G2310" s="5">
        <v>166</v>
      </c>
      <c r="H2310" s="5" t="str">
        <v>Ethan</v>
      </c>
      <c r="I2310" s="5" t="str">
        <v>Planned</v>
      </c>
      <c r="J2310" s="220">
        <f>_xlfn.XLOOKUP(G2310,Calendar!$A$2:$A$300,Calendar!$B$2:$B$300)</f>
        <v>43584</v>
      </c>
      <c r="K2310" s="5" t="b">
        <f t="shared" ca="1" si="111"/>
        <v>0</v>
      </c>
      <c r="L2310" s="5" t="str">
        <f t="shared" si="112"/>
        <v>Language Arts+ Speaking166</v>
      </c>
    </row>
    <row r="2311" spans="1:12" hidden="1" x14ac:dyDescent="0.25">
      <c r="A2311" s="217" t="str">
        <f t="shared" si="113"/>
        <v>ƒ __/__</v>
      </c>
      <c r="B2311" s="217" t="str">
        <f>IFERROR(IF(VLOOKUP(L2311,ActivityList[#Data],13,0)="Yes"," "&amp;Map,"")&amp;IF(VLOOKUP(L2311,ActivityList[#Data],14,0)="Yes"," "&amp;Timeline,IF(VLOOKUP(L2311,ActivityList[#Data],14,0)="Figure"," "&amp;Timeline&amp;Figure,"")),"")</f>
        <v/>
      </c>
      <c r="C2311" s="85" t="str">
        <v>Make a phone call to Opa</v>
      </c>
      <c r="D2311" s="218" t="str">
        <v>+ Speaking</v>
      </c>
      <c r="E2311" s="218" t="str">
        <v>Language Arts</v>
      </c>
      <c r="F2311" s="219" t="str">
        <v>Oral</v>
      </c>
      <c r="G2311" s="5">
        <v>6</v>
      </c>
      <c r="H2311" s="5" t="str">
        <v>Ethan</v>
      </c>
      <c r="I2311" s="5" t="str">
        <v>Completed</v>
      </c>
      <c r="J2311" s="220">
        <f>_xlfn.XLOOKUP(G2311,Calendar!$A$2:$A$300,Calendar!$B$2:$B$300)</f>
        <v>43353</v>
      </c>
      <c r="K2311" s="5" t="b">
        <f t="shared" ca="1" si="111"/>
        <v>1</v>
      </c>
      <c r="L2311" s="5" t="str">
        <f t="shared" si="112"/>
        <v>Language Arts+ Speaking6</v>
      </c>
    </row>
    <row r="2312" spans="1:12" hidden="1" x14ac:dyDescent="0.25">
      <c r="A2312" s="217" t="str">
        <f t="shared" si="113"/>
        <v>ƒ __/__</v>
      </c>
      <c r="B2312" s="217" t="str">
        <f>IFERROR(IF(VLOOKUP(L2312,ActivityList[#Data],13,0)="Yes"," "&amp;Map,"")&amp;IF(VLOOKUP(L2312,ActivityList[#Data],14,0)="Yes"," "&amp;Timeline,IF(VLOOKUP(L2312,ActivityList[#Data],14,0)="Figure"," "&amp;Timeline&amp;Figure,"")),"")</f>
        <v/>
      </c>
      <c r="C2312" s="85" t="str">
        <v>Make a phone call to Opa</v>
      </c>
      <c r="D2312" s="218" t="str">
        <v>+ Speaking</v>
      </c>
      <c r="E2312" s="218" t="str">
        <v>Language Arts</v>
      </c>
      <c r="F2312" s="219" t="str">
        <v>Oral</v>
      </c>
      <c r="G2312" s="5">
        <v>11</v>
      </c>
      <c r="H2312" s="5" t="str">
        <v>Ethan</v>
      </c>
      <c r="I2312" s="5" t="str">
        <v>Completed</v>
      </c>
      <c r="J2312" s="220">
        <f>_xlfn.XLOOKUP(G2312,Calendar!$A$2:$A$300,Calendar!$B$2:$B$300)</f>
        <v>43360</v>
      </c>
      <c r="K2312" s="5" t="b">
        <f t="shared" ca="1" si="111"/>
        <v>1</v>
      </c>
      <c r="L2312" s="5" t="str">
        <f t="shared" si="112"/>
        <v>Language Arts+ Speaking11</v>
      </c>
    </row>
    <row r="2313" spans="1:12" hidden="1" x14ac:dyDescent="0.25">
      <c r="A2313" s="217" t="str">
        <f t="shared" si="113"/>
        <v>ƒ __/__</v>
      </c>
      <c r="B2313" s="217" t="str">
        <f>IFERROR(IF(VLOOKUP(L2313,ActivityList[#Data],13,0)="Yes"," "&amp;Map,"")&amp;IF(VLOOKUP(L2313,ActivityList[#Data],14,0)="Yes"," "&amp;Timeline,IF(VLOOKUP(L2313,ActivityList[#Data],14,0)="Figure"," "&amp;Timeline&amp;Figure,"")),"")</f>
        <v/>
      </c>
      <c r="C2313" s="85" t="str">
        <v>Make a phone call to Opa</v>
      </c>
      <c r="D2313" s="218" t="str">
        <v>+ Speaking</v>
      </c>
      <c r="E2313" s="218" t="str">
        <v>Language Arts</v>
      </c>
      <c r="F2313" s="219" t="str">
        <v>Oral</v>
      </c>
      <c r="G2313" s="5">
        <v>21</v>
      </c>
      <c r="H2313" s="5" t="str">
        <v>Ethan</v>
      </c>
      <c r="I2313" s="5" t="str">
        <v>Completed</v>
      </c>
      <c r="J2313" s="220">
        <f>_xlfn.XLOOKUP(G2313,Calendar!$A$2:$A$300,Calendar!$B$2:$B$300)</f>
        <v>43374</v>
      </c>
      <c r="K2313" s="5" t="b">
        <f t="shared" ca="1" si="111"/>
        <v>1</v>
      </c>
      <c r="L2313" s="5" t="str">
        <f t="shared" si="112"/>
        <v>Language Arts+ Speaking21</v>
      </c>
    </row>
    <row r="2314" spans="1:12" hidden="1" x14ac:dyDescent="0.25">
      <c r="A2314" s="217" t="str">
        <f t="shared" si="113"/>
        <v>ƒ __/__</v>
      </c>
      <c r="B2314" s="217" t="str">
        <f>IFERROR(IF(VLOOKUP(L2314,ActivityList[#Data],13,0)="Yes"," "&amp;Map,"")&amp;IF(VLOOKUP(L2314,ActivityList[#Data],14,0)="Yes"," "&amp;Timeline,IF(VLOOKUP(L2314,ActivityList[#Data],14,0)="Figure"," "&amp;Timeline&amp;Figure,"")),"")</f>
        <v/>
      </c>
      <c r="C2314" s="85" t="str">
        <v>Make a phone call to Opa</v>
      </c>
      <c r="D2314" s="218" t="str">
        <v>+ Speaking</v>
      </c>
      <c r="E2314" s="218" t="str">
        <v>Language Arts</v>
      </c>
      <c r="F2314" s="219" t="str">
        <v>Oral</v>
      </c>
      <c r="G2314" s="5">
        <v>26</v>
      </c>
      <c r="H2314" s="5" t="str">
        <v>Ethan</v>
      </c>
      <c r="I2314" s="5" t="str">
        <v>Planned</v>
      </c>
      <c r="J2314" s="220">
        <f>_xlfn.XLOOKUP(G2314,Calendar!$A$2:$A$300,Calendar!$B$2:$B$300)</f>
        <v>43381</v>
      </c>
      <c r="K2314" s="5" t="b">
        <f t="shared" ca="1" si="111"/>
        <v>0</v>
      </c>
      <c r="L2314" s="5" t="str">
        <f t="shared" si="112"/>
        <v>Language Arts+ Speaking26</v>
      </c>
    </row>
    <row r="2315" spans="1:12" hidden="1" x14ac:dyDescent="0.25">
      <c r="A2315" s="217" t="str">
        <f t="shared" si="113"/>
        <v>ƒ __/__</v>
      </c>
      <c r="B2315" s="217" t="str">
        <f>IFERROR(IF(VLOOKUP(L2315,ActivityList[#Data],13,0)="Yes"," "&amp;Map,"")&amp;IF(VLOOKUP(L2315,ActivityList[#Data],14,0)="Yes"," "&amp;Timeline,IF(VLOOKUP(L2315,ActivityList[#Data],14,0)="Figure"," "&amp;Timeline&amp;Figure,"")),"")</f>
        <v/>
      </c>
      <c r="C2315" s="85" t="str">
        <v>Make a phone call to Opa</v>
      </c>
      <c r="D2315" s="218" t="str">
        <v>+ Speaking</v>
      </c>
      <c r="E2315" s="218" t="str">
        <v>Language Arts</v>
      </c>
      <c r="F2315" s="219" t="str">
        <v>Oral</v>
      </c>
      <c r="G2315" s="5">
        <v>36</v>
      </c>
      <c r="H2315" s="5" t="str">
        <v>Ethan</v>
      </c>
      <c r="I2315" s="5" t="str">
        <v>Planned</v>
      </c>
      <c r="J2315" s="220">
        <f>_xlfn.XLOOKUP(G2315,Calendar!$A$2:$A$300,Calendar!$B$2:$B$300)</f>
        <v>43395</v>
      </c>
      <c r="K2315" s="5" t="b">
        <f t="shared" ca="1" si="111"/>
        <v>0</v>
      </c>
      <c r="L2315" s="5" t="str">
        <f t="shared" si="112"/>
        <v>Language Arts+ Speaking36</v>
      </c>
    </row>
    <row r="2316" spans="1:12" hidden="1" x14ac:dyDescent="0.25">
      <c r="A2316" s="217" t="str">
        <f t="shared" si="113"/>
        <v>ƒ __/__</v>
      </c>
      <c r="B2316" s="217" t="str">
        <f>IFERROR(IF(VLOOKUP(L2316,ActivityList[#Data],13,0)="Yes"," "&amp;Map,"")&amp;IF(VLOOKUP(L2316,ActivityList[#Data],14,0)="Yes"," "&amp;Timeline,IF(VLOOKUP(L2316,ActivityList[#Data],14,0)="Figure"," "&amp;Timeline&amp;Figure,"")),"")</f>
        <v/>
      </c>
      <c r="C2316" s="85" t="str">
        <v>Make a phone call to Emma</v>
      </c>
      <c r="D2316" s="218" t="str">
        <v>+ Speaking</v>
      </c>
      <c r="E2316" s="218" t="str">
        <v>Language Arts</v>
      </c>
      <c r="F2316" s="219" t="str">
        <v>Oral</v>
      </c>
      <c r="G2316" s="5">
        <v>41</v>
      </c>
      <c r="H2316" s="5" t="str">
        <v>Ethan</v>
      </c>
      <c r="I2316" s="5" t="str">
        <v>Planned</v>
      </c>
      <c r="J2316" s="220">
        <f>_xlfn.XLOOKUP(G2316,Calendar!$A$2:$A$300,Calendar!$B$2:$B$300)</f>
        <v>43402</v>
      </c>
      <c r="K2316" s="5" t="b">
        <f t="shared" ca="1" si="111"/>
        <v>0</v>
      </c>
      <c r="L2316" s="5" t="str">
        <f t="shared" si="112"/>
        <v>Language Arts+ Speaking41</v>
      </c>
    </row>
    <row r="2317" spans="1:12" hidden="1" x14ac:dyDescent="0.25">
      <c r="A2317" s="217" t="str">
        <f t="shared" si="113"/>
        <v>ƒ __/__</v>
      </c>
      <c r="B2317" s="217" t="str">
        <f>IFERROR(IF(VLOOKUP(L2317,ActivityList[#Data],13,0)="Yes"," "&amp;Map,"")&amp;IF(VLOOKUP(L2317,ActivityList[#Data],14,0)="Yes"," "&amp;Timeline,IF(VLOOKUP(L2317,ActivityList[#Data],14,0)="Figure"," "&amp;Timeline&amp;Figure,"")),"")</f>
        <v/>
      </c>
      <c r="C2317" s="85" t="str">
        <v>Make a phone call to Opa</v>
      </c>
      <c r="D2317" s="218" t="str">
        <v>+ Speaking</v>
      </c>
      <c r="E2317" s="218" t="str">
        <v>Language Arts</v>
      </c>
      <c r="F2317" s="219" t="str">
        <v>Oral</v>
      </c>
      <c r="G2317" s="5">
        <v>51</v>
      </c>
      <c r="H2317" s="5" t="str">
        <v>Ethan</v>
      </c>
      <c r="I2317" s="5" t="str">
        <v>Planned</v>
      </c>
      <c r="J2317" s="220">
        <f>_xlfn.XLOOKUP(G2317,Calendar!$A$2:$A$300,Calendar!$B$2:$B$300)</f>
        <v>43416</v>
      </c>
      <c r="K2317" s="5" t="b">
        <f t="shared" ca="1" si="111"/>
        <v>0</v>
      </c>
      <c r="L2317" s="5" t="str">
        <f t="shared" si="112"/>
        <v>Language Arts+ Speaking51</v>
      </c>
    </row>
    <row r="2318" spans="1:12" hidden="1" x14ac:dyDescent="0.25">
      <c r="A2318" s="217" t="str">
        <f t="shared" si="113"/>
        <v>ƒ __/__</v>
      </c>
      <c r="B2318" s="217" t="str">
        <f>IFERROR(IF(VLOOKUP(L2318,ActivityList[#Data],13,0)="Yes"," "&amp;Map,"")&amp;IF(VLOOKUP(L2318,ActivityList[#Data],14,0)="Yes"," "&amp;Timeline,IF(VLOOKUP(L2318,ActivityList[#Data],14,0)="Figure"," "&amp;Timeline&amp;Figure,"")),"")</f>
        <v/>
      </c>
      <c r="C2318" s="85" t="str">
        <v>Make a phone call to Opa</v>
      </c>
      <c r="D2318" s="218" t="str">
        <v>+ Speaking</v>
      </c>
      <c r="E2318" s="218" t="str">
        <v>Language Arts</v>
      </c>
      <c r="F2318" s="219" t="str">
        <v>Oral</v>
      </c>
      <c r="G2318" s="5">
        <v>56</v>
      </c>
      <c r="H2318" s="5" t="str">
        <v>Ethan</v>
      </c>
      <c r="I2318" s="5" t="str">
        <v>Planned</v>
      </c>
      <c r="J2318" s="220">
        <f>_xlfn.XLOOKUP(G2318,Calendar!$A$2:$A$300,Calendar!$B$2:$B$300)</f>
        <v>43423</v>
      </c>
      <c r="K2318" s="5" t="b">
        <f t="shared" ca="1" si="111"/>
        <v>0</v>
      </c>
      <c r="L2318" s="5" t="str">
        <f t="shared" si="112"/>
        <v>Language Arts+ Speaking56</v>
      </c>
    </row>
    <row r="2319" spans="1:12" hidden="1" x14ac:dyDescent="0.25">
      <c r="A2319" s="217" t="str">
        <f t="shared" si="113"/>
        <v>ƒ __/__</v>
      </c>
      <c r="B2319" s="217" t="str">
        <f>IFERROR(IF(VLOOKUP(L2319,ActivityList[#Data],13,0)="Yes"," "&amp;Map,"")&amp;IF(VLOOKUP(L2319,ActivityList[#Data],14,0)="Yes"," "&amp;Timeline,IF(VLOOKUP(L2319,ActivityList[#Data],14,0)="Figure"," "&amp;Timeline&amp;Figure,"")),"")</f>
        <v/>
      </c>
      <c r="C2319" s="85" t="str">
        <v>Make a phone call to Opa</v>
      </c>
      <c r="D2319" s="218" t="str">
        <v>+ Speaking</v>
      </c>
      <c r="E2319" s="218" t="str">
        <v>Language Arts</v>
      </c>
      <c r="F2319" s="219" t="str">
        <v>Oral</v>
      </c>
      <c r="G2319" s="5">
        <v>66</v>
      </c>
      <c r="H2319" s="5" t="str">
        <v>Ethan</v>
      </c>
      <c r="I2319" s="5" t="str">
        <v>Planned</v>
      </c>
      <c r="J2319" s="220">
        <f>_xlfn.XLOOKUP(G2319,Calendar!$A$2:$A$300,Calendar!$B$2:$B$300)</f>
        <v>43437</v>
      </c>
      <c r="K2319" s="5" t="b">
        <f t="shared" ca="1" si="111"/>
        <v>0</v>
      </c>
      <c r="L2319" s="5" t="str">
        <f t="shared" si="112"/>
        <v>Language Arts+ Speaking66</v>
      </c>
    </row>
    <row r="2320" spans="1:12" hidden="1" x14ac:dyDescent="0.25">
      <c r="A2320" s="217" t="str">
        <f t="shared" si="113"/>
        <v>ƒ __/__</v>
      </c>
      <c r="B2320" s="217" t="str">
        <f>IFERROR(IF(VLOOKUP(L2320,ActivityList[#Data],13,0)="Yes"," "&amp;Map,"")&amp;IF(VLOOKUP(L2320,ActivityList[#Data],14,0)="Yes"," "&amp;Timeline,IF(VLOOKUP(L2320,ActivityList[#Data],14,0)="Figure"," "&amp;Timeline&amp;Figure,"")),"")</f>
        <v/>
      </c>
      <c r="C2320" s="85" t="str">
        <v>Make a phone call to Opa</v>
      </c>
      <c r="D2320" s="218" t="str">
        <v>+ Speaking</v>
      </c>
      <c r="E2320" s="218" t="str">
        <v>Language Arts</v>
      </c>
      <c r="F2320" s="219" t="str">
        <v>Oral</v>
      </c>
      <c r="G2320" s="5">
        <v>71</v>
      </c>
      <c r="H2320" s="5" t="str">
        <v>Ethan</v>
      </c>
      <c r="I2320" s="5" t="str">
        <v>Planned</v>
      </c>
      <c r="J2320" s="220">
        <f>_xlfn.XLOOKUP(G2320,Calendar!$A$2:$A$300,Calendar!$B$2:$B$300)</f>
        <v>43444</v>
      </c>
      <c r="K2320" s="5" t="b">
        <f t="shared" ca="1" si="111"/>
        <v>0</v>
      </c>
      <c r="L2320" s="5" t="str">
        <f t="shared" si="112"/>
        <v>Language Arts+ Speaking71</v>
      </c>
    </row>
    <row r="2321" spans="1:12" hidden="1" x14ac:dyDescent="0.25">
      <c r="A2321" s="217" t="str">
        <f t="shared" si="113"/>
        <v>ƒ __/__</v>
      </c>
      <c r="B2321" s="217" t="str">
        <f>IFERROR(IF(VLOOKUP(L2321,ActivityList[#Data],13,0)="Yes"," "&amp;Map,"")&amp;IF(VLOOKUP(L2321,ActivityList[#Data],14,0)="Yes"," "&amp;Timeline,IF(VLOOKUP(L2321,ActivityList[#Data],14,0)="Figure"," "&amp;Timeline&amp;Figure,"")),"")</f>
        <v/>
      </c>
      <c r="C2321" s="85" t="str">
        <v>Make a phone call to Opa</v>
      </c>
      <c r="D2321" s="218" t="str">
        <v>+ Speaking</v>
      </c>
      <c r="E2321" s="218" t="str">
        <v>Language Arts</v>
      </c>
      <c r="F2321" s="219" t="str">
        <v>Oral</v>
      </c>
      <c r="G2321" s="5">
        <v>81</v>
      </c>
      <c r="H2321" s="5" t="str">
        <v>Ethan</v>
      </c>
      <c r="I2321" s="5" t="str">
        <v>Planned</v>
      </c>
      <c r="J2321" s="220">
        <f>_xlfn.XLOOKUP(G2321,Calendar!$A$2:$A$300,Calendar!$B$2:$B$300)</f>
        <v>43461</v>
      </c>
      <c r="K2321" s="5" t="b">
        <f t="shared" ca="1" si="111"/>
        <v>0</v>
      </c>
      <c r="L2321" s="5" t="str">
        <f t="shared" si="112"/>
        <v>Language Arts+ Speaking81</v>
      </c>
    </row>
    <row r="2322" spans="1:12" hidden="1" x14ac:dyDescent="0.25">
      <c r="A2322" s="217" t="str">
        <f t="shared" si="113"/>
        <v>ƒ __/__</v>
      </c>
      <c r="B2322" s="217" t="str">
        <f>IFERROR(IF(VLOOKUP(L2322,ActivityList[#Data],13,0)="Yes"," "&amp;Map,"")&amp;IF(VLOOKUP(L2322,ActivityList[#Data],14,0)="Yes"," "&amp;Timeline,IF(VLOOKUP(L2322,ActivityList[#Data],14,0)="Figure"," "&amp;Timeline&amp;Figure,"")),"")</f>
        <v/>
      </c>
      <c r="C2322" s="85" t="str">
        <v>Make a phone call to Opa</v>
      </c>
      <c r="D2322" s="218" t="str">
        <v>+ Speaking</v>
      </c>
      <c r="E2322" s="218" t="str">
        <v>Language Arts</v>
      </c>
      <c r="F2322" s="219" t="str">
        <v>Oral</v>
      </c>
      <c r="G2322" s="5">
        <v>86</v>
      </c>
      <c r="H2322" s="5" t="str">
        <v>Ethan</v>
      </c>
      <c r="I2322" s="5" t="str">
        <v>Planned</v>
      </c>
      <c r="J2322" s="220">
        <f>_xlfn.XLOOKUP(G2322,Calendar!$A$2:$A$300,Calendar!$B$2:$B$300)</f>
        <v>43472</v>
      </c>
      <c r="K2322" s="5" t="b">
        <f t="shared" ca="1" si="111"/>
        <v>0</v>
      </c>
      <c r="L2322" s="5" t="str">
        <f t="shared" si="112"/>
        <v>Language Arts+ Speaking86</v>
      </c>
    </row>
    <row r="2323" spans="1:12" hidden="1" x14ac:dyDescent="0.25">
      <c r="A2323" s="217" t="str">
        <f t="shared" si="113"/>
        <v>ƒ __/__</v>
      </c>
      <c r="B2323" s="217" t="str">
        <f>IFERROR(IF(VLOOKUP(L2323,ActivityList[#Data],13,0)="Yes"," "&amp;Map,"")&amp;IF(VLOOKUP(L2323,ActivityList[#Data],14,0)="Yes"," "&amp;Timeline,IF(VLOOKUP(L2323,ActivityList[#Data],14,0)="Figure"," "&amp;Timeline&amp;Figure,"")),"")</f>
        <v/>
      </c>
      <c r="C2323" s="85" t="str">
        <v>Make a phone call to Opa</v>
      </c>
      <c r="D2323" s="218" t="str">
        <v>+ Speaking</v>
      </c>
      <c r="E2323" s="218" t="str">
        <v>Language Arts</v>
      </c>
      <c r="F2323" s="219" t="str">
        <v>Oral</v>
      </c>
      <c r="G2323" s="5">
        <v>96</v>
      </c>
      <c r="H2323" s="5" t="str">
        <v>Ethan</v>
      </c>
      <c r="I2323" s="5" t="str">
        <v>Planned</v>
      </c>
      <c r="J2323" s="220">
        <f>_xlfn.XLOOKUP(G2323,Calendar!$A$2:$A$300,Calendar!$B$2:$B$300)</f>
        <v>43486</v>
      </c>
      <c r="K2323" s="5" t="b">
        <f t="shared" ref="K2323:K2386" ca="1" si="114">J2323&lt;=$D$1</f>
        <v>0</v>
      </c>
      <c r="L2323" s="5" t="str">
        <f t="shared" ref="L2323:L2386" si="115">E2323&amp;D2323&amp;G2323</f>
        <v>Language Arts+ Speaking96</v>
      </c>
    </row>
    <row r="2324" spans="1:12" hidden="1" x14ac:dyDescent="0.25">
      <c r="A2324" s="217" t="str">
        <f t="shared" si="113"/>
        <v>ƒ __/__</v>
      </c>
      <c r="B2324" s="217" t="str">
        <f>IFERROR(IF(VLOOKUP(L2324,ActivityList[#Data],13,0)="Yes"," "&amp;Map,"")&amp;IF(VLOOKUP(L2324,ActivityList[#Data],14,0)="Yes"," "&amp;Timeline,IF(VLOOKUP(L2324,ActivityList[#Data],14,0)="Figure"," "&amp;Timeline&amp;Figure,"")),"")</f>
        <v/>
      </c>
      <c r="C2324" s="85" t="str">
        <v>Make a phone call to Opa</v>
      </c>
      <c r="D2324" s="218" t="str">
        <v>+ Speaking</v>
      </c>
      <c r="E2324" s="218" t="str">
        <v>Language Arts</v>
      </c>
      <c r="F2324" s="219" t="str">
        <v>Oral</v>
      </c>
      <c r="G2324" s="5">
        <v>101</v>
      </c>
      <c r="H2324" s="5" t="str">
        <v>Ethan</v>
      </c>
      <c r="I2324" s="5" t="str">
        <v>Planned</v>
      </c>
      <c r="J2324" s="220">
        <f>_xlfn.XLOOKUP(G2324,Calendar!$A$2:$A$300,Calendar!$B$2:$B$300)</f>
        <v>43493</v>
      </c>
      <c r="K2324" s="5" t="b">
        <f t="shared" ca="1" si="114"/>
        <v>0</v>
      </c>
      <c r="L2324" s="5" t="str">
        <f t="shared" si="115"/>
        <v>Language Arts+ Speaking101</v>
      </c>
    </row>
    <row r="2325" spans="1:12" hidden="1" x14ac:dyDescent="0.25">
      <c r="A2325" s="217" t="str">
        <f t="shared" si="113"/>
        <v>ƒ __/__</v>
      </c>
      <c r="B2325" s="217" t="str">
        <f>IFERROR(IF(VLOOKUP(L2325,ActivityList[#Data],13,0)="Yes"," "&amp;Map,"")&amp;IF(VLOOKUP(L2325,ActivityList[#Data],14,0)="Yes"," "&amp;Timeline,IF(VLOOKUP(L2325,ActivityList[#Data],14,0)="Figure"," "&amp;Timeline&amp;Figure,"")),"")</f>
        <v/>
      </c>
      <c r="C2325" s="85" t="str">
        <v>Make a phone call to Opa</v>
      </c>
      <c r="D2325" s="218" t="str">
        <v>+ Speaking</v>
      </c>
      <c r="E2325" s="218" t="str">
        <v>Language Arts</v>
      </c>
      <c r="F2325" s="219" t="str">
        <v>Oral</v>
      </c>
      <c r="G2325" s="5">
        <v>111</v>
      </c>
      <c r="H2325" s="5" t="str">
        <v>Ethan</v>
      </c>
      <c r="I2325" s="5" t="str">
        <v>Planned</v>
      </c>
      <c r="J2325" s="220">
        <f>_xlfn.XLOOKUP(G2325,Calendar!$A$2:$A$300,Calendar!$B$2:$B$300)</f>
        <v>43507</v>
      </c>
      <c r="K2325" s="5" t="b">
        <f t="shared" ca="1" si="114"/>
        <v>0</v>
      </c>
      <c r="L2325" s="5" t="str">
        <f t="shared" si="115"/>
        <v>Language Arts+ Speaking111</v>
      </c>
    </row>
    <row r="2326" spans="1:12" hidden="1" x14ac:dyDescent="0.25">
      <c r="A2326" s="217" t="str">
        <f t="shared" si="113"/>
        <v>ƒ __/__</v>
      </c>
      <c r="B2326" s="217" t="str">
        <f>IFERROR(IF(VLOOKUP(L2326,ActivityList[#Data],13,0)="Yes"," "&amp;Map,"")&amp;IF(VLOOKUP(L2326,ActivityList[#Data],14,0)="Yes"," "&amp;Timeline,IF(VLOOKUP(L2326,ActivityList[#Data],14,0)="Figure"," "&amp;Timeline&amp;Figure,"")),"")</f>
        <v/>
      </c>
      <c r="C2326" s="85" t="str">
        <v>Make a phone call to Uncle Darren</v>
      </c>
      <c r="D2326" s="218" t="str">
        <v>+ Speaking</v>
      </c>
      <c r="E2326" s="218" t="str">
        <v>Language Arts</v>
      </c>
      <c r="F2326" s="219" t="str">
        <v>Oral</v>
      </c>
      <c r="G2326" s="5">
        <v>116</v>
      </c>
      <c r="H2326" s="5" t="str">
        <v>Ethan</v>
      </c>
      <c r="I2326" s="5" t="str">
        <v>Planned</v>
      </c>
      <c r="J2326" s="220">
        <f>_xlfn.XLOOKUP(G2326,Calendar!$A$2:$A$300,Calendar!$B$2:$B$300)</f>
        <v>43514</v>
      </c>
      <c r="K2326" s="5" t="b">
        <f t="shared" ca="1" si="114"/>
        <v>0</v>
      </c>
      <c r="L2326" s="5" t="str">
        <f t="shared" si="115"/>
        <v>Language Arts+ Speaking116</v>
      </c>
    </row>
    <row r="2327" spans="1:12" hidden="1" x14ac:dyDescent="0.25">
      <c r="A2327" s="217" t="str">
        <f t="shared" si="113"/>
        <v>ƒ __/__</v>
      </c>
      <c r="B2327" s="217" t="str">
        <f>IFERROR(IF(VLOOKUP(L2327,ActivityList[#Data],13,0)="Yes"," "&amp;Map,"")&amp;IF(VLOOKUP(L2327,ActivityList[#Data],14,0)="Yes"," "&amp;Timeline,IF(VLOOKUP(L2327,ActivityList[#Data],14,0)="Figure"," "&amp;Timeline&amp;Figure,"")),"")</f>
        <v/>
      </c>
      <c r="C2327" s="85" t="str">
        <v>Make a phone call to Opa</v>
      </c>
      <c r="D2327" s="218" t="str">
        <v>+ Speaking</v>
      </c>
      <c r="E2327" s="218" t="str">
        <v>Language Arts</v>
      </c>
      <c r="F2327" s="219" t="str">
        <v>Oral</v>
      </c>
      <c r="G2327" s="5">
        <v>126</v>
      </c>
      <c r="H2327" s="5" t="str">
        <v>Ethan</v>
      </c>
      <c r="I2327" s="5" t="str">
        <v>Planned</v>
      </c>
      <c r="J2327" s="220">
        <f>_xlfn.XLOOKUP(G2327,Calendar!$A$2:$A$300,Calendar!$B$2:$B$300)</f>
        <v>43528</v>
      </c>
      <c r="K2327" s="5" t="b">
        <f t="shared" ca="1" si="114"/>
        <v>0</v>
      </c>
      <c r="L2327" s="5" t="str">
        <f t="shared" si="115"/>
        <v>Language Arts+ Speaking126</v>
      </c>
    </row>
    <row r="2328" spans="1:12" hidden="1" x14ac:dyDescent="0.25">
      <c r="A2328" s="217" t="str">
        <f t="shared" si="113"/>
        <v>ƒ __/__</v>
      </c>
      <c r="B2328" s="217" t="str">
        <f>IFERROR(IF(VLOOKUP(L2328,ActivityList[#Data],13,0)="Yes"," "&amp;Map,"")&amp;IF(VLOOKUP(L2328,ActivityList[#Data],14,0)="Yes"," "&amp;Timeline,IF(VLOOKUP(L2328,ActivityList[#Data],14,0)="Figure"," "&amp;Timeline&amp;Figure,"")),"")</f>
        <v/>
      </c>
      <c r="C2328" s="85" t="str">
        <v>Make a phone call to Opa</v>
      </c>
      <c r="D2328" s="218" t="str">
        <v>+ Speaking</v>
      </c>
      <c r="E2328" s="218" t="str">
        <v>Language Arts</v>
      </c>
      <c r="F2328" s="219" t="str">
        <v>Oral</v>
      </c>
      <c r="G2328" s="5">
        <v>131</v>
      </c>
      <c r="H2328" s="5" t="str">
        <v>Ethan</v>
      </c>
      <c r="I2328" s="5" t="str">
        <v>Planned</v>
      </c>
      <c r="J2328" s="220">
        <f>_xlfn.XLOOKUP(G2328,Calendar!$A$2:$A$300,Calendar!$B$2:$B$300)</f>
        <v>43535</v>
      </c>
      <c r="K2328" s="5" t="b">
        <f t="shared" ca="1" si="114"/>
        <v>0</v>
      </c>
      <c r="L2328" s="5" t="str">
        <f t="shared" si="115"/>
        <v>Language Arts+ Speaking131</v>
      </c>
    </row>
    <row r="2329" spans="1:12" hidden="1" x14ac:dyDescent="0.25">
      <c r="A2329" s="217" t="str">
        <f t="shared" si="113"/>
        <v>ƒ __/__</v>
      </c>
      <c r="B2329" s="217" t="str">
        <f>IFERROR(IF(VLOOKUP(L2329,ActivityList[#Data],13,0)="Yes"," "&amp;Map,"")&amp;IF(VLOOKUP(L2329,ActivityList[#Data],14,0)="Yes"," "&amp;Timeline,IF(VLOOKUP(L2329,ActivityList[#Data],14,0)="Figure"," "&amp;Timeline&amp;Figure,"")),"")</f>
        <v/>
      </c>
      <c r="C2329" s="85" t="str">
        <v>Have a conversation with Uncle Shane</v>
      </c>
      <c r="D2329" s="218" t="str">
        <v>+ Speaking</v>
      </c>
      <c r="E2329" s="218" t="str">
        <v>Language Arts</v>
      </c>
      <c r="F2329" s="219" t="str">
        <v>Oral</v>
      </c>
      <c r="G2329" s="5">
        <v>141</v>
      </c>
      <c r="H2329" s="5" t="str">
        <v>Ethan</v>
      </c>
      <c r="I2329" s="5" t="str">
        <v>Planned</v>
      </c>
      <c r="J2329" s="220">
        <f>_xlfn.XLOOKUP(G2329,Calendar!$A$2:$A$300,Calendar!$B$2:$B$300)</f>
        <v>43549</v>
      </c>
      <c r="K2329" s="5" t="b">
        <f t="shared" ca="1" si="114"/>
        <v>0</v>
      </c>
      <c r="L2329" s="5" t="str">
        <f t="shared" si="115"/>
        <v>Language Arts+ Speaking141</v>
      </c>
    </row>
    <row r="2330" spans="1:12" hidden="1" x14ac:dyDescent="0.25">
      <c r="A2330" s="217" t="str">
        <f t="shared" si="113"/>
        <v>ƒ __/__</v>
      </c>
      <c r="B2330" s="217" t="str">
        <f>IFERROR(IF(VLOOKUP(L2330,ActivityList[#Data],13,0)="Yes"," "&amp;Map,"")&amp;IF(VLOOKUP(L2330,ActivityList[#Data],14,0)="Yes"," "&amp;Timeline,IF(VLOOKUP(L2330,ActivityList[#Data],14,0)="Figure"," "&amp;Timeline&amp;Figure,"")),"")</f>
        <v/>
      </c>
      <c r="C2330" s="85" t="str">
        <v>Make a phone call to Opa</v>
      </c>
      <c r="D2330" s="218" t="str">
        <v>+ Speaking</v>
      </c>
      <c r="E2330" s="218" t="str">
        <v>Language Arts</v>
      </c>
      <c r="F2330" s="219" t="str">
        <v>Oral</v>
      </c>
      <c r="G2330" s="5">
        <v>146</v>
      </c>
      <c r="H2330" s="5" t="str">
        <v>Ethan</v>
      </c>
      <c r="I2330" s="5" t="str">
        <v>Planned</v>
      </c>
      <c r="J2330" s="220">
        <f>_xlfn.XLOOKUP(G2330,Calendar!$A$2:$A$300,Calendar!$B$2:$B$300)</f>
        <v>43556</v>
      </c>
      <c r="K2330" s="5" t="b">
        <f t="shared" ca="1" si="114"/>
        <v>0</v>
      </c>
      <c r="L2330" s="5" t="str">
        <f t="shared" si="115"/>
        <v>Language Arts+ Speaking146</v>
      </c>
    </row>
    <row r="2331" spans="1:12" hidden="1" x14ac:dyDescent="0.25">
      <c r="A2331" s="217" t="str">
        <f t="shared" si="113"/>
        <v>ƒ __/__</v>
      </c>
      <c r="B2331" s="217" t="str">
        <f>IFERROR(IF(VLOOKUP(L2331,ActivityList[#Data],13,0)="Yes"," "&amp;Map,"")&amp;IF(VLOOKUP(L2331,ActivityList[#Data],14,0)="Yes"," "&amp;Timeline,IF(VLOOKUP(L2331,ActivityList[#Data],14,0)="Figure"," "&amp;Timeline&amp;Figure,"")),"")</f>
        <v/>
      </c>
      <c r="C2331" s="85" t="str">
        <v>Make a phone call to Opa</v>
      </c>
      <c r="D2331" s="218" t="str">
        <v>+ Speaking</v>
      </c>
      <c r="E2331" s="218" t="str">
        <v>Language Arts</v>
      </c>
      <c r="F2331" s="219" t="str">
        <v>Oral</v>
      </c>
      <c r="G2331" s="5">
        <v>156</v>
      </c>
      <c r="H2331" s="5" t="str">
        <v>Ethan</v>
      </c>
      <c r="I2331" s="5" t="str">
        <v>Planned</v>
      </c>
      <c r="J2331" s="220">
        <f>_xlfn.XLOOKUP(G2331,Calendar!$A$2:$A$300,Calendar!$B$2:$B$300)</f>
        <v>43570</v>
      </c>
      <c r="K2331" s="5" t="b">
        <f t="shared" ca="1" si="114"/>
        <v>0</v>
      </c>
      <c r="L2331" s="5" t="str">
        <f t="shared" si="115"/>
        <v>Language Arts+ Speaking156</v>
      </c>
    </row>
    <row r="2332" spans="1:12" hidden="1" x14ac:dyDescent="0.25">
      <c r="A2332" s="217" t="str">
        <f t="shared" si="113"/>
        <v>ƒ __/__</v>
      </c>
      <c r="B2332" s="217" t="str">
        <f>IFERROR(IF(VLOOKUP(L2332,ActivityList[#Data],13,0)="Yes"," "&amp;Map,"")&amp;IF(VLOOKUP(L2332,ActivityList[#Data],14,0)="Yes"," "&amp;Timeline,IF(VLOOKUP(L2332,ActivityList[#Data],14,0)="Figure"," "&amp;Timeline&amp;Figure,"")),"")</f>
        <v/>
      </c>
      <c r="C2332" s="85" t="str">
        <v>Make a phone call to Opa</v>
      </c>
      <c r="D2332" s="218" t="str">
        <v>+ Speaking</v>
      </c>
      <c r="E2332" s="218" t="str">
        <v>Language Arts</v>
      </c>
      <c r="F2332" s="219" t="str">
        <v>Oral</v>
      </c>
      <c r="G2332" s="5">
        <v>161</v>
      </c>
      <c r="H2332" s="5" t="str">
        <v>Ethan</v>
      </c>
      <c r="I2332" s="5" t="str">
        <v>Planned</v>
      </c>
      <c r="J2332" s="220">
        <f>_xlfn.XLOOKUP(G2332,Calendar!$A$2:$A$300,Calendar!$B$2:$B$300)</f>
        <v>43577</v>
      </c>
      <c r="K2332" s="5" t="b">
        <f t="shared" ca="1" si="114"/>
        <v>0</v>
      </c>
      <c r="L2332" s="5" t="str">
        <f t="shared" si="115"/>
        <v>Language Arts+ Speaking161</v>
      </c>
    </row>
    <row r="2333" spans="1:12" hidden="1" x14ac:dyDescent="0.25">
      <c r="A2333" s="217" t="str">
        <f t="shared" si="113"/>
        <v>ƒ __/__</v>
      </c>
      <c r="B2333" s="217" t="str">
        <f>IFERROR(IF(VLOOKUP(L2333,ActivityList[#Data],13,0)="Yes"," "&amp;Map,"")&amp;IF(VLOOKUP(L2333,ActivityList[#Data],14,0)="Yes"," "&amp;Timeline,IF(VLOOKUP(L2333,ActivityList[#Data],14,0)="Figure"," "&amp;Timeline&amp;Figure,"")),"")</f>
        <v/>
      </c>
      <c r="C2333" s="85" t="str">
        <v>Make a phone call to Opa</v>
      </c>
      <c r="D2333" s="218" t="str">
        <v>+ Speaking</v>
      </c>
      <c r="E2333" s="218" t="str">
        <v>Language Arts</v>
      </c>
      <c r="F2333" s="219" t="str">
        <v>Oral</v>
      </c>
      <c r="G2333" s="5">
        <v>171</v>
      </c>
      <c r="H2333" s="5" t="str">
        <v>Ethan</v>
      </c>
      <c r="I2333" s="5" t="str">
        <v>Planned</v>
      </c>
      <c r="J2333" s="220">
        <f>_xlfn.XLOOKUP(G2333,Calendar!$A$2:$A$300,Calendar!$B$2:$B$300)</f>
        <v>43591</v>
      </c>
      <c r="K2333" s="5" t="b">
        <f t="shared" ca="1" si="114"/>
        <v>0</v>
      </c>
      <c r="L2333" s="5" t="str">
        <f t="shared" si="115"/>
        <v>Language Arts+ Speaking171</v>
      </c>
    </row>
    <row r="2334" spans="1:12" hidden="1" x14ac:dyDescent="0.25">
      <c r="A2334" s="217" t="str">
        <f t="shared" si="113"/>
        <v>ƒ __/__</v>
      </c>
      <c r="B2334" s="217" t="str">
        <f>IFERROR(IF(VLOOKUP(L2334,ActivityList[#Data],13,0)="Yes"," "&amp;Map,"")&amp;IF(VLOOKUP(L2334,ActivityList[#Data],14,0)="Yes"," "&amp;Timeline,IF(VLOOKUP(L2334,ActivityList[#Data],14,0)="Figure"," "&amp;Timeline&amp;Figure,"")),"")</f>
        <v/>
      </c>
      <c r="C2334" s="85" t="str">
        <v>Make a phone call to Opa</v>
      </c>
      <c r="D2334" s="218" t="str">
        <v>+ Speaking</v>
      </c>
      <c r="E2334" s="218" t="str">
        <v>Language Arts</v>
      </c>
      <c r="F2334" s="219" t="str">
        <v>Oral</v>
      </c>
      <c r="G2334" s="5">
        <v>176</v>
      </c>
      <c r="H2334" s="5" t="str">
        <v>Ethan</v>
      </c>
      <c r="I2334" s="5" t="str">
        <v>Planned</v>
      </c>
      <c r="J2334" s="220">
        <f>_xlfn.XLOOKUP(G2334,Calendar!$A$2:$A$300,Calendar!$B$2:$B$300)</f>
        <v>43598</v>
      </c>
      <c r="K2334" s="5" t="b">
        <f t="shared" ca="1" si="114"/>
        <v>0</v>
      </c>
      <c r="L2334" s="5" t="str">
        <f t="shared" si="115"/>
        <v>Language Arts+ Speaking176</v>
      </c>
    </row>
    <row r="2335" spans="1:12" hidden="1" x14ac:dyDescent="0.25">
      <c r="A2335" s="217" t="str">
        <f t="shared" si="113"/>
        <v>ƒ __/__</v>
      </c>
      <c r="B2335" s="217" t="str">
        <f>IFERROR(IF(VLOOKUP(L2335,ActivityList[#Data],13,0)="Yes"," "&amp;Map,"")&amp;IF(VLOOKUP(L2335,ActivityList[#Data],14,0)="Yes"," "&amp;Timeline,IF(VLOOKUP(L2335,ActivityList[#Data],14,0)="Figure"," "&amp;Timeline&amp;Figure,"")),"")</f>
        <v/>
      </c>
      <c r="C2335" s="85" t="str">
        <v>Conversation with Mr. Pres</v>
      </c>
      <c r="D2335" s="218" t="str">
        <v>+ Speaking</v>
      </c>
      <c r="E2335" s="218" t="str">
        <v>Language Arts</v>
      </c>
      <c r="F2335" s="219" t="str">
        <v>Oral</v>
      </c>
      <c r="G2335" s="5">
        <v>7</v>
      </c>
      <c r="H2335" s="5" t="str">
        <v>Jesse</v>
      </c>
      <c r="I2335" s="5" t="str">
        <v>Completed</v>
      </c>
      <c r="J2335" s="220">
        <f>_xlfn.XLOOKUP(G2335,Calendar!$A$2:$A$300,Calendar!$B$2:$B$300)</f>
        <v>43354</v>
      </c>
      <c r="K2335" s="5" t="b">
        <f t="shared" ca="1" si="114"/>
        <v>1</v>
      </c>
      <c r="L2335" s="5" t="str">
        <f t="shared" si="115"/>
        <v>Language Arts+ Speaking7</v>
      </c>
    </row>
    <row r="2336" spans="1:12" ht="30" x14ac:dyDescent="0.25">
      <c r="A2336" s="217" t="str">
        <f t="shared" si="113"/>
        <v>ƒ __/__</v>
      </c>
      <c r="B2336" s="217" t="str">
        <f>IFERROR(IF(VLOOKUP(L2336,ActivityList[#Data],13,0)="Yes"," "&amp;Map,"")&amp;IF(VLOOKUP(L2336,ActivityList[#Data],14,0)="Yes"," "&amp;Timeline,IF(VLOOKUP(L2336,ActivityList[#Data],14,0)="Figure"," "&amp;Timeline&amp;Figure,"")),"")</f>
        <v/>
      </c>
      <c r="C2336" s="85" t="str">
        <v>Conversations with Marsh Park friends at Mr. Pres' Funeral</v>
      </c>
      <c r="D2336" s="218" t="str">
        <v>+ Speaking</v>
      </c>
      <c r="E2336" s="218" t="str">
        <v>Language Arts</v>
      </c>
      <c r="F2336" s="219" t="str">
        <v>Oral</v>
      </c>
      <c r="G2336" s="5">
        <v>22</v>
      </c>
      <c r="H2336" s="5" t="str">
        <v>Jesse</v>
      </c>
      <c r="I2336" s="5" t="str">
        <v>Planned</v>
      </c>
      <c r="J2336" s="220">
        <f>_xlfn.XLOOKUP(G2336,Calendar!$A$2:$A$300,Calendar!$B$2:$B$300)</f>
        <v>43375</v>
      </c>
      <c r="K2336" s="5" t="b">
        <f t="shared" ca="1" si="114"/>
        <v>1</v>
      </c>
      <c r="L2336" s="5" t="str">
        <f t="shared" si="115"/>
        <v>Language Arts+ Speaking22</v>
      </c>
    </row>
    <row r="2337" spans="1:12" hidden="1" x14ac:dyDescent="0.25">
      <c r="A2337" s="217" t="str">
        <f t="shared" si="113"/>
        <v>ƒ __/__</v>
      </c>
      <c r="B2337" s="217" t="str">
        <f>IFERROR(IF(VLOOKUP(L2337,ActivityList[#Data],13,0)="Yes"," "&amp;Map,"")&amp;IF(VLOOKUP(L2337,ActivityList[#Data],14,0)="Yes"," "&amp;Timeline,IF(VLOOKUP(L2337,ActivityList[#Data],14,0)="Figure"," "&amp;Timeline&amp;Figure,"")),"")</f>
        <v/>
      </c>
      <c r="C2337" s="85" t="str">
        <v>Recite Psalm 91 to Auntie Glen &amp; Uncle Leo</v>
      </c>
      <c r="D2337" s="218" t="str">
        <v>+ Speaking</v>
      </c>
      <c r="E2337" s="218" t="str">
        <v>Language Arts</v>
      </c>
      <c r="F2337" s="219" t="str">
        <v>Oral</v>
      </c>
      <c r="G2337" s="5">
        <v>37</v>
      </c>
      <c r="H2337" s="5" t="str">
        <v>Jesse</v>
      </c>
      <c r="I2337" s="5" t="str">
        <v>Planned</v>
      </c>
      <c r="J2337" s="220">
        <f>_xlfn.XLOOKUP(G2337,Calendar!$A$2:$A$300,Calendar!$B$2:$B$300)</f>
        <v>43396</v>
      </c>
      <c r="K2337" s="5" t="b">
        <f t="shared" ca="1" si="114"/>
        <v>0</v>
      </c>
      <c r="L2337" s="5" t="str">
        <f t="shared" si="115"/>
        <v>Language Arts+ Speaking37</v>
      </c>
    </row>
    <row r="2338" spans="1:12" hidden="1" x14ac:dyDescent="0.25">
      <c r="A2338" s="217" t="str">
        <f t="shared" si="113"/>
        <v>ƒ __/__</v>
      </c>
      <c r="B2338" s="217" t="str">
        <f>IFERROR(IF(VLOOKUP(L2338,ActivityList[#Data],13,0)="Yes"," "&amp;Map,"")&amp;IF(VLOOKUP(L2338,ActivityList[#Data],14,0)="Yes"," "&amp;Timeline,IF(VLOOKUP(L2338,ActivityList[#Data],14,0)="Figure"," "&amp;Timeline&amp;Figure,"")),"")</f>
        <v/>
      </c>
      <c r="C2338" s="85" t="str">
        <v>Create and perform a puppet show</v>
      </c>
      <c r="D2338" s="218" t="str">
        <v>+ Speaking</v>
      </c>
      <c r="E2338" s="218" t="str">
        <v>Language Arts</v>
      </c>
      <c r="F2338" s="219" t="str">
        <v>Oral</v>
      </c>
      <c r="G2338" s="5">
        <v>52</v>
      </c>
      <c r="H2338" s="5" t="str">
        <v>Jesse</v>
      </c>
      <c r="I2338" s="5" t="str">
        <v>Planned</v>
      </c>
      <c r="J2338" s="220">
        <f>_xlfn.XLOOKUP(G2338,Calendar!$A$2:$A$300,Calendar!$B$2:$B$300)</f>
        <v>43417</v>
      </c>
      <c r="K2338" s="5" t="b">
        <f t="shared" ca="1" si="114"/>
        <v>0</v>
      </c>
      <c r="L2338" s="5" t="str">
        <f t="shared" si="115"/>
        <v>Language Arts+ Speaking52</v>
      </c>
    </row>
    <row r="2339" spans="1:12" hidden="1" x14ac:dyDescent="0.25">
      <c r="A2339" s="217" t="str">
        <f t="shared" si="113"/>
        <v>ƒ __/__</v>
      </c>
      <c r="B2339" s="217" t="str">
        <f>IFERROR(IF(VLOOKUP(L2339,ActivityList[#Data],13,0)="Yes"," "&amp;Map,"")&amp;IF(VLOOKUP(L2339,ActivityList[#Data],14,0)="Yes"," "&amp;Timeline,IF(VLOOKUP(L2339,ActivityList[#Data],14,0)="Figure"," "&amp;Timeline&amp;Figure,"")),"")</f>
        <v/>
      </c>
      <c r="C2339" s="85" t="str">
        <v>Take part in the Hillside Christmas Play</v>
      </c>
      <c r="D2339" s="218" t="str">
        <v>+ Speaking</v>
      </c>
      <c r="E2339" s="218" t="str">
        <v>Language Arts</v>
      </c>
      <c r="F2339" s="219" t="str">
        <v>Oral</v>
      </c>
      <c r="G2339" s="5">
        <v>67</v>
      </c>
      <c r="H2339" s="5" t="str">
        <v>Jesse</v>
      </c>
      <c r="I2339" s="5" t="str">
        <v>Planned</v>
      </c>
      <c r="J2339" s="220">
        <f>_xlfn.XLOOKUP(G2339,Calendar!$A$2:$A$300,Calendar!$B$2:$B$300)</f>
        <v>43438</v>
      </c>
      <c r="K2339" s="5" t="b">
        <f t="shared" ca="1" si="114"/>
        <v>0</v>
      </c>
      <c r="L2339" s="5" t="str">
        <f t="shared" si="115"/>
        <v>Language Arts+ Speaking67</v>
      </c>
    </row>
    <row r="2340" spans="1:12" hidden="1" x14ac:dyDescent="0.25">
      <c r="A2340" s="217" t="str">
        <f t="shared" si="113"/>
        <v>ƒ __/__</v>
      </c>
      <c r="B2340" s="217" t="str">
        <f>IFERROR(IF(VLOOKUP(L2340,ActivityList[#Data],13,0)="Yes"," "&amp;Map,"")&amp;IF(VLOOKUP(L2340,ActivityList[#Data],14,0)="Yes"," "&amp;Timeline,IF(VLOOKUP(L2340,ActivityList[#Data],14,0)="Figure"," "&amp;Timeline&amp;Figure,"")),"")</f>
        <v/>
      </c>
      <c r="C2340" s="85" t="str">
        <v>Conversation with Mark Poorman on Christmas Eve</v>
      </c>
      <c r="D2340" s="218" t="str">
        <v>+ Speaking</v>
      </c>
      <c r="E2340" s="218" t="str">
        <v>Language Arts</v>
      </c>
      <c r="F2340" s="219" t="str">
        <v>Oral</v>
      </c>
      <c r="G2340" s="5">
        <v>82</v>
      </c>
      <c r="H2340" s="5" t="str">
        <v>Jesse</v>
      </c>
      <c r="I2340" s="5" t="str">
        <v>Planned</v>
      </c>
      <c r="J2340" s="220">
        <f>_xlfn.XLOOKUP(G2340,Calendar!$A$2:$A$300,Calendar!$B$2:$B$300)</f>
        <v>43462</v>
      </c>
      <c r="K2340" s="5" t="b">
        <f t="shared" ca="1" si="114"/>
        <v>0</v>
      </c>
      <c r="L2340" s="5" t="str">
        <f t="shared" si="115"/>
        <v>Language Arts+ Speaking82</v>
      </c>
    </row>
    <row r="2341" spans="1:12" hidden="1" x14ac:dyDescent="0.25">
      <c r="A2341" s="217" t="str">
        <f t="shared" si="113"/>
        <v>ƒ __/__</v>
      </c>
      <c r="B2341" s="217" t="str">
        <f>IFERROR(IF(VLOOKUP(L2341,ActivityList[#Data],13,0)="Yes"," "&amp;Map,"")&amp;IF(VLOOKUP(L2341,ActivityList[#Data],14,0)="Yes"," "&amp;Timeline,IF(VLOOKUP(L2341,ActivityList[#Data],14,0)="Figure"," "&amp;Timeline&amp;Figure,"")),"")</f>
        <v/>
      </c>
      <c r="C2341" s="85" t="str">
        <v>Play the piano on Christmas Eve</v>
      </c>
      <c r="D2341" s="218" t="str">
        <v>+ Speaking</v>
      </c>
      <c r="E2341" s="218" t="str">
        <v>Language Arts</v>
      </c>
      <c r="F2341" s="219" t="str">
        <v>Oral</v>
      </c>
      <c r="G2341" s="5">
        <v>97</v>
      </c>
      <c r="H2341" s="5" t="str">
        <v>Jesse</v>
      </c>
      <c r="I2341" s="5" t="str">
        <v>Planned</v>
      </c>
      <c r="J2341" s="220">
        <f>_xlfn.XLOOKUP(G2341,Calendar!$A$2:$A$300,Calendar!$B$2:$B$300)</f>
        <v>43487</v>
      </c>
      <c r="K2341" s="5" t="b">
        <f t="shared" ca="1" si="114"/>
        <v>0</v>
      </c>
      <c r="L2341" s="5" t="str">
        <f t="shared" si="115"/>
        <v>Language Arts+ Speaking97</v>
      </c>
    </row>
    <row r="2342" spans="1:12" hidden="1" x14ac:dyDescent="0.25">
      <c r="A2342" s="217" t="str">
        <f t="shared" si="113"/>
        <v>ƒ __/__</v>
      </c>
      <c r="B2342" s="217" t="str">
        <f>IFERROR(IF(VLOOKUP(L2342,ActivityList[#Data],13,0)="Yes"," "&amp;Map,"")&amp;IF(VLOOKUP(L2342,ActivityList[#Data],14,0)="Yes"," "&amp;Timeline,IF(VLOOKUP(L2342,ActivityList[#Data],14,0)="Figure"," "&amp;Timeline&amp;Figure,"")),"")</f>
        <v/>
      </c>
      <c r="C2342" s="85" t="str">
        <v>Discuss the Dead Sea Scrolls with Brian Gingerich</v>
      </c>
      <c r="D2342" s="218" t="str">
        <v>+ Speaking</v>
      </c>
      <c r="E2342" s="218" t="str">
        <v>Language Arts</v>
      </c>
      <c r="F2342" s="219" t="str">
        <v>Oral</v>
      </c>
      <c r="G2342" s="5">
        <v>112</v>
      </c>
      <c r="H2342" s="5" t="str">
        <v>Jesse</v>
      </c>
      <c r="I2342" s="5" t="str">
        <v>Planned</v>
      </c>
      <c r="J2342" s="220">
        <f>_xlfn.XLOOKUP(G2342,Calendar!$A$2:$A$300,Calendar!$B$2:$B$300)</f>
        <v>43508</v>
      </c>
      <c r="K2342" s="5" t="b">
        <f t="shared" ca="1" si="114"/>
        <v>0</v>
      </c>
      <c r="L2342" s="5" t="str">
        <f t="shared" si="115"/>
        <v>Language Arts+ Speaking112</v>
      </c>
    </row>
    <row r="2343" spans="1:12" hidden="1" x14ac:dyDescent="0.25">
      <c r="A2343" s="217" t="str">
        <f t="shared" si="113"/>
        <v>ƒ __/__</v>
      </c>
      <c r="B2343" s="217" t="str">
        <f>IFERROR(IF(VLOOKUP(L2343,ActivityList[#Data],13,0)="Yes"," "&amp;Map,"")&amp;IF(VLOOKUP(L2343,ActivityList[#Data],14,0)="Yes"," "&amp;Timeline,IF(VLOOKUP(L2343,ActivityList[#Data],14,0)="Figure"," "&amp;Timeline&amp;Figure,"")),"")</f>
        <v/>
      </c>
      <c r="C2343" s="85" t="str">
        <v>Teach Jasmine and Amber about Pie, Pie Charts and Pi</v>
      </c>
      <c r="D2343" s="218" t="str">
        <v>+ Speaking</v>
      </c>
      <c r="E2343" s="218" t="str">
        <v>Language Arts</v>
      </c>
      <c r="F2343" s="219" t="str">
        <v>Oral</v>
      </c>
      <c r="G2343" s="5">
        <v>127</v>
      </c>
      <c r="H2343" s="5" t="str">
        <v>Jesse</v>
      </c>
      <c r="I2343" s="5" t="str">
        <v>Planned</v>
      </c>
      <c r="J2343" s="220">
        <f>_xlfn.XLOOKUP(G2343,Calendar!$A$2:$A$300,Calendar!$B$2:$B$300)</f>
        <v>43529</v>
      </c>
      <c r="K2343" s="5" t="b">
        <f t="shared" ca="1" si="114"/>
        <v>0</v>
      </c>
      <c r="L2343" s="5" t="str">
        <f t="shared" si="115"/>
        <v>Language Arts+ Speaking127</v>
      </c>
    </row>
    <row r="2344" spans="1:12" hidden="1" x14ac:dyDescent="0.25">
      <c r="A2344" s="217" t="str">
        <f t="shared" si="113"/>
        <v>ƒ __/__</v>
      </c>
      <c r="B2344" s="217" t="str">
        <f>IFERROR(IF(VLOOKUP(L2344,ActivityList[#Data],13,0)="Yes"," "&amp;Map,"")&amp;IF(VLOOKUP(L2344,ActivityList[#Data],14,0)="Yes"," "&amp;Timeline,IF(VLOOKUP(L2344,ActivityList[#Data],14,0)="Figure"," "&amp;Timeline&amp;Figure,"")),"")</f>
        <v/>
      </c>
      <c r="C2344" s="85" t="str">
        <v>Presentation at Toastmasters: Christmas Streamers</v>
      </c>
      <c r="D2344" s="218" t="str">
        <v>+ Speaking</v>
      </c>
      <c r="E2344" s="218" t="str">
        <v>Language Arts</v>
      </c>
      <c r="F2344" s="219" t="str">
        <v>Oral</v>
      </c>
      <c r="G2344" s="5">
        <v>142</v>
      </c>
      <c r="H2344" s="5" t="str">
        <v>Jesse</v>
      </c>
      <c r="I2344" s="5" t="str">
        <v>Planned</v>
      </c>
      <c r="J2344" s="220">
        <f>_xlfn.XLOOKUP(G2344,Calendar!$A$2:$A$300,Calendar!$B$2:$B$300)</f>
        <v>43550</v>
      </c>
      <c r="K2344" s="5" t="b">
        <f t="shared" ca="1" si="114"/>
        <v>0</v>
      </c>
      <c r="L2344" s="5" t="str">
        <f t="shared" si="115"/>
        <v>Language Arts+ Speaking142</v>
      </c>
    </row>
    <row r="2345" spans="1:12" hidden="1" x14ac:dyDescent="0.25">
      <c r="A2345" s="217" t="str">
        <f t="shared" si="113"/>
        <v>ƒ __/__</v>
      </c>
      <c r="B2345" s="217" t="str">
        <f>IFERROR(IF(VLOOKUP(L2345,ActivityList[#Data],13,0)="Yes"," "&amp;Map,"")&amp;IF(VLOOKUP(L2345,ActivityList[#Data],14,0)="Yes"," "&amp;Timeline,IF(VLOOKUP(L2345,ActivityList[#Data],14,0)="Figure"," "&amp;Timeline&amp;Figure,"")),"")</f>
        <v/>
      </c>
      <c r="C2345" s="85" t="str">
        <v>Show &amp; Tell at Toastmasters: Scratch</v>
      </c>
      <c r="D2345" s="218" t="str">
        <v>+ Speaking</v>
      </c>
      <c r="E2345" s="218" t="str">
        <v>Language Arts</v>
      </c>
      <c r="F2345" s="219" t="str">
        <v>Oral</v>
      </c>
      <c r="G2345" s="5">
        <v>157</v>
      </c>
      <c r="H2345" s="5" t="str">
        <v>Jesse</v>
      </c>
      <c r="I2345" s="5" t="str">
        <v>Planned</v>
      </c>
      <c r="J2345" s="220">
        <f>_xlfn.XLOOKUP(G2345,Calendar!$A$2:$A$300,Calendar!$B$2:$B$300)</f>
        <v>43571</v>
      </c>
      <c r="K2345" s="5" t="b">
        <f t="shared" ca="1" si="114"/>
        <v>0</v>
      </c>
      <c r="L2345" s="5" t="str">
        <f t="shared" si="115"/>
        <v>Language Arts+ Speaking157</v>
      </c>
    </row>
    <row r="2346" spans="1:12" hidden="1" x14ac:dyDescent="0.25">
      <c r="A2346" s="217" t="str">
        <f t="shared" si="113"/>
        <v>ƒ __/__</v>
      </c>
      <c r="B2346" s="217" t="str">
        <f>IFERROR(IF(VLOOKUP(L2346,ActivityList[#Data],13,0)="Yes"," "&amp;Map,"")&amp;IF(VLOOKUP(L2346,ActivityList[#Data],14,0)="Yes"," "&amp;Timeline,IF(VLOOKUP(L2346,ActivityList[#Data],14,0)="Figure"," "&amp;Timeline&amp;Figure,"")),"")</f>
        <v/>
      </c>
      <c r="C2346" s="85" t="str">
        <v>Present work with Scratch to Mr Nelson</v>
      </c>
      <c r="D2346" s="218" t="str">
        <v>+ Speaking</v>
      </c>
      <c r="E2346" s="218" t="str">
        <v>Language Arts</v>
      </c>
      <c r="F2346" s="219" t="str">
        <v>Oral</v>
      </c>
      <c r="G2346" s="5">
        <v>172</v>
      </c>
      <c r="H2346" s="5" t="str">
        <v>Jesse</v>
      </c>
      <c r="I2346" s="5" t="str">
        <v>Planned</v>
      </c>
      <c r="J2346" s="220">
        <f>_xlfn.XLOOKUP(G2346,Calendar!$A$2:$A$300,Calendar!$B$2:$B$300)</f>
        <v>43592</v>
      </c>
      <c r="K2346" s="5" t="b">
        <f t="shared" ca="1" si="114"/>
        <v>0</v>
      </c>
      <c r="L2346" s="5" t="str">
        <f t="shared" si="115"/>
        <v>Language Arts+ Speaking172</v>
      </c>
    </row>
    <row r="2347" spans="1:12" hidden="1" x14ac:dyDescent="0.25">
      <c r="A2347" s="217" t="str">
        <f t="shared" si="113"/>
        <v>ƒ __/__</v>
      </c>
      <c r="B2347" s="217" t="str">
        <f>IFERROR(IF(VLOOKUP(L2347,ActivityList[#Data],13,0)="Yes"," "&amp;Map,"")&amp;IF(VLOOKUP(L2347,ActivityList[#Data],14,0)="Yes"," "&amp;Timeline,IF(VLOOKUP(L2347,ActivityList[#Data],14,0)="Figure"," "&amp;Timeline&amp;Figure,"")),"")</f>
        <v/>
      </c>
      <c r="C2347" s="85" t="str">
        <v>Make a phone call to Opa</v>
      </c>
      <c r="D2347" s="218" t="str">
        <v>+ Speaking</v>
      </c>
      <c r="E2347" s="218" t="str">
        <v>Language Arts</v>
      </c>
      <c r="F2347" s="219" t="str">
        <v>Oral</v>
      </c>
      <c r="G2347" s="5">
        <v>2</v>
      </c>
      <c r="H2347" s="5" t="str">
        <v>Jesse</v>
      </c>
      <c r="I2347" s="5" t="str">
        <v>Completed</v>
      </c>
      <c r="J2347" s="220">
        <f>_xlfn.XLOOKUP(G2347,Calendar!$A$2:$A$300,Calendar!$B$2:$B$300)</f>
        <v>43347</v>
      </c>
      <c r="K2347" s="5" t="b">
        <f t="shared" ca="1" si="114"/>
        <v>1</v>
      </c>
      <c r="L2347" s="5" t="str">
        <f t="shared" si="115"/>
        <v>Language Arts+ Speaking2</v>
      </c>
    </row>
    <row r="2348" spans="1:12" hidden="1" x14ac:dyDescent="0.25">
      <c r="A2348" s="217" t="str">
        <f t="shared" si="113"/>
        <v>ƒ __/__</v>
      </c>
      <c r="B2348" s="217" t="str">
        <f>IFERROR(IF(VLOOKUP(L2348,ActivityList[#Data],13,0)="Yes"," "&amp;Map,"")&amp;IF(VLOOKUP(L2348,ActivityList[#Data],14,0)="Yes"," "&amp;Timeline,IF(VLOOKUP(L2348,ActivityList[#Data],14,0)="Figure"," "&amp;Timeline&amp;Figure,"")),"")</f>
        <v/>
      </c>
      <c r="C2348" s="85" t="str">
        <v>Make a phone call to Opa</v>
      </c>
      <c r="D2348" s="218" t="str">
        <v>+ Speaking</v>
      </c>
      <c r="E2348" s="218" t="str">
        <v>Language Arts</v>
      </c>
      <c r="F2348" s="219" t="str">
        <v>Oral</v>
      </c>
      <c r="G2348" s="5">
        <v>12</v>
      </c>
      <c r="H2348" s="5" t="str">
        <v>Jesse</v>
      </c>
      <c r="I2348" s="5" t="str">
        <v>Completed</v>
      </c>
      <c r="J2348" s="220">
        <f>_xlfn.XLOOKUP(G2348,Calendar!$A$2:$A$300,Calendar!$B$2:$B$300)</f>
        <v>43361</v>
      </c>
      <c r="K2348" s="5" t="b">
        <f t="shared" ca="1" si="114"/>
        <v>1</v>
      </c>
      <c r="L2348" s="5" t="str">
        <f t="shared" si="115"/>
        <v>Language Arts+ Speaking12</v>
      </c>
    </row>
    <row r="2349" spans="1:12" hidden="1" x14ac:dyDescent="0.25">
      <c r="A2349" s="217" t="str">
        <f t="shared" si="113"/>
        <v>ƒ __/__</v>
      </c>
      <c r="B2349" s="217" t="str">
        <f>IFERROR(IF(VLOOKUP(L2349,ActivityList[#Data],13,0)="Yes"," "&amp;Map,"")&amp;IF(VLOOKUP(L2349,ActivityList[#Data],14,0)="Yes"," "&amp;Timeline,IF(VLOOKUP(L2349,ActivityList[#Data],14,0)="Figure"," "&amp;Timeline&amp;Figure,"")),"")</f>
        <v/>
      </c>
      <c r="C2349" s="85" t="str">
        <v>Make a phone call to Opa</v>
      </c>
      <c r="D2349" s="218" t="str">
        <v>+ Speaking</v>
      </c>
      <c r="E2349" s="218" t="str">
        <v>Language Arts</v>
      </c>
      <c r="F2349" s="219" t="str">
        <v>Oral</v>
      </c>
      <c r="G2349" s="5">
        <v>17</v>
      </c>
      <c r="H2349" s="5" t="str">
        <v>Jesse</v>
      </c>
      <c r="I2349" s="5" t="str">
        <v>Completed</v>
      </c>
      <c r="J2349" s="220">
        <f>_xlfn.XLOOKUP(G2349,Calendar!$A$2:$A$300,Calendar!$B$2:$B$300)</f>
        <v>43368</v>
      </c>
      <c r="K2349" s="5" t="b">
        <f t="shared" ca="1" si="114"/>
        <v>1</v>
      </c>
      <c r="L2349" s="5" t="str">
        <f t="shared" si="115"/>
        <v>Language Arts+ Speaking17</v>
      </c>
    </row>
    <row r="2350" spans="1:12" hidden="1" x14ac:dyDescent="0.25">
      <c r="A2350" s="217" t="str">
        <f t="shared" si="113"/>
        <v>ƒ __/__</v>
      </c>
      <c r="B2350" s="217" t="str">
        <f>IFERROR(IF(VLOOKUP(L2350,ActivityList[#Data],13,0)="Yes"," "&amp;Map,"")&amp;IF(VLOOKUP(L2350,ActivityList[#Data],14,0)="Yes"," "&amp;Timeline,IF(VLOOKUP(L2350,ActivityList[#Data],14,0)="Figure"," "&amp;Timeline&amp;Figure,"")),"")</f>
        <v/>
      </c>
      <c r="C2350" s="85" t="str">
        <v>Make a phone call to Opa</v>
      </c>
      <c r="D2350" s="218" t="str">
        <v>+ Speaking</v>
      </c>
      <c r="E2350" s="218" t="str">
        <v>Language Arts</v>
      </c>
      <c r="F2350" s="219" t="str">
        <v>Oral</v>
      </c>
      <c r="G2350" s="5">
        <v>27</v>
      </c>
      <c r="H2350" s="5" t="str">
        <v>Jesse</v>
      </c>
      <c r="I2350" s="5" t="str">
        <v>Planned</v>
      </c>
      <c r="J2350" s="220">
        <f>_xlfn.XLOOKUP(G2350,Calendar!$A$2:$A$300,Calendar!$B$2:$B$300)</f>
        <v>43382</v>
      </c>
      <c r="K2350" s="5" t="b">
        <f t="shared" ca="1" si="114"/>
        <v>0</v>
      </c>
      <c r="L2350" s="5" t="str">
        <f t="shared" si="115"/>
        <v>Language Arts+ Speaking27</v>
      </c>
    </row>
    <row r="2351" spans="1:12" hidden="1" x14ac:dyDescent="0.25">
      <c r="A2351" s="217" t="str">
        <f t="shared" si="113"/>
        <v>ƒ __/__</v>
      </c>
      <c r="B2351" s="217" t="str">
        <f>IFERROR(IF(VLOOKUP(L2351,ActivityList[#Data],13,0)="Yes"," "&amp;Map,"")&amp;IF(VLOOKUP(L2351,ActivityList[#Data],14,0)="Yes"," "&amp;Timeline,IF(VLOOKUP(L2351,ActivityList[#Data],14,0)="Figure"," "&amp;Timeline&amp;Figure,"")),"")</f>
        <v/>
      </c>
      <c r="C2351" s="85" t="str">
        <v>Make a phone call to Karl</v>
      </c>
      <c r="D2351" s="218" t="str">
        <v>+ Speaking</v>
      </c>
      <c r="E2351" s="218" t="str">
        <v>Language Arts</v>
      </c>
      <c r="F2351" s="219" t="str">
        <v>Oral</v>
      </c>
      <c r="G2351" s="5">
        <v>32</v>
      </c>
      <c r="H2351" s="5" t="str">
        <v>Jesse</v>
      </c>
      <c r="I2351" s="5" t="str">
        <v>Planned</v>
      </c>
      <c r="J2351" s="220">
        <f>_xlfn.XLOOKUP(G2351,Calendar!$A$2:$A$300,Calendar!$B$2:$B$300)</f>
        <v>43389</v>
      </c>
      <c r="K2351" s="5" t="b">
        <f t="shared" ca="1" si="114"/>
        <v>0</v>
      </c>
      <c r="L2351" s="5" t="str">
        <f t="shared" si="115"/>
        <v>Language Arts+ Speaking32</v>
      </c>
    </row>
    <row r="2352" spans="1:12" hidden="1" x14ac:dyDescent="0.25">
      <c r="A2352" s="217" t="str">
        <f t="shared" si="113"/>
        <v>ƒ __/__</v>
      </c>
      <c r="B2352" s="217" t="str">
        <f>IFERROR(IF(VLOOKUP(L2352,ActivityList[#Data],13,0)="Yes"," "&amp;Map,"")&amp;IF(VLOOKUP(L2352,ActivityList[#Data],14,0)="Yes"," "&amp;Timeline,IF(VLOOKUP(L2352,ActivityList[#Data],14,0)="Figure"," "&amp;Timeline&amp;Figure,"")),"")</f>
        <v/>
      </c>
      <c r="C2352" s="85" t="str">
        <v>Make a phone call to Opa</v>
      </c>
      <c r="D2352" s="218" t="str">
        <v>+ Speaking</v>
      </c>
      <c r="E2352" s="218" t="str">
        <v>Language Arts</v>
      </c>
      <c r="F2352" s="219" t="str">
        <v>Oral</v>
      </c>
      <c r="G2352" s="5">
        <v>42</v>
      </c>
      <c r="H2352" s="5" t="str">
        <v>Jesse</v>
      </c>
      <c r="I2352" s="5" t="str">
        <v>Planned</v>
      </c>
      <c r="J2352" s="220">
        <f>_xlfn.XLOOKUP(G2352,Calendar!$A$2:$A$300,Calendar!$B$2:$B$300)</f>
        <v>43403</v>
      </c>
      <c r="K2352" s="5" t="b">
        <f t="shared" ca="1" si="114"/>
        <v>0</v>
      </c>
      <c r="L2352" s="5" t="str">
        <f t="shared" si="115"/>
        <v>Language Arts+ Speaking42</v>
      </c>
    </row>
    <row r="2353" spans="1:12" hidden="1" x14ac:dyDescent="0.25">
      <c r="A2353" s="217" t="str">
        <f t="shared" si="113"/>
        <v>ƒ __/__</v>
      </c>
      <c r="B2353" s="217" t="str">
        <f>IFERROR(IF(VLOOKUP(L2353,ActivityList[#Data],13,0)="Yes"," "&amp;Map,"")&amp;IF(VLOOKUP(L2353,ActivityList[#Data],14,0)="Yes"," "&amp;Timeline,IF(VLOOKUP(L2353,ActivityList[#Data],14,0)="Figure"," "&amp;Timeline&amp;Figure,"")),"")</f>
        <v/>
      </c>
      <c r="C2353" s="85" t="str">
        <v>Make a phone call to Opa</v>
      </c>
      <c r="D2353" s="218" t="str">
        <v>+ Speaking</v>
      </c>
      <c r="E2353" s="218" t="str">
        <v>Language Arts</v>
      </c>
      <c r="F2353" s="219" t="str">
        <v>Oral</v>
      </c>
      <c r="G2353" s="5">
        <v>47</v>
      </c>
      <c r="H2353" s="5" t="str">
        <v>Jesse</v>
      </c>
      <c r="I2353" s="5" t="str">
        <v>Planned</v>
      </c>
      <c r="J2353" s="220">
        <f>_xlfn.XLOOKUP(G2353,Calendar!$A$2:$A$300,Calendar!$B$2:$B$300)</f>
        <v>43410</v>
      </c>
      <c r="K2353" s="5" t="b">
        <f t="shared" ca="1" si="114"/>
        <v>0</v>
      </c>
      <c r="L2353" s="5" t="str">
        <f t="shared" si="115"/>
        <v>Language Arts+ Speaking47</v>
      </c>
    </row>
    <row r="2354" spans="1:12" hidden="1" x14ac:dyDescent="0.25">
      <c r="A2354" s="217" t="str">
        <f t="shared" si="113"/>
        <v>ƒ __/__</v>
      </c>
      <c r="B2354" s="217" t="str">
        <f>IFERROR(IF(VLOOKUP(L2354,ActivityList[#Data],13,0)="Yes"," "&amp;Map,"")&amp;IF(VLOOKUP(L2354,ActivityList[#Data],14,0)="Yes"," "&amp;Timeline,IF(VLOOKUP(L2354,ActivityList[#Data],14,0)="Figure"," "&amp;Timeline&amp;Figure,"")),"")</f>
        <v/>
      </c>
      <c r="C2354" s="85" t="str">
        <v>Make a phone call to Opa</v>
      </c>
      <c r="D2354" s="218" t="str">
        <v>+ Speaking</v>
      </c>
      <c r="E2354" s="218" t="str">
        <v>Language Arts</v>
      </c>
      <c r="F2354" s="219" t="str">
        <v>Oral</v>
      </c>
      <c r="G2354" s="5">
        <v>57</v>
      </c>
      <c r="H2354" s="5" t="str">
        <v>Jesse</v>
      </c>
      <c r="I2354" s="5" t="str">
        <v>Planned</v>
      </c>
      <c r="J2354" s="220">
        <f>_xlfn.XLOOKUP(G2354,Calendar!$A$2:$A$300,Calendar!$B$2:$B$300)</f>
        <v>43424</v>
      </c>
      <c r="K2354" s="5" t="b">
        <f t="shared" ca="1" si="114"/>
        <v>0</v>
      </c>
      <c r="L2354" s="5" t="str">
        <f t="shared" si="115"/>
        <v>Language Arts+ Speaking57</v>
      </c>
    </row>
    <row r="2355" spans="1:12" hidden="1" x14ac:dyDescent="0.25">
      <c r="A2355" s="217" t="str">
        <f t="shared" si="113"/>
        <v>ƒ __/__</v>
      </c>
      <c r="B2355" s="217" t="str">
        <f>IFERROR(IF(VLOOKUP(L2355,ActivityList[#Data],13,0)="Yes"," "&amp;Map,"")&amp;IF(VLOOKUP(L2355,ActivityList[#Data],14,0)="Yes"," "&amp;Timeline,IF(VLOOKUP(L2355,ActivityList[#Data],14,0)="Figure"," "&amp;Timeline&amp;Figure,"")),"")</f>
        <v/>
      </c>
      <c r="C2355" s="85" t="str">
        <v>Make a phone call to Opa</v>
      </c>
      <c r="D2355" s="218" t="str">
        <v>+ Speaking</v>
      </c>
      <c r="E2355" s="218" t="str">
        <v>Language Arts</v>
      </c>
      <c r="F2355" s="219" t="str">
        <v>Oral</v>
      </c>
      <c r="G2355" s="5">
        <v>62</v>
      </c>
      <c r="H2355" s="5" t="str">
        <v>Jesse</v>
      </c>
      <c r="I2355" s="5" t="str">
        <v>Planned</v>
      </c>
      <c r="J2355" s="220">
        <f>_xlfn.XLOOKUP(G2355,Calendar!$A$2:$A$300,Calendar!$B$2:$B$300)</f>
        <v>43431</v>
      </c>
      <c r="K2355" s="5" t="b">
        <f t="shared" ca="1" si="114"/>
        <v>0</v>
      </c>
      <c r="L2355" s="5" t="str">
        <f t="shared" si="115"/>
        <v>Language Arts+ Speaking62</v>
      </c>
    </row>
    <row r="2356" spans="1:12" hidden="1" x14ac:dyDescent="0.25">
      <c r="A2356" s="217" t="str">
        <f t="shared" si="113"/>
        <v>ƒ __/__</v>
      </c>
      <c r="B2356" s="217" t="str">
        <f>IFERROR(IF(VLOOKUP(L2356,ActivityList[#Data],13,0)="Yes"," "&amp;Map,"")&amp;IF(VLOOKUP(L2356,ActivityList[#Data],14,0)="Yes"," "&amp;Timeline,IF(VLOOKUP(L2356,ActivityList[#Data],14,0)="Figure"," "&amp;Timeline&amp;Figure,"")),"")</f>
        <v/>
      </c>
      <c r="C2356" s="85" t="str">
        <v>Make a phone call to Opa</v>
      </c>
      <c r="D2356" s="218" t="str">
        <v>+ Speaking</v>
      </c>
      <c r="E2356" s="218" t="str">
        <v>Language Arts</v>
      </c>
      <c r="F2356" s="219" t="str">
        <v>Oral</v>
      </c>
      <c r="G2356" s="5">
        <v>72</v>
      </c>
      <c r="H2356" s="5" t="str">
        <v>Jesse</v>
      </c>
      <c r="I2356" s="5" t="str">
        <v>Planned</v>
      </c>
      <c r="J2356" s="220">
        <f>_xlfn.XLOOKUP(G2356,Calendar!$A$2:$A$300,Calendar!$B$2:$B$300)</f>
        <v>43445</v>
      </c>
      <c r="K2356" s="5" t="b">
        <f t="shared" ca="1" si="114"/>
        <v>0</v>
      </c>
      <c r="L2356" s="5" t="str">
        <f t="shared" si="115"/>
        <v>Language Arts+ Speaking72</v>
      </c>
    </row>
    <row r="2357" spans="1:12" hidden="1" x14ac:dyDescent="0.25">
      <c r="A2357" s="217" t="str">
        <f t="shared" si="113"/>
        <v>ƒ __/__</v>
      </c>
      <c r="B2357" s="217" t="str">
        <f>IFERROR(IF(VLOOKUP(L2357,ActivityList[#Data],13,0)="Yes"," "&amp;Map,"")&amp;IF(VLOOKUP(L2357,ActivityList[#Data],14,0)="Yes"," "&amp;Timeline,IF(VLOOKUP(L2357,ActivityList[#Data],14,0)="Figure"," "&amp;Timeline&amp;Figure,"")),"")</f>
        <v/>
      </c>
      <c r="C2357" s="85" t="str">
        <v>Make a phone call to Opa</v>
      </c>
      <c r="D2357" s="218" t="str">
        <v>+ Speaking</v>
      </c>
      <c r="E2357" s="218" t="str">
        <v>Language Arts</v>
      </c>
      <c r="F2357" s="219" t="str">
        <v>Oral</v>
      </c>
      <c r="G2357" s="5">
        <v>77</v>
      </c>
      <c r="H2357" s="5" t="str">
        <v>Jesse</v>
      </c>
      <c r="I2357" s="5" t="str">
        <v>Planned</v>
      </c>
      <c r="J2357" s="220">
        <f>_xlfn.XLOOKUP(G2357,Calendar!$A$2:$A$300,Calendar!$B$2:$B$300)</f>
        <v>43452</v>
      </c>
      <c r="K2357" s="5" t="b">
        <f t="shared" ca="1" si="114"/>
        <v>0</v>
      </c>
      <c r="L2357" s="5" t="str">
        <f t="shared" si="115"/>
        <v>Language Arts+ Speaking77</v>
      </c>
    </row>
    <row r="2358" spans="1:12" hidden="1" x14ac:dyDescent="0.25">
      <c r="A2358" s="217" t="str">
        <f t="shared" si="113"/>
        <v>ƒ __/__</v>
      </c>
      <c r="B2358" s="217" t="str">
        <f>IFERROR(IF(VLOOKUP(L2358,ActivityList[#Data],13,0)="Yes"," "&amp;Map,"")&amp;IF(VLOOKUP(L2358,ActivityList[#Data],14,0)="Yes"," "&amp;Timeline,IF(VLOOKUP(L2358,ActivityList[#Data],14,0)="Figure"," "&amp;Timeline&amp;Figure,"")),"")</f>
        <v/>
      </c>
      <c r="C2358" s="85" t="str">
        <v>Make a phone call to Opa</v>
      </c>
      <c r="D2358" s="218" t="str">
        <v>+ Speaking</v>
      </c>
      <c r="E2358" s="218" t="str">
        <v>Language Arts</v>
      </c>
      <c r="F2358" s="219" t="str">
        <v>Oral</v>
      </c>
      <c r="G2358" s="5">
        <v>87</v>
      </c>
      <c r="H2358" s="5" t="str">
        <v>Jesse</v>
      </c>
      <c r="I2358" s="5" t="str">
        <v>Planned</v>
      </c>
      <c r="J2358" s="220">
        <f>_xlfn.XLOOKUP(G2358,Calendar!$A$2:$A$300,Calendar!$B$2:$B$300)</f>
        <v>43473</v>
      </c>
      <c r="K2358" s="5" t="b">
        <f t="shared" ca="1" si="114"/>
        <v>0</v>
      </c>
      <c r="L2358" s="5" t="str">
        <f t="shared" si="115"/>
        <v>Language Arts+ Speaking87</v>
      </c>
    </row>
    <row r="2359" spans="1:12" hidden="1" x14ac:dyDescent="0.25">
      <c r="A2359" s="217" t="str">
        <f t="shared" si="113"/>
        <v>ƒ __/__</v>
      </c>
      <c r="B2359" s="217" t="str">
        <f>IFERROR(IF(VLOOKUP(L2359,ActivityList[#Data],13,0)="Yes"," "&amp;Map,"")&amp;IF(VLOOKUP(L2359,ActivityList[#Data],14,0)="Yes"," "&amp;Timeline,IF(VLOOKUP(L2359,ActivityList[#Data],14,0)="Figure"," "&amp;Timeline&amp;Figure,"")),"")</f>
        <v/>
      </c>
      <c r="C2359" s="85" t="str">
        <v>Make a phone call to Opa</v>
      </c>
      <c r="D2359" s="218" t="str">
        <v>+ Speaking</v>
      </c>
      <c r="E2359" s="218" t="str">
        <v>Language Arts</v>
      </c>
      <c r="F2359" s="219" t="str">
        <v>Oral</v>
      </c>
      <c r="G2359" s="5">
        <v>92</v>
      </c>
      <c r="H2359" s="5" t="str">
        <v>Jesse</v>
      </c>
      <c r="I2359" s="5" t="str">
        <v>Planned</v>
      </c>
      <c r="J2359" s="220">
        <f>_xlfn.XLOOKUP(G2359,Calendar!$A$2:$A$300,Calendar!$B$2:$B$300)</f>
        <v>43480</v>
      </c>
      <c r="K2359" s="5" t="b">
        <f t="shared" ca="1" si="114"/>
        <v>0</v>
      </c>
      <c r="L2359" s="5" t="str">
        <f t="shared" si="115"/>
        <v>Language Arts+ Speaking92</v>
      </c>
    </row>
    <row r="2360" spans="1:12" hidden="1" x14ac:dyDescent="0.25">
      <c r="A2360" s="217" t="str">
        <f t="shared" si="113"/>
        <v>ƒ __/__</v>
      </c>
      <c r="B2360" s="217" t="str">
        <f>IFERROR(IF(VLOOKUP(L2360,ActivityList[#Data],13,0)="Yes"," "&amp;Map,"")&amp;IF(VLOOKUP(L2360,ActivityList[#Data],14,0)="Yes"," "&amp;Timeline,IF(VLOOKUP(L2360,ActivityList[#Data],14,0)="Figure"," "&amp;Timeline&amp;Figure,"")),"")</f>
        <v/>
      </c>
      <c r="C2360" s="85" t="str">
        <v>Make a phone call to Opa</v>
      </c>
      <c r="D2360" s="218" t="str">
        <v>+ Speaking</v>
      </c>
      <c r="E2360" s="218" t="str">
        <v>Language Arts</v>
      </c>
      <c r="F2360" s="219" t="str">
        <v>Oral</v>
      </c>
      <c r="G2360" s="5">
        <v>102</v>
      </c>
      <c r="H2360" s="5" t="str">
        <v>Jesse</v>
      </c>
      <c r="I2360" s="5" t="str">
        <v>Planned</v>
      </c>
      <c r="J2360" s="220">
        <f>_xlfn.XLOOKUP(G2360,Calendar!$A$2:$A$300,Calendar!$B$2:$B$300)</f>
        <v>43494</v>
      </c>
      <c r="K2360" s="5" t="b">
        <f t="shared" ca="1" si="114"/>
        <v>0</v>
      </c>
      <c r="L2360" s="5" t="str">
        <f t="shared" si="115"/>
        <v>Language Arts+ Speaking102</v>
      </c>
    </row>
    <row r="2361" spans="1:12" hidden="1" x14ac:dyDescent="0.25">
      <c r="A2361" s="217" t="str">
        <f t="shared" si="113"/>
        <v>ƒ __/__</v>
      </c>
      <c r="B2361" s="217" t="str">
        <f>IFERROR(IF(VLOOKUP(L2361,ActivityList[#Data],13,0)="Yes"," "&amp;Map,"")&amp;IF(VLOOKUP(L2361,ActivityList[#Data],14,0)="Yes"," "&amp;Timeline,IF(VLOOKUP(L2361,ActivityList[#Data],14,0)="Figure"," "&amp;Timeline&amp;Figure,"")),"")</f>
        <v/>
      </c>
      <c r="C2361" s="85" t="str">
        <v>Make a phone call to Opa</v>
      </c>
      <c r="D2361" s="218" t="str">
        <v>+ Speaking</v>
      </c>
      <c r="E2361" s="218" t="str">
        <v>Language Arts</v>
      </c>
      <c r="F2361" s="219" t="str">
        <v>Oral</v>
      </c>
      <c r="G2361" s="5">
        <v>107</v>
      </c>
      <c r="H2361" s="5" t="str">
        <v>Jesse</v>
      </c>
      <c r="I2361" s="5" t="str">
        <v>Planned</v>
      </c>
      <c r="J2361" s="220">
        <f>_xlfn.XLOOKUP(G2361,Calendar!$A$2:$A$300,Calendar!$B$2:$B$300)</f>
        <v>43501</v>
      </c>
      <c r="K2361" s="5" t="b">
        <f t="shared" ca="1" si="114"/>
        <v>0</v>
      </c>
      <c r="L2361" s="5" t="str">
        <f t="shared" si="115"/>
        <v>Language Arts+ Speaking107</v>
      </c>
    </row>
    <row r="2362" spans="1:12" hidden="1" x14ac:dyDescent="0.25">
      <c r="A2362" s="217" t="str">
        <f t="shared" si="113"/>
        <v>ƒ __/__</v>
      </c>
      <c r="B2362" s="217" t="str">
        <f>IFERROR(IF(VLOOKUP(L2362,ActivityList[#Data],13,0)="Yes"," "&amp;Map,"")&amp;IF(VLOOKUP(L2362,ActivityList[#Data],14,0)="Yes"," "&amp;Timeline,IF(VLOOKUP(L2362,ActivityList[#Data],14,0)="Figure"," "&amp;Timeline&amp;Figure,"")),"")</f>
        <v/>
      </c>
      <c r="C2362" s="85" t="str">
        <v>Make a phone call to Darren</v>
      </c>
      <c r="D2362" s="218" t="str">
        <v>+ Speaking</v>
      </c>
      <c r="E2362" s="218" t="str">
        <v>Language Arts</v>
      </c>
      <c r="F2362" s="219" t="str">
        <v>Oral</v>
      </c>
      <c r="G2362" s="5">
        <v>117</v>
      </c>
      <c r="H2362" s="5" t="str">
        <v>Jesse</v>
      </c>
      <c r="I2362" s="5" t="str">
        <v>Planned</v>
      </c>
      <c r="J2362" s="220">
        <f>_xlfn.XLOOKUP(G2362,Calendar!$A$2:$A$300,Calendar!$B$2:$B$300)</f>
        <v>43515</v>
      </c>
      <c r="K2362" s="5" t="b">
        <f t="shared" ca="1" si="114"/>
        <v>0</v>
      </c>
      <c r="L2362" s="5" t="str">
        <f t="shared" si="115"/>
        <v>Language Arts+ Speaking117</v>
      </c>
    </row>
    <row r="2363" spans="1:12" hidden="1" x14ac:dyDescent="0.25">
      <c r="A2363" s="217" t="str">
        <f t="shared" si="113"/>
        <v>ƒ __/__</v>
      </c>
      <c r="B2363" s="217" t="str">
        <f>IFERROR(IF(VLOOKUP(L2363,ActivityList[#Data],13,0)="Yes"," "&amp;Map,"")&amp;IF(VLOOKUP(L2363,ActivityList[#Data],14,0)="Yes"," "&amp;Timeline,IF(VLOOKUP(L2363,ActivityList[#Data],14,0)="Figure"," "&amp;Timeline&amp;Figure,"")),"")</f>
        <v/>
      </c>
      <c r="C2363" s="85" t="str">
        <v>Make a phone call to Opa</v>
      </c>
      <c r="D2363" s="218" t="str">
        <v>+ Speaking</v>
      </c>
      <c r="E2363" s="218" t="str">
        <v>Language Arts</v>
      </c>
      <c r="F2363" s="219" t="str">
        <v>Oral</v>
      </c>
      <c r="G2363" s="5">
        <v>122</v>
      </c>
      <c r="H2363" s="5" t="str">
        <v>Jesse</v>
      </c>
      <c r="I2363" s="5" t="str">
        <v>Planned</v>
      </c>
      <c r="J2363" s="220">
        <f>_xlfn.XLOOKUP(G2363,Calendar!$A$2:$A$300,Calendar!$B$2:$B$300)</f>
        <v>43522</v>
      </c>
      <c r="K2363" s="5" t="b">
        <f t="shared" ca="1" si="114"/>
        <v>0</v>
      </c>
      <c r="L2363" s="5" t="str">
        <f t="shared" si="115"/>
        <v>Language Arts+ Speaking122</v>
      </c>
    </row>
    <row r="2364" spans="1:12" hidden="1" x14ac:dyDescent="0.25">
      <c r="A2364" s="217" t="str">
        <f t="shared" si="113"/>
        <v>ƒ __/__</v>
      </c>
      <c r="B2364" s="217" t="str">
        <f>IFERROR(IF(VLOOKUP(L2364,ActivityList[#Data],13,0)="Yes"," "&amp;Map,"")&amp;IF(VLOOKUP(L2364,ActivityList[#Data],14,0)="Yes"," "&amp;Timeline,IF(VLOOKUP(L2364,ActivityList[#Data],14,0)="Figure"," "&amp;Timeline&amp;Figure,"")),"")</f>
        <v/>
      </c>
      <c r="C2364" s="85" t="str">
        <v>Make a phone call to Opa</v>
      </c>
      <c r="D2364" s="218" t="str">
        <v>+ Speaking</v>
      </c>
      <c r="E2364" s="218" t="str">
        <v>Language Arts</v>
      </c>
      <c r="F2364" s="219" t="str">
        <v>Oral</v>
      </c>
      <c r="G2364" s="5">
        <v>132</v>
      </c>
      <c r="H2364" s="5" t="str">
        <v>Jesse</v>
      </c>
      <c r="I2364" s="5" t="str">
        <v>Planned</v>
      </c>
      <c r="J2364" s="220">
        <f>_xlfn.XLOOKUP(G2364,Calendar!$A$2:$A$300,Calendar!$B$2:$B$300)</f>
        <v>43536</v>
      </c>
      <c r="K2364" s="5" t="b">
        <f t="shared" ca="1" si="114"/>
        <v>0</v>
      </c>
      <c r="L2364" s="5" t="str">
        <f t="shared" si="115"/>
        <v>Language Arts+ Speaking132</v>
      </c>
    </row>
    <row r="2365" spans="1:12" hidden="1" x14ac:dyDescent="0.25">
      <c r="A2365" s="217" t="str">
        <f t="shared" si="113"/>
        <v>ƒ __/__</v>
      </c>
      <c r="B2365" s="217" t="str">
        <f>IFERROR(IF(VLOOKUP(L2365,ActivityList[#Data],13,0)="Yes"," "&amp;Map,"")&amp;IF(VLOOKUP(L2365,ActivityList[#Data],14,0)="Yes"," "&amp;Timeline,IF(VLOOKUP(L2365,ActivityList[#Data],14,0)="Figure"," "&amp;Timeline&amp;Figure,"")),"")</f>
        <v/>
      </c>
      <c r="C2365" s="85" t="str">
        <v>Make a phone call to Opa</v>
      </c>
      <c r="D2365" s="218" t="str">
        <v>+ Speaking</v>
      </c>
      <c r="E2365" s="218" t="str">
        <v>Language Arts</v>
      </c>
      <c r="F2365" s="219" t="str">
        <v>Oral</v>
      </c>
      <c r="G2365" s="5">
        <v>137</v>
      </c>
      <c r="H2365" s="5" t="str">
        <v>Jesse</v>
      </c>
      <c r="I2365" s="5" t="str">
        <v>Planned</v>
      </c>
      <c r="J2365" s="220">
        <f>_xlfn.XLOOKUP(G2365,Calendar!$A$2:$A$300,Calendar!$B$2:$B$300)</f>
        <v>43543</v>
      </c>
      <c r="K2365" s="5" t="b">
        <f t="shared" ca="1" si="114"/>
        <v>0</v>
      </c>
      <c r="L2365" s="5" t="str">
        <f t="shared" si="115"/>
        <v>Language Arts+ Speaking137</v>
      </c>
    </row>
    <row r="2366" spans="1:12" hidden="1" x14ac:dyDescent="0.25">
      <c r="A2366" s="217" t="str">
        <f t="shared" si="113"/>
        <v>ƒ __/__</v>
      </c>
      <c r="B2366" s="217" t="str">
        <f>IFERROR(IF(VLOOKUP(L2366,ActivityList[#Data],13,0)="Yes"," "&amp;Map,"")&amp;IF(VLOOKUP(L2366,ActivityList[#Data],14,0)="Yes"," "&amp;Timeline,IF(VLOOKUP(L2366,ActivityList[#Data],14,0)="Figure"," "&amp;Timeline&amp;Figure,"")),"")</f>
        <v/>
      </c>
      <c r="C2366" s="85" t="str">
        <v>Make a phone call to Opa</v>
      </c>
      <c r="D2366" s="218" t="str">
        <v>+ Speaking</v>
      </c>
      <c r="E2366" s="218" t="str">
        <v>Language Arts</v>
      </c>
      <c r="F2366" s="219" t="str">
        <v>Oral</v>
      </c>
      <c r="G2366" s="5">
        <v>147</v>
      </c>
      <c r="H2366" s="5" t="str">
        <v>Jesse</v>
      </c>
      <c r="I2366" s="5" t="str">
        <v>Planned</v>
      </c>
      <c r="J2366" s="220">
        <f>_xlfn.XLOOKUP(G2366,Calendar!$A$2:$A$300,Calendar!$B$2:$B$300)</f>
        <v>43557</v>
      </c>
      <c r="K2366" s="5" t="b">
        <f t="shared" ca="1" si="114"/>
        <v>0</v>
      </c>
      <c r="L2366" s="5" t="str">
        <f t="shared" si="115"/>
        <v>Language Arts+ Speaking147</v>
      </c>
    </row>
    <row r="2367" spans="1:12" hidden="1" x14ac:dyDescent="0.25">
      <c r="A2367" s="217" t="str">
        <f t="shared" si="113"/>
        <v>ƒ __/__</v>
      </c>
      <c r="B2367" s="217" t="str">
        <f>IFERROR(IF(VLOOKUP(L2367,ActivityList[#Data],13,0)="Yes"," "&amp;Map,"")&amp;IF(VLOOKUP(L2367,ActivityList[#Data],14,0)="Yes"," "&amp;Timeline,IF(VLOOKUP(L2367,ActivityList[#Data],14,0)="Figure"," "&amp;Timeline&amp;Figure,"")),"")</f>
        <v/>
      </c>
      <c r="C2367" s="85" t="str">
        <v>Make a phone call to Opa</v>
      </c>
      <c r="D2367" s="218" t="str">
        <v>+ Speaking</v>
      </c>
      <c r="E2367" s="218" t="str">
        <v>Language Arts</v>
      </c>
      <c r="F2367" s="219" t="str">
        <v>Oral</v>
      </c>
      <c r="G2367" s="5">
        <v>152</v>
      </c>
      <c r="H2367" s="5" t="str">
        <v>Jesse</v>
      </c>
      <c r="I2367" s="5" t="str">
        <v>Planned</v>
      </c>
      <c r="J2367" s="220">
        <f>_xlfn.XLOOKUP(G2367,Calendar!$A$2:$A$300,Calendar!$B$2:$B$300)</f>
        <v>43564</v>
      </c>
      <c r="K2367" s="5" t="b">
        <f t="shared" ca="1" si="114"/>
        <v>0</v>
      </c>
      <c r="L2367" s="5" t="str">
        <f t="shared" si="115"/>
        <v>Language Arts+ Speaking152</v>
      </c>
    </row>
    <row r="2368" spans="1:12" hidden="1" x14ac:dyDescent="0.25">
      <c r="A2368" s="217" t="str">
        <f t="shared" si="113"/>
        <v>ƒ __/__</v>
      </c>
      <c r="B2368" s="217" t="str">
        <f>IFERROR(IF(VLOOKUP(L2368,ActivityList[#Data],13,0)="Yes"," "&amp;Map,"")&amp;IF(VLOOKUP(L2368,ActivityList[#Data],14,0)="Yes"," "&amp;Timeline,IF(VLOOKUP(L2368,ActivityList[#Data],14,0)="Figure"," "&amp;Timeline&amp;Figure,"")),"")</f>
        <v/>
      </c>
      <c r="C2368" s="85" t="str">
        <v>Make a phone call to Opa</v>
      </c>
      <c r="D2368" s="218" t="str">
        <v>+ Speaking</v>
      </c>
      <c r="E2368" s="218" t="str">
        <v>Language Arts</v>
      </c>
      <c r="F2368" s="219" t="str">
        <v>Oral</v>
      </c>
      <c r="G2368" s="5">
        <v>162</v>
      </c>
      <c r="H2368" s="5" t="str">
        <v>Jesse</v>
      </c>
      <c r="I2368" s="5" t="str">
        <v>Planned</v>
      </c>
      <c r="J2368" s="220">
        <f>_xlfn.XLOOKUP(G2368,Calendar!$A$2:$A$300,Calendar!$B$2:$B$300)</f>
        <v>43578</v>
      </c>
      <c r="K2368" s="5" t="b">
        <f t="shared" ca="1" si="114"/>
        <v>0</v>
      </c>
      <c r="L2368" s="5" t="str">
        <f t="shared" si="115"/>
        <v>Language Arts+ Speaking162</v>
      </c>
    </row>
    <row r="2369" spans="1:12" hidden="1" x14ac:dyDescent="0.25">
      <c r="A2369" s="217" t="str">
        <f t="shared" si="113"/>
        <v>ƒ __/__</v>
      </c>
      <c r="B2369" s="217" t="str">
        <f>IFERROR(IF(VLOOKUP(L2369,ActivityList[#Data],13,0)="Yes"," "&amp;Map,"")&amp;IF(VLOOKUP(L2369,ActivityList[#Data],14,0)="Yes"," "&amp;Timeline,IF(VLOOKUP(L2369,ActivityList[#Data],14,0)="Figure"," "&amp;Timeline&amp;Figure,"")),"")</f>
        <v/>
      </c>
      <c r="C2369" s="85" t="str">
        <v>Make a phone call to Opa</v>
      </c>
      <c r="D2369" s="218" t="str">
        <v>+ Speaking</v>
      </c>
      <c r="E2369" s="218" t="str">
        <v>Language Arts</v>
      </c>
      <c r="F2369" s="219" t="str">
        <v>Oral</v>
      </c>
      <c r="G2369" s="5">
        <v>167</v>
      </c>
      <c r="H2369" s="5" t="str">
        <v>Jesse</v>
      </c>
      <c r="I2369" s="5" t="str">
        <v>Planned</v>
      </c>
      <c r="J2369" s="220">
        <f>_xlfn.XLOOKUP(G2369,Calendar!$A$2:$A$300,Calendar!$B$2:$B$300)</f>
        <v>43585</v>
      </c>
      <c r="K2369" s="5" t="b">
        <f t="shared" ca="1" si="114"/>
        <v>0</v>
      </c>
      <c r="L2369" s="5" t="str">
        <f t="shared" si="115"/>
        <v>Language Arts+ Speaking167</v>
      </c>
    </row>
    <row r="2370" spans="1:12" hidden="1" x14ac:dyDescent="0.25">
      <c r="A2370" s="217" t="str">
        <f t="shared" si="113"/>
        <v>ƒ __/__</v>
      </c>
      <c r="B2370" s="217" t="str">
        <f>IFERROR(IF(VLOOKUP(L2370,ActivityList[#Data],13,0)="Yes"," "&amp;Map,"")&amp;IF(VLOOKUP(L2370,ActivityList[#Data],14,0)="Yes"," "&amp;Timeline,IF(VLOOKUP(L2370,ActivityList[#Data],14,0)="Figure"," "&amp;Timeline&amp;Figure,"")),"")</f>
        <v/>
      </c>
      <c r="C2370" s="85" t="str">
        <v>Make a phone call to Uncle Shand &amp; Auntie Michelle</v>
      </c>
      <c r="D2370" s="218" t="str">
        <v>+ Speaking</v>
      </c>
      <c r="E2370" s="218" t="str">
        <v>Language Arts</v>
      </c>
      <c r="F2370" s="219" t="str">
        <v>Oral</v>
      </c>
      <c r="G2370" s="5">
        <v>177</v>
      </c>
      <c r="H2370" s="5" t="str">
        <v>Jesse</v>
      </c>
      <c r="I2370" s="5" t="str">
        <v>Planned</v>
      </c>
      <c r="J2370" s="220">
        <f>_xlfn.XLOOKUP(G2370,Calendar!$A$2:$A$300,Calendar!$B$2:$B$300)</f>
        <v>43599</v>
      </c>
      <c r="K2370" s="5" t="b">
        <f t="shared" ca="1" si="114"/>
        <v>0</v>
      </c>
      <c r="L2370" s="5" t="str">
        <f t="shared" si="115"/>
        <v>Language Arts+ Speaking177</v>
      </c>
    </row>
    <row r="2371" spans="1:12" hidden="1" x14ac:dyDescent="0.25">
      <c r="A2371" s="217" t="str">
        <f t="shared" si="113"/>
        <v>ƒ __/__</v>
      </c>
      <c r="B2371" s="217" t="str">
        <f>IFERROR(IF(VLOOKUP(L2371,ActivityList[#Data],13,0)="Yes"," "&amp;Map,"")&amp;IF(VLOOKUP(L2371,ActivityList[#Data],14,0)="Yes"," "&amp;Timeline,IF(VLOOKUP(L2371,ActivityList[#Data],14,0)="Figure"," "&amp;Timeline&amp;Figure,"")),"")</f>
        <v/>
      </c>
      <c r="C2371" s="85" t="str">
        <v>Work through Lesson 1 pp.1-5</v>
      </c>
      <c r="D2371" s="218" t="str">
        <v>+ Zoology 1</v>
      </c>
      <c r="E2371" s="218" t="str">
        <v>Science</v>
      </c>
      <c r="F2371" s="219">
        <v>0</v>
      </c>
      <c r="G2371" s="5">
        <v>1</v>
      </c>
      <c r="H2371" s="5" t="str">
        <v>Ethan‚ Jesse</v>
      </c>
      <c r="I2371" s="5" t="str">
        <v>Completed</v>
      </c>
      <c r="J2371" s="220">
        <f>_xlfn.XLOOKUP(G2371,Calendar!$A$2:$A$300,Calendar!$B$2:$B$300)</f>
        <v>43346</v>
      </c>
      <c r="K2371" s="5" t="b">
        <f t="shared" ca="1" si="114"/>
        <v>1</v>
      </c>
      <c r="L2371" s="5" t="str">
        <f t="shared" si="115"/>
        <v>Science+ Zoology 11</v>
      </c>
    </row>
    <row r="2372" spans="1:12" hidden="1" x14ac:dyDescent="0.25">
      <c r="A2372" s="217" t="str">
        <f t="shared" si="113"/>
        <v>ƒ __/__</v>
      </c>
      <c r="B2372" s="217" t="str">
        <f>IFERROR(IF(VLOOKUP(L2372,ActivityList[#Data],13,0)="Yes"," "&amp;Map,"")&amp;IF(VLOOKUP(L2372,ActivityList[#Data],14,0)="Yes"," "&amp;Timeline,IF(VLOOKUP(L2372,ActivityList[#Data],14,0)="Figure"," "&amp;Timeline&amp;Figure,"")),"")</f>
        <v/>
      </c>
      <c r="C2372" s="85" t="str">
        <v>Work through Lesson 1 pp.6-9</v>
      </c>
      <c r="D2372" s="218" t="str">
        <v>+ Zoology 1</v>
      </c>
      <c r="E2372" s="218" t="str">
        <v>Science</v>
      </c>
      <c r="F2372" s="219">
        <v>0</v>
      </c>
      <c r="G2372" s="5">
        <v>2</v>
      </c>
      <c r="H2372" s="5" t="str">
        <v>Ethan‚ Jesse</v>
      </c>
      <c r="I2372" s="5" t="str">
        <v>Completed</v>
      </c>
      <c r="J2372" s="220">
        <f>_xlfn.XLOOKUP(G2372,Calendar!$A$2:$A$300,Calendar!$B$2:$B$300)</f>
        <v>43347</v>
      </c>
      <c r="K2372" s="5" t="b">
        <f t="shared" ca="1" si="114"/>
        <v>1</v>
      </c>
      <c r="L2372" s="5" t="str">
        <f t="shared" si="115"/>
        <v>Science+ Zoology 12</v>
      </c>
    </row>
    <row r="2373" spans="1:12" hidden="1" x14ac:dyDescent="0.25">
      <c r="A2373" s="217" t="str">
        <f t="shared" ref="A2373:A2436" si="116">Planned&amp;" __/__"</f>
        <v>ƒ __/__</v>
      </c>
      <c r="B2373" s="217" t="str">
        <f>IFERROR(IF(VLOOKUP(L2373,ActivityList[#Data],13,0)="Yes"," "&amp;Map,"")&amp;IF(VLOOKUP(L2373,ActivityList[#Data],14,0)="Yes"," "&amp;Timeline,IF(VLOOKUP(L2373,ActivityList[#Data],14,0)="Figure"," "&amp;Timeline&amp;Figure,"")),"")</f>
        <v/>
      </c>
      <c r="C2373" s="85" t="str">
        <v>Work through Notebooking Journal Lesson 1</v>
      </c>
      <c r="D2373" s="218" t="str">
        <v>+ Zoology 1</v>
      </c>
      <c r="E2373" s="218" t="str">
        <v>Science</v>
      </c>
      <c r="F2373" s="219">
        <v>0</v>
      </c>
      <c r="G2373" s="5">
        <v>3</v>
      </c>
      <c r="H2373" s="5" t="str">
        <v>Ethan‚ Jesse</v>
      </c>
      <c r="I2373" s="5" t="str">
        <v>Completed</v>
      </c>
      <c r="J2373" s="220">
        <f>_xlfn.XLOOKUP(G2373,Calendar!$A$2:$A$300,Calendar!$B$2:$B$300)</f>
        <v>43348</v>
      </c>
      <c r="K2373" s="5" t="b">
        <f t="shared" ca="1" si="114"/>
        <v>1</v>
      </c>
      <c r="L2373" s="5" t="str">
        <f t="shared" si="115"/>
        <v>Science+ Zoology 13</v>
      </c>
    </row>
    <row r="2374" spans="1:12" hidden="1" x14ac:dyDescent="0.25">
      <c r="A2374" s="217" t="str">
        <f t="shared" si="116"/>
        <v>ƒ __/__</v>
      </c>
      <c r="B2374" s="217" t="str">
        <f>IFERROR(IF(VLOOKUP(L2374,ActivityList[#Data],13,0)="Yes"," "&amp;Map,"")&amp;IF(VLOOKUP(L2374,ActivityList[#Data],14,0)="Yes"," "&amp;Timeline,IF(VLOOKUP(L2374,ActivityList[#Data],14,0)="Figure"," "&amp;Timeline&amp;Figure,"")),"")</f>
        <v/>
      </c>
      <c r="C2374" s="85" t="str">
        <v>Complete the experiment in Lesson 1 pp.10-12</v>
      </c>
      <c r="D2374" s="218" t="str">
        <v>+ Zoology 1</v>
      </c>
      <c r="E2374" s="218" t="str">
        <v>Science</v>
      </c>
      <c r="F2374" s="219">
        <v>0</v>
      </c>
      <c r="G2374" s="5">
        <v>4</v>
      </c>
      <c r="H2374" s="5" t="str">
        <v>Ethan‚ Jesse</v>
      </c>
      <c r="I2374" s="5" t="str">
        <v>Completed</v>
      </c>
      <c r="J2374" s="220">
        <f>_xlfn.XLOOKUP(G2374,Calendar!$A$2:$A$300,Calendar!$B$2:$B$300)</f>
        <v>43349</v>
      </c>
      <c r="K2374" s="5" t="b">
        <f t="shared" ca="1" si="114"/>
        <v>1</v>
      </c>
      <c r="L2374" s="5" t="str">
        <f t="shared" si="115"/>
        <v>Science+ Zoology 14</v>
      </c>
    </row>
    <row r="2375" spans="1:12" hidden="1" x14ac:dyDescent="0.25">
      <c r="A2375" s="217" t="str">
        <f t="shared" si="116"/>
        <v>ƒ __/__</v>
      </c>
      <c r="B2375" s="217" t="str">
        <f>IFERROR(IF(VLOOKUP(L2375,ActivityList[#Data],13,0)="Yes"," "&amp;Map,"")&amp;IF(VLOOKUP(L2375,ActivityList[#Data],14,0)="Yes"," "&amp;Timeline,IF(VLOOKUP(L2375,ActivityList[#Data],14,0)="Figure"," "&amp;Timeline&amp;Figure,"")),"")</f>
        <v/>
      </c>
      <c r="C2375" s="85" t="str">
        <v>Work through Lesson 1 pp.12-17</v>
      </c>
      <c r="D2375" s="218" t="str">
        <v>+ Zoology 1</v>
      </c>
      <c r="E2375" s="218" t="str">
        <v>Science</v>
      </c>
      <c r="F2375" s="219">
        <v>0</v>
      </c>
      <c r="G2375" s="5">
        <v>6</v>
      </c>
      <c r="H2375" s="5" t="str">
        <v>Ethan‚ Jesse</v>
      </c>
      <c r="I2375" s="5" t="str">
        <v>Completed</v>
      </c>
      <c r="J2375" s="220">
        <f>_xlfn.XLOOKUP(G2375,Calendar!$A$2:$A$300,Calendar!$B$2:$B$300)</f>
        <v>43353</v>
      </c>
      <c r="K2375" s="5" t="b">
        <f t="shared" ca="1" si="114"/>
        <v>1</v>
      </c>
      <c r="L2375" s="5" t="str">
        <f t="shared" si="115"/>
        <v>Science+ Zoology 16</v>
      </c>
    </row>
    <row r="2376" spans="1:12" hidden="1" x14ac:dyDescent="0.25">
      <c r="A2376" s="217" t="str">
        <f t="shared" si="116"/>
        <v>ƒ __/__</v>
      </c>
      <c r="B2376" s="217" t="str">
        <f>IFERROR(IF(VLOOKUP(L2376,ActivityList[#Data],13,0)="Yes"," "&amp;Map,"")&amp;IF(VLOOKUP(L2376,ActivityList[#Data],14,0)="Yes"," "&amp;Timeline,IF(VLOOKUP(L2376,ActivityList[#Data],14,0)="Figure"," "&amp;Timeline&amp;Figure,"")),"")</f>
        <v/>
      </c>
      <c r="C2376" s="85" t="str">
        <v>Complete the project in Lesson 1 pp.18-20</v>
      </c>
      <c r="D2376" s="218" t="str">
        <v>+ Zoology 1</v>
      </c>
      <c r="E2376" s="218" t="str">
        <v>Science</v>
      </c>
      <c r="F2376" s="219">
        <v>0</v>
      </c>
      <c r="G2376" s="5">
        <v>7</v>
      </c>
      <c r="H2376" s="5" t="str">
        <v>Ethan‚ Jesse</v>
      </c>
      <c r="I2376" s="5" t="str">
        <v>Completed</v>
      </c>
      <c r="J2376" s="220">
        <f>_xlfn.XLOOKUP(G2376,Calendar!$A$2:$A$300,Calendar!$B$2:$B$300)</f>
        <v>43354</v>
      </c>
      <c r="K2376" s="5" t="b">
        <f t="shared" ca="1" si="114"/>
        <v>1</v>
      </c>
      <c r="L2376" s="5" t="str">
        <f t="shared" si="115"/>
        <v>Science+ Zoology 17</v>
      </c>
    </row>
    <row r="2377" spans="1:12" hidden="1" x14ac:dyDescent="0.25">
      <c r="A2377" s="217" t="str">
        <f t="shared" si="116"/>
        <v>ƒ __/__</v>
      </c>
      <c r="B2377" s="217" t="str">
        <f>IFERROR(IF(VLOOKUP(L2377,ActivityList[#Data],13,0)="Yes"," "&amp;Map,"")&amp;IF(VLOOKUP(L2377,ActivityList[#Data],14,0)="Yes"," "&amp;Timeline,IF(VLOOKUP(L2377,ActivityList[#Data],14,0)="Figure"," "&amp;Timeline&amp;Figure,"")),"")</f>
        <v/>
      </c>
      <c r="C2377" s="85" t="str">
        <v>Complete Notebooking Journal Lesson 1</v>
      </c>
      <c r="D2377" s="218" t="str">
        <v>+ Zoology 1</v>
      </c>
      <c r="E2377" s="218" t="str">
        <v>Science</v>
      </c>
      <c r="F2377" s="219">
        <v>0</v>
      </c>
      <c r="G2377" s="5">
        <v>8</v>
      </c>
      <c r="H2377" s="5" t="str">
        <v>Ethan‚ Jesse</v>
      </c>
      <c r="I2377" s="5" t="str">
        <v>Completed</v>
      </c>
      <c r="J2377" s="220">
        <f>_xlfn.XLOOKUP(G2377,Calendar!$A$2:$A$300,Calendar!$B$2:$B$300)</f>
        <v>43355</v>
      </c>
      <c r="K2377" s="5" t="b">
        <f t="shared" ca="1" si="114"/>
        <v>1</v>
      </c>
      <c r="L2377" s="5" t="str">
        <f t="shared" si="115"/>
        <v>Science+ Zoology 18</v>
      </c>
    </row>
    <row r="2378" spans="1:12" hidden="1" x14ac:dyDescent="0.25">
      <c r="A2378" s="217" t="str">
        <f t="shared" si="116"/>
        <v>ƒ __/__</v>
      </c>
      <c r="B2378" s="217" t="str">
        <f>IFERROR(IF(VLOOKUP(L2378,ActivityList[#Data],13,0)="Yes"," "&amp;Map,"")&amp;IF(VLOOKUP(L2378,ActivityList[#Data],14,0)="Yes"," "&amp;Timeline,IF(VLOOKUP(L2378,ActivityList[#Data],14,0)="Figure"," "&amp;Timeline&amp;Figure,"")),"")</f>
        <v/>
      </c>
      <c r="C2378" s="85" t="str">
        <v>Work through Lesson 9 pp.131-136</v>
      </c>
      <c r="D2378" s="218" t="str">
        <v>+ Zoology 1</v>
      </c>
      <c r="E2378" s="218" t="str">
        <v>Science</v>
      </c>
      <c r="F2378" s="219">
        <v>0</v>
      </c>
      <c r="G2378" s="5">
        <v>11</v>
      </c>
      <c r="H2378" s="5" t="str">
        <v>Ethan‚ Jesse</v>
      </c>
      <c r="I2378" s="5" t="str">
        <v>Completed</v>
      </c>
      <c r="J2378" s="220">
        <f>_xlfn.XLOOKUP(G2378,Calendar!$A$2:$A$300,Calendar!$B$2:$B$300)</f>
        <v>43360</v>
      </c>
      <c r="K2378" s="5" t="b">
        <f t="shared" ca="1" si="114"/>
        <v>1</v>
      </c>
      <c r="L2378" s="5" t="str">
        <f t="shared" si="115"/>
        <v>Science+ Zoology 111</v>
      </c>
    </row>
    <row r="2379" spans="1:12" hidden="1" x14ac:dyDescent="0.25">
      <c r="A2379" s="217" t="str">
        <f t="shared" si="116"/>
        <v>ƒ __/__</v>
      </c>
      <c r="B2379" s="217" t="str">
        <f>IFERROR(IF(VLOOKUP(L2379,ActivityList[#Data],13,0)="Yes"," "&amp;Map,"")&amp;IF(VLOOKUP(L2379,ActivityList[#Data],14,0)="Yes"," "&amp;Timeline,IF(VLOOKUP(L2379,ActivityList[#Data],14,0)="Figure"," "&amp;Timeline&amp;Figure,"")),"")</f>
        <v/>
      </c>
      <c r="C2379" s="85" t="str">
        <v>Work through Lesson 9 pp.137-138</v>
      </c>
      <c r="D2379" s="218" t="str">
        <v>+ Zoology 1</v>
      </c>
      <c r="E2379" s="218" t="str">
        <v>Science</v>
      </c>
      <c r="F2379" s="219">
        <v>0</v>
      </c>
      <c r="G2379" s="5">
        <v>12</v>
      </c>
      <c r="H2379" s="5" t="str">
        <v>Ethan‚ Jesse</v>
      </c>
      <c r="I2379" s="5" t="str">
        <v>Completed</v>
      </c>
      <c r="J2379" s="220">
        <f>_xlfn.XLOOKUP(G2379,Calendar!$A$2:$A$300,Calendar!$B$2:$B$300)</f>
        <v>43361</v>
      </c>
      <c r="K2379" s="5" t="b">
        <f t="shared" ca="1" si="114"/>
        <v>1</v>
      </c>
      <c r="L2379" s="5" t="str">
        <f t="shared" si="115"/>
        <v>Science+ Zoology 112</v>
      </c>
    </row>
    <row r="2380" spans="1:12" hidden="1" x14ac:dyDescent="0.25">
      <c r="A2380" s="217" t="str">
        <f t="shared" si="116"/>
        <v>ƒ __/__</v>
      </c>
      <c r="B2380" s="217" t="str">
        <f>IFERROR(IF(VLOOKUP(L2380,ActivityList[#Data],13,0)="Yes"," "&amp;Map,"")&amp;IF(VLOOKUP(L2380,ActivityList[#Data],14,0)="Yes"," "&amp;Timeline,IF(VLOOKUP(L2380,ActivityList[#Data],14,0)="Figure"," "&amp;Timeline&amp;Figure,"")),"")</f>
        <v/>
      </c>
      <c r="C2380" s="85" t="str">
        <v>Work through Notebooking Journal Lesson 9</v>
      </c>
      <c r="D2380" s="218" t="str">
        <v>+ Zoology 1</v>
      </c>
      <c r="E2380" s="218" t="str">
        <v>Science</v>
      </c>
      <c r="F2380" s="219">
        <v>0</v>
      </c>
      <c r="G2380" s="5">
        <v>13</v>
      </c>
      <c r="H2380" s="5" t="str">
        <v>Ethan‚ Jesse</v>
      </c>
      <c r="I2380" s="5" t="str">
        <v>Completed</v>
      </c>
      <c r="J2380" s="220">
        <f>_xlfn.XLOOKUP(G2380,Calendar!$A$2:$A$300,Calendar!$B$2:$B$300)</f>
        <v>43362</v>
      </c>
      <c r="K2380" s="5" t="b">
        <f t="shared" ca="1" si="114"/>
        <v>1</v>
      </c>
      <c r="L2380" s="5" t="str">
        <f t="shared" si="115"/>
        <v>Science+ Zoology 113</v>
      </c>
    </row>
    <row r="2381" spans="1:12" hidden="1" x14ac:dyDescent="0.25">
      <c r="A2381" s="217" t="str">
        <f t="shared" si="116"/>
        <v>ƒ __/__</v>
      </c>
      <c r="B2381" s="217" t="str">
        <f>IFERROR(IF(VLOOKUP(L2381,ActivityList[#Data],13,0)="Yes"," "&amp;Map,"")&amp;IF(VLOOKUP(L2381,ActivityList[#Data],14,0)="Yes"," "&amp;Timeline,IF(VLOOKUP(L2381,ActivityList[#Data],14,0)="Figure"," "&amp;Timeline&amp;Figure,"")),"")</f>
        <v/>
      </c>
      <c r="C2381" s="85" t="str">
        <v>Work through Lesson 9 pp.139-142</v>
      </c>
      <c r="D2381" s="218" t="str">
        <v>+ Zoology 1</v>
      </c>
      <c r="E2381" s="218" t="str">
        <v>Science</v>
      </c>
      <c r="F2381" s="219">
        <v>0</v>
      </c>
      <c r="G2381" s="5">
        <v>14</v>
      </c>
      <c r="H2381" s="5" t="str">
        <v>Ethan‚ Jesse</v>
      </c>
      <c r="I2381" s="5" t="str">
        <v>Completed</v>
      </c>
      <c r="J2381" s="220">
        <f>_xlfn.XLOOKUP(G2381,Calendar!$A$2:$A$300,Calendar!$B$2:$B$300)</f>
        <v>43363</v>
      </c>
      <c r="K2381" s="5" t="b">
        <f t="shared" ca="1" si="114"/>
        <v>1</v>
      </c>
      <c r="L2381" s="5" t="str">
        <f t="shared" si="115"/>
        <v>Science+ Zoology 114</v>
      </c>
    </row>
    <row r="2382" spans="1:12" hidden="1" x14ac:dyDescent="0.25">
      <c r="A2382" s="217" t="str">
        <f t="shared" si="116"/>
        <v>ƒ __/__</v>
      </c>
      <c r="B2382" s="217" t="str">
        <f>IFERROR(IF(VLOOKUP(L2382,ActivityList[#Data],13,0)="Yes"," "&amp;Map,"")&amp;IF(VLOOKUP(L2382,ActivityList[#Data],14,0)="Yes"," "&amp;Timeline,IF(VLOOKUP(L2382,ActivityList[#Data],14,0)="Figure"," "&amp;Timeline&amp;Figure,"")),"")</f>
        <v/>
      </c>
      <c r="C2382" s="85" t="str">
        <v>Work through Lesson 9 pp.143-145</v>
      </c>
      <c r="D2382" s="218" t="str">
        <v>+ Zoology 1</v>
      </c>
      <c r="E2382" s="218" t="str">
        <v>Science</v>
      </c>
      <c r="F2382" s="219">
        <v>0</v>
      </c>
      <c r="G2382" s="5">
        <v>16</v>
      </c>
      <c r="H2382" s="5" t="str">
        <v>Ethan‚ Jesse</v>
      </c>
      <c r="I2382" s="5" t="str">
        <v>Completed</v>
      </c>
      <c r="J2382" s="220">
        <f>_xlfn.XLOOKUP(G2382,Calendar!$A$2:$A$300,Calendar!$B$2:$B$300)</f>
        <v>43367</v>
      </c>
      <c r="K2382" s="5" t="b">
        <f t="shared" ca="1" si="114"/>
        <v>1</v>
      </c>
      <c r="L2382" s="5" t="str">
        <f t="shared" si="115"/>
        <v>Science+ Zoology 116</v>
      </c>
    </row>
    <row r="2383" spans="1:12" hidden="1" x14ac:dyDescent="0.25">
      <c r="A2383" s="217" t="str">
        <f t="shared" si="116"/>
        <v>ƒ __/__</v>
      </c>
      <c r="B2383" s="217" t="str">
        <f>IFERROR(IF(VLOOKUP(L2383,ActivityList[#Data],13,0)="Yes"," "&amp;Map,"")&amp;IF(VLOOKUP(L2383,ActivityList[#Data],14,0)="Yes"," "&amp;Timeline,IF(VLOOKUP(L2383,ActivityList[#Data],14,0)="Figure"," "&amp;Timeline&amp;Figure,"")),"")</f>
        <v/>
      </c>
      <c r="C2383" s="85" t="str">
        <v>Complete the project in Lesson 9 pp.145-146</v>
      </c>
      <c r="D2383" s="218" t="str">
        <v>+ Zoology 1</v>
      </c>
      <c r="E2383" s="218" t="str">
        <v>Science</v>
      </c>
      <c r="F2383" s="219">
        <v>0</v>
      </c>
      <c r="G2383" s="5">
        <v>17</v>
      </c>
      <c r="H2383" s="5" t="str">
        <v>Ethan‚ Jesse</v>
      </c>
      <c r="I2383" s="5" t="str">
        <v>Completed</v>
      </c>
      <c r="J2383" s="220">
        <f>_xlfn.XLOOKUP(G2383,Calendar!$A$2:$A$300,Calendar!$B$2:$B$300)</f>
        <v>43368</v>
      </c>
      <c r="K2383" s="5" t="b">
        <f t="shared" ca="1" si="114"/>
        <v>1</v>
      </c>
      <c r="L2383" s="5" t="str">
        <f t="shared" si="115"/>
        <v>Science+ Zoology 117</v>
      </c>
    </row>
    <row r="2384" spans="1:12" hidden="1" x14ac:dyDescent="0.25">
      <c r="A2384" s="217" t="str">
        <f t="shared" si="116"/>
        <v>ƒ __/__</v>
      </c>
      <c r="B2384" s="217" t="str">
        <f>IFERROR(IF(VLOOKUP(L2384,ActivityList[#Data],13,0)="Yes"," "&amp;Map,"")&amp;IF(VLOOKUP(L2384,ActivityList[#Data],14,0)="Yes"," "&amp;Timeline,IF(VLOOKUP(L2384,ActivityList[#Data],14,0)="Figure"," "&amp;Timeline&amp;Figure,"")),"")</f>
        <v/>
      </c>
      <c r="C2384" s="85" t="str">
        <v>Complete Notebooking Journal Lesson 9</v>
      </c>
      <c r="D2384" s="218" t="str">
        <v>+ Zoology 1</v>
      </c>
      <c r="E2384" s="218" t="str">
        <v>Science</v>
      </c>
      <c r="F2384" s="219">
        <v>0</v>
      </c>
      <c r="G2384" s="5">
        <v>18</v>
      </c>
      <c r="H2384" s="5" t="str">
        <v>Ethan‚ Jesse</v>
      </c>
      <c r="I2384" s="5" t="str">
        <v>Completed</v>
      </c>
      <c r="J2384" s="220">
        <f>_xlfn.XLOOKUP(G2384,Calendar!$A$2:$A$300,Calendar!$B$2:$B$300)</f>
        <v>43369</v>
      </c>
      <c r="K2384" s="5" t="b">
        <f t="shared" ca="1" si="114"/>
        <v>1</v>
      </c>
      <c r="L2384" s="5" t="str">
        <f t="shared" si="115"/>
        <v>Science+ Zoology 118</v>
      </c>
    </row>
    <row r="2385" spans="1:12" hidden="1" x14ac:dyDescent="0.25">
      <c r="A2385" s="217" t="str">
        <f t="shared" si="116"/>
        <v>ƒ __/__</v>
      </c>
      <c r="B2385" s="217" t="str">
        <f>IFERROR(IF(VLOOKUP(L2385,ActivityList[#Data],13,0)="Yes"," "&amp;Map,"")&amp;IF(VLOOKUP(L2385,ActivityList[#Data],14,0)="Yes"," "&amp;Timeline,IF(VLOOKUP(L2385,ActivityList[#Data],14,0)="Figure"," "&amp;Timeline&amp;Figure,"")),"")</f>
        <v/>
      </c>
      <c r="C2385" s="85" t="str">
        <v>Work through Lesson 10 pp.147-148</v>
      </c>
      <c r="D2385" s="218" t="str">
        <v>+ Zoology 1</v>
      </c>
      <c r="E2385" s="218" t="str">
        <v>Science</v>
      </c>
      <c r="F2385" s="219">
        <v>0</v>
      </c>
      <c r="G2385" s="5">
        <v>21</v>
      </c>
      <c r="H2385" s="5" t="str">
        <v>Ethan‚ Jesse</v>
      </c>
      <c r="I2385" s="5" t="str">
        <v>Completed</v>
      </c>
      <c r="J2385" s="220">
        <f>_xlfn.XLOOKUP(G2385,Calendar!$A$2:$A$300,Calendar!$B$2:$B$300)</f>
        <v>43374</v>
      </c>
      <c r="K2385" s="5" t="b">
        <f t="shared" ca="1" si="114"/>
        <v>1</v>
      </c>
      <c r="L2385" s="5" t="str">
        <f t="shared" si="115"/>
        <v>Science+ Zoology 121</v>
      </c>
    </row>
    <row r="2386" spans="1:12" hidden="1" x14ac:dyDescent="0.25">
      <c r="A2386" s="217" t="str">
        <f t="shared" si="116"/>
        <v>ƒ __/__</v>
      </c>
      <c r="B2386" s="217" t="str">
        <f>IFERROR(IF(VLOOKUP(L2386,ActivityList[#Data],13,0)="Yes"," "&amp;Map,"")&amp;IF(VLOOKUP(L2386,ActivityList[#Data],14,0)="Yes"," "&amp;Timeline,IF(VLOOKUP(L2386,ActivityList[#Data],14,0)="Figure"," "&amp;Timeline&amp;Figure,"")),"")</f>
        <v/>
      </c>
      <c r="C2386" s="85" t="str">
        <v>Work through Lesson 10 pp.149-154</v>
      </c>
      <c r="D2386" s="218" t="str">
        <v>+ Zoology 1</v>
      </c>
      <c r="E2386" s="218" t="str">
        <v>Science</v>
      </c>
      <c r="F2386" s="219">
        <v>0</v>
      </c>
      <c r="G2386" s="5">
        <v>22</v>
      </c>
      <c r="H2386" s="5" t="str">
        <v>Ethan‚ Jesse</v>
      </c>
      <c r="I2386" s="5" t="str">
        <v>Completed</v>
      </c>
      <c r="J2386" s="220">
        <f>_xlfn.XLOOKUP(G2386,Calendar!$A$2:$A$300,Calendar!$B$2:$B$300)</f>
        <v>43375</v>
      </c>
      <c r="K2386" s="5" t="b">
        <f t="shared" ca="1" si="114"/>
        <v>1</v>
      </c>
      <c r="L2386" s="5" t="str">
        <f t="shared" si="115"/>
        <v>Science+ Zoology 122</v>
      </c>
    </row>
    <row r="2387" spans="1:12" x14ac:dyDescent="0.25">
      <c r="A2387" s="217" t="str">
        <f t="shared" si="116"/>
        <v>ƒ __/__</v>
      </c>
      <c r="B2387" s="217" t="str">
        <f>IFERROR(IF(VLOOKUP(L2387,ActivityList[#Data],13,0)="Yes"," "&amp;Map,"")&amp;IF(VLOOKUP(L2387,ActivityList[#Data],14,0)="Yes"," "&amp;Timeline,IF(VLOOKUP(L2387,ActivityList[#Data],14,0)="Figure"," "&amp;Timeline&amp;Figure,"")),"")</f>
        <v/>
      </c>
      <c r="C2387" s="85" t="str">
        <v>Work through Notebooking Journal Lesson 10</v>
      </c>
      <c r="D2387" s="218" t="str">
        <v>+ Zoology 1</v>
      </c>
      <c r="E2387" s="218" t="str">
        <v>Science</v>
      </c>
      <c r="F2387" s="219">
        <v>0</v>
      </c>
      <c r="G2387" s="5">
        <v>23</v>
      </c>
      <c r="H2387" s="5" t="str">
        <v>Ethan‚ Jesse</v>
      </c>
      <c r="I2387" s="5" t="str">
        <v>Planned</v>
      </c>
      <c r="J2387" s="220">
        <f>_xlfn.XLOOKUP(G2387,Calendar!$A$2:$A$300,Calendar!$B$2:$B$300)</f>
        <v>43376</v>
      </c>
      <c r="K2387" s="5" t="b">
        <f t="shared" ref="K2387:K2450" ca="1" si="117">J2387&lt;=$D$1</f>
        <v>1</v>
      </c>
      <c r="L2387" s="5" t="str">
        <f t="shared" ref="L2387:L2450" si="118">E2387&amp;D2387&amp;G2387</f>
        <v>Science+ Zoology 123</v>
      </c>
    </row>
    <row r="2388" spans="1:12" x14ac:dyDescent="0.25">
      <c r="A2388" s="217" t="str">
        <f t="shared" si="116"/>
        <v>ƒ __/__</v>
      </c>
      <c r="B2388" s="217" t="str">
        <f>IFERROR(IF(VLOOKUP(L2388,ActivityList[#Data],13,0)="Yes"," "&amp;Map,"")&amp;IF(VLOOKUP(L2388,ActivityList[#Data],14,0)="Yes"," "&amp;Timeline,IF(VLOOKUP(L2388,ActivityList[#Data],14,0)="Figure"," "&amp;Timeline&amp;Figure,"")),"")</f>
        <v/>
      </c>
      <c r="C2388" s="85" t="str">
        <v>Work through Lesson 10 pp.155-160</v>
      </c>
      <c r="D2388" s="218" t="str">
        <v>+ Zoology 1</v>
      </c>
      <c r="E2388" s="218" t="str">
        <v>Science</v>
      </c>
      <c r="F2388" s="219">
        <v>0</v>
      </c>
      <c r="G2388" s="5">
        <v>24</v>
      </c>
      <c r="H2388" s="5" t="str">
        <v>Ethan‚ Jesse</v>
      </c>
      <c r="I2388" s="5" t="str">
        <v>Planned</v>
      </c>
      <c r="J2388" s="220">
        <f>_xlfn.XLOOKUP(G2388,Calendar!$A$2:$A$300,Calendar!$B$2:$B$300)</f>
        <v>43377</v>
      </c>
      <c r="K2388" s="5" t="b">
        <f t="shared" ca="1" si="117"/>
        <v>1</v>
      </c>
      <c r="L2388" s="5" t="str">
        <f t="shared" si="118"/>
        <v>Science+ Zoology 124</v>
      </c>
    </row>
    <row r="2389" spans="1:12" hidden="1" x14ac:dyDescent="0.25">
      <c r="A2389" s="217" t="str">
        <f t="shared" si="116"/>
        <v>ƒ __/__</v>
      </c>
      <c r="B2389" s="217" t="str">
        <f>IFERROR(IF(VLOOKUP(L2389,ActivityList[#Data],13,0)="Yes"," "&amp;Map,"")&amp;IF(VLOOKUP(L2389,ActivityList[#Data],14,0)="Yes"," "&amp;Timeline,IF(VLOOKUP(L2389,ActivityList[#Data],14,0)="Figure"," "&amp;Timeline&amp;Figure,"")),"")</f>
        <v/>
      </c>
      <c r="C2389" s="85" t="str">
        <v>Complete the project in Lesson 10 pp.161-162</v>
      </c>
      <c r="D2389" s="218" t="str">
        <v>+ Zoology 1</v>
      </c>
      <c r="E2389" s="218" t="str">
        <v>Science</v>
      </c>
      <c r="F2389" s="219">
        <v>0</v>
      </c>
      <c r="G2389" s="5">
        <v>26</v>
      </c>
      <c r="H2389" s="5" t="str">
        <v>Ethan‚ Jesse</v>
      </c>
      <c r="I2389" s="5" t="str">
        <v>Planned</v>
      </c>
      <c r="J2389" s="220">
        <f>_xlfn.XLOOKUP(G2389,Calendar!$A$2:$A$300,Calendar!$B$2:$B$300)</f>
        <v>43381</v>
      </c>
      <c r="K2389" s="5" t="b">
        <f t="shared" ca="1" si="117"/>
        <v>0</v>
      </c>
      <c r="L2389" s="5" t="str">
        <f t="shared" si="118"/>
        <v>Science+ Zoology 126</v>
      </c>
    </row>
    <row r="2390" spans="1:12" hidden="1" x14ac:dyDescent="0.25">
      <c r="A2390" s="217" t="str">
        <f t="shared" si="116"/>
        <v>ƒ __/__</v>
      </c>
      <c r="B2390" s="217" t="str">
        <f>IFERROR(IF(VLOOKUP(L2390,ActivityList[#Data],13,0)="Yes"," "&amp;Map,"")&amp;IF(VLOOKUP(L2390,ActivityList[#Data],14,0)="Yes"," "&amp;Timeline,IF(VLOOKUP(L2390,ActivityList[#Data],14,0)="Figure"," "&amp;Timeline&amp;Figure,"")),"")</f>
        <v/>
      </c>
      <c r="C2390" s="85" t="str">
        <v>Complete experiment in Lesson 10 p.162</v>
      </c>
      <c r="D2390" s="218" t="str">
        <v>+ Zoology 1</v>
      </c>
      <c r="E2390" s="218" t="str">
        <v>Science</v>
      </c>
      <c r="F2390" s="219">
        <v>0</v>
      </c>
      <c r="G2390" s="5">
        <v>27</v>
      </c>
      <c r="H2390" s="5" t="str">
        <v>Ethan‚ Jesse</v>
      </c>
      <c r="I2390" s="5" t="str">
        <v>Planned</v>
      </c>
      <c r="J2390" s="220">
        <f>_xlfn.XLOOKUP(G2390,Calendar!$A$2:$A$300,Calendar!$B$2:$B$300)</f>
        <v>43382</v>
      </c>
      <c r="K2390" s="5" t="b">
        <f t="shared" ca="1" si="117"/>
        <v>0</v>
      </c>
      <c r="L2390" s="5" t="str">
        <f t="shared" si="118"/>
        <v>Science+ Zoology 127</v>
      </c>
    </row>
    <row r="2391" spans="1:12" hidden="1" x14ac:dyDescent="0.25">
      <c r="A2391" s="217" t="str">
        <f t="shared" si="116"/>
        <v>ƒ __/__</v>
      </c>
      <c r="B2391" s="217" t="str">
        <f>IFERROR(IF(VLOOKUP(L2391,ActivityList[#Data],13,0)="Yes"," "&amp;Map,"")&amp;IF(VLOOKUP(L2391,ActivityList[#Data],14,0)="Yes"," "&amp;Timeline,IF(VLOOKUP(L2391,ActivityList[#Data],14,0)="Figure"," "&amp;Timeline&amp;Figure,"")),"")</f>
        <v/>
      </c>
      <c r="C2391" s="85" t="str">
        <v>Complete the Notebooking Journal Lesson 10</v>
      </c>
      <c r="D2391" s="218" t="str">
        <v>+ Zoology 1</v>
      </c>
      <c r="E2391" s="218" t="str">
        <v>Science</v>
      </c>
      <c r="F2391" s="219">
        <v>0</v>
      </c>
      <c r="G2391" s="5">
        <v>28</v>
      </c>
      <c r="H2391" s="5" t="str">
        <v>Ethan‚ Jesse</v>
      </c>
      <c r="I2391" s="5" t="str">
        <v>Planned</v>
      </c>
      <c r="J2391" s="220">
        <f>_xlfn.XLOOKUP(G2391,Calendar!$A$2:$A$300,Calendar!$B$2:$B$300)</f>
        <v>43383</v>
      </c>
      <c r="K2391" s="5" t="b">
        <f t="shared" ca="1" si="117"/>
        <v>0</v>
      </c>
      <c r="L2391" s="5" t="str">
        <f t="shared" si="118"/>
        <v>Science+ Zoology 128</v>
      </c>
    </row>
    <row r="2392" spans="1:12" hidden="1" x14ac:dyDescent="0.25">
      <c r="A2392" s="217" t="str">
        <f t="shared" si="116"/>
        <v>ƒ __/__</v>
      </c>
      <c r="B2392" s="217" t="str">
        <f>IFERROR(IF(VLOOKUP(L2392,ActivityList[#Data],13,0)="Yes"," "&amp;Map,"")&amp;IF(VLOOKUP(L2392,ActivityList[#Data],14,0)="Yes"," "&amp;Timeline,IF(VLOOKUP(L2392,ActivityList[#Data],14,0)="Figure"," "&amp;Timeline&amp;Figure,"")),"")</f>
        <v/>
      </c>
      <c r="C2392" s="85" t="str">
        <v>Work through Lesson 11 pp.163-170</v>
      </c>
      <c r="D2392" s="218" t="str">
        <v>+ Zoology 1</v>
      </c>
      <c r="E2392" s="218" t="str">
        <v>Science</v>
      </c>
      <c r="F2392" s="219">
        <v>0</v>
      </c>
      <c r="G2392" s="5">
        <v>31</v>
      </c>
      <c r="H2392" s="5" t="str">
        <v>Ethan‚ Jesse</v>
      </c>
      <c r="I2392" s="5" t="str">
        <v>Planned</v>
      </c>
      <c r="J2392" s="220">
        <f>_xlfn.XLOOKUP(G2392,Calendar!$A$2:$A$300,Calendar!$B$2:$B$300)</f>
        <v>43388</v>
      </c>
      <c r="K2392" s="5" t="b">
        <f t="shared" ca="1" si="117"/>
        <v>0</v>
      </c>
      <c r="L2392" s="5" t="str">
        <f t="shared" si="118"/>
        <v>Science+ Zoology 131</v>
      </c>
    </row>
    <row r="2393" spans="1:12" hidden="1" x14ac:dyDescent="0.25">
      <c r="A2393" s="217" t="str">
        <f t="shared" si="116"/>
        <v>ƒ __/__</v>
      </c>
      <c r="B2393" s="217" t="str">
        <f>IFERROR(IF(VLOOKUP(L2393,ActivityList[#Data],13,0)="Yes"," "&amp;Map,"")&amp;IF(VLOOKUP(L2393,ActivityList[#Data],14,0)="Yes"," "&amp;Timeline,IF(VLOOKUP(L2393,ActivityList[#Data],14,0)="Figure"," "&amp;Timeline&amp;Figure,"")),"")</f>
        <v/>
      </c>
      <c r="C2393" s="85" t="str">
        <v>Work through Lesson 11 pp.171-173</v>
      </c>
      <c r="D2393" s="218" t="str">
        <v>+ Zoology 1</v>
      </c>
      <c r="E2393" s="218" t="str">
        <v>Science</v>
      </c>
      <c r="F2393" s="219">
        <v>0</v>
      </c>
      <c r="G2393" s="5">
        <v>32</v>
      </c>
      <c r="H2393" s="5" t="str">
        <v>Ethan‚ Jesse</v>
      </c>
      <c r="I2393" s="5" t="str">
        <v>Planned</v>
      </c>
      <c r="J2393" s="220">
        <f>_xlfn.XLOOKUP(G2393,Calendar!$A$2:$A$300,Calendar!$B$2:$B$300)</f>
        <v>43389</v>
      </c>
      <c r="K2393" s="5" t="b">
        <f t="shared" ca="1" si="117"/>
        <v>0</v>
      </c>
      <c r="L2393" s="5" t="str">
        <f t="shared" si="118"/>
        <v>Science+ Zoology 132</v>
      </c>
    </row>
    <row r="2394" spans="1:12" hidden="1" x14ac:dyDescent="0.25">
      <c r="A2394" s="217" t="str">
        <f t="shared" si="116"/>
        <v>ƒ __/__</v>
      </c>
      <c r="B2394" s="217" t="str">
        <f>IFERROR(IF(VLOOKUP(L2394,ActivityList[#Data],13,0)="Yes"," "&amp;Map,"")&amp;IF(VLOOKUP(L2394,ActivityList[#Data],14,0)="Yes"," "&amp;Timeline,IF(VLOOKUP(L2394,ActivityList[#Data],14,0)="Figure"," "&amp;Timeline&amp;Figure,"")),"")</f>
        <v/>
      </c>
      <c r="C2394" s="85" t="str">
        <v>Work through Notebooking Journal Lesson 11</v>
      </c>
      <c r="D2394" s="218" t="str">
        <v>+ Zoology 1</v>
      </c>
      <c r="E2394" s="218" t="str">
        <v>Science</v>
      </c>
      <c r="F2394" s="219">
        <v>0</v>
      </c>
      <c r="G2394" s="5">
        <v>33</v>
      </c>
      <c r="H2394" s="5" t="str">
        <v>Ethan‚ Jesse</v>
      </c>
      <c r="I2394" s="5" t="str">
        <v>Planned</v>
      </c>
      <c r="J2394" s="220">
        <f>_xlfn.XLOOKUP(G2394,Calendar!$A$2:$A$300,Calendar!$B$2:$B$300)</f>
        <v>43390</v>
      </c>
      <c r="K2394" s="5" t="b">
        <f t="shared" ca="1" si="117"/>
        <v>0</v>
      </c>
      <c r="L2394" s="5" t="str">
        <f t="shared" si="118"/>
        <v>Science+ Zoology 133</v>
      </c>
    </row>
    <row r="2395" spans="1:12" hidden="1" x14ac:dyDescent="0.25">
      <c r="A2395" s="217" t="str">
        <f t="shared" si="116"/>
        <v>ƒ __/__</v>
      </c>
      <c r="B2395" s="217" t="str">
        <f>IFERROR(IF(VLOOKUP(L2395,ActivityList[#Data],13,0)="Yes"," "&amp;Map,"")&amp;IF(VLOOKUP(L2395,ActivityList[#Data],14,0)="Yes"," "&amp;Timeline,IF(VLOOKUP(L2395,ActivityList[#Data],14,0)="Figure"," "&amp;Timeline&amp;Figure,"")),"")</f>
        <v/>
      </c>
      <c r="C2395" s="85" t="str">
        <v>Work through Lesson 11 pp.174-181</v>
      </c>
      <c r="D2395" s="218" t="str">
        <v>+ Zoology 1</v>
      </c>
      <c r="E2395" s="218" t="str">
        <v>Science</v>
      </c>
      <c r="F2395" s="219">
        <v>0</v>
      </c>
      <c r="G2395" s="5">
        <v>34</v>
      </c>
      <c r="H2395" s="5" t="str">
        <v>Ethan‚ Jesse</v>
      </c>
      <c r="I2395" s="5" t="str">
        <v>Planned</v>
      </c>
      <c r="J2395" s="220">
        <f>_xlfn.XLOOKUP(G2395,Calendar!$A$2:$A$300,Calendar!$B$2:$B$300)</f>
        <v>43391</v>
      </c>
      <c r="K2395" s="5" t="b">
        <f t="shared" ca="1" si="117"/>
        <v>0</v>
      </c>
      <c r="L2395" s="5" t="str">
        <f t="shared" si="118"/>
        <v>Science+ Zoology 134</v>
      </c>
    </row>
    <row r="2396" spans="1:12" hidden="1" x14ac:dyDescent="0.25">
      <c r="A2396" s="217" t="str">
        <f t="shared" si="116"/>
        <v>ƒ __/__</v>
      </c>
      <c r="B2396" s="217" t="str">
        <f>IFERROR(IF(VLOOKUP(L2396,ActivityList[#Data],13,0)="Yes"," "&amp;Map,"")&amp;IF(VLOOKUP(L2396,ActivityList[#Data],14,0)="Yes"," "&amp;Timeline,IF(VLOOKUP(L2396,ActivityList[#Data],14,0)="Figure"," "&amp;Timeline&amp;Figure,"")),"")</f>
        <v/>
      </c>
      <c r="C2396" s="85" t="str">
        <v>Complete the project in Lesson 11 pp.181-182</v>
      </c>
      <c r="D2396" s="218" t="str">
        <v>+ Zoology 1</v>
      </c>
      <c r="E2396" s="218" t="str">
        <v>Science</v>
      </c>
      <c r="F2396" s="219">
        <v>0</v>
      </c>
      <c r="G2396" s="5">
        <v>36</v>
      </c>
      <c r="H2396" s="5" t="str">
        <v>Ethan‚ Jesse</v>
      </c>
      <c r="I2396" s="5" t="str">
        <v>Planned</v>
      </c>
      <c r="J2396" s="220">
        <f>_xlfn.XLOOKUP(G2396,Calendar!$A$2:$A$300,Calendar!$B$2:$B$300)</f>
        <v>43395</v>
      </c>
      <c r="K2396" s="5" t="b">
        <f t="shared" ca="1" si="117"/>
        <v>0</v>
      </c>
      <c r="L2396" s="5" t="str">
        <f t="shared" si="118"/>
        <v>Science+ Zoology 136</v>
      </c>
    </row>
    <row r="2397" spans="1:12" hidden="1" x14ac:dyDescent="0.25">
      <c r="A2397" s="217" t="str">
        <f t="shared" si="116"/>
        <v>ƒ __/__</v>
      </c>
      <c r="B2397" s="217" t="str">
        <f>IFERROR(IF(VLOOKUP(L2397,ActivityList[#Data],13,0)="Yes"," "&amp;Map,"")&amp;IF(VLOOKUP(L2397,ActivityList[#Data],14,0)="Yes"," "&amp;Timeline,IF(VLOOKUP(L2397,ActivityList[#Data],14,0)="Figure"," "&amp;Timeline&amp;Figure,"")),"")</f>
        <v/>
      </c>
      <c r="C2397" s="85" t="str">
        <v>Complete the experiment in Lesson 11 p.182</v>
      </c>
      <c r="D2397" s="218" t="str">
        <v>+ Zoology 1</v>
      </c>
      <c r="E2397" s="218" t="str">
        <v>Science</v>
      </c>
      <c r="F2397" s="219">
        <v>0</v>
      </c>
      <c r="G2397" s="5">
        <v>37</v>
      </c>
      <c r="H2397" s="5" t="str">
        <v>Ethan‚ Jesse</v>
      </c>
      <c r="I2397" s="5" t="str">
        <v>Planned</v>
      </c>
      <c r="J2397" s="220">
        <f>_xlfn.XLOOKUP(G2397,Calendar!$A$2:$A$300,Calendar!$B$2:$B$300)</f>
        <v>43396</v>
      </c>
      <c r="K2397" s="5" t="b">
        <f t="shared" ca="1" si="117"/>
        <v>0</v>
      </c>
      <c r="L2397" s="5" t="str">
        <f t="shared" si="118"/>
        <v>Science+ Zoology 137</v>
      </c>
    </row>
    <row r="2398" spans="1:12" hidden="1" x14ac:dyDescent="0.25">
      <c r="A2398" s="217" t="str">
        <f t="shared" si="116"/>
        <v>ƒ __/__</v>
      </c>
      <c r="B2398" s="217" t="str">
        <f>IFERROR(IF(VLOOKUP(L2398,ActivityList[#Data],13,0)="Yes"," "&amp;Map,"")&amp;IF(VLOOKUP(L2398,ActivityList[#Data],14,0)="Yes"," "&amp;Timeline,IF(VLOOKUP(L2398,ActivityList[#Data],14,0)="Figure"," "&amp;Timeline&amp;Figure,"")),"")</f>
        <v/>
      </c>
      <c r="C2398" s="85" t="str">
        <v>Complete Notebooking Journal Lesson 11</v>
      </c>
      <c r="D2398" s="218" t="str">
        <v>+ Zoology 1</v>
      </c>
      <c r="E2398" s="218" t="str">
        <v>Science</v>
      </c>
      <c r="F2398" s="219">
        <v>0</v>
      </c>
      <c r="G2398" s="5">
        <v>38</v>
      </c>
      <c r="H2398" s="5" t="str">
        <v>Ethan‚ Jesse</v>
      </c>
      <c r="I2398" s="5" t="str">
        <v>Planned</v>
      </c>
      <c r="J2398" s="220">
        <f>_xlfn.XLOOKUP(G2398,Calendar!$A$2:$A$300,Calendar!$B$2:$B$300)</f>
        <v>43397</v>
      </c>
      <c r="K2398" s="5" t="b">
        <f t="shared" ca="1" si="117"/>
        <v>0</v>
      </c>
      <c r="L2398" s="5" t="str">
        <f t="shared" si="118"/>
        <v>Science+ Zoology 138</v>
      </c>
    </row>
    <row r="2399" spans="1:12" hidden="1" x14ac:dyDescent="0.25">
      <c r="A2399" s="217" t="str">
        <f t="shared" si="116"/>
        <v>ƒ __/__</v>
      </c>
      <c r="B2399" s="217" t="str">
        <f>IFERROR(IF(VLOOKUP(L2399,ActivityList[#Data],13,0)="Yes"," "&amp;Map,"")&amp;IF(VLOOKUP(L2399,ActivityList[#Data],14,0)="Yes"," "&amp;Timeline,IF(VLOOKUP(L2399,ActivityList[#Data],14,0)="Figure"," "&amp;Timeline&amp;Figure,"")),"")</f>
        <v/>
      </c>
      <c r="C2399" s="85" t="str">
        <v>Work through Lesson 12 pp.183-186</v>
      </c>
      <c r="D2399" s="218" t="str">
        <v>+ Zoology 1</v>
      </c>
      <c r="E2399" s="218" t="str">
        <v>Science</v>
      </c>
      <c r="F2399" s="219">
        <v>0</v>
      </c>
      <c r="G2399" s="5">
        <v>41</v>
      </c>
      <c r="H2399" s="5" t="str">
        <v>Ethan‚ Jesse</v>
      </c>
      <c r="I2399" s="5" t="str">
        <v>Planned</v>
      </c>
      <c r="J2399" s="220">
        <f>_xlfn.XLOOKUP(G2399,Calendar!$A$2:$A$300,Calendar!$B$2:$B$300)</f>
        <v>43402</v>
      </c>
      <c r="K2399" s="5" t="b">
        <f t="shared" ca="1" si="117"/>
        <v>0</v>
      </c>
      <c r="L2399" s="5" t="str">
        <f t="shared" si="118"/>
        <v>Science+ Zoology 141</v>
      </c>
    </row>
    <row r="2400" spans="1:12" hidden="1" x14ac:dyDescent="0.25">
      <c r="A2400" s="217" t="str">
        <f t="shared" si="116"/>
        <v>ƒ __/__</v>
      </c>
      <c r="B2400" s="217" t="str">
        <f>IFERROR(IF(VLOOKUP(L2400,ActivityList[#Data],13,0)="Yes"," "&amp;Map,"")&amp;IF(VLOOKUP(L2400,ActivityList[#Data],14,0)="Yes"," "&amp;Timeline,IF(VLOOKUP(L2400,ActivityList[#Data],14,0)="Figure"," "&amp;Timeline&amp;Figure,"")),"")</f>
        <v/>
      </c>
      <c r="C2400" s="85" t="str">
        <v>Work through Lesson 12 pp.187-189</v>
      </c>
      <c r="D2400" s="218" t="str">
        <v>+ Zoology 1</v>
      </c>
      <c r="E2400" s="218" t="str">
        <v>Science</v>
      </c>
      <c r="F2400" s="219">
        <v>0</v>
      </c>
      <c r="G2400" s="5">
        <v>42</v>
      </c>
      <c r="H2400" s="5" t="str">
        <v>Ethan‚ Jesse</v>
      </c>
      <c r="I2400" s="5" t="str">
        <v>Planned</v>
      </c>
      <c r="J2400" s="220">
        <f>_xlfn.XLOOKUP(G2400,Calendar!$A$2:$A$300,Calendar!$B$2:$B$300)</f>
        <v>43403</v>
      </c>
      <c r="K2400" s="5" t="b">
        <f t="shared" ca="1" si="117"/>
        <v>0</v>
      </c>
      <c r="L2400" s="5" t="str">
        <f t="shared" si="118"/>
        <v>Science+ Zoology 142</v>
      </c>
    </row>
    <row r="2401" spans="1:12" hidden="1" x14ac:dyDescent="0.25">
      <c r="A2401" s="217" t="str">
        <f t="shared" si="116"/>
        <v>ƒ __/__</v>
      </c>
      <c r="B2401" s="217" t="str">
        <f>IFERROR(IF(VLOOKUP(L2401,ActivityList[#Data],13,0)="Yes"," "&amp;Map,"")&amp;IF(VLOOKUP(L2401,ActivityList[#Data],14,0)="Yes"," "&amp;Timeline,IF(VLOOKUP(L2401,ActivityList[#Data],14,0)="Figure"," "&amp;Timeline&amp;Figure,"")),"")</f>
        <v/>
      </c>
      <c r="C2401" s="85" t="str">
        <v>Work through Notebooking Journal Lesson 12</v>
      </c>
      <c r="D2401" s="218" t="str">
        <v>+ Zoology 1</v>
      </c>
      <c r="E2401" s="218" t="str">
        <v>Science</v>
      </c>
      <c r="F2401" s="219">
        <v>0</v>
      </c>
      <c r="G2401" s="5">
        <v>43</v>
      </c>
      <c r="H2401" s="5" t="str">
        <v>Ethan‚ Jesse</v>
      </c>
      <c r="I2401" s="5" t="str">
        <v>Planned</v>
      </c>
      <c r="J2401" s="220">
        <f>_xlfn.XLOOKUP(G2401,Calendar!$A$2:$A$300,Calendar!$B$2:$B$300)</f>
        <v>43404</v>
      </c>
      <c r="K2401" s="5" t="b">
        <f t="shared" ca="1" si="117"/>
        <v>0</v>
      </c>
      <c r="L2401" s="5" t="str">
        <f t="shared" si="118"/>
        <v>Science+ Zoology 143</v>
      </c>
    </row>
    <row r="2402" spans="1:12" hidden="1" x14ac:dyDescent="0.25">
      <c r="A2402" s="217" t="str">
        <f t="shared" si="116"/>
        <v>ƒ __/__</v>
      </c>
      <c r="B2402" s="217" t="str">
        <f>IFERROR(IF(VLOOKUP(L2402,ActivityList[#Data],13,0)="Yes"," "&amp;Map,"")&amp;IF(VLOOKUP(L2402,ActivityList[#Data],14,0)="Yes"," "&amp;Timeline,IF(VLOOKUP(L2402,ActivityList[#Data],14,0)="Figure"," "&amp;Timeline&amp;Figure,"")),"")</f>
        <v/>
      </c>
      <c r="C2402" s="85" t="str">
        <v>Work through Lesson 12 pp.190-194</v>
      </c>
      <c r="D2402" s="218" t="str">
        <v>+ Zoology 1</v>
      </c>
      <c r="E2402" s="218" t="str">
        <v>Science</v>
      </c>
      <c r="F2402" s="219">
        <v>0</v>
      </c>
      <c r="G2402" s="5">
        <v>44</v>
      </c>
      <c r="H2402" s="5" t="str">
        <v>Ethan‚ Jesse</v>
      </c>
      <c r="I2402" s="5" t="str">
        <v>Planned</v>
      </c>
      <c r="J2402" s="220">
        <f>_xlfn.XLOOKUP(G2402,Calendar!$A$2:$A$300,Calendar!$B$2:$B$300)</f>
        <v>43405</v>
      </c>
      <c r="K2402" s="5" t="b">
        <f t="shared" ca="1" si="117"/>
        <v>0</v>
      </c>
      <c r="L2402" s="5" t="str">
        <f t="shared" si="118"/>
        <v>Science+ Zoology 144</v>
      </c>
    </row>
    <row r="2403" spans="1:12" hidden="1" x14ac:dyDescent="0.25">
      <c r="A2403" s="217" t="str">
        <f t="shared" si="116"/>
        <v>ƒ __/__</v>
      </c>
      <c r="B2403" s="217" t="str">
        <f>IFERROR(IF(VLOOKUP(L2403,ActivityList[#Data],13,0)="Yes"," "&amp;Map,"")&amp;IF(VLOOKUP(L2403,ActivityList[#Data],14,0)="Yes"," "&amp;Timeline,IF(VLOOKUP(L2403,ActivityList[#Data],14,0)="Figure"," "&amp;Timeline&amp;Figure,"")),"")</f>
        <v/>
      </c>
      <c r="C2403" s="85" t="str">
        <v>Work through Lesson 12 pp.195-197</v>
      </c>
      <c r="D2403" s="218" t="str">
        <v>+ Zoology 1</v>
      </c>
      <c r="E2403" s="218" t="str">
        <v>Science</v>
      </c>
      <c r="F2403" s="219">
        <v>0</v>
      </c>
      <c r="G2403" s="5">
        <v>46</v>
      </c>
      <c r="H2403" s="5" t="str">
        <v>Ethan‚ Jesse</v>
      </c>
      <c r="I2403" s="5" t="str">
        <v>Planned</v>
      </c>
      <c r="J2403" s="220">
        <f>_xlfn.XLOOKUP(G2403,Calendar!$A$2:$A$300,Calendar!$B$2:$B$300)</f>
        <v>43409</v>
      </c>
      <c r="K2403" s="5" t="b">
        <f t="shared" ca="1" si="117"/>
        <v>0</v>
      </c>
      <c r="L2403" s="5" t="str">
        <f t="shared" si="118"/>
        <v>Science+ Zoology 146</v>
      </c>
    </row>
    <row r="2404" spans="1:12" hidden="1" x14ac:dyDescent="0.25">
      <c r="A2404" s="217" t="str">
        <f t="shared" si="116"/>
        <v>ƒ __/__</v>
      </c>
      <c r="B2404" s="217" t="str">
        <f>IFERROR(IF(VLOOKUP(L2404,ActivityList[#Data],13,0)="Yes"," "&amp;Map,"")&amp;IF(VLOOKUP(L2404,ActivityList[#Data],14,0)="Yes"," "&amp;Timeline,IF(VLOOKUP(L2404,ActivityList[#Data],14,0)="Figure"," "&amp;Timeline&amp;Figure,"")),"")</f>
        <v/>
      </c>
      <c r="C2404" s="85" t="str">
        <v>Complete the experiment in Lesson 12 pp.197-198</v>
      </c>
      <c r="D2404" s="218" t="str">
        <v>+ Zoology 1</v>
      </c>
      <c r="E2404" s="218" t="str">
        <v>Science</v>
      </c>
      <c r="F2404" s="219">
        <v>0</v>
      </c>
      <c r="G2404" s="5">
        <v>47</v>
      </c>
      <c r="H2404" s="5" t="str">
        <v>Ethan‚ Jesse</v>
      </c>
      <c r="I2404" s="5" t="str">
        <v>Planned</v>
      </c>
      <c r="J2404" s="220">
        <f>_xlfn.XLOOKUP(G2404,Calendar!$A$2:$A$300,Calendar!$B$2:$B$300)</f>
        <v>43410</v>
      </c>
      <c r="K2404" s="5" t="b">
        <f t="shared" ca="1" si="117"/>
        <v>0</v>
      </c>
      <c r="L2404" s="5" t="str">
        <f t="shared" si="118"/>
        <v>Science+ Zoology 147</v>
      </c>
    </row>
    <row r="2405" spans="1:12" hidden="1" x14ac:dyDescent="0.25">
      <c r="A2405" s="217" t="str">
        <f t="shared" si="116"/>
        <v>ƒ __/__</v>
      </c>
      <c r="B2405" s="217" t="str">
        <f>IFERROR(IF(VLOOKUP(L2405,ActivityList[#Data],13,0)="Yes"," "&amp;Map,"")&amp;IF(VLOOKUP(L2405,ActivityList[#Data],14,0)="Yes"," "&amp;Timeline,IF(VLOOKUP(L2405,ActivityList[#Data],14,0)="Figure"," "&amp;Timeline&amp;Figure,"")),"")</f>
        <v/>
      </c>
      <c r="C2405" s="85" t="str">
        <v>Complete Notebooking Journal Lesson 12</v>
      </c>
      <c r="D2405" s="218" t="str">
        <v>+ Zoology 1</v>
      </c>
      <c r="E2405" s="218" t="str">
        <v>Science</v>
      </c>
      <c r="F2405" s="219">
        <v>0</v>
      </c>
      <c r="G2405" s="5">
        <v>48</v>
      </c>
      <c r="H2405" s="5" t="str">
        <v>Ethan‚ Jesse</v>
      </c>
      <c r="I2405" s="5" t="str">
        <v>Planned</v>
      </c>
      <c r="J2405" s="220">
        <f>_xlfn.XLOOKUP(G2405,Calendar!$A$2:$A$300,Calendar!$B$2:$B$300)</f>
        <v>43411</v>
      </c>
      <c r="K2405" s="5" t="b">
        <f t="shared" ca="1" si="117"/>
        <v>0</v>
      </c>
      <c r="L2405" s="5" t="str">
        <f t="shared" si="118"/>
        <v>Science+ Zoology 148</v>
      </c>
    </row>
    <row r="2406" spans="1:12" hidden="1" x14ac:dyDescent="0.25">
      <c r="A2406" s="217" t="str">
        <f t="shared" si="116"/>
        <v>ƒ __/__</v>
      </c>
      <c r="B2406" s="217" t="str">
        <f>IFERROR(IF(VLOOKUP(L2406,ActivityList[#Data],13,0)="Yes"," "&amp;Map,"")&amp;IF(VLOOKUP(L2406,ActivityList[#Data],14,0)="Yes"," "&amp;Timeline,IF(VLOOKUP(L2406,ActivityList[#Data],14,0)="Figure"," "&amp;Timeline&amp;Figure,"")),"")</f>
        <v/>
      </c>
      <c r="C2406" s="85" t="str">
        <v>Work through Lesson 2 pp.21-24</v>
      </c>
      <c r="D2406" s="218" t="str">
        <v>+ Zoology 1</v>
      </c>
      <c r="E2406" s="218" t="str">
        <v>Science</v>
      </c>
      <c r="F2406" s="219">
        <v>0</v>
      </c>
      <c r="G2406" s="5">
        <v>56</v>
      </c>
      <c r="H2406" s="5" t="str">
        <v>Ethan‚ Jesse</v>
      </c>
      <c r="I2406" s="5" t="str">
        <v>Planned</v>
      </c>
      <c r="J2406" s="220">
        <f>_xlfn.XLOOKUP(G2406,Calendar!$A$2:$A$300,Calendar!$B$2:$B$300)</f>
        <v>43423</v>
      </c>
      <c r="K2406" s="5" t="b">
        <f t="shared" ca="1" si="117"/>
        <v>0</v>
      </c>
      <c r="L2406" s="5" t="str">
        <f t="shared" si="118"/>
        <v>Science+ Zoology 156</v>
      </c>
    </row>
    <row r="2407" spans="1:12" hidden="1" x14ac:dyDescent="0.25">
      <c r="A2407" s="217" t="str">
        <f t="shared" si="116"/>
        <v>ƒ __/__</v>
      </c>
      <c r="B2407" s="217" t="str">
        <f>IFERROR(IF(VLOOKUP(L2407,ActivityList[#Data],13,0)="Yes"," "&amp;Map,"")&amp;IF(VLOOKUP(L2407,ActivityList[#Data],14,0)="Yes"," "&amp;Timeline,IF(VLOOKUP(L2407,ActivityList[#Data],14,0)="Figure"," "&amp;Timeline&amp;Figure,"")),"")</f>
        <v/>
      </c>
      <c r="C2407" s="85" t="str">
        <v>Work through Lesson 2 pp.25-30</v>
      </c>
      <c r="D2407" s="218" t="str">
        <v>+ Zoology 1</v>
      </c>
      <c r="E2407" s="218" t="str">
        <v>Science</v>
      </c>
      <c r="F2407" s="219">
        <v>0</v>
      </c>
      <c r="G2407" s="5">
        <v>57</v>
      </c>
      <c r="H2407" s="5" t="str">
        <v>Ethan‚ Jesse</v>
      </c>
      <c r="I2407" s="5" t="str">
        <v>Planned</v>
      </c>
      <c r="J2407" s="220">
        <f>_xlfn.XLOOKUP(G2407,Calendar!$A$2:$A$300,Calendar!$B$2:$B$300)</f>
        <v>43424</v>
      </c>
      <c r="K2407" s="5" t="b">
        <f t="shared" ca="1" si="117"/>
        <v>0</v>
      </c>
      <c r="L2407" s="5" t="str">
        <f t="shared" si="118"/>
        <v>Science+ Zoology 157</v>
      </c>
    </row>
    <row r="2408" spans="1:12" hidden="1" x14ac:dyDescent="0.25">
      <c r="A2408" s="217" t="str">
        <f t="shared" si="116"/>
        <v>ƒ __/__</v>
      </c>
      <c r="B2408" s="217" t="str">
        <f>IFERROR(IF(VLOOKUP(L2408,ActivityList[#Data],13,0)="Yes"," "&amp;Map,"")&amp;IF(VLOOKUP(L2408,ActivityList[#Data],14,0)="Yes"," "&amp;Timeline,IF(VLOOKUP(L2408,ActivityList[#Data],14,0)="Figure"," "&amp;Timeline&amp;Figure,"")),"")</f>
        <v/>
      </c>
      <c r="C2408" s="85" t="str">
        <v>Work through Notebooking Journal Lesson 2</v>
      </c>
      <c r="D2408" s="218" t="str">
        <v>+ Zoology 1</v>
      </c>
      <c r="E2408" s="218" t="str">
        <v>Science</v>
      </c>
      <c r="F2408" s="219">
        <v>0</v>
      </c>
      <c r="G2408" s="5">
        <v>58</v>
      </c>
      <c r="H2408" s="5" t="str">
        <v>Ethan‚ Jesse</v>
      </c>
      <c r="I2408" s="5" t="str">
        <v>Planned</v>
      </c>
      <c r="J2408" s="220">
        <f>_xlfn.XLOOKUP(G2408,Calendar!$A$2:$A$300,Calendar!$B$2:$B$300)</f>
        <v>43425</v>
      </c>
      <c r="K2408" s="5" t="b">
        <f t="shared" ca="1" si="117"/>
        <v>0</v>
      </c>
      <c r="L2408" s="5" t="str">
        <f t="shared" si="118"/>
        <v>Science+ Zoology 158</v>
      </c>
    </row>
    <row r="2409" spans="1:12" hidden="1" x14ac:dyDescent="0.25">
      <c r="A2409" s="217" t="str">
        <f t="shared" si="116"/>
        <v>ƒ __/__</v>
      </c>
      <c r="B2409" s="217" t="str">
        <f>IFERROR(IF(VLOOKUP(L2409,ActivityList[#Data],13,0)="Yes"," "&amp;Map,"")&amp;IF(VLOOKUP(L2409,ActivityList[#Data],14,0)="Yes"," "&amp;Timeline,IF(VLOOKUP(L2409,ActivityList[#Data],14,0)="Figure"," "&amp;Timeline&amp;Figure,"")),"")</f>
        <v/>
      </c>
      <c r="C2409" s="85" t="str">
        <v>Work through Lesson 2 pp.31-36</v>
      </c>
      <c r="D2409" s="218" t="str">
        <v>+ Zoology 1</v>
      </c>
      <c r="E2409" s="218" t="str">
        <v>Science</v>
      </c>
      <c r="F2409" s="219">
        <v>0</v>
      </c>
      <c r="G2409" s="5">
        <v>59</v>
      </c>
      <c r="H2409" s="5" t="str">
        <v>Ethan‚ Jesse</v>
      </c>
      <c r="I2409" s="5" t="str">
        <v>Planned</v>
      </c>
      <c r="J2409" s="220">
        <f>_xlfn.XLOOKUP(G2409,Calendar!$A$2:$A$300,Calendar!$B$2:$B$300)</f>
        <v>43426</v>
      </c>
      <c r="K2409" s="5" t="b">
        <f t="shared" ca="1" si="117"/>
        <v>0</v>
      </c>
      <c r="L2409" s="5" t="str">
        <f t="shared" si="118"/>
        <v>Science+ Zoology 159</v>
      </c>
    </row>
    <row r="2410" spans="1:12" hidden="1" x14ac:dyDescent="0.25">
      <c r="A2410" s="217" t="str">
        <f t="shared" si="116"/>
        <v>ƒ __/__</v>
      </c>
      <c r="B2410" s="217" t="str">
        <f>IFERROR(IF(VLOOKUP(L2410,ActivityList[#Data],13,0)="Yes"," "&amp;Map,"")&amp;IF(VLOOKUP(L2410,ActivityList[#Data],14,0)="Yes"," "&amp;Timeline,IF(VLOOKUP(L2410,ActivityList[#Data],14,0)="Figure"," "&amp;Timeline&amp;Figure,"")),"")</f>
        <v/>
      </c>
      <c r="C2410" s="85" t="str">
        <v>Complete the project in Lesson 2 pp.37-39</v>
      </c>
      <c r="D2410" s="218" t="str">
        <v>+ Zoology 1</v>
      </c>
      <c r="E2410" s="218" t="str">
        <v>Science</v>
      </c>
      <c r="F2410" s="219">
        <v>0</v>
      </c>
      <c r="G2410" s="5">
        <v>61</v>
      </c>
      <c r="H2410" s="5" t="str">
        <v>Ethan‚ Jesse</v>
      </c>
      <c r="I2410" s="5" t="str">
        <v>Planned</v>
      </c>
      <c r="J2410" s="220">
        <f>_xlfn.XLOOKUP(G2410,Calendar!$A$2:$A$300,Calendar!$B$2:$B$300)</f>
        <v>43430</v>
      </c>
      <c r="K2410" s="5" t="b">
        <f t="shared" ca="1" si="117"/>
        <v>0</v>
      </c>
      <c r="L2410" s="5" t="str">
        <f t="shared" si="118"/>
        <v>Science+ Zoology 161</v>
      </c>
    </row>
    <row r="2411" spans="1:12" hidden="1" x14ac:dyDescent="0.25">
      <c r="A2411" s="217" t="str">
        <f t="shared" si="116"/>
        <v>ƒ __/__</v>
      </c>
      <c r="B2411" s="217" t="str">
        <f>IFERROR(IF(VLOOKUP(L2411,ActivityList[#Data],13,0)="Yes"," "&amp;Map,"")&amp;IF(VLOOKUP(L2411,ActivityList[#Data],14,0)="Yes"," "&amp;Timeline,IF(VLOOKUP(L2411,ActivityList[#Data],14,0)="Figure"," "&amp;Timeline&amp;Figure,"")),"")</f>
        <v/>
      </c>
      <c r="C2411" s="85" t="str">
        <v>Complete the experiment in Lesson 2 pp.39-40</v>
      </c>
      <c r="D2411" s="218" t="str">
        <v>+ Zoology 1</v>
      </c>
      <c r="E2411" s="218" t="str">
        <v>Science</v>
      </c>
      <c r="F2411" s="219">
        <v>0</v>
      </c>
      <c r="G2411" s="5">
        <v>62</v>
      </c>
      <c r="H2411" s="5" t="str">
        <v>Ethan‚ Jesse</v>
      </c>
      <c r="I2411" s="5" t="str">
        <v>Planned</v>
      </c>
      <c r="J2411" s="220">
        <f>_xlfn.XLOOKUP(G2411,Calendar!$A$2:$A$300,Calendar!$B$2:$B$300)</f>
        <v>43431</v>
      </c>
      <c r="K2411" s="5" t="b">
        <f t="shared" ca="1" si="117"/>
        <v>0</v>
      </c>
      <c r="L2411" s="5" t="str">
        <f t="shared" si="118"/>
        <v>Science+ Zoology 162</v>
      </c>
    </row>
    <row r="2412" spans="1:12" hidden="1" x14ac:dyDescent="0.25">
      <c r="A2412" s="217" t="str">
        <f t="shared" si="116"/>
        <v>ƒ __/__</v>
      </c>
      <c r="B2412" s="217" t="str">
        <f>IFERROR(IF(VLOOKUP(L2412,ActivityList[#Data],13,0)="Yes"," "&amp;Map,"")&amp;IF(VLOOKUP(L2412,ActivityList[#Data],14,0)="Yes"," "&amp;Timeline,IF(VLOOKUP(L2412,ActivityList[#Data],14,0)="Figure"," "&amp;Timeline&amp;Figure,"")),"")</f>
        <v/>
      </c>
      <c r="C2412" s="85" t="str">
        <v>Complete Notebooking Journal Lesson 2</v>
      </c>
      <c r="D2412" s="218" t="str">
        <v>+ Zoology 1</v>
      </c>
      <c r="E2412" s="218" t="str">
        <v>Science</v>
      </c>
      <c r="F2412" s="219">
        <v>0</v>
      </c>
      <c r="G2412" s="5">
        <v>63</v>
      </c>
      <c r="H2412" s="5" t="str">
        <v>Ethan‚ Jesse</v>
      </c>
      <c r="I2412" s="5" t="str">
        <v>Planned</v>
      </c>
      <c r="J2412" s="220">
        <f>_xlfn.XLOOKUP(G2412,Calendar!$A$2:$A$300,Calendar!$B$2:$B$300)</f>
        <v>43432</v>
      </c>
      <c r="K2412" s="5" t="b">
        <f t="shared" ca="1" si="117"/>
        <v>0</v>
      </c>
      <c r="L2412" s="5" t="str">
        <f t="shared" si="118"/>
        <v>Science+ Zoology 163</v>
      </c>
    </row>
    <row r="2413" spans="1:12" hidden="1" x14ac:dyDescent="0.25">
      <c r="A2413" s="217" t="str">
        <f t="shared" si="116"/>
        <v>ƒ __/__</v>
      </c>
      <c r="B2413" s="217" t="str">
        <f>IFERROR(IF(VLOOKUP(L2413,ActivityList[#Data],13,0)="Yes"," "&amp;Map,"")&amp;IF(VLOOKUP(L2413,ActivityList[#Data],14,0)="Yes"," "&amp;Timeline,IF(VLOOKUP(L2413,ActivityList[#Data],14,0)="Figure"," "&amp;Timeline&amp;Figure,"")),"")</f>
        <v/>
      </c>
      <c r="C2413" s="85" t="str">
        <v>Work through Lesson 3 pp.41-42</v>
      </c>
      <c r="D2413" s="218" t="str">
        <v>+ Zoology 1</v>
      </c>
      <c r="E2413" s="218" t="str">
        <v>Science</v>
      </c>
      <c r="F2413" s="219">
        <v>0</v>
      </c>
      <c r="G2413" s="5">
        <v>71</v>
      </c>
      <c r="H2413" s="5" t="str">
        <v>Ethan‚ Jesse</v>
      </c>
      <c r="I2413" s="5" t="str">
        <v>Planned</v>
      </c>
      <c r="J2413" s="220">
        <f>_xlfn.XLOOKUP(G2413,Calendar!$A$2:$A$300,Calendar!$B$2:$B$300)</f>
        <v>43444</v>
      </c>
      <c r="K2413" s="5" t="b">
        <f t="shared" ca="1" si="117"/>
        <v>0</v>
      </c>
      <c r="L2413" s="5" t="str">
        <f t="shared" si="118"/>
        <v>Science+ Zoology 171</v>
      </c>
    </row>
    <row r="2414" spans="1:12" hidden="1" x14ac:dyDescent="0.25">
      <c r="A2414" s="217" t="str">
        <f t="shared" si="116"/>
        <v>ƒ __/__</v>
      </c>
      <c r="B2414" s="217" t="str">
        <f>IFERROR(IF(VLOOKUP(L2414,ActivityList[#Data],13,0)="Yes"," "&amp;Map,"")&amp;IF(VLOOKUP(L2414,ActivityList[#Data],14,0)="Yes"," "&amp;Timeline,IF(VLOOKUP(L2414,ActivityList[#Data],14,0)="Figure"," "&amp;Timeline&amp;Figure,"")),"")</f>
        <v/>
      </c>
      <c r="C2414" s="85" t="str">
        <v>Work through Lesson 3 pp.43-46</v>
      </c>
      <c r="D2414" s="218" t="str">
        <v>+ Zoology 1</v>
      </c>
      <c r="E2414" s="218" t="str">
        <v>Science</v>
      </c>
      <c r="F2414" s="219">
        <v>0</v>
      </c>
      <c r="G2414" s="5">
        <v>72</v>
      </c>
      <c r="H2414" s="5" t="str">
        <v>Ethan‚ Jesse</v>
      </c>
      <c r="I2414" s="5" t="str">
        <v>Planned</v>
      </c>
      <c r="J2414" s="220">
        <f>_xlfn.XLOOKUP(G2414,Calendar!$A$2:$A$300,Calendar!$B$2:$B$300)</f>
        <v>43445</v>
      </c>
      <c r="K2414" s="5" t="b">
        <f t="shared" ca="1" si="117"/>
        <v>0</v>
      </c>
      <c r="L2414" s="5" t="str">
        <f t="shared" si="118"/>
        <v>Science+ Zoology 172</v>
      </c>
    </row>
    <row r="2415" spans="1:12" hidden="1" x14ac:dyDescent="0.25">
      <c r="A2415" s="217" t="str">
        <f t="shared" si="116"/>
        <v>ƒ __/__</v>
      </c>
      <c r="B2415" s="217" t="str">
        <f>IFERROR(IF(VLOOKUP(L2415,ActivityList[#Data],13,0)="Yes"," "&amp;Map,"")&amp;IF(VLOOKUP(L2415,ActivityList[#Data],14,0)="Yes"," "&amp;Timeline,IF(VLOOKUP(L2415,ActivityList[#Data],14,0)="Figure"," "&amp;Timeline&amp;Figure,"")),"")</f>
        <v/>
      </c>
      <c r="C2415" s="85" t="str">
        <v>Work through Notebooking Journal Lesson 3</v>
      </c>
      <c r="D2415" s="218" t="str">
        <v>+ Zoology 1</v>
      </c>
      <c r="E2415" s="218" t="str">
        <v>Science</v>
      </c>
      <c r="F2415" s="219">
        <v>0</v>
      </c>
      <c r="G2415" s="5">
        <v>73</v>
      </c>
      <c r="H2415" s="5" t="str">
        <v>Ethan‚ Jesse</v>
      </c>
      <c r="I2415" s="5" t="str">
        <v>Planned</v>
      </c>
      <c r="J2415" s="220">
        <f>_xlfn.XLOOKUP(G2415,Calendar!$A$2:$A$300,Calendar!$B$2:$B$300)</f>
        <v>43446</v>
      </c>
      <c r="K2415" s="5" t="b">
        <f t="shared" ca="1" si="117"/>
        <v>0</v>
      </c>
      <c r="L2415" s="5" t="str">
        <f t="shared" si="118"/>
        <v>Science+ Zoology 173</v>
      </c>
    </row>
    <row r="2416" spans="1:12" hidden="1" x14ac:dyDescent="0.25">
      <c r="A2416" s="217" t="str">
        <f t="shared" si="116"/>
        <v>ƒ __/__</v>
      </c>
      <c r="B2416" s="217" t="str">
        <f>IFERROR(IF(VLOOKUP(L2416,ActivityList[#Data],13,0)="Yes"," "&amp;Map,"")&amp;IF(VLOOKUP(L2416,ActivityList[#Data],14,0)="Yes"," "&amp;Timeline,IF(VLOOKUP(L2416,ActivityList[#Data],14,0)="Figure"," "&amp;Timeline&amp;Figure,"")),"")</f>
        <v/>
      </c>
      <c r="C2416" s="85" t="str">
        <v>Work through Lesson 3 pp.47-50</v>
      </c>
      <c r="D2416" s="218" t="str">
        <v>+ Zoology 1</v>
      </c>
      <c r="E2416" s="218" t="str">
        <v>Science</v>
      </c>
      <c r="F2416" s="219">
        <v>0</v>
      </c>
      <c r="G2416" s="5">
        <v>74</v>
      </c>
      <c r="H2416" s="5" t="str">
        <v>Ethan‚ Jesse</v>
      </c>
      <c r="I2416" s="5" t="str">
        <v>Planned</v>
      </c>
      <c r="J2416" s="220">
        <f>_xlfn.XLOOKUP(G2416,Calendar!$A$2:$A$300,Calendar!$B$2:$B$300)</f>
        <v>43447</v>
      </c>
      <c r="K2416" s="5" t="b">
        <f t="shared" ca="1" si="117"/>
        <v>0</v>
      </c>
      <c r="L2416" s="5" t="str">
        <f t="shared" si="118"/>
        <v>Science+ Zoology 174</v>
      </c>
    </row>
    <row r="2417" spans="1:12" hidden="1" x14ac:dyDescent="0.25">
      <c r="A2417" s="217" t="str">
        <f t="shared" si="116"/>
        <v>ƒ __/__</v>
      </c>
      <c r="B2417" s="217" t="str">
        <f>IFERROR(IF(VLOOKUP(L2417,ActivityList[#Data],13,0)="Yes"," "&amp;Map,"")&amp;IF(VLOOKUP(L2417,ActivityList[#Data],14,0)="Yes"," "&amp;Timeline,IF(VLOOKUP(L2417,ActivityList[#Data],14,0)="Figure"," "&amp;Timeline&amp;Figure,"")),"")</f>
        <v/>
      </c>
      <c r="C2417" s="85" t="str">
        <v>Work through Lesson 3 pp.51-54</v>
      </c>
      <c r="D2417" s="218" t="str">
        <v>+ Zoology 1</v>
      </c>
      <c r="E2417" s="218" t="str">
        <v>Science</v>
      </c>
      <c r="F2417" s="219">
        <v>0</v>
      </c>
      <c r="G2417" s="5">
        <v>76</v>
      </c>
      <c r="H2417" s="5" t="str">
        <v>Ethan‚ Jesse</v>
      </c>
      <c r="I2417" s="5" t="str">
        <v>Planned</v>
      </c>
      <c r="J2417" s="220">
        <f>_xlfn.XLOOKUP(G2417,Calendar!$A$2:$A$300,Calendar!$B$2:$B$300)</f>
        <v>43451</v>
      </c>
      <c r="K2417" s="5" t="b">
        <f t="shared" ca="1" si="117"/>
        <v>0</v>
      </c>
      <c r="L2417" s="5" t="str">
        <f t="shared" si="118"/>
        <v>Science+ Zoology 176</v>
      </c>
    </row>
    <row r="2418" spans="1:12" hidden="1" x14ac:dyDescent="0.25">
      <c r="A2418" s="217" t="str">
        <f t="shared" si="116"/>
        <v>ƒ __/__</v>
      </c>
      <c r="B2418" s="217" t="str">
        <f>IFERROR(IF(VLOOKUP(L2418,ActivityList[#Data],13,0)="Yes"," "&amp;Map,"")&amp;IF(VLOOKUP(L2418,ActivityList[#Data],14,0)="Yes"," "&amp;Timeline,IF(VLOOKUP(L2418,ActivityList[#Data],14,0)="Figure"," "&amp;Timeline&amp;Figure,"")),"")</f>
        <v/>
      </c>
      <c r="C2418" s="85" t="str">
        <v>Complete the experiment in Lesson 3 pp.55-56</v>
      </c>
      <c r="D2418" s="218" t="str">
        <v>+ Zoology 1</v>
      </c>
      <c r="E2418" s="218" t="str">
        <v>Science</v>
      </c>
      <c r="F2418" s="219">
        <v>0</v>
      </c>
      <c r="G2418" s="5">
        <v>77</v>
      </c>
      <c r="H2418" s="5" t="str">
        <v>Ethan‚ Jesse</v>
      </c>
      <c r="I2418" s="5" t="str">
        <v>Planned</v>
      </c>
      <c r="J2418" s="220">
        <f>_xlfn.XLOOKUP(G2418,Calendar!$A$2:$A$300,Calendar!$B$2:$B$300)</f>
        <v>43452</v>
      </c>
      <c r="K2418" s="5" t="b">
        <f t="shared" ca="1" si="117"/>
        <v>0</v>
      </c>
      <c r="L2418" s="5" t="str">
        <f t="shared" si="118"/>
        <v>Science+ Zoology 177</v>
      </c>
    </row>
    <row r="2419" spans="1:12" hidden="1" x14ac:dyDescent="0.25">
      <c r="A2419" s="217" t="str">
        <f t="shared" si="116"/>
        <v>ƒ __/__</v>
      </c>
      <c r="B2419" s="217" t="str">
        <f>IFERROR(IF(VLOOKUP(L2419,ActivityList[#Data],13,0)="Yes"," "&amp;Map,"")&amp;IF(VLOOKUP(L2419,ActivityList[#Data],14,0)="Yes"," "&amp;Timeline,IF(VLOOKUP(L2419,ActivityList[#Data],14,0)="Figure"," "&amp;Timeline&amp;Figure,"")),"")</f>
        <v/>
      </c>
      <c r="C2419" s="85" t="str">
        <v>Complete Notebooking Journal Lesson 3</v>
      </c>
      <c r="D2419" s="218" t="str">
        <v>+ Zoology 1</v>
      </c>
      <c r="E2419" s="218" t="str">
        <v>Science</v>
      </c>
      <c r="F2419" s="219">
        <v>0</v>
      </c>
      <c r="G2419" s="5">
        <v>78</v>
      </c>
      <c r="H2419" s="5" t="str">
        <v>Ethan‚ Jesse</v>
      </c>
      <c r="I2419" s="5" t="str">
        <v>Planned</v>
      </c>
      <c r="J2419" s="220">
        <f>_xlfn.XLOOKUP(G2419,Calendar!$A$2:$A$300,Calendar!$B$2:$B$300)</f>
        <v>43453</v>
      </c>
      <c r="K2419" s="5" t="b">
        <f t="shared" ca="1" si="117"/>
        <v>0</v>
      </c>
      <c r="L2419" s="5" t="str">
        <f t="shared" si="118"/>
        <v>Science+ Zoology 178</v>
      </c>
    </row>
    <row r="2420" spans="1:12" hidden="1" x14ac:dyDescent="0.25">
      <c r="A2420" s="217" t="str">
        <f t="shared" si="116"/>
        <v>ƒ __/__</v>
      </c>
      <c r="B2420" s="217" t="str">
        <f>IFERROR(IF(VLOOKUP(L2420,ActivityList[#Data],13,0)="Yes"," "&amp;Map,"")&amp;IF(VLOOKUP(L2420,ActivityList[#Data],14,0)="Yes"," "&amp;Timeline,IF(VLOOKUP(L2420,ActivityList[#Data],14,0)="Figure"," "&amp;Timeline&amp;Figure,"")),"")</f>
        <v/>
      </c>
      <c r="C2420" s="85" t="str">
        <v>Work through Lesson 4 pp.57-60</v>
      </c>
      <c r="D2420" s="218" t="str">
        <v>+ Zoology 1</v>
      </c>
      <c r="E2420" s="218" t="str">
        <v>Science</v>
      </c>
      <c r="F2420" s="219">
        <v>0</v>
      </c>
      <c r="G2420" s="5">
        <v>86</v>
      </c>
      <c r="H2420" s="5" t="str">
        <v>Ethan‚ Jesse</v>
      </c>
      <c r="I2420" s="5" t="str">
        <v>Planned</v>
      </c>
      <c r="J2420" s="220">
        <f>_xlfn.XLOOKUP(G2420,Calendar!$A$2:$A$300,Calendar!$B$2:$B$300)</f>
        <v>43472</v>
      </c>
      <c r="K2420" s="5" t="b">
        <f t="shared" ca="1" si="117"/>
        <v>0</v>
      </c>
      <c r="L2420" s="5" t="str">
        <f t="shared" si="118"/>
        <v>Science+ Zoology 186</v>
      </c>
    </row>
    <row r="2421" spans="1:12" hidden="1" x14ac:dyDescent="0.25">
      <c r="A2421" s="217" t="str">
        <f t="shared" si="116"/>
        <v>ƒ __/__</v>
      </c>
      <c r="B2421" s="217" t="str">
        <f>IFERROR(IF(VLOOKUP(L2421,ActivityList[#Data],13,0)="Yes"," "&amp;Map,"")&amp;IF(VLOOKUP(L2421,ActivityList[#Data],14,0)="Yes"," "&amp;Timeline,IF(VLOOKUP(L2421,ActivityList[#Data],14,0)="Figure"," "&amp;Timeline&amp;Figure,"")),"")</f>
        <v/>
      </c>
      <c r="C2421" s="85" t="str">
        <v>Work through Lesson 4 pp.61-65</v>
      </c>
      <c r="D2421" s="218" t="str">
        <v>+ Zoology 1</v>
      </c>
      <c r="E2421" s="218" t="str">
        <v>Science</v>
      </c>
      <c r="F2421" s="219">
        <v>0</v>
      </c>
      <c r="G2421" s="5">
        <v>87</v>
      </c>
      <c r="H2421" s="5" t="str">
        <v>Ethan‚ Jesse</v>
      </c>
      <c r="I2421" s="5" t="str">
        <v>Planned</v>
      </c>
      <c r="J2421" s="220">
        <f>_xlfn.XLOOKUP(G2421,Calendar!$A$2:$A$300,Calendar!$B$2:$B$300)</f>
        <v>43473</v>
      </c>
      <c r="K2421" s="5" t="b">
        <f t="shared" ca="1" si="117"/>
        <v>0</v>
      </c>
      <c r="L2421" s="5" t="str">
        <f t="shared" si="118"/>
        <v>Science+ Zoology 187</v>
      </c>
    </row>
    <row r="2422" spans="1:12" hidden="1" x14ac:dyDescent="0.25">
      <c r="A2422" s="217" t="str">
        <f t="shared" si="116"/>
        <v>ƒ __/__</v>
      </c>
      <c r="B2422" s="217" t="str">
        <f>IFERROR(IF(VLOOKUP(L2422,ActivityList[#Data],13,0)="Yes"," "&amp;Map,"")&amp;IF(VLOOKUP(L2422,ActivityList[#Data],14,0)="Yes"," "&amp;Timeline,IF(VLOOKUP(L2422,ActivityList[#Data],14,0)="Figure"," "&amp;Timeline&amp;Figure,"")),"")</f>
        <v/>
      </c>
      <c r="C2422" s="85" t="str">
        <v>Work through Notebooking Journal Lesson 4</v>
      </c>
      <c r="D2422" s="218" t="str">
        <v>+ Zoology 1</v>
      </c>
      <c r="E2422" s="218" t="str">
        <v>Science</v>
      </c>
      <c r="F2422" s="219">
        <v>0</v>
      </c>
      <c r="G2422" s="5">
        <v>88</v>
      </c>
      <c r="H2422" s="5" t="str">
        <v>Ethan‚ Jesse</v>
      </c>
      <c r="I2422" s="5" t="str">
        <v>Planned</v>
      </c>
      <c r="J2422" s="220">
        <f>_xlfn.XLOOKUP(G2422,Calendar!$A$2:$A$300,Calendar!$B$2:$B$300)</f>
        <v>43474</v>
      </c>
      <c r="K2422" s="5" t="b">
        <f t="shared" ca="1" si="117"/>
        <v>0</v>
      </c>
      <c r="L2422" s="5" t="str">
        <f t="shared" si="118"/>
        <v>Science+ Zoology 188</v>
      </c>
    </row>
    <row r="2423" spans="1:12" hidden="1" x14ac:dyDescent="0.25">
      <c r="A2423" s="217" t="str">
        <f t="shared" si="116"/>
        <v>ƒ __/__</v>
      </c>
      <c r="B2423" s="217" t="str">
        <f>IFERROR(IF(VLOOKUP(L2423,ActivityList[#Data],13,0)="Yes"," "&amp;Map,"")&amp;IF(VLOOKUP(L2423,ActivityList[#Data],14,0)="Yes"," "&amp;Timeline,IF(VLOOKUP(L2423,ActivityList[#Data],14,0)="Figure"," "&amp;Timeline&amp;Figure,"")),"")</f>
        <v/>
      </c>
      <c r="C2423" s="85" t="str">
        <v>Work through Lesson 4 pp.66-68</v>
      </c>
      <c r="D2423" s="218" t="str">
        <v>+ Zoology 1</v>
      </c>
      <c r="E2423" s="218" t="str">
        <v>Science</v>
      </c>
      <c r="F2423" s="219">
        <v>0</v>
      </c>
      <c r="G2423" s="5">
        <v>89</v>
      </c>
      <c r="H2423" s="5" t="str">
        <v>Ethan‚ Jesse</v>
      </c>
      <c r="I2423" s="5" t="str">
        <v>Planned</v>
      </c>
      <c r="J2423" s="220">
        <f>_xlfn.XLOOKUP(G2423,Calendar!$A$2:$A$300,Calendar!$B$2:$B$300)</f>
        <v>43475</v>
      </c>
      <c r="K2423" s="5" t="b">
        <f t="shared" ca="1" si="117"/>
        <v>0</v>
      </c>
      <c r="L2423" s="5" t="str">
        <f t="shared" si="118"/>
        <v>Science+ Zoology 189</v>
      </c>
    </row>
    <row r="2424" spans="1:12" hidden="1" x14ac:dyDescent="0.25">
      <c r="A2424" s="217" t="str">
        <f t="shared" si="116"/>
        <v>ƒ __/__</v>
      </c>
      <c r="B2424" s="217" t="str">
        <f>IFERROR(IF(VLOOKUP(L2424,ActivityList[#Data],13,0)="Yes"," "&amp;Map,"")&amp;IF(VLOOKUP(L2424,ActivityList[#Data],14,0)="Yes"," "&amp;Timeline,IF(VLOOKUP(L2424,ActivityList[#Data],14,0)="Figure"," "&amp;Timeline&amp;Figure,"")),"")</f>
        <v/>
      </c>
      <c r="C2424" s="85" t="str">
        <v>Work through Lesson 4 pp.69-71</v>
      </c>
      <c r="D2424" s="218" t="str">
        <v>+ Zoology 1</v>
      </c>
      <c r="E2424" s="218" t="str">
        <v>Science</v>
      </c>
      <c r="F2424" s="219">
        <v>0</v>
      </c>
      <c r="G2424" s="5">
        <v>91</v>
      </c>
      <c r="H2424" s="5" t="str">
        <v>Ethan‚ Jesse</v>
      </c>
      <c r="I2424" s="5" t="str">
        <v>Planned</v>
      </c>
      <c r="J2424" s="220">
        <f>_xlfn.XLOOKUP(G2424,Calendar!$A$2:$A$300,Calendar!$B$2:$B$300)</f>
        <v>43479</v>
      </c>
      <c r="K2424" s="5" t="b">
        <f t="shared" ca="1" si="117"/>
        <v>0</v>
      </c>
      <c r="L2424" s="5" t="str">
        <f t="shared" si="118"/>
        <v>Science+ Zoology 191</v>
      </c>
    </row>
    <row r="2425" spans="1:12" hidden="1" x14ac:dyDescent="0.25">
      <c r="A2425" s="217" t="str">
        <f t="shared" si="116"/>
        <v>ƒ __/__</v>
      </c>
      <c r="B2425" s="217" t="str">
        <f>IFERROR(IF(VLOOKUP(L2425,ActivityList[#Data],13,0)="Yes"," "&amp;Map,"")&amp;IF(VLOOKUP(L2425,ActivityList[#Data],14,0)="Yes"," "&amp;Timeline,IF(VLOOKUP(L2425,ActivityList[#Data],14,0)="Figure"," "&amp;Timeline&amp;Figure,"")),"")</f>
        <v/>
      </c>
      <c r="C2425" s="85" t="str">
        <v>Complete the experiment in Lesson 4 p.72</v>
      </c>
      <c r="D2425" s="218" t="str">
        <v>+ Zoology 1</v>
      </c>
      <c r="E2425" s="218" t="str">
        <v>Science</v>
      </c>
      <c r="F2425" s="219">
        <v>0</v>
      </c>
      <c r="G2425" s="5">
        <v>92</v>
      </c>
      <c r="H2425" s="5" t="str">
        <v>Ethan‚ Jesse</v>
      </c>
      <c r="I2425" s="5" t="str">
        <v>Planned</v>
      </c>
      <c r="J2425" s="220">
        <f>_xlfn.XLOOKUP(G2425,Calendar!$A$2:$A$300,Calendar!$B$2:$B$300)</f>
        <v>43480</v>
      </c>
      <c r="K2425" s="5" t="b">
        <f t="shared" ca="1" si="117"/>
        <v>0</v>
      </c>
      <c r="L2425" s="5" t="str">
        <f t="shared" si="118"/>
        <v>Science+ Zoology 192</v>
      </c>
    </row>
    <row r="2426" spans="1:12" hidden="1" x14ac:dyDescent="0.25">
      <c r="A2426" s="217" t="str">
        <f t="shared" si="116"/>
        <v>ƒ __/__</v>
      </c>
      <c r="B2426" s="217" t="str">
        <f>IFERROR(IF(VLOOKUP(L2426,ActivityList[#Data],13,0)="Yes"," "&amp;Map,"")&amp;IF(VLOOKUP(L2426,ActivityList[#Data],14,0)="Yes"," "&amp;Timeline,IF(VLOOKUP(L2426,ActivityList[#Data],14,0)="Figure"," "&amp;Timeline&amp;Figure,"")),"")</f>
        <v/>
      </c>
      <c r="C2426" s="85" t="str">
        <v>Complete Notebooking Journal Lesson 4</v>
      </c>
      <c r="D2426" s="218" t="str">
        <v>+ Zoology 1</v>
      </c>
      <c r="E2426" s="218" t="str">
        <v>Science</v>
      </c>
      <c r="F2426" s="219">
        <v>0</v>
      </c>
      <c r="G2426" s="5">
        <v>93</v>
      </c>
      <c r="H2426" s="5" t="str">
        <v>Ethan‚ Jesse</v>
      </c>
      <c r="I2426" s="5" t="str">
        <v>Planned</v>
      </c>
      <c r="J2426" s="220">
        <f>_xlfn.XLOOKUP(G2426,Calendar!$A$2:$A$300,Calendar!$B$2:$B$300)</f>
        <v>43481</v>
      </c>
      <c r="K2426" s="5" t="b">
        <f t="shared" ca="1" si="117"/>
        <v>0</v>
      </c>
      <c r="L2426" s="5" t="str">
        <f t="shared" si="118"/>
        <v>Science+ Zoology 193</v>
      </c>
    </row>
    <row r="2427" spans="1:12" hidden="1" x14ac:dyDescent="0.25">
      <c r="A2427" s="217" t="str">
        <f t="shared" si="116"/>
        <v>ƒ __/__</v>
      </c>
      <c r="B2427" s="217" t="str">
        <f>IFERROR(IF(VLOOKUP(L2427,ActivityList[#Data],13,0)="Yes"," "&amp;Map,"")&amp;IF(VLOOKUP(L2427,ActivityList[#Data],14,0)="Yes"," "&amp;Timeline,IF(VLOOKUP(L2427,ActivityList[#Data],14,0)="Figure"," "&amp;Timeline&amp;Figure,"")),"")</f>
        <v/>
      </c>
      <c r="C2427" s="85" t="str">
        <v>Work through Lesson 5 pp.73-75</v>
      </c>
      <c r="D2427" s="218" t="str">
        <v>+ Zoology 1</v>
      </c>
      <c r="E2427" s="218" t="str">
        <v>Science</v>
      </c>
      <c r="F2427" s="219">
        <v>0</v>
      </c>
      <c r="G2427" s="5">
        <v>101</v>
      </c>
      <c r="H2427" s="5" t="str">
        <v>Ethan‚ Jesse</v>
      </c>
      <c r="I2427" s="5" t="str">
        <v>Planned</v>
      </c>
      <c r="J2427" s="220">
        <f>_xlfn.XLOOKUP(G2427,Calendar!$A$2:$A$300,Calendar!$B$2:$B$300)</f>
        <v>43493</v>
      </c>
      <c r="K2427" s="5" t="b">
        <f t="shared" ca="1" si="117"/>
        <v>0</v>
      </c>
      <c r="L2427" s="5" t="str">
        <f t="shared" si="118"/>
        <v>Science+ Zoology 1101</v>
      </c>
    </row>
    <row r="2428" spans="1:12" hidden="1" x14ac:dyDescent="0.25">
      <c r="A2428" s="217" t="str">
        <f t="shared" si="116"/>
        <v>ƒ __/__</v>
      </c>
      <c r="B2428" s="217" t="str">
        <f>IFERROR(IF(VLOOKUP(L2428,ActivityList[#Data],13,0)="Yes"," "&amp;Map,"")&amp;IF(VLOOKUP(L2428,ActivityList[#Data],14,0)="Yes"," "&amp;Timeline,IF(VLOOKUP(L2428,ActivityList[#Data],14,0)="Figure"," "&amp;Timeline&amp;Figure,"")),"")</f>
        <v/>
      </c>
      <c r="C2428" s="85" t="str">
        <v>Work through Lesson 5 pp.76-81</v>
      </c>
      <c r="D2428" s="218" t="str">
        <v>+ Zoology 1</v>
      </c>
      <c r="E2428" s="218" t="str">
        <v>Science</v>
      </c>
      <c r="F2428" s="219">
        <v>0</v>
      </c>
      <c r="G2428" s="5">
        <v>102</v>
      </c>
      <c r="H2428" s="5" t="str">
        <v>Ethan‚ Jesse</v>
      </c>
      <c r="I2428" s="5" t="str">
        <v>Planned</v>
      </c>
      <c r="J2428" s="220">
        <f>_xlfn.XLOOKUP(G2428,Calendar!$A$2:$A$300,Calendar!$B$2:$B$300)</f>
        <v>43494</v>
      </c>
      <c r="K2428" s="5" t="b">
        <f t="shared" ca="1" si="117"/>
        <v>0</v>
      </c>
      <c r="L2428" s="5" t="str">
        <f t="shared" si="118"/>
        <v>Science+ Zoology 1102</v>
      </c>
    </row>
    <row r="2429" spans="1:12" hidden="1" x14ac:dyDescent="0.25">
      <c r="A2429" s="217" t="str">
        <f t="shared" si="116"/>
        <v>ƒ __/__</v>
      </c>
      <c r="B2429" s="217" t="str">
        <f>IFERROR(IF(VLOOKUP(L2429,ActivityList[#Data],13,0)="Yes"," "&amp;Map,"")&amp;IF(VLOOKUP(L2429,ActivityList[#Data],14,0)="Yes"," "&amp;Timeline,IF(VLOOKUP(L2429,ActivityList[#Data],14,0)="Figure"," "&amp;Timeline&amp;Figure,"")),"")</f>
        <v/>
      </c>
      <c r="C2429" s="85" t="str">
        <v>Work through Notebooking Journal Lesson 5</v>
      </c>
      <c r="D2429" s="218" t="str">
        <v>+ Zoology 1</v>
      </c>
      <c r="E2429" s="218" t="str">
        <v>Science</v>
      </c>
      <c r="F2429" s="219">
        <v>0</v>
      </c>
      <c r="G2429" s="5">
        <v>103</v>
      </c>
      <c r="H2429" s="5" t="str">
        <v>Ethan‚ Jesse</v>
      </c>
      <c r="I2429" s="5" t="str">
        <v>Planned</v>
      </c>
      <c r="J2429" s="220">
        <f>_xlfn.XLOOKUP(G2429,Calendar!$A$2:$A$300,Calendar!$B$2:$B$300)</f>
        <v>43495</v>
      </c>
      <c r="K2429" s="5" t="b">
        <f t="shared" ca="1" si="117"/>
        <v>0</v>
      </c>
      <c r="L2429" s="5" t="str">
        <f t="shared" si="118"/>
        <v>Science+ Zoology 1103</v>
      </c>
    </row>
    <row r="2430" spans="1:12" hidden="1" x14ac:dyDescent="0.25">
      <c r="A2430" s="217" t="str">
        <f t="shared" si="116"/>
        <v>ƒ __/__</v>
      </c>
      <c r="B2430" s="217" t="str">
        <f>IFERROR(IF(VLOOKUP(L2430,ActivityList[#Data],13,0)="Yes"," "&amp;Map,"")&amp;IF(VLOOKUP(L2430,ActivityList[#Data],14,0)="Yes"," "&amp;Timeline,IF(VLOOKUP(L2430,ActivityList[#Data],14,0)="Figure"," "&amp;Timeline&amp;Figure,"")),"")</f>
        <v/>
      </c>
      <c r="C2430" s="85" t="str">
        <v>Work through Lesson 5 pp.82-85</v>
      </c>
      <c r="D2430" s="218" t="str">
        <v>+ Zoology 1</v>
      </c>
      <c r="E2430" s="218" t="str">
        <v>Science</v>
      </c>
      <c r="F2430" s="219">
        <v>0</v>
      </c>
      <c r="G2430" s="5">
        <v>104</v>
      </c>
      <c r="H2430" s="5" t="str">
        <v>Ethan‚ Jesse</v>
      </c>
      <c r="I2430" s="5" t="str">
        <v>Planned</v>
      </c>
      <c r="J2430" s="220">
        <f>_xlfn.XLOOKUP(G2430,Calendar!$A$2:$A$300,Calendar!$B$2:$B$300)</f>
        <v>43496</v>
      </c>
      <c r="K2430" s="5" t="b">
        <f t="shared" ca="1" si="117"/>
        <v>0</v>
      </c>
      <c r="L2430" s="5" t="str">
        <f t="shared" si="118"/>
        <v>Science+ Zoology 1104</v>
      </c>
    </row>
    <row r="2431" spans="1:12" hidden="1" x14ac:dyDescent="0.25">
      <c r="A2431" s="217" t="str">
        <f t="shared" si="116"/>
        <v>ƒ __/__</v>
      </c>
      <c r="B2431" s="217" t="str">
        <f>IFERROR(IF(VLOOKUP(L2431,ActivityList[#Data],13,0)="Yes"," "&amp;Map,"")&amp;IF(VLOOKUP(L2431,ActivityList[#Data],14,0)="Yes"," "&amp;Timeline,IF(VLOOKUP(L2431,ActivityList[#Data],14,0)="Figure"," "&amp;Timeline&amp;Figure,"")),"")</f>
        <v/>
      </c>
      <c r="C2431" s="85" t="str">
        <v>Complete the project in Lesson 5 pp.86-88</v>
      </c>
      <c r="D2431" s="218" t="str">
        <v>+ Zoology 1</v>
      </c>
      <c r="E2431" s="218" t="str">
        <v>Science</v>
      </c>
      <c r="F2431" s="219">
        <v>0</v>
      </c>
      <c r="G2431" s="5">
        <v>106</v>
      </c>
      <c r="H2431" s="5" t="str">
        <v>Ethan‚ Jesse</v>
      </c>
      <c r="I2431" s="5" t="str">
        <v>Planned</v>
      </c>
      <c r="J2431" s="220">
        <f>_xlfn.XLOOKUP(G2431,Calendar!$A$2:$A$300,Calendar!$B$2:$B$300)</f>
        <v>43500</v>
      </c>
      <c r="K2431" s="5" t="b">
        <f t="shared" ca="1" si="117"/>
        <v>0</v>
      </c>
      <c r="L2431" s="5" t="str">
        <f t="shared" si="118"/>
        <v>Science+ Zoology 1106</v>
      </c>
    </row>
    <row r="2432" spans="1:12" hidden="1" x14ac:dyDescent="0.25">
      <c r="A2432" s="217" t="str">
        <f t="shared" si="116"/>
        <v>ƒ __/__</v>
      </c>
      <c r="B2432" s="217" t="str">
        <f>IFERROR(IF(VLOOKUP(L2432,ActivityList[#Data],13,0)="Yes"," "&amp;Map,"")&amp;IF(VLOOKUP(L2432,ActivityList[#Data],14,0)="Yes"," "&amp;Timeline,IF(VLOOKUP(L2432,ActivityList[#Data],14,0)="Figure"," "&amp;Timeline&amp;Figure,"")),"")</f>
        <v/>
      </c>
      <c r="C2432" s="85" t="str">
        <v>Complete the experiment in Lesson 5 p.88</v>
      </c>
      <c r="D2432" s="218" t="str">
        <v>+ Zoology 1</v>
      </c>
      <c r="E2432" s="218" t="str">
        <v>Science</v>
      </c>
      <c r="F2432" s="219">
        <v>0</v>
      </c>
      <c r="G2432" s="5">
        <v>107</v>
      </c>
      <c r="H2432" s="5" t="str">
        <v>Ethan‚ Jesse</v>
      </c>
      <c r="I2432" s="5" t="str">
        <v>Planned</v>
      </c>
      <c r="J2432" s="220">
        <f>_xlfn.XLOOKUP(G2432,Calendar!$A$2:$A$300,Calendar!$B$2:$B$300)</f>
        <v>43501</v>
      </c>
      <c r="K2432" s="5" t="b">
        <f t="shared" ca="1" si="117"/>
        <v>0</v>
      </c>
      <c r="L2432" s="5" t="str">
        <f t="shared" si="118"/>
        <v>Science+ Zoology 1107</v>
      </c>
    </row>
    <row r="2433" spans="1:12" hidden="1" x14ac:dyDescent="0.25">
      <c r="A2433" s="217" t="str">
        <f t="shared" si="116"/>
        <v>ƒ __/__</v>
      </c>
      <c r="B2433" s="217" t="str">
        <f>IFERROR(IF(VLOOKUP(L2433,ActivityList[#Data],13,0)="Yes"," "&amp;Map,"")&amp;IF(VLOOKUP(L2433,ActivityList[#Data],14,0)="Yes"," "&amp;Timeline,IF(VLOOKUP(L2433,ActivityList[#Data],14,0)="Figure"," "&amp;Timeline&amp;Figure,"")),"")</f>
        <v/>
      </c>
      <c r="C2433" s="85" t="str">
        <v>Complete Notebooking Journal Lesson 5</v>
      </c>
      <c r="D2433" s="218" t="str">
        <v>+ Zoology 1</v>
      </c>
      <c r="E2433" s="218" t="str">
        <v>Science</v>
      </c>
      <c r="F2433" s="219">
        <v>0</v>
      </c>
      <c r="G2433" s="5">
        <v>108</v>
      </c>
      <c r="H2433" s="5" t="str">
        <v>Ethan‚ Jesse</v>
      </c>
      <c r="I2433" s="5" t="str">
        <v>Planned</v>
      </c>
      <c r="J2433" s="220">
        <f>_xlfn.XLOOKUP(G2433,Calendar!$A$2:$A$300,Calendar!$B$2:$B$300)</f>
        <v>43502</v>
      </c>
      <c r="K2433" s="5" t="b">
        <f t="shared" ca="1" si="117"/>
        <v>0</v>
      </c>
      <c r="L2433" s="5" t="str">
        <f t="shared" si="118"/>
        <v>Science+ Zoology 1108</v>
      </c>
    </row>
    <row r="2434" spans="1:12" hidden="1" x14ac:dyDescent="0.25">
      <c r="A2434" s="217" t="str">
        <f t="shared" si="116"/>
        <v>ƒ __/__</v>
      </c>
      <c r="B2434" s="217" t="str">
        <f>IFERROR(IF(VLOOKUP(L2434,ActivityList[#Data],13,0)="Yes"," "&amp;Map,"")&amp;IF(VLOOKUP(L2434,ActivityList[#Data],14,0)="Yes"," "&amp;Timeline,IF(VLOOKUP(L2434,ActivityList[#Data],14,0)="Figure"," "&amp;Timeline&amp;Figure,"")),"")</f>
        <v/>
      </c>
      <c r="C2434" s="85" t="str">
        <v>Work through Lesson 6 pp.89-91</v>
      </c>
      <c r="D2434" s="218" t="str">
        <v>+ Zoology 1</v>
      </c>
      <c r="E2434" s="218" t="str">
        <v>Science</v>
      </c>
      <c r="F2434" s="219">
        <v>0</v>
      </c>
      <c r="G2434" s="5">
        <v>116</v>
      </c>
      <c r="H2434" s="5" t="str">
        <v>Ethan‚ Jesse</v>
      </c>
      <c r="I2434" s="5" t="str">
        <v>Planned</v>
      </c>
      <c r="J2434" s="220">
        <f>_xlfn.XLOOKUP(G2434,Calendar!$A$2:$A$300,Calendar!$B$2:$B$300)</f>
        <v>43514</v>
      </c>
      <c r="K2434" s="5" t="b">
        <f t="shared" ca="1" si="117"/>
        <v>0</v>
      </c>
      <c r="L2434" s="5" t="str">
        <f t="shared" si="118"/>
        <v>Science+ Zoology 1116</v>
      </c>
    </row>
    <row r="2435" spans="1:12" hidden="1" x14ac:dyDescent="0.25">
      <c r="A2435" s="217" t="str">
        <f t="shared" si="116"/>
        <v>ƒ __/__</v>
      </c>
      <c r="B2435" s="217" t="str">
        <f>IFERROR(IF(VLOOKUP(L2435,ActivityList[#Data],13,0)="Yes"," "&amp;Map,"")&amp;IF(VLOOKUP(L2435,ActivityList[#Data],14,0)="Yes"," "&amp;Timeline,IF(VLOOKUP(L2435,ActivityList[#Data],14,0)="Figure"," "&amp;Timeline&amp;Figure,"")),"")</f>
        <v/>
      </c>
      <c r="C2435" s="85" t="str">
        <v>Work through Lesson 6 pp.92-95</v>
      </c>
      <c r="D2435" s="218" t="str">
        <v>+ Zoology 1</v>
      </c>
      <c r="E2435" s="218" t="str">
        <v>Science</v>
      </c>
      <c r="F2435" s="219">
        <v>0</v>
      </c>
      <c r="G2435" s="5">
        <v>117</v>
      </c>
      <c r="H2435" s="5" t="str">
        <v>Ethan‚ Jesse</v>
      </c>
      <c r="I2435" s="5" t="str">
        <v>Planned</v>
      </c>
      <c r="J2435" s="220">
        <f>_xlfn.XLOOKUP(G2435,Calendar!$A$2:$A$300,Calendar!$B$2:$B$300)</f>
        <v>43515</v>
      </c>
      <c r="K2435" s="5" t="b">
        <f t="shared" ca="1" si="117"/>
        <v>0</v>
      </c>
      <c r="L2435" s="5" t="str">
        <f t="shared" si="118"/>
        <v>Science+ Zoology 1117</v>
      </c>
    </row>
    <row r="2436" spans="1:12" hidden="1" x14ac:dyDescent="0.25">
      <c r="A2436" s="217" t="str">
        <f t="shared" si="116"/>
        <v>ƒ __/__</v>
      </c>
      <c r="B2436" s="217" t="str">
        <f>IFERROR(IF(VLOOKUP(L2436,ActivityList[#Data],13,0)="Yes"," "&amp;Map,"")&amp;IF(VLOOKUP(L2436,ActivityList[#Data],14,0)="Yes"," "&amp;Timeline,IF(VLOOKUP(L2436,ActivityList[#Data],14,0)="Figure"," "&amp;Timeline&amp;Figure,"")),"")</f>
        <v/>
      </c>
      <c r="C2436" s="85" t="str">
        <v>Work through Notebooking Journal Lesson 6</v>
      </c>
      <c r="D2436" s="218" t="str">
        <v>+ Zoology 1</v>
      </c>
      <c r="E2436" s="218" t="str">
        <v>Science</v>
      </c>
      <c r="F2436" s="219">
        <v>0</v>
      </c>
      <c r="G2436" s="5">
        <v>118</v>
      </c>
      <c r="H2436" s="5" t="str">
        <v>Ethan‚ Jesse</v>
      </c>
      <c r="I2436" s="5" t="str">
        <v>Planned</v>
      </c>
      <c r="J2436" s="220">
        <f>_xlfn.XLOOKUP(G2436,Calendar!$A$2:$A$300,Calendar!$B$2:$B$300)</f>
        <v>43516</v>
      </c>
      <c r="K2436" s="5" t="b">
        <f t="shared" ca="1" si="117"/>
        <v>0</v>
      </c>
      <c r="L2436" s="5" t="str">
        <f t="shared" si="118"/>
        <v>Science+ Zoology 1118</v>
      </c>
    </row>
    <row r="2437" spans="1:12" hidden="1" x14ac:dyDescent="0.25">
      <c r="A2437" s="217" t="str">
        <f t="shared" ref="A2437:A2500" si="119">Planned&amp;" __/__"</f>
        <v>ƒ __/__</v>
      </c>
      <c r="B2437" s="217" t="str">
        <f>IFERROR(IF(VLOOKUP(L2437,ActivityList[#Data],13,0)="Yes"," "&amp;Map,"")&amp;IF(VLOOKUP(L2437,ActivityList[#Data],14,0)="Yes"," "&amp;Timeline,IF(VLOOKUP(L2437,ActivityList[#Data],14,0)="Figure"," "&amp;Timeline&amp;Figure,"")),"")</f>
        <v/>
      </c>
      <c r="C2437" s="85" t="str">
        <v>Work through Lesson 6 pp.96-99</v>
      </c>
      <c r="D2437" s="218" t="str">
        <v>+ Zoology 1</v>
      </c>
      <c r="E2437" s="218" t="str">
        <v>Science</v>
      </c>
      <c r="F2437" s="219">
        <v>0</v>
      </c>
      <c r="G2437" s="5">
        <v>119</v>
      </c>
      <c r="H2437" s="5" t="str">
        <v>Ethan‚ Jesse</v>
      </c>
      <c r="I2437" s="5" t="str">
        <v>Planned</v>
      </c>
      <c r="J2437" s="220">
        <f>_xlfn.XLOOKUP(G2437,Calendar!$A$2:$A$300,Calendar!$B$2:$B$300)</f>
        <v>43517</v>
      </c>
      <c r="K2437" s="5" t="b">
        <f t="shared" ca="1" si="117"/>
        <v>0</v>
      </c>
      <c r="L2437" s="5" t="str">
        <f t="shared" si="118"/>
        <v>Science+ Zoology 1119</v>
      </c>
    </row>
    <row r="2438" spans="1:12" hidden="1" x14ac:dyDescent="0.25">
      <c r="A2438" s="217" t="str">
        <f t="shared" si="119"/>
        <v>ƒ __/__</v>
      </c>
      <c r="B2438" s="217" t="str">
        <f>IFERROR(IF(VLOOKUP(L2438,ActivityList[#Data],13,0)="Yes"," "&amp;Map,"")&amp;IF(VLOOKUP(L2438,ActivityList[#Data],14,0)="Yes"," "&amp;Timeline,IF(VLOOKUP(L2438,ActivityList[#Data],14,0)="Figure"," "&amp;Timeline&amp;Figure,"")),"")</f>
        <v/>
      </c>
      <c r="C2438" s="85" t="str">
        <v>Work through Lesson 6 pp.100-101</v>
      </c>
      <c r="D2438" s="218" t="str">
        <v>+ Zoology 1</v>
      </c>
      <c r="E2438" s="218" t="str">
        <v>Science</v>
      </c>
      <c r="F2438" s="219">
        <v>0</v>
      </c>
      <c r="G2438" s="5">
        <v>121</v>
      </c>
      <c r="H2438" s="5" t="str">
        <v>Ethan‚ Jesse</v>
      </c>
      <c r="I2438" s="5" t="str">
        <v>Planned</v>
      </c>
      <c r="J2438" s="220">
        <f>_xlfn.XLOOKUP(G2438,Calendar!$A$2:$A$300,Calendar!$B$2:$B$300)</f>
        <v>43521</v>
      </c>
      <c r="K2438" s="5" t="b">
        <f t="shared" ca="1" si="117"/>
        <v>0</v>
      </c>
      <c r="L2438" s="5" t="str">
        <f t="shared" si="118"/>
        <v>Science+ Zoology 1121</v>
      </c>
    </row>
    <row r="2439" spans="1:12" hidden="1" x14ac:dyDescent="0.25">
      <c r="A2439" s="217" t="str">
        <f t="shared" si="119"/>
        <v>ƒ __/__</v>
      </c>
      <c r="B2439" s="217" t="str">
        <f>IFERROR(IF(VLOOKUP(L2439,ActivityList[#Data],13,0)="Yes"," "&amp;Map,"")&amp;IF(VLOOKUP(L2439,ActivityList[#Data],14,0)="Yes"," "&amp;Timeline,IF(VLOOKUP(L2439,ActivityList[#Data],14,0)="Figure"," "&amp;Timeline&amp;Figure,"")),"")</f>
        <v/>
      </c>
      <c r="C2439" s="85" t="str">
        <v>Complete the experiment in Lesson 6 pp.101-102</v>
      </c>
      <c r="D2439" s="218" t="str">
        <v>+ Zoology 1</v>
      </c>
      <c r="E2439" s="218" t="str">
        <v>Science</v>
      </c>
      <c r="F2439" s="219">
        <v>0</v>
      </c>
      <c r="G2439" s="5">
        <v>122</v>
      </c>
      <c r="H2439" s="5" t="str">
        <v>Ethan‚ Jesse</v>
      </c>
      <c r="I2439" s="5" t="str">
        <v>Planned</v>
      </c>
      <c r="J2439" s="220">
        <f>_xlfn.XLOOKUP(G2439,Calendar!$A$2:$A$300,Calendar!$B$2:$B$300)</f>
        <v>43522</v>
      </c>
      <c r="K2439" s="5" t="b">
        <f t="shared" ca="1" si="117"/>
        <v>0</v>
      </c>
      <c r="L2439" s="5" t="str">
        <f t="shared" si="118"/>
        <v>Science+ Zoology 1122</v>
      </c>
    </row>
    <row r="2440" spans="1:12" hidden="1" x14ac:dyDescent="0.25">
      <c r="A2440" s="217" t="str">
        <f t="shared" si="119"/>
        <v>ƒ __/__</v>
      </c>
      <c r="B2440" s="217" t="str">
        <f>IFERROR(IF(VLOOKUP(L2440,ActivityList[#Data],13,0)="Yes"," "&amp;Map,"")&amp;IF(VLOOKUP(L2440,ActivityList[#Data],14,0)="Yes"," "&amp;Timeline,IF(VLOOKUP(L2440,ActivityList[#Data],14,0)="Figure"," "&amp;Timeline&amp;Figure,"")),"")</f>
        <v/>
      </c>
      <c r="C2440" s="85" t="str">
        <v>Complete Notebooking Journal Lesson 6</v>
      </c>
      <c r="D2440" s="218" t="str">
        <v>+ Zoology 1</v>
      </c>
      <c r="E2440" s="218" t="str">
        <v>Science</v>
      </c>
      <c r="F2440" s="219">
        <v>0</v>
      </c>
      <c r="G2440" s="5">
        <v>123</v>
      </c>
      <c r="H2440" s="5" t="str">
        <v>Ethan‚ Jesse</v>
      </c>
      <c r="I2440" s="5" t="str">
        <v>Planned</v>
      </c>
      <c r="J2440" s="220">
        <f>_xlfn.XLOOKUP(G2440,Calendar!$A$2:$A$300,Calendar!$B$2:$B$300)</f>
        <v>43523</v>
      </c>
      <c r="K2440" s="5" t="b">
        <f t="shared" ca="1" si="117"/>
        <v>0</v>
      </c>
      <c r="L2440" s="5" t="str">
        <f t="shared" si="118"/>
        <v>Science+ Zoology 1123</v>
      </c>
    </row>
    <row r="2441" spans="1:12" hidden="1" x14ac:dyDescent="0.25">
      <c r="A2441" s="217" t="str">
        <f t="shared" si="119"/>
        <v>ƒ __/__</v>
      </c>
      <c r="B2441" s="217" t="str">
        <f>IFERROR(IF(VLOOKUP(L2441,ActivityList[#Data],13,0)="Yes"," "&amp;Map,"")&amp;IF(VLOOKUP(L2441,ActivityList[#Data],14,0)="Yes"," "&amp;Timeline,IF(VLOOKUP(L2441,ActivityList[#Data],14,0)="Figure"," "&amp;Timeline&amp;Figure,"")),"")</f>
        <v/>
      </c>
      <c r="C2441" s="85" t="str">
        <v>Work through Lesson 7 pp.103-105</v>
      </c>
      <c r="D2441" s="218" t="str">
        <v>+ Zoology 1</v>
      </c>
      <c r="E2441" s="218" t="str">
        <v>Science</v>
      </c>
      <c r="F2441" s="219">
        <v>0</v>
      </c>
      <c r="G2441" s="5">
        <v>131</v>
      </c>
      <c r="H2441" s="5" t="str">
        <v>Ethan‚ Jesse</v>
      </c>
      <c r="I2441" s="5" t="str">
        <v>Planned</v>
      </c>
      <c r="J2441" s="220">
        <f>_xlfn.XLOOKUP(G2441,Calendar!$A$2:$A$300,Calendar!$B$2:$B$300)</f>
        <v>43535</v>
      </c>
      <c r="K2441" s="5" t="b">
        <f t="shared" ca="1" si="117"/>
        <v>0</v>
      </c>
      <c r="L2441" s="5" t="str">
        <f t="shared" si="118"/>
        <v>Science+ Zoology 1131</v>
      </c>
    </row>
    <row r="2442" spans="1:12" hidden="1" x14ac:dyDescent="0.25">
      <c r="A2442" s="217" t="str">
        <f t="shared" si="119"/>
        <v>ƒ __/__</v>
      </c>
      <c r="B2442" s="217" t="str">
        <f>IFERROR(IF(VLOOKUP(L2442,ActivityList[#Data],13,0)="Yes"," "&amp;Map,"")&amp;IF(VLOOKUP(L2442,ActivityList[#Data],14,0)="Yes"," "&amp;Timeline,IF(VLOOKUP(L2442,ActivityList[#Data],14,0)="Figure"," "&amp;Timeline&amp;Figure,"")),"")</f>
        <v/>
      </c>
      <c r="C2442" s="85" t="str">
        <v>Work through Lesson 7 pp.106-110</v>
      </c>
      <c r="D2442" s="218" t="str">
        <v>+ Zoology 1</v>
      </c>
      <c r="E2442" s="218" t="str">
        <v>Science</v>
      </c>
      <c r="F2442" s="219">
        <v>0</v>
      </c>
      <c r="G2442" s="5">
        <v>132</v>
      </c>
      <c r="H2442" s="5" t="str">
        <v>Ethan‚ Jesse</v>
      </c>
      <c r="I2442" s="5" t="str">
        <v>Planned</v>
      </c>
      <c r="J2442" s="220">
        <f>_xlfn.XLOOKUP(G2442,Calendar!$A$2:$A$300,Calendar!$B$2:$B$300)</f>
        <v>43536</v>
      </c>
      <c r="K2442" s="5" t="b">
        <f t="shared" ca="1" si="117"/>
        <v>0</v>
      </c>
      <c r="L2442" s="5" t="str">
        <f t="shared" si="118"/>
        <v>Science+ Zoology 1132</v>
      </c>
    </row>
    <row r="2443" spans="1:12" hidden="1" x14ac:dyDescent="0.25">
      <c r="A2443" s="217" t="str">
        <f t="shared" si="119"/>
        <v>ƒ __/__</v>
      </c>
      <c r="B2443" s="217" t="str">
        <f>IFERROR(IF(VLOOKUP(L2443,ActivityList[#Data],13,0)="Yes"," "&amp;Map,"")&amp;IF(VLOOKUP(L2443,ActivityList[#Data],14,0)="Yes"," "&amp;Timeline,IF(VLOOKUP(L2443,ActivityList[#Data],14,0)="Figure"," "&amp;Timeline&amp;Figure,"")),"")</f>
        <v/>
      </c>
      <c r="C2443" s="85" t="str">
        <v>Work through Notebooking Journal Lesson 7</v>
      </c>
      <c r="D2443" s="218" t="str">
        <v>+ Zoology 1</v>
      </c>
      <c r="E2443" s="218" t="str">
        <v>Science</v>
      </c>
      <c r="F2443" s="219">
        <v>0</v>
      </c>
      <c r="G2443" s="5">
        <v>133</v>
      </c>
      <c r="H2443" s="5" t="str">
        <v>Ethan‚ Jesse</v>
      </c>
      <c r="I2443" s="5" t="str">
        <v>Planned</v>
      </c>
      <c r="J2443" s="220">
        <f>_xlfn.XLOOKUP(G2443,Calendar!$A$2:$A$300,Calendar!$B$2:$B$300)</f>
        <v>43537</v>
      </c>
      <c r="K2443" s="5" t="b">
        <f t="shared" ca="1" si="117"/>
        <v>0</v>
      </c>
      <c r="L2443" s="5" t="str">
        <f t="shared" si="118"/>
        <v>Science+ Zoology 1133</v>
      </c>
    </row>
    <row r="2444" spans="1:12" hidden="1" x14ac:dyDescent="0.25">
      <c r="A2444" s="217" t="str">
        <f t="shared" si="119"/>
        <v>ƒ __/__</v>
      </c>
      <c r="B2444" s="217" t="str">
        <f>IFERROR(IF(VLOOKUP(L2444,ActivityList[#Data],13,0)="Yes"," "&amp;Map,"")&amp;IF(VLOOKUP(L2444,ActivityList[#Data],14,0)="Yes"," "&amp;Timeline,IF(VLOOKUP(L2444,ActivityList[#Data],14,0)="Figure"," "&amp;Timeline&amp;Figure,"")),"")</f>
        <v/>
      </c>
      <c r="C2444" s="85" t="str">
        <v>Work through Lesson 7 pp.111-116</v>
      </c>
      <c r="D2444" s="218" t="str">
        <v>+ Zoology 1</v>
      </c>
      <c r="E2444" s="218" t="str">
        <v>Science</v>
      </c>
      <c r="F2444" s="219">
        <v>0</v>
      </c>
      <c r="G2444" s="5">
        <v>134</v>
      </c>
      <c r="H2444" s="5" t="str">
        <v>Ethan‚ Jesse</v>
      </c>
      <c r="I2444" s="5" t="str">
        <v>Planned</v>
      </c>
      <c r="J2444" s="220">
        <f>_xlfn.XLOOKUP(G2444,Calendar!$A$2:$A$300,Calendar!$B$2:$B$300)</f>
        <v>43538</v>
      </c>
      <c r="K2444" s="5" t="b">
        <f t="shared" ca="1" si="117"/>
        <v>0</v>
      </c>
      <c r="L2444" s="5" t="str">
        <f t="shared" si="118"/>
        <v>Science+ Zoology 1134</v>
      </c>
    </row>
    <row r="2445" spans="1:12" hidden="1" x14ac:dyDescent="0.25">
      <c r="A2445" s="217" t="str">
        <f t="shared" si="119"/>
        <v>ƒ __/__</v>
      </c>
      <c r="B2445" s="217" t="str">
        <f>IFERROR(IF(VLOOKUP(L2445,ActivityList[#Data],13,0)="Yes"," "&amp;Map,"")&amp;IF(VLOOKUP(L2445,ActivityList[#Data],14,0)="Yes"," "&amp;Timeline,IF(VLOOKUP(L2445,ActivityList[#Data],14,0)="Figure"," "&amp;Timeline&amp;Figure,"")),"")</f>
        <v/>
      </c>
      <c r="C2445" s="85" t="str">
        <v>Work through Lesson 7 pp.117-118</v>
      </c>
      <c r="D2445" s="218" t="str">
        <v>+ Zoology 1</v>
      </c>
      <c r="E2445" s="218" t="str">
        <v>Science</v>
      </c>
      <c r="F2445" s="219">
        <v>0</v>
      </c>
      <c r="G2445" s="5">
        <v>136</v>
      </c>
      <c r="H2445" s="5" t="str">
        <v>Ethan‚ Jesse</v>
      </c>
      <c r="I2445" s="5" t="str">
        <v>Planned</v>
      </c>
      <c r="J2445" s="220">
        <f>_xlfn.XLOOKUP(G2445,Calendar!$A$2:$A$300,Calendar!$B$2:$B$300)</f>
        <v>43542</v>
      </c>
      <c r="K2445" s="5" t="b">
        <f t="shared" ca="1" si="117"/>
        <v>0</v>
      </c>
      <c r="L2445" s="5" t="str">
        <f t="shared" si="118"/>
        <v>Science+ Zoology 1136</v>
      </c>
    </row>
    <row r="2446" spans="1:12" hidden="1" x14ac:dyDescent="0.25">
      <c r="A2446" s="217" t="str">
        <f t="shared" si="119"/>
        <v>ƒ __/__</v>
      </c>
      <c r="B2446" s="217" t="str">
        <f>IFERROR(IF(VLOOKUP(L2446,ActivityList[#Data],13,0)="Yes"," "&amp;Map,"")&amp;IF(VLOOKUP(L2446,ActivityList[#Data],14,0)="Yes"," "&amp;Timeline,IF(VLOOKUP(L2446,ActivityList[#Data],14,0)="Figure"," "&amp;Timeline&amp;Figure,"")),"")</f>
        <v/>
      </c>
      <c r="C2446" s="85" t="str">
        <v>Complete the project in Lesson 7 p.118</v>
      </c>
      <c r="D2446" s="218" t="str">
        <v>+ Zoology 1</v>
      </c>
      <c r="E2446" s="218" t="str">
        <v>Science</v>
      </c>
      <c r="F2446" s="219">
        <v>0</v>
      </c>
      <c r="G2446" s="5">
        <v>137</v>
      </c>
      <c r="H2446" s="5" t="str">
        <v>Ethan‚ Jesse</v>
      </c>
      <c r="I2446" s="5" t="str">
        <v>Planned</v>
      </c>
      <c r="J2446" s="220">
        <f>_xlfn.XLOOKUP(G2446,Calendar!$A$2:$A$300,Calendar!$B$2:$B$300)</f>
        <v>43543</v>
      </c>
      <c r="K2446" s="5" t="b">
        <f t="shared" ca="1" si="117"/>
        <v>0</v>
      </c>
      <c r="L2446" s="5" t="str">
        <f t="shared" si="118"/>
        <v>Science+ Zoology 1137</v>
      </c>
    </row>
    <row r="2447" spans="1:12" hidden="1" x14ac:dyDescent="0.25">
      <c r="A2447" s="217" t="str">
        <f t="shared" si="119"/>
        <v>ƒ __/__</v>
      </c>
      <c r="B2447" s="217" t="str">
        <f>IFERROR(IF(VLOOKUP(L2447,ActivityList[#Data],13,0)="Yes"," "&amp;Map,"")&amp;IF(VLOOKUP(L2447,ActivityList[#Data],14,0)="Yes"," "&amp;Timeline,IF(VLOOKUP(L2447,ActivityList[#Data],14,0)="Figure"," "&amp;Timeline&amp;Figure,"")),"")</f>
        <v/>
      </c>
      <c r="C2447" s="85" t="str">
        <v>Complete  Notebooking Journal Lesson 7</v>
      </c>
      <c r="D2447" s="218" t="str">
        <v>+ Zoology 1</v>
      </c>
      <c r="E2447" s="218" t="str">
        <v>Science</v>
      </c>
      <c r="F2447" s="219">
        <v>0</v>
      </c>
      <c r="G2447" s="5">
        <v>138</v>
      </c>
      <c r="H2447" s="5" t="str">
        <v>Ethan‚ Jesse</v>
      </c>
      <c r="I2447" s="5" t="str">
        <v>Planned</v>
      </c>
      <c r="J2447" s="220">
        <f>_xlfn.XLOOKUP(G2447,Calendar!$A$2:$A$300,Calendar!$B$2:$B$300)</f>
        <v>43544</v>
      </c>
      <c r="K2447" s="5" t="b">
        <f t="shared" ca="1" si="117"/>
        <v>0</v>
      </c>
      <c r="L2447" s="5" t="str">
        <f t="shared" si="118"/>
        <v>Science+ Zoology 1138</v>
      </c>
    </row>
    <row r="2448" spans="1:12" hidden="1" x14ac:dyDescent="0.25">
      <c r="A2448" s="217" t="str">
        <f t="shared" si="119"/>
        <v>ƒ __/__</v>
      </c>
      <c r="B2448" s="217" t="str">
        <f>IFERROR(IF(VLOOKUP(L2448,ActivityList[#Data],13,0)="Yes"," "&amp;Map,"")&amp;IF(VLOOKUP(L2448,ActivityList[#Data],14,0)="Yes"," "&amp;Timeline,IF(VLOOKUP(L2448,ActivityList[#Data],14,0)="Figure"," "&amp;Timeline&amp;Figure,"")),"")</f>
        <v/>
      </c>
      <c r="C2448" s="85" t="str">
        <v>Work through Lesson 8 pp.119-120</v>
      </c>
      <c r="D2448" s="218" t="str">
        <v>+ Zoology 1</v>
      </c>
      <c r="E2448" s="218" t="str">
        <v>Science</v>
      </c>
      <c r="F2448" s="219">
        <v>0</v>
      </c>
      <c r="G2448" s="5">
        <v>146</v>
      </c>
      <c r="H2448" s="5" t="str">
        <v>Ethan‚ Jesse</v>
      </c>
      <c r="I2448" s="5" t="str">
        <v>Planned</v>
      </c>
      <c r="J2448" s="220">
        <f>_xlfn.XLOOKUP(G2448,Calendar!$A$2:$A$300,Calendar!$B$2:$B$300)</f>
        <v>43556</v>
      </c>
      <c r="K2448" s="5" t="b">
        <f t="shared" ca="1" si="117"/>
        <v>0</v>
      </c>
      <c r="L2448" s="5" t="str">
        <f t="shared" si="118"/>
        <v>Science+ Zoology 1146</v>
      </c>
    </row>
    <row r="2449" spans="1:12" hidden="1" x14ac:dyDescent="0.25">
      <c r="A2449" s="217" t="str">
        <f t="shared" si="119"/>
        <v>ƒ __/__</v>
      </c>
      <c r="B2449" s="217" t="str">
        <f>IFERROR(IF(VLOOKUP(L2449,ActivityList[#Data],13,0)="Yes"," "&amp;Map,"")&amp;IF(VLOOKUP(L2449,ActivityList[#Data],14,0)="Yes"," "&amp;Timeline,IF(VLOOKUP(L2449,ActivityList[#Data],14,0)="Figure"," "&amp;Timeline&amp;Figure,"")),"")</f>
        <v/>
      </c>
      <c r="C2449" s="85" t="str">
        <v>Work through Lesson 8 pp.121-122</v>
      </c>
      <c r="D2449" s="218" t="str">
        <v>+ Zoology 1</v>
      </c>
      <c r="E2449" s="218" t="str">
        <v>Science</v>
      </c>
      <c r="F2449" s="219">
        <v>0</v>
      </c>
      <c r="G2449" s="5">
        <v>147</v>
      </c>
      <c r="H2449" s="5" t="str">
        <v>Ethan‚ Jesse</v>
      </c>
      <c r="I2449" s="5" t="str">
        <v>Planned</v>
      </c>
      <c r="J2449" s="220">
        <f>_xlfn.XLOOKUP(G2449,Calendar!$A$2:$A$300,Calendar!$B$2:$B$300)</f>
        <v>43557</v>
      </c>
      <c r="K2449" s="5" t="b">
        <f t="shared" ca="1" si="117"/>
        <v>0</v>
      </c>
      <c r="L2449" s="5" t="str">
        <f t="shared" si="118"/>
        <v>Science+ Zoology 1147</v>
      </c>
    </row>
    <row r="2450" spans="1:12" hidden="1" x14ac:dyDescent="0.25">
      <c r="A2450" s="217" t="str">
        <f t="shared" si="119"/>
        <v>ƒ __/__</v>
      </c>
      <c r="B2450" s="217" t="str">
        <f>IFERROR(IF(VLOOKUP(L2450,ActivityList[#Data],13,0)="Yes"," "&amp;Map,"")&amp;IF(VLOOKUP(L2450,ActivityList[#Data],14,0)="Yes"," "&amp;Timeline,IF(VLOOKUP(L2450,ActivityList[#Data],14,0)="Figure"," "&amp;Timeline&amp;Figure,"")),"")</f>
        <v/>
      </c>
      <c r="C2450" s="85" t="str">
        <v>Work through Notebooking Journal Lesson 8</v>
      </c>
      <c r="D2450" s="218" t="str">
        <v>+ Zoology 1</v>
      </c>
      <c r="E2450" s="218" t="str">
        <v>Science</v>
      </c>
      <c r="F2450" s="219">
        <v>0</v>
      </c>
      <c r="G2450" s="5">
        <v>148</v>
      </c>
      <c r="H2450" s="5" t="str">
        <v>Ethan‚ Jesse</v>
      </c>
      <c r="I2450" s="5" t="str">
        <v>Planned</v>
      </c>
      <c r="J2450" s="220">
        <f>_xlfn.XLOOKUP(G2450,Calendar!$A$2:$A$300,Calendar!$B$2:$B$300)</f>
        <v>43558</v>
      </c>
      <c r="K2450" s="5" t="b">
        <f t="shared" ca="1" si="117"/>
        <v>0</v>
      </c>
      <c r="L2450" s="5" t="str">
        <f t="shared" si="118"/>
        <v>Science+ Zoology 1148</v>
      </c>
    </row>
    <row r="2451" spans="1:12" hidden="1" x14ac:dyDescent="0.25">
      <c r="A2451" s="217" t="str">
        <f t="shared" si="119"/>
        <v>ƒ __/__</v>
      </c>
      <c r="B2451" s="217" t="str">
        <f>IFERROR(IF(VLOOKUP(L2451,ActivityList[#Data],13,0)="Yes"," "&amp;Map,"")&amp;IF(VLOOKUP(L2451,ActivityList[#Data],14,0)="Yes"," "&amp;Timeline,IF(VLOOKUP(L2451,ActivityList[#Data],14,0)="Figure"," "&amp;Timeline&amp;Figure,"")),"")</f>
        <v/>
      </c>
      <c r="C2451" s="85" t="str">
        <v>Work through Lesson 8 pp.123-126</v>
      </c>
      <c r="D2451" s="218" t="str">
        <v>+ Zoology 1</v>
      </c>
      <c r="E2451" s="218" t="str">
        <v>Science</v>
      </c>
      <c r="F2451" s="219">
        <v>0</v>
      </c>
      <c r="G2451" s="5">
        <v>149</v>
      </c>
      <c r="H2451" s="5" t="str">
        <v>Ethan‚ Jesse</v>
      </c>
      <c r="I2451" s="5" t="str">
        <v>Planned</v>
      </c>
      <c r="J2451" s="220">
        <f>_xlfn.XLOOKUP(G2451,Calendar!$A$2:$A$300,Calendar!$B$2:$B$300)</f>
        <v>43559</v>
      </c>
      <c r="K2451" s="5" t="b">
        <f t="shared" ref="K2451:K2514" ca="1" si="120">J2451&lt;=$D$1</f>
        <v>0</v>
      </c>
      <c r="L2451" s="5" t="str">
        <f t="shared" ref="L2451:L2514" si="121">E2451&amp;D2451&amp;G2451</f>
        <v>Science+ Zoology 1149</v>
      </c>
    </row>
    <row r="2452" spans="1:12" hidden="1" x14ac:dyDescent="0.25">
      <c r="A2452" s="217" t="str">
        <f t="shared" si="119"/>
        <v>ƒ __/__</v>
      </c>
      <c r="B2452" s="217" t="str">
        <f>IFERROR(IF(VLOOKUP(L2452,ActivityList[#Data],13,0)="Yes"," "&amp;Map,"")&amp;IF(VLOOKUP(L2452,ActivityList[#Data],14,0)="Yes"," "&amp;Timeline,IF(VLOOKUP(L2452,ActivityList[#Data],14,0)="Figure"," "&amp;Timeline&amp;Figure,"")),"")</f>
        <v/>
      </c>
      <c r="C2452" s="85" t="str">
        <v>Work through Lesson 8 pp.127-129</v>
      </c>
      <c r="D2452" s="218" t="str">
        <v>+ Zoology 1</v>
      </c>
      <c r="E2452" s="218" t="str">
        <v>Science</v>
      </c>
      <c r="F2452" s="219">
        <v>0</v>
      </c>
      <c r="G2452" s="5">
        <v>151</v>
      </c>
      <c r="H2452" s="5" t="str">
        <v>Ethan‚ Jesse</v>
      </c>
      <c r="I2452" s="5" t="str">
        <v>Planned</v>
      </c>
      <c r="J2452" s="220">
        <f>_xlfn.XLOOKUP(G2452,Calendar!$A$2:$A$300,Calendar!$B$2:$B$300)</f>
        <v>43563</v>
      </c>
      <c r="K2452" s="5" t="b">
        <f t="shared" ca="1" si="120"/>
        <v>0</v>
      </c>
      <c r="L2452" s="5" t="str">
        <f t="shared" si="121"/>
        <v>Science+ Zoology 1151</v>
      </c>
    </row>
    <row r="2453" spans="1:12" hidden="1" x14ac:dyDescent="0.25">
      <c r="A2453" s="217" t="str">
        <f t="shared" si="119"/>
        <v>ƒ __/__</v>
      </c>
      <c r="B2453" s="217" t="str">
        <f>IFERROR(IF(VLOOKUP(L2453,ActivityList[#Data],13,0)="Yes"," "&amp;Map,"")&amp;IF(VLOOKUP(L2453,ActivityList[#Data],14,0)="Yes"," "&amp;Timeline,IF(VLOOKUP(L2453,ActivityList[#Data],14,0)="Figure"," "&amp;Timeline&amp;Figure,"")),"")</f>
        <v/>
      </c>
      <c r="C2453" s="85" t="str">
        <v>Play the activity in Lesson 8 p.130</v>
      </c>
      <c r="D2453" s="218" t="str">
        <v>+ Zoology 1</v>
      </c>
      <c r="E2453" s="218" t="str">
        <v>Science</v>
      </c>
      <c r="F2453" s="219">
        <v>0</v>
      </c>
      <c r="G2453" s="5">
        <v>152</v>
      </c>
      <c r="H2453" s="5" t="str">
        <v>Ethan‚ Jesse</v>
      </c>
      <c r="I2453" s="5" t="str">
        <v>Planned</v>
      </c>
      <c r="J2453" s="220">
        <f>_xlfn.XLOOKUP(G2453,Calendar!$A$2:$A$300,Calendar!$B$2:$B$300)</f>
        <v>43564</v>
      </c>
      <c r="K2453" s="5" t="b">
        <f t="shared" ca="1" si="120"/>
        <v>0</v>
      </c>
      <c r="L2453" s="5" t="str">
        <f t="shared" si="121"/>
        <v>Science+ Zoology 1152</v>
      </c>
    </row>
    <row r="2454" spans="1:12" hidden="1" x14ac:dyDescent="0.25">
      <c r="A2454" s="217" t="str">
        <f t="shared" si="119"/>
        <v>ƒ __/__</v>
      </c>
      <c r="B2454" s="217" t="str">
        <f>IFERROR(IF(VLOOKUP(L2454,ActivityList[#Data],13,0)="Yes"," "&amp;Map,"")&amp;IF(VLOOKUP(L2454,ActivityList[#Data],14,0)="Yes"," "&amp;Timeline,IF(VLOOKUP(L2454,ActivityList[#Data],14,0)="Figure"," "&amp;Timeline&amp;Figure,"")),"")</f>
        <v/>
      </c>
      <c r="C2454" s="85" t="str">
        <v>Complete Notebooking Journal Lesson 8</v>
      </c>
      <c r="D2454" s="218" t="str">
        <v>+ Zoology 1</v>
      </c>
      <c r="E2454" s="218" t="str">
        <v>Science</v>
      </c>
      <c r="F2454" s="219">
        <v>0</v>
      </c>
      <c r="G2454" s="5">
        <v>153</v>
      </c>
      <c r="H2454" s="5" t="str">
        <v>Ethan‚ Jesse</v>
      </c>
      <c r="I2454" s="5" t="str">
        <v>Planned</v>
      </c>
      <c r="J2454" s="220">
        <f>_xlfn.XLOOKUP(G2454,Calendar!$A$2:$A$300,Calendar!$B$2:$B$300)</f>
        <v>43565</v>
      </c>
      <c r="K2454" s="5" t="b">
        <f t="shared" ca="1" si="120"/>
        <v>0</v>
      </c>
      <c r="L2454" s="5" t="str">
        <f t="shared" si="121"/>
        <v>Science+ Zoology 1153</v>
      </c>
    </row>
    <row r="2455" spans="1:12" hidden="1" x14ac:dyDescent="0.25">
      <c r="A2455" s="217" t="str">
        <f t="shared" si="119"/>
        <v>ƒ __/__</v>
      </c>
      <c r="B2455" s="217" t="str">
        <f>IFERROR(IF(VLOOKUP(L2455,ActivityList[#Data],13,0)="Yes"," "&amp;Map,"")&amp;IF(VLOOKUP(L2455,ActivityList[#Data],14,0)="Yes"," "&amp;Timeline,IF(VLOOKUP(L2455,ActivityList[#Data],14,0)="Figure"," "&amp;Timeline&amp;Figure,"")),"")</f>
        <v/>
      </c>
      <c r="C2455" s="85" t="str">
        <v>Work through Lesson 13 pp.199-201</v>
      </c>
      <c r="D2455" s="218" t="str">
        <v>+ Zoology 1</v>
      </c>
      <c r="E2455" s="218" t="str">
        <v>Science</v>
      </c>
      <c r="F2455" s="219">
        <v>0</v>
      </c>
      <c r="G2455" s="5">
        <v>161</v>
      </c>
      <c r="H2455" s="5" t="str">
        <v>Ethan‚ Jesse</v>
      </c>
      <c r="I2455" s="5" t="str">
        <v>Planned</v>
      </c>
      <c r="J2455" s="220">
        <f>_xlfn.XLOOKUP(G2455,Calendar!$A$2:$A$300,Calendar!$B$2:$B$300)</f>
        <v>43577</v>
      </c>
      <c r="K2455" s="5" t="b">
        <f t="shared" ca="1" si="120"/>
        <v>0</v>
      </c>
      <c r="L2455" s="5" t="str">
        <f t="shared" si="121"/>
        <v>Science+ Zoology 1161</v>
      </c>
    </row>
    <row r="2456" spans="1:12" hidden="1" x14ac:dyDescent="0.25">
      <c r="A2456" s="217" t="str">
        <f t="shared" si="119"/>
        <v>ƒ __/__</v>
      </c>
      <c r="B2456" s="217" t="str">
        <f>IFERROR(IF(VLOOKUP(L2456,ActivityList[#Data],13,0)="Yes"," "&amp;Map,"")&amp;IF(VLOOKUP(L2456,ActivityList[#Data],14,0)="Yes"," "&amp;Timeline,IF(VLOOKUP(L2456,ActivityList[#Data],14,0)="Figure"," "&amp;Timeline&amp;Figure,"")),"")</f>
        <v/>
      </c>
      <c r="C2456" s="85" t="str">
        <v>Work through Lesson 13 pp.202-204</v>
      </c>
      <c r="D2456" s="218" t="str">
        <v>+ Zoology 1</v>
      </c>
      <c r="E2456" s="218" t="str">
        <v>Science</v>
      </c>
      <c r="F2456" s="219">
        <v>0</v>
      </c>
      <c r="G2456" s="5">
        <v>162</v>
      </c>
      <c r="H2456" s="5" t="str">
        <v>Ethan‚ Jesse</v>
      </c>
      <c r="I2456" s="5" t="str">
        <v>Planned</v>
      </c>
      <c r="J2456" s="220">
        <f>_xlfn.XLOOKUP(G2456,Calendar!$A$2:$A$300,Calendar!$B$2:$B$300)</f>
        <v>43578</v>
      </c>
      <c r="K2456" s="5" t="b">
        <f t="shared" ca="1" si="120"/>
        <v>0</v>
      </c>
      <c r="L2456" s="5" t="str">
        <f t="shared" si="121"/>
        <v>Science+ Zoology 1162</v>
      </c>
    </row>
    <row r="2457" spans="1:12" hidden="1" x14ac:dyDescent="0.25">
      <c r="A2457" s="217" t="str">
        <f t="shared" si="119"/>
        <v>ƒ __/__</v>
      </c>
      <c r="B2457" s="217" t="str">
        <f>IFERROR(IF(VLOOKUP(L2457,ActivityList[#Data],13,0)="Yes"," "&amp;Map,"")&amp;IF(VLOOKUP(L2457,ActivityList[#Data],14,0)="Yes"," "&amp;Timeline,IF(VLOOKUP(L2457,ActivityList[#Data],14,0)="Figure"," "&amp;Timeline&amp;Figure,"")),"")</f>
        <v/>
      </c>
      <c r="C2457" s="85" t="str">
        <v>Work through Notebooking Journal Lesson 13</v>
      </c>
      <c r="D2457" s="218" t="str">
        <v>+ Zoology 1</v>
      </c>
      <c r="E2457" s="218" t="str">
        <v>Science</v>
      </c>
      <c r="F2457" s="219">
        <v>0</v>
      </c>
      <c r="G2457" s="5">
        <v>163</v>
      </c>
      <c r="H2457" s="5" t="str">
        <v>Ethan‚ Jesse</v>
      </c>
      <c r="I2457" s="5" t="str">
        <v>Planned</v>
      </c>
      <c r="J2457" s="220">
        <f>_xlfn.XLOOKUP(G2457,Calendar!$A$2:$A$300,Calendar!$B$2:$B$300)</f>
        <v>43579</v>
      </c>
      <c r="K2457" s="5" t="b">
        <f t="shared" ca="1" si="120"/>
        <v>0</v>
      </c>
      <c r="L2457" s="5" t="str">
        <f t="shared" si="121"/>
        <v>Science+ Zoology 1163</v>
      </c>
    </row>
    <row r="2458" spans="1:12" hidden="1" x14ac:dyDescent="0.25">
      <c r="A2458" s="217" t="str">
        <f t="shared" si="119"/>
        <v>ƒ __/__</v>
      </c>
      <c r="B2458" s="217" t="str">
        <f>IFERROR(IF(VLOOKUP(L2458,ActivityList[#Data],13,0)="Yes"," "&amp;Map,"")&amp;IF(VLOOKUP(L2458,ActivityList[#Data],14,0)="Yes"," "&amp;Timeline,IF(VLOOKUP(L2458,ActivityList[#Data],14,0)="Figure"," "&amp;Timeline&amp;Figure,"")),"")</f>
        <v/>
      </c>
      <c r="C2458" s="85" t="str">
        <v>Work through Lesson 13 pp.205-208</v>
      </c>
      <c r="D2458" s="218" t="str">
        <v>+ Zoology 1</v>
      </c>
      <c r="E2458" s="218" t="str">
        <v>Science</v>
      </c>
      <c r="F2458" s="219">
        <v>0</v>
      </c>
      <c r="G2458" s="5">
        <v>164</v>
      </c>
      <c r="H2458" s="5" t="str">
        <v>Ethan‚ Jesse</v>
      </c>
      <c r="I2458" s="5" t="str">
        <v>Planned</v>
      </c>
      <c r="J2458" s="220">
        <f>_xlfn.XLOOKUP(G2458,Calendar!$A$2:$A$300,Calendar!$B$2:$B$300)</f>
        <v>43580</v>
      </c>
      <c r="K2458" s="5" t="b">
        <f t="shared" ca="1" si="120"/>
        <v>0</v>
      </c>
      <c r="L2458" s="5" t="str">
        <f t="shared" si="121"/>
        <v>Science+ Zoology 1164</v>
      </c>
    </row>
    <row r="2459" spans="1:12" hidden="1" x14ac:dyDescent="0.25">
      <c r="A2459" s="217" t="str">
        <f t="shared" si="119"/>
        <v>ƒ __/__</v>
      </c>
      <c r="B2459" s="217" t="str">
        <f>IFERROR(IF(VLOOKUP(L2459,ActivityList[#Data],13,0)="Yes"," "&amp;Map,"")&amp;IF(VLOOKUP(L2459,ActivityList[#Data],14,0)="Yes"," "&amp;Timeline,IF(VLOOKUP(L2459,ActivityList[#Data],14,0)="Figure"," "&amp;Timeline&amp;Figure,"")),"")</f>
        <v/>
      </c>
      <c r="C2459" s="85" t="str">
        <v>Work through Lesson 13 pp.209-211</v>
      </c>
      <c r="D2459" s="218" t="str">
        <v>+ Zoology 1</v>
      </c>
      <c r="E2459" s="218" t="str">
        <v>Science</v>
      </c>
      <c r="F2459" s="219">
        <v>0</v>
      </c>
      <c r="G2459" s="5">
        <v>166</v>
      </c>
      <c r="H2459" s="5" t="str">
        <v>Ethan‚ Jesse</v>
      </c>
      <c r="I2459" s="5" t="str">
        <v>Planned</v>
      </c>
      <c r="J2459" s="220">
        <f>_xlfn.XLOOKUP(G2459,Calendar!$A$2:$A$300,Calendar!$B$2:$B$300)</f>
        <v>43584</v>
      </c>
      <c r="K2459" s="5" t="b">
        <f t="shared" ca="1" si="120"/>
        <v>0</v>
      </c>
      <c r="L2459" s="5" t="str">
        <f t="shared" si="121"/>
        <v>Science+ Zoology 1166</v>
      </c>
    </row>
    <row r="2460" spans="1:12" hidden="1" x14ac:dyDescent="0.25">
      <c r="A2460" s="217" t="str">
        <f t="shared" si="119"/>
        <v>ƒ __/__</v>
      </c>
      <c r="B2460" s="217" t="str">
        <f>IFERROR(IF(VLOOKUP(L2460,ActivityList[#Data],13,0)="Yes"," "&amp;Map,"")&amp;IF(VLOOKUP(L2460,ActivityList[#Data],14,0)="Yes"," "&amp;Timeline,IF(VLOOKUP(L2460,ActivityList[#Data],14,0)="Figure"," "&amp;Timeline&amp;Figure,"")),"")</f>
        <v/>
      </c>
      <c r="C2460" s="85" t="str">
        <v>Complete the experiment in Lesson 13 pp.211-212</v>
      </c>
      <c r="D2460" s="218" t="str">
        <v>+ Zoology 1</v>
      </c>
      <c r="E2460" s="218" t="str">
        <v>Science</v>
      </c>
      <c r="F2460" s="219">
        <v>0</v>
      </c>
      <c r="G2460" s="5">
        <v>167</v>
      </c>
      <c r="H2460" s="5" t="str">
        <v>Ethan‚ Jesse</v>
      </c>
      <c r="I2460" s="5" t="str">
        <v>Planned</v>
      </c>
      <c r="J2460" s="220">
        <f>_xlfn.XLOOKUP(G2460,Calendar!$A$2:$A$300,Calendar!$B$2:$B$300)</f>
        <v>43585</v>
      </c>
      <c r="K2460" s="5" t="b">
        <f t="shared" ca="1" si="120"/>
        <v>0</v>
      </c>
      <c r="L2460" s="5" t="str">
        <f t="shared" si="121"/>
        <v>Science+ Zoology 1167</v>
      </c>
    </row>
    <row r="2461" spans="1:12" hidden="1" x14ac:dyDescent="0.25">
      <c r="A2461" s="217" t="str">
        <f t="shared" si="119"/>
        <v>ƒ __/__</v>
      </c>
      <c r="B2461" s="217" t="str">
        <f>IFERROR(IF(VLOOKUP(L2461,ActivityList[#Data],13,0)="Yes"," "&amp;Map,"")&amp;IF(VLOOKUP(L2461,ActivityList[#Data],14,0)="Yes"," "&amp;Timeline,IF(VLOOKUP(L2461,ActivityList[#Data],14,0)="Figure"," "&amp;Timeline&amp;Figure,"")),"")</f>
        <v/>
      </c>
      <c r="C2461" s="85" t="str">
        <v>Complete Notebooking Journal Lesson 13</v>
      </c>
      <c r="D2461" s="218" t="str">
        <v>+ Zoology 1</v>
      </c>
      <c r="E2461" s="218" t="str">
        <v>Science</v>
      </c>
      <c r="F2461" s="219">
        <v>0</v>
      </c>
      <c r="G2461" s="5">
        <v>168</v>
      </c>
      <c r="H2461" s="5" t="str">
        <v>Ethan‚ Jesse</v>
      </c>
      <c r="I2461" s="5" t="str">
        <v>Planned</v>
      </c>
      <c r="J2461" s="220">
        <f>_xlfn.XLOOKUP(G2461,Calendar!$A$2:$A$300,Calendar!$B$2:$B$300)</f>
        <v>43586</v>
      </c>
      <c r="K2461" s="5" t="b">
        <f t="shared" ca="1" si="120"/>
        <v>0</v>
      </c>
      <c r="L2461" s="5" t="str">
        <f t="shared" si="121"/>
        <v>Science+ Zoology 1168</v>
      </c>
    </row>
    <row r="2462" spans="1:12" hidden="1" x14ac:dyDescent="0.25">
      <c r="A2462" s="217" t="str">
        <f t="shared" si="119"/>
        <v>ƒ __/__</v>
      </c>
      <c r="B2462" s="217" t="str">
        <f>IFERROR(IF(VLOOKUP(L2462,ActivityList[#Data],13,0)="Yes"," "&amp;Map,"")&amp;IF(VLOOKUP(L2462,ActivityList[#Data],14,0)="Yes"," "&amp;Timeline,IF(VLOOKUP(L2462,ActivityList[#Data],14,0)="Figure"," "&amp;Timeline&amp;Figure,"")),"")</f>
        <v/>
      </c>
      <c r="C2462" s="85" t="str">
        <v>Make the Insect Zoo on pp.145-146</v>
      </c>
      <c r="D2462" s="218" t="str">
        <v>+ Zoology 1</v>
      </c>
      <c r="E2462" s="218" t="str">
        <v>Science</v>
      </c>
      <c r="F2462" s="219">
        <v>0</v>
      </c>
      <c r="G2462" s="5">
        <v>169</v>
      </c>
      <c r="H2462" s="5" t="str">
        <v>Ethan‚ Jesse</v>
      </c>
      <c r="I2462" s="5" t="str">
        <v>Planned</v>
      </c>
      <c r="J2462" s="220">
        <f>_xlfn.XLOOKUP(G2462,Calendar!$A$2:$A$300,Calendar!$B$2:$B$300)</f>
        <v>43587</v>
      </c>
      <c r="K2462" s="5" t="b">
        <f t="shared" ca="1" si="120"/>
        <v>0</v>
      </c>
      <c r="L2462" s="5" t="str">
        <f t="shared" si="121"/>
        <v>Science+ Zoology 1169</v>
      </c>
    </row>
    <row r="2463" spans="1:12" hidden="1" x14ac:dyDescent="0.25">
      <c r="A2463" s="217" t="str">
        <f t="shared" si="119"/>
        <v>ƒ __/__</v>
      </c>
      <c r="B2463" s="217" t="str">
        <f>IFERROR(IF(VLOOKUP(L2463,ActivityList[#Data],13,0)="Yes"," "&amp;Map,"")&amp;IF(VLOOKUP(L2463,ActivityList[#Data],14,0)="Yes"," "&amp;Timeline,IF(VLOOKUP(L2463,ActivityList[#Data],14,0)="Figure"," "&amp;Timeline&amp;Figure,"")),"")</f>
        <v/>
      </c>
      <c r="C2463" s="85" t="str">
        <v>Complete any insect activities in Chs.10-14</v>
      </c>
      <c r="D2463" s="218" t="str">
        <v>+ Zoology 1</v>
      </c>
      <c r="E2463" s="218" t="str">
        <v>Science</v>
      </c>
      <c r="F2463" s="219">
        <v>0</v>
      </c>
      <c r="G2463" s="5">
        <v>170</v>
      </c>
      <c r="H2463" s="5" t="str">
        <v>Ethan‚ Jesse</v>
      </c>
      <c r="I2463" s="5" t="str">
        <v>Planned</v>
      </c>
      <c r="J2463" s="220">
        <f>_xlfn.XLOOKUP(G2463,Calendar!$A$2:$A$300,Calendar!$B$2:$B$300)</f>
        <v>43588</v>
      </c>
      <c r="K2463" s="5" t="b">
        <f t="shared" ca="1" si="120"/>
        <v>0</v>
      </c>
      <c r="L2463" s="5" t="str">
        <f t="shared" si="121"/>
        <v>Science+ Zoology 1170</v>
      </c>
    </row>
    <row r="2464" spans="1:12" hidden="1" x14ac:dyDescent="0.25">
      <c r="A2464" s="217" t="str">
        <f t="shared" si="119"/>
        <v>ƒ __/__</v>
      </c>
      <c r="B2464" s="217" t="str">
        <f>IFERROR(IF(VLOOKUP(L2464,ActivityList[#Data],13,0)="Yes"," "&amp;Map,"")&amp;IF(VLOOKUP(L2464,ActivityList[#Data],14,0)="Yes"," "&amp;Timeline,IF(VLOOKUP(L2464,ActivityList[#Data],14,0)="Figure"," "&amp;Timeline&amp;Figure,"")),"")</f>
        <v/>
      </c>
      <c r="C2464" s="85" t="str">
        <v>Work through Lesson 14 pp.213-214</v>
      </c>
      <c r="D2464" s="218" t="str">
        <v>+ Zoology 1</v>
      </c>
      <c r="E2464" s="218" t="str">
        <v>Science</v>
      </c>
      <c r="F2464" s="219">
        <v>0</v>
      </c>
      <c r="G2464" s="5">
        <v>171</v>
      </c>
      <c r="H2464" s="5" t="str">
        <v>Ethan‚ Jesse</v>
      </c>
      <c r="I2464" s="5" t="str">
        <v>Planned</v>
      </c>
      <c r="J2464" s="220">
        <f>_xlfn.XLOOKUP(G2464,Calendar!$A$2:$A$300,Calendar!$B$2:$B$300)</f>
        <v>43591</v>
      </c>
      <c r="K2464" s="5" t="b">
        <f t="shared" ca="1" si="120"/>
        <v>0</v>
      </c>
      <c r="L2464" s="5" t="str">
        <f t="shared" si="121"/>
        <v>Science+ Zoology 1171</v>
      </c>
    </row>
    <row r="2465" spans="1:12" hidden="1" x14ac:dyDescent="0.25">
      <c r="A2465" s="217" t="str">
        <f t="shared" si="119"/>
        <v>ƒ __/__</v>
      </c>
      <c r="B2465" s="217" t="str">
        <f>IFERROR(IF(VLOOKUP(L2465,ActivityList[#Data],13,0)="Yes"," "&amp;Map,"")&amp;IF(VLOOKUP(L2465,ActivityList[#Data],14,0)="Yes"," "&amp;Timeline,IF(VLOOKUP(L2465,ActivityList[#Data],14,0)="Figure"," "&amp;Timeline&amp;Figure,"")),"")</f>
        <v/>
      </c>
      <c r="C2465" s="85" t="str">
        <v>Work through Lesson 14 pp.215-222</v>
      </c>
      <c r="D2465" s="218" t="str">
        <v>+ Zoology 1</v>
      </c>
      <c r="E2465" s="218" t="str">
        <v>Science</v>
      </c>
      <c r="F2465" s="219">
        <v>0</v>
      </c>
      <c r="G2465" s="5">
        <v>172</v>
      </c>
      <c r="H2465" s="5" t="str">
        <v>Ethan‚ Jesse</v>
      </c>
      <c r="I2465" s="5" t="str">
        <v>Planned</v>
      </c>
      <c r="J2465" s="220">
        <f>_xlfn.XLOOKUP(G2465,Calendar!$A$2:$A$300,Calendar!$B$2:$B$300)</f>
        <v>43592</v>
      </c>
      <c r="K2465" s="5" t="b">
        <f t="shared" ca="1" si="120"/>
        <v>0</v>
      </c>
      <c r="L2465" s="5" t="str">
        <f t="shared" si="121"/>
        <v>Science+ Zoology 1172</v>
      </c>
    </row>
    <row r="2466" spans="1:12" hidden="1" x14ac:dyDescent="0.25">
      <c r="A2466" s="217" t="str">
        <f t="shared" si="119"/>
        <v>ƒ __/__</v>
      </c>
      <c r="B2466" s="217" t="str">
        <f>IFERROR(IF(VLOOKUP(L2466,ActivityList[#Data],13,0)="Yes"," "&amp;Map,"")&amp;IF(VLOOKUP(L2466,ActivityList[#Data],14,0)="Yes"," "&amp;Timeline,IF(VLOOKUP(L2466,ActivityList[#Data],14,0)="Figure"," "&amp;Timeline&amp;Figure,"")),"")</f>
        <v/>
      </c>
      <c r="C2466" s="85" t="str">
        <v>Work through Notebooking Journal Lesson 14</v>
      </c>
      <c r="D2466" s="218" t="str">
        <v>+ Zoology 1</v>
      </c>
      <c r="E2466" s="218" t="str">
        <v>Science</v>
      </c>
      <c r="F2466" s="219">
        <v>0</v>
      </c>
      <c r="G2466" s="5">
        <v>173</v>
      </c>
      <c r="H2466" s="5" t="str">
        <v>Ethan‚ Jesse</v>
      </c>
      <c r="I2466" s="5" t="str">
        <v>Planned</v>
      </c>
      <c r="J2466" s="220">
        <f>_xlfn.XLOOKUP(G2466,Calendar!$A$2:$A$300,Calendar!$B$2:$B$300)</f>
        <v>43593</v>
      </c>
      <c r="K2466" s="5" t="b">
        <f t="shared" ca="1" si="120"/>
        <v>0</v>
      </c>
      <c r="L2466" s="5" t="str">
        <f t="shared" si="121"/>
        <v>Science+ Zoology 1173</v>
      </c>
    </row>
    <row r="2467" spans="1:12" hidden="1" x14ac:dyDescent="0.25">
      <c r="A2467" s="217" t="str">
        <f t="shared" si="119"/>
        <v>ƒ __/__</v>
      </c>
      <c r="B2467" s="217" t="str">
        <f>IFERROR(IF(VLOOKUP(L2467,ActivityList[#Data],13,0)="Yes"," "&amp;Map,"")&amp;IF(VLOOKUP(L2467,ActivityList[#Data],14,0)="Yes"," "&amp;Timeline,IF(VLOOKUP(L2467,ActivityList[#Data],14,0)="Figure"," "&amp;Timeline&amp;Figure,"")),"")</f>
        <v/>
      </c>
      <c r="C2467" s="85" t="str">
        <v>Work through Lesson 14 pp.223-228</v>
      </c>
      <c r="D2467" s="218" t="str">
        <v>+ Zoology 1</v>
      </c>
      <c r="E2467" s="218" t="str">
        <v>Science</v>
      </c>
      <c r="F2467" s="219">
        <v>0</v>
      </c>
      <c r="G2467" s="5">
        <v>174</v>
      </c>
      <c r="H2467" s="5" t="str">
        <v>Ethan‚ Jesse</v>
      </c>
      <c r="I2467" s="5" t="str">
        <v>Planned</v>
      </c>
      <c r="J2467" s="220">
        <f>_xlfn.XLOOKUP(G2467,Calendar!$A$2:$A$300,Calendar!$B$2:$B$300)</f>
        <v>43594</v>
      </c>
      <c r="K2467" s="5" t="b">
        <f t="shared" ca="1" si="120"/>
        <v>0</v>
      </c>
      <c r="L2467" s="5" t="str">
        <f t="shared" si="121"/>
        <v>Science+ Zoology 1174</v>
      </c>
    </row>
    <row r="2468" spans="1:12" hidden="1" x14ac:dyDescent="0.25">
      <c r="A2468" s="217" t="str">
        <f t="shared" si="119"/>
        <v>ƒ __/__</v>
      </c>
      <c r="B2468" s="217" t="str">
        <f>IFERROR(IF(VLOOKUP(L2468,ActivityList[#Data],13,0)="Yes"," "&amp;Map,"")&amp;IF(VLOOKUP(L2468,ActivityList[#Data],14,0)="Yes"," "&amp;Timeline,IF(VLOOKUP(L2468,ActivityList[#Data],14,0)="Figure"," "&amp;Timeline&amp;Figure,"")),"")</f>
        <v/>
      </c>
      <c r="C2468" s="85" t="str">
        <v>Complete any insect activities in Chs.10-14</v>
      </c>
      <c r="D2468" s="218" t="str">
        <v>+ Zoology 1</v>
      </c>
      <c r="E2468" s="218" t="str">
        <v>Science</v>
      </c>
      <c r="F2468" s="219">
        <v>0</v>
      </c>
      <c r="G2468" s="5">
        <v>175</v>
      </c>
      <c r="H2468" s="5" t="str">
        <v>Ethan‚ Jesse</v>
      </c>
      <c r="I2468" s="5" t="str">
        <v>Planned</v>
      </c>
      <c r="J2468" s="220">
        <f>_xlfn.XLOOKUP(G2468,Calendar!$A$2:$A$300,Calendar!$B$2:$B$300)</f>
        <v>43595</v>
      </c>
      <c r="K2468" s="5" t="b">
        <f t="shared" ca="1" si="120"/>
        <v>0</v>
      </c>
      <c r="L2468" s="5" t="str">
        <f t="shared" si="121"/>
        <v>Science+ Zoology 1175</v>
      </c>
    </row>
    <row r="2469" spans="1:12" hidden="1" x14ac:dyDescent="0.25">
      <c r="A2469" s="217" t="str">
        <f t="shared" si="119"/>
        <v>ƒ __/__</v>
      </c>
      <c r="B2469" s="217" t="str">
        <f>IFERROR(IF(VLOOKUP(L2469,ActivityList[#Data],13,0)="Yes"," "&amp;Map,"")&amp;IF(VLOOKUP(L2469,ActivityList[#Data],14,0)="Yes"," "&amp;Timeline,IF(VLOOKUP(L2469,ActivityList[#Data],14,0)="Figure"," "&amp;Timeline&amp;Figure,"")),"")</f>
        <v/>
      </c>
      <c r="C2469" s="85" t="str">
        <v>Complete the experiment in Lesson 14 pp.228-229</v>
      </c>
      <c r="D2469" s="218" t="str">
        <v>+ Zoology 1</v>
      </c>
      <c r="E2469" s="218" t="str">
        <v>Science</v>
      </c>
      <c r="F2469" s="219">
        <v>0</v>
      </c>
      <c r="G2469" s="5">
        <v>176</v>
      </c>
      <c r="H2469" s="5" t="str">
        <v>Ethan‚ Jesse</v>
      </c>
      <c r="I2469" s="5" t="str">
        <v>Planned</v>
      </c>
      <c r="J2469" s="220">
        <f>_xlfn.XLOOKUP(G2469,Calendar!$A$2:$A$300,Calendar!$B$2:$B$300)</f>
        <v>43598</v>
      </c>
      <c r="K2469" s="5" t="b">
        <f t="shared" ca="1" si="120"/>
        <v>0</v>
      </c>
      <c r="L2469" s="5" t="str">
        <f t="shared" si="121"/>
        <v>Science+ Zoology 1176</v>
      </c>
    </row>
    <row r="2470" spans="1:12" hidden="1" x14ac:dyDescent="0.25">
      <c r="A2470" s="217" t="str">
        <f t="shared" si="119"/>
        <v>ƒ __/__</v>
      </c>
      <c r="B2470" s="217" t="str">
        <f>IFERROR(IF(VLOOKUP(L2470,ActivityList[#Data],13,0)="Yes"," "&amp;Map,"")&amp;IF(VLOOKUP(L2470,ActivityList[#Data],14,0)="Yes"," "&amp;Timeline,IF(VLOOKUP(L2470,ActivityList[#Data],14,0)="Figure"," "&amp;Timeline&amp;Figure,"")),"")</f>
        <v/>
      </c>
      <c r="C2470" s="85" t="str">
        <v>Complete the experiment in Lesson 14 p.230</v>
      </c>
      <c r="D2470" s="218" t="str">
        <v>+ Zoology 1</v>
      </c>
      <c r="E2470" s="218" t="str">
        <v>Science</v>
      </c>
      <c r="F2470" s="219">
        <v>0</v>
      </c>
      <c r="G2470" s="5">
        <v>177</v>
      </c>
      <c r="H2470" s="5" t="str">
        <v>Ethan‚ Jesse</v>
      </c>
      <c r="I2470" s="5" t="str">
        <v>Planned</v>
      </c>
      <c r="J2470" s="220">
        <f>_xlfn.XLOOKUP(G2470,Calendar!$A$2:$A$300,Calendar!$B$2:$B$300)</f>
        <v>43599</v>
      </c>
      <c r="K2470" s="5" t="b">
        <f t="shared" ca="1" si="120"/>
        <v>0</v>
      </c>
      <c r="L2470" s="5" t="str">
        <f t="shared" si="121"/>
        <v>Science+ Zoology 1177</v>
      </c>
    </row>
    <row r="2471" spans="1:12" hidden="1" x14ac:dyDescent="0.25">
      <c r="A2471" s="217" t="str">
        <f t="shared" si="119"/>
        <v>ƒ __/__</v>
      </c>
      <c r="B2471" s="217" t="str">
        <f>IFERROR(IF(VLOOKUP(L2471,ActivityList[#Data],13,0)="Yes"," "&amp;Map,"")&amp;IF(VLOOKUP(L2471,ActivityList[#Data],14,0)="Yes"," "&amp;Timeline,IF(VLOOKUP(L2471,ActivityList[#Data],14,0)="Figure"," "&amp;Timeline&amp;Figure,"")),"")</f>
        <v/>
      </c>
      <c r="C2471" s="85" t="str">
        <v>Complete Notebooking Journal Lesson 14</v>
      </c>
      <c r="D2471" s="218" t="str">
        <v>+ Zoology 1</v>
      </c>
      <c r="E2471" s="218" t="str">
        <v>Science</v>
      </c>
      <c r="F2471" s="219">
        <v>0</v>
      </c>
      <c r="G2471" s="5">
        <v>178</v>
      </c>
      <c r="H2471" s="5" t="str">
        <v>Ethan‚ Jesse</v>
      </c>
      <c r="I2471" s="5" t="str">
        <v>Planned</v>
      </c>
      <c r="J2471" s="220">
        <f>_xlfn.XLOOKUP(G2471,Calendar!$A$2:$A$300,Calendar!$B$2:$B$300)</f>
        <v>43600</v>
      </c>
      <c r="K2471" s="5" t="b">
        <f t="shared" ca="1" si="120"/>
        <v>0</v>
      </c>
      <c r="L2471" s="5" t="str">
        <f t="shared" si="121"/>
        <v>Science+ Zoology 1178</v>
      </c>
    </row>
    <row r="2472" spans="1:12" hidden="1" x14ac:dyDescent="0.25">
      <c r="A2472" s="217" t="str">
        <f t="shared" si="119"/>
        <v>ƒ __/__</v>
      </c>
      <c r="B2472" s="217" t="str">
        <f>IFERROR(IF(VLOOKUP(L2472,ActivityList[#Data],13,0)="Yes"," "&amp;Map,"")&amp;IF(VLOOKUP(L2472,ActivityList[#Data],14,0)="Yes"," "&amp;Timeline,IF(VLOOKUP(L2472,ActivityList[#Data],14,0)="Figure"," "&amp;Timeline&amp;Figure,"")),"")</f>
        <v/>
      </c>
      <c r="C2472" s="85" t="str">
        <v>Work through pp.9-20</v>
      </c>
      <c r="D2472" s="218" t="str">
        <v>+ Exploring Geology</v>
      </c>
      <c r="E2472" s="218" t="str">
        <v>Science</v>
      </c>
      <c r="F2472" s="219">
        <v>0</v>
      </c>
      <c r="G2472" s="5">
        <v>52</v>
      </c>
      <c r="H2472" s="5" t="str">
        <v>Ethan‚ Jesse</v>
      </c>
      <c r="I2472" s="5" t="str">
        <v>Planned</v>
      </c>
      <c r="J2472" s="220">
        <f>_xlfn.XLOOKUP(G2472,Calendar!$A$2:$A$300,Calendar!$B$2:$B$300)</f>
        <v>43417</v>
      </c>
      <c r="K2472" s="5" t="b">
        <f t="shared" ca="1" si="120"/>
        <v>0</v>
      </c>
      <c r="L2472" s="5" t="str">
        <f t="shared" si="121"/>
        <v>Science+ Exploring Geology52</v>
      </c>
    </row>
    <row r="2473" spans="1:12" hidden="1" x14ac:dyDescent="0.25">
      <c r="A2473" s="217" t="str">
        <f t="shared" si="119"/>
        <v>ƒ __/__</v>
      </c>
      <c r="B2473" s="217" t="str">
        <f>IFERROR(IF(VLOOKUP(L2473,ActivityList[#Data],13,0)="Yes"," "&amp;Map,"")&amp;IF(VLOOKUP(L2473,ActivityList[#Data],14,0)="Yes"," "&amp;Timeline,IF(VLOOKUP(L2473,ActivityList[#Data],14,0)="Figure"," "&amp;Timeline&amp;Figure,"")),"")</f>
        <v/>
      </c>
      <c r="C2473" s="85" t="str">
        <v>Complete the activity on p.12</v>
      </c>
      <c r="D2473" s="218" t="str">
        <v>+ Exploring Geology</v>
      </c>
      <c r="E2473" s="218" t="str">
        <v>Science</v>
      </c>
      <c r="F2473" s="219">
        <v>0</v>
      </c>
      <c r="G2473" s="5">
        <v>53</v>
      </c>
      <c r="H2473" s="5" t="str">
        <v>Ethan‚ Jesse</v>
      </c>
      <c r="I2473" s="5" t="str">
        <v>Planned</v>
      </c>
      <c r="J2473" s="220">
        <f>_xlfn.XLOOKUP(G2473,Calendar!$A$2:$A$300,Calendar!$B$2:$B$300)</f>
        <v>43418</v>
      </c>
      <c r="K2473" s="5" t="b">
        <f t="shared" ca="1" si="120"/>
        <v>0</v>
      </c>
      <c r="L2473" s="5" t="str">
        <f t="shared" si="121"/>
        <v>Science+ Exploring Geology53</v>
      </c>
    </row>
    <row r="2474" spans="1:12" hidden="1" x14ac:dyDescent="0.25">
      <c r="A2474" s="217" t="str">
        <f t="shared" si="119"/>
        <v>ƒ __/__</v>
      </c>
      <c r="B2474" s="217" t="str">
        <f>IFERROR(IF(VLOOKUP(L2474,ActivityList[#Data],13,0)="Yes"," "&amp;Map,"")&amp;IF(VLOOKUP(L2474,ActivityList[#Data],14,0)="Yes"," "&amp;Timeline,IF(VLOOKUP(L2474,ActivityList[#Data],14,0)="Figure"," "&amp;Timeline&amp;Figure,"")),"")</f>
        <v/>
      </c>
      <c r="C2474" s="85" t="str">
        <v>Complete the activity on p.16</v>
      </c>
      <c r="D2474" s="218" t="str">
        <v>+ Exploring Geology</v>
      </c>
      <c r="E2474" s="218" t="str">
        <v>Science</v>
      </c>
      <c r="F2474" s="219">
        <v>0</v>
      </c>
      <c r="G2474" s="5">
        <v>54</v>
      </c>
      <c r="H2474" s="5" t="str">
        <v>Ethan‚ Jesse</v>
      </c>
      <c r="I2474" s="5" t="str">
        <v>Planned</v>
      </c>
      <c r="J2474" s="220">
        <f>_xlfn.XLOOKUP(G2474,Calendar!$A$2:$A$300,Calendar!$B$2:$B$300)</f>
        <v>43419</v>
      </c>
      <c r="K2474" s="5" t="b">
        <f t="shared" ca="1" si="120"/>
        <v>0</v>
      </c>
      <c r="L2474" s="5" t="str">
        <f t="shared" si="121"/>
        <v>Science+ Exploring Geology54</v>
      </c>
    </row>
    <row r="2475" spans="1:12" hidden="1" x14ac:dyDescent="0.25">
      <c r="A2475" s="217" t="str">
        <f t="shared" si="119"/>
        <v>ƒ __/__</v>
      </c>
      <c r="B2475" s="217" t="str">
        <f>IFERROR(IF(VLOOKUP(L2475,ActivityList[#Data],13,0)="Yes"," "&amp;Map,"")&amp;IF(VLOOKUP(L2475,ActivityList[#Data],14,0)="Yes"," "&amp;Timeline,IF(VLOOKUP(L2475,ActivityList[#Data],14,0)="Figure"," "&amp;Timeline&amp;Figure,"")),"")</f>
        <v/>
      </c>
      <c r="C2475" s="85" t="str">
        <v>Work through pp.21-31</v>
      </c>
      <c r="D2475" s="218" t="str">
        <v>+ Exploring Geology</v>
      </c>
      <c r="E2475" s="218" t="str">
        <v>Science</v>
      </c>
      <c r="F2475" s="219">
        <v>0</v>
      </c>
      <c r="G2475" s="5">
        <v>57</v>
      </c>
      <c r="H2475" s="5" t="str">
        <v>Ethan‚ Jesse</v>
      </c>
      <c r="I2475" s="5" t="str">
        <v>Planned</v>
      </c>
      <c r="J2475" s="220">
        <f>_xlfn.XLOOKUP(G2475,Calendar!$A$2:$A$300,Calendar!$B$2:$B$300)</f>
        <v>43424</v>
      </c>
      <c r="K2475" s="5" t="b">
        <f t="shared" ca="1" si="120"/>
        <v>0</v>
      </c>
      <c r="L2475" s="5" t="str">
        <f t="shared" si="121"/>
        <v>Science+ Exploring Geology57</v>
      </c>
    </row>
    <row r="2476" spans="1:12" hidden="1" x14ac:dyDescent="0.25">
      <c r="A2476" s="217" t="str">
        <f t="shared" si="119"/>
        <v>ƒ __/__</v>
      </c>
      <c r="B2476" s="217" t="str">
        <f>IFERROR(IF(VLOOKUP(L2476,ActivityList[#Data],13,0)="Yes"," "&amp;Map,"")&amp;IF(VLOOKUP(L2476,ActivityList[#Data],14,0)="Yes"," "&amp;Timeline,IF(VLOOKUP(L2476,ActivityList[#Data],14,0)="Figure"," "&amp;Timeline&amp;Figure,"")),"")</f>
        <v/>
      </c>
      <c r="C2476" s="85" t="str">
        <v>Complete the activity on p.26</v>
      </c>
      <c r="D2476" s="218" t="str">
        <v>+ Exploring Geology</v>
      </c>
      <c r="E2476" s="218" t="str">
        <v>Science</v>
      </c>
      <c r="F2476" s="219">
        <v>0</v>
      </c>
      <c r="G2476" s="5">
        <v>58</v>
      </c>
      <c r="H2476" s="5" t="str">
        <v>Ethan‚ Jesse</v>
      </c>
      <c r="I2476" s="5" t="str">
        <v>Planned</v>
      </c>
      <c r="J2476" s="220">
        <f>_xlfn.XLOOKUP(G2476,Calendar!$A$2:$A$300,Calendar!$B$2:$B$300)</f>
        <v>43425</v>
      </c>
      <c r="K2476" s="5" t="b">
        <f t="shared" ca="1" si="120"/>
        <v>0</v>
      </c>
      <c r="L2476" s="5" t="str">
        <f t="shared" si="121"/>
        <v>Science+ Exploring Geology58</v>
      </c>
    </row>
    <row r="2477" spans="1:12" hidden="1" x14ac:dyDescent="0.25">
      <c r="A2477" s="217" t="str">
        <f t="shared" si="119"/>
        <v>ƒ __/__</v>
      </c>
      <c r="B2477" s="217" t="str">
        <f>IFERROR(IF(VLOOKUP(L2477,ActivityList[#Data],13,0)="Yes"," "&amp;Map,"")&amp;IF(VLOOKUP(L2477,ActivityList[#Data],14,0)="Yes"," "&amp;Timeline,IF(VLOOKUP(L2477,ActivityList[#Data],14,0)="Figure"," "&amp;Timeline&amp;Figure,"")),"")</f>
        <v/>
      </c>
      <c r="C2477" s="85" t="str">
        <v>Complete the activity on p.32</v>
      </c>
      <c r="D2477" s="218" t="str">
        <v>+ Exploring Geology</v>
      </c>
      <c r="E2477" s="218" t="str">
        <v>Science</v>
      </c>
      <c r="F2477" s="219">
        <v>0</v>
      </c>
      <c r="G2477" s="5">
        <v>59</v>
      </c>
      <c r="H2477" s="5" t="str">
        <v>Ethan‚ Jesse</v>
      </c>
      <c r="I2477" s="5" t="str">
        <v>Planned</v>
      </c>
      <c r="J2477" s="220">
        <f>_xlfn.XLOOKUP(G2477,Calendar!$A$2:$A$300,Calendar!$B$2:$B$300)</f>
        <v>43426</v>
      </c>
      <c r="K2477" s="5" t="b">
        <f t="shared" ca="1" si="120"/>
        <v>0</v>
      </c>
      <c r="L2477" s="5" t="str">
        <f t="shared" si="121"/>
        <v>Science+ Exploring Geology59</v>
      </c>
    </row>
    <row r="2478" spans="1:12" hidden="1" x14ac:dyDescent="0.25">
      <c r="A2478" s="217" t="str">
        <f t="shared" si="119"/>
        <v>ƒ __/__</v>
      </c>
      <c r="B2478" s="217" t="str">
        <f>IFERROR(IF(VLOOKUP(L2478,ActivityList[#Data],13,0)="Yes"," "&amp;Map,"")&amp;IF(VLOOKUP(L2478,ActivityList[#Data],14,0)="Yes"," "&amp;Timeline,IF(VLOOKUP(L2478,ActivityList[#Data],14,0)="Figure"," "&amp;Timeline&amp;Figure,"")),"")</f>
        <v/>
      </c>
      <c r="C2478" s="85" t="str">
        <v>Work through pp.32-40</v>
      </c>
      <c r="D2478" s="218" t="str">
        <v>+ Exploring Geology</v>
      </c>
      <c r="E2478" s="218" t="str">
        <v>Science</v>
      </c>
      <c r="F2478" s="219">
        <v>0</v>
      </c>
      <c r="G2478" s="5">
        <v>62</v>
      </c>
      <c r="H2478" s="5" t="str">
        <v>Ethan‚ Jesse</v>
      </c>
      <c r="I2478" s="5" t="str">
        <v>Planned</v>
      </c>
      <c r="J2478" s="220">
        <f>_xlfn.XLOOKUP(G2478,Calendar!$A$2:$A$300,Calendar!$B$2:$B$300)</f>
        <v>43431</v>
      </c>
      <c r="K2478" s="5" t="b">
        <f t="shared" ca="1" si="120"/>
        <v>0</v>
      </c>
      <c r="L2478" s="5" t="str">
        <f t="shared" si="121"/>
        <v>Science+ Exploring Geology62</v>
      </c>
    </row>
    <row r="2479" spans="1:12" hidden="1" x14ac:dyDescent="0.25">
      <c r="A2479" s="217" t="str">
        <f t="shared" si="119"/>
        <v>ƒ __/__</v>
      </c>
      <c r="B2479" s="217" t="str">
        <f>IFERROR(IF(VLOOKUP(L2479,ActivityList[#Data],13,0)="Yes"," "&amp;Map,"")&amp;IF(VLOOKUP(L2479,ActivityList[#Data],14,0)="Yes"," "&amp;Timeline,IF(VLOOKUP(L2479,ActivityList[#Data],14,0)="Figure"," "&amp;Timeline&amp;Figure,"")),"")</f>
        <v/>
      </c>
      <c r="C2479" s="85" t="str">
        <v>Complete the activity on p.34</v>
      </c>
      <c r="D2479" s="218" t="str">
        <v>+ Exploring Geology</v>
      </c>
      <c r="E2479" s="218" t="str">
        <v>Science</v>
      </c>
      <c r="F2479" s="219">
        <v>0</v>
      </c>
      <c r="G2479" s="5">
        <v>63</v>
      </c>
      <c r="H2479" s="5" t="str">
        <v>Ethan‚ Jesse</v>
      </c>
      <c r="I2479" s="5" t="str">
        <v>Planned</v>
      </c>
      <c r="J2479" s="220">
        <f>_xlfn.XLOOKUP(G2479,Calendar!$A$2:$A$300,Calendar!$B$2:$B$300)</f>
        <v>43432</v>
      </c>
      <c r="K2479" s="5" t="b">
        <f t="shared" ca="1" si="120"/>
        <v>0</v>
      </c>
      <c r="L2479" s="5" t="str">
        <f t="shared" si="121"/>
        <v>Science+ Exploring Geology63</v>
      </c>
    </row>
    <row r="2480" spans="1:12" hidden="1" x14ac:dyDescent="0.25">
      <c r="A2480" s="217" t="str">
        <f t="shared" si="119"/>
        <v>ƒ __/__</v>
      </c>
      <c r="B2480" s="217" t="str">
        <f>IFERROR(IF(VLOOKUP(L2480,ActivityList[#Data],13,0)="Yes"," "&amp;Map,"")&amp;IF(VLOOKUP(L2480,ActivityList[#Data],14,0)="Yes"," "&amp;Timeline,IF(VLOOKUP(L2480,ActivityList[#Data],14,0)="Figure"," "&amp;Timeline&amp;Figure,"")),"")</f>
        <v/>
      </c>
      <c r="C2480" s="85" t="str">
        <v>Complete the activity on p.36</v>
      </c>
      <c r="D2480" s="218" t="str">
        <v>+ Exploring Geology</v>
      </c>
      <c r="E2480" s="218" t="str">
        <v>Science</v>
      </c>
      <c r="F2480" s="219">
        <v>0</v>
      </c>
      <c r="G2480" s="5">
        <v>64</v>
      </c>
      <c r="H2480" s="5" t="str">
        <v>Ethan‚ Jesse</v>
      </c>
      <c r="I2480" s="5" t="str">
        <v>Planned</v>
      </c>
      <c r="J2480" s="220">
        <f>_xlfn.XLOOKUP(G2480,Calendar!$A$2:$A$300,Calendar!$B$2:$B$300)</f>
        <v>43433</v>
      </c>
      <c r="K2480" s="5" t="b">
        <f t="shared" ca="1" si="120"/>
        <v>0</v>
      </c>
      <c r="L2480" s="5" t="str">
        <f t="shared" si="121"/>
        <v>Science+ Exploring Geology64</v>
      </c>
    </row>
    <row r="2481" spans="1:12" hidden="1" x14ac:dyDescent="0.25">
      <c r="A2481" s="217" t="str">
        <f t="shared" si="119"/>
        <v>ƒ __/__</v>
      </c>
      <c r="B2481" s="217" t="str">
        <f>IFERROR(IF(VLOOKUP(L2481,ActivityList[#Data],13,0)="Yes"," "&amp;Map,"")&amp;IF(VLOOKUP(L2481,ActivityList[#Data],14,0)="Yes"," "&amp;Timeline,IF(VLOOKUP(L2481,ActivityList[#Data],14,0)="Figure"," "&amp;Timeline&amp;Figure,"")),"")</f>
        <v/>
      </c>
      <c r="C2481" s="85" t="str">
        <v>Complete the activity on p.38</v>
      </c>
      <c r="D2481" s="218" t="str">
        <v>+ Exploring Geology</v>
      </c>
      <c r="E2481" s="218" t="str">
        <v>Science</v>
      </c>
      <c r="F2481" s="219">
        <v>0</v>
      </c>
      <c r="G2481" s="5">
        <v>65</v>
      </c>
      <c r="H2481" s="5" t="str">
        <v>Ethan‚ Jesse</v>
      </c>
      <c r="I2481" s="5" t="str">
        <v>Planned</v>
      </c>
      <c r="J2481" s="220">
        <f>_xlfn.XLOOKUP(G2481,Calendar!$A$2:$A$300,Calendar!$B$2:$B$300)</f>
        <v>43434</v>
      </c>
      <c r="K2481" s="5" t="b">
        <f t="shared" ca="1" si="120"/>
        <v>0</v>
      </c>
      <c r="L2481" s="5" t="str">
        <f t="shared" si="121"/>
        <v>Science+ Exploring Geology65</v>
      </c>
    </row>
    <row r="2482" spans="1:12" hidden="1" x14ac:dyDescent="0.25">
      <c r="A2482" s="217" t="str">
        <f t="shared" si="119"/>
        <v>ƒ __/__</v>
      </c>
      <c r="B2482" s="217" t="str">
        <f>IFERROR(IF(VLOOKUP(L2482,ActivityList[#Data],13,0)="Yes"," "&amp;Map,"")&amp;IF(VLOOKUP(L2482,ActivityList[#Data],14,0)="Yes"," "&amp;Timeline,IF(VLOOKUP(L2482,ActivityList[#Data],14,0)="Figure"," "&amp;Timeline&amp;Figure,"")),"")</f>
        <v/>
      </c>
      <c r="C2482" s="85" t="str">
        <v>Work through pp.41-48</v>
      </c>
      <c r="D2482" s="218" t="str">
        <v>+ Exploring Geology</v>
      </c>
      <c r="E2482" s="218" t="str">
        <v>Science</v>
      </c>
      <c r="F2482" s="219">
        <v>0</v>
      </c>
      <c r="G2482" s="5">
        <v>67</v>
      </c>
      <c r="H2482" s="5" t="str">
        <v>Ethan‚ Jesse</v>
      </c>
      <c r="I2482" s="5" t="str">
        <v>Planned</v>
      </c>
      <c r="J2482" s="220">
        <f>_xlfn.XLOOKUP(G2482,Calendar!$A$2:$A$300,Calendar!$B$2:$B$300)</f>
        <v>43438</v>
      </c>
      <c r="K2482" s="5" t="b">
        <f t="shared" ca="1" si="120"/>
        <v>0</v>
      </c>
      <c r="L2482" s="5" t="str">
        <f t="shared" si="121"/>
        <v>Science+ Exploring Geology67</v>
      </c>
    </row>
    <row r="2483" spans="1:12" hidden="1" x14ac:dyDescent="0.25">
      <c r="A2483" s="217" t="str">
        <f t="shared" si="119"/>
        <v>ƒ __/__</v>
      </c>
      <c r="B2483" s="217" t="str">
        <f>IFERROR(IF(VLOOKUP(L2483,ActivityList[#Data],13,0)="Yes"," "&amp;Map,"")&amp;IF(VLOOKUP(L2483,ActivityList[#Data],14,0)="Yes"," "&amp;Timeline,IF(VLOOKUP(L2483,ActivityList[#Data],14,0)="Figure"," "&amp;Timeline&amp;Figure,"")),"")</f>
        <v/>
      </c>
      <c r="C2483" s="85" t="str">
        <v>Complete the activity on p.44</v>
      </c>
      <c r="D2483" s="218" t="str">
        <v>+ Exploring Geology</v>
      </c>
      <c r="E2483" s="218" t="str">
        <v>Science</v>
      </c>
      <c r="F2483" s="219">
        <v>0</v>
      </c>
      <c r="G2483" s="5">
        <v>68</v>
      </c>
      <c r="H2483" s="5" t="str">
        <v>Ethan‚ Jesse</v>
      </c>
      <c r="I2483" s="5" t="str">
        <v>Planned</v>
      </c>
      <c r="J2483" s="220">
        <f>_xlfn.XLOOKUP(G2483,Calendar!$A$2:$A$300,Calendar!$B$2:$B$300)</f>
        <v>43439</v>
      </c>
      <c r="K2483" s="5" t="b">
        <f t="shared" ca="1" si="120"/>
        <v>0</v>
      </c>
      <c r="L2483" s="5" t="str">
        <f t="shared" si="121"/>
        <v>Science+ Exploring Geology68</v>
      </c>
    </row>
    <row r="2484" spans="1:12" hidden="1" x14ac:dyDescent="0.25">
      <c r="A2484" s="217" t="str">
        <f t="shared" si="119"/>
        <v>ƒ __/__</v>
      </c>
      <c r="B2484" s="217" t="str">
        <f>IFERROR(IF(VLOOKUP(L2484,ActivityList[#Data],13,0)="Yes"," "&amp;Map,"")&amp;IF(VLOOKUP(L2484,ActivityList[#Data],14,0)="Yes"," "&amp;Timeline,IF(VLOOKUP(L2484,ActivityList[#Data],14,0)="Figure"," "&amp;Timeline&amp;Figure,"")),"")</f>
        <v/>
      </c>
      <c r="C2484" s="85" t="str">
        <v>Complete the activity on p.46</v>
      </c>
      <c r="D2484" s="218" t="str">
        <v>+ Exploring Geology</v>
      </c>
      <c r="E2484" s="218" t="str">
        <v>Science</v>
      </c>
      <c r="F2484" s="219">
        <v>0</v>
      </c>
      <c r="G2484" s="5">
        <v>69</v>
      </c>
      <c r="H2484" s="5" t="str">
        <v>Ethan‚ Jesse</v>
      </c>
      <c r="I2484" s="5" t="str">
        <v>Planned</v>
      </c>
      <c r="J2484" s="220">
        <f>_xlfn.XLOOKUP(G2484,Calendar!$A$2:$A$300,Calendar!$B$2:$B$300)</f>
        <v>43440</v>
      </c>
      <c r="K2484" s="5" t="b">
        <f t="shared" ca="1" si="120"/>
        <v>0</v>
      </c>
      <c r="L2484" s="5" t="str">
        <f t="shared" si="121"/>
        <v>Science+ Exploring Geology69</v>
      </c>
    </row>
    <row r="2485" spans="1:12" hidden="1" x14ac:dyDescent="0.25">
      <c r="A2485" s="217" t="str">
        <f t="shared" si="119"/>
        <v>ƒ __/__</v>
      </c>
      <c r="B2485" s="217" t="str">
        <f>IFERROR(IF(VLOOKUP(L2485,ActivityList[#Data],13,0)="Yes"," "&amp;Map,"")&amp;IF(VLOOKUP(L2485,ActivityList[#Data],14,0)="Yes"," "&amp;Timeline,IF(VLOOKUP(L2485,ActivityList[#Data],14,0)="Figure"," "&amp;Timeline&amp;Figure,"")),"")</f>
        <v/>
      </c>
      <c r="C2485" s="85" t="str">
        <v>Work through pp.49-64</v>
      </c>
      <c r="D2485" s="218" t="str">
        <v>+ Exploring Geology</v>
      </c>
      <c r="E2485" s="218" t="str">
        <v>Science</v>
      </c>
      <c r="F2485" s="219">
        <v>0</v>
      </c>
      <c r="G2485" s="5">
        <v>72</v>
      </c>
      <c r="H2485" s="5" t="str">
        <v>Ethan‚ Jesse</v>
      </c>
      <c r="I2485" s="5" t="str">
        <v>Planned</v>
      </c>
      <c r="J2485" s="220">
        <f>_xlfn.XLOOKUP(G2485,Calendar!$A$2:$A$300,Calendar!$B$2:$B$300)</f>
        <v>43445</v>
      </c>
      <c r="K2485" s="5" t="b">
        <f t="shared" ca="1" si="120"/>
        <v>0</v>
      </c>
      <c r="L2485" s="5" t="str">
        <f t="shared" si="121"/>
        <v>Science+ Exploring Geology72</v>
      </c>
    </row>
    <row r="2486" spans="1:12" hidden="1" x14ac:dyDescent="0.25">
      <c r="A2486" s="217" t="str">
        <f t="shared" si="119"/>
        <v>ƒ __/__</v>
      </c>
      <c r="B2486" s="217" t="str">
        <f>IFERROR(IF(VLOOKUP(L2486,ActivityList[#Data],13,0)="Yes"," "&amp;Map,"")&amp;IF(VLOOKUP(L2486,ActivityList[#Data],14,0)="Yes"," "&amp;Timeline,IF(VLOOKUP(L2486,ActivityList[#Data],14,0)="Figure"," "&amp;Timeline&amp;Figure,"")),"")</f>
        <v/>
      </c>
      <c r="C2486" s="85" t="str">
        <v>Work through pp.65-76</v>
      </c>
      <c r="D2486" s="218" t="str">
        <v>+ Exploring Geology</v>
      </c>
      <c r="E2486" s="218" t="str">
        <v>Science</v>
      </c>
      <c r="F2486" s="219">
        <v>0</v>
      </c>
      <c r="G2486" s="5">
        <v>77</v>
      </c>
      <c r="H2486" s="5" t="str">
        <v>Ethan‚ Jesse</v>
      </c>
      <c r="I2486" s="5" t="str">
        <v>Planned</v>
      </c>
      <c r="J2486" s="220">
        <f>_xlfn.XLOOKUP(G2486,Calendar!$A$2:$A$300,Calendar!$B$2:$B$300)</f>
        <v>43452</v>
      </c>
      <c r="K2486" s="5" t="b">
        <f t="shared" ca="1" si="120"/>
        <v>0</v>
      </c>
      <c r="L2486" s="5" t="str">
        <f t="shared" si="121"/>
        <v>Science+ Exploring Geology77</v>
      </c>
    </row>
    <row r="2487" spans="1:12" hidden="1" x14ac:dyDescent="0.25">
      <c r="A2487" s="217" t="str">
        <f t="shared" si="119"/>
        <v>ƒ __/__</v>
      </c>
      <c r="B2487" s="217" t="str">
        <f>IFERROR(IF(VLOOKUP(L2487,ActivityList[#Data],13,0)="Yes"," "&amp;Map,"")&amp;IF(VLOOKUP(L2487,ActivityList[#Data],14,0)="Yes"," "&amp;Timeline,IF(VLOOKUP(L2487,ActivityList[#Data],14,0)="Figure"," "&amp;Timeline&amp;Figure,"")),"")</f>
        <v/>
      </c>
      <c r="C2487" s="85" t="str">
        <v>Complete the activity on p.66</v>
      </c>
      <c r="D2487" s="218" t="str">
        <v>+ Exploring Geology</v>
      </c>
      <c r="E2487" s="218" t="str">
        <v>Science</v>
      </c>
      <c r="F2487" s="219">
        <v>0</v>
      </c>
      <c r="G2487" s="5">
        <v>78</v>
      </c>
      <c r="H2487" s="5" t="str">
        <v>Ethan‚ Jesse</v>
      </c>
      <c r="I2487" s="5" t="str">
        <v>Planned</v>
      </c>
      <c r="J2487" s="220">
        <f>_xlfn.XLOOKUP(G2487,Calendar!$A$2:$A$300,Calendar!$B$2:$B$300)</f>
        <v>43453</v>
      </c>
      <c r="K2487" s="5" t="b">
        <f t="shared" ca="1" si="120"/>
        <v>0</v>
      </c>
      <c r="L2487" s="5" t="str">
        <f t="shared" si="121"/>
        <v>Science+ Exploring Geology78</v>
      </c>
    </row>
    <row r="2488" spans="1:12" hidden="1" x14ac:dyDescent="0.25">
      <c r="A2488" s="217" t="str">
        <f t="shared" si="119"/>
        <v>ƒ __/__</v>
      </c>
      <c r="B2488" s="217" t="str">
        <f>IFERROR(IF(VLOOKUP(L2488,ActivityList[#Data],13,0)="Yes"," "&amp;Map,"")&amp;IF(VLOOKUP(L2488,ActivityList[#Data],14,0)="Yes"," "&amp;Timeline,IF(VLOOKUP(L2488,ActivityList[#Data],14,0)="Figure"," "&amp;Timeline&amp;Figure,"")),"")</f>
        <v/>
      </c>
      <c r="C2488" s="85" t="str">
        <v>Complete the activity on p.68</v>
      </c>
      <c r="D2488" s="218" t="str">
        <v>+ Exploring Geology</v>
      </c>
      <c r="E2488" s="218" t="str">
        <v>Science</v>
      </c>
      <c r="F2488" s="219">
        <v>0</v>
      </c>
      <c r="G2488" s="5">
        <v>79</v>
      </c>
      <c r="H2488" s="5" t="str">
        <v>Ethan‚ Jesse</v>
      </c>
      <c r="I2488" s="5" t="str">
        <v>Planned</v>
      </c>
      <c r="J2488" s="220">
        <f>_xlfn.XLOOKUP(G2488,Calendar!$A$2:$A$300,Calendar!$B$2:$B$300)</f>
        <v>43454</v>
      </c>
      <c r="K2488" s="5" t="b">
        <f t="shared" ca="1" si="120"/>
        <v>0</v>
      </c>
      <c r="L2488" s="5" t="str">
        <f t="shared" si="121"/>
        <v>Science+ Exploring Geology79</v>
      </c>
    </row>
    <row r="2489" spans="1:12" hidden="1" x14ac:dyDescent="0.25">
      <c r="A2489" s="217" t="str">
        <f t="shared" si="119"/>
        <v>ƒ __/__</v>
      </c>
      <c r="B2489" s="217" t="str">
        <f>IFERROR(IF(VLOOKUP(L2489,ActivityList[#Data],13,0)="Yes"," "&amp;Map,"")&amp;IF(VLOOKUP(L2489,ActivityList[#Data],14,0)="Yes"," "&amp;Timeline,IF(VLOOKUP(L2489,ActivityList[#Data],14,0)="Figure"," "&amp;Timeline&amp;Figure,"")),"")</f>
        <v/>
      </c>
      <c r="C2489" s="85" t="str">
        <v>Work through pp.77-84</v>
      </c>
      <c r="D2489" s="218" t="str">
        <v>+ Exploring Geology</v>
      </c>
      <c r="E2489" s="218" t="str">
        <v>Science</v>
      </c>
      <c r="F2489" s="219">
        <v>0</v>
      </c>
      <c r="G2489" s="5">
        <v>82</v>
      </c>
      <c r="H2489" s="5" t="str">
        <v>Ethan‚ Jesse</v>
      </c>
      <c r="I2489" s="5" t="str">
        <v>Planned</v>
      </c>
      <c r="J2489" s="220">
        <f>_xlfn.XLOOKUP(G2489,Calendar!$A$2:$A$300,Calendar!$B$2:$B$300)</f>
        <v>43462</v>
      </c>
      <c r="K2489" s="5" t="b">
        <f t="shared" ca="1" si="120"/>
        <v>0</v>
      </c>
      <c r="L2489" s="5" t="str">
        <f t="shared" si="121"/>
        <v>Science+ Exploring Geology82</v>
      </c>
    </row>
    <row r="2490" spans="1:12" hidden="1" x14ac:dyDescent="0.25">
      <c r="A2490" s="217" t="str">
        <f t="shared" si="119"/>
        <v>ƒ __/__</v>
      </c>
      <c r="B2490" s="217" t="str">
        <f>IFERROR(IF(VLOOKUP(L2490,ActivityList[#Data],13,0)="Yes"," "&amp;Map,"")&amp;IF(VLOOKUP(L2490,ActivityList[#Data],14,0)="Yes"," "&amp;Timeline,IF(VLOOKUP(L2490,ActivityList[#Data],14,0)="Figure"," "&amp;Timeline&amp;Figure,"")),"")</f>
        <v/>
      </c>
      <c r="C2490" s="85" t="str">
        <v>Complete the activity on p.78</v>
      </c>
      <c r="D2490" s="218" t="str">
        <v>+ Exploring Geology</v>
      </c>
      <c r="E2490" s="218" t="str">
        <v>Science</v>
      </c>
      <c r="F2490" s="219">
        <v>0</v>
      </c>
      <c r="G2490" s="5">
        <v>83</v>
      </c>
      <c r="H2490" s="5" t="str">
        <v>Ethan‚ Jesse</v>
      </c>
      <c r="I2490" s="5" t="str">
        <v>Planned</v>
      </c>
      <c r="J2490" s="220">
        <f>_xlfn.XLOOKUP(G2490,Calendar!$A$2:$A$300,Calendar!$B$2:$B$300)</f>
        <v>43467</v>
      </c>
      <c r="K2490" s="5" t="b">
        <f t="shared" ca="1" si="120"/>
        <v>0</v>
      </c>
      <c r="L2490" s="5" t="str">
        <f t="shared" si="121"/>
        <v>Science+ Exploring Geology83</v>
      </c>
    </row>
    <row r="2491" spans="1:12" hidden="1" x14ac:dyDescent="0.25">
      <c r="A2491" s="217" t="str">
        <f t="shared" si="119"/>
        <v>ƒ __/__</v>
      </c>
      <c r="B2491" s="217" t="str">
        <f>IFERROR(IF(VLOOKUP(L2491,ActivityList[#Data],13,0)="Yes"," "&amp;Map,"")&amp;IF(VLOOKUP(L2491,ActivityList[#Data],14,0)="Yes"," "&amp;Timeline,IF(VLOOKUP(L2491,ActivityList[#Data],14,0)="Figure"," "&amp;Timeline&amp;Figure,"")),"")</f>
        <v/>
      </c>
      <c r="C2491" s="85" t="str">
        <v>Complete the activity on p.80</v>
      </c>
      <c r="D2491" s="218" t="str">
        <v>+ Exploring Geology</v>
      </c>
      <c r="E2491" s="218" t="str">
        <v>Science</v>
      </c>
      <c r="F2491" s="219">
        <v>0</v>
      </c>
      <c r="G2491" s="5">
        <v>84</v>
      </c>
      <c r="H2491" s="5" t="str">
        <v>Ethan‚ Jesse</v>
      </c>
      <c r="I2491" s="5" t="str">
        <v>Planned</v>
      </c>
      <c r="J2491" s="220">
        <f>_xlfn.XLOOKUP(G2491,Calendar!$A$2:$A$300,Calendar!$B$2:$B$300)</f>
        <v>43468</v>
      </c>
      <c r="K2491" s="5" t="b">
        <f t="shared" ca="1" si="120"/>
        <v>0</v>
      </c>
      <c r="L2491" s="5" t="str">
        <f t="shared" si="121"/>
        <v>Science+ Exploring Geology84</v>
      </c>
    </row>
    <row r="2492" spans="1:12" hidden="1" x14ac:dyDescent="0.25">
      <c r="A2492" s="217" t="str">
        <f t="shared" si="119"/>
        <v>ƒ __/__</v>
      </c>
      <c r="B2492" s="217" t="str">
        <f>IFERROR(IF(VLOOKUP(L2492,ActivityList[#Data],13,0)="Yes"," "&amp;Map,"")&amp;IF(VLOOKUP(L2492,ActivityList[#Data],14,0)="Yes"," "&amp;Timeline,IF(VLOOKUP(L2492,ActivityList[#Data],14,0)="Figure"," "&amp;Timeline&amp;Figure,"")),"")</f>
        <v/>
      </c>
      <c r="C2492" s="85" t="str">
        <v>Work through pp.9-24</v>
      </c>
      <c r="D2492" s="218" t="str">
        <v>+ Exploring Dinosaurs</v>
      </c>
      <c r="E2492" s="218" t="str">
        <v>Science</v>
      </c>
      <c r="F2492" s="219">
        <v>0</v>
      </c>
      <c r="G2492" s="5">
        <v>97</v>
      </c>
      <c r="H2492" s="5" t="str">
        <v>Ethan‚ Jesse</v>
      </c>
      <c r="I2492" s="5" t="str">
        <v>Planned</v>
      </c>
      <c r="J2492" s="220">
        <f>_xlfn.XLOOKUP(G2492,Calendar!$A$2:$A$300,Calendar!$B$2:$B$300)</f>
        <v>43487</v>
      </c>
      <c r="K2492" s="5" t="b">
        <f t="shared" ca="1" si="120"/>
        <v>0</v>
      </c>
      <c r="L2492" s="5" t="str">
        <f t="shared" si="121"/>
        <v>Science+ Exploring Dinosaurs97</v>
      </c>
    </row>
    <row r="2493" spans="1:12" hidden="1" x14ac:dyDescent="0.25">
      <c r="A2493" s="217" t="str">
        <f t="shared" si="119"/>
        <v>ƒ __/__</v>
      </c>
      <c r="B2493" s="217" t="str">
        <f>IFERROR(IF(VLOOKUP(L2493,ActivityList[#Data],13,0)="Yes"," "&amp;Map,"")&amp;IF(VLOOKUP(L2493,ActivityList[#Data],14,0)="Yes"," "&amp;Timeline,IF(VLOOKUP(L2493,ActivityList[#Data],14,0)="Figure"," "&amp;Timeline&amp;Figure,"")),"")</f>
        <v/>
      </c>
      <c r="C2493" s="85" t="str">
        <v>Complete the activity on p.12</v>
      </c>
      <c r="D2493" s="218" t="str">
        <v>+ Exploring Dinosaurs</v>
      </c>
      <c r="E2493" s="218" t="str">
        <v>Science</v>
      </c>
      <c r="F2493" s="219">
        <v>0</v>
      </c>
      <c r="G2493" s="5">
        <v>98</v>
      </c>
      <c r="H2493" s="5" t="str">
        <v>Ethan‚ Jesse</v>
      </c>
      <c r="I2493" s="5" t="str">
        <v>Planned</v>
      </c>
      <c r="J2493" s="220">
        <f>_xlfn.XLOOKUP(G2493,Calendar!$A$2:$A$300,Calendar!$B$2:$B$300)</f>
        <v>43488</v>
      </c>
      <c r="K2493" s="5" t="b">
        <f t="shared" ca="1" si="120"/>
        <v>0</v>
      </c>
      <c r="L2493" s="5" t="str">
        <f t="shared" si="121"/>
        <v>Science+ Exploring Dinosaurs98</v>
      </c>
    </row>
    <row r="2494" spans="1:12" hidden="1" x14ac:dyDescent="0.25">
      <c r="A2494" s="217" t="str">
        <f t="shared" si="119"/>
        <v>ƒ __/__</v>
      </c>
      <c r="B2494" s="217" t="str">
        <f>IFERROR(IF(VLOOKUP(L2494,ActivityList[#Data],13,0)="Yes"," "&amp;Map,"")&amp;IF(VLOOKUP(L2494,ActivityList[#Data],14,0)="Yes"," "&amp;Timeline,IF(VLOOKUP(L2494,ActivityList[#Data],14,0)="Figure"," "&amp;Timeline&amp;Figure,"")),"")</f>
        <v/>
      </c>
      <c r="C2494" s="85" t="str">
        <v>Work through pp.25-38</v>
      </c>
      <c r="D2494" s="218" t="str">
        <v>+ Exploring Dinosaurs</v>
      </c>
      <c r="E2494" s="218" t="str">
        <v>Science</v>
      </c>
      <c r="F2494" s="219">
        <v>0</v>
      </c>
      <c r="G2494" s="5">
        <v>102</v>
      </c>
      <c r="H2494" s="5" t="str">
        <v>Ethan‚ Jesse</v>
      </c>
      <c r="I2494" s="5" t="str">
        <v>Planned</v>
      </c>
      <c r="J2494" s="220">
        <f>_xlfn.XLOOKUP(G2494,Calendar!$A$2:$A$300,Calendar!$B$2:$B$300)</f>
        <v>43494</v>
      </c>
      <c r="K2494" s="5" t="b">
        <f t="shared" ca="1" si="120"/>
        <v>0</v>
      </c>
      <c r="L2494" s="5" t="str">
        <f t="shared" si="121"/>
        <v>Science+ Exploring Dinosaurs102</v>
      </c>
    </row>
    <row r="2495" spans="1:12" hidden="1" x14ac:dyDescent="0.25">
      <c r="A2495" s="217" t="str">
        <f t="shared" si="119"/>
        <v>ƒ __/__</v>
      </c>
      <c r="B2495" s="217" t="str">
        <f>IFERROR(IF(VLOOKUP(L2495,ActivityList[#Data],13,0)="Yes"," "&amp;Map,"")&amp;IF(VLOOKUP(L2495,ActivityList[#Data],14,0)="Yes"," "&amp;Timeline,IF(VLOOKUP(L2495,ActivityList[#Data],14,0)="Figure"," "&amp;Timeline&amp;Figure,"")),"")</f>
        <v/>
      </c>
      <c r="C2495" s="85" t="str">
        <v>Complete the activity on p.27</v>
      </c>
      <c r="D2495" s="218" t="str">
        <v>+ Exploring Dinosaurs</v>
      </c>
      <c r="E2495" s="218" t="str">
        <v>Science</v>
      </c>
      <c r="F2495" s="219">
        <v>0</v>
      </c>
      <c r="G2495" s="5">
        <v>103</v>
      </c>
      <c r="H2495" s="5" t="str">
        <v>Ethan‚ Jesse</v>
      </c>
      <c r="I2495" s="5" t="str">
        <v>Planned</v>
      </c>
      <c r="J2495" s="220">
        <f>_xlfn.XLOOKUP(G2495,Calendar!$A$2:$A$300,Calendar!$B$2:$B$300)</f>
        <v>43495</v>
      </c>
      <c r="K2495" s="5" t="b">
        <f t="shared" ca="1" si="120"/>
        <v>0</v>
      </c>
      <c r="L2495" s="5" t="str">
        <f t="shared" si="121"/>
        <v>Science+ Exploring Dinosaurs103</v>
      </c>
    </row>
    <row r="2496" spans="1:12" hidden="1" x14ac:dyDescent="0.25">
      <c r="A2496" s="217" t="str">
        <f t="shared" si="119"/>
        <v>ƒ __/__</v>
      </c>
      <c r="B2496" s="217" t="str">
        <f>IFERROR(IF(VLOOKUP(L2496,ActivityList[#Data],13,0)="Yes"," "&amp;Map,"")&amp;IF(VLOOKUP(L2496,ActivityList[#Data],14,0)="Yes"," "&amp;Timeline,IF(VLOOKUP(L2496,ActivityList[#Data],14,0)="Figure"," "&amp;Timeline&amp;Figure,"")),"")</f>
        <v/>
      </c>
      <c r="C2496" s="85" t="str">
        <v>Work through pp.39-47</v>
      </c>
      <c r="D2496" s="218" t="str">
        <v>+ Exploring Dinosaurs</v>
      </c>
      <c r="E2496" s="218" t="str">
        <v>Science</v>
      </c>
      <c r="F2496" s="219">
        <v>0</v>
      </c>
      <c r="G2496" s="5">
        <v>107</v>
      </c>
      <c r="H2496" s="5" t="str">
        <v>Ethan‚ Jesse</v>
      </c>
      <c r="I2496" s="5" t="str">
        <v>Planned</v>
      </c>
      <c r="J2496" s="220">
        <f>_xlfn.XLOOKUP(G2496,Calendar!$A$2:$A$300,Calendar!$B$2:$B$300)</f>
        <v>43501</v>
      </c>
      <c r="K2496" s="5" t="b">
        <f t="shared" ca="1" si="120"/>
        <v>0</v>
      </c>
      <c r="L2496" s="5" t="str">
        <f t="shared" si="121"/>
        <v>Science+ Exploring Dinosaurs107</v>
      </c>
    </row>
    <row r="2497" spans="1:12" hidden="1" x14ac:dyDescent="0.25">
      <c r="A2497" s="217" t="str">
        <f t="shared" si="119"/>
        <v>ƒ __/__</v>
      </c>
      <c r="B2497" s="217" t="str">
        <f>IFERROR(IF(VLOOKUP(L2497,ActivityList[#Data],13,0)="Yes"," "&amp;Map,"")&amp;IF(VLOOKUP(L2497,ActivityList[#Data],14,0)="Yes"," "&amp;Timeline,IF(VLOOKUP(L2497,ActivityList[#Data],14,0)="Figure"," "&amp;Timeline&amp;Figure,"")),"")</f>
        <v/>
      </c>
      <c r="C2497" s="85" t="str">
        <v>Work through pp.48-54</v>
      </c>
      <c r="D2497" s="218" t="str">
        <v>+ Exploring Dinosaurs</v>
      </c>
      <c r="E2497" s="218" t="str">
        <v>Science</v>
      </c>
      <c r="F2497" s="219">
        <v>0</v>
      </c>
      <c r="G2497" s="5">
        <v>108</v>
      </c>
      <c r="H2497" s="5" t="str">
        <v>Ethan‚ Jesse</v>
      </c>
      <c r="I2497" s="5" t="str">
        <v>Planned</v>
      </c>
      <c r="J2497" s="220">
        <f>_xlfn.XLOOKUP(G2497,Calendar!$A$2:$A$300,Calendar!$B$2:$B$300)</f>
        <v>43502</v>
      </c>
      <c r="K2497" s="5" t="b">
        <f t="shared" ca="1" si="120"/>
        <v>0</v>
      </c>
      <c r="L2497" s="5" t="str">
        <f t="shared" si="121"/>
        <v>Science+ Exploring Dinosaurs108</v>
      </c>
    </row>
    <row r="2498" spans="1:12" hidden="1" x14ac:dyDescent="0.25">
      <c r="A2498" s="217" t="str">
        <f t="shared" si="119"/>
        <v>ƒ __/__</v>
      </c>
      <c r="B2498" s="217" t="str">
        <f>IFERROR(IF(VLOOKUP(L2498,ActivityList[#Data],13,0)="Yes"," "&amp;Map,"")&amp;IF(VLOOKUP(L2498,ActivityList[#Data],14,0)="Yes"," "&amp;Timeline,IF(VLOOKUP(L2498,ActivityList[#Data],14,0)="Figure"," "&amp;Timeline&amp;Figure,"")),"")</f>
        <v/>
      </c>
      <c r="C2498" s="85" t="str">
        <v>Complete the activity on p.53</v>
      </c>
      <c r="D2498" s="218" t="str">
        <v>+ Exploring Dinosaurs</v>
      </c>
      <c r="E2498" s="218" t="str">
        <v>Science</v>
      </c>
      <c r="F2498" s="219">
        <v>0</v>
      </c>
      <c r="G2498" s="5">
        <v>109</v>
      </c>
      <c r="H2498" s="5" t="str">
        <v>Ethan‚ Jesse</v>
      </c>
      <c r="I2498" s="5" t="str">
        <v>Planned</v>
      </c>
      <c r="J2498" s="220">
        <f>_xlfn.XLOOKUP(G2498,Calendar!$A$2:$A$300,Calendar!$B$2:$B$300)</f>
        <v>43503</v>
      </c>
      <c r="K2498" s="5" t="b">
        <f t="shared" ca="1" si="120"/>
        <v>0</v>
      </c>
      <c r="L2498" s="5" t="str">
        <f t="shared" si="121"/>
        <v>Science+ Exploring Dinosaurs109</v>
      </c>
    </row>
    <row r="2499" spans="1:12" hidden="1" x14ac:dyDescent="0.25">
      <c r="A2499" s="217" t="str">
        <f t="shared" si="119"/>
        <v>ƒ __/__</v>
      </c>
      <c r="B2499" s="217" t="str">
        <f>IFERROR(IF(VLOOKUP(L2499,ActivityList[#Data],13,0)="Yes"," "&amp;Map,"")&amp;IF(VLOOKUP(L2499,ActivityList[#Data],14,0)="Yes"," "&amp;Timeline,IF(VLOOKUP(L2499,ActivityList[#Data],14,0)="Figure"," "&amp;Timeline&amp;Figure,"")),"")</f>
        <v/>
      </c>
      <c r="C2499" s="85" t="str">
        <v>Work through pp.55-64</v>
      </c>
      <c r="D2499" s="218" t="str">
        <v>+ Exploring Dinosaurs</v>
      </c>
      <c r="E2499" s="218" t="str">
        <v>Science</v>
      </c>
      <c r="F2499" s="219">
        <v>0</v>
      </c>
      <c r="G2499" s="5">
        <v>112</v>
      </c>
      <c r="H2499" s="5" t="str">
        <v>Ethan‚ Jesse</v>
      </c>
      <c r="I2499" s="5" t="str">
        <v>Planned</v>
      </c>
      <c r="J2499" s="220">
        <f>_xlfn.XLOOKUP(G2499,Calendar!$A$2:$A$300,Calendar!$B$2:$B$300)</f>
        <v>43508</v>
      </c>
      <c r="K2499" s="5" t="b">
        <f t="shared" ca="1" si="120"/>
        <v>0</v>
      </c>
      <c r="L2499" s="5" t="str">
        <f t="shared" si="121"/>
        <v>Science+ Exploring Dinosaurs112</v>
      </c>
    </row>
    <row r="2500" spans="1:12" hidden="1" x14ac:dyDescent="0.25">
      <c r="A2500" s="217" t="str">
        <f t="shared" si="119"/>
        <v>ƒ __/__</v>
      </c>
      <c r="B2500" s="217" t="str">
        <f>IFERROR(IF(VLOOKUP(L2500,ActivityList[#Data],13,0)="Yes"," "&amp;Map,"")&amp;IF(VLOOKUP(L2500,ActivityList[#Data],14,0)="Yes"," "&amp;Timeline,IF(VLOOKUP(L2500,ActivityList[#Data],14,0)="Figure"," "&amp;Timeline&amp;Figure,"")),"")</f>
        <v/>
      </c>
      <c r="C2500" s="85" t="str">
        <v>Complete the activity on p.60</v>
      </c>
      <c r="D2500" s="218" t="str">
        <v>+ Exploring Dinosaurs</v>
      </c>
      <c r="E2500" s="218" t="str">
        <v>Science</v>
      </c>
      <c r="F2500" s="219">
        <v>0</v>
      </c>
      <c r="G2500" s="5">
        <v>113</v>
      </c>
      <c r="H2500" s="5" t="str">
        <v>Ethan‚ Jesse</v>
      </c>
      <c r="I2500" s="5" t="str">
        <v>Planned</v>
      </c>
      <c r="J2500" s="220">
        <f>_xlfn.XLOOKUP(G2500,Calendar!$A$2:$A$300,Calendar!$B$2:$B$300)</f>
        <v>43509</v>
      </c>
      <c r="K2500" s="5" t="b">
        <f t="shared" ca="1" si="120"/>
        <v>0</v>
      </c>
      <c r="L2500" s="5" t="str">
        <f t="shared" si="121"/>
        <v>Science+ Exploring Dinosaurs113</v>
      </c>
    </row>
    <row r="2501" spans="1:12" hidden="1" x14ac:dyDescent="0.25">
      <c r="A2501" s="217" t="str">
        <f t="shared" ref="A2501:A2564" si="122">Planned&amp;" __/__"</f>
        <v>ƒ __/__</v>
      </c>
      <c r="B2501" s="217" t="str">
        <f>IFERROR(IF(VLOOKUP(L2501,ActivityList[#Data],13,0)="Yes"," "&amp;Map,"")&amp;IF(VLOOKUP(L2501,ActivityList[#Data],14,0)="Yes"," "&amp;Timeline,IF(VLOOKUP(L2501,ActivityList[#Data],14,0)="Figure"," "&amp;Timeline&amp;Figure,"")),"")</f>
        <v/>
      </c>
      <c r="C2501" s="85" t="str">
        <v>Work through pp.65-71</v>
      </c>
      <c r="D2501" s="218" t="str">
        <v>+ Exploring Dinosaurs</v>
      </c>
      <c r="E2501" s="218" t="str">
        <v>Science</v>
      </c>
      <c r="F2501" s="219">
        <v>0</v>
      </c>
      <c r="G2501" s="5">
        <v>117</v>
      </c>
      <c r="H2501" s="5" t="str">
        <v>Ethan‚ Jesse</v>
      </c>
      <c r="I2501" s="5" t="str">
        <v>Planned</v>
      </c>
      <c r="J2501" s="220">
        <f>_xlfn.XLOOKUP(G2501,Calendar!$A$2:$A$300,Calendar!$B$2:$B$300)</f>
        <v>43515</v>
      </c>
      <c r="K2501" s="5" t="b">
        <f t="shared" ca="1" si="120"/>
        <v>0</v>
      </c>
      <c r="L2501" s="5" t="str">
        <f t="shared" si="121"/>
        <v>Science+ Exploring Dinosaurs117</v>
      </c>
    </row>
    <row r="2502" spans="1:12" hidden="1" x14ac:dyDescent="0.25">
      <c r="A2502" s="217" t="str">
        <f t="shared" si="122"/>
        <v>ƒ __/__</v>
      </c>
      <c r="B2502" s="217" t="str">
        <f>IFERROR(IF(VLOOKUP(L2502,ActivityList[#Data],13,0)="Yes"," "&amp;Map,"")&amp;IF(VLOOKUP(L2502,ActivityList[#Data],14,0)="Yes"," "&amp;Timeline,IF(VLOOKUP(L2502,ActivityList[#Data],14,0)="Figure"," "&amp;Timeline&amp;Figure,"")),"")</f>
        <v/>
      </c>
      <c r="C2502" s="85" t="str">
        <v>Work through pp.72-80</v>
      </c>
      <c r="D2502" s="218" t="str">
        <v>+ Exploring Dinosaurs</v>
      </c>
      <c r="E2502" s="218" t="str">
        <v>Science</v>
      </c>
      <c r="F2502" s="219">
        <v>0</v>
      </c>
      <c r="G2502" s="5">
        <v>118</v>
      </c>
      <c r="H2502" s="5" t="str">
        <v>Ethan‚ Jesse</v>
      </c>
      <c r="I2502" s="5" t="str">
        <v>Planned</v>
      </c>
      <c r="J2502" s="220">
        <f>_xlfn.XLOOKUP(G2502,Calendar!$A$2:$A$300,Calendar!$B$2:$B$300)</f>
        <v>43516</v>
      </c>
      <c r="K2502" s="5" t="b">
        <f t="shared" ca="1" si="120"/>
        <v>0</v>
      </c>
      <c r="L2502" s="5" t="str">
        <f t="shared" si="121"/>
        <v>Science+ Exploring Dinosaurs118</v>
      </c>
    </row>
    <row r="2503" spans="1:12" hidden="1" x14ac:dyDescent="0.25">
      <c r="A2503" s="217" t="str">
        <f t="shared" si="122"/>
        <v>ƒ __/__</v>
      </c>
      <c r="B2503" s="217" t="str">
        <f>IFERROR(IF(VLOOKUP(L2503,ActivityList[#Data],13,0)="Yes"," "&amp;Map,"")&amp;IF(VLOOKUP(L2503,ActivityList[#Data],14,0)="Yes"," "&amp;Timeline,IF(VLOOKUP(L2503,ActivityList[#Data],14,0)="Figure"," "&amp;Timeline&amp;Figure,"")),"")</f>
        <v/>
      </c>
      <c r="C2503" s="85" t="str">
        <v>Complete the activity on p.74</v>
      </c>
      <c r="D2503" s="218" t="str">
        <v>+ Exploring Dinosaurs</v>
      </c>
      <c r="E2503" s="218" t="str">
        <v>Science</v>
      </c>
      <c r="F2503" s="219">
        <v>0</v>
      </c>
      <c r="G2503" s="5">
        <v>119</v>
      </c>
      <c r="H2503" s="5" t="str">
        <v>Ethan‚ Jesse</v>
      </c>
      <c r="I2503" s="5" t="str">
        <v>Planned</v>
      </c>
      <c r="J2503" s="220">
        <f>_xlfn.XLOOKUP(G2503,Calendar!$A$2:$A$300,Calendar!$B$2:$B$300)</f>
        <v>43517</v>
      </c>
      <c r="K2503" s="5" t="b">
        <f t="shared" ca="1" si="120"/>
        <v>0</v>
      </c>
      <c r="L2503" s="5" t="str">
        <f t="shared" si="121"/>
        <v>Science+ Exploring Dinosaurs119</v>
      </c>
    </row>
    <row r="2504" spans="1:12" hidden="1" x14ac:dyDescent="0.25">
      <c r="A2504" s="217" t="str">
        <f t="shared" si="122"/>
        <v>ƒ __/__</v>
      </c>
      <c r="B2504" s="217" t="str">
        <f>IFERROR(IF(VLOOKUP(L2504,ActivityList[#Data],13,0)="Yes"," "&amp;Map,"")&amp;IF(VLOOKUP(L2504,ActivityList[#Data],14,0)="Yes"," "&amp;Timeline,IF(VLOOKUP(L2504,ActivityList[#Data],14,0)="Figure"," "&amp;Timeline&amp;Figure,"")),"")</f>
        <v/>
      </c>
      <c r="C2504" s="85" t="str">
        <v>Work through pp.81-94</v>
      </c>
      <c r="D2504" s="218" t="str">
        <v>+ Exploring Dinosaurs</v>
      </c>
      <c r="E2504" s="218" t="str">
        <v>Science</v>
      </c>
      <c r="F2504" s="219">
        <v>0</v>
      </c>
      <c r="G2504" s="5">
        <v>122</v>
      </c>
      <c r="H2504" s="5" t="str">
        <v>Ethan‚ Jesse</v>
      </c>
      <c r="I2504" s="5" t="str">
        <v>Planned</v>
      </c>
      <c r="J2504" s="220">
        <f>_xlfn.XLOOKUP(G2504,Calendar!$A$2:$A$300,Calendar!$B$2:$B$300)</f>
        <v>43522</v>
      </c>
      <c r="K2504" s="5" t="b">
        <f t="shared" ca="1" si="120"/>
        <v>0</v>
      </c>
      <c r="L2504" s="5" t="str">
        <f t="shared" si="121"/>
        <v>Science+ Exploring Dinosaurs122</v>
      </c>
    </row>
    <row r="2505" spans="1:12" hidden="1" x14ac:dyDescent="0.25">
      <c r="A2505" s="217" t="str">
        <f t="shared" si="122"/>
        <v>ƒ __/__</v>
      </c>
      <c r="B2505" s="217" t="str">
        <f>IFERROR(IF(VLOOKUP(L2505,ActivityList[#Data],13,0)="Yes"," "&amp;Map,"")&amp;IF(VLOOKUP(L2505,ActivityList[#Data],14,0)="Yes"," "&amp;Timeline,IF(VLOOKUP(L2505,ActivityList[#Data],14,0)="Figure"," "&amp;Timeline&amp;Figure,"")),"")</f>
        <v/>
      </c>
      <c r="C2505" s="85" t="str">
        <v>Complete the activity on p.87</v>
      </c>
      <c r="D2505" s="218" t="str">
        <v>+ Exploring Dinosaurs</v>
      </c>
      <c r="E2505" s="218" t="str">
        <v>Science</v>
      </c>
      <c r="F2505" s="219">
        <v>0</v>
      </c>
      <c r="G2505" s="5">
        <v>123</v>
      </c>
      <c r="H2505" s="5" t="str">
        <v>Ethan‚ Jesse</v>
      </c>
      <c r="I2505" s="5" t="str">
        <v>Planned</v>
      </c>
      <c r="J2505" s="220">
        <f>_xlfn.XLOOKUP(G2505,Calendar!$A$2:$A$300,Calendar!$B$2:$B$300)</f>
        <v>43523</v>
      </c>
      <c r="K2505" s="5" t="b">
        <f t="shared" ca="1" si="120"/>
        <v>0</v>
      </c>
      <c r="L2505" s="5" t="str">
        <f t="shared" si="121"/>
        <v>Science+ Exploring Dinosaurs123</v>
      </c>
    </row>
    <row r="2506" spans="1:12" hidden="1" x14ac:dyDescent="0.25">
      <c r="A2506" s="217" t="str">
        <f t="shared" si="122"/>
        <v>ƒ __/__</v>
      </c>
      <c r="B2506" s="217" t="str">
        <f>IFERROR(IF(VLOOKUP(L2506,ActivityList[#Data],13,0)="Yes"," "&amp;Map,"")&amp;IF(VLOOKUP(L2506,ActivityList[#Data],14,0)="Yes"," "&amp;Timeline,IF(VLOOKUP(L2506,ActivityList[#Data],14,0)="Figure"," "&amp;Timeline&amp;Figure,"")),"")</f>
        <v/>
      </c>
      <c r="C2506" s="85" t="str">
        <v>Work through pp.95-106</v>
      </c>
      <c r="D2506" s="218" t="str">
        <v>+ Exploring Dinosaurs</v>
      </c>
      <c r="E2506" s="218" t="str">
        <v>Science</v>
      </c>
      <c r="F2506" s="219">
        <v>0</v>
      </c>
      <c r="G2506" s="5">
        <v>127</v>
      </c>
      <c r="H2506" s="5" t="str">
        <v>Ethan‚ Jesse</v>
      </c>
      <c r="I2506" s="5" t="str">
        <v>Planned</v>
      </c>
      <c r="J2506" s="220">
        <f>_xlfn.XLOOKUP(G2506,Calendar!$A$2:$A$300,Calendar!$B$2:$B$300)</f>
        <v>43529</v>
      </c>
      <c r="K2506" s="5" t="b">
        <f t="shared" ca="1" si="120"/>
        <v>0</v>
      </c>
      <c r="L2506" s="5" t="str">
        <f t="shared" si="121"/>
        <v>Science+ Exploring Dinosaurs127</v>
      </c>
    </row>
    <row r="2507" spans="1:12" hidden="1" x14ac:dyDescent="0.25">
      <c r="A2507" s="217" t="str">
        <f t="shared" si="122"/>
        <v>ƒ __/__</v>
      </c>
      <c r="B2507" s="217" t="str">
        <f>IFERROR(IF(VLOOKUP(L2507,ActivityList[#Data],13,0)="Yes"," "&amp;Map,"")&amp;IF(VLOOKUP(L2507,ActivityList[#Data],14,0)="Yes"," "&amp;Timeline,IF(VLOOKUP(L2507,ActivityList[#Data],14,0)="Figure"," "&amp;Timeline&amp;Figure,"")),"")</f>
        <v/>
      </c>
      <c r="C2507" s="85" t="str">
        <v>Complete the activity on p.99</v>
      </c>
      <c r="D2507" s="218" t="str">
        <v>+ Exploring Dinosaurs</v>
      </c>
      <c r="E2507" s="218" t="str">
        <v>Science</v>
      </c>
      <c r="F2507" s="219">
        <v>0</v>
      </c>
      <c r="G2507" s="5">
        <v>128</v>
      </c>
      <c r="H2507" s="5" t="str">
        <v>Ethan‚ Jesse</v>
      </c>
      <c r="I2507" s="5" t="str">
        <v>Planned</v>
      </c>
      <c r="J2507" s="220">
        <f>_xlfn.XLOOKUP(G2507,Calendar!$A$2:$A$300,Calendar!$B$2:$B$300)</f>
        <v>43530</v>
      </c>
      <c r="K2507" s="5" t="b">
        <f t="shared" ca="1" si="120"/>
        <v>0</v>
      </c>
      <c r="L2507" s="5" t="str">
        <f t="shared" si="121"/>
        <v>Science+ Exploring Dinosaurs128</v>
      </c>
    </row>
    <row r="2508" spans="1:12" hidden="1" x14ac:dyDescent="0.25">
      <c r="A2508" s="217" t="str">
        <f t="shared" si="122"/>
        <v>ƒ __/__</v>
      </c>
      <c r="B2508" s="217" t="str">
        <f>IFERROR(IF(VLOOKUP(L2508,ActivityList[#Data],13,0)="Yes"," "&amp;Map,"")&amp;IF(VLOOKUP(L2508,ActivityList[#Data],14,0)="Yes"," "&amp;Timeline,IF(VLOOKUP(L2508,ActivityList[#Data],14,0)="Figure"," "&amp;Timeline&amp;Figure,"")),"")</f>
        <v/>
      </c>
      <c r="C2508" s="85" t="str">
        <v>Work through pp.107-114</v>
      </c>
      <c r="D2508" s="218" t="str">
        <v>+ Exploring Dinosaurs</v>
      </c>
      <c r="E2508" s="218" t="str">
        <v>Science</v>
      </c>
      <c r="F2508" s="219">
        <v>0</v>
      </c>
      <c r="G2508" s="5">
        <v>132</v>
      </c>
      <c r="H2508" s="5" t="str">
        <v>Ethan‚ Jesse</v>
      </c>
      <c r="I2508" s="5" t="str">
        <v>Planned</v>
      </c>
      <c r="J2508" s="220">
        <f>_xlfn.XLOOKUP(G2508,Calendar!$A$2:$A$300,Calendar!$B$2:$B$300)</f>
        <v>43536</v>
      </c>
      <c r="K2508" s="5" t="b">
        <f t="shared" ca="1" si="120"/>
        <v>0</v>
      </c>
      <c r="L2508" s="5" t="str">
        <f t="shared" si="121"/>
        <v>Science+ Exploring Dinosaurs132</v>
      </c>
    </row>
    <row r="2509" spans="1:12" hidden="1" x14ac:dyDescent="0.25">
      <c r="A2509" s="217" t="str">
        <f t="shared" si="122"/>
        <v>ƒ __/__</v>
      </c>
      <c r="B2509" s="217" t="str">
        <f>IFERROR(IF(VLOOKUP(L2509,ActivityList[#Data],13,0)="Yes"," "&amp;Map,"")&amp;IF(VLOOKUP(L2509,ActivityList[#Data],14,0)="Yes"," "&amp;Timeline,IF(VLOOKUP(L2509,ActivityList[#Data],14,0)="Figure"," "&amp;Timeline&amp;Figure,"")),"")</f>
        <v/>
      </c>
      <c r="C2509" s="85" t="str">
        <v>Complete the activity on p.114</v>
      </c>
      <c r="D2509" s="218" t="str">
        <v>+ Exploring Dinosaurs</v>
      </c>
      <c r="E2509" s="218" t="str">
        <v>Science</v>
      </c>
      <c r="F2509" s="219">
        <v>0</v>
      </c>
      <c r="G2509" s="5">
        <v>133</v>
      </c>
      <c r="H2509" s="5" t="str">
        <v>Ethan‚ Jesse</v>
      </c>
      <c r="I2509" s="5" t="str">
        <v>Planned</v>
      </c>
      <c r="J2509" s="220">
        <f>_xlfn.XLOOKUP(G2509,Calendar!$A$2:$A$300,Calendar!$B$2:$B$300)</f>
        <v>43537</v>
      </c>
      <c r="K2509" s="5" t="b">
        <f t="shared" ca="1" si="120"/>
        <v>0</v>
      </c>
      <c r="L2509" s="5" t="str">
        <f t="shared" si="121"/>
        <v>Science+ Exploring Dinosaurs133</v>
      </c>
    </row>
    <row r="2510" spans="1:12" hidden="1" x14ac:dyDescent="0.25">
      <c r="A2510" s="217" t="str">
        <f t="shared" si="122"/>
        <v>ƒ __/__</v>
      </c>
      <c r="B2510" s="217" t="str">
        <f>IFERROR(IF(VLOOKUP(L2510,ActivityList[#Data],13,0)="Yes"," "&amp;Map,"")&amp;IF(VLOOKUP(L2510,ActivityList[#Data],14,0)="Yes"," "&amp;Timeline,IF(VLOOKUP(L2510,ActivityList[#Data],14,0)="Figure"," "&amp;Timeline&amp;Figure,"")),"")</f>
        <v/>
      </c>
      <c r="C2510" s="85" t="str">
        <v>Work through pp.4-7</v>
      </c>
      <c r="D2510" s="218" t="str">
        <v>+ The Weather Book</v>
      </c>
      <c r="E2510" s="218" t="str">
        <v>Science</v>
      </c>
      <c r="F2510" s="219">
        <v>0</v>
      </c>
      <c r="G2510" s="5">
        <v>66</v>
      </c>
      <c r="H2510" s="5" t="str">
        <v>Ethan‚ Jesse</v>
      </c>
      <c r="I2510" s="5" t="str">
        <v>Planned</v>
      </c>
      <c r="J2510" s="220">
        <f>_xlfn.XLOOKUP(G2510,Calendar!$A$2:$A$300,Calendar!$B$2:$B$300)</f>
        <v>43437</v>
      </c>
      <c r="K2510" s="5" t="b">
        <f t="shared" ca="1" si="120"/>
        <v>0</v>
      </c>
      <c r="L2510" s="5" t="str">
        <f t="shared" si="121"/>
        <v>Science+ The Weather Book66</v>
      </c>
    </row>
    <row r="2511" spans="1:12" hidden="1" x14ac:dyDescent="0.25">
      <c r="A2511" s="217" t="str">
        <f t="shared" si="122"/>
        <v>ƒ __/__</v>
      </c>
      <c r="B2511" s="217" t="str">
        <f>IFERROR(IF(VLOOKUP(L2511,ActivityList[#Data],13,0)="Yes"," "&amp;Map,"")&amp;IF(VLOOKUP(L2511,ActivityList[#Data],14,0)="Yes"," "&amp;Timeline,IF(VLOOKUP(L2511,ActivityList[#Data],14,0)="Figure"," "&amp;Timeline&amp;Figure,"")),"")</f>
        <v/>
      </c>
      <c r="C2511" s="85" t="str">
        <v>Work through pp.8-11</v>
      </c>
      <c r="D2511" s="218" t="str">
        <v>+ The Weather Book</v>
      </c>
      <c r="E2511" s="218" t="str">
        <v>Science</v>
      </c>
      <c r="F2511" s="219">
        <v>0</v>
      </c>
      <c r="G2511" s="5">
        <v>71</v>
      </c>
      <c r="H2511" s="5" t="str">
        <v>Ethan‚ Jesse</v>
      </c>
      <c r="I2511" s="5" t="str">
        <v>Planned</v>
      </c>
      <c r="J2511" s="220">
        <f>_xlfn.XLOOKUP(G2511,Calendar!$A$2:$A$300,Calendar!$B$2:$B$300)</f>
        <v>43444</v>
      </c>
      <c r="K2511" s="5" t="b">
        <f t="shared" ca="1" si="120"/>
        <v>0</v>
      </c>
      <c r="L2511" s="5" t="str">
        <f t="shared" si="121"/>
        <v>Science+ The Weather Book71</v>
      </c>
    </row>
    <row r="2512" spans="1:12" hidden="1" x14ac:dyDescent="0.25">
      <c r="A2512" s="217" t="str">
        <f t="shared" si="122"/>
        <v>ƒ __/__</v>
      </c>
      <c r="B2512" s="217" t="str">
        <f>IFERROR(IF(VLOOKUP(L2512,ActivityList[#Data],13,0)="Yes"," "&amp;Map,"")&amp;IF(VLOOKUP(L2512,ActivityList[#Data],14,0)="Yes"," "&amp;Timeline,IF(VLOOKUP(L2512,ActivityList[#Data],14,0)="Figure"," "&amp;Timeline&amp;Figure,"")),"")</f>
        <v/>
      </c>
      <c r="C2512" s="85" t="str">
        <v>Work through pp.12-15</v>
      </c>
      <c r="D2512" s="218" t="str">
        <v>+ The Weather Book</v>
      </c>
      <c r="E2512" s="218" t="str">
        <v>Science</v>
      </c>
      <c r="F2512" s="219">
        <v>0</v>
      </c>
      <c r="G2512" s="5">
        <v>73</v>
      </c>
      <c r="H2512" s="5" t="str">
        <v>Ethan‚ Jesse</v>
      </c>
      <c r="I2512" s="5" t="str">
        <v>Planned</v>
      </c>
      <c r="J2512" s="220">
        <f>_xlfn.XLOOKUP(G2512,Calendar!$A$2:$A$300,Calendar!$B$2:$B$300)</f>
        <v>43446</v>
      </c>
      <c r="K2512" s="5" t="b">
        <f t="shared" ca="1" si="120"/>
        <v>0</v>
      </c>
      <c r="L2512" s="5" t="str">
        <f t="shared" si="121"/>
        <v>Science+ The Weather Book73</v>
      </c>
    </row>
    <row r="2513" spans="1:12" hidden="1" x14ac:dyDescent="0.25">
      <c r="A2513" s="217" t="str">
        <f t="shared" si="122"/>
        <v>ƒ __/__</v>
      </c>
      <c r="B2513" s="217" t="str">
        <f>IFERROR(IF(VLOOKUP(L2513,ActivityList[#Data],13,0)="Yes"," "&amp;Map,"")&amp;IF(VLOOKUP(L2513,ActivityList[#Data],14,0)="Yes"," "&amp;Timeline,IF(VLOOKUP(L2513,ActivityList[#Data],14,0)="Figure"," "&amp;Timeline&amp;Figure,"")),"")</f>
        <v/>
      </c>
      <c r="C2513" s="85" t="str">
        <v>Work through pp.16-19</v>
      </c>
      <c r="D2513" s="218" t="str">
        <v>+ The Weather Book</v>
      </c>
      <c r="E2513" s="218" t="str">
        <v>Science</v>
      </c>
      <c r="F2513" s="219">
        <v>0</v>
      </c>
      <c r="G2513" s="5">
        <v>74</v>
      </c>
      <c r="H2513" s="5" t="str">
        <v>Ethan‚ Jesse</v>
      </c>
      <c r="I2513" s="5" t="str">
        <v>Planned</v>
      </c>
      <c r="J2513" s="220">
        <f>_xlfn.XLOOKUP(G2513,Calendar!$A$2:$A$300,Calendar!$B$2:$B$300)</f>
        <v>43447</v>
      </c>
      <c r="K2513" s="5" t="b">
        <f t="shared" ca="1" si="120"/>
        <v>0</v>
      </c>
      <c r="L2513" s="5" t="str">
        <f t="shared" si="121"/>
        <v>Science+ The Weather Book74</v>
      </c>
    </row>
    <row r="2514" spans="1:12" hidden="1" x14ac:dyDescent="0.25">
      <c r="A2514" s="217" t="str">
        <f t="shared" si="122"/>
        <v>ƒ __/__</v>
      </c>
      <c r="B2514" s="217" t="str">
        <f>IFERROR(IF(VLOOKUP(L2514,ActivityList[#Data],13,0)="Yes"," "&amp;Map,"")&amp;IF(VLOOKUP(L2514,ActivityList[#Data],14,0)="Yes"," "&amp;Timeline,IF(VLOOKUP(L2514,ActivityList[#Data],14,0)="Figure"," "&amp;Timeline&amp;Figure,"")),"")</f>
        <v/>
      </c>
      <c r="C2514" s="85" t="str">
        <v>Work through pp.20-23</v>
      </c>
      <c r="D2514" s="218" t="str">
        <v>+ The Weather Book</v>
      </c>
      <c r="E2514" s="218" t="str">
        <v>Science</v>
      </c>
      <c r="F2514" s="219">
        <v>0</v>
      </c>
      <c r="G2514" s="5">
        <v>76</v>
      </c>
      <c r="H2514" s="5" t="str">
        <v>Ethan‚ Jesse</v>
      </c>
      <c r="I2514" s="5" t="str">
        <v>Planned</v>
      </c>
      <c r="J2514" s="220">
        <f>_xlfn.XLOOKUP(G2514,Calendar!$A$2:$A$300,Calendar!$B$2:$B$300)</f>
        <v>43451</v>
      </c>
      <c r="K2514" s="5" t="b">
        <f t="shared" ca="1" si="120"/>
        <v>0</v>
      </c>
      <c r="L2514" s="5" t="str">
        <f t="shared" si="121"/>
        <v>Science+ The Weather Book76</v>
      </c>
    </row>
    <row r="2515" spans="1:12" hidden="1" x14ac:dyDescent="0.25">
      <c r="A2515" s="217" t="str">
        <f t="shared" si="122"/>
        <v>ƒ __/__</v>
      </c>
      <c r="B2515" s="217" t="str">
        <f>IFERROR(IF(VLOOKUP(L2515,ActivityList[#Data],13,0)="Yes"," "&amp;Map,"")&amp;IF(VLOOKUP(L2515,ActivityList[#Data],14,0)="Yes"," "&amp;Timeline,IF(VLOOKUP(L2515,ActivityList[#Data],14,0)="Figure"," "&amp;Timeline&amp;Figure,"")),"")</f>
        <v/>
      </c>
      <c r="C2515" s="85" t="str">
        <v>Work through pp.24-27</v>
      </c>
      <c r="D2515" s="218" t="str">
        <v>+ The Weather Book</v>
      </c>
      <c r="E2515" s="218" t="str">
        <v>Science</v>
      </c>
      <c r="F2515" s="219">
        <v>0</v>
      </c>
      <c r="G2515" s="5">
        <v>78</v>
      </c>
      <c r="H2515" s="5" t="str">
        <v>Ethan‚ Jesse</v>
      </c>
      <c r="I2515" s="5" t="str">
        <v>Planned</v>
      </c>
      <c r="J2515" s="220">
        <f>_xlfn.XLOOKUP(G2515,Calendar!$A$2:$A$300,Calendar!$B$2:$B$300)</f>
        <v>43453</v>
      </c>
      <c r="K2515" s="5" t="b">
        <f t="shared" ref="K2515:K2578" ca="1" si="123">J2515&lt;=$D$1</f>
        <v>0</v>
      </c>
      <c r="L2515" s="5" t="str">
        <f t="shared" ref="L2515:L2578" si="124">E2515&amp;D2515&amp;G2515</f>
        <v>Science+ The Weather Book78</v>
      </c>
    </row>
    <row r="2516" spans="1:12" hidden="1" x14ac:dyDescent="0.25">
      <c r="A2516" s="217" t="str">
        <f t="shared" si="122"/>
        <v>ƒ __/__</v>
      </c>
      <c r="B2516" s="217" t="str">
        <f>IFERROR(IF(VLOOKUP(L2516,ActivityList[#Data],13,0)="Yes"," "&amp;Map,"")&amp;IF(VLOOKUP(L2516,ActivityList[#Data],14,0)="Yes"," "&amp;Timeline,IF(VLOOKUP(L2516,ActivityList[#Data],14,0)="Figure"," "&amp;Timeline&amp;Figure,"")),"")</f>
        <v/>
      </c>
      <c r="C2516" s="85" t="str">
        <v>Work through pp.28-31</v>
      </c>
      <c r="D2516" s="218" t="str">
        <v>+ The Weather Book</v>
      </c>
      <c r="E2516" s="218" t="str">
        <v>Science</v>
      </c>
      <c r="F2516" s="219">
        <v>0</v>
      </c>
      <c r="G2516" s="5">
        <v>79</v>
      </c>
      <c r="H2516" s="5" t="str">
        <v>Ethan‚ Jesse</v>
      </c>
      <c r="I2516" s="5" t="str">
        <v>Planned</v>
      </c>
      <c r="J2516" s="220">
        <f>_xlfn.XLOOKUP(G2516,Calendar!$A$2:$A$300,Calendar!$B$2:$B$300)</f>
        <v>43454</v>
      </c>
      <c r="K2516" s="5" t="b">
        <f t="shared" ca="1" si="123"/>
        <v>0</v>
      </c>
      <c r="L2516" s="5" t="str">
        <f t="shared" si="124"/>
        <v>Science+ The Weather Book79</v>
      </c>
    </row>
    <row r="2517" spans="1:12" hidden="1" x14ac:dyDescent="0.25">
      <c r="A2517" s="217" t="str">
        <f t="shared" si="122"/>
        <v>ƒ __/__</v>
      </c>
      <c r="B2517" s="217" t="str">
        <f>IFERROR(IF(VLOOKUP(L2517,ActivityList[#Data],13,0)="Yes"," "&amp;Map,"")&amp;IF(VLOOKUP(L2517,ActivityList[#Data],14,0)="Yes"," "&amp;Timeline,IF(VLOOKUP(L2517,ActivityList[#Data],14,0)="Figure"," "&amp;Timeline&amp;Figure,"")),"")</f>
        <v/>
      </c>
      <c r="C2517" s="85" t="str">
        <v>Work through pp.32-35</v>
      </c>
      <c r="D2517" s="218" t="str">
        <v>+ The Weather Book</v>
      </c>
      <c r="E2517" s="218" t="str">
        <v>Science</v>
      </c>
      <c r="F2517" s="219">
        <v>0</v>
      </c>
      <c r="G2517" s="5">
        <v>81</v>
      </c>
      <c r="H2517" s="5" t="str">
        <v>Ethan‚ Jesse</v>
      </c>
      <c r="I2517" s="5" t="str">
        <v>Planned</v>
      </c>
      <c r="J2517" s="220">
        <f>_xlfn.XLOOKUP(G2517,Calendar!$A$2:$A$300,Calendar!$B$2:$B$300)</f>
        <v>43461</v>
      </c>
      <c r="K2517" s="5" t="b">
        <f t="shared" ca="1" si="123"/>
        <v>0</v>
      </c>
      <c r="L2517" s="5" t="str">
        <f t="shared" si="124"/>
        <v>Science+ The Weather Book81</v>
      </c>
    </row>
    <row r="2518" spans="1:12" hidden="1" x14ac:dyDescent="0.25">
      <c r="A2518" s="217" t="str">
        <f t="shared" si="122"/>
        <v>ƒ __/__</v>
      </c>
      <c r="B2518" s="217" t="str">
        <f>IFERROR(IF(VLOOKUP(L2518,ActivityList[#Data],13,0)="Yes"," "&amp;Map,"")&amp;IF(VLOOKUP(L2518,ActivityList[#Data],14,0)="Yes"," "&amp;Timeline,IF(VLOOKUP(L2518,ActivityList[#Data],14,0)="Figure"," "&amp;Timeline&amp;Figure,"")),"")</f>
        <v/>
      </c>
      <c r="C2518" s="85" t="str">
        <v>Work through pp.36-39</v>
      </c>
      <c r="D2518" s="218" t="str">
        <v>+ The Weather Book</v>
      </c>
      <c r="E2518" s="218" t="str">
        <v>Science</v>
      </c>
      <c r="F2518" s="219">
        <v>0</v>
      </c>
      <c r="G2518" s="5">
        <v>83</v>
      </c>
      <c r="H2518" s="5" t="str">
        <v>Ethan‚ Jesse</v>
      </c>
      <c r="I2518" s="5" t="str">
        <v>Planned</v>
      </c>
      <c r="J2518" s="220">
        <f>_xlfn.XLOOKUP(G2518,Calendar!$A$2:$A$300,Calendar!$B$2:$B$300)</f>
        <v>43467</v>
      </c>
      <c r="K2518" s="5" t="b">
        <f t="shared" ca="1" si="123"/>
        <v>0</v>
      </c>
      <c r="L2518" s="5" t="str">
        <f t="shared" si="124"/>
        <v>Science+ The Weather Book83</v>
      </c>
    </row>
    <row r="2519" spans="1:12" hidden="1" x14ac:dyDescent="0.25">
      <c r="A2519" s="217" t="str">
        <f t="shared" si="122"/>
        <v>ƒ __/__</v>
      </c>
      <c r="B2519" s="217" t="str">
        <f>IFERROR(IF(VLOOKUP(L2519,ActivityList[#Data],13,0)="Yes"," "&amp;Map,"")&amp;IF(VLOOKUP(L2519,ActivityList[#Data],14,0)="Yes"," "&amp;Timeline,IF(VLOOKUP(L2519,ActivityList[#Data],14,0)="Figure"," "&amp;Timeline&amp;Figure,"")),"")</f>
        <v/>
      </c>
      <c r="C2519" s="85" t="str">
        <v>Work through pp.40-43</v>
      </c>
      <c r="D2519" s="218" t="str">
        <v>+ The Weather Book</v>
      </c>
      <c r="E2519" s="218" t="str">
        <v>Science</v>
      </c>
      <c r="F2519" s="219">
        <v>0</v>
      </c>
      <c r="G2519" s="5">
        <v>86</v>
      </c>
      <c r="H2519" s="5" t="str">
        <v>Ethan‚ Jesse</v>
      </c>
      <c r="I2519" s="5" t="str">
        <v>Planned</v>
      </c>
      <c r="J2519" s="220">
        <f>_xlfn.XLOOKUP(G2519,Calendar!$A$2:$A$300,Calendar!$B$2:$B$300)</f>
        <v>43472</v>
      </c>
      <c r="K2519" s="5" t="b">
        <f t="shared" ca="1" si="123"/>
        <v>0</v>
      </c>
      <c r="L2519" s="5" t="str">
        <f t="shared" si="124"/>
        <v>Science+ The Weather Book86</v>
      </c>
    </row>
    <row r="2520" spans="1:12" hidden="1" x14ac:dyDescent="0.25">
      <c r="A2520" s="217" t="str">
        <f t="shared" si="122"/>
        <v>ƒ __/__</v>
      </c>
      <c r="B2520" s="217" t="str">
        <f>IFERROR(IF(VLOOKUP(L2520,ActivityList[#Data],13,0)="Yes"," "&amp;Map,"")&amp;IF(VLOOKUP(L2520,ActivityList[#Data],14,0)="Yes"," "&amp;Timeline,IF(VLOOKUP(L2520,ActivityList[#Data],14,0)="Figure"," "&amp;Timeline&amp;Figure,"")),"")</f>
        <v/>
      </c>
      <c r="C2520" s="85" t="str">
        <v>Work through pp.44-47</v>
      </c>
      <c r="D2520" s="218" t="str">
        <v>+ The Weather Book</v>
      </c>
      <c r="E2520" s="218" t="str">
        <v>Science</v>
      </c>
      <c r="F2520" s="219">
        <v>0</v>
      </c>
      <c r="G2520" s="5">
        <v>88</v>
      </c>
      <c r="H2520" s="5" t="str">
        <v>Ethan‚ Jesse</v>
      </c>
      <c r="I2520" s="5" t="str">
        <v>Planned</v>
      </c>
      <c r="J2520" s="220">
        <f>_xlfn.XLOOKUP(G2520,Calendar!$A$2:$A$300,Calendar!$B$2:$B$300)</f>
        <v>43474</v>
      </c>
      <c r="K2520" s="5" t="b">
        <f t="shared" ca="1" si="123"/>
        <v>0</v>
      </c>
      <c r="L2520" s="5" t="str">
        <f t="shared" si="124"/>
        <v>Science+ The Weather Book88</v>
      </c>
    </row>
    <row r="2521" spans="1:12" hidden="1" x14ac:dyDescent="0.25">
      <c r="A2521" s="217" t="str">
        <f t="shared" si="122"/>
        <v>ƒ __/__</v>
      </c>
      <c r="B2521" s="217" t="str">
        <f>IFERROR(IF(VLOOKUP(L2521,ActivityList[#Data],13,0)="Yes"," "&amp;Map,"")&amp;IF(VLOOKUP(L2521,ActivityList[#Data],14,0)="Yes"," "&amp;Timeline,IF(VLOOKUP(L2521,ActivityList[#Data],14,0)="Figure"," "&amp;Timeline&amp;Figure,"")),"")</f>
        <v/>
      </c>
      <c r="C2521" s="85" t="str">
        <v>Work through pp.48-51</v>
      </c>
      <c r="D2521" s="218" t="str">
        <v>+ The Weather Book</v>
      </c>
      <c r="E2521" s="218" t="str">
        <v>Science</v>
      </c>
      <c r="F2521" s="219">
        <v>0</v>
      </c>
      <c r="G2521" s="5">
        <v>89</v>
      </c>
      <c r="H2521" s="5" t="str">
        <v>Ethan‚ Jesse</v>
      </c>
      <c r="I2521" s="5" t="str">
        <v>Planned</v>
      </c>
      <c r="J2521" s="220">
        <f>_xlfn.XLOOKUP(G2521,Calendar!$A$2:$A$300,Calendar!$B$2:$B$300)</f>
        <v>43475</v>
      </c>
      <c r="K2521" s="5" t="b">
        <f t="shared" ca="1" si="123"/>
        <v>0</v>
      </c>
      <c r="L2521" s="5" t="str">
        <f t="shared" si="124"/>
        <v>Science+ The Weather Book89</v>
      </c>
    </row>
    <row r="2522" spans="1:12" hidden="1" x14ac:dyDescent="0.25">
      <c r="A2522" s="217" t="str">
        <f t="shared" si="122"/>
        <v>ƒ __/__</v>
      </c>
      <c r="B2522" s="217" t="str">
        <f>IFERROR(IF(VLOOKUP(L2522,ActivityList[#Data],13,0)="Yes"," "&amp;Map,"")&amp;IF(VLOOKUP(L2522,ActivityList[#Data],14,0)="Yes"," "&amp;Timeline,IF(VLOOKUP(L2522,ActivityList[#Data],14,0)="Figure"," "&amp;Timeline&amp;Figure,"")),"")</f>
        <v/>
      </c>
      <c r="C2522" s="85" t="str">
        <v>Work through pp.52-55</v>
      </c>
      <c r="D2522" s="218" t="str">
        <v>+ The Weather Book</v>
      </c>
      <c r="E2522" s="218" t="str">
        <v>Science</v>
      </c>
      <c r="F2522" s="219">
        <v>0</v>
      </c>
      <c r="G2522" s="5">
        <v>91</v>
      </c>
      <c r="H2522" s="5" t="str">
        <v>Ethan‚ Jesse</v>
      </c>
      <c r="I2522" s="5" t="str">
        <v>Planned</v>
      </c>
      <c r="J2522" s="220">
        <f>_xlfn.XLOOKUP(G2522,Calendar!$A$2:$A$300,Calendar!$B$2:$B$300)</f>
        <v>43479</v>
      </c>
      <c r="K2522" s="5" t="b">
        <f t="shared" ca="1" si="123"/>
        <v>0</v>
      </c>
      <c r="L2522" s="5" t="str">
        <f t="shared" si="124"/>
        <v>Science+ The Weather Book91</v>
      </c>
    </row>
    <row r="2523" spans="1:12" hidden="1" x14ac:dyDescent="0.25">
      <c r="A2523" s="217" t="str">
        <f t="shared" si="122"/>
        <v>ƒ __/__</v>
      </c>
      <c r="B2523" s="217" t="str">
        <f>IFERROR(IF(VLOOKUP(L2523,ActivityList[#Data],13,0)="Yes"," "&amp;Map,"")&amp;IF(VLOOKUP(L2523,ActivityList[#Data],14,0)="Yes"," "&amp;Timeline,IF(VLOOKUP(L2523,ActivityList[#Data],14,0)="Figure"," "&amp;Timeline&amp;Figure,"")),"")</f>
        <v/>
      </c>
      <c r="C2523" s="85" t="str">
        <v>Work through pp.56-59</v>
      </c>
      <c r="D2523" s="218" t="str">
        <v>+ The Weather Book</v>
      </c>
      <c r="E2523" s="218" t="str">
        <v>Science</v>
      </c>
      <c r="F2523" s="219">
        <v>0</v>
      </c>
      <c r="G2523" s="5">
        <v>93</v>
      </c>
      <c r="H2523" s="5" t="str">
        <v>Ethan‚ Jesse</v>
      </c>
      <c r="I2523" s="5" t="str">
        <v>Planned</v>
      </c>
      <c r="J2523" s="220">
        <f>_xlfn.XLOOKUP(G2523,Calendar!$A$2:$A$300,Calendar!$B$2:$B$300)</f>
        <v>43481</v>
      </c>
      <c r="K2523" s="5" t="b">
        <f t="shared" ca="1" si="123"/>
        <v>0</v>
      </c>
      <c r="L2523" s="5" t="str">
        <f t="shared" si="124"/>
        <v>Science+ The Weather Book93</v>
      </c>
    </row>
    <row r="2524" spans="1:12" hidden="1" x14ac:dyDescent="0.25">
      <c r="A2524" s="217" t="str">
        <f t="shared" si="122"/>
        <v>ƒ __/__</v>
      </c>
      <c r="B2524" s="217" t="str">
        <f>IFERROR(IF(VLOOKUP(L2524,ActivityList[#Data],13,0)="Yes"," "&amp;Map,"")&amp;IF(VLOOKUP(L2524,ActivityList[#Data],14,0)="Yes"," "&amp;Timeline,IF(VLOOKUP(L2524,ActivityList[#Data],14,0)="Figure"," "&amp;Timeline&amp;Figure,"")),"")</f>
        <v/>
      </c>
      <c r="C2524" s="85" t="str">
        <v>Work through pp.60-63</v>
      </c>
      <c r="D2524" s="218" t="str">
        <v>+ The Weather Book</v>
      </c>
      <c r="E2524" s="218" t="str">
        <v>Science</v>
      </c>
      <c r="F2524" s="219">
        <v>0</v>
      </c>
      <c r="G2524" s="5">
        <v>96</v>
      </c>
      <c r="H2524" s="5" t="str">
        <v>Ethan‚ Jesse</v>
      </c>
      <c r="I2524" s="5" t="str">
        <v>Planned</v>
      </c>
      <c r="J2524" s="220">
        <f>_xlfn.XLOOKUP(G2524,Calendar!$A$2:$A$300,Calendar!$B$2:$B$300)</f>
        <v>43486</v>
      </c>
      <c r="K2524" s="5" t="b">
        <f t="shared" ca="1" si="123"/>
        <v>0</v>
      </c>
      <c r="L2524" s="5" t="str">
        <f t="shared" si="124"/>
        <v>Science+ The Weather Book96</v>
      </c>
    </row>
    <row r="2525" spans="1:12" hidden="1" x14ac:dyDescent="0.25">
      <c r="A2525" s="217" t="str">
        <f t="shared" si="122"/>
        <v>ƒ __/__</v>
      </c>
      <c r="B2525" s="217" t="str">
        <f>IFERROR(IF(VLOOKUP(L2525,ActivityList[#Data],13,0)="Yes"," "&amp;Map,"")&amp;IF(VLOOKUP(L2525,ActivityList[#Data],14,0)="Yes"," "&amp;Timeline,IF(VLOOKUP(L2525,ActivityList[#Data],14,0)="Figure"," "&amp;Timeline&amp;Figure,"")),"")</f>
        <v/>
      </c>
      <c r="C2525" s="85" t="str">
        <v>Work through pp.64-67</v>
      </c>
      <c r="D2525" s="218" t="str">
        <v>+ The Weather Book</v>
      </c>
      <c r="E2525" s="218" t="str">
        <v>Science</v>
      </c>
      <c r="F2525" s="219">
        <v>0</v>
      </c>
      <c r="G2525" s="5">
        <v>98</v>
      </c>
      <c r="H2525" s="5" t="str">
        <v>Ethan‚ Jesse</v>
      </c>
      <c r="I2525" s="5" t="str">
        <v>Planned</v>
      </c>
      <c r="J2525" s="220">
        <f>_xlfn.XLOOKUP(G2525,Calendar!$A$2:$A$300,Calendar!$B$2:$B$300)</f>
        <v>43488</v>
      </c>
      <c r="K2525" s="5" t="b">
        <f t="shared" ca="1" si="123"/>
        <v>0</v>
      </c>
      <c r="L2525" s="5" t="str">
        <f t="shared" si="124"/>
        <v>Science+ The Weather Book98</v>
      </c>
    </row>
    <row r="2526" spans="1:12" hidden="1" x14ac:dyDescent="0.25">
      <c r="A2526" s="217" t="str">
        <f t="shared" si="122"/>
        <v>ƒ __/__</v>
      </c>
      <c r="B2526" s="217" t="str">
        <f>IFERROR(IF(VLOOKUP(L2526,ActivityList[#Data],13,0)="Yes"," "&amp;Map,"")&amp;IF(VLOOKUP(L2526,ActivityList[#Data],14,0)="Yes"," "&amp;Timeline,IF(VLOOKUP(L2526,ActivityList[#Data],14,0)="Figure"," "&amp;Timeline&amp;Figure,"")),"")</f>
        <v/>
      </c>
      <c r="C2526" s="85" t="str">
        <v>Work through pp.68-71</v>
      </c>
      <c r="D2526" s="218" t="str">
        <v>+ The Weather Book</v>
      </c>
      <c r="E2526" s="218" t="str">
        <v>Science</v>
      </c>
      <c r="F2526" s="219">
        <v>0</v>
      </c>
      <c r="G2526" s="5">
        <v>101</v>
      </c>
      <c r="H2526" s="5" t="str">
        <v>Ethan‚ Jesse</v>
      </c>
      <c r="I2526" s="5" t="str">
        <v>Planned</v>
      </c>
      <c r="J2526" s="220">
        <f>_xlfn.XLOOKUP(G2526,Calendar!$A$2:$A$300,Calendar!$B$2:$B$300)</f>
        <v>43493</v>
      </c>
      <c r="K2526" s="5" t="b">
        <f t="shared" ca="1" si="123"/>
        <v>0</v>
      </c>
      <c r="L2526" s="5" t="str">
        <f t="shared" si="124"/>
        <v>Science+ The Weather Book101</v>
      </c>
    </row>
    <row r="2527" spans="1:12" hidden="1" x14ac:dyDescent="0.25">
      <c r="A2527" s="217" t="str">
        <f t="shared" si="122"/>
        <v>ƒ __/__</v>
      </c>
      <c r="B2527" s="217" t="str">
        <f>IFERROR(IF(VLOOKUP(L2527,ActivityList[#Data],13,0)="Yes"," "&amp;Map,"")&amp;IF(VLOOKUP(L2527,ActivityList[#Data],14,0)="Yes"," "&amp;Timeline,IF(VLOOKUP(L2527,ActivityList[#Data],14,0)="Figure"," "&amp;Timeline&amp;Figure,"")),"")</f>
        <v/>
      </c>
      <c r="C2527" s="85" t="str">
        <v>Work through pp.72-73</v>
      </c>
      <c r="D2527" s="218" t="str">
        <v>+ The Weather Book</v>
      </c>
      <c r="E2527" s="218" t="str">
        <v>Science</v>
      </c>
      <c r="F2527" s="219">
        <v>0</v>
      </c>
      <c r="G2527" s="5">
        <v>103</v>
      </c>
      <c r="H2527" s="5" t="str">
        <v>Ethan‚ Jesse</v>
      </c>
      <c r="I2527" s="5" t="str">
        <v>Planned</v>
      </c>
      <c r="J2527" s="220">
        <f>_xlfn.XLOOKUP(G2527,Calendar!$A$2:$A$300,Calendar!$B$2:$B$300)</f>
        <v>43495</v>
      </c>
      <c r="K2527" s="5" t="b">
        <f t="shared" ca="1" si="123"/>
        <v>0</v>
      </c>
      <c r="L2527" s="5" t="str">
        <f t="shared" si="124"/>
        <v>Science+ The Weather Book103</v>
      </c>
    </row>
    <row r="2528" spans="1:12" hidden="1" x14ac:dyDescent="0.25">
      <c r="A2528" s="217" t="str">
        <f t="shared" si="122"/>
        <v>ƒ __/__</v>
      </c>
      <c r="B2528" s="217" t="str">
        <f>IFERROR(IF(VLOOKUP(L2528,ActivityList[#Data],13,0)="Yes"," "&amp;Map,"")&amp;IF(VLOOKUP(L2528,ActivityList[#Data],14,0)="Yes"," "&amp;Timeline,IF(VLOOKUP(L2528,ActivityList[#Data],14,0)="Figure"," "&amp;Timeline&amp;Figure,"")),"")</f>
        <v/>
      </c>
      <c r="C2528" s="85" t="str">
        <v>Work through pp.74-77</v>
      </c>
      <c r="D2528" s="218" t="str">
        <v>+ The Weather Book</v>
      </c>
      <c r="E2528" s="218" t="str">
        <v>Science</v>
      </c>
      <c r="F2528" s="219">
        <v>0</v>
      </c>
      <c r="G2528" s="5">
        <v>106</v>
      </c>
      <c r="H2528" s="5" t="str">
        <v>Ethan‚ Jesse</v>
      </c>
      <c r="I2528" s="5" t="str">
        <v>Planned</v>
      </c>
      <c r="J2528" s="220">
        <f>_xlfn.XLOOKUP(G2528,Calendar!$A$2:$A$300,Calendar!$B$2:$B$300)</f>
        <v>43500</v>
      </c>
      <c r="K2528" s="5" t="b">
        <f t="shared" ca="1" si="123"/>
        <v>0</v>
      </c>
      <c r="L2528" s="5" t="str">
        <f t="shared" si="124"/>
        <v>Science+ The Weather Book106</v>
      </c>
    </row>
    <row r="2529" spans="1:12" hidden="1" x14ac:dyDescent="0.25">
      <c r="A2529" s="217" t="str">
        <f t="shared" si="122"/>
        <v>ƒ __/__</v>
      </c>
      <c r="B2529" s="217" t="str">
        <f>IFERROR(IF(VLOOKUP(L2529,ActivityList[#Data],13,0)="Yes"," "&amp;Map,"")&amp;IF(VLOOKUP(L2529,ActivityList[#Data],14,0)="Yes"," "&amp;Timeline,IF(VLOOKUP(L2529,ActivityList[#Data],14,0)="Figure"," "&amp;Timeline&amp;Figure,"")),"")</f>
        <v/>
      </c>
      <c r="C2529" s="85" t="str">
        <v>Work through pp.78-81</v>
      </c>
      <c r="D2529" s="218" t="str">
        <v>+ The Weather Book</v>
      </c>
      <c r="E2529" s="218" t="str">
        <v>Science</v>
      </c>
      <c r="F2529" s="219">
        <v>0</v>
      </c>
      <c r="G2529" s="5">
        <v>108</v>
      </c>
      <c r="H2529" s="5" t="str">
        <v>Ethan‚ Jesse</v>
      </c>
      <c r="I2529" s="5" t="str">
        <v>Planned</v>
      </c>
      <c r="J2529" s="220">
        <f>_xlfn.XLOOKUP(G2529,Calendar!$A$2:$A$300,Calendar!$B$2:$B$300)</f>
        <v>43502</v>
      </c>
      <c r="K2529" s="5" t="b">
        <f t="shared" ca="1" si="123"/>
        <v>0</v>
      </c>
      <c r="L2529" s="5" t="str">
        <f t="shared" si="124"/>
        <v>Science+ The Weather Book108</v>
      </c>
    </row>
    <row r="2530" spans="1:12" hidden="1" x14ac:dyDescent="0.25">
      <c r="A2530" s="217" t="str">
        <f t="shared" si="122"/>
        <v>ƒ __/__</v>
      </c>
      <c r="B2530" s="217" t="str">
        <f>IFERROR(IF(VLOOKUP(L2530,ActivityList[#Data],13,0)="Yes"," "&amp;Map,"")&amp;IF(VLOOKUP(L2530,ActivityList[#Data],14,0)="Yes"," "&amp;Timeline,IF(VLOOKUP(L2530,ActivityList[#Data],14,0)="Figure"," "&amp;Timeline&amp;Figure,"")),"")</f>
        <v/>
      </c>
      <c r="C2530" s="85" t="str">
        <v>Work through pp.82-85</v>
      </c>
      <c r="D2530" s="218" t="str">
        <v>+ The Weather Book</v>
      </c>
      <c r="E2530" s="218" t="str">
        <v>Science</v>
      </c>
      <c r="F2530" s="219">
        <v>0</v>
      </c>
      <c r="G2530" s="5">
        <v>111</v>
      </c>
      <c r="H2530" s="5" t="str">
        <v>Ethan‚ Jesse</v>
      </c>
      <c r="I2530" s="5" t="str">
        <v>Planned</v>
      </c>
      <c r="J2530" s="220">
        <f>_xlfn.XLOOKUP(G2530,Calendar!$A$2:$A$300,Calendar!$B$2:$B$300)</f>
        <v>43507</v>
      </c>
      <c r="K2530" s="5" t="b">
        <f t="shared" ca="1" si="123"/>
        <v>0</v>
      </c>
      <c r="L2530" s="5" t="str">
        <f t="shared" si="124"/>
        <v>Science+ The Weather Book111</v>
      </c>
    </row>
    <row r="2531" spans="1:12" hidden="1" x14ac:dyDescent="0.25">
      <c r="A2531" s="217" t="str">
        <f t="shared" si="122"/>
        <v>ƒ __/__</v>
      </c>
      <c r="B2531" s="217" t="str">
        <f>IFERROR(IF(VLOOKUP(L2531,ActivityList[#Data],13,0)="Yes"," "&amp;Map,"")&amp;IF(VLOOKUP(L2531,ActivityList[#Data],14,0)="Yes"," "&amp;Timeline,IF(VLOOKUP(L2531,ActivityList[#Data],14,0)="Figure"," "&amp;Timeline&amp;Figure,"")),"")</f>
        <v/>
      </c>
      <c r="C2531" s="85" t="str">
        <v>Work through pp.86-89</v>
      </c>
      <c r="D2531" s="218" t="str">
        <v>+ The Weather Book</v>
      </c>
      <c r="E2531" s="218" t="str">
        <v>Science</v>
      </c>
      <c r="F2531" s="219">
        <v>0</v>
      </c>
      <c r="G2531" s="5">
        <v>113</v>
      </c>
      <c r="H2531" s="5" t="str">
        <v>Ethan‚ Jesse</v>
      </c>
      <c r="I2531" s="5" t="str">
        <v>Planned</v>
      </c>
      <c r="J2531" s="220">
        <f>_xlfn.XLOOKUP(G2531,Calendar!$A$2:$A$300,Calendar!$B$2:$B$300)</f>
        <v>43509</v>
      </c>
      <c r="K2531" s="5" t="b">
        <f t="shared" ca="1" si="123"/>
        <v>0</v>
      </c>
      <c r="L2531" s="5" t="str">
        <f t="shared" si="124"/>
        <v>Science+ The Weather Book113</v>
      </c>
    </row>
    <row r="2532" spans="1:12" hidden="1" x14ac:dyDescent="0.25">
      <c r="A2532" s="217" t="str">
        <f t="shared" si="122"/>
        <v>ƒ __/__</v>
      </c>
      <c r="B2532" s="217" t="str">
        <f>IFERROR(IF(VLOOKUP(L2532,ActivityList[#Data],13,0)="Yes"," "&amp;Map,"")&amp;IF(VLOOKUP(L2532,ActivityList[#Data],14,0)="Yes"," "&amp;Timeline,IF(VLOOKUP(L2532,ActivityList[#Data],14,0)="Figure"," "&amp;Timeline&amp;Figure,"")),"")</f>
        <v/>
      </c>
      <c r="C2532" s="85" t="str">
        <v>Work through pp.90-91</v>
      </c>
      <c r="D2532" s="218" t="str">
        <v>+ The Weather Book</v>
      </c>
      <c r="E2532" s="218" t="str">
        <v>Science</v>
      </c>
      <c r="F2532" s="219">
        <v>0</v>
      </c>
      <c r="G2532" s="5">
        <v>114</v>
      </c>
      <c r="H2532" s="5" t="str">
        <v>Ethan‚ Jesse</v>
      </c>
      <c r="I2532" s="5" t="str">
        <v>Planned</v>
      </c>
      <c r="J2532" s="220">
        <f>_xlfn.XLOOKUP(G2532,Calendar!$A$2:$A$300,Calendar!$B$2:$B$300)</f>
        <v>43510</v>
      </c>
      <c r="K2532" s="5" t="b">
        <f t="shared" ca="1" si="123"/>
        <v>0</v>
      </c>
      <c r="L2532" s="5" t="str">
        <f t="shared" si="124"/>
        <v>Science+ The Weather Book114</v>
      </c>
    </row>
    <row r="2533" spans="1:12" hidden="1" x14ac:dyDescent="0.25">
      <c r="A2533" s="217" t="str">
        <f t="shared" si="122"/>
        <v>ƒ __/__</v>
      </c>
      <c r="B2533" s="217" t="str">
        <f>IFERROR(IF(VLOOKUP(L2533,ActivityList[#Data],13,0)="Yes"," "&amp;Map,"")&amp;IF(VLOOKUP(L2533,ActivityList[#Data],14,0)="Yes"," "&amp;Timeline,IF(VLOOKUP(L2533,ActivityList[#Data],14,0)="Figure"," "&amp;Timeline&amp;Figure,"")),"")</f>
        <v/>
      </c>
      <c r="C2533" s="85" t="str">
        <v>Work through pp.92-94</v>
      </c>
      <c r="D2533" s="218" t="str">
        <v>+ The Weather Book</v>
      </c>
      <c r="E2533" s="218" t="str">
        <v>Science</v>
      </c>
      <c r="F2533" s="219">
        <v>0</v>
      </c>
      <c r="G2533" s="5">
        <v>116</v>
      </c>
      <c r="H2533" s="5" t="str">
        <v>Ethan‚ Jesse</v>
      </c>
      <c r="I2533" s="5" t="str">
        <v>Planned</v>
      </c>
      <c r="J2533" s="220">
        <f>_xlfn.XLOOKUP(G2533,Calendar!$A$2:$A$300,Calendar!$B$2:$B$300)</f>
        <v>43514</v>
      </c>
      <c r="K2533" s="5" t="b">
        <f t="shared" ca="1" si="123"/>
        <v>0</v>
      </c>
      <c r="L2533" s="5" t="str">
        <f t="shared" si="124"/>
        <v>Science+ The Weather Book116</v>
      </c>
    </row>
    <row r="2534" spans="1:12" hidden="1" x14ac:dyDescent="0.25">
      <c r="A2534" s="217" t="str">
        <f t="shared" si="122"/>
        <v>ƒ __/__</v>
      </c>
      <c r="B2534" s="217" t="str">
        <f>IFERROR(IF(VLOOKUP(L2534,ActivityList[#Data],13,0)="Yes"," "&amp;Map,"")&amp;IF(VLOOKUP(L2534,ActivityList[#Data],14,0)="Yes"," "&amp;Timeline,IF(VLOOKUP(L2534,ActivityList[#Data],14,0)="Figure"," "&amp;Timeline&amp;Figure,"")),"")</f>
        <v/>
      </c>
      <c r="C2534" s="85" t="str">
        <v>Work through pp.1-9.  Explore any internet links</v>
      </c>
      <c r="D2534" s="218" t="str">
        <v>Usborne: Human Body</v>
      </c>
      <c r="E2534" s="218" t="str">
        <v>Science</v>
      </c>
      <c r="F2534" s="219">
        <v>0</v>
      </c>
      <c r="G2534" s="5">
        <v>1</v>
      </c>
      <c r="H2534" s="5" t="str">
        <v>Ethan‚ Jesse</v>
      </c>
      <c r="I2534" s="5" t="str">
        <v>Completed</v>
      </c>
      <c r="J2534" s="220">
        <f>_xlfn.XLOOKUP(G2534,Calendar!$A$2:$A$300,Calendar!$B$2:$B$300)</f>
        <v>43346</v>
      </c>
      <c r="K2534" s="5" t="b">
        <f t="shared" ca="1" si="123"/>
        <v>1</v>
      </c>
      <c r="L2534" s="5" t="str">
        <f t="shared" si="124"/>
        <v>ScienceUsborne: Human Body1</v>
      </c>
    </row>
    <row r="2535" spans="1:12" hidden="1" x14ac:dyDescent="0.25">
      <c r="A2535" s="217" t="str">
        <f t="shared" si="122"/>
        <v>ƒ __/__</v>
      </c>
      <c r="B2535" s="217" t="str">
        <f>IFERROR(IF(VLOOKUP(L2535,ActivityList[#Data],13,0)="Yes"," "&amp;Map,"")&amp;IF(VLOOKUP(L2535,ActivityList[#Data],14,0)="Yes"," "&amp;Timeline,IF(VLOOKUP(L2535,ActivityList[#Data],14,0)="Figure"," "&amp;Timeline&amp;Figure,"")),"")</f>
        <v/>
      </c>
      <c r="C2535" s="85" t="str">
        <v>Work through pp.10-11.  Explore any internet links</v>
      </c>
      <c r="D2535" s="218" t="str">
        <v>Usborne: Human Body</v>
      </c>
      <c r="E2535" s="218" t="str">
        <v>Science</v>
      </c>
      <c r="F2535" s="219">
        <v>0</v>
      </c>
      <c r="G2535" s="5">
        <v>2</v>
      </c>
      <c r="H2535" s="5" t="str">
        <v>Ethan‚ Jesse</v>
      </c>
      <c r="I2535" s="5" t="str">
        <v>Completed</v>
      </c>
      <c r="J2535" s="220">
        <f>_xlfn.XLOOKUP(G2535,Calendar!$A$2:$A$300,Calendar!$B$2:$B$300)</f>
        <v>43347</v>
      </c>
      <c r="K2535" s="5" t="b">
        <f t="shared" ca="1" si="123"/>
        <v>1</v>
      </c>
      <c r="L2535" s="5" t="str">
        <f t="shared" si="124"/>
        <v>ScienceUsborne: Human Body2</v>
      </c>
    </row>
    <row r="2536" spans="1:12" hidden="1" x14ac:dyDescent="0.25">
      <c r="A2536" s="217" t="str">
        <f t="shared" si="122"/>
        <v>ƒ __/__</v>
      </c>
      <c r="B2536" s="217" t="str">
        <f>IFERROR(IF(VLOOKUP(L2536,ActivityList[#Data],13,0)="Yes"," "&amp;Map,"")&amp;IF(VLOOKUP(L2536,ActivityList[#Data],14,0)="Yes"," "&amp;Timeline,IF(VLOOKUP(L2536,ActivityList[#Data],14,0)="Figure"," "&amp;Timeline&amp;Figure,"")),"")</f>
        <v/>
      </c>
      <c r="C2536" s="85" t="str">
        <v>Work through pp.12-13.  Explore any internet links</v>
      </c>
      <c r="D2536" s="218" t="str">
        <v>Usborne: Human Body</v>
      </c>
      <c r="E2536" s="218" t="str">
        <v>Science</v>
      </c>
      <c r="F2536" s="219">
        <v>0</v>
      </c>
      <c r="G2536" s="5">
        <v>3</v>
      </c>
      <c r="H2536" s="5" t="str">
        <v>Ethan‚ Jesse</v>
      </c>
      <c r="I2536" s="5" t="str">
        <v>Completed</v>
      </c>
      <c r="J2536" s="220">
        <f>_xlfn.XLOOKUP(G2536,Calendar!$A$2:$A$300,Calendar!$B$2:$B$300)</f>
        <v>43348</v>
      </c>
      <c r="K2536" s="5" t="b">
        <f t="shared" ca="1" si="123"/>
        <v>1</v>
      </c>
      <c r="L2536" s="5" t="str">
        <f t="shared" si="124"/>
        <v>ScienceUsborne: Human Body3</v>
      </c>
    </row>
    <row r="2537" spans="1:12" hidden="1" x14ac:dyDescent="0.25">
      <c r="A2537" s="217" t="str">
        <f t="shared" si="122"/>
        <v>ƒ __/__</v>
      </c>
      <c r="B2537" s="217" t="str">
        <f>IFERROR(IF(VLOOKUP(L2537,ActivityList[#Data],13,0)="Yes"," "&amp;Map,"")&amp;IF(VLOOKUP(L2537,ActivityList[#Data],14,0)="Yes"," "&amp;Timeline,IF(VLOOKUP(L2537,ActivityList[#Data],14,0)="Figure"," "&amp;Timeline&amp;Figure,"")),"")</f>
        <v/>
      </c>
      <c r="C2537" s="85" t="str">
        <v>Work through pp.65-67  Explore any internet links</v>
      </c>
      <c r="D2537" s="218" t="str">
        <v>Usborne: Human Body</v>
      </c>
      <c r="E2537" s="218" t="str">
        <v>Science</v>
      </c>
      <c r="F2537" s="219">
        <v>0</v>
      </c>
      <c r="G2537" s="5">
        <v>4</v>
      </c>
      <c r="H2537" s="5" t="str">
        <v>Ethan‚ Jesse</v>
      </c>
      <c r="I2537" s="5" t="str">
        <v>Completed</v>
      </c>
      <c r="J2537" s="220">
        <f>_xlfn.XLOOKUP(G2537,Calendar!$A$2:$A$300,Calendar!$B$2:$B$300)</f>
        <v>43349</v>
      </c>
      <c r="K2537" s="5" t="b">
        <f t="shared" ca="1" si="123"/>
        <v>1</v>
      </c>
      <c r="L2537" s="5" t="str">
        <f t="shared" si="124"/>
        <v>ScienceUsborne: Human Body4</v>
      </c>
    </row>
    <row r="2538" spans="1:12" hidden="1" x14ac:dyDescent="0.25">
      <c r="A2538" s="217" t="str">
        <f t="shared" si="122"/>
        <v>ƒ __/__</v>
      </c>
      <c r="B2538" s="217" t="str">
        <f>IFERROR(IF(VLOOKUP(L2538,ActivityList[#Data],13,0)="Yes"," "&amp;Map,"")&amp;IF(VLOOKUP(L2538,ActivityList[#Data],14,0)="Yes"," "&amp;Timeline,IF(VLOOKUP(L2538,ActivityList[#Data],14,0)="Figure"," "&amp;Timeline&amp;Figure,"")),"")</f>
        <v/>
      </c>
      <c r="C2538" s="85" t="str">
        <v>Work through pp.68-69  Explore any internet links</v>
      </c>
      <c r="D2538" s="218" t="str">
        <v>Usborne: Human Body</v>
      </c>
      <c r="E2538" s="218" t="str">
        <v>Science</v>
      </c>
      <c r="F2538" s="219">
        <v>0</v>
      </c>
      <c r="G2538" s="5">
        <v>7</v>
      </c>
      <c r="H2538" s="5" t="str">
        <v>Ethan‚ Jesse</v>
      </c>
      <c r="I2538" s="5" t="str">
        <v>Completed</v>
      </c>
      <c r="J2538" s="220">
        <f>_xlfn.XLOOKUP(G2538,Calendar!$A$2:$A$300,Calendar!$B$2:$B$300)</f>
        <v>43354</v>
      </c>
      <c r="K2538" s="5" t="b">
        <f t="shared" ca="1" si="123"/>
        <v>1</v>
      </c>
      <c r="L2538" s="5" t="str">
        <f t="shared" si="124"/>
        <v>ScienceUsborne: Human Body7</v>
      </c>
    </row>
    <row r="2539" spans="1:12" hidden="1" x14ac:dyDescent="0.25">
      <c r="A2539" s="217" t="str">
        <f t="shared" si="122"/>
        <v>ƒ __/__</v>
      </c>
      <c r="B2539" s="217" t="str">
        <f>IFERROR(IF(VLOOKUP(L2539,ActivityList[#Data],13,0)="Yes"," "&amp;Map,"")&amp;IF(VLOOKUP(L2539,ActivityList[#Data],14,0)="Yes"," "&amp;Timeline,IF(VLOOKUP(L2539,ActivityList[#Data],14,0)="Figure"," "&amp;Timeline&amp;Figure,"")),"")</f>
        <v/>
      </c>
      <c r="C2539" s="85" t="str">
        <v>Work through pp.70-71.  Explore any internet links</v>
      </c>
      <c r="D2539" s="218" t="str">
        <v>Usborne: Human Body</v>
      </c>
      <c r="E2539" s="218" t="str">
        <v>Science</v>
      </c>
      <c r="F2539" s="219">
        <v>0</v>
      </c>
      <c r="G2539" s="5">
        <v>9</v>
      </c>
      <c r="H2539" s="5" t="str">
        <v>Ethan‚ Jesse</v>
      </c>
      <c r="I2539" s="5" t="str">
        <v>Completed</v>
      </c>
      <c r="J2539" s="220">
        <f>_xlfn.XLOOKUP(G2539,Calendar!$A$2:$A$300,Calendar!$B$2:$B$300)</f>
        <v>43356</v>
      </c>
      <c r="K2539" s="5" t="b">
        <f t="shared" ca="1" si="123"/>
        <v>1</v>
      </c>
      <c r="L2539" s="5" t="str">
        <f t="shared" si="124"/>
        <v>ScienceUsborne: Human Body9</v>
      </c>
    </row>
    <row r="2540" spans="1:12" hidden="1" x14ac:dyDescent="0.25">
      <c r="A2540" s="217" t="str">
        <f t="shared" si="122"/>
        <v>ƒ __/__</v>
      </c>
      <c r="B2540" s="217" t="str">
        <f>IFERROR(IF(VLOOKUP(L2540,ActivityList[#Data],13,0)="Yes"," "&amp;Map,"")&amp;IF(VLOOKUP(L2540,ActivityList[#Data],14,0)="Yes"," "&amp;Timeline,IF(VLOOKUP(L2540,ActivityList[#Data],14,0)="Figure"," "&amp;Timeline&amp;Figure,"")),"")</f>
        <v/>
      </c>
      <c r="C2540" s="85" t="str">
        <v>Work through pp.72-73.  Explore any internet links</v>
      </c>
      <c r="D2540" s="218" t="str">
        <v>Usborne: Human Body</v>
      </c>
      <c r="E2540" s="218" t="str">
        <v>Science</v>
      </c>
      <c r="F2540" s="219">
        <v>0</v>
      </c>
      <c r="G2540" s="5">
        <v>11</v>
      </c>
      <c r="H2540" s="5" t="str">
        <v>Ethan‚ Jesse</v>
      </c>
      <c r="I2540" s="5" t="str">
        <v>Completed</v>
      </c>
      <c r="J2540" s="220">
        <f>_xlfn.XLOOKUP(G2540,Calendar!$A$2:$A$300,Calendar!$B$2:$B$300)</f>
        <v>43360</v>
      </c>
      <c r="K2540" s="5" t="b">
        <f t="shared" ca="1" si="123"/>
        <v>1</v>
      </c>
      <c r="L2540" s="5" t="str">
        <f t="shared" si="124"/>
        <v>ScienceUsborne: Human Body11</v>
      </c>
    </row>
    <row r="2541" spans="1:12" hidden="1" x14ac:dyDescent="0.25">
      <c r="A2541" s="217" t="str">
        <f t="shared" si="122"/>
        <v>ƒ __/__</v>
      </c>
      <c r="B2541" s="217" t="str">
        <f>IFERROR(IF(VLOOKUP(L2541,ActivityList[#Data],13,0)="Yes"," "&amp;Map,"")&amp;IF(VLOOKUP(L2541,ActivityList[#Data],14,0)="Yes"," "&amp;Timeline,IF(VLOOKUP(L2541,ActivityList[#Data],14,0)="Figure"," "&amp;Timeline&amp;Figure,"")),"")</f>
        <v/>
      </c>
      <c r="C2541" s="85" t="str">
        <v>Work through pp.53-55.  Explore any internet links</v>
      </c>
      <c r="D2541" s="218" t="str">
        <v>Usborne: Human Body</v>
      </c>
      <c r="E2541" s="218" t="str">
        <v>Science</v>
      </c>
      <c r="F2541" s="219">
        <v>0</v>
      </c>
      <c r="G2541" s="5">
        <v>13</v>
      </c>
      <c r="H2541" s="5" t="str">
        <v>Ethan‚ Jesse</v>
      </c>
      <c r="I2541" s="5" t="str">
        <v>Completed</v>
      </c>
      <c r="J2541" s="220">
        <f>_xlfn.XLOOKUP(G2541,Calendar!$A$2:$A$300,Calendar!$B$2:$B$300)</f>
        <v>43362</v>
      </c>
      <c r="K2541" s="5" t="b">
        <f t="shared" ca="1" si="123"/>
        <v>1</v>
      </c>
      <c r="L2541" s="5" t="str">
        <f t="shared" si="124"/>
        <v>ScienceUsborne: Human Body13</v>
      </c>
    </row>
    <row r="2542" spans="1:12" hidden="1" x14ac:dyDescent="0.25">
      <c r="A2542" s="217" t="str">
        <f t="shared" si="122"/>
        <v>ƒ __/__</v>
      </c>
      <c r="B2542" s="217" t="str">
        <f>IFERROR(IF(VLOOKUP(L2542,ActivityList[#Data],13,0)="Yes"," "&amp;Map,"")&amp;IF(VLOOKUP(L2542,ActivityList[#Data],14,0)="Yes"," "&amp;Timeline,IF(VLOOKUP(L2542,ActivityList[#Data],14,0)="Figure"," "&amp;Timeline&amp;Figure,"")),"")</f>
        <v/>
      </c>
      <c r="C2542" s="85" t="str">
        <v>Work through pp.56-57.  Explore any internet links</v>
      </c>
      <c r="D2542" s="218" t="str">
        <v>Usborne: Human Body</v>
      </c>
      <c r="E2542" s="218" t="str">
        <v>Science</v>
      </c>
      <c r="F2542" s="219">
        <v>0</v>
      </c>
      <c r="G2542" s="5">
        <v>14</v>
      </c>
      <c r="H2542" s="5" t="str">
        <v>Ethan‚ Jesse</v>
      </c>
      <c r="I2542" s="5" t="str">
        <v>Completed</v>
      </c>
      <c r="J2542" s="220">
        <f>_xlfn.XLOOKUP(G2542,Calendar!$A$2:$A$300,Calendar!$B$2:$B$300)</f>
        <v>43363</v>
      </c>
      <c r="K2542" s="5" t="b">
        <f t="shared" ca="1" si="123"/>
        <v>1</v>
      </c>
      <c r="L2542" s="5" t="str">
        <f t="shared" si="124"/>
        <v>ScienceUsborne: Human Body14</v>
      </c>
    </row>
    <row r="2543" spans="1:12" hidden="1" x14ac:dyDescent="0.25">
      <c r="A2543" s="217" t="str">
        <f t="shared" si="122"/>
        <v>ƒ __/__</v>
      </c>
      <c r="B2543" s="217" t="str">
        <f>IFERROR(IF(VLOOKUP(L2543,ActivityList[#Data],13,0)="Yes"," "&amp;Map,"")&amp;IF(VLOOKUP(L2543,ActivityList[#Data],14,0)="Yes"," "&amp;Timeline,IF(VLOOKUP(L2543,ActivityList[#Data],14,0)="Figure"," "&amp;Timeline&amp;Figure,"")),"")</f>
        <v/>
      </c>
      <c r="C2543" s="85" t="str">
        <v>Work through pp.58-59.  Explore any internet links</v>
      </c>
      <c r="D2543" s="218" t="str">
        <v>Usborne: Human Body</v>
      </c>
      <c r="E2543" s="218" t="str">
        <v>Science</v>
      </c>
      <c r="F2543" s="219">
        <v>0</v>
      </c>
      <c r="G2543" s="5">
        <v>17</v>
      </c>
      <c r="H2543" s="5" t="str">
        <v>Ethan‚ Jesse</v>
      </c>
      <c r="I2543" s="5" t="str">
        <v>Completed</v>
      </c>
      <c r="J2543" s="220">
        <f>_xlfn.XLOOKUP(G2543,Calendar!$A$2:$A$300,Calendar!$B$2:$B$300)</f>
        <v>43368</v>
      </c>
      <c r="K2543" s="5" t="b">
        <f t="shared" ca="1" si="123"/>
        <v>1</v>
      </c>
      <c r="L2543" s="5" t="str">
        <f t="shared" si="124"/>
        <v>ScienceUsborne: Human Body17</v>
      </c>
    </row>
    <row r="2544" spans="1:12" hidden="1" x14ac:dyDescent="0.25">
      <c r="A2544" s="217" t="str">
        <f t="shared" si="122"/>
        <v>ƒ __/__</v>
      </c>
      <c r="B2544" s="217" t="str">
        <f>IFERROR(IF(VLOOKUP(L2544,ActivityList[#Data],13,0)="Yes"," "&amp;Map,"")&amp;IF(VLOOKUP(L2544,ActivityList[#Data],14,0)="Yes"," "&amp;Timeline,IF(VLOOKUP(L2544,ActivityList[#Data],14,0)="Figure"," "&amp;Timeline&amp;Figure,"")),"")</f>
        <v/>
      </c>
      <c r="C2544" s="85" t="str">
        <v>Work through pp.60-61.  Explore any internet links</v>
      </c>
      <c r="D2544" s="218" t="str">
        <v>Usborne: Human Body</v>
      </c>
      <c r="E2544" s="218" t="str">
        <v>Science</v>
      </c>
      <c r="F2544" s="219">
        <v>0</v>
      </c>
      <c r="G2544" s="5">
        <v>18</v>
      </c>
      <c r="H2544" s="5" t="str">
        <v>Ethan‚ Jesse</v>
      </c>
      <c r="I2544" s="5" t="str">
        <v>Completed</v>
      </c>
      <c r="J2544" s="220">
        <f>_xlfn.XLOOKUP(G2544,Calendar!$A$2:$A$300,Calendar!$B$2:$B$300)</f>
        <v>43369</v>
      </c>
      <c r="K2544" s="5" t="b">
        <f t="shared" ca="1" si="123"/>
        <v>1</v>
      </c>
      <c r="L2544" s="5" t="str">
        <f t="shared" si="124"/>
        <v>ScienceUsborne: Human Body18</v>
      </c>
    </row>
    <row r="2545" spans="1:12" hidden="1" x14ac:dyDescent="0.25">
      <c r="A2545" s="217" t="str">
        <f t="shared" si="122"/>
        <v>ƒ __/__</v>
      </c>
      <c r="B2545" s="217" t="str">
        <f>IFERROR(IF(VLOOKUP(L2545,ActivityList[#Data],13,0)="Yes"," "&amp;Map,"")&amp;IF(VLOOKUP(L2545,ActivityList[#Data],14,0)="Yes"," "&amp;Timeline,IF(VLOOKUP(L2545,ActivityList[#Data],14,0)="Figure"," "&amp;Timeline&amp;Figure,"")),"")</f>
        <v/>
      </c>
      <c r="C2545" s="85" t="str">
        <v>Work through pp.62-64.  Explore any internet links</v>
      </c>
      <c r="D2545" s="218" t="str">
        <v>Usborne: Human Body</v>
      </c>
      <c r="E2545" s="218" t="str">
        <v>Science</v>
      </c>
      <c r="F2545" s="219">
        <v>0</v>
      </c>
      <c r="G2545" s="5">
        <v>19</v>
      </c>
      <c r="H2545" s="5" t="str">
        <v>Ethan‚ Jesse</v>
      </c>
      <c r="I2545" s="5" t="str">
        <v>Completed</v>
      </c>
      <c r="J2545" s="220">
        <f>_xlfn.XLOOKUP(G2545,Calendar!$A$2:$A$300,Calendar!$B$2:$B$300)</f>
        <v>43370</v>
      </c>
      <c r="K2545" s="5" t="b">
        <f t="shared" ca="1" si="123"/>
        <v>1</v>
      </c>
      <c r="L2545" s="5" t="str">
        <f t="shared" si="124"/>
        <v>ScienceUsborne: Human Body19</v>
      </c>
    </row>
    <row r="2546" spans="1:12" hidden="1" x14ac:dyDescent="0.25">
      <c r="A2546" s="217" t="str">
        <f t="shared" si="122"/>
        <v>ƒ __/__</v>
      </c>
      <c r="B2546" s="217" t="str">
        <f>IFERROR(IF(VLOOKUP(L2546,ActivityList[#Data],13,0)="Yes"," "&amp;Map,"")&amp;IF(VLOOKUP(L2546,ActivityList[#Data],14,0)="Yes"," "&amp;Timeline,IF(VLOOKUP(L2546,ActivityList[#Data],14,0)="Figure"," "&amp;Timeline&amp;Figure,"")),"")</f>
        <v/>
      </c>
      <c r="C2546" s="85" t="str">
        <v>Work through pp.16-19.  Explore any internet links</v>
      </c>
      <c r="D2546" s="218" t="str">
        <v>Usborne: Human Body</v>
      </c>
      <c r="E2546" s="218" t="str">
        <v>Science</v>
      </c>
      <c r="F2546" s="219">
        <v>0</v>
      </c>
      <c r="G2546" s="5">
        <v>22</v>
      </c>
      <c r="H2546" s="5" t="str">
        <v>Ethan‚ Jesse</v>
      </c>
      <c r="I2546" s="5" t="str">
        <v>Completed</v>
      </c>
      <c r="J2546" s="220">
        <f>_xlfn.XLOOKUP(G2546,Calendar!$A$2:$A$300,Calendar!$B$2:$B$300)</f>
        <v>43375</v>
      </c>
      <c r="K2546" s="5" t="b">
        <f t="shared" ca="1" si="123"/>
        <v>1</v>
      </c>
      <c r="L2546" s="5" t="str">
        <f t="shared" si="124"/>
        <v>ScienceUsborne: Human Body22</v>
      </c>
    </row>
    <row r="2547" spans="1:12" x14ac:dyDescent="0.25">
      <c r="A2547" s="217" t="str">
        <f t="shared" si="122"/>
        <v>ƒ __/__</v>
      </c>
      <c r="B2547" s="217" t="str">
        <f>IFERROR(IF(VLOOKUP(L2547,ActivityList[#Data],13,0)="Yes"," "&amp;Map,"")&amp;IF(VLOOKUP(L2547,ActivityList[#Data],14,0)="Yes"," "&amp;Timeline,IF(VLOOKUP(L2547,ActivityList[#Data],14,0)="Figure"," "&amp;Timeline&amp;Figure,"")),"")</f>
        <v/>
      </c>
      <c r="C2547" s="85" t="str">
        <v>Work through pp.20-21.  Explore any internet links</v>
      </c>
      <c r="D2547" s="218" t="str">
        <v>Usborne: Human Body</v>
      </c>
      <c r="E2547" s="218" t="str">
        <v>Science</v>
      </c>
      <c r="F2547" s="219">
        <v>0</v>
      </c>
      <c r="G2547" s="5">
        <v>23</v>
      </c>
      <c r="H2547" s="5" t="str">
        <v>Ethan‚ Jesse</v>
      </c>
      <c r="I2547" s="5" t="str">
        <v>Planned</v>
      </c>
      <c r="J2547" s="220">
        <f>_xlfn.XLOOKUP(G2547,Calendar!$A$2:$A$300,Calendar!$B$2:$B$300)</f>
        <v>43376</v>
      </c>
      <c r="K2547" s="5" t="b">
        <f t="shared" ca="1" si="123"/>
        <v>1</v>
      </c>
      <c r="L2547" s="5" t="str">
        <f t="shared" si="124"/>
        <v>ScienceUsborne: Human Body23</v>
      </c>
    </row>
    <row r="2548" spans="1:12" hidden="1" x14ac:dyDescent="0.25">
      <c r="A2548" s="217" t="str">
        <f t="shared" si="122"/>
        <v>ƒ __/__</v>
      </c>
      <c r="B2548" s="217" t="str">
        <f>IFERROR(IF(VLOOKUP(L2548,ActivityList[#Data],13,0)="Yes"," "&amp;Map,"")&amp;IF(VLOOKUP(L2548,ActivityList[#Data],14,0)="Yes"," "&amp;Timeline,IF(VLOOKUP(L2548,ActivityList[#Data],14,0)="Figure"," "&amp;Timeline&amp;Figure,"")),"")</f>
        <v/>
      </c>
      <c r="C2548" s="85" t="str">
        <v>Work through pp.22-23.  Explore any internet links</v>
      </c>
      <c r="D2548" s="218" t="str">
        <v>Usborne: Human Body</v>
      </c>
      <c r="E2548" s="218" t="str">
        <v>Science</v>
      </c>
      <c r="F2548" s="219">
        <v>0</v>
      </c>
      <c r="G2548" s="5">
        <v>26</v>
      </c>
      <c r="H2548" s="5" t="str">
        <v>Ethan‚ Jesse</v>
      </c>
      <c r="I2548" s="5" t="str">
        <v>Planned</v>
      </c>
      <c r="J2548" s="220">
        <f>_xlfn.XLOOKUP(G2548,Calendar!$A$2:$A$300,Calendar!$B$2:$B$300)</f>
        <v>43381</v>
      </c>
      <c r="K2548" s="5" t="b">
        <f t="shared" ca="1" si="123"/>
        <v>0</v>
      </c>
      <c r="L2548" s="5" t="str">
        <f t="shared" si="124"/>
        <v>ScienceUsborne: Human Body26</v>
      </c>
    </row>
    <row r="2549" spans="1:12" hidden="1" x14ac:dyDescent="0.25">
      <c r="A2549" s="217" t="str">
        <f t="shared" si="122"/>
        <v>ƒ __/__</v>
      </c>
      <c r="B2549" s="217" t="str">
        <f>IFERROR(IF(VLOOKUP(L2549,ActivityList[#Data],13,0)="Yes"," "&amp;Map,"")&amp;IF(VLOOKUP(L2549,ActivityList[#Data],14,0)="Yes"," "&amp;Timeline,IF(VLOOKUP(L2549,ActivityList[#Data],14,0)="Figure"," "&amp;Timeline&amp;Figure,"")),"")</f>
        <v/>
      </c>
      <c r="C2549" s="85" t="str">
        <v>Work through pp.24-25.  Explore any internet links</v>
      </c>
      <c r="D2549" s="218" t="str">
        <v>Usborne: Human Body</v>
      </c>
      <c r="E2549" s="218" t="str">
        <v>Science</v>
      </c>
      <c r="F2549" s="219">
        <v>0</v>
      </c>
      <c r="G2549" s="5">
        <v>27</v>
      </c>
      <c r="H2549" s="5" t="str">
        <v>Ethan‚ Jesse</v>
      </c>
      <c r="I2549" s="5" t="str">
        <v>Planned</v>
      </c>
      <c r="J2549" s="220">
        <f>_xlfn.XLOOKUP(G2549,Calendar!$A$2:$A$300,Calendar!$B$2:$B$300)</f>
        <v>43382</v>
      </c>
      <c r="K2549" s="5" t="b">
        <f t="shared" ca="1" si="123"/>
        <v>0</v>
      </c>
      <c r="L2549" s="5" t="str">
        <f t="shared" si="124"/>
        <v>ScienceUsborne: Human Body27</v>
      </c>
    </row>
    <row r="2550" spans="1:12" hidden="1" x14ac:dyDescent="0.25">
      <c r="A2550" s="217" t="str">
        <f t="shared" si="122"/>
        <v>ƒ __/__</v>
      </c>
      <c r="B2550" s="217" t="str">
        <f>IFERROR(IF(VLOOKUP(L2550,ActivityList[#Data],13,0)="Yes"," "&amp;Map,"")&amp;IF(VLOOKUP(L2550,ActivityList[#Data],14,0)="Yes"," "&amp;Timeline,IF(VLOOKUP(L2550,ActivityList[#Data],14,0)="Figure"," "&amp;Timeline&amp;Figure,"")),"")</f>
        <v/>
      </c>
      <c r="C2550" s="85" t="str">
        <v>Work through pp.26-28.  Explore any internet links</v>
      </c>
      <c r="D2550" s="218" t="str">
        <v>Usborne: Human Body</v>
      </c>
      <c r="E2550" s="218" t="str">
        <v>Science</v>
      </c>
      <c r="F2550" s="219">
        <v>0</v>
      </c>
      <c r="G2550" s="5">
        <v>29</v>
      </c>
      <c r="H2550" s="5" t="str">
        <v>Ethan‚ Jesse</v>
      </c>
      <c r="I2550" s="5" t="str">
        <v>Planned</v>
      </c>
      <c r="J2550" s="220">
        <f>_xlfn.XLOOKUP(G2550,Calendar!$A$2:$A$300,Calendar!$B$2:$B$300)</f>
        <v>43384</v>
      </c>
      <c r="K2550" s="5" t="b">
        <f t="shared" ca="1" si="123"/>
        <v>0</v>
      </c>
      <c r="L2550" s="5" t="str">
        <f t="shared" si="124"/>
        <v>ScienceUsborne: Human Body29</v>
      </c>
    </row>
    <row r="2551" spans="1:12" hidden="1" x14ac:dyDescent="0.25">
      <c r="A2551" s="217" t="str">
        <f t="shared" si="122"/>
        <v>ƒ __/__</v>
      </c>
      <c r="B2551" s="217" t="str">
        <f>IFERROR(IF(VLOOKUP(L2551,ActivityList[#Data],13,0)="Yes"," "&amp;Map,"")&amp;IF(VLOOKUP(L2551,ActivityList[#Data],14,0)="Yes"," "&amp;Timeline,IF(VLOOKUP(L2551,ActivityList[#Data],14,0)="Figure"," "&amp;Timeline&amp;Figure,"")),"")</f>
        <v/>
      </c>
      <c r="C2551" s="85" t="str">
        <v>Work through pp.34-35.  Explore any internet links</v>
      </c>
      <c r="D2551" s="218" t="str">
        <v>Usborne: Human Body</v>
      </c>
      <c r="E2551" s="218" t="str">
        <v>Science</v>
      </c>
      <c r="F2551" s="219">
        <v>0</v>
      </c>
      <c r="G2551" s="5">
        <v>32</v>
      </c>
      <c r="H2551" s="5" t="str">
        <v>Ethan‚ Jesse</v>
      </c>
      <c r="I2551" s="5" t="str">
        <v>Planned</v>
      </c>
      <c r="J2551" s="220">
        <f>_xlfn.XLOOKUP(G2551,Calendar!$A$2:$A$300,Calendar!$B$2:$B$300)</f>
        <v>43389</v>
      </c>
      <c r="K2551" s="5" t="b">
        <f t="shared" ca="1" si="123"/>
        <v>0</v>
      </c>
      <c r="L2551" s="5" t="str">
        <f t="shared" si="124"/>
        <v>ScienceUsborne: Human Body32</v>
      </c>
    </row>
    <row r="2552" spans="1:12" hidden="1" x14ac:dyDescent="0.25">
      <c r="A2552" s="217" t="str">
        <f t="shared" si="122"/>
        <v>ƒ __/__</v>
      </c>
      <c r="B2552" s="217" t="str">
        <f>IFERROR(IF(VLOOKUP(L2552,ActivityList[#Data],13,0)="Yes"," "&amp;Map,"")&amp;IF(VLOOKUP(L2552,ActivityList[#Data],14,0)="Yes"," "&amp;Timeline,IF(VLOOKUP(L2552,ActivityList[#Data],14,0)="Figure"," "&amp;Timeline&amp;Figure,"")),"")</f>
        <v/>
      </c>
      <c r="C2552" s="85" t="str">
        <v>Work through pp.29-31.  Explore any internet links</v>
      </c>
      <c r="D2552" s="218" t="str">
        <v>Usborne: Human Body</v>
      </c>
      <c r="E2552" s="218" t="str">
        <v>Science</v>
      </c>
      <c r="F2552" s="219">
        <v>0</v>
      </c>
      <c r="G2552" s="5">
        <v>34</v>
      </c>
      <c r="H2552" s="5" t="str">
        <v>Ethan‚ Jesse</v>
      </c>
      <c r="I2552" s="5" t="str">
        <v>Planned</v>
      </c>
      <c r="J2552" s="220">
        <f>_xlfn.XLOOKUP(G2552,Calendar!$A$2:$A$300,Calendar!$B$2:$B$300)</f>
        <v>43391</v>
      </c>
      <c r="K2552" s="5" t="b">
        <f t="shared" ca="1" si="123"/>
        <v>0</v>
      </c>
      <c r="L2552" s="5" t="str">
        <f t="shared" si="124"/>
        <v>ScienceUsborne: Human Body34</v>
      </c>
    </row>
    <row r="2553" spans="1:12" hidden="1" x14ac:dyDescent="0.25">
      <c r="A2553" s="217" t="str">
        <f t="shared" si="122"/>
        <v>ƒ __/__</v>
      </c>
      <c r="B2553" s="217" t="str">
        <f>IFERROR(IF(VLOOKUP(L2553,ActivityList[#Data],13,0)="Yes"," "&amp;Map,"")&amp;IF(VLOOKUP(L2553,ActivityList[#Data],14,0)="Yes"," "&amp;Timeline,IF(VLOOKUP(L2553,ActivityList[#Data],14,0)="Figure"," "&amp;Timeline&amp;Figure,"")),"")</f>
        <v/>
      </c>
      <c r="C2553" s="85" t="str">
        <v>Work through pp.32-33.  Explore any internet links</v>
      </c>
      <c r="D2553" s="218" t="str">
        <v>Usborne: Human Body</v>
      </c>
      <c r="E2553" s="218" t="str">
        <v>Science</v>
      </c>
      <c r="F2553" s="219">
        <v>0</v>
      </c>
      <c r="G2553" s="5">
        <v>35</v>
      </c>
      <c r="H2553" s="5" t="str">
        <v>Ethan‚ Jesse</v>
      </c>
      <c r="I2553" s="5" t="str">
        <v>Planned</v>
      </c>
      <c r="J2553" s="220">
        <f>_xlfn.XLOOKUP(G2553,Calendar!$A$2:$A$300,Calendar!$B$2:$B$300)</f>
        <v>43392</v>
      </c>
      <c r="K2553" s="5" t="b">
        <f t="shared" ca="1" si="123"/>
        <v>0</v>
      </c>
      <c r="L2553" s="5" t="str">
        <f t="shared" si="124"/>
        <v>ScienceUsborne: Human Body35</v>
      </c>
    </row>
    <row r="2554" spans="1:12" hidden="1" x14ac:dyDescent="0.25">
      <c r="A2554" s="217" t="str">
        <f t="shared" si="122"/>
        <v>ƒ __/__</v>
      </c>
      <c r="B2554" s="217" t="str">
        <f>IFERROR(IF(VLOOKUP(L2554,ActivityList[#Data],13,0)="Yes"," "&amp;Map,"")&amp;IF(VLOOKUP(L2554,ActivityList[#Data],14,0)="Yes"," "&amp;Timeline,IF(VLOOKUP(L2554,ActivityList[#Data],14,0)="Figure"," "&amp;Timeline&amp;Figure,"")),"")</f>
        <v/>
      </c>
      <c r="C2554" s="85" t="str">
        <v>Work through pp.36-39.  Explore any internet links</v>
      </c>
      <c r="D2554" s="218" t="str">
        <v>Usborne: Human Body</v>
      </c>
      <c r="E2554" s="218" t="str">
        <v>Science</v>
      </c>
      <c r="F2554" s="219">
        <v>0</v>
      </c>
      <c r="G2554" s="5">
        <v>38</v>
      </c>
      <c r="H2554" s="5" t="str">
        <v>Ethan‚ Jesse</v>
      </c>
      <c r="I2554" s="5" t="str">
        <v>Planned</v>
      </c>
      <c r="J2554" s="220">
        <f>_xlfn.XLOOKUP(G2554,Calendar!$A$2:$A$300,Calendar!$B$2:$B$300)</f>
        <v>43397</v>
      </c>
      <c r="K2554" s="5" t="b">
        <f t="shared" ca="1" si="123"/>
        <v>0</v>
      </c>
      <c r="L2554" s="5" t="str">
        <f t="shared" si="124"/>
        <v>ScienceUsborne: Human Body38</v>
      </c>
    </row>
    <row r="2555" spans="1:12" hidden="1" x14ac:dyDescent="0.25">
      <c r="A2555" s="217" t="str">
        <f t="shared" si="122"/>
        <v>ƒ __/__</v>
      </c>
      <c r="B2555" s="217" t="str">
        <f>IFERROR(IF(VLOOKUP(L2555,ActivityList[#Data],13,0)="Yes"," "&amp;Map,"")&amp;IF(VLOOKUP(L2555,ActivityList[#Data],14,0)="Yes"," "&amp;Timeline,IF(VLOOKUP(L2555,ActivityList[#Data],14,0)="Figure"," "&amp;Timeline&amp;Figure,"")),"")</f>
        <v/>
      </c>
      <c r="C2555" s="85" t="str">
        <v>Work through pp.40-41.  Explore any internet links</v>
      </c>
      <c r="D2555" s="218" t="str">
        <v>Usborne: Human Body</v>
      </c>
      <c r="E2555" s="218" t="str">
        <v>Science</v>
      </c>
      <c r="F2555" s="219">
        <v>0</v>
      </c>
      <c r="G2555" s="5">
        <v>39</v>
      </c>
      <c r="H2555" s="5" t="str">
        <v>Ethan‚ Jesse</v>
      </c>
      <c r="I2555" s="5" t="str">
        <v>Planned</v>
      </c>
      <c r="J2555" s="220">
        <f>_xlfn.XLOOKUP(G2555,Calendar!$A$2:$A$300,Calendar!$B$2:$B$300)</f>
        <v>43398</v>
      </c>
      <c r="K2555" s="5" t="b">
        <f t="shared" ca="1" si="123"/>
        <v>0</v>
      </c>
      <c r="L2555" s="5" t="str">
        <f t="shared" si="124"/>
        <v>ScienceUsborne: Human Body39</v>
      </c>
    </row>
    <row r="2556" spans="1:12" hidden="1" x14ac:dyDescent="0.25">
      <c r="A2556" s="217" t="str">
        <f t="shared" si="122"/>
        <v>ƒ __/__</v>
      </c>
      <c r="B2556" s="217" t="str">
        <f>IFERROR(IF(VLOOKUP(L2556,ActivityList[#Data],13,0)="Yes"," "&amp;Map,"")&amp;IF(VLOOKUP(L2556,ActivityList[#Data],14,0)="Yes"," "&amp;Timeline,IF(VLOOKUP(L2556,ActivityList[#Data],14,0)="Figure"," "&amp;Timeline&amp;Figure,"")),"")</f>
        <v/>
      </c>
      <c r="C2556" s="85" t="str">
        <v>Work through pp.42-43.  Explore any internet links</v>
      </c>
      <c r="D2556" s="218" t="str">
        <v>Usborne: Human Body</v>
      </c>
      <c r="E2556" s="218" t="str">
        <v>Science</v>
      </c>
      <c r="F2556" s="219">
        <v>0</v>
      </c>
      <c r="G2556" s="5">
        <v>54</v>
      </c>
      <c r="H2556" s="5" t="str">
        <v>Ethan‚ Jesse</v>
      </c>
      <c r="I2556" s="5" t="str">
        <v>Planned</v>
      </c>
      <c r="J2556" s="220">
        <f>_xlfn.XLOOKUP(G2556,Calendar!$A$2:$A$300,Calendar!$B$2:$B$300)</f>
        <v>43419</v>
      </c>
      <c r="K2556" s="5" t="b">
        <f t="shared" ca="1" si="123"/>
        <v>0</v>
      </c>
      <c r="L2556" s="5" t="str">
        <f t="shared" si="124"/>
        <v>ScienceUsborne: Human Body54</v>
      </c>
    </row>
    <row r="2557" spans="1:12" hidden="1" x14ac:dyDescent="0.25">
      <c r="A2557" s="217" t="str">
        <f t="shared" si="122"/>
        <v>ƒ __/__</v>
      </c>
      <c r="B2557" s="217" t="str">
        <f>IFERROR(IF(VLOOKUP(L2557,ActivityList[#Data],13,0)="Yes"," "&amp;Map,"")&amp;IF(VLOOKUP(L2557,ActivityList[#Data],14,0)="Yes"," "&amp;Timeline,IF(VLOOKUP(L2557,ActivityList[#Data],14,0)="Figure"," "&amp;Timeline&amp;Figure,"")),"")</f>
        <v/>
      </c>
      <c r="C2557" s="85" t="str">
        <v>Work through pp.44-45.  Explore any internet links</v>
      </c>
      <c r="D2557" s="218" t="str">
        <v>Usborne: Human Body</v>
      </c>
      <c r="E2557" s="218" t="str">
        <v>Science</v>
      </c>
      <c r="F2557" s="219">
        <v>0</v>
      </c>
      <c r="G2557" s="5">
        <v>59</v>
      </c>
      <c r="H2557" s="5" t="str">
        <v>Ethan‚ Jesse</v>
      </c>
      <c r="I2557" s="5" t="str">
        <v>Planned</v>
      </c>
      <c r="J2557" s="220">
        <f>_xlfn.XLOOKUP(G2557,Calendar!$A$2:$A$300,Calendar!$B$2:$B$300)</f>
        <v>43426</v>
      </c>
      <c r="K2557" s="5" t="b">
        <f t="shared" ca="1" si="123"/>
        <v>0</v>
      </c>
      <c r="L2557" s="5" t="str">
        <f t="shared" si="124"/>
        <v>ScienceUsborne: Human Body59</v>
      </c>
    </row>
    <row r="2558" spans="1:12" hidden="1" x14ac:dyDescent="0.25">
      <c r="A2558" s="217" t="str">
        <f t="shared" si="122"/>
        <v>ƒ __/__</v>
      </c>
      <c r="B2558" s="217" t="str">
        <f>IFERROR(IF(VLOOKUP(L2558,ActivityList[#Data],13,0)="Yes"," "&amp;Map,"")&amp;IF(VLOOKUP(L2558,ActivityList[#Data],14,0)="Yes"," "&amp;Timeline,IF(VLOOKUP(L2558,ActivityList[#Data],14,0)="Figure"," "&amp;Timeline&amp;Figure,"")),"")</f>
        <v/>
      </c>
      <c r="C2558" s="85" t="str">
        <v>Work through pp.46-47.  Explore any internet links</v>
      </c>
      <c r="D2558" s="218" t="str">
        <v>Usborne: Human Body</v>
      </c>
      <c r="E2558" s="218" t="str">
        <v>Science</v>
      </c>
      <c r="F2558" s="219">
        <v>0</v>
      </c>
      <c r="G2558" s="5">
        <v>66</v>
      </c>
      <c r="H2558" s="5" t="str">
        <v>Ethan‚ Jesse</v>
      </c>
      <c r="I2558" s="5" t="str">
        <v>Planned</v>
      </c>
      <c r="J2558" s="220">
        <f>_xlfn.XLOOKUP(G2558,Calendar!$A$2:$A$300,Calendar!$B$2:$B$300)</f>
        <v>43437</v>
      </c>
      <c r="K2558" s="5" t="b">
        <f t="shared" ca="1" si="123"/>
        <v>0</v>
      </c>
      <c r="L2558" s="5" t="str">
        <f t="shared" si="124"/>
        <v>ScienceUsborne: Human Body66</v>
      </c>
    </row>
    <row r="2559" spans="1:12" hidden="1" x14ac:dyDescent="0.25">
      <c r="A2559" s="217" t="str">
        <f t="shared" si="122"/>
        <v>ƒ __/__</v>
      </c>
      <c r="B2559" s="217" t="str">
        <f>IFERROR(IF(VLOOKUP(L2559,ActivityList[#Data],13,0)="Yes"," "&amp;Map,"")&amp;IF(VLOOKUP(L2559,ActivityList[#Data],14,0)="Yes"," "&amp;Timeline,IF(VLOOKUP(L2559,ActivityList[#Data],14,0)="Figure"," "&amp;Timeline&amp;Figure,"")),"")</f>
        <v/>
      </c>
      <c r="C2559" s="85" t="str">
        <v>Work through pp.48-49.  Explore any internet links</v>
      </c>
      <c r="D2559" s="218" t="str">
        <v>Usborne: Human Body</v>
      </c>
      <c r="E2559" s="218" t="str">
        <v>Science</v>
      </c>
      <c r="F2559" s="219">
        <v>0</v>
      </c>
      <c r="G2559" s="5">
        <v>69</v>
      </c>
      <c r="H2559" s="5" t="str">
        <v>Ethan‚ Jesse</v>
      </c>
      <c r="I2559" s="5" t="str">
        <v>Planned</v>
      </c>
      <c r="J2559" s="220">
        <f>_xlfn.XLOOKUP(G2559,Calendar!$A$2:$A$300,Calendar!$B$2:$B$300)</f>
        <v>43440</v>
      </c>
      <c r="K2559" s="5" t="b">
        <f t="shared" ca="1" si="123"/>
        <v>0</v>
      </c>
      <c r="L2559" s="5" t="str">
        <f t="shared" si="124"/>
        <v>ScienceUsborne: Human Body69</v>
      </c>
    </row>
    <row r="2560" spans="1:12" hidden="1" x14ac:dyDescent="0.25">
      <c r="A2560" s="217" t="str">
        <f t="shared" si="122"/>
        <v>ƒ __/__</v>
      </c>
      <c r="B2560" s="217" t="str">
        <f>IFERROR(IF(VLOOKUP(L2560,ActivityList[#Data],13,0)="Yes"," "&amp;Map,"")&amp;IF(VLOOKUP(L2560,ActivityList[#Data],14,0)="Yes"," "&amp;Timeline,IF(VLOOKUP(L2560,ActivityList[#Data],14,0)="Figure"," "&amp;Timeline&amp;Figure,"")),"")</f>
        <v/>
      </c>
      <c r="C2560" s="85" t="str">
        <v>Work through pp.50-52.  Explore any internet links</v>
      </c>
      <c r="D2560" s="218" t="str">
        <v>Usborne: Human Body</v>
      </c>
      <c r="E2560" s="218" t="str">
        <v>Science</v>
      </c>
      <c r="F2560" s="219">
        <v>0</v>
      </c>
      <c r="G2560" s="5">
        <v>71</v>
      </c>
      <c r="H2560" s="5" t="str">
        <v>Ethan‚ Jesse</v>
      </c>
      <c r="I2560" s="5" t="str">
        <v>Planned</v>
      </c>
      <c r="J2560" s="220">
        <f>_xlfn.XLOOKUP(G2560,Calendar!$A$2:$A$300,Calendar!$B$2:$B$300)</f>
        <v>43444</v>
      </c>
      <c r="K2560" s="5" t="b">
        <f t="shared" ca="1" si="123"/>
        <v>0</v>
      </c>
      <c r="L2560" s="5" t="str">
        <f t="shared" si="124"/>
        <v>ScienceUsborne: Human Body71</v>
      </c>
    </row>
    <row r="2561" spans="1:12" hidden="1" x14ac:dyDescent="0.25">
      <c r="A2561" s="217" t="str">
        <f t="shared" si="122"/>
        <v>ƒ __/__</v>
      </c>
      <c r="B2561" s="217" t="str">
        <f>IFERROR(IF(VLOOKUP(L2561,ActivityList[#Data],13,0)="Yes"," "&amp;Map,"")&amp;IF(VLOOKUP(L2561,ActivityList[#Data],14,0)="Yes"," "&amp;Timeline,IF(VLOOKUP(L2561,ActivityList[#Data],14,0)="Figure"," "&amp;Timeline&amp;Figure,"")),"")</f>
        <v/>
      </c>
      <c r="C2561" s="85" t="str">
        <v>Work through pp.74-77.  Explore any internet links</v>
      </c>
      <c r="D2561" s="218" t="str">
        <v>Usborne: Human Body</v>
      </c>
      <c r="E2561" s="218" t="str">
        <v>Science</v>
      </c>
      <c r="F2561" s="219">
        <v>0</v>
      </c>
      <c r="G2561" s="5">
        <v>73</v>
      </c>
      <c r="H2561" s="5" t="str">
        <v>Ethan‚ Jesse</v>
      </c>
      <c r="I2561" s="5" t="str">
        <v>Planned</v>
      </c>
      <c r="J2561" s="220">
        <f>_xlfn.XLOOKUP(G2561,Calendar!$A$2:$A$300,Calendar!$B$2:$B$300)</f>
        <v>43446</v>
      </c>
      <c r="K2561" s="5" t="b">
        <f t="shared" ca="1" si="123"/>
        <v>0</v>
      </c>
      <c r="L2561" s="5" t="str">
        <f t="shared" si="124"/>
        <v>ScienceUsborne: Human Body73</v>
      </c>
    </row>
    <row r="2562" spans="1:12" hidden="1" x14ac:dyDescent="0.25">
      <c r="A2562" s="217" t="str">
        <f t="shared" si="122"/>
        <v>ƒ __/__</v>
      </c>
      <c r="B2562" s="217" t="str">
        <f>IFERROR(IF(VLOOKUP(L2562,ActivityList[#Data],13,0)="Yes"," "&amp;Map,"")&amp;IF(VLOOKUP(L2562,ActivityList[#Data],14,0)="Yes"," "&amp;Timeline,IF(VLOOKUP(L2562,ActivityList[#Data],14,0)="Figure"," "&amp;Timeline&amp;Figure,"")),"")</f>
        <v/>
      </c>
      <c r="C2562" s="85" t="str">
        <v>Work through pp.78-79.  Explore any internet links</v>
      </c>
      <c r="D2562" s="218" t="str">
        <v>Usborne: Human Body</v>
      </c>
      <c r="E2562" s="218" t="str">
        <v>Science</v>
      </c>
      <c r="F2562" s="219">
        <v>0</v>
      </c>
      <c r="G2562" s="5">
        <v>74</v>
      </c>
      <c r="H2562" s="5" t="str">
        <v>Ethan‚ Jesse</v>
      </c>
      <c r="I2562" s="5" t="str">
        <v>Planned</v>
      </c>
      <c r="J2562" s="220">
        <f>_xlfn.XLOOKUP(G2562,Calendar!$A$2:$A$300,Calendar!$B$2:$B$300)</f>
        <v>43447</v>
      </c>
      <c r="K2562" s="5" t="b">
        <f t="shared" ca="1" si="123"/>
        <v>0</v>
      </c>
      <c r="L2562" s="5" t="str">
        <f t="shared" si="124"/>
        <v>ScienceUsborne: Human Body74</v>
      </c>
    </row>
    <row r="2563" spans="1:12" hidden="1" x14ac:dyDescent="0.25">
      <c r="A2563" s="217" t="str">
        <f t="shared" si="122"/>
        <v>ƒ __/__</v>
      </c>
      <c r="B2563" s="217" t="str">
        <f>IFERROR(IF(VLOOKUP(L2563,ActivityList[#Data],13,0)="Yes"," "&amp;Map,"")&amp;IF(VLOOKUP(L2563,ActivityList[#Data],14,0)="Yes"," "&amp;Timeline,IF(VLOOKUP(L2563,ActivityList[#Data],14,0)="Figure"," "&amp;Timeline&amp;Figure,"")),"")</f>
        <v/>
      </c>
      <c r="C2563" s="85" t="str">
        <v>Work through pp.80-81.  Explore any internet links</v>
      </c>
      <c r="D2563" s="218" t="str">
        <v>Usborne: Human Body</v>
      </c>
      <c r="E2563" s="218" t="str">
        <v>Science</v>
      </c>
      <c r="F2563" s="219">
        <v>0</v>
      </c>
      <c r="G2563" s="5">
        <v>76</v>
      </c>
      <c r="H2563" s="5" t="str">
        <v>Ethan‚ Jesse</v>
      </c>
      <c r="I2563" s="5" t="str">
        <v>Planned</v>
      </c>
      <c r="J2563" s="220">
        <f>_xlfn.XLOOKUP(G2563,Calendar!$A$2:$A$300,Calendar!$B$2:$B$300)</f>
        <v>43451</v>
      </c>
      <c r="K2563" s="5" t="b">
        <f t="shared" ca="1" si="123"/>
        <v>0</v>
      </c>
      <c r="L2563" s="5" t="str">
        <f t="shared" si="124"/>
        <v>ScienceUsborne: Human Body76</v>
      </c>
    </row>
    <row r="2564" spans="1:12" hidden="1" x14ac:dyDescent="0.25">
      <c r="A2564" s="217" t="str">
        <f t="shared" si="122"/>
        <v>ƒ __/__</v>
      </c>
      <c r="B2564" s="217" t="str">
        <f>IFERROR(IF(VLOOKUP(L2564,ActivityList[#Data],13,0)="Yes"," "&amp;Map,"")&amp;IF(VLOOKUP(L2564,ActivityList[#Data],14,0)="Yes"," "&amp;Timeline,IF(VLOOKUP(L2564,ActivityList[#Data],14,0)="Figure"," "&amp;Timeline&amp;Figure,"")),"")</f>
        <v/>
      </c>
      <c r="C2564" s="85" t="str">
        <v>Work through pp.82-83.  Explore any internet links</v>
      </c>
      <c r="D2564" s="218" t="str">
        <v>Usborne: Human Body</v>
      </c>
      <c r="E2564" s="218" t="str">
        <v>Science</v>
      </c>
      <c r="F2564" s="219">
        <v>0</v>
      </c>
      <c r="G2564" s="5">
        <v>77</v>
      </c>
      <c r="H2564" s="5" t="str">
        <v>Ethan‚ Jesse</v>
      </c>
      <c r="I2564" s="5" t="str">
        <v>Planned</v>
      </c>
      <c r="J2564" s="220">
        <f>_xlfn.XLOOKUP(G2564,Calendar!$A$2:$A$300,Calendar!$B$2:$B$300)</f>
        <v>43452</v>
      </c>
      <c r="K2564" s="5" t="b">
        <f t="shared" ca="1" si="123"/>
        <v>0</v>
      </c>
      <c r="L2564" s="5" t="str">
        <f t="shared" si="124"/>
        <v>ScienceUsborne: Human Body77</v>
      </c>
    </row>
    <row r="2565" spans="1:12" hidden="1" x14ac:dyDescent="0.25">
      <c r="A2565" s="217" t="str">
        <f t="shared" ref="A2565:A2628" si="125">Planned&amp;" __/__"</f>
        <v>ƒ __/__</v>
      </c>
      <c r="B2565" s="217" t="str">
        <f>IFERROR(IF(VLOOKUP(L2565,ActivityList[#Data],13,0)="Yes"," "&amp;Map,"")&amp;IF(VLOOKUP(L2565,ActivityList[#Data],14,0)="Yes"," "&amp;Timeline,IF(VLOOKUP(L2565,ActivityList[#Data],14,0)="Figure"," "&amp;Timeline&amp;Figure,"")),"")</f>
        <v/>
      </c>
      <c r="C2565" s="85" t="str">
        <v>Work through pp.84-86.  Explore any internet links</v>
      </c>
      <c r="D2565" s="218" t="str">
        <v>Usborne: Human Body</v>
      </c>
      <c r="E2565" s="218" t="str">
        <v>Science</v>
      </c>
      <c r="F2565" s="219">
        <v>0</v>
      </c>
      <c r="G2565" s="5">
        <v>78</v>
      </c>
      <c r="H2565" s="5" t="str">
        <v>Ethan‚ Jesse</v>
      </c>
      <c r="I2565" s="5" t="str">
        <v>Planned</v>
      </c>
      <c r="J2565" s="220">
        <f>_xlfn.XLOOKUP(G2565,Calendar!$A$2:$A$300,Calendar!$B$2:$B$300)</f>
        <v>43453</v>
      </c>
      <c r="K2565" s="5" t="b">
        <f t="shared" ca="1" si="123"/>
        <v>0</v>
      </c>
      <c r="L2565" s="5" t="str">
        <f t="shared" si="124"/>
        <v>ScienceUsborne: Human Body78</v>
      </c>
    </row>
    <row r="2566" spans="1:12" hidden="1" x14ac:dyDescent="0.25">
      <c r="A2566" s="217" t="str">
        <f t="shared" si="125"/>
        <v>ƒ __/__</v>
      </c>
      <c r="B2566" s="217" t="str">
        <f>IFERROR(IF(VLOOKUP(L2566,ActivityList[#Data],13,0)="Yes"," "&amp;Map,"")&amp;IF(VLOOKUP(L2566,ActivityList[#Data],14,0)="Yes"," "&amp;Timeline,IF(VLOOKUP(L2566,ActivityList[#Data],14,0)="Figure"," "&amp;Timeline&amp;Figure,"")),"")</f>
        <v/>
      </c>
      <c r="C2566" s="85" t="str">
        <v>Work through pp.87-89.  Explore any internet links</v>
      </c>
      <c r="D2566" s="218" t="str">
        <v>Usborne: Human Body</v>
      </c>
      <c r="E2566" s="218" t="str">
        <v>Science</v>
      </c>
      <c r="F2566" s="219">
        <v>0</v>
      </c>
      <c r="G2566" s="5">
        <v>79</v>
      </c>
      <c r="H2566" s="5" t="str">
        <v>Ethan‚ Jesse</v>
      </c>
      <c r="I2566" s="5" t="str">
        <v>Planned</v>
      </c>
      <c r="J2566" s="220">
        <f>_xlfn.XLOOKUP(G2566,Calendar!$A$2:$A$300,Calendar!$B$2:$B$300)</f>
        <v>43454</v>
      </c>
      <c r="K2566" s="5" t="b">
        <f t="shared" ca="1" si="123"/>
        <v>0</v>
      </c>
      <c r="L2566" s="5" t="str">
        <f t="shared" si="124"/>
        <v>ScienceUsborne: Human Body79</v>
      </c>
    </row>
    <row r="2567" spans="1:12" hidden="1" x14ac:dyDescent="0.25">
      <c r="A2567" s="217" t="str">
        <f t="shared" si="125"/>
        <v>ƒ __/__</v>
      </c>
      <c r="B2567" s="217" t="str">
        <f>IFERROR(IF(VLOOKUP(L2567,ActivityList[#Data],13,0)="Yes"," "&amp;Map,"")&amp;IF(VLOOKUP(L2567,ActivityList[#Data],14,0)="Yes"," "&amp;Timeline,IF(VLOOKUP(L2567,ActivityList[#Data],14,0)="Figure"," "&amp;Timeline&amp;Figure,"")),"")</f>
        <v/>
      </c>
      <c r="C2567" s="85" t="str">
        <v>Work through pp.14-15.  Explore any internet links</v>
      </c>
      <c r="D2567" s="218" t="str">
        <v>Usborne: Human Body</v>
      </c>
      <c r="E2567" s="218" t="str">
        <v>Science</v>
      </c>
      <c r="F2567" s="219">
        <v>0</v>
      </c>
      <c r="G2567" s="5">
        <v>84</v>
      </c>
      <c r="H2567" s="5" t="str">
        <v>Ethan‚ Jesse</v>
      </c>
      <c r="I2567" s="5" t="str">
        <v>Planned</v>
      </c>
      <c r="J2567" s="220">
        <f>_xlfn.XLOOKUP(G2567,Calendar!$A$2:$A$300,Calendar!$B$2:$B$300)</f>
        <v>43468</v>
      </c>
      <c r="K2567" s="5" t="b">
        <f t="shared" ca="1" si="123"/>
        <v>0</v>
      </c>
      <c r="L2567" s="5" t="str">
        <f t="shared" si="124"/>
        <v>ScienceUsborne: Human Body84</v>
      </c>
    </row>
    <row r="2568" spans="1:12" hidden="1" x14ac:dyDescent="0.25">
      <c r="A2568" s="217" t="str">
        <f t="shared" si="125"/>
        <v>ƒ __/__</v>
      </c>
      <c r="B2568" s="217" t="str">
        <f>IFERROR(IF(VLOOKUP(L2568,ActivityList[#Data],13,0)="Yes"," "&amp;Map,"")&amp;IF(VLOOKUP(L2568,ActivityList[#Data],14,0)="Yes"," "&amp;Timeline,IF(VLOOKUP(L2568,ActivityList[#Data],14,0)="Figure"," "&amp;Timeline&amp;Figure,"")),"")</f>
        <v/>
      </c>
      <c r="C2568" s="85" t="str">
        <v>Work through pp.102-103.  Complete all experiments</v>
      </c>
      <c r="D2568" s="218" t="str">
        <v>Usborne: Human Body</v>
      </c>
      <c r="E2568" s="218" t="str">
        <v>Science</v>
      </c>
      <c r="F2568" s="219">
        <v>0</v>
      </c>
      <c r="G2568" s="5">
        <v>94</v>
      </c>
      <c r="H2568" s="5" t="str">
        <v>Ethan‚ Jesse</v>
      </c>
      <c r="I2568" s="5" t="str">
        <v>Planned</v>
      </c>
      <c r="J2568" s="220">
        <f>_xlfn.XLOOKUP(G2568,Calendar!$A$2:$A$300,Calendar!$B$2:$B$300)</f>
        <v>43482</v>
      </c>
      <c r="K2568" s="5" t="b">
        <f t="shared" ca="1" si="123"/>
        <v>0</v>
      </c>
      <c r="L2568" s="5" t="str">
        <f t="shared" si="124"/>
        <v>ScienceUsborne: Human Body94</v>
      </c>
    </row>
    <row r="2569" spans="1:12" hidden="1" x14ac:dyDescent="0.25">
      <c r="A2569" s="217" t="str">
        <f t="shared" si="125"/>
        <v>ƒ __/__</v>
      </c>
      <c r="B2569" s="217" t="str">
        <f>IFERROR(IF(VLOOKUP(L2569,ActivityList[#Data],13,0)="Yes"," "&amp;Map,"")&amp;IF(VLOOKUP(L2569,ActivityList[#Data],14,0)="Yes"," "&amp;Timeline,IF(VLOOKUP(L2569,ActivityList[#Data],14,0)="Figure"," "&amp;Timeline&amp;Figure,"")),"")</f>
        <v/>
      </c>
      <c r="C2569" s="85" t="str">
        <v>Work through pp.90-91.  Explore any internet links</v>
      </c>
      <c r="D2569" s="218" t="str">
        <v>Usborne: Human Body</v>
      </c>
      <c r="E2569" s="218" t="str">
        <v>Science</v>
      </c>
      <c r="F2569" s="219">
        <v>0</v>
      </c>
      <c r="G2569" s="5">
        <v>116</v>
      </c>
      <c r="H2569" s="5" t="str">
        <v>Ethan‚ Jesse</v>
      </c>
      <c r="I2569" s="5" t="str">
        <v>Planned</v>
      </c>
      <c r="J2569" s="220">
        <f>_xlfn.XLOOKUP(G2569,Calendar!$A$2:$A$300,Calendar!$B$2:$B$300)</f>
        <v>43514</v>
      </c>
      <c r="K2569" s="5" t="b">
        <f t="shared" ca="1" si="123"/>
        <v>0</v>
      </c>
      <c r="L2569" s="5" t="str">
        <f t="shared" si="124"/>
        <v>ScienceUsborne: Human Body116</v>
      </c>
    </row>
    <row r="2570" spans="1:12" hidden="1" x14ac:dyDescent="0.25">
      <c r="A2570" s="217" t="str">
        <f t="shared" si="125"/>
        <v>ƒ __/__</v>
      </c>
      <c r="B2570" s="217" t="str">
        <f>IFERROR(IF(VLOOKUP(L2570,ActivityList[#Data],13,0)="Yes"," "&amp;Map,"")&amp;IF(VLOOKUP(L2570,ActivityList[#Data],14,0)="Yes"," "&amp;Timeline,IF(VLOOKUP(L2570,ActivityList[#Data],14,0)="Figure"," "&amp;Timeline&amp;Figure,"")),"")</f>
        <v/>
      </c>
      <c r="C2570" s="85" t="str">
        <v>Work through pp.92-93.  Explore any internet links</v>
      </c>
      <c r="D2570" s="218" t="str">
        <v>Usborne: Human Body</v>
      </c>
      <c r="E2570" s="218" t="str">
        <v>Science</v>
      </c>
      <c r="F2570" s="219">
        <v>0</v>
      </c>
      <c r="G2570" s="5">
        <v>124</v>
      </c>
      <c r="H2570" s="5" t="str">
        <v>Ethan‚ Jesse</v>
      </c>
      <c r="I2570" s="5" t="str">
        <v>Planned</v>
      </c>
      <c r="J2570" s="220">
        <f>_xlfn.XLOOKUP(G2570,Calendar!$A$2:$A$300,Calendar!$B$2:$B$300)</f>
        <v>43524</v>
      </c>
      <c r="K2570" s="5" t="b">
        <f t="shared" ca="1" si="123"/>
        <v>0</v>
      </c>
      <c r="L2570" s="5" t="str">
        <f t="shared" si="124"/>
        <v>ScienceUsborne: Human Body124</v>
      </c>
    </row>
    <row r="2571" spans="1:12" hidden="1" x14ac:dyDescent="0.25">
      <c r="A2571" s="217" t="str">
        <f t="shared" si="125"/>
        <v>ƒ __/__</v>
      </c>
      <c r="B2571" s="217" t="str">
        <f>IFERROR(IF(VLOOKUP(L2571,ActivityList[#Data],13,0)="Yes"," "&amp;Map,"")&amp;IF(VLOOKUP(L2571,ActivityList[#Data],14,0)="Yes"," "&amp;Timeline,IF(VLOOKUP(L2571,ActivityList[#Data],14,0)="Figure"," "&amp;Timeline&amp;Figure,"")),"")</f>
        <v/>
      </c>
      <c r="C2571" s="85" t="str">
        <v>Work through pp.94-95.  Explore any internet links</v>
      </c>
      <c r="D2571" s="218" t="str">
        <v>Usborne: Human Body</v>
      </c>
      <c r="E2571" s="218" t="str">
        <v>Science</v>
      </c>
      <c r="F2571" s="219">
        <v>0</v>
      </c>
      <c r="G2571" s="5">
        <v>126</v>
      </c>
      <c r="H2571" s="5" t="str">
        <v>Ethan‚ Jesse</v>
      </c>
      <c r="I2571" s="5" t="str">
        <v>Planned</v>
      </c>
      <c r="J2571" s="220">
        <f>_xlfn.XLOOKUP(G2571,Calendar!$A$2:$A$300,Calendar!$B$2:$B$300)</f>
        <v>43528</v>
      </c>
      <c r="K2571" s="5" t="b">
        <f t="shared" ca="1" si="123"/>
        <v>0</v>
      </c>
      <c r="L2571" s="5" t="str">
        <f t="shared" si="124"/>
        <v>ScienceUsborne: Human Body126</v>
      </c>
    </row>
    <row r="2572" spans="1:12" hidden="1" x14ac:dyDescent="0.25">
      <c r="A2572" s="217" t="str">
        <f t="shared" si="125"/>
        <v>ƒ __/__</v>
      </c>
      <c r="B2572" s="217" t="str">
        <f>IFERROR(IF(VLOOKUP(L2572,ActivityList[#Data],13,0)="Yes"," "&amp;Map,"")&amp;IF(VLOOKUP(L2572,ActivityList[#Data],14,0)="Yes"," "&amp;Timeline,IF(VLOOKUP(L2572,ActivityList[#Data],14,0)="Figure"," "&amp;Timeline&amp;Figure,"")),"")</f>
        <v/>
      </c>
      <c r="C2572" s="85" t="str">
        <v>Work through pp.96-101.  Explore any internet links</v>
      </c>
      <c r="D2572" s="218" t="str">
        <v>Usborne: Human Body</v>
      </c>
      <c r="E2572" s="218" t="str">
        <v>Science</v>
      </c>
      <c r="F2572" s="219">
        <v>0</v>
      </c>
      <c r="G2572" s="5">
        <v>127</v>
      </c>
      <c r="H2572" s="5" t="str">
        <v>Ethan‚ Jesse</v>
      </c>
      <c r="I2572" s="5" t="str">
        <v>Planned</v>
      </c>
      <c r="J2572" s="220">
        <f>_xlfn.XLOOKUP(G2572,Calendar!$A$2:$A$300,Calendar!$B$2:$B$300)</f>
        <v>43529</v>
      </c>
      <c r="K2572" s="5" t="b">
        <f t="shared" ca="1" si="123"/>
        <v>0</v>
      </c>
      <c r="L2572" s="5" t="str">
        <f t="shared" si="124"/>
        <v>ScienceUsborne: Human Body127</v>
      </c>
    </row>
    <row r="2573" spans="1:12" hidden="1" x14ac:dyDescent="0.25">
      <c r="A2573" s="217" t="str">
        <f t="shared" si="125"/>
        <v>ƒ __/__</v>
      </c>
      <c r="B2573" s="217" t="str">
        <f>IFERROR(IF(VLOOKUP(L2573,ActivityList[#Data],13,0)="Yes"," "&amp;Map,"")&amp;IF(VLOOKUP(L2573,ActivityList[#Data],14,0)="Yes"," "&amp;Timeline,IF(VLOOKUP(L2573,ActivityList[#Data],14,0)="Figure"," "&amp;Timeline&amp;Figure,"")),"")</f>
        <v/>
      </c>
      <c r="C2573" s="85" t="str">
        <v>Work through pp.71-74. Complete any activities</v>
      </c>
      <c r="D2573" s="218" t="str">
        <v>Blood &amp; Guts</v>
      </c>
      <c r="E2573" s="218" t="str">
        <v>Science</v>
      </c>
      <c r="F2573" s="219">
        <v>0</v>
      </c>
      <c r="G2573" s="5">
        <v>4</v>
      </c>
      <c r="H2573" s="5" t="str">
        <v>Ethan‚ Jesse</v>
      </c>
      <c r="I2573" s="5" t="str">
        <v>Completed</v>
      </c>
      <c r="J2573" s="220">
        <f>_xlfn.XLOOKUP(G2573,Calendar!$A$2:$A$300,Calendar!$B$2:$B$300)</f>
        <v>43349</v>
      </c>
      <c r="K2573" s="5" t="b">
        <f t="shared" ca="1" si="123"/>
        <v>1</v>
      </c>
      <c r="L2573" s="5" t="str">
        <f t="shared" si="124"/>
        <v>ScienceBlood &amp; Guts4</v>
      </c>
    </row>
    <row r="2574" spans="1:12" hidden="1" x14ac:dyDescent="0.25">
      <c r="A2574" s="217" t="str">
        <f t="shared" si="125"/>
        <v>ƒ __/__</v>
      </c>
      <c r="B2574" s="217" t="str">
        <f>IFERROR(IF(VLOOKUP(L2574,ActivityList[#Data],13,0)="Yes"," "&amp;Map,"")&amp;IF(VLOOKUP(L2574,ActivityList[#Data],14,0)="Yes"," "&amp;Timeline,IF(VLOOKUP(L2574,ActivityList[#Data],14,0)="Figure"," "&amp;Timeline&amp;Figure,"")),"")</f>
        <v/>
      </c>
      <c r="C2574" s="85" t="str">
        <v>Work through pp.75-78. Complete any activities</v>
      </c>
      <c r="D2574" s="218" t="str">
        <v>Blood &amp; Guts</v>
      </c>
      <c r="E2574" s="218" t="str">
        <v>Science</v>
      </c>
      <c r="F2574" s="219">
        <v>0</v>
      </c>
      <c r="G2574" s="5">
        <v>8</v>
      </c>
      <c r="H2574" s="5" t="str">
        <v>Ethan‚ Jesse</v>
      </c>
      <c r="I2574" s="5" t="str">
        <v>Completed</v>
      </c>
      <c r="J2574" s="220">
        <f>_xlfn.XLOOKUP(G2574,Calendar!$A$2:$A$300,Calendar!$B$2:$B$300)</f>
        <v>43355</v>
      </c>
      <c r="K2574" s="5" t="b">
        <f t="shared" ca="1" si="123"/>
        <v>1</v>
      </c>
      <c r="L2574" s="5" t="str">
        <f t="shared" si="124"/>
        <v>ScienceBlood &amp; Guts8</v>
      </c>
    </row>
    <row r="2575" spans="1:12" hidden="1" x14ac:dyDescent="0.25">
      <c r="A2575" s="217" t="str">
        <f t="shared" si="125"/>
        <v>ƒ __/__</v>
      </c>
      <c r="B2575" s="217" t="str">
        <f>IFERROR(IF(VLOOKUP(L2575,ActivityList[#Data],13,0)="Yes"," "&amp;Map,"")&amp;IF(VLOOKUP(L2575,ActivityList[#Data],14,0)="Yes"," "&amp;Timeline,IF(VLOOKUP(L2575,ActivityList[#Data],14,0)="Figure"," "&amp;Timeline&amp;Figure,"")),"")</f>
        <v/>
      </c>
      <c r="C2575" s="85" t="str">
        <v>Work through pp.79-82. Complete any activities</v>
      </c>
      <c r="D2575" s="218" t="str">
        <v>Blood &amp; Guts</v>
      </c>
      <c r="E2575" s="218" t="str">
        <v>Science</v>
      </c>
      <c r="F2575" s="219">
        <v>0</v>
      </c>
      <c r="G2575" s="5">
        <v>9</v>
      </c>
      <c r="H2575" s="5" t="str">
        <v>Ethan‚ Jesse</v>
      </c>
      <c r="I2575" s="5" t="str">
        <v>Completed</v>
      </c>
      <c r="J2575" s="220">
        <f>_xlfn.XLOOKUP(G2575,Calendar!$A$2:$A$300,Calendar!$B$2:$B$300)</f>
        <v>43356</v>
      </c>
      <c r="K2575" s="5" t="b">
        <f t="shared" ca="1" si="123"/>
        <v>1</v>
      </c>
      <c r="L2575" s="5" t="str">
        <f t="shared" si="124"/>
        <v>ScienceBlood &amp; Guts9</v>
      </c>
    </row>
    <row r="2576" spans="1:12" hidden="1" x14ac:dyDescent="0.25">
      <c r="A2576" s="217" t="str">
        <f t="shared" si="125"/>
        <v>ƒ __/__</v>
      </c>
      <c r="B2576" s="217" t="str">
        <f>IFERROR(IF(VLOOKUP(L2576,ActivityList[#Data],13,0)="Yes"," "&amp;Map,"")&amp;IF(VLOOKUP(L2576,ActivityList[#Data],14,0)="Yes"," "&amp;Timeline,IF(VLOOKUP(L2576,ActivityList[#Data],14,0)="Figure"," "&amp;Timeline&amp;Figure,"")),"")</f>
        <v/>
      </c>
      <c r="C2576" s="85" t="str">
        <v>Work through pp.83-86. Complete any activities</v>
      </c>
      <c r="D2576" s="218" t="str">
        <v>Blood &amp; Guts</v>
      </c>
      <c r="E2576" s="218" t="str">
        <v>Science</v>
      </c>
      <c r="F2576" s="219">
        <v>0</v>
      </c>
      <c r="G2576" s="5">
        <v>12</v>
      </c>
      <c r="H2576" s="5" t="str">
        <v>Ethan‚ Jesse</v>
      </c>
      <c r="I2576" s="5" t="str">
        <v>Completed</v>
      </c>
      <c r="J2576" s="220">
        <f>_xlfn.XLOOKUP(G2576,Calendar!$A$2:$A$300,Calendar!$B$2:$B$300)</f>
        <v>43361</v>
      </c>
      <c r="K2576" s="5" t="b">
        <f t="shared" ca="1" si="123"/>
        <v>1</v>
      </c>
      <c r="L2576" s="5" t="str">
        <f t="shared" si="124"/>
        <v>ScienceBlood &amp; Guts12</v>
      </c>
    </row>
    <row r="2577" spans="1:12" hidden="1" x14ac:dyDescent="0.25">
      <c r="A2577" s="217" t="str">
        <f t="shared" si="125"/>
        <v>ƒ __/__</v>
      </c>
      <c r="B2577" s="217" t="str">
        <f>IFERROR(IF(VLOOKUP(L2577,ActivityList[#Data],13,0)="Yes"," "&amp;Map,"")&amp;IF(VLOOKUP(L2577,ActivityList[#Data],14,0)="Yes"," "&amp;Timeline,IF(VLOOKUP(L2577,ActivityList[#Data],14,0)="Figure"," "&amp;Timeline&amp;Figure,"")),"")</f>
        <v/>
      </c>
      <c r="C2577" s="85" t="str">
        <v>Work through pp.59-62. Complete any activities</v>
      </c>
      <c r="D2577" s="218" t="str">
        <v>Blood &amp; Guts</v>
      </c>
      <c r="E2577" s="218" t="str">
        <v>Science</v>
      </c>
      <c r="F2577" s="219">
        <v>0</v>
      </c>
      <c r="G2577" s="5">
        <v>15</v>
      </c>
      <c r="H2577" s="5" t="str">
        <v>Ethan‚ Jesse</v>
      </c>
      <c r="I2577" s="5" t="str">
        <v>Completed</v>
      </c>
      <c r="J2577" s="220">
        <f>_xlfn.XLOOKUP(G2577,Calendar!$A$2:$A$300,Calendar!$B$2:$B$300)</f>
        <v>43364</v>
      </c>
      <c r="K2577" s="5" t="b">
        <f t="shared" ca="1" si="123"/>
        <v>1</v>
      </c>
      <c r="L2577" s="5" t="str">
        <f t="shared" si="124"/>
        <v>ScienceBlood &amp; Guts15</v>
      </c>
    </row>
    <row r="2578" spans="1:12" hidden="1" x14ac:dyDescent="0.25">
      <c r="A2578" s="217" t="str">
        <f t="shared" si="125"/>
        <v>ƒ __/__</v>
      </c>
      <c r="B2578" s="217" t="str">
        <f>IFERROR(IF(VLOOKUP(L2578,ActivityList[#Data],13,0)="Yes"," "&amp;Map,"")&amp;IF(VLOOKUP(L2578,ActivityList[#Data],14,0)="Yes"," "&amp;Timeline,IF(VLOOKUP(L2578,ActivityList[#Data],14,0)="Figure"," "&amp;Timeline&amp;Figure,"")),"")</f>
        <v/>
      </c>
      <c r="C2578" s="85" t="str">
        <v>Work through pp.63-65. Complete any activities</v>
      </c>
      <c r="D2578" s="218" t="str">
        <v>Blood &amp; Guts</v>
      </c>
      <c r="E2578" s="218" t="str">
        <v>Science</v>
      </c>
      <c r="F2578" s="219">
        <v>0</v>
      </c>
      <c r="G2578" s="5">
        <v>16</v>
      </c>
      <c r="H2578" s="5" t="str">
        <v>Ethan‚ Jesse</v>
      </c>
      <c r="I2578" s="5" t="str">
        <v>Completed</v>
      </c>
      <c r="J2578" s="220">
        <f>_xlfn.XLOOKUP(G2578,Calendar!$A$2:$A$300,Calendar!$B$2:$B$300)</f>
        <v>43367</v>
      </c>
      <c r="K2578" s="5" t="b">
        <f t="shared" ca="1" si="123"/>
        <v>1</v>
      </c>
      <c r="L2578" s="5" t="str">
        <f t="shared" si="124"/>
        <v>ScienceBlood &amp; Guts16</v>
      </c>
    </row>
    <row r="2579" spans="1:12" hidden="1" x14ac:dyDescent="0.25">
      <c r="A2579" s="217" t="str">
        <f t="shared" si="125"/>
        <v>ƒ __/__</v>
      </c>
      <c r="B2579" s="217" t="str">
        <f>IFERROR(IF(VLOOKUP(L2579,ActivityList[#Data],13,0)="Yes"," "&amp;Map,"")&amp;IF(VLOOKUP(L2579,ActivityList[#Data],14,0)="Yes"," "&amp;Timeline,IF(VLOOKUP(L2579,ActivityList[#Data],14,0)="Figure"," "&amp;Timeline&amp;Figure,"")),"")</f>
        <v/>
      </c>
      <c r="C2579" s="85" t="str">
        <v>Work through pp.49-53. Complete any activities</v>
      </c>
      <c r="D2579" s="218" t="str">
        <v>Blood &amp; Guts</v>
      </c>
      <c r="E2579" s="218" t="str">
        <v>Science</v>
      </c>
      <c r="F2579" s="219">
        <v>0</v>
      </c>
      <c r="G2579" s="5">
        <v>20</v>
      </c>
      <c r="H2579" s="5" t="str">
        <v>Ethan‚ Jesse</v>
      </c>
      <c r="I2579" s="5" t="str">
        <v>Completed</v>
      </c>
      <c r="J2579" s="220">
        <f>_xlfn.XLOOKUP(G2579,Calendar!$A$2:$A$300,Calendar!$B$2:$B$300)</f>
        <v>43371</v>
      </c>
      <c r="K2579" s="5" t="b">
        <f t="shared" ref="K2579:K2642" ca="1" si="126">J2579&lt;=$D$1</f>
        <v>1</v>
      </c>
      <c r="L2579" s="5" t="str">
        <f t="shared" ref="L2579:L2642" si="127">E2579&amp;D2579&amp;G2579</f>
        <v>ScienceBlood &amp; Guts20</v>
      </c>
    </row>
    <row r="2580" spans="1:12" hidden="1" x14ac:dyDescent="0.25">
      <c r="A2580" s="217" t="str">
        <f t="shared" si="125"/>
        <v>ƒ __/__</v>
      </c>
      <c r="B2580" s="217" t="str">
        <f>IFERROR(IF(VLOOKUP(L2580,ActivityList[#Data],13,0)="Yes"," "&amp;Map,"")&amp;IF(VLOOKUP(L2580,ActivityList[#Data],14,0)="Yes"," "&amp;Timeline,IF(VLOOKUP(L2580,ActivityList[#Data],14,0)="Figure"," "&amp;Timeline&amp;Figure,"")),"")</f>
        <v/>
      </c>
      <c r="C2580" s="85" t="str">
        <v>Work through pp.54-58. Complete any activities</v>
      </c>
      <c r="D2580" s="218" t="str">
        <v>Blood &amp; Guts</v>
      </c>
      <c r="E2580" s="218" t="str">
        <v>Science</v>
      </c>
      <c r="F2580" s="219">
        <v>0</v>
      </c>
      <c r="G2580" s="5">
        <v>21</v>
      </c>
      <c r="H2580" s="5" t="str">
        <v>Ethan‚ Jesse</v>
      </c>
      <c r="I2580" s="5" t="str">
        <v>Completed</v>
      </c>
      <c r="J2580" s="220">
        <f>_xlfn.XLOOKUP(G2580,Calendar!$A$2:$A$300,Calendar!$B$2:$B$300)</f>
        <v>43374</v>
      </c>
      <c r="K2580" s="5" t="b">
        <f t="shared" ca="1" si="126"/>
        <v>1</v>
      </c>
      <c r="L2580" s="5" t="str">
        <f t="shared" si="127"/>
        <v>ScienceBlood &amp; Guts21</v>
      </c>
    </row>
    <row r="2581" spans="1:12" x14ac:dyDescent="0.25">
      <c r="A2581" s="217" t="str">
        <f t="shared" si="125"/>
        <v>ƒ __/__</v>
      </c>
      <c r="B2581" s="217" t="str">
        <f>IFERROR(IF(VLOOKUP(L2581,ActivityList[#Data],13,0)="Yes"," "&amp;Map,"")&amp;IF(VLOOKUP(L2581,ActivityList[#Data],14,0)="Yes"," "&amp;Timeline,IF(VLOOKUP(L2581,ActivityList[#Data],14,0)="Figure"," "&amp;Timeline&amp;Figure,"")),"")</f>
        <v/>
      </c>
      <c r="C2581" s="85" t="str">
        <v>Work through pp.21-25. Complete any activities</v>
      </c>
      <c r="D2581" s="218" t="str">
        <v>Blood &amp; Guts</v>
      </c>
      <c r="E2581" s="218" t="str">
        <v>Science</v>
      </c>
      <c r="F2581" s="219">
        <v>0</v>
      </c>
      <c r="G2581" s="5">
        <v>24</v>
      </c>
      <c r="H2581" s="5" t="str">
        <v>Ethan‚ Jesse</v>
      </c>
      <c r="I2581" s="5" t="str">
        <v>Planned</v>
      </c>
      <c r="J2581" s="220">
        <f>_xlfn.XLOOKUP(G2581,Calendar!$A$2:$A$300,Calendar!$B$2:$B$300)</f>
        <v>43377</v>
      </c>
      <c r="K2581" s="5" t="b">
        <f t="shared" ca="1" si="126"/>
        <v>1</v>
      </c>
      <c r="L2581" s="5" t="str">
        <f t="shared" si="127"/>
        <v>ScienceBlood &amp; Guts24</v>
      </c>
    </row>
    <row r="2582" spans="1:12" x14ac:dyDescent="0.25">
      <c r="A2582" s="217" t="str">
        <f t="shared" si="125"/>
        <v>ƒ __/__</v>
      </c>
      <c r="B2582" s="217" t="str">
        <f>IFERROR(IF(VLOOKUP(L2582,ActivityList[#Data],13,0)="Yes"," "&amp;Map,"")&amp;IF(VLOOKUP(L2582,ActivityList[#Data],14,0)="Yes"," "&amp;Timeline,IF(VLOOKUP(L2582,ActivityList[#Data],14,0)="Figure"," "&amp;Timeline&amp;Figure,"")),"")</f>
        <v/>
      </c>
      <c r="C2582" s="85" t="str">
        <v>Work through pp.26-30. Complete any activities</v>
      </c>
      <c r="D2582" s="218" t="str">
        <v>Blood &amp; Guts</v>
      </c>
      <c r="E2582" s="218" t="str">
        <v>Science</v>
      </c>
      <c r="F2582" s="219">
        <v>0</v>
      </c>
      <c r="G2582" s="5">
        <v>25</v>
      </c>
      <c r="H2582" s="5" t="str">
        <v>Ethan‚ Jesse</v>
      </c>
      <c r="I2582" s="5" t="str">
        <v>Planned</v>
      </c>
      <c r="J2582" s="220">
        <f>_xlfn.XLOOKUP(G2582,Calendar!$A$2:$A$300,Calendar!$B$2:$B$300)</f>
        <v>43378</v>
      </c>
      <c r="K2582" s="5" t="b">
        <f t="shared" ca="1" si="126"/>
        <v>1</v>
      </c>
      <c r="L2582" s="5" t="str">
        <f t="shared" si="127"/>
        <v>ScienceBlood &amp; Guts25</v>
      </c>
    </row>
    <row r="2583" spans="1:12" hidden="1" x14ac:dyDescent="0.25">
      <c r="A2583" s="217" t="str">
        <f t="shared" si="125"/>
        <v>ƒ __/__</v>
      </c>
      <c r="B2583" s="217" t="str">
        <f>IFERROR(IF(VLOOKUP(L2583,ActivityList[#Data],13,0)="Yes"," "&amp;Map,"")&amp;IF(VLOOKUP(L2583,ActivityList[#Data],14,0)="Yes"," "&amp;Timeline,IF(VLOOKUP(L2583,ActivityList[#Data],14,0)="Figure"," "&amp;Timeline&amp;Figure,"")),"")</f>
        <v/>
      </c>
      <c r="C2583" s="85" t="str">
        <v>Work through pp.37-41. Complete any activities</v>
      </c>
      <c r="D2583" s="218" t="str">
        <v>Blood &amp; Guts</v>
      </c>
      <c r="E2583" s="218" t="str">
        <v>Science</v>
      </c>
      <c r="F2583" s="219">
        <v>0</v>
      </c>
      <c r="G2583" s="5">
        <v>28</v>
      </c>
      <c r="H2583" s="5" t="str">
        <v>Ethan‚ Jesse</v>
      </c>
      <c r="I2583" s="5" t="str">
        <v>Planned</v>
      </c>
      <c r="J2583" s="220">
        <f>_xlfn.XLOOKUP(G2583,Calendar!$A$2:$A$300,Calendar!$B$2:$B$300)</f>
        <v>43383</v>
      </c>
      <c r="K2583" s="5" t="b">
        <f t="shared" ca="1" si="126"/>
        <v>0</v>
      </c>
      <c r="L2583" s="5" t="str">
        <f t="shared" si="127"/>
        <v>ScienceBlood &amp; Guts28</v>
      </c>
    </row>
    <row r="2584" spans="1:12" hidden="1" x14ac:dyDescent="0.25">
      <c r="A2584" s="217" t="str">
        <f t="shared" si="125"/>
        <v>ƒ __/__</v>
      </c>
      <c r="B2584" s="217" t="str">
        <f>IFERROR(IF(VLOOKUP(L2584,ActivityList[#Data],13,0)="Yes"," "&amp;Map,"")&amp;IF(VLOOKUP(L2584,ActivityList[#Data],14,0)="Yes"," "&amp;Timeline,IF(VLOOKUP(L2584,ActivityList[#Data],14,0)="Figure"," "&amp;Timeline&amp;Figure,"")),"")</f>
        <v/>
      </c>
      <c r="C2584" s="85" t="str">
        <v>Work through pp.42-45. Complete any activities</v>
      </c>
      <c r="D2584" s="218" t="str">
        <v>Blood &amp; Guts</v>
      </c>
      <c r="E2584" s="218" t="str">
        <v>Science</v>
      </c>
      <c r="F2584" s="219">
        <v>0</v>
      </c>
      <c r="G2584" s="5">
        <v>29</v>
      </c>
      <c r="H2584" s="5" t="str">
        <v>Ethan‚ Jesse</v>
      </c>
      <c r="I2584" s="5" t="str">
        <v>Planned</v>
      </c>
      <c r="J2584" s="220">
        <f>_xlfn.XLOOKUP(G2584,Calendar!$A$2:$A$300,Calendar!$B$2:$B$300)</f>
        <v>43384</v>
      </c>
      <c r="K2584" s="5" t="b">
        <f t="shared" ca="1" si="126"/>
        <v>0</v>
      </c>
      <c r="L2584" s="5" t="str">
        <f t="shared" si="127"/>
        <v>ScienceBlood &amp; Guts29</v>
      </c>
    </row>
    <row r="2585" spans="1:12" hidden="1" x14ac:dyDescent="0.25">
      <c r="A2585" s="217" t="str">
        <f t="shared" si="125"/>
        <v>ƒ __/__</v>
      </c>
      <c r="B2585" s="217" t="str">
        <f>IFERROR(IF(VLOOKUP(L2585,ActivityList[#Data],13,0)="Yes"," "&amp;Map,"")&amp;IF(VLOOKUP(L2585,ActivityList[#Data],14,0)="Yes"," "&amp;Timeline,IF(VLOOKUP(L2585,ActivityList[#Data],14,0)="Figure"," "&amp;Timeline&amp;Figure,"")),"")</f>
        <v/>
      </c>
      <c r="C2585" s="85" t="str">
        <v>Work through pp.46-48. Complete any activities</v>
      </c>
      <c r="D2585" s="218" t="str">
        <v>Blood &amp; Guts</v>
      </c>
      <c r="E2585" s="218" t="str">
        <v>Science</v>
      </c>
      <c r="F2585" s="219">
        <v>0</v>
      </c>
      <c r="G2585" s="5">
        <v>31</v>
      </c>
      <c r="H2585" s="5" t="str">
        <v>Ethan‚ Jesse</v>
      </c>
      <c r="I2585" s="5" t="str">
        <v>Planned</v>
      </c>
      <c r="J2585" s="220">
        <f>_xlfn.XLOOKUP(G2585,Calendar!$A$2:$A$300,Calendar!$B$2:$B$300)</f>
        <v>43388</v>
      </c>
      <c r="K2585" s="5" t="b">
        <f t="shared" ca="1" si="126"/>
        <v>0</v>
      </c>
      <c r="L2585" s="5" t="str">
        <f t="shared" si="127"/>
        <v>ScienceBlood &amp; Guts31</v>
      </c>
    </row>
    <row r="2586" spans="1:12" hidden="1" x14ac:dyDescent="0.25">
      <c r="A2586" s="217" t="str">
        <f t="shared" si="125"/>
        <v>ƒ __/__</v>
      </c>
      <c r="B2586" s="217" t="str">
        <f>IFERROR(IF(VLOOKUP(L2586,ActivityList[#Data],13,0)="Yes"," "&amp;Map,"")&amp;IF(VLOOKUP(L2586,ActivityList[#Data],14,0)="Yes"," "&amp;Timeline,IF(VLOOKUP(L2586,ActivityList[#Data],14,0)="Figure"," "&amp;Timeline&amp;Figure,"")),"")</f>
        <v/>
      </c>
      <c r="C2586" s="85" t="str">
        <v>Work through pp.18-20. Complete any activities</v>
      </c>
      <c r="D2586" s="218" t="str">
        <v>Blood &amp; Guts</v>
      </c>
      <c r="E2586" s="218" t="str">
        <v>Science</v>
      </c>
      <c r="F2586" s="219">
        <v>0</v>
      </c>
      <c r="G2586" s="5">
        <v>33</v>
      </c>
      <c r="H2586" s="5" t="str">
        <v>Ethan‚ Jesse</v>
      </c>
      <c r="I2586" s="5" t="str">
        <v>Planned</v>
      </c>
      <c r="J2586" s="220">
        <f>_xlfn.XLOOKUP(G2586,Calendar!$A$2:$A$300,Calendar!$B$2:$B$300)</f>
        <v>43390</v>
      </c>
      <c r="K2586" s="5" t="b">
        <f t="shared" ca="1" si="126"/>
        <v>0</v>
      </c>
      <c r="L2586" s="5" t="str">
        <f t="shared" si="127"/>
        <v>ScienceBlood &amp; Guts33</v>
      </c>
    </row>
    <row r="2587" spans="1:12" hidden="1" x14ac:dyDescent="0.25">
      <c r="A2587" s="217" t="str">
        <f t="shared" si="125"/>
        <v>ƒ __/__</v>
      </c>
      <c r="B2587" s="217" t="str">
        <f>IFERROR(IF(VLOOKUP(L2587,ActivityList[#Data],13,0)="Yes"," "&amp;Map,"")&amp;IF(VLOOKUP(L2587,ActivityList[#Data],14,0)="Yes"," "&amp;Timeline,IF(VLOOKUP(L2587,ActivityList[#Data],14,0)="Figure"," "&amp;Timeline&amp;Figure,"")),"")</f>
        <v/>
      </c>
      <c r="C2587" s="85" t="str">
        <v>Work through pp.11-13. Complete any activities</v>
      </c>
      <c r="D2587" s="218" t="str">
        <v>Blood &amp; Guts</v>
      </c>
      <c r="E2587" s="218" t="str">
        <v>Science</v>
      </c>
      <c r="F2587" s="219">
        <v>0</v>
      </c>
      <c r="G2587" s="5">
        <v>36</v>
      </c>
      <c r="H2587" s="5" t="str">
        <v>Ethan‚ Jesse</v>
      </c>
      <c r="I2587" s="5" t="str">
        <v>Planned</v>
      </c>
      <c r="J2587" s="220">
        <f>_xlfn.XLOOKUP(G2587,Calendar!$A$2:$A$300,Calendar!$B$2:$B$300)</f>
        <v>43395</v>
      </c>
      <c r="K2587" s="5" t="b">
        <f t="shared" ca="1" si="126"/>
        <v>0</v>
      </c>
      <c r="L2587" s="5" t="str">
        <f t="shared" si="127"/>
        <v>ScienceBlood &amp; Guts36</v>
      </c>
    </row>
    <row r="2588" spans="1:12" hidden="1" x14ac:dyDescent="0.25">
      <c r="A2588" s="217" t="str">
        <f t="shared" si="125"/>
        <v>ƒ __/__</v>
      </c>
      <c r="B2588" s="217" t="str">
        <f>IFERROR(IF(VLOOKUP(L2588,ActivityList[#Data],13,0)="Yes"," "&amp;Map,"")&amp;IF(VLOOKUP(L2588,ActivityList[#Data],14,0)="Yes"," "&amp;Timeline,IF(VLOOKUP(L2588,ActivityList[#Data],14,0)="Figure"," "&amp;Timeline&amp;Figure,"")),"")</f>
        <v/>
      </c>
      <c r="C2588" s="85" t="str">
        <v>Work through pp.14-17. Complete any activities</v>
      </c>
      <c r="D2588" s="218" t="str">
        <v>Blood &amp; Guts</v>
      </c>
      <c r="E2588" s="218" t="str">
        <v>Science</v>
      </c>
      <c r="F2588" s="219">
        <v>0</v>
      </c>
      <c r="G2588" s="5">
        <v>37</v>
      </c>
      <c r="H2588" s="5" t="str">
        <v>Ethan‚ Jesse</v>
      </c>
      <c r="I2588" s="5" t="str">
        <v>Planned</v>
      </c>
      <c r="J2588" s="220">
        <f>_xlfn.XLOOKUP(G2588,Calendar!$A$2:$A$300,Calendar!$B$2:$B$300)</f>
        <v>43396</v>
      </c>
      <c r="K2588" s="5" t="b">
        <f t="shared" ca="1" si="126"/>
        <v>0</v>
      </c>
      <c r="L2588" s="5" t="str">
        <f t="shared" si="127"/>
        <v>ScienceBlood &amp; Guts37</v>
      </c>
    </row>
    <row r="2589" spans="1:12" hidden="1" x14ac:dyDescent="0.25">
      <c r="A2589" s="217" t="str">
        <f t="shared" si="125"/>
        <v>ƒ __/__</v>
      </c>
      <c r="B2589" s="217" t="str">
        <f>IFERROR(IF(VLOOKUP(L2589,ActivityList[#Data],13,0)="Yes"," "&amp;Map,"")&amp;IF(VLOOKUP(L2589,ActivityList[#Data],14,0)="Yes"," "&amp;Timeline,IF(VLOOKUP(L2589,ActivityList[#Data],14,0)="Figure"," "&amp;Timeline&amp;Figure,"")),"")</f>
        <v/>
      </c>
      <c r="C2589" s="85" t="str">
        <v>Work through pp.111-115. Complete any activities</v>
      </c>
      <c r="D2589" s="218" t="str">
        <v>Blood &amp; Guts</v>
      </c>
      <c r="E2589" s="218" t="str">
        <v>Science</v>
      </c>
      <c r="F2589" s="219">
        <v>0</v>
      </c>
      <c r="G2589" s="5">
        <v>40</v>
      </c>
      <c r="H2589" s="5" t="str">
        <v>Ethan‚ Jesse</v>
      </c>
      <c r="I2589" s="5" t="str">
        <v>Planned</v>
      </c>
      <c r="J2589" s="220">
        <f>_xlfn.XLOOKUP(G2589,Calendar!$A$2:$A$300,Calendar!$B$2:$B$300)</f>
        <v>43399</v>
      </c>
      <c r="K2589" s="5" t="b">
        <f t="shared" ca="1" si="126"/>
        <v>0</v>
      </c>
      <c r="L2589" s="5" t="str">
        <f t="shared" si="127"/>
        <v>ScienceBlood &amp; Guts40</v>
      </c>
    </row>
    <row r="2590" spans="1:12" hidden="1" x14ac:dyDescent="0.25">
      <c r="A2590" s="217" t="str">
        <f t="shared" si="125"/>
        <v>ƒ __/__</v>
      </c>
      <c r="B2590" s="217" t="str">
        <f>IFERROR(IF(VLOOKUP(L2590,ActivityList[#Data],13,0)="Yes"," "&amp;Map,"")&amp;IF(VLOOKUP(L2590,ActivityList[#Data],14,0)="Yes"," "&amp;Timeline,IF(VLOOKUP(L2590,ActivityList[#Data],14,0)="Figure"," "&amp;Timeline&amp;Figure,"")),"")</f>
        <v/>
      </c>
      <c r="C2590" s="85" t="str">
        <v>Work through pp.116-119. Complete any activities</v>
      </c>
      <c r="D2590" s="218" t="str">
        <v>Blood &amp; Guts</v>
      </c>
      <c r="E2590" s="218" t="str">
        <v>Science</v>
      </c>
      <c r="F2590" s="219">
        <v>0</v>
      </c>
      <c r="G2590" s="5">
        <v>41</v>
      </c>
      <c r="H2590" s="5" t="str">
        <v>Ethan‚ Jesse</v>
      </c>
      <c r="I2590" s="5" t="str">
        <v>Planned</v>
      </c>
      <c r="J2590" s="220">
        <f>_xlfn.XLOOKUP(G2590,Calendar!$A$2:$A$300,Calendar!$B$2:$B$300)</f>
        <v>43402</v>
      </c>
      <c r="K2590" s="5" t="b">
        <f t="shared" ca="1" si="126"/>
        <v>0</v>
      </c>
      <c r="L2590" s="5" t="str">
        <f t="shared" si="127"/>
        <v>ScienceBlood &amp; Guts41</v>
      </c>
    </row>
    <row r="2591" spans="1:12" hidden="1" x14ac:dyDescent="0.25">
      <c r="A2591" s="217" t="str">
        <f t="shared" si="125"/>
        <v>ƒ __/__</v>
      </c>
      <c r="B2591" s="217" t="str">
        <f>IFERROR(IF(VLOOKUP(L2591,ActivityList[#Data],13,0)="Yes"," "&amp;Map,"")&amp;IF(VLOOKUP(L2591,ActivityList[#Data],14,0)="Yes"," "&amp;Timeline,IF(VLOOKUP(L2591,ActivityList[#Data],14,0)="Figure"," "&amp;Timeline&amp;Figure,"")),"")</f>
        <v/>
      </c>
      <c r="C2591" s="85" t="str">
        <v>Work through pp.87-89. Complete any activities</v>
      </c>
      <c r="D2591" s="218" t="str">
        <v>Blood &amp; Guts</v>
      </c>
      <c r="E2591" s="218" t="str">
        <v>Science</v>
      </c>
      <c r="F2591" s="219">
        <v>0</v>
      </c>
      <c r="G2591" s="5">
        <v>56</v>
      </c>
      <c r="H2591" s="5" t="str">
        <v>Ethan‚ Jesse</v>
      </c>
      <c r="I2591" s="5" t="str">
        <v>Planned</v>
      </c>
      <c r="J2591" s="220">
        <f>_xlfn.XLOOKUP(G2591,Calendar!$A$2:$A$300,Calendar!$B$2:$B$300)</f>
        <v>43423</v>
      </c>
      <c r="K2591" s="5" t="b">
        <f t="shared" ca="1" si="126"/>
        <v>0</v>
      </c>
      <c r="L2591" s="5" t="str">
        <f t="shared" si="127"/>
        <v>ScienceBlood &amp; Guts56</v>
      </c>
    </row>
    <row r="2592" spans="1:12" hidden="1" x14ac:dyDescent="0.25">
      <c r="A2592" s="217" t="str">
        <f t="shared" si="125"/>
        <v>ƒ __/__</v>
      </c>
      <c r="B2592" s="217" t="str">
        <f>IFERROR(IF(VLOOKUP(L2592,ActivityList[#Data],13,0)="Yes"," "&amp;Map,"")&amp;IF(VLOOKUP(L2592,ActivityList[#Data],14,0)="Yes"," "&amp;Timeline,IF(VLOOKUP(L2592,ActivityList[#Data],14,0)="Figure"," "&amp;Timeline&amp;Figure,"")),"")</f>
        <v/>
      </c>
      <c r="C2592" s="85" t="str">
        <v>Work through pp.90-92. Complete any activities</v>
      </c>
      <c r="D2592" s="218" t="str">
        <v>Blood &amp; Guts</v>
      </c>
      <c r="E2592" s="218" t="str">
        <v>Science</v>
      </c>
      <c r="F2592" s="219">
        <v>0</v>
      </c>
      <c r="G2592" s="5">
        <v>57</v>
      </c>
      <c r="H2592" s="5" t="str">
        <v>Ethan‚ Jesse</v>
      </c>
      <c r="I2592" s="5" t="str">
        <v>Planned</v>
      </c>
      <c r="J2592" s="220">
        <f>_xlfn.XLOOKUP(G2592,Calendar!$A$2:$A$300,Calendar!$B$2:$B$300)</f>
        <v>43424</v>
      </c>
      <c r="K2592" s="5" t="b">
        <f t="shared" ca="1" si="126"/>
        <v>0</v>
      </c>
      <c r="L2592" s="5" t="str">
        <f t="shared" si="127"/>
        <v>ScienceBlood &amp; Guts57</v>
      </c>
    </row>
    <row r="2593" spans="1:12" hidden="1" x14ac:dyDescent="0.25">
      <c r="A2593" s="217" t="str">
        <f t="shared" si="125"/>
        <v>ƒ __/__</v>
      </c>
      <c r="B2593" s="217" t="str">
        <f>IFERROR(IF(VLOOKUP(L2593,ActivityList[#Data],13,0)="Yes"," "&amp;Map,"")&amp;IF(VLOOKUP(L2593,ActivityList[#Data],14,0)="Yes"," "&amp;Timeline,IF(VLOOKUP(L2593,ActivityList[#Data],14,0)="Figure"," "&amp;Timeline&amp;Figure,"")),"")</f>
        <v/>
      </c>
      <c r="C2593" s="85" t="str">
        <v>Work through pp.93-96. Complete any activities</v>
      </c>
      <c r="D2593" s="218" t="str">
        <v>Blood &amp; Guts</v>
      </c>
      <c r="E2593" s="218" t="str">
        <v>Science</v>
      </c>
      <c r="F2593" s="219">
        <v>0</v>
      </c>
      <c r="G2593" s="5">
        <v>58</v>
      </c>
      <c r="H2593" s="5" t="str">
        <v>Ethan‚ Jesse</v>
      </c>
      <c r="I2593" s="5" t="str">
        <v>Planned</v>
      </c>
      <c r="J2593" s="220">
        <f>_xlfn.XLOOKUP(G2593,Calendar!$A$2:$A$300,Calendar!$B$2:$B$300)</f>
        <v>43425</v>
      </c>
      <c r="K2593" s="5" t="b">
        <f t="shared" ca="1" si="126"/>
        <v>0</v>
      </c>
      <c r="L2593" s="5" t="str">
        <f t="shared" si="127"/>
        <v>ScienceBlood &amp; Guts58</v>
      </c>
    </row>
    <row r="2594" spans="1:12" hidden="1" x14ac:dyDescent="0.25">
      <c r="A2594" s="217" t="str">
        <f t="shared" si="125"/>
        <v>ƒ __/__</v>
      </c>
      <c r="B2594" s="217" t="str">
        <f>IFERROR(IF(VLOOKUP(L2594,ActivityList[#Data],13,0)="Yes"," "&amp;Map,"")&amp;IF(VLOOKUP(L2594,ActivityList[#Data],14,0)="Yes"," "&amp;Timeline,IF(VLOOKUP(L2594,ActivityList[#Data],14,0)="Figure"," "&amp;Timeline&amp;Figure,"")),"")</f>
        <v/>
      </c>
      <c r="C2594" s="85" t="str">
        <v>Work through pp.97-99. Complete any activities</v>
      </c>
      <c r="D2594" s="218" t="str">
        <v>Blood &amp; Guts</v>
      </c>
      <c r="E2594" s="218" t="str">
        <v>Science</v>
      </c>
      <c r="F2594" s="219">
        <v>0</v>
      </c>
      <c r="G2594" s="5">
        <v>60</v>
      </c>
      <c r="H2594" s="5" t="str">
        <v>Ethan‚ Jesse</v>
      </c>
      <c r="I2594" s="5" t="str">
        <v>Planned</v>
      </c>
      <c r="J2594" s="220">
        <f>_xlfn.XLOOKUP(G2594,Calendar!$A$2:$A$300,Calendar!$B$2:$B$300)</f>
        <v>43427</v>
      </c>
      <c r="K2594" s="5" t="b">
        <f t="shared" ca="1" si="126"/>
        <v>0</v>
      </c>
      <c r="L2594" s="5" t="str">
        <f t="shared" si="127"/>
        <v>ScienceBlood &amp; Guts60</v>
      </c>
    </row>
    <row r="2595" spans="1:12" hidden="1" x14ac:dyDescent="0.25">
      <c r="A2595" s="217" t="str">
        <f t="shared" si="125"/>
        <v>ƒ __/__</v>
      </c>
      <c r="B2595" s="217" t="str">
        <f>IFERROR(IF(VLOOKUP(L2595,ActivityList[#Data],13,0)="Yes"," "&amp;Map,"")&amp;IF(VLOOKUP(L2595,ActivityList[#Data],14,0)="Yes"," "&amp;Timeline,IF(VLOOKUP(L2595,ActivityList[#Data],14,0)="Figure"," "&amp;Timeline&amp;Figure,"")),"")</f>
        <v/>
      </c>
      <c r="C2595" s="85" t="str">
        <v>Work through pp.100-101. Complete any activities</v>
      </c>
      <c r="D2595" s="218" t="str">
        <v>Blood &amp; Guts</v>
      </c>
      <c r="E2595" s="218" t="str">
        <v>Science</v>
      </c>
      <c r="F2595" s="219">
        <v>0</v>
      </c>
      <c r="G2595" s="5">
        <v>61</v>
      </c>
      <c r="H2595" s="5" t="str">
        <v>Ethan‚ Jesse</v>
      </c>
      <c r="I2595" s="5" t="str">
        <v>Planned</v>
      </c>
      <c r="J2595" s="220">
        <f>_xlfn.XLOOKUP(G2595,Calendar!$A$2:$A$300,Calendar!$B$2:$B$300)</f>
        <v>43430</v>
      </c>
      <c r="K2595" s="5" t="b">
        <f t="shared" ca="1" si="126"/>
        <v>0</v>
      </c>
      <c r="L2595" s="5" t="str">
        <f t="shared" si="127"/>
        <v>ScienceBlood &amp; Guts61</v>
      </c>
    </row>
    <row r="2596" spans="1:12" hidden="1" x14ac:dyDescent="0.25">
      <c r="A2596" s="217" t="str">
        <f t="shared" si="125"/>
        <v>ƒ __/__</v>
      </c>
      <c r="B2596" s="217" t="str">
        <f>IFERROR(IF(VLOOKUP(L2596,ActivityList[#Data],13,0)="Yes"," "&amp;Map,"")&amp;IF(VLOOKUP(L2596,ActivityList[#Data],14,0)="Yes"," "&amp;Timeline,IF(VLOOKUP(L2596,ActivityList[#Data],14,0)="Figure"," "&amp;Timeline&amp;Figure,"")),"")</f>
        <v/>
      </c>
      <c r="C2596" s="85" t="str">
        <v>Work through pp.102-104. Complete any activities</v>
      </c>
      <c r="D2596" s="218" t="str">
        <v>Blood &amp; Guts</v>
      </c>
      <c r="E2596" s="218" t="str">
        <v>Science</v>
      </c>
      <c r="F2596" s="219">
        <v>0</v>
      </c>
      <c r="G2596" s="5">
        <v>62</v>
      </c>
      <c r="H2596" s="5" t="str">
        <v>Ethan‚ Jesse</v>
      </c>
      <c r="I2596" s="5" t="str">
        <v>Planned</v>
      </c>
      <c r="J2596" s="220">
        <f>_xlfn.XLOOKUP(G2596,Calendar!$A$2:$A$300,Calendar!$B$2:$B$300)</f>
        <v>43431</v>
      </c>
      <c r="K2596" s="5" t="b">
        <f t="shared" ca="1" si="126"/>
        <v>0</v>
      </c>
      <c r="L2596" s="5" t="str">
        <f t="shared" si="127"/>
        <v>ScienceBlood &amp; Guts62</v>
      </c>
    </row>
    <row r="2597" spans="1:12" hidden="1" x14ac:dyDescent="0.25">
      <c r="A2597" s="217" t="str">
        <f t="shared" si="125"/>
        <v>ƒ __/__</v>
      </c>
      <c r="B2597" s="217" t="str">
        <f>IFERROR(IF(VLOOKUP(L2597,ActivityList[#Data],13,0)="Yes"," "&amp;Map,"")&amp;IF(VLOOKUP(L2597,ActivityList[#Data],14,0)="Yes"," "&amp;Timeline,IF(VLOOKUP(L2597,ActivityList[#Data],14,0)="Figure"," "&amp;Timeline&amp;Figure,"")),"")</f>
        <v/>
      </c>
      <c r="C2597" s="85" t="str">
        <v>Work through pp.105-107. Complete any activities</v>
      </c>
      <c r="D2597" s="218" t="str">
        <v>Blood &amp; Guts</v>
      </c>
      <c r="E2597" s="218" t="str">
        <v>Science</v>
      </c>
      <c r="F2597" s="219">
        <v>0</v>
      </c>
      <c r="G2597" s="5">
        <v>63</v>
      </c>
      <c r="H2597" s="5" t="str">
        <v>Ethan‚ Jesse</v>
      </c>
      <c r="I2597" s="5" t="str">
        <v>Planned</v>
      </c>
      <c r="J2597" s="220">
        <f>_xlfn.XLOOKUP(G2597,Calendar!$A$2:$A$300,Calendar!$B$2:$B$300)</f>
        <v>43432</v>
      </c>
      <c r="K2597" s="5" t="b">
        <f t="shared" ca="1" si="126"/>
        <v>0</v>
      </c>
      <c r="L2597" s="5" t="str">
        <f t="shared" si="127"/>
        <v>ScienceBlood &amp; Guts63</v>
      </c>
    </row>
    <row r="2598" spans="1:12" hidden="1" x14ac:dyDescent="0.25">
      <c r="A2598" s="217" t="str">
        <f t="shared" si="125"/>
        <v>ƒ __/__</v>
      </c>
      <c r="B2598" s="217" t="str">
        <f>IFERROR(IF(VLOOKUP(L2598,ActivityList[#Data],13,0)="Yes"," "&amp;Map,"")&amp;IF(VLOOKUP(L2598,ActivityList[#Data],14,0)="Yes"," "&amp;Timeline,IF(VLOOKUP(L2598,ActivityList[#Data],14,0)="Figure"," "&amp;Timeline&amp;Figure,"")),"")</f>
        <v/>
      </c>
      <c r="C2598" s="85" t="str">
        <v>Work through pp.108-110. Complete any activities</v>
      </c>
      <c r="D2598" s="218" t="str">
        <v>Blood &amp; Guts</v>
      </c>
      <c r="E2598" s="218" t="str">
        <v>Science</v>
      </c>
      <c r="F2598" s="219">
        <v>0</v>
      </c>
      <c r="G2598" s="5">
        <v>64</v>
      </c>
      <c r="H2598" s="5" t="str">
        <v>Ethan‚ Jesse</v>
      </c>
      <c r="I2598" s="5" t="str">
        <v>Planned</v>
      </c>
      <c r="J2598" s="220">
        <f>_xlfn.XLOOKUP(G2598,Calendar!$A$2:$A$300,Calendar!$B$2:$B$300)</f>
        <v>43433</v>
      </c>
      <c r="K2598" s="5" t="b">
        <f t="shared" ca="1" si="126"/>
        <v>0</v>
      </c>
      <c r="L2598" s="5" t="str">
        <f t="shared" si="127"/>
        <v>ScienceBlood &amp; Guts64</v>
      </c>
    </row>
    <row r="2599" spans="1:12" hidden="1" x14ac:dyDescent="0.25">
      <c r="A2599" s="217" t="str">
        <f t="shared" si="125"/>
        <v>ƒ __/__</v>
      </c>
      <c r="B2599" s="217" t="str">
        <f>IFERROR(IF(VLOOKUP(L2599,ActivityList[#Data],13,0)="Yes"," "&amp;Map,"")&amp;IF(VLOOKUP(L2599,ActivityList[#Data],14,0)="Yes"," "&amp;Timeline,IF(VLOOKUP(L2599,ActivityList[#Data],14,0)="Figure"," "&amp;Timeline&amp;Figure,"")),"")</f>
        <v/>
      </c>
      <c r="C2599" s="85" t="str">
        <v>Work through pp.31-36. Complete any activities</v>
      </c>
      <c r="D2599" s="218" t="str">
        <v>Blood &amp; Guts</v>
      </c>
      <c r="E2599" s="218" t="str">
        <v>Science</v>
      </c>
      <c r="F2599" s="219">
        <v>0</v>
      </c>
      <c r="G2599" s="5">
        <v>67</v>
      </c>
      <c r="H2599" s="5" t="str">
        <v>Ethan‚ Jesse</v>
      </c>
      <c r="I2599" s="5" t="str">
        <v>Planned</v>
      </c>
      <c r="J2599" s="220">
        <f>_xlfn.XLOOKUP(G2599,Calendar!$A$2:$A$300,Calendar!$B$2:$B$300)</f>
        <v>43438</v>
      </c>
      <c r="K2599" s="5" t="b">
        <f t="shared" ca="1" si="126"/>
        <v>0</v>
      </c>
      <c r="L2599" s="5" t="str">
        <f t="shared" si="127"/>
        <v>ScienceBlood &amp; Guts67</v>
      </c>
    </row>
    <row r="2600" spans="1:12" hidden="1" x14ac:dyDescent="0.25">
      <c r="A2600" s="217" t="str">
        <f t="shared" si="125"/>
        <v>ƒ __/__</v>
      </c>
      <c r="B2600" s="217" t="str">
        <f>IFERROR(IF(VLOOKUP(L2600,ActivityList[#Data],13,0)="Yes"," "&amp;Map,"")&amp;IF(VLOOKUP(L2600,ActivityList[#Data],14,0)="Yes"," "&amp;Timeline,IF(VLOOKUP(L2600,ActivityList[#Data],14,0)="Figure"," "&amp;Timeline&amp;Figure,"")),"")</f>
        <v/>
      </c>
      <c r="C2600" s="85" t="str">
        <v>Work through pp.66-70. Complete any activities</v>
      </c>
      <c r="D2600" s="218" t="str">
        <v>Blood &amp; Guts</v>
      </c>
      <c r="E2600" s="218" t="str">
        <v>Science</v>
      </c>
      <c r="F2600" s="219">
        <v>0</v>
      </c>
      <c r="G2600" s="5">
        <v>68</v>
      </c>
      <c r="H2600" s="5" t="str">
        <v>Ethan‚ Jesse</v>
      </c>
      <c r="I2600" s="5" t="str">
        <v>Planned</v>
      </c>
      <c r="J2600" s="220">
        <f>_xlfn.XLOOKUP(G2600,Calendar!$A$2:$A$300,Calendar!$B$2:$B$300)</f>
        <v>43439</v>
      </c>
      <c r="K2600" s="5" t="b">
        <f t="shared" ca="1" si="126"/>
        <v>0</v>
      </c>
      <c r="L2600" s="5" t="str">
        <f t="shared" si="127"/>
        <v>ScienceBlood &amp; Guts68</v>
      </c>
    </row>
    <row r="2601" spans="1:12" hidden="1" x14ac:dyDescent="0.25">
      <c r="A2601" s="217" t="str">
        <f t="shared" si="125"/>
        <v>ƒ __/__</v>
      </c>
      <c r="B2601" s="217" t="str">
        <f>IFERROR(IF(VLOOKUP(L2601,ActivityList[#Data],13,0)="Yes"," "&amp;Map,"")&amp;IF(VLOOKUP(L2601,ActivityList[#Data],14,0)="Yes"," "&amp;Timeline,IF(VLOOKUP(L2601,ActivityList[#Data],14,0)="Figure"," "&amp;Timeline&amp;Figure,"")),"")</f>
        <v/>
      </c>
      <c r="C2601" s="85" t="str">
        <v>Work through pp.120-122. Complete any activities</v>
      </c>
      <c r="D2601" s="218" t="str">
        <v>Blood &amp; Guts</v>
      </c>
      <c r="E2601" s="218" t="str">
        <v>Science</v>
      </c>
      <c r="F2601" s="219">
        <v>0</v>
      </c>
      <c r="G2601" s="5">
        <v>72</v>
      </c>
      <c r="H2601" s="5" t="str">
        <v>Ethan‚ Jesse</v>
      </c>
      <c r="I2601" s="5" t="str">
        <v>Planned</v>
      </c>
      <c r="J2601" s="220">
        <f>_xlfn.XLOOKUP(G2601,Calendar!$A$2:$A$300,Calendar!$B$2:$B$300)</f>
        <v>43445</v>
      </c>
      <c r="K2601" s="5" t="b">
        <f t="shared" ca="1" si="126"/>
        <v>0</v>
      </c>
      <c r="L2601" s="5" t="str">
        <f t="shared" si="127"/>
        <v>ScienceBlood &amp; Guts72</v>
      </c>
    </row>
    <row r="2602" spans="1:12" hidden="1" x14ac:dyDescent="0.25">
      <c r="A2602" s="217" t="str">
        <f t="shared" si="125"/>
        <v>ƒ __/__</v>
      </c>
      <c r="B2602" s="217" t="str">
        <f>IFERROR(IF(VLOOKUP(L2602,ActivityList[#Data],13,0)="Yes"," "&amp;Map,"")&amp;IF(VLOOKUP(L2602,ActivityList[#Data],14,0)="Yes"," "&amp;Timeline,IF(VLOOKUP(L2602,ActivityList[#Data],14,0)="Figure"," "&amp;Timeline&amp;Figure,"")),"")</f>
        <v/>
      </c>
      <c r="C2602" s="85" t="str">
        <v>Work through pp.123-124. Complete any activities</v>
      </c>
      <c r="D2602" s="218" t="str">
        <v>Blood &amp; Guts</v>
      </c>
      <c r="E2602" s="218" t="str">
        <v>Science</v>
      </c>
      <c r="F2602" s="219">
        <v>0</v>
      </c>
      <c r="G2602" s="5">
        <v>83</v>
      </c>
      <c r="H2602" s="5" t="str">
        <v>Ethan‚ Jesse</v>
      </c>
      <c r="I2602" s="5" t="str">
        <v>Planned</v>
      </c>
      <c r="J2602" s="220">
        <f>_xlfn.XLOOKUP(G2602,Calendar!$A$2:$A$300,Calendar!$B$2:$B$300)</f>
        <v>43467</v>
      </c>
      <c r="K2602" s="5" t="b">
        <f t="shared" ca="1" si="126"/>
        <v>0</v>
      </c>
      <c r="L2602" s="5" t="str">
        <f t="shared" si="127"/>
        <v>ScienceBlood &amp; Guts83</v>
      </c>
    </row>
    <row r="2603" spans="1:12" hidden="1" x14ac:dyDescent="0.25">
      <c r="A2603" s="217" t="str">
        <f t="shared" si="125"/>
        <v>ƒ __/__</v>
      </c>
      <c r="B2603" s="217" t="str">
        <f>IFERROR(IF(VLOOKUP(L2603,ActivityList[#Data],13,0)="Yes"," "&amp;Map,"")&amp;IF(VLOOKUP(L2603,ActivityList[#Data],14,0)="Yes"," "&amp;Timeline,IF(VLOOKUP(L2603,ActivityList[#Data],14,0)="Figure"," "&amp;Timeline&amp;Figure,"")),"")</f>
        <v/>
      </c>
      <c r="C2603" s="85" t="str">
        <v>Work through pp.125-127. Complete any activities</v>
      </c>
      <c r="D2603" s="218" t="str">
        <v>Blood &amp; Guts</v>
      </c>
      <c r="E2603" s="218" t="str">
        <v>Science</v>
      </c>
      <c r="F2603" s="219">
        <v>0</v>
      </c>
      <c r="G2603" s="5">
        <v>86</v>
      </c>
      <c r="H2603" s="5" t="str">
        <v>Ethan‚ Jesse</v>
      </c>
      <c r="I2603" s="5" t="str">
        <v>Planned</v>
      </c>
      <c r="J2603" s="220">
        <f>_xlfn.XLOOKUP(G2603,Calendar!$A$2:$A$300,Calendar!$B$2:$B$300)</f>
        <v>43472</v>
      </c>
      <c r="K2603" s="5" t="b">
        <f t="shared" ca="1" si="126"/>
        <v>0</v>
      </c>
      <c r="L2603" s="5" t="str">
        <f t="shared" si="127"/>
        <v>ScienceBlood &amp; Guts86</v>
      </c>
    </row>
    <row r="2604" spans="1:12" ht="30" hidden="1" x14ac:dyDescent="0.25">
      <c r="A2604" s="217" t="str">
        <f t="shared" si="125"/>
        <v>ƒ __/__</v>
      </c>
      <c r="B2604" s="217" t="str">
        <f>IFERROR(IF(VLOOKUP(L2604,ActivityList[#Data],13,0)="Yes"," "&amp;Map,"")&amp;IF(VLOOKUP(L2604,ActivityList[#Data],14,0)="Yes"," "&amp;Timeline,IF(VLOOKUP(L2604,ActivityList[#Data],14,0)="Figure"," "&amp;Timeline&amp;Figure,"")),"")</f>
        <v/>
      </c>
      <c r="C2604" s="85" t="str">
        <v>Work through Ch.11. Complete any exercises and activities</v>
      </c>
      <c r="D2604" s="218" t="str">
        <v>Food &amp; Nutrition</v>
      </c>
      <c r="E2604" s="218" t="str">
        <v>Science</v>
      </c>
      <c r="F2604" s="219">
        <v>0</v>
      </c>
      <c r="G2604" s="5">
        <v>6</v>
      </c>
      <c r="H2604" s="5" t="str">
        <v>Ethan‚ Jesse</v>
      </c>
      <c r="I2604" s="5" t="str">
        <v>Completed</v>
      </c>
      <c r="J2604" s="220">
        <f>_xlfn.XLOOKUP(G2604,Calendar!$A$2:$A$300,Calendar!$B$2:$B$300)</f>
        <v>43353</v>
      </c>
      <c r="K2604" s="5" t="b">
        <f t="shared" ca="1" si="126"/>
        <v>1</v>
      </c>
      <c r="L2604" s="5" t="str">
        <f t="shared" si="127"/>
        <v>ScienceFood &amp; Nutrition6</v>
      </c>
    </row>
    <row r="2605" spans="1:12" ht="30" hidden="1" x14ac:dyDescent="0.25">
      <c r="A2605" s="217" t="str">
        <f t="shared" si="125"/>
        <v>ƒ __/__</v>
      </c>
      <c r="B2605" s="217" t="str">
        <f>IFERROR(IF(VLOOKUP(L2605,ActivityList[#Data],13,0)="Yes"," "&amp;Map,"")&amp;IF(VLOOKUP(L2605,ActivityList[#Data],14,0)="Yes"," "&amp;Timeline,IF(VLOOKUP(L2605,ActivityList[#Data],14,0)="Figure"," "&amp;Timeline&amp;Figure,"")),"")</f>
        <v/>
      </c>
      <c r="C2605" s="85" t="str">
        <v>Work through Ch.1. Complete any exercises and activities</v>
      </c>
      <c r="D2605" s="218" t="str">
        <v>Food &amp; Nutrition</v>
      </c>
      <c r="E2605" s="218" t="str">
        <v>Science</v>
      </c>
      <c r="F2605" s="219">
        <v>0</v>
      </c>
      <c r="G2605" s="5">
        <v>65</v>
      </c>
      <c r="H2605" s="5" t="str">
        <v>Ethan‚ Jesse</v>
      </c>
      <c r="I2605" s="5" t="str">
        <v>Planned</v>
      </c>
      <c r="J2605" s="220">
        <f>_xlfn.XLOOKUP(G2605,Calendar!$A$2:$A$300,Calendar!$B$2:$B$300)</f>
        <v>43434</v>
      </c>
      <c r="K2605" s="5" t="b">
        <f t="shared" ca="1" si="126"/>
        <v>0</v>
      </c>
      <c r="L2605" s="5" t="str">
        <f t="shared" si="127"/>
        <v>ScienceFood &amp; Nutrition65</v>
      </c>
    </row>
    <row r="2606" spans="1:12" ht="30" hidden="1" x14ac:dyDescent="0.25">
      <c r="A2606" s="217" t="str">
        <f t="shared" si="125"/>
        <v>ƒ __/__</v>
      </c>
      <c r="B2606" s="217" t="str">
        <f>IFERROR(IF(VLOOKUP(L2606,ActivityList[#Data],13,0)="Yes"," "&amp;Map,"")&amp;IF(VLOOKUP(L2606,ActivityList[#Data],14,0)="Yes"," "&amp;Timeline,IF(VLOOKUP(L2606,ActivityList[#Data],14,0)="Figure"," "&amp;Timeline&amp;Figure,"")),"")</f>
        <v/>
      </c>
      <c r="C2606" s="85" t="str">
        <v>Work through Ch.2. Complete any exercises and activities</v>
      </c>
      <c r="D2606" s="218" t="str">
        <v>Food &amp; Nutrition</v>
      </c>
      <c r="E2606" s="218" t="str">
        <v>Science</v>
      </c>
      <c r="F2606" s="219">
        <v>0</v>
      </c>
      <c r="G2606" s="5">
        <v>70</v>
      </c>
      <c r="H2606" s="5" t="str">
        <v>Ethan‚ Jesse</v>
      </c>
      <c r="I2606" s="5" t="str">
        <v>Planned</v>
      </c>
      <c r="J2606" s="220">
        <f>_xlfn.XLOOKUP(G2606,Calendar!$A$2:$A$300,Calendar!$B$2:$B$300)</f>
        <v>43441</v>
      </c>
      <c r="K2606" s="5" t="b">
        <f t="shared" ca="1" si="126"/>
        <v>0</v>
      </c>
      <c r="L2606" s="5" t="str">
        <f t="shared" si="127"/>
        <v>ScienceFood &amp; Nutrition70</v>
      </c>
    </row>
    <row r="2607" spans="1:12" ht="30" hidden="1" x14ac:dyDescent="0.25">
      <c r="A2607" s="217" t="str">
        <f t="shared" si="125"/>
        <v>ƒ __/__</v>
      </c>
      <c r="B2607" s="217" t="str">
        <f>IFERROR(IF(VLOOKUP(L2607,ActivityList[#Data],13,0)="Yes"," "&amp;Map,"")&amp;IF(VLOOKUP(L2607,ActivityList[#Data],14,0)="Yes"," "&amp;Timeline,IF(VLOOKUP(L2607,ActivityList[#Data],14,0)="Figure"," "&amp;Timeline&amp;Figure,"")),"")</f>
        <v/>
      </c>
      <c r="C2607" s="85" t="str">
        <v>Work through Ch.3. Complete any exercises and activities</v>
      </c>
      <c r="D2607" s="218" t="str">
        <v>Food &amp; Nutrition</v>
      </c>
      <c r="E2607" s="218" t="str">
        <v>Science</v>
      </c>
      <c r="F2607" s="219">
        <v>0</v>
      </c>
      <c r="G2607" s="5">
        <v>75</v>
      </c>
      <c r="H2607" s="5" t="str">
        <v>Ethan‚ Jesse</v>
      </c>
      <c r="I2607" s="5" t="str">
        <v>Planned</v>
      </c>
      <c r="J2607" s="220">
        <f>_xlfn.XLOOKUP(G2607,Calendar!$A$2:$A$300,Calendar!$B$2:$B$300)</f>
        <v>43448</v>
      </c>
      <c r="K2607" s="5" t="b">
        <f t="shared" ca="1" si="126"/>
        <v>0</v>
      </c>
      <c r="L2607" s="5" t="str">
        <f t="shared" si="127"/>
        <v>ScienceFood &amp; Nutrition75</v>
      </c>
    </row>
    <row r="2608" spans="1:12" ht="30" hidden="1" x14ac:dyDescent="0.25">
      <c r="A2608" s="217" t="str">
        <f t="shared" si="125"/>
        <v>ƒ __/__</v>
      </c>
      <c r="B2608" s="217" t="str">
        <f>IFERROR(IF(VLOOKUP(L2608,ActivityList[#Data],13,0)="Yes"," "&amp;Map,"")&amp;IF(VLOOKUP(L2608,ActivityList[#Data],14,0)="Yes"," "&amp;Timeline,IF(VLOOKUP(L2608,ActivityList[#Data],14,0)="Figure"," "&amp;Timeline&amp;Figure,"")),"")</f>
        <v/>
      </c>
      <c r="C2608" s="85" t="str">
        <v>Work through Ch.4. Complete any exercises and activities</v>
      </c>
      <c r="D2608" s="218" t="str">
        <v>Food &amp; Nutrition</v>
      </c>
      <c r="E2608" s="218" t="str">
        <v>Science</v>
      </c>
      <c r="F2608" s="219">
        <v>0</v>
      </c>
      <c r="G2608" s="5">
        <v>80</v>
      </c>
      <c r="H2608" s="5" t="str">
        <v>Ethan‚ Jesse</v>
      </c>
      <c r="I2608" s="5" t="str">
        <v>Planned</v>
      </c>
      <c r="J2608" s="220">
        <f>_xlfn.XLOOKUP(G2608,Calendar!$A$2:$A$300,Calendar!$B$2:$B$300)</f>
        <v>43455</v>
      </c>
      <c r="K2608" s="5" t="b">
        <f t="shared" ca="1" si="126"/>
        <v>0</v>
      </c>
      <c r="L2608" s="5" t="str">
        <f t="shared" si="127"/>
        <v>ScienceFood &amp; Nutrition80</v>
      </c>
    </row>
    <row r="2609" spans="1:12" ht="30" hidden="1" x14ac:dyDescent="0.25">
      <c r="A2609" s="217" t="str">
        <f t="shared" si="125"/>
        <v>ƒ __/__</v>
      </c>
      <c r="B2609" s="217" t="str">
        <f>IFERROR(IF(VLOOKUP(L2609,ActivityList[#Data],13,0)="Yes"," "&amp;Map,"")&amp;IF(VLOOKUP(L2609,ActivityList[#Data],14,0)="Yes"," "&amp;Timeline,IF(VLOOKUP(L2609,ActivityList[#Data],14,0)="Figure"," "&amp;Timeline&amp;Figure,"")),"")</f>
        <v/>
      </c>
      <c r="C2609" s="85" t="str">
        <v>Work through Ch.5. Complete any exercises and activities</v>
      </c>
      <c r="D2609" s="218" t="str">
        <v>Food &amp; Nutrition</v>
      </c>
      <c r="E2609" s="218" t="str">
        <v>Science</v>
      </c>
      <c r="F2609" s="219">
        <v>0</v>
      </c>
      <c r="G2609" s="5">
        <v>85</v>
      </c>
      <c r="H2609" s="5" t="str">
        <v>Ethan‚ Jesse</v>
      </c>
      <c r="I2609" s="5" t="str">
        <v>Planned</v>
      </c>
      <c r="J2609" s="220">
        <f>_xlfn.XLOOKUP(G2609,Calendar!$A$2:$A$300,Calendar!$B$2:$B$300)</f>
        <v>43469</v>
      </c>
      <c r="K2609" s="5" t="b">
        <f t="shared" ca="1" si="126"/>
        <v>0</v>
      </c>
      <c r="L2609" s="5" t="str">
        <f t="shared" si="127"/>
        <v>ScienceFood &amp; Nutrition85</v>
      </c>
    </row>
    <row r="2610" spans="1:12" ht="30" hidden="1" x14ac:dyDescent="0.25">
      <c r="A2610" s="217" t="str">
        <f t="shared" si="125"/>
        <v>ƒ __/__</v>
      </c>
      <c r="B2610" s="217" t="str">
        <f>IFERROR(IF(VLOOKUP(L2610,ActivityList[#Data],13,0)="Yes"," "&amp;Map,"")&amp;IF(VLOOKUP(L2610,ActivityList[#Data],14,0)="Yes"," "&amp;Timeline,IF(VLOOKUP(L2610,ActivityList[#Data],14,0)="Figure"," "&amp;Timeline&amp;Figure,"")),"")</f>
        <v/>
      </c>
      <c r="C2610" s="85" t="str">
        <v>Work through Ch.6. Complete any exercises and activities</v>
      </c>
      <c r="D2610" s="218" t="str">
        <v>Food &amp; Nutrition</v>
      </c>
      <c r="E2610" s="218" t="str">
        <v>Science</v>
      </c>
      <c r="F2610" s="219">
        <v>0</v>
      </c>
      <c r="G2610" s="5">
        <v>90</v>
      </c>
      <c r="H2610" s="5" t="str">
        <v>Ethan‚ Jesse</v>
      </c>
      <c r="I2610" s="5" t="str">
        <v>Planned</v>
      </c>
      <c r="J2610" s="220">
        <f>_xlfn.XLOOKUP(G2610,Calendar!$A$2:$A$300,Calendar!$B$2:$B$300)</f>
        <v>43476</v>
      </c>
      <c r="K2610" s="5" t="b">
        <f t="shared" ca="1" si="126"/>
        <v>0</v>
      </c>
      <c r="L2610" s="5" t="str">
        <f t="shared" si="127"/>
        <v>ScienceFood &amp; Nutrition90</v>
      </c>
    </row>
    <row r="2611" spans="1:12" ht="30" hidden="1" x14ac:dyDescent="0.25">
      <c r="A2611" s="217" t="str">
        <f t="shared" si="125"/>
        <v>ƒ __/__</v>
      </c>
      <c r="B2611" s="217" t="str">
        <f>IFERROR(IF(VLOOKUP(L2611,ActivityList[#Data],13,0)="Yes"," "&amp;Map,"")&amp;IF(VLOOKUP(L2611,ActivityList[#Data],14,0)="Yes"," "&amp;Timeline,IF(VLOOKUP(L2611,ActivityList[#Data],14,0)="Figure"," "&amp;Timeline&amp;Figure,"")),"")</f>
        <v/>
      </c>
      <c r="C2611" s="85" t="str">
        <v>Work through Ch.7. Complete any exercises and activities</v>
      </c>
      <c r="D2611" s="218" t="str">
        <v>Food &amp; Nutrition</v>
      </c>
      <c r="E2611" s="218" t="str">
        <v>Science</v>
      </c>
      <c r="F2611" s="219">
        <v>0</v>
      </c>
      <c r="G2611" s="5">
        <v>95</v>
      </c>
      <c r="H2611" s="5" t="str">
        <v>Ethan‚ Jesse</v>
      </c>
      <c r="I2611" s="5" t="str">
        <v>Planned</v>
      </c>
      <c r="J2611" s="220">
        <f>_xlfn.XLOOKUP(G2611,Calendar!$A$2:$A$300,Calendar!$B$2:$B$300)</f>
        <v>43483</v>
      </c>
      <c r="K2611" s="5" t="b">
        <f t="shared" ca="1" si="126"/>
        <v>0</v>
      </c>
      <c r="L2611" s="5" t="str">
        <f t="shared" si="127"/>
        <v>ScienceFood &amp; Nutrition95</v>
      </c>
    </row>
    <row r="2612" spans="1:12" ht="30" hidden="1" x14ac:dyDescent="0.25">
      <c r="A2612" s="217" t="str">
        <f t="shared" si="125"/>
        <v>ƒ __/__</v>
      </c>
      <c r="B2612" s="217" t="str">
        <f>IFERROR(IF(VLOOKUP(L2612,ActivityList[#Data],13,0)="Yes"," "&amp;Map,"")&amp;IF(VLOOKUP(L2612,ActivityList[#Data],14,0)="Yes"," "&amp;Timeline,IF(VLOOKUP(L2612,ActivityList[#Data],14,0)="Figure"," "&amp;Timeline&amp;Figure,"")),"")</f>
        <v/>
      </c>
      <c r="C2612" s="85" t="str">
        <v>Work through Ch.8. Complete any exercises and activities</v>
      </c>
      <c r="D2612" s="218" t="str">
        <v>Food &amp; Nutrition</v>
      </c>
      <c r="E2612" s="218" t="str">
        <v>Science</v>
      </c>
      <c r="F2612" s="219">
        <v>0</v>
      </c>
      <c r="G2612" s="5">
        <v>100</v>
      </c>
      <c r="H2612" s="5" t="str">
        <v>Ethan‚ Jesse</v>
      </c>
      <c r="I2612" s="5" t="str">
        <v>Planned</v>
      </c>
      <c r="J2612" s="220">
        <f>_xlfn.XLOOKUP(G2612,Calendar!$A$2:$A$300,Calendar!$B$2:$B$300)</f>
        <v>43490</v>
      </c>
      <c r="K2612" s="5" t="b">
        <f t="shared" ca="1" si="126"/>
        <v>0</v>
      </c>
      <c r="L2612" s="5" t="str">
        <f t="shared" si="127"/>
        <v>ScienceFood &amp; Nutrition100</v>
      </c>
    </row>
    <row r="2613" spans="1:12" ht="30" hidden="1" x14ac:dyDescent="0.25">
      <c r="A2613" s="217" t="str">
        <f t="shared" si="125"/>
        <v>ƒ __/__</v>
      </c>
      <c r="B2613" s="217" t="str">
        <f>IFERROR(IF(VLOOKUP(L2613,ActivityList[#Data],13,0)="Yes"," "&amp;Map,"")&amp;IF(VLOOKUP(L2613,ActivityList[#Data],14,0)="Yes"," "&amp;Timeline,IF(VLOOKUP(L2613,ActivityList[#Data],14,0)="Figure"," "&amp;Timeline&amp;Figure,"")),"")</f>
        <v/>
      </c>
      <c r="C2613" s="85" t="str">
        <v>Work through Ch.9. Complete any exercises and activities</v>
      </c>
      <c r="D2613" s="218" t="str">
        <v>Food &amp; Nutrition</v>
      </c>
      <c r="E2613" s="218" t="str">
        <v>Science</v>
      </c>
      <c r="F2613" s="219">
        <v>0</v>
      </c>
      <c r="G2613" s="5">
        <v>105</v>
      </c>
      <c r="H2613" s="5" t="str">
        <v>Ethan‚ Jesse</v>
      </c>
      <c r="I2613" s="5" t="str">
        <v>Planned</v>
      </c>
      <c r="J2613" s="220">
        <f>_xlfn.XLOOKUP(G2613,Calendar!$A$2:$A$300,Calendar!$B$2:$B$300)</f>
        <v>43497</v>
      </c>
      <c r="K2613" s="5" t="b">
        <f t="shared" ca="1" si="126"/>
        <v>0</v>
      </c>
      <c r="L2613" s="5" t="str">
        <f t="shared" si="127"/>
        <v>ScienceFood &amp; Nutrition105</v>
      </c>
    </row>
    <row r="2614" spans="1:12" ht="30" hidden="1" x14ac:dyDescent="0.25">
      <c r="A2614" s="217" t="str">
        <f t="shared" si="125"/>
        <v>ƒ __/__</v>
      </c>
      <c r="B2614" s="217" t="str">
        <f>IFERROR(IF(VLOOKUP(L2614,ActivityList[#Data],13,0)="Yes"," "&amp;Map,"")&amp;IF(VLOOKUP(L2614,ActivityList[#Data],14,0)="Yes"," "&amp;Timeline,IF(VLOOKUP(L2614,ActivityList[#Data],14,0)="Figure"," "&amp;Timeline&amp;Figure,"")),"")</f>
        <v/>
      </c>
      <c r="C2614" s="85" t="str">
        <v>Work through Ch.10. Complete any exercises and activities</v>
      </c>
      <c r="D2614" s="218" t="str">
        <v>Food &amp; Nutrition</v>
      </c>
      <c r="E2614" s="218" t="str">
        <v>Science</v>
      </c>
      <c r="F2614" s="219">
        <v>0</v>
      </c>
      <c r="G2614" s="5">
        <v>110</v>
      </c>
      <c r="H2614" s="5" t="str">
        <v>Ethan‚ Jesse</v>
      </c>
      <c r="I2614" s="5" t="str">
        <v>Planned</v>
      </c>
      <c r="J2614" s="220">
        <f>_xlfn.XLOOKUP(G2614,Calendar!$A$2:$A$300,Calendar!$B$2:$B$300)</f>
        <v>43504</v>
      </c>
      <c r="K2614" s="5" t="b">
        <f t="shared" ca="1" si="126"/>
        <v>0</v>
      </c>
      <c r="L2614" s="5" t="str">
        <f t="shared" si="127"/>
        <v>ScienceFood &amp; Nutrition110</v>
      </c>
    </row>
    <row r="2615" spans="1:12" ht="30" hidden="1" x14ac:dyDescent="0.25">
      <c r="A2615" s="217" t="str">
        <f t="shared" si="125"/>
        <v>ƒ __/__</v>
      </c>
      <c r="B2615" s="217" t="str">
        <f>IFERROR(IF(VLOOKUP(L2615,ActivityList[#Data],13,0)="Yes"," "&amp;Map,"")&amp;IF(VLOOKUP(L2615,ActivityList[#Data],14,0)="Yes"," "&amp;Timeline,IF(VLOOKUP(L2615,ActivityList[#Data],14,0)="Figure"," "&amp;Timeline&amp;Figure,"")),"")</f>
        <v/>
      </c>
      <c r="C2615" s="85" t="str">
        <v>Work through Ch.12. Complete any exercises and activities</v>
      </c>
      <c r="D2615" s="218" t="str">
        <v>Food &amp; Nutrition</v>
      </c>
      <c r="E2615" s="218" t="str">
        <v>Science</v>
      </c>
      <c r="F2615" s="219">
        <v>0</v>
      </c>
      <c r="G2615" s="5">
        <v>115</v>
      </c>
      <c r="H2615" s="5" t="str">
        <v>Ethan‚ Jesse</v>
      </c>
      <c r="I2615" s="5" t="str">
        <v>Planned</v>
      </c>
      <c r="J2615" s="220">
        <f>_xlfn.XLOOKUP(G2615,Calendar!$A$2:$A$300,Calendar!$B$2:$B$300)</f>
        <v>43511</v>
      </c>
      <c r="K2615" s="5" t="b">
        <f t="shared" ca="1" si="126"/>
        <v>0</v>
      </c>
      <c r="L2615" s="5" t="str">
        <f t="shared" si="127"/>
        <v>ScienceFood &amp; Nutrition115</v>
      </c>
    </row>
    <row r="2616" spans="1:12" ht="30" hidden="1" x14ac:dyDescent="0.25">
      <c r="A2616" s="217" t="str">
        <f t="shared" si="125"/>
        <v>ƒ __/__</v>
      </c>
      <c r="B2616" s="217" t="str">
        <f>IFERROR(IF(VLOOKUP(L2616,ActivityList[#Data],13,0)="Yes"," "&amp;Map,"")&amp;IF(VLOOKUP(L2616,ActivityList[#Data],14,0)="Yes"," "&amp;Timeline,IF(VLOOKUP(L2616,ActivityList[#Data],14,0)="Figure"," "&amp;Timeline&amp;Figure,"")),"")</f>
        <v/>
      </c>
      <c r="C2616" s="85" t="str">
        <v>Work through Ch.13. Complete any exercises and activities</v>
      </c>
      <c r="D2616" s="218" t="str">
        <v>Food &amp; Nutrition</v>
      </c>
      <c r="E2616" s="218" t="str">
        <v>Science</v>
      </c>
      <c r="F2616" s="219">
        <v>0</v>
      </c>
      <c r="G2616" s="5">
        <v>120</v>
      </c>
      <c r="H2616" s="5" t="str">
        <v>Ethan‚ Jesse</v>
      </c>
      <c r="I2616" s="5" t="str">
        <v>Planned</v>
      </c>
      <c r="J2616" s="220">
        <f>_xlfn.XLOOKUP(G2616,Calendar!$A$2:$A$300,Calendar!$B$2:$B$300)</f>
        <v>43518</v>
      </c>
      <c r="K2616" s="5" t="b">
        <f t="shared" ca="1" si="126"/>
        <v>0</v>
      </c>
      <c r="L2616" s="5" t="str">
        <f t="shared" si="127"/>
        <v>ScienceFood &amp; Nutrition120</v>
      </c>
    </row>
    <row r="2617" spans="1:12" ht="30" hidden="1" x14ac:dyDescent="0.25">
      <c r="A2617" s="217" t="str">
        <f t="shared" si="125"/>
        <v>ƒ __/__</v>
      </c>
      <c r="B2617" s="217" t="str">
        <f>IFERROR(IF(VLOOKUP(L2617,ActivityList[#Data],13,0)="Yes"," "&amp;Map,"")&amp;IF(VLOOKUP(L2617,ActivityList[#Data],14,0)="Yes"," "&amp;Timeline,IF(VLOOKUP(L2617,ActivityList[#Data],14,0)="Figure"," "&amp;Timeline&amp;Figure,"")),"")</f>
        <v/>
      </c>
      <c r="C2617" s="85" t="str">
        <v>Work through Ch.14. Complete any exercises and activities</v>
      </c>
      <c r="D2617" s="218" t="str">
        <v>Food &amp; Nutrition</v>
      </c>
      <c r="E2617" s="218" t="str">
        <v>Science</v>
      </c>
      <c r="F2617" s="219">
        <v>0</v>
      </c>
      <c r="G2617" s="5">
        <v>125</v>
      </c>
      <c r="H2617" s="5" t="str">
        <v>Ethan‚ Jesse</v>
      </c>
      <c r="I2617" s="5" t="str">
        <v>Planned</v>
      </c>
      <c r="J2617" s="220">
        <f>_xlfn.XLOOKUP(G2617,Calendar!$A$2:$A$300,Calendar!$B$2:$B$300)</f>
        <v>43525</v>
      </c>
      <c r="K2617" s="5" t="b">
        <f t="shared" ca="1" si="126"/>
        <v>0</v>
      </c>
      <c r="L2617" s="5" t="str">
        <f t="shared" si="127"/>
        <v>ScienceFood &amp; Nutrition125</v>
      </c>
    </row>
    <row r="2618" spans="1:12" ht="30" hidden="1" x14ac:dyDescent="0.25">
      <c r="A2618" s="217" t="str">
        <f t="shared" si="125"/>
        <v>ƒ __/__</v>
      </c>
      <c r="B2618" s="217" t="str">
        <f>IFERROR(IF(VLOOKUP(L2618,ActivityList[#Data],13,0)="Yes"," "&amp;Map,"")&amp;IF(VLOOKUP(L2618,ActivityList[#Data],14,0)="Yes"," "&amp;Timeline,IF(VLOOKUP(L2618,ActivityList[#Data],14,0)="Figure"," "&amp;Timeline&amp;Figure,"")),"")</f>
        <v/>
      </c>
      <c r="C2618" s="85" t="str">
        <v>Work through Ch.15. Complete any exercises and activities</v>
      </c>
      <c r="D2618" s="218" t="str">
        <v>Food &amp; Nutrition</v>
      </c>
      <c r="E2618" s="218" t="str">
        <v>Science</v>
      </c>
      <c r="F2618" s="219">
        <v>0</v>
      </c>
      <c r="G2618" s="5">
        <v>130</v>
      </c>
      <c r="H2618" s="5" t="str">
        <v>Ethan‚ Jesse</v>
      </c>
      <c r="I2618" s="5" t="str">
        <v>Planned</v>
      </c>
      <c r="J2618" s="220">
        <f>_xlfn.XLOOKUP(G2618,Calendar!$A$2:$A$300,Calendar!$B$2:$B$300)</f>
        <v>43532</v>
      </c>
      <c r="K2618" s="5" t="b">
        <f t="shared" ca="1" si="126"/>
        <v>0</v>
      </c>
      <c r="L2618" s="5" t="str">
        <f t="shared" si="127"/>
        <v>ScienceFood &amp; Nutrition130</v>
      </c>
    </row>
    <row r="2619" spans="1:12" ht="30" hidden="1" x14ac:dyDescent="0.25">
      <c r="A2619" s="217" t="str">
        <f t="shared" si="125"/>
        <v>ƒ __/__</v>
      </c>
      <c r="B2619" s="217" t="str">
        <f>IFERROR(IF(VLOOKUP(L2619,ActivityList[#Data],13,0)="Yes"," "&amp;Map,"")&amp;IF(VLOOKUP(L2619,ActivityList[#Data],14,0)="Yes"," "&amp;Timeline,IF(VLOOKUP(L2619,ActivityList[#Data],14,0)="Figure"," "&amp;Timeline&amp;Figure,"")),"")</f>
        <v/>
      </c>
      <c r="C2619" s="85" t="str">
        <v>Work through Ch.16. Complete any exercises and activities</v>
      </c>
      <c r="D2619" s="218" t="str">
        <v>Food &amp; Nutrition</v>
      </c>
      <c r="E2619" s="218" t="str">
        <v>Science</v>
      </c>
      <c r="F2619" s="219">
        <v>0</v>
      </c>
      <c r="G2619" s="5">
        <v>135</v>
      </c>
      <c r="H2619" s="5" t="str">
        <v>Ethan‚ Jesse</v>
      </c>
      <c r="I2619" s="5" t="str">
        <v>Planned</v>
      </c>
      <c r="J2619" s="220">
        <f>_xlfn.XLOOKUP(G2619,Calendar!$A$2:$A$300,Calendar!$B$2:$B$300)</f>
        <v>43539</v>
      </c>
      <c r="K2619" s="5" t="b">
        <f t="shared" ca="1" si="126"/>
        <v>0</v>
      </c>
      <c r="L2619" s="5" t="str">
        <f t="shared" si="127"/>
        <v>ScienceFood &amp; Nutrition135</v>
      </c>
    </row>
    <row r="2620" spans="1:12" ht="30" hidden="1" x14ac:dyDescent="0.25">
      <c r="A2620" s="217" t="str">
        <f t="shared" si="125"/>
        <v>ƒ __/__</v>
      </c>
      <c r="B2620" s="217" t="str">
        <f>IFERROR(IF(VLOOKUP(L2620,ActivityList[#Data],13,0)="Yes"," "&amp;Map,"")&amp;IF(VLOOKUP(L2620,ActivityList[#Data],14,0)="Yes"," "&amp;Timeline,IF(VLOOKUP(L2620,ActivityList[#Data],14,0)="Figure"," "&amp;Timeline&amp;Figure,"")),"")</f>
        <v/>
      </c>
      <c r="C2620" s="85" t="str">
        <v>Work through Ch.17. Complete any exercises and activities</v>
      </c>
      <c r="D2620" s="218" t="str">
        <v>Food &amp; Nutrition</v>
      </c>
      <c r="E2620" s="218" t="str">
        <v>Science</v>
      </c>
      <c r="F2620" s="219">
        <v>0</v>
      </c>
      <c r="G2620" s="5">
        <v>140</v>
      </c>
      <c r="H2620" s="5" t="str">
        <v>Ethan‚ Jesse</v>
      </c>
      <c r="I2620" s="5" t="str">
        <v>Planned</v>
      </c>
      <c r="J2620" s="220">
        <f>_xlfn.XLOOKUP(G2620,Calendar!$A$2:$A$300,Calendar!$B$2:$B$300)</f>
        <v>43546</v>
      </c>
      <c r="K2620" s="5" t="b">
        <f t="shared" ca="1" si="126"/>
        <v>0</v>
      </c>
      <c r="L2620" s="5" t="str">
        <f t="shared" si="127"/>
        <v>ScienceFood &amp; Nutrition140</v>
      </c>
    </row>
    <row r="2621" spans="1:12" ht="30" hidden="1" x14ac:dyDescent="0.25">
      <c r="A2621" s="217" t="str">
        <f t="shared" si="125"/>
        <v>ƒ __/__</v>
      </c>
      <c r="B2621" s="217" t="str">
        <f>IFERROR(IF(VLOOKUP(L2621,ActivityList[#Data],13,0)="Yes"," "&amp;Map,"")&amp;IF(VLOOKUP(L2621,ActivityList[#Data],14,0)="Yes"," "&amp;Timeline,IF(VLOOKUP(L2621,ActivityList[#Data],14,0)="Figure"," "&amp;Timeline&amp;Figure,"")),"")</f>
        <v/>
      </c>
      <c r="C2621" s="85" t="str">
        <v>Work through Ch.18. Complete any exercises and activities</v>
      </c>
      <c r="D2621" s="218" t="str">
        <v>Food &amp; Nutrition</v>
      </c>
      <c r="E2621" s="218" t="str">
        <v>Science</v>
      </c>
      <c r="F2621" s="219">
        <v>0</v>
      </c>
      <c r="G2621" s="5">
        <v>145</v>
      </c>
      <c r="H2621" s="5" t="str">
        <v>Ethan‚ Jesse</v>
      </c>
      <c r="I2621" s="5" t="str">
        <v>Planned</v>
      </c>
      <c r="J2621" s="220">
        <f>_xlfn.XLOOKUP(G2621,Calendar!$A$2:$A$300,Calendar!$B$2:$B$300)</f>
        <v>43553</v>
      </c>
      <c r="K2621" s="5" t="b">
        <f t="shared" ca="1" si="126"/>
        <v>0</v>
      </c>
      <c r="L2621" s="5" t="str">
        <f t="shared" si="127"/>
        <v>ScienceFood &amp; Nutrition145</v>
      </c>
    </row>
    <row r="2622" spans="1:12" ht="30" hidden="1" x14ac:dyDescent="0.25">
      <c r="A2622" s="217" t="str">
        <f t="shared" si="125"/>
        <v>ƒ __/__</v>
      </c>
      <c r="B2622" s="217" t="str">
        <f>IFERROR(IF(VLOOKUP(L2622,ActivityList[#Data],13,0)="Yes"," "&amp;Map,"")&amp;IF(VLOOKUP(L2622,ActivityList[#Data],14,0)="Yes"," "&amp;Timeline,IF(VLOOKUP(L2622,ActivityList[#Data],14,0)="Figure"," "&amp;Timeline&amp;Figure,"")),"")</f>
        <v/>
      </c>
      <c r="C2622" s="85" t="str">
        <v>Work through Ch.19. Complete any exercises and activities</v>
      </c>
      <c r="D2622" s="218" t="str">
        <v>Food &amp; Nutrition</v>
      </c>
      <c r="E2622" s="218" t="str">
        <v>Science</v>
      </c>
      <c r="F2622" s="219">
        <v>0</v>
      </c>
      <c r="G2622" s="5">
        <v>150</v>
      </c>
      <c r="H2622" s="5" t="str">
        <v>Ethan‚ Jesse</v>
      </c>
      <c r="I2622" s="5" t="str">
        <v>Planned</v>
      </c>
      <c r="J2622" s="220">
        <f>_xlfn.XLOOKUP(G2622,Calendar!$A$2:$A$300,Calendar!$B$2:$B$300)</f>
        <v>43560</v>
      </c>
      <c r="K2622" s="5" t="b">
        <f t="shared" ca="1" si="126"/>
        <v>0</v>
      </c>
      <c r="L2622" s="5" t="str">
        <f t="shared" si="127"/>
        <v>ScienceFood &amp; Nutrition150</v>
      </c>
    </row>
    <row r="2623" spans="1:12" ht="30" hidden="1" x14ac:dyDescent="0.25">
      <c r="A2623" s="217" t="str">
        <f t="shared" si="125"/>
        <v>ƒ __/__</v>
      </c>
      <c r="B2623" s="217" t="str">
        <f>IFERROR(IF(VLOOKUP(L2623,ActivityList[#Data],13,0)="Yes"," "&amp;Map,"")&amp;IF(VLOOKUP(L2623,ActivityList[#Data],14,0)="Yes"," "&amp;Timeline,IF(VLOOKUP(L2623,ActivityList[#Data],14,0)="Figure"," "&amp;Timeline&amp;Figure,"")),"")</f>
        <v/>
      </c>
      <c r="C2623" s="85" t="str">
        <v>Work through Ch.20. Complete any exercises and activities</v>
      </c>
      <c r="D2623" s="218" t="str">
        <v>Food &amp; Nutrition</v>
      </c>
      <c r="E2623" s="218" t="str">
        <v>Science</v>
      </c>
      <c r="F2623" s="219">
        <v>0</v>
      </c>
      <c r="G2623" s="5">
        <v>155</v>
      </c>
      <c r="H2623" s="5" t="str">
        <v>Ethan‚ Jesse</v>
      </c>
      <c r="I2623" s="5" t="str">
        <v>Planned</v>
      </c>
      <c r="J2623" s="220">
        <f>_xlfn.XLOOKUP(G2623,Calendar!$A$2:$A$300,Calendar!$B$2:$B$300)</f>
        <v>43567</v>
      </c>
      <c r="K2623" s="5" t="b">
        <f t="shared" ca="1" si="126"/>
        <v>0</v>
      </c>
      <c r="L2623" s="5" t="str">
        <f t="shared" si="127"/>
        <v>ScienceFood &amp; Nutrition155</v>
      </c>
    </row>
    <row r="2624" spans="1:12" ht="30" hidden="1" x14ac:dyDescent="0.25">
      <c r="A2624" s="217" t="str">
        <f t="shared" si="125"/>
        <v>ƒ __/__</v>
      </c>
      <c r="B2624" s="217" t="str">
        <f>IFERROR(IF(VLOOKUP(L2624,ActivityList[#Data],13,0)="Yes"," "&amp;Map,"")&amp;IF(VLOOKUP(L2624,ActivityList[#Data],14,0)="Yes"," "&amp;Timeline,IF(VLOOKUP(L2624,ActivityList[#Data],14,0)="Figure"," "&amp;Timeline&amp;Figure,"")),"")</f>
        <v/>
      </c>
      <c r="C2624" s="85" t="str">
        <v>Work through Ch.21. Complete any exercises and activities</v>
      </c>
      <c r="D2624" s="218" t="str">
        <v>Food &amp; Nutrition</v>
      </c>
      <c r="E2624" s="218" t="str">
        <v>Science</v>
      </c>
      <c r="F2624" s="219">
        <v>0</v>
      </c>
      <c r="G2624" s="5">
        <v>160</v>
      </c>
      <c r="H2624" s="5" t="str">
        <v>Ethan‚ Jesse</v>
      </c>
      <c r="I2624" s="5" t="str">
        <v>Planned</v>
      </c>
      <c r="J2624" s="220">
        <f>_xlfn.XLOOKUP(G2624,Calendar!$A$2:$A$300,Calendar!$B$2:$B$300)</f>
        <v>43574</v>
      </c>
      <c r="K2624" s="5" t="b">
        <f t="shared" ca="1" si="126"/>
        <v>0</v>
      </c>
      <c r="L2624" s="5" t="str">
        <f t="shared" si="127"/>
        <v>ScienceFood &amp; Nutrition160</v>
      </c>
    </row>
    <row r="2625" spans="1:12" ht="30" hidden="1" x14ac:dyDescent="0.25">
      <c r="A2625" s="217" t="str">
        <f t="shared" si="125"/>
        <v>ƒ __/__</v>
      </c>
      <c r="B2625" s="217" t="str">
        <f>IFERROR(IF(VLOOKUP(L2625,ActivityList[#Data],13,0)="Yes"," "&amp;Map,"")&amp;IF(VLOOKUP(L2625,ActivityList[#Data],14,0)="Yes"," "&amp;Timeline,IF(VLOOKUP(L2625,ActivityList[#Data],14,0)="Figure"," "&amp;Timeline&amp;Figure,"")),"")</f>
        <v/>
      </c>
      <c r="C2625" s="85" t="str">
        <v>Work through Ch.22. Complete any exercises and activities</v>
      </c>
      <c r="D2625" s="218" t="str">
        <v>Food &amp; Nutrition</v>
      </c>
      <c r="E2625" s="218" t="str">
        <v>Science</v>
      </c>
      <c r="F2625" s="219">
        <v>0</v>
      </c>
      <c r="G2625" s="5">
        <v>165</v>
      </c>
      <c r="H2625" s="5" t="str">
        <v>Ethan‚ Jesse</v>
      </c>
      <c r="I2625" s="5" t="str">
        <v>Planned</v>
      </c>
      <c r="J2625" s="220">
        <f>_xlfn.XLOOKUP(G2625,Calendar!$A$2:$A$300,Calendar!$B$2:$B$300)</f>
        <v>43581</v>
      </c>
      <c r="K2625" s="5" t="b">
        <f t="shared" ca="1" si="126"/>
        <v>0</v>
      </c>
      <c r="L2625" s="5" t="str">
        <f t="shared" si="127"/>
        <v>ScienceFood &amp; Nutrition165</v>
      </c>
    </row>
    <row r="2626" spans="1:12" ht="30" hidden="1" x14ac:dyDescent="0.25">
      <c r="A2626" s="217" t="str">
        <f t="shared" si="125"/>
        <v>ƒ __/__</v>
      </c>
      <c r="B2626" s="217" t="str">
        <f>IFERROR(IF(VLOOKUP(L2626,ActivityList[#Data],13,0)="Yes"," "&amp;Map,"")&amp;IF(VLOOKUP(L2626,ActivityList[#Data],14,0)="Yes"," "&amp;Timeline,IF(VLOOKUP(L2626,ActivityList[#Data],14,0)="Figure"," "&amp;Timeline&amp;Figure,"")),"")</f>
        <v/>
      </c>
      <c r="C2626" s="85" t="str">
        <v>Work through Ch.23. Complete any exercises and activities</v>
      </c>
      <c r="D2626" s="218" t="str">
        <v>Food &amp; Nutrition</v>
      </c>
      <c r="E2626" s="218" t="str">
        <v>Science</v>
      </c>
      <c r="F2626" s="219">
        <v>0</v>
      </c>
      <c r="G2626" s="5">
        <v>170</v>
      </c>
      <c r="H2626" s="5" t="str">
        <v>Ethan‚ Jesse</v>
      </c>
      <c r="I2626" s="5" t="str">
        <v>Planned</v>
      </c>
      <c r="J2626" s="220">
        <f>_xlfn.XLOOKUP(G2626,Calendar!$A$2:$A$300,Calendar!$B$2:$B$300)</f>
        <v>43588</v>
      </c>
      <c r="K2626" s="5" t="b">
        <f t="shared" ca="1" si="126"/>
        <v>0</v>
      </c>
      <c r="L2626" s="5" t="str">
        <f t="shared" si="127"/>
        <v>ScienceFood &amp; Nutrition170</v>
      </c>
    </row>
    <row r="2627" spans="1:12" ht="30" hidden="1" x14ac:dyDescent="0.25">
      <c r="A2627" s="217" t="str">
        <f t="shared" si="125"/>
        <v>ƒ __/__</v>
      </c>
      <c r="B2627" s="217" t="str">
        <f>IFERROR(IF(VLOOKUP(L2627,ActivityList[#Data],13,0)="Yes"," "&amp;Map,"")&amp;IF(VLOOKUP(L2627,ActivityList[#Data],14,0)="Yes"," "&amp;Timeline,IF(VLOOKUP(L2627,ActivityList[#Data],14,0)="Figure"," "&amp;Timeline&amp;Figure,"")),"")</f>
        <v/>
      </c>
      <c r="C2627" s="85" t="str">
        <v>Work through Ch.24. Complete any exercises and activities</v>
      </c>
      <c r="D2627" s="218" t="str">
        <v>Food &amp; Nutrition</v>
      </c>
      <c r="E2627" s="218" t="str">
        <v>Science</v>
      </c>
      <c r="F2627" s="219">
        <v>0</v>
      </c>
      <c r="G2627" s="5">
        <v>175</v>
      </c>
      <c r="H2627" s="5" t="str">
        <v>Ethan‚ Jesse</v>
      </c>
      <c r="I2627" s="5" t="str">
        <v>Planned</v>
      </c>
      <c r="J2627" s="220">
        <f>_xlfn.XLOOKUP(G2627,Calendar!$A$2:$A$300,Calendar!$B$2:$B$300)</f>
        <v>43595</v>
      </c>
      <c r="K2627" s="5" t="b">
        <f t="shared" ca="1" si="126"/>
        <v>0</v>
      </c>
      <c r="L2627" s="5" t="str">
        <f t="shared" si="127"/>
        <v>ScienceFood &amp; Nutrition175</v>
      </c>
    </row>
    <row r="2628" spans="1:12" ht="30" hidden="1" x14ac:dyDescent="0.25">
      <c r="A2628" s="217" t="str">
        <f t="shared" si="125"/>
        <v>ƒ __/__</v>
      </c>
      <c r="B2628" s="217" t="str">
        <f>IFERROR(IF(VLOOKUP(L2628,ActivityList[#Data],13,0)="Yes"," "&amp;Map,"")&amp;IF(VLOOKUP(L2628,ActivityList[#Data],14,0)="Yes"," "&amp;Timeline,IF(VLOOKUP(L2628,ActivityList[#Data],14,0)="Figure"," "&amp;Timeline&amp;Figure,"")),"")</f>
        <v/>
      </c>
      <c r="C2628" s="85" t="str">
        <v>Work through Ch.25. Complete any exercises and activities</v>
      </c>
      <c r="D2628" s="218" t="str">
        <v>Food &amp; Nutrition</v>
      </c>
      <c r="E2628" s="218" t="str">
        <v>Science</v>
      </c>
      <c r="F2628" s="219">
        <v>0</v>
      </c>
      <c r="G2628" s="5">
        <v>180</v>
      </c>
      <c r="H2628" s="5" t="str">
        <v>Ethan‚ Jesse</v>
      </c>
      <c r="I2628" s="5" t="str">
        <v>Planned</v>
      </c>
      <c r="J2628" s="220">
        <f>_xlfn.XLOOKUP(G2628,Calendar!$A$2:$A$300,Calendar!$B$2:$B$300)</f>
        <v>43602</v>
      </c>
      <c r="K2628" s="5" t="b">
        <f t="shared" ca="1" si="126"/>
        <v>0</v>
      </c>
      <c r="L2628" s="5" t="str">
        <f t="shared" si="127"/>
        <v>ScienceFood &amp; Nutrition180</v>
      </c>
    </row>
    <row r="2629" spans="1:12" hidden="1" x14ac:dyDescent="0.25">
      <c r="A2629" s="217" t="str">
        <f t="shared" ref="A2629:A2692" si="128">Planned&amp;" __/__"</f>
        <v>ƒ __/__</v>
      </c>
      <c r="B2629" s="217" t="str">
        <f>IFERROR(IF(VLOOKUP(L2629,ActivityList[#Data],13,0)="Yes"," "&amp;Map,"")&amp;IF(VLOOKUP(L2629,ActivityList[#Data],14,0)="Yes"," "&amp;Timeline,IF(VLOOKUP(L2629,ActivityList[#Data],14,0)="Figure"," "&amp;Timeline&amp;Figure,"")),"")</f>
        <v/>
      </c>
      <c r="C2629" s="85" t="str">
        <v>Work through pp.2-5.  Explore any internet links</v>
      </c>
      <c r="D2629" s="218" t="str">
        <v>Understanding Your Brain</v>
      </c>
      <c r="E2629" s="218" t="str">
        <v>Science</v>
      </c>
      <c r="F2629" s="219">
        <v>0</v>
      </c>
      <c r="G2629" s="5">
        <v>42</v>
      </c>
      <c r="H2629" s="5" t="str">
        <v>Ethan‚ Jesse</v>
      </c>
      <c r="I2629" s="5" t="str">
        <v>Planned</v>
      </c>
      <c r="J2629" s="220">
        <f>_xlfn.XLOOKUP(G2629,Calendar!$A$2:$A$300,Calendar!$B$2:$B$300)</f>
        <v>43403</v>
      </c>
      <c r="K2629" s="5" t="b">
        <f t="shared" ca="1" si="126"/>
        <v>0</v>
      </c>
      <c r="L2629" s="5" t="str">
        <f t="shared" si="127"/>
        <v>ScienceUnderstanding Your Brain42</v>
      </c>
    </row>
    <row r="2630" spans="1:12" hidden="1" x14ac:dyDescent="0.25">
      <c r="A2630" s="217" t="str">
        <f t="shared" si="128"/>
        <v>ƒ __/__</v>
      </c>
      <c r="B2630" s="217" t="str">
        <f>IFERROR(IF(VLOOKUP(L2630,ActivityList[#Data],13,0)="Yes"," "&amp;Map,"")&amp;IF(VLOOKUP(L2630,ActivityList[#Data],14,0)="Yes"," "&amp;Timeline,IF(VLOOKUP(L2630,ActivityList[#Data],14,0)="Figure"," "&amp;Timeline&amp;Figure,"")),"")</f>
        <v/>
      </c>
      <c r="C2630" s="85" t="str">
        <v>Work through pp.6-7.  Explore any internet links</v>
      </c>
      <c r="D2630" s="218" t="str">
        <v>Understanding Your Brain</v>
      </c>
      <c r="E2630" s="218" t="str">
        <v>Science</v>
      </c>
      <c r="F2630" s="219">
        <v>0</v>
      </c>
      <c r="G2630" s="5">
        <v>43</v>
      </c>
      <c r="H2630" s="5" t="str">
        <v>Ethan‚ Jesse</v>
      </c>
      <c r="I2630" s="5" t="str">
        <v>Planned</v>
      </c>
      <c r="J2630" s="220">
        <f>_xlfn.XLOOKUP(G2630,Calendar!$A$2:$A$300,Calendar!$B$2:$B$300)</f>
        <v>43404</v>
      </c>
      <c r="K2630" s="5" t="b">
        <f t="shared" ca="1" si="126"/>
        <v>0</v>
      </c>
      <c r="L2630" s="5" t="str">
        <f t="shared" si="127"/>
        <v>ScienceUnderstanding Your Brain43</v>
      </c>
    </row>
    <row r="2631" spans="1:12" hidden="1" x14ac:dyDescent="0.25">
      <c r="A2631" s="217" t="str">
        <f t="shared" si="128"/>
        <v>ƒ __/__</v>
      </c>
      <c r="B2631" s="217" t="str">
        <f>IFERROR(IF(VLOOKUP(L2631,ActivityList[#Data],13,0)="Yes"," "&amp;Map,"")&amp;IF(VLOOKUP(L2631,ActivityList[#Data],14,0)="Yes"," "&amp;Timeline,IF(VLOOKUP(L2631,ActivityList[#Data],14,0)="Figure"," "&amp;Timeline&amp;Figure,"")),"")</f>
        <v/>
      </c>
      <c r="C2631" s="85" t="str">
        <v>Work through pp.8-9.  Explore any internet links</v>
      </c>
      <c r="D2631" s="218" t="str">
        <v>Understanding Your Brain</v>
      </c>
      <c r="E2631" s="218" t="str">
        <v>Science</v>
      </c>
      <c r="F2631" s="219">
        <v>0</v>
      </c>
      <c r="G2631" s="5">
        <v>44</v>
      </c>
      <c r="H2631" s="5" t="str">
        <v>Ethan‚ Jesse</v>
      </c>
      <c r="I2631" s="5" t="str">
        <v>Planned</v>
      </c>
      <c r="J2631" s="220">
        <f>_xlfn.XLOOKUP(G2631,Calendar!$A$2:$A$300,Calendar!$B$2:$B$300)</f>
        <v>43405</v>
      </c>
      <c r="K2631" s="5" t="b">
        <f t="shared" ca="1" si="126"/>
        <v>0</v>
      </c>
      <c r="L2631" s="5" t="str">
        <f t="shared" si="127"/>
        <v>ScienceUnderstanding Your Brain44</v>
      </c>
    </row>
    <row r="2632" spans="1:12" hidden="1" x14ac:dyDescent="0.25">
      <c r="A2632" s="217" t="str">
        <f t="shared" si="128"/>
        <v>ƒ __/__</v>
      </c>
      <c r="B2632" s="217" t="str">
        <f>IFERROR(IF(VLOOKUP(L2632,ActivityList[#Data],13,0)="Yes"," "&amp;Map,"")&amp;IF(VLOOKUP(L2632,ActivityList[#Data],14,0)="Yes"," "&amp;Timeline,IF(VLOOKUP(L2632,ActivityList[#Data],14,0)="Figure"," "&amp;Timeline&amp;Figure,"")),"")</f>
        <v/>
      </c>
      <c r="C2632" s="85" t="str">
        <v>Work through pp.10-11.  Explore any internet links</v>
      </c>
      <c r="D2632" s="218" t="str">
        <v>Understanding Your Brain</v>
      </c>
      <c r="E2632" s="218" t="str">
        <v>Science</v>
      </c>
      <c r="F2632" s="219">
        <v>0</v>
      </c>
      <c r="G2632" s="5">
        <v>45</v>
      </c>
      <c r="H2632" s="5" t="str">
        <v>Ethan‚ Jesse</v>
      </c>
      <c r="I2632" s="5" t="str">
        <v>Planned</v>
      </c>
      <c r="J2632" s="220">
        <f>_xlfn.XLOOKUP(G2632,Calendar!$A$2:$A$300,Calendar!$B$2:$B$300)</f>
        <v>43406</v>
      </c>
      <c r="K2632" s="5" t="b">
        <f t="shared" ca="1" si="126"/>
        <v>0</v>
      </c>
      <c r="L2632" s="5" t="str">
        <f t="shared" si="127"/>
        <v>ScienceUnderstanding Your Brain45</v>
      </c>
    </row>
    <row r="2633" spans="1:12" hidden="1" x14ac:dyDescent="0.25">
      <c r="A2633" s="217" t="str">
        <f t="shared" si="128"/>
        <v>ƒ __/__</v>
      </c>
      <c r="B2633" s="217" t="str">
        <f>IFERROR(IF(VLOOKUP(L2633,ActivityList[#Data],13,0)="Yes"," "&amp;Map,"")&amp;IF(VLOOKUP(L2633,ActivityList[#Data],14,0)="Yes"," "&amp;Timeline,IF(VLOOKUP(L2633,ActivityList[#Data],14,0)="Figure"," "&amp;Timeline&amp;Figure,"")),"")</f>
        <v/>
      </c>
      <c r="C2633" s="85" t="str">
        <v>Work through pp.12-13.  Explore any internet links</v>
      </c>
      <c r="D2633" s="218" t="str">
        <v>Understanding Your Brain</v>
      </c>
      <c r="E2633" s="218" t="str">
        <v>Science</v>
      </c>
      <c r="F2633" s="219">
        <v>0</v>
      </c>
      <c r="G2633" s="5">
        <v>46</v>
      </c>
      <c r="H2633" s="5" t="str">
        <v>Ethan‚ Jesse</v>
      </c>
      <c r="I2633" s="5" t="str">
        <v>Planned</v>
      </c>
      <c r="J2633" s="220">
        <f>_xlfn.XLOOKUP(G2633,Calendar!$A$2:$A$300,Calendar!$B$2:$B$300)</f>
        <v>43409</v>
      </c>
      <c r="K2633" s="5" t="b">
        <f t="shared" ca="1" si="126"/>
        <v>0</v>
      </c>
      <c r="L2633" s="5" t="str">
        <f t="shared" si="127"/>
        <v>ScienceUnderstanding Your Brain46</v>
      </c>
    </row>
    <row r="2634" spans="1:12" hidden="1" x14ac:dyDescent="0.25">
      <c r="A2634" s="217" t="str">
        <f t="shared" si="128"/>
        <v>ƒ __/__</v>
      </c>
      <c r="B2634" s="217" t="str">
        <f>IFERROR(IF(VLOOKUP(L2634,ActivityList[#Data],13,0)="Yes"," "&amp;Map,"")&amp;IF(VLOOKUP(L2634,ActivityList[#Data],14,0)="Yes"," "&amp;Timeline,IF(VLOOKUP(L2634,ActivityList[#Data],14,0)="Figure"," "&amp;Timeline&amp;Figure,"")),"")</f>
        <v/>
      </c>
      <c r="C2634" s="85" t="str">
        <v>Work through pp.14-15.  Explore any internet links</v>
      </c>
      <c r="D2634" s="218" t="str">
        <v>Understanding Your Brain</v>
      </c>
      <c r="E2634" s="218" t="str">
        <v>Science</v>
      </c>
      <c r="F2634" s="219">
        <v>0</v>
      </c>
      <c r="G2634" s="5">
        <v>47</v>
      </c>
      <c r="H2634" s="5" t="str">
        <v>Ethan‚ Jesse</v>
      </c>
      <c r="I2634" s="5" t="str">
        <v>Planned</v>
      </c>
      <c r="J2634" s="220">
        <f>_xlfn.XLOOKUP(G2634,Calendar!$A$2:$A$300,Calendar!$B$2:$B$300)</f>
        <v>43410</v>
      </c>
      <c r="K2634" s="5" t="b">
        <f t="shared" ca="1" si="126"/>
        <v>0</v>
      </c>
      <c r="L2634" s="5" t="str">
        <f t="shared" si="127"/>
        <v>ScienceUnderstanding Your Brain47</v>
      </c>
    </row>
    <row r="2635" spans="1:12" hidden="1" x14ac:dyDescent="0.25">
      <c r="A2635" s="217" t="str">
        <f t="shared" si="128"/>
        <v>ƒ __/__</v>
      </c>
      <c r="B2635" s="217" t="str">
        <f>IFERROR(IF(VLOOKUP(L2635,ActivityList[#Data],13,0)="Yes"," "&amp;Map,"")&amp;IF(VLOOKUP(L2635,ActivityList[#Data],14,0)="Yes"," "&amp;Timeline,IF(VLOOKUP(L2635,ActivityList[#Data],14,0)="Figure"," "&amp;Timeline&amp;Figure,"")),"")</f>
        <v/>
      </c>
      <c r="C2635" s="85" t="str">
        <v>Work through pp.16-17.  Explore any internet links</v>
      </c>
      <c r="D2635" s="218" t="str">
        <v>Understanding Your Brain</v>
      </c>
      <c r="E2635" s="218" t="str">
        <v>Science</v>
      </c>
      <c r="F2635" s="219">
        <v>0</v>
      </c>
      <c r="G2635" s="5">
        <v>48</v>
      </c>
      <c r="H2635" s="5" t="str">
        <v>Ethan‚ Jesse</v>
      </c>
      <c r="I2635" s="5" t="str">
        <v>Planned</v>
      </c>
      <c r="J2635" s="220">
        <f>_xlfn.XLOOKUP(G2635,Calendar!$A$2:$A$300,Calendar!$B$2:$B$300)</f>
        <v>43411</v>
      </c>
      <c r="K2635" s="5" t="b">
        <f t="shared" ca="1" si="126"/>
        <v>0</v>
      </c>
      <c r="L2635" s="5" t="str">
        <f t="shared" si="127"/>
        <v>ScienceUnderstanding Your Brain48</v>
      </c>
    </row>
    <row r="2636" spans="1:12" hidden="1" x14ac:dyDescent="0.25">
      <c r="A2636" s="217" t="str">
        <f t="shared" si="128"/>
        <v>ƒ __/__</v>
      </c>
      <c r="B2636" s="217" t="str">
        <f>IFERROR(IF(VLOOKUP(L2636,ActivityList[#Data],13,0)="Yes"," "&amp;Map,"")&amp;IF(VLOOKUP(L2636,ActivityList[#Data],14,0)="Yes"," "&amp;Timeline,IF(VLOOKUP(L2636,ActivityList[#Data],14,0)="Figure"," "&amp;Timeline&amp;Figure,"")),"")</f>
        <v/>
      </c>
      <c r="C2636" s="85" t="str">
        <v>Work through pp.18-19.  Explore any internet links</v>
      </c>
      <c r="D2636" s="218" t="str">
        <v>Understanding Your Brain</v>
      </c>
      <c r="E2636" s="218" t="str">
        <v>Science</v>
      </c>
      <c r="F2636" s="219">
        <v>0</v>
      </c>
      <c r="G2636" s="5">
        <v>49</v>
      </c>
      <c r="H2636" s="5" t="str">
        <v>Ethan‚ Jesse</v>
      </c>
      <c r="I2636" s="5" t="str">
        <v>Planned</v>
      </c>
      <c r="J2636" s="220">
        <f>_xlfn.XLOOKUP(G2636,Calendar!$A$2:$A$300,Calendar!$B$2:$B$300)</f>
        <v>43412</v>
      </c>
      <c r="K2636" s="5" t="b">
        <f t="shared" ca="1" si="126"/>
        <v>0</v>
      </c>
      <c r="L2636" s="5" t="str">
        <f t="shared" si="127"/>
        <v>ScienceUnderstanding Your Brain49</v>
      </c>
    </row>
    <row r="2637" spans="1:12" hidden="1" x14ac:dyDescent="0.25">
      <c r="A2637" s="217" t="str">
        <f t="shared" si="128"/>
        <v>ƒ __/__</v>
      </c>
      <c r="B2637" s="217" t="str">
        <f>IFERROR(IF(VLOOKUP(L2637,ActivityList[#Data],13,0)="Yes"," "&amp;Map,"")&amp;IF(VLOOKUP(L2637,ActivityList[#Data],14,0)="Yes"," "&amp;Timeline,IF(VLOOKUP(L2637,ActivityList[#Data],14,0)="Figure"," "&amp;Timeline&amp;Figure,"")),"")</f>
        <v/>
      </c>
      <c r="C2637" s="85" t="str">
        <v>Work through pp.20-21.  Explore any internet links</v>
      </c>
      <c r="D2637" s="218" t="str">
        <v>Understanding Your Brain</v>
      </c>
      <c r="E2637" s="218" t="str">
        <v>Science</v>
      </c>
      <c r="F2637" s="219">
        <v>0</v>
      </c>
      <c r="G2637" s="5">
        <v>50</v>
      </c>
      <c r="H2637" s="5" t="str">
        <v>Ethan‚ Jesse</v>
      </c>
      <c r="I2637" s="5" t="str">
        <v>Planned</v>
      </c>
      <c r="J2637" s="220">
        <f>_xlfn.XLOOKUP(G2637,Calendar!$A$2:$A$300,Calendar!$B$2:$B$300)</f>
        <v>43413</v>
      </c>
      <c r="K2637" s="5" t="b">
        <f t="shared" ca="1" si="126"/>
        <v>0</v>
      </c>
      <c r="L2637" s="5" t="str">
        <f t="shared" si="127"/>
        <v>ScienceUnderstanding Your Brain50</v>
      </c>
    </row>
    <row r="2638" spans="1:12" hidden="1" x14ac:dyDescent="0.25">
      <c r="A2638" s="217" t="str">
        <f t="shared" si="128"/>
        <v>ƒ __/__</v>
      </c>
      <c r="B2638" s="217" t="str">
        <f>IFERROR(IF(VLOOKUP(L2638,ActivityList[#Data],13,0)="Yes"," "&amp;Map,"")&amp;IF(VLOOKUP(L2638,ActivityList[#Data],14,0)="Yes"," "&amp;Timeline,IF(VLOOKUP(L2638,ActivityList[#Data],14,0)="Figure"," "&amp;Timeline&amp;Figure,"")),"")</f>
        <v/>
      </c>
      <c r="C2638" s="85" t="str">
        <v>Work through pp.22-23.  Explore any internet links</v>
      </c>
      <c r="D2638" s="218" t="str">
        <v>Understanding Your Brain</v>
      </c>
      <c r="E2638" s="218" t="str">
        <v>Science</v>
      </c>
      <c r="F2638" s="219">
        <v>0</v>
      </c>
      <c r="G2638" s="5">
        <v>51</v>
      </c>
      <c r="H2638" s="5" t="str">
        <v>Ethan‚ Jesse</v>
      </c>
      <c r="I2638" s="5" t="str">
        <v>Planned</v>
      </c>
      <c r="J2638" s="220">
        <f>_xlfn.XLOOKUP(G2638,Calendar!$A$2:$A$300,Calendar!$B$2:$B$300)</f>
        <v>43416</v>
      </c>
      <c r="K2638" s="5" t="b">
        <f t="shared" ca="1" si="126"/>
        <v>0</v>
      </c>
      <c r="L2638" s="5" t="str">
        <f t="shared" si="127"/>
        <v>ScienceUnderstanding Your Brain51</v>
      </c>
    </row>
    <row r="2639" spans="1:12" hidden="1" x14ac:dyDescent="0.25">
      <c r="A2639" s="217" t="str">
        <f t="shared" si="128"/>
        <v>ƒ __/__</v>
      </c>
      <c r="B2639" s="217" t="str">
        <f>IFERROR(IF(VLOOKUP(L2639,ActivityList[#Data],13,0)="Yes"," "&amp;Map,"")&amp;IF(VLOOKUP(L2639,ActivityList[#Data],14,0)="Yes"," "&amp;Timeline,IF(VLOOKUP(L2639,ActivityList[#Data],14,0)="Figure"," "&amp;Timeline&amp;Figure,"")),"")</f>
        <v/>
      </c>
      <c r="C2639" s="85" t="str">
        <v>Work through pp.24-25.  Explore any internet links</v>
      </c>
      <c r="D2639" s="218" t="str">
        <v>Understanding Your Brain</v>
      </c>
      <c r="E2639" s="218" t="str">
        <v>Science</v>
      </c>
      <c r="F2639" s="219">
        <v>0</v>
      </c>
      <c r="G2639" s="5">
        <v>52</v>
      </c>
      <c r="H2639" s="5" t="str">
        <v>Ethan‚ Jesse</v>
      </c>
      <c r="I2639" s="5" t="str">
        <v>Planned</v>
      </c>
      <c r="J2639" s="220">
        <f>_xlfn.XLOOKUP(G2639,Calendar!$A$2:$A$300,Calendar!$B$2:$B$300)</f>
        <v>43417</v>
      </c>
      <c r="K2639" s="5" t="b">
        <f t="shared" ca="1" si="126"/>
        <v>0</v>
      </c>
      <c r="L2639" s="5" t="str">
        <f t="shared" si="127"/>
        <v>ScienceUnderstanding Your Brain52</v>
      </c>
    </row>
    <row r="2640" spans="1:12" hidden="1" x14ac:dyDescent="0.25">
      <c r="A2640" s="217" t="str">
        <f t="shared" si="128"/>
        <v>ƒ __/__</v>
      </c>
      <c r="B2640" s="217" t="str">
        <f>IFERROR(IF(VLOOKUP(L2640,ActivityList[#Data],13,0)="Yes"," "&amp;Map,"")&amp;IF(VLOOKUP(L2640,ActivityList[#Data],14,0)="Yes"," "&amp;Timeline,IF(VLOOKUP(L2640,ActivityList[#Data],14,0)="Figure"," "&amp;Timeline&amp;Figure,"")),"")</f>
        <v/>
      </c>
      <c r="C2640" s="85" t="str">
        <v>Work through pp.26-29.  Explore any internet links</v>
      </c>
      <c r="D2640" s="218" t="str">
        <v>Understanding Your Brain</v>
      </c>
      <c r="E2640" s="218" t="str">
        <v>Science</v>
      </c>
      <c r="F2640" s="219">
        <v>0</v>
      </c>
      <c r="G2640" s="5">
        <v>53</v>
      </c>
      <c r="H2640" s="5" t="str">
        <v>Ethan‚ Jesse</v>
      </c>
      <c r="I2640" s="5" t="str">
        <v>Planned</v>
      </c>
      <c r="J2640" s="220">
        <f>_xlfn.XLOOKUP(G2640,Calendar!$A$2:$A$300,Calendar!$B$2:$B$300)</f>
        <v>43418</v>
      </c>
      <c r="K2640" s="5" t="b">
        <f t="shared" ca="1" si="126"/>
        <v>0</v>
      </c>
      <c r="L2640" s="5" t="str">
        <f t="shared" si="127"/>
        <v>ScienceUnderstanding Your Brain53</v>
      </c>
    </row>
    <row r="2641" spans="1:12" hidden="1" x14ac:dyDescent="0.25">
      <c r="A2641" s="217" t="str">
        <f t="shared" si="128"/>
        <v>ƒ __/__</v>
      </c>
      <c r="B2641" s="217" t="str">
        <f>IFERROR(IF(VLOOKUP(L2641,ActivityList[#Data],13,0)="Yes"," "&amp;Map,"")&amp;IF(VLOOKUP(L2641,ActivityList[#Data],14,0)="Yes"," "&amp;Timeline,IF(VLOOKUP(L2641,ActivityList[#Data],14,0)="Figure"," "&amp;Timeline&amp;Figure,"")),"")</f>
        <v/>
      </c>
      <c r="C2641" s="85" t="str">
        <v>Work through pp.30-31.  Explore any internet links</v>
      </c>
      <c r="D2641" s="218" t="str">
        <v>Understanding Your Brain</v>
      </c>
      <c r="E2641" s="218" t="str">
        <v>Science</v>
      </c>
      <c r="F2641" s="219">
        <v>0</v>
      </c>
      <c r="G2641" s="5">
        <v>54</v>
      </c>
      <c r="H2641" s="5" t="str">
        <v>Ethan‚ Jesse</v>
      </c>
      <c r="I2641" s="5" t="str">
        <v>Planned</v>
      </c>
      <c r="J2641" s="220">
        <f>_xlfn.XLOOKUP(G2641,Calendar!$A$2:$A$300,Calendar!$B$2:$B$300)</f>
        <v>43419</v>
      </c>
      <c r="K2641" s="5" t="b">
        <f t="shared" ca="1" si="126"/>
        <v>0</v>
      </c>
      <c r="L2641" s="5" t="str">
        <f t="shared" si="127"/>
        <v>ScienceUnderstanding Your Brain54</v>
      </c>
    </row>
    <row r="2642" spans="1:12" hidden="1" x14ac:dyDescent="0.25">
      <c r="A2642" s="217" t="str">
        <f t="shared" si="128"/>
        <v>ƒ __/__</v>
      </c>
      <c r="B2642" s="217" t="str">
        <f>IFERROR(IF(VLOOKUP(L2642,ActivityList[#Data],13,0)="Yes"," "&amp;Map,"")&amp;IF(VLOOKUP(L2642,ActivityList[#Data],14,0)="Yes"," "&amp;Timeline,IF(VLOOKUP(L2642,ActivityList[#Data],14,0)="Figure"," "&amp;Timeline&amp;Figure,"")),"")</f>
        <v/>
      </c>
      <c r="C2642" s="85" t="str">
        <v>Work through pp.1-5. Explore any internet links</v>
      </c>
      <c r="D2642" s="218" t="str">
        <v>Usborne: Genes &amp; DNA</v>
      </c>
      <c r="E2642" s="218" t="str">
        <v>Science</v>
      </c>
      <c r="F2642" s="219">
        <v>0</v>
      </c>
      <c r="G2642" s="5">
        <v>87</v>
      </c>
      <c r="H2642" s="5" t="str">
        <v>Ethan‚ Jesse</v>
      </c>
      <c r="I2642" s="5" t="str">
        <v>Planned</v>
      </c>
      <c r="J2642" s="220">
        <f>_xlfn.XLOOKUP(G2642,Calendar!$A$2:$A$300,Calendar!$B$2:$B$300)</f>
        <v>43473</v>
      </c>
      <c r="K2642" s="5" t="b">
        <f t="shared" ca="1" si="126"/>
        <v>0</v>
      </c>
      <c r="L2642" s="5" t="str">
        <f t="shared" si="127"/>
        <v>ScienceUsborne: Genes &amp; DNA87</v>
      </c>
    </row>
    <row r="2643" spans="1:12" hidden="1" x14ac:dyDescent="0.25">
      <c r="A2643" s="217" t="str">
        <f t="shared" si="128"/>
        <v>ƒ __/__</v>
      </c>
      <c r="B2643" s="217" t="str">
        <f>IFERROR(IF(VLOOKUP(L2643,ActivityList[#Data],13,0)="Yes"," "&amp;Map,"")&amp;IF(VLOOKUP(L2643,ActivityList[#Data],14,0)="Yes"," "&amp;Timeline,IF(VLOOKUP(L2643,ActivityList[#Data],14,0)="Figure"," "&amp;Timeline&amp;Figure,"")),"")</f>
        <v/>
      </c>
      <c r="C2643" s="85" t="str">
        <v>Work through pp.6-7. Explore any internet links</v>
      </c>
      <c r="D2643" s="218" t="str">
        <v>Usborne: Genes &amp; DNA</v>
      </c>
      <c r="E2643" s="218" t="str">
        <v>Science</v>
      </c>
      <c r="F2643" s="219">
        <v>0</v>
      </c>
      <c r="G2643" s="5">
        <v>88</v>
      </c>
      <c r="H2643" s="5" t="str">
        <v>Ethan‚ Jesse</v>
      </c>
      <c r="I2643" s="5" t="str">
        <v>Planned</v>
      </c>
      <c r="J2643" s="220">
        <f>_xlfn.XLOOKUP(G2643,Calendar!$A$2:$A$300,Calendar!$B$2:$B$300)</f>
        <v>43474</v>
      </c>
      <c r="K2643" s="5" t="b">
        <f t="shared" ref="K2643:K2706" ca="1" si="129">J2643&lt;=$D$1</f>
        <v>0</v>
      </c>
      <c r="L2643" s="5" t="str">
        <f t="shared" ref="L2643:L2706" si="130">E2643&amp;D2643&amp;G2643</f>
        <v>ScienceUsborne: Genes &amp; DNA88</v>
      </c>
    </row>
    <row r="2644" spans="1:12" hidden="1" x14ac:dyDescent="0.25">
      <c r="A2644" s="217" t="str">
        <f t="shared" si="128"/>
        <v>ƒ __/__</v>
      </c>
      <c r="B2644" s="217" t="str">
        <f>IFERROR(IF(VLOOKUP(L2644,ActivityList[#Data],13,0)="Yes"," "&amp;Map,"")&amp;IF(VLOOKUP(L2644,ActivityList[#Data],14,0)="Yes"," "&amp;Timeline,IF(VLOOKUP(L2644,ActivityList[#Data],14,0)="Figure"," "&amp;Timeline&amp;Figure,"")),"")</f>
        <v/>
      </c>
      <c r="C2644" s="85" t="str">
        <v>Work through pp.8-9. Explore any internet links</v>
      </c>
      <c r="D2644" s="218" t="str">
        <v>Usborne: Genes &amp; DNA</v>
      </c>
      <c r="E2644" s="218" t="str">
        <v>Science</v>
      </c>
      <c r="F2644" s="219">
        <v>0</v>
      </c>
      <c r="G2644" s="5">
        <v>89</v>
      </c>
      <c r="H2644" s="5" t="str">
        <v>Ethan‚ Jesse</v>
      </c>
      <c r="I2644" s="5" t="str">
        <v>Planned</v>
      </c>
      <c r="J2644" s="220">
        <f>_xlfn.XLOOKUP(G2644,Calendar!$A$2:$A$300,Calendar!$B$2:$B$300)</f>
        <v>43475</v>
      </c>
      <c r="K2644" s="5" t="b">
        <f t="shared" ca="1" si="129"/>
        <v>0</v>
      </c>
      <c r="L2644" s="5" t="str">
        <f t="shared" si="130"/>
        <v>ScienceUsborne: Genes &amp; DNA89</v>
      </c>
    </row>
    <row r="2645" spans="1:12" hidden="1" x14ac:dyDescent="0.25">
      <c r="A2645" s="217" t="str">
        <f t="shared" si="128"/>
        <v>ƒ __/__</v>
      </c>
      <c r="B2645" s="217" t="str">
        <f>IFERROR(IF(VLOOKUP(L2645,ActivityList[#Data],13,0)="Yes"," "&amp;Map,"")&amp;IF(VLOOKUP(L2645,ActivityList[#Data],14,0)="Yes"," "&amp;Timeline,IF(VLOOKUP(L2645,ActivityList[#Data],14,0)="Figure"," "&amp;Timeline&amp;Figure,"")),"")</f>
        <v/>
      </c>
      <c r="C2645" s="85" t="str">
        <v>Work through pp.10-11. Explore any internet links</v>
      </c>
      <c r="D2645" s="218" t="str">
        <v>Usborne: Genes &amp; DNA</v>
      </c>
      <c r="E2645" s="218" t="str">
        <v>Science</v>
      </c>
      <c r="F2645" s="219">
        <v>0</v>
      </c>
      <c r="G2645" s="5">
        <v>91</v>
      </c>
      <c r="H2645" s="5" t="str">
        <v>Ethan‚ Jesse</v>
      </c>
      <c r="I2645" s="5" t="str">
        <v>Planned</v>
      </c>
      <c r="J2645" s="220">
        <f>_xlfn.XLOOKUP(G2645,Calendar!$A$2:$A$300,Calendar!$B$2:$B$300)</f>
        <v>43479</v>
      </c>
      <c r="K2645" s="5" t="b">
        <f t="shared" ca="1" si="129"/>
        <v>0</v>
      </c>
      <c r="L2645" s="5" t="str">
        <f t="shared" si="130"/>
        <v>ScienceUsborne: Genes &amp; DNA91</v>
      </c>
    </row>
    <row r="2646" spans="1:12" hidden="1" x14ac:dyDescent="0.25">
      <c r="A2646" s="217" t="str">
        <f t="shared" si="128"/>
        <v>ƒ __/__</v>
      </c>
      <c r="B2646" s="217" t="str">
        <f>IFERROR(IF(VLOOKUP(L2646,ActivityList[#Data],13,0)="Yes"," "&amp;Map,"")&amp;IF(VLOOKUP(L2646,ActivityList[#Data],14,0)="Yes"," "&amp;Timeline,IF(VLOOKUP(L2646,ActivityList[#Data],14,0)="Figure"," "&amp;Timeline&amp;Figure,"")),"")</f>
        <v/>
      </c>
      <c r="C2646" s="85" t="str">
        <v>Work through pp.12-13. Explore any internet links</v>
      </c>
      <c r="D2646" s="218" t="str">
        <v>Usborne: Genes &amp; DNA</v>
      </c>
      <c r="E2646" s="218" t="str">
        <v>Science</v>
      </c>
      <c r="F2646" s="219">
        <v>0</v>
      </c>
      <c r="G2646" s="5">
        <v>92</v>
      </c>
      <c r="H2646" s="5" t="str">
        <v>Ethan‚ Jesse</v>
      </c>
      <c r="I2646" s="5" t="str">
        <v>Planned</v>
      </c>
      <c r="J2646" s="220">
        <f>_xlfn.XLOOKUP(G2646,Calendar!$A$2:$A$300,Calendar!$B$2:$B$300)</f>
        <v>43480</v>
      </c>
      <c r="K2646" s="5" t="b">
        <f t="shared" ca="1" si="129"/>
        <v>0</v>
      </c>
      <c r="L2646" s="5" t="str">
        <f t="shared" si="130"/>
        <v>ScienceUsborne: Genes &amp; DNA92</v>
      </c>
    </row>
    <row r="2647" spans="1:12" hidden="1" x14ac:dyDescent="0.25">
      <c r="A2647" s="217" t="str">
        <f t="shared" si="128"/>
        <v>ƒ __/__</v>
      </c>
      <c r="B2647" s="217" t="str">
        <f>IFERROR(IF(VLOOKUP(L2647,ActivityList[#Data],13,0)="Yes"," "&amp;Map,"")&amp;IF(VLOOKUP(L2647,ActivityList[#Data],14,0)="Yes"," "&amp;Timeline,IF(VLOOKUP(L2647,ActivityList[#Data],14,0)="Figure"," "&amp;Timeline&amp;Figure,"")),"")</f>
        <v/>
      </c>
      <c r="C2647" s="85" t="str">
        <v>Work through pp.14-15. Explore any internet links</v>
      </c>
      <c r="D2647" s="218" t="str">
        <v>Usborne: Genes &amp; DNA</v>
      </c>
      <c r="E2647" s="218" t="str">
        <v>Science</v>
      </c>
      <c r="F2647" s="219">
        <v>0</v>
      </c>
      <c r="G2647" s="5">
        <v>93</v>
      </c>
      <c r="H2647" s="5" t="str">
        <v>Ethan‚ Jesse</v>
      </c>
      <c r="I2647" s="5" t="str">
        <v>Planned</v>
      </c>
      <c r="J2647" s="220">
        <f>_xlfn.XLOOKUP(G2647,Calendar!$A$2:$A$300,Calendar!$B$2:$B$300)</f>
        <v>43481</v>
      </c>
      <c r="K2647" s="5" t="b">
        <f t="shared" ca="1" si="129"/>
        <v>0</v>
      </c>
      <c r="L2647" s="5" t="str">
        <f t="shared" si="130"/>
        <v>ScienceUsborne: Genes &amp; DNA93</v>
      </c>
    </row>
    <row r="2648" spans="1:12" hidden="1" x14ac:dyDescent="0.25">
      <c r="A2648" s="217" t="str">
        <f t="shared" si="128"/>
        <v>ƒ __/__</v>
      </c>
      <c r="B2648" s="217" t="str">
        <f>IFERROR(IF(VLOOKUP(L2648,ActivityList[#Data],13,0)="Yes"," "&amp;Map,"")&amp;IF(VLOOKUP(L2648,ActivityList[#Data],14,0)="Yes"," "&amp;Timeline,IF(VLOOKUP(L2648,ActivityList[#Data],14,0)="Figure"," "&amp;Timeline&amp;Figure,"")),"")</f>
        <v/>
      </c>
      <c r="C2648" s="85" t="str">
        <v>Work through pp.16-17. Explore any internet links</v>
      </c>
      <c r="D2648" s="218" t="str">
        <v>Usborne: Genes &amp; DNA</v>
      </c>
      <c r="E2648" s="218" t="str">
        <v>Science</v>
      </c>
      <c r="F2648" s="219">
        <v>0</v>
      </c>
      <c r="G2648" s="5">
        <v>94</v>
      </c>
      <c r="H2648" s="5" t="str">
        <v>Ethan‚ Jesse</v>
      </c>
      <c r="I2648" s="5" t="str">
        <v>Planned</v>
      </c>
      <c r="J2648" s="220">
        <f>_xlfn.XLOOKUP(G2648,Calendar!$A$2:$A$300,Calendar!$B$2:$B$300)</f>
        <v>43482</v>
      </c>
      <c r="K2648" s="5" t="b">
        <f t="shared" ca="1" si="129"/>
        <v>0</v>
      </c>
      <c r="L2648" s="5" t="str">
        <f t="shared" si="130"/>
        <v>ScienceUsborne: Genes &amp; DNA94</v>
      </c>
    </row>
    <row r="2649" spans="1:12" hidden="1" x14ac:dyDescent="0.25">
      <c r="A2649" s="217" t="str">
        <f t="shared" si="128"/>
        <v>ƒ __/__</v>
      </c>
      <c r="B2649" s="217" t="str">
        <f>IFERROR(IF(VLOOKUP(L2649,ActivityList[#Data],13,0)="Yes"," "&amp;Map,"")&amp;IF(VLOOKUP(L2649,ActivityList[#Data],14,0)="Yes"," "&amp;Timeline,IF(VLOOKUP(L2649,ActivityList[#Data],14,0)="Figure"," "&amp;Timeline&amp;Figure,"")),"")</f>
        <v/>
      </c>
      <c r="C2649" s="85" t="str">
        <v>Work through pp.18-21. Explore any internet links</v>
      </c>
      <c r="D2649" s="218" t="str">
        <v>Usborne: Genes &amp; DNA</v>
      </c>
      <c r="E2649" s="218" t="str">
        <v>Science</v>
      </c>
      <c r="F2649" s="219">
        <v>0</v>
      </c>
      <c r="G2649" s="5">
        <v>96</v>
      </c>
      <c r="H2649" s="5" t="str">
        <v>Ethan‚ Jesse</v>
      </c>
      <c r="I2649" s="5" t="str">
        <v>Planned</v>
      </c>
      <c r="J2649" s="220">
        <f>_xlfn.XLOOKUP(G2649,Calendar!$A$2:$A$300,Calendar!$B$2:$B$300)</f>
        <v>43486</v>
      </c>
      <c r="K2649" s="5" t="b">
        <f t="shared" ca="1" si="129"/>
        <v>0</v>
      </c>
      <c r="L2649" s="5" t="str">
        <f t="shared" si="130"/>
        <v>ScienceUsborne: Genes &amp; DNA96</v>
      </c>
    </row>
    <row r="2650" spans="1:12" hidden="1" x14ac:dyDescent="0.25">
      <c r="A2650" s="217" t="str">
        <f t="shared" si="128"/>
        <v>ƒ __/__</v>
      </c>
      <c r="B2650" s="217" t="str">
        <f>IFERROR(IF(VLOOKUP(L2650,ActivityList[#Data],13,0)="Yes"," "&amp;Map,"")&amp;IF(VLOOKUP(L2650,ActivityList[#Data],14,0)="Yes"," "&amp;Timeline,IF(VLOOKUP(L2650,ActivityList[#Data],14,0)="Figure"," "&amp;Timeline&amp;Figure,"")),"")</f>
        <v/>
      </c>
      <c r="C2650" s="85" t="str">
        <v>Work through pp.22-23. Explore any internet links</v>
      </c>
      <c r="D2650" s="218" t="str">
        <v>Usborne: Genes &amp; DNA</v>
      </c>
      <c r="E2650" s="218" t="str">
        <v>Science</v>
      </c>
      <c r="F2650" s="219">
        <v>0</v>
      </c>
      <c r="G2650" s="5">
        <v>97</v>
      </c>
      <c r="H2650" s="5" t="str">
        <v>Ethan‚ Jesse</v>
      </c>
      <c r="I2650" s="5" t="str">
        <v>Planned</v>
      </c>
      <c r="J2650" s="220">
        <f>_xlfn.XLOOKUP(G2650,Calendar!$A$2:$A$300,Calendar!$B$2:$B$300)</f>
        <v>43487</v>
      </c>
      <c r="K2650" s="5" t="b">
        <f t="shared" ca="1" si="129"/>
        <v>0</v>
      </c>
      <c r="L2650" s="5" t="str">
        <f t="shared" si="130"/>
        <v>ScienceUsborne: Genes &amp; DNA97</v>
      </c>
    </row>
    <row r="2651" spans="1:12" hidden="1" x14ac:dyDescent="0.25">
      <c r="A2651" s="217" t="str">
        <f t="shared" si="128"/>
        <v>ƒ __/__</v>
      </c>
      <c r="B2651" s="217" t="str">
        <f>IFERROR(IF(VLOOKUP(L2651,ActivityList[#Data],13,0)="Yes"," "&amp;Map,"")&amp;IF(VLOOKUP(L2651,ActivityList[#Data],14,0)="Yes"," "&amp;Timeline,IF(VLOOKUP(L2651,ActivityList[#Data],14,0)="Figure"," "&amp;Timeline&amp;Figure,"")),"")</f>
        <v/>
      </c>
      <c r="C2651" s="85" t="str">
        <v>Work through pp.24-25. Explore any internet links</v>
      </c>
      <c r="D2651" s="218" t="str">
        <v>Usborne: Genes &amp; DNA</v>
      </c>
      <c r="E2651" s="218" t="str">
        <v>Science</v>
      </c>
      <c r="F2651" s="219">
        <v>0</v>
      </c>
      <c r="G2651" s="5">
        <v>98</v>
      </c>
      <c r="H2651" s="5" t="str">
        <v>Ethan‚ Jesse</v>
      </c>
      <c r="I2651" s="5" t="str">
        <v>Planned</v>
      </c>
      <c r="J2651" s="220">
        <f>_xlfn.XLOOKUP(G2651,Calendar!$A$2:$A$300,Calendar!$B$2:$B$300)</f>
        <v>43488</v>
      </c>
      <c r="K2651" s="5" t="b">
        <f t="shared" ca="1" si="129"/>
        <v>0</v>
      </c>
      <c r="L2651" s="5" t="str">
        <f t="shared" si="130"/>
        <v>ScienceUsborne: Genes &amp; DNA98</v>
      </c>
    </row>
    <row r="2652" spans="1:12" hidden="1" x14ac:dyDescent="0.25">
      <c r="A2652" s="217" t="str">
        <f t="shared" si="128"/>
        <v>ƒ __/__</v>
      </c>
      <c r="B2652" s="217" t="str">
        <f>IFERROR(IF(VLOOKUP(L2652,ActivityList[#Data],13,0)="Yes"," "&amp;Map,"")&amp;IF(VLOOKUP(L2652,ActivityList[#Data],14,0)="Yes"," "&amp;Timeline,IF(VLOOKUP(L2652,ActivityList[#Data],14,0)="Figure"," "&amp;Timeline&amp;Figure,"")),"")</f>
        <v/>
      </c>
      <c r="C2652" s="85" t="str">
        <v>Work through pp.26-27. Explore any internet links</v>
      </c>
      <c r="D2652" s="218" t="str">
        <v>Usborne: Genes &amp; DNA</v>
      </c>
      <c r="E2652" s="218" t="str">
        <v>Science</v>
      </c>
      <c r="F2652" s="219">
        <v>0</v>
      </c>
      <c r="G2652" s="5">
        <v>99</v>
      </c>
      <c r="H2652" s="5" t="str">
        <v>Ethan‚ Jesse</v>
      </c>
      <c r="I2652" s="5" t="str">
        <v>Planned</v>
      </c>
      <c r="J2652" s="220">
        <f>_xlfn.XLOOKUP(G2652,Calendar!$A$2:$A$300,Calendar!$B$2:$B$300)</f>
        <v>43489</v>
      </c>
      <c r="K2652" s="5" t="b">
        <f t="shared" ca="1" si="129"/>
        <v>0</v>
      </c>
      <c r="L2652" s="5" t="str">
        <f t="shared" si="130"/>
        <v>ScienceUsborne: Genes &amp; DNA99</v>
      </c>
    </row>
    <row r="2653" spans="1:12" hidden="1" x14ac:dyDescent="0.25">
      <c r="A2653" s="217" t="str">
        <f t="shared" si="128"/>
        <v>ƒ __/__</v>
      </c>
      <c r="B2653" s="217" t="str">
        <f>IFERROR(IF(VLOOKUP(L2653,ActivityList[#Data],13,0)="Yes"," "&amp;Map,"")&amp;IF(VLOOKUP(L2653,ActivityList[#Data],14,0)="Yes"," "&amp;Timeline,IF(VLOOKUP(L2653,ActivityList[#Data],14,0)="Figure"," "&amp;Timeline&amp;Figure,"")),"")</f>
        <v/>
      </c>
      <c r="C2653" s="85" t="str">
        <v>Work through pp.28-29. Explore any internet links</v>
      </c>
      <c r="D2653" s="218" t="str">
        <v>Usborne: Genes &amp; DNA</v>
      </c>
      <c r="E2653" s="218" t="str">
        <v>Science</v>
      </c>
      <c r="F2653" s="219">
        <v>0</v>
      </c>
      <c r="G2653" s="5">
        <v>101</v>
      </c>
      <c r="H2653" s="5" t="str">
        <v>Ethan‚ Jesse</v>
      </c>
      <c r="I2653" s="5" t="str">
        <v>Planned</v>
      </c>
      <c r="J2653" s="220">
        <f>_xlfn.XLOOKUP(G2653,Calendar!$A$2:$A$300,Calendar!$B$2:$B$300)</f>
        <v>43493</v>
      </c>
      <c r="K2653" s="5" t="b">
        <f t="shared" ca="1" si="129"/>
        <v>0</v>
      </c>
      <c r="L2653" s="5" t="str">
        <f t="shared" si="130"/>
        <v>ScienceUsborne: Genes &amp; DNA101</v>
      </c>
    </row>
    <row r="2654" spans="1:12" hidden="1" x14ac:dyDescent="0.25">
      <c r="A2654" s="217" t="str">
        <f t="shared" si="128"/>
        <v>ƒ __/__</v>
      </c>
      <c r="B2654" s="217" t="str">
        <f>IFERROR(IF(VLOOKUP(L2654,ActivityList[#Data],13,0)="Yes"," "&amp;Map,"")&amp;IF(VLOOKUP(L2654,ActivityList[#Data],14,0)="Yes"," "&amp;Timeline,IF(VLOOKUP(L2654,ActivityList[#Data],14,0)="Figure"," "&amp;Timeline&amp;Figure,"")),"")</f>
        <v/>
      </c>
      <c r="C2654" s="85" t="str">
        <v>Work through pp.30-31. Explore any internet links</v>
      </c>
      <c r="D2654" s="218" t="str">
        <v>Usborne: Genes &amp; DNA</v>
      </c>
      <c r="E2654" s="218" t="str">
        <v>Science</v>
      </c>
      <c r="F2654" s="219">
        <v>0</v>
      </c>
      <c r="G2654" s="5">
        <v>102</v>
      </c>
      <c r="H2654" s="5" t="str">
        <v>Ethan‚ Jesse</v>
      </c>
      <c r="I2654" s="5" t="str">
        <v>Planned</v>
      </c>
      <c r="J2654" s="220">
        <f>_xlfn.XLOOKUP(G2654,Calendar!$A$2:$A$300,Calendar!$B$2:$B$300)</f>
        <v>43494</v>
      </c>
      <c r="K2654" s="5" t="b">
        <f t="shared" ca="1" si="129"/>
        <v>0</v>
      </c>
      <c r="L2654" s="5" t="str">
        <f t="shared" si="130"/>
        <v>ScienceUsborne: Genes &amp; DNA102</v>
      </c>
    </row>
    <row r="2655" spans="1:12" hidden="1" x14ac:dyDescent="0.25">
      <c r="A2655" s="217" t="str">
        <f t="shared" si="128"/>
        <v>ƒ __/__</v>
      </c>
      <c r="B2655" s="217" t="str">
        <f>IFERROR(IF(VLOOKUP(L2655,ActivityList[#Data],13,0)="Yes"," "&amp;Map,"")&amp;IF(VLOOKUP(L2655,ActivityList[#Data],14,0)="Yes"," "&amp;Timeline,IF(VLOOKUP(L2655,ActivityList[#Data],14,0)="Figure"," "&amp;Timeline&amp;Figure,"")),"")</f>
        <v/>
      </c>
      <c r="C2655" s="85" t="str">
        <v>Work through pp.32-33. Explore any internet links</v>
      </c>
      <c r="D2655" s="218" t="str">
        <v>Usborne: Genes &amp; DNA</v>
      </c>
      <c r="E2655" s="218" t="str">
        <v>Science</v>
      </c>
      <c r="F2655" s="219">
        <v>0</v>
      </c>
      <c r="G2655" s="5">
        <v>103</v>
      </c>
      <c r="H2655" s="5" t="str">
        <v>Ethan‚ Jesse</v>
      </c>
      <c r="I2655" s="5" t="str">
        <v>Planned</v>
      </c>
      <c r="J2655" s="220">
        <f>_xlfn.XLOOKUP(G2655,Calendar!$A$2:$A$300,Calendar!$B$2:$B$300)</f>
        <v>43495</v>
      </c>
      <c r="K2655" s="5" t="b">
        <f t="shared" ca="1" si="129"/>
        <v>0</v>
      </c>
      <c r="L2655" s="5" t="str">
        <f t="shared" si="130"/>
        <v>ScienceUsborne: Genes &amp; DNA103</v>
      </c>
    </row>
    <row r="2656" spans="1:12" hidden="1" x14ac:dyDescent="0.25">
      <c r="A2656" s="217" t="str">
        <f t="shared" si="128"/>
        <v>ƒ __/__</v>
      </c>
      <c r="B2656" s="217" t="str">
        <f>IFERROR(IF(VLOOKUP(L2656,ActivityList[#Data],13,0)="Yes"," "&amp;Map,"")&amp;IF(VLOOKUP(L2656,ActivityList[#Data],14,0)="Yes"," "&amp;Timeline,IF(VLOOKUP(L2656,ActivityList[#Data],14,0)="Figure"," "&amp;Timeline&amp;Figure,"")),"")</f>
        <v/>
      </c>
      <c r="C2656" s="85" t="str">
        <v>Work through pp.34-35. Explore any internet links</v>
      </c>
      <c r="D2656" s="218" t="str">
        <v>Usborne: Genes &amp; DNA</v>
      </c>
      <c r="E2656" s="218" t="str">
        <v>Science</v>
      </c>
      <c r="F2656" s="219">
        <v>0</v>
      </c>
      <c r="G2656" s="5">
        <v>104</v>
      </c>
      <c r="H2656" s="5" t="str">
        <v>Ethan‚ Jesse</v>
      </c>
      <c r="I2656" s="5" t="str">
        <v>Planned</v>
      </c>
      <c r="J2656" s="220">
        <f>_xlfn.XLOOKUP(G2656,Calendar!$A$2:$A$300,Calendar!$B$2:$B$300)</f>
        <v>43496</v>
      </c>
      <c r="K2656" s="5" t="b">
        <f t="shared" ca="1" si="129"/>
        <v>0</v>
      </c>
      <c r="L2656" s="5" t="str">
        <f t="shared" si="130"/>
        <v>ScienceUsborne: Genes &amp; DNA104</v>
      </c>
    </row>
    <row r="2657" spans="1:12" hidden="1" x14ac:dyDescent="0.25">
      <c r="A2657" s="217" t="str">
        <f t="shared" si="128"/>
        <v>ƒ __/__</v>
      </c>
      <c r="B2657" s="217" t="str">
        <f>IFERROR(IF(VLOOKUP(L2657,ActivityList[#Data],13,0)="Yes"," "&amp;Map,"")&amp;IF(VLOOKUP(L2657,ActivityList[#Data],14,0)="Yes"," "&amp;Timeline,IF(VLOOKUP(L2657,ActivityList[#Data],14,0)="Figure"," "&amp;Timeline&amp;Figure,"")),"")</f>
        <v/>
      </c>
      <c r="C2657" s="85" t="str">
        <v>Work through pp.36-39. Explore any internet links</v>
      </c>
      <c r="D2657" s="218" t="str">
        <v>Usborne: Genes &amp; DNA</v>
      </c>
      <c r="E2657" s="218" t="str">
        <v>Science</v>
      </c>
      <c r="F2657" s="219">
        <v>0</v>
      </c>
      <c r="G2657" s="5">
        <v>106</v>
      </c>
      <c r="H2657" s="5" t="str">
        <v>Ethan‚ Jesse</v>
      </c>
      <c r="I2657" s="5" t="str">
        <v>Planned</v>
      </c>
      <c r="J2657" s="220">
        <f>_xlfn.XLOOKUP(G2657,Calendar!$A$2:$A$300,Calendar!$B$2:$B$300)</f>
        <v>43500</v>
      </c>
      <c r="K2657" s="5" t="b">
        <f t="shared" ca="1" si="129"/>
        <v>0</v>
      </c>
      <c r="L2657" s="5" t="str">
        <f t="shared" si="130"/>
        <v>ScienceUsborne: Genes &amp; DNA106</v>
      </c>
    </row>
    <row r="2658" spans="1:12" hidden="1" x14ac:dyDescent="0.25">
      <c r="A2658" s="217" t="str">
        <f t="shared" si="128"/>
        <v>ƒ __/__</v>
      </c>
      <c r="B2658" s="217" t="str">
        <f>IFERROR(IF(VLOOKUP(L2658,ActivityList[#Data],13,0)="Yes"," "&amp;Map,"")&amp;IF(VLOOKUP(L2658,ActivityList[#Data],14,0)="Yes"," "&amp;Timeline,IF(VLOOKUP(L2658,ActivityList[#Data],14,0)="Figure"," "&amp;Timeline&amp;Figure,"")),"")</f>
        <v/>
      </c>
      <c r="C2658" s="85" t="str">
        <v>Work through pp.40-41. Explore any internet links</v>
      </c>
      <c r="D2658" s="218" t="str">
        <v>Usborne: Genes &amp; DNA</v>
      </c>
      <c r="E2658" s="218" t="str">
        <v>Science</v>
      </c>
      <c r="F2658" s="219">
        <v>0</v>
      </c>
      <c r="G2658" s="5">
        <v>107</v>
      </c>
      <c r="H2658" s="5" t="str">
        <v>Ethan‚ Jesse</v>
      </c>
      <c r="I2658" s="5" t="str">
        <v>Planned</v>
      </c>
      <c r="J2658" s="220">
        <f>_xlfn.XLOOKUP(G2658,Calendar!$A$2:$A$300,Calendar!$B$2:$B$300)</f>
        <v>43501</v>
      </c>
      <c r="K2658" s="5" t="b">
        <f t="shared" ca="1" si="129"/>
        <v>0</v>
      </c>
      <c r="L2658" s="5" t="str">
        <f t="shared" si="130"/>
        <v>ScienceUsborne: Genes &amp; DNA107</v>
      </c>
    </row>
    <row r="2659" spans="1:12" hidden="1" x14ac:dyDescent="0.25">
      <c r="A2659" s="217" t="str">
        <f t="shared" si="128"/>
        <v>ƒ __/__</v>
      </c>
      <c r="B2659" s="217" t="str">
        <f>IFERROR(IF(VLOOKUP(L2659,ActivityList[#Data],13,0)="Yes"," "&amp;Map,"")&amp;IF(VLOOKUP(L2659,ActivityList[#Data],14,0)="Yes"," "&amp;Timeline,IF(VLOOKUP(L2659,ActivityList[#Data],14,0)="Figure"," "&amp;Timeline&amp;Figure,"")),"")</f>
        <v/>
      </c>
      <c r="C2659" s="85" t="str">
        <v>Work through pp.42-43. Explore any internet links</v>
      </c>
      <c r="D2659" s="218" t="str">
        <v>Usborne: Genes &amp; DNA</v>
      </c>
      <c r="E2659" s="218" t="str">
        <v>Science</v>
      </c>
      <c r="F2659" s="219">
        <v>0</v>
      </c>
      <c r="G2659" s="5">
        <v>108</v>
      </c>
      <c r="H2659" s="5" t="str">
        <v>Ethan‚ Jesse</v>
      </c>
      <c r="I2659" s="5" t="str">
        <v>Planned</v>
      </c>
      <c r="J2659" s="220">
        <f>_xlfn.XLOOKUP(G2659,Calendar!$A$2:$A$300,Calendar!$B$2:$B$300)</f>
        <v>43502</v>
      </c>
      <c r="K2659" s="5" t="b">
        <f t="shared" ca="1" si="129"/>
        <v>0</v>
      </c>
      <c r="L2659" s="5" t="str">
        <f t="shared" si="130"/>
        <v>ScienceUsborne: Genes &amp; DNA108</v>
      </c>
    </row>
    <row r="2660" spans="1:12" hidden="1" x14ac:dyDescent="0.25">
      <c r="A2660" s="217" t="str">
        <f t="shared" si="128"/>
        <v>ƒ __/__</v>
      </c>
      <c r="B2660" s="217" t="str">
        <f>IFERROR(IF(VLOOKUP(L2660,ActivityList[#Data],13,0)="Yes"," "&amp;Map,"")&amp;IF(VLOOKUP(L2660,ActivityList[#Data],14,0)="Yes"," "&amp;Timeline,IF(VLOOKUP(L2660,ActivityList[#Data],14,0)="Figure"," "&amp;Timeline&amp;Figure,"")),"")</f>
        <v/>
      </c>
      <c r="C2660" s="85" t="str">
        <v>Work through pp.44-45. Explore any internet links</v>
      </c>
      <c r="D2660" s="218" t="str">
        <v>Usborne: Genes &amp; DNA</v>
      </c>
      <c r="E2660" s="218" t="str">
        <v>Science</v>
      </c>
      <c r="F2660" s="219">
        <v>0</v>
      </c>
      <c r="G2660" s="5">
        <v>109</v>
      </c>
      <c r="H2660" s="5" t="str">
        <v>Ethan‚ Jesse</v>
      </c>
      <c r="I2660" s="5" t="str">
        <v>Planned</v>
      </c>
      <c r="J2660" s="220">
        <f>_xlfn.XLOOKUP(G2660,Calendar!$A$2:$A$300,Calendar!$B$2:$B$300)</f>
        <v>43503</v>
      </c>
      <c r="K2660" s="5" t="b">
        <f t="shared" ca="1" si="129"/>
        <v>0</v>
      </c>
      <c r="L2660" s="5" t="str">
        <f t="shared" si="130"/>
        <v>ScienceUsborne: Genes &amp; DNA109</v>
      </c>
    </row>
    <row r="2661" spans="1:12" hidden="1" x14ac:dyDescent="0.25">
      <c r="A2661" s="217" t="str">
        <f t="shared" si="128"/>
        <v>ƒ __/__</v>
      </c>
      <c r="B2661" s="217" t="str">
        <f>IFERROR(IF(VLOOKUP(L2661,ActivityList[#Data],13,0)="Yes"," "&amp;Map,"")&amp;IF(VLOOKUP(L2661,ActivityList[#Data],14,0)="Yes"," "&amp;Timeline,IF(VLOOKUP(L2661,ActivityList[#Data],14,0)="Figure"," "&amp;Timeline&amp;Figure,"")),"")</f>
        <v/>
      </c>
      <c r="C2661" s="85" t="str">
        <v>Work through pp.46-47. Explore any internet links</v>
      </c>
      <c r="D2661" s="218" t="str">
        <v>Usborne: Genes &amp; DNA</v>
      </c>
      <c r="E2661" s="218" t="str">
        <v>Science</v>
      </c>
      <c r="F2661" s="219">
        <v>0</v>
      </c>
      <c r="G2661" s="5">
        <v>111</v>
      </c>
      <c r="H2661" s="5" t="str">
        <v>Ethan‚ Jesse</v>
      </c>
      <c r="I2661" s="5" t="str">
        <v>Planned</v>
      </c>
      <c r="J2661" s="220">
        <f>_xlfn.XLOOKUP(G2661,Calendar!$A$2:$A$300,Calendar!$B$2:$B$300)</f>
        <v>43507</v>
      </c>
      <c r="K2661" s="5" t="b">
        <f t="shared" ca="1" si="129"/>
        <v>0</v>
      </c>
      <c r="L2661" s="5" t="str">
        <f t="shared" si="130"/>
        <v>ScienceUsborne: Genes &amp; DNA111</v>
      </c>
    </row>
    <row r="2662" spans="1:12" hidden="1" x14ac:dyDescent="0.25">
      <c r="A2662" s="217" t="str">
        <f t="shared" si="128"/>
        <v>ƒ __/__</v>
      </c>
      <c r="B2662" s="217" t="str">
        <f>IFERROR(IF(VLOOKUP(L2662,ActivityList[#Data],13,0)="Yes"," "&amp;Map,"")&amp;IF(VLOOKUP(L2662,ActivityList[#Data],14,0)="Yes"," "&amp;Timeline,IF(VLOOKUP(L2662,ActivityList[#Data],14,0)="Figure"," "&amp;Timeline&amp;Figure,"")),"")</f>
        <v/>
      </c>
      <c r="C2662" s="85" t="str">
        <v>Work through pp.48-49. Explore any internet links</v>
      </c>
      <c r="D2662" s="218" t="str">
        <v>Usborne: Genes &amp; DNA</v>
      </c>
      <c r="E2662" s="218" t="str">
        <v>Science</v>
      </c>
      <c r="F2662" s="219">
        <v>0</v>
      </c>
      <c r="G2662" s="5">
        <v>112</v>
      </c>
      <c r="H2662" s="5" t="str">
        <v>Ethan‚ Jesse</v>
      </c>
      <c r="I2662" s="5" t="str">
        <v>Planned</v>
      </c>
      <c r="J2662" s="220">
        <f>_xlfn.XLOOKUP(G2662,Calendar!$A$2:$A$300,Calendar!$B$2:$B$300)</f>
        <v>43508</v>
      </c>
      <c r="K2662" s="5" t="b">
        <f t="shared" ca="1" si="129"/>
        <v>0</v>
      </c>
      <c r="L2662" s="5" t="str">
        <f t="shared" si="130"/>
        <v>ScienceUsborne: Genes &amp; DNA112</v>
      </c>
    </row>
    <row r="2663" spans="1:12" hidden="1" x14ac:dyDescent="0.25">
      <c r="A2663" s="217" t="str">
        <f t="shared" si="128"/>
        <v>ƒ __/__</v>
      </c>
      <c r="B2663" s="217" t="str">
        <f>IFERROR(IF(VLOOKUP(L2663,ActivityList[#Data],13,0)="Yes"," "&amp;Map,"")&amp;IF(VLOOKUP(L2663,ActivityList[#Data],14,0)="Yes"," "&amp;Timeline,IF(VLOOKUP(L2663,ActivityList[#Data],14,0)="Figure"," "&amp;Timeline&amp;Figure,"")),"")</f>
        <v/>
      </c>
      <c r="C2663" s="85" t="str">
        <v>Work through pp.50-51. Explore any internet links</v>
      </c>
      <c r="D2663" s="218" t="str">
        <v>Usborne: Genes &amp; DNA</v>
      </c>
      <c r="E2663" s="218" t="str">
        <v>Science</v>
      </c>
      <c r="F2663" s="219">
        <v>0</v>
      </c>
      <c r="G2663" s="5">
        <v>113</v>
      </c>
      <c r="H2663" s="5" t="str">
        <v>Ethan‚ Jesse</v>
      </c>
      <c r="I2663" s="5" t="str">
        <v>Planned</v>
      </c>
      <c r="J2663" s="220">
        <f>_xlfn.XLOOKUP(G2663,Calendar!$A$2:$A$300,Calendar!$B$2:$B$300)</f>
        <v>43509</v>
      </c>
      <c r="K2663" s="5" t="b">
        <f t="shared" ca="1" si="129"/>
        <v>0</v>
      </c>
      <c r="L2663" s="5" t="str">
        <f t="shared" si="130"/>
        <v>ScienceUsborne: Genes &amp; DNA113</v>
      </c>
    </row>
    <row r="2664" spans="1:12" hidden="1" x14ac:dyDescent="0.25">
      <c r="A2664" s="217" t="str">
        <f t="shared" si="128"/>
        <v>ƒ __/__</v>
      </c>
      <c r="B2664" s="217" t="str">
        <f>IFERROR(IF(VLOOKUP(L2664,ActivityList[#Data],13,0)="Yes"," "&amp;Map,"")&amp;IF(VLOOKUP(L2664,ActivityList[#Data],14,0)="Yes"," "&amp;Timeline,IF(VLOOKUP(L2664,ActivityList[#Data],14,0)="Figure"," "&amp;Timeline&amp;Figure,"")),"")</f>
        <v/>
      </c>
      <c r="C2664" s="85" t="str">
        <v>Work through pp.52-55. Explore any internet links</v>
      </c>
      <c r="D2664" s="218" t="str">
        <v>Usborne: Genes &amp; DNA</v>
      </c>
      <c r="E2664" s="218" t="str">
        <v>Science</v>
      </c>
      <c r="F2664" s="219">
        <v>0</v>
      </c>
      <c r="G2664" s="5">
        <v>114</v>
      </c>
      <c r="H2664" s="5" t="str">
        <v>Ethan‚ Jesse</v>
      </c>
      <c r="I2664" s="5" t="str">
        <v>Planned</v>
      </c>
      <c r="J2664" s="220">
        <f>_xlfn.XLOOKUP(G2664,Calendar!$A$2:$A$300,Calendar!$B$2:$B$300)</f>
        <v>43510</v>
      </c>
      <c r="K2664" s="5" t="b">
        <f t="shared" ca="1" si="129"/>
        <v>0</v>
      </c>
      <c r="L2664" s="5" t="str">
        <f t="shared" si="130"/>
        <v>ScienceUsborne: Genes &amp; DNA114</v>
      </c>
    </row>
    <row r="2665" spans="1:12" ht="30" hidden="1" x14ac:dyDescent="0.25">
      <c r="A2665" s="217" t="str">
        <f t="shared" si="128"/>
        <v>ƒ __/__</v>
      </c>
      <c r="B2665" s="217" t="str">
        <f>IFERROR(IF(VLOOKUP(L2665,ActivityList[#Data],13,0)="Yes"," "&amp;Map,"")&amp;IF(VLOOKUP(L2665,ActivityList[#Data],14,0)="Yes"," "&amp;Timeline,IF(VLOOKUP(L2665,ActivityList[#Data],14,0)="Figure"," "&amp;Timeline&amp;Figure,"")),"")</f>
        <v/>
      </c>
      <c r="C2665" s="85" t="str">
        <v>Work through pp.2-5. Practice survival techniques where possible</v>
      </c>
      <c r="D2665" s="218" t="str">
        <v>Improve Your Survival Skills</v>
      </c>
      <c r="E2665" s="218" t="str">
        <v>Science</v>
      </c>
      <c r="F2665" s="219">
        <v>0</v>
      </c>
      <c r="G2665" s="5">
        <v>128</v>
      </c>
      <c r="H2665" s="5" t="str">
        <v>Ethan‚ Jesse</v>
      </c>
      <c r="I2665" s="5" t="str">
        <v>Planned</v>
      </c>
      <c r="J2665" s="220">
        <f>_xlfn.XLOOKUP(G2665,Calendar!$A$2:$A$300,Calendar!$B$2:$B$300)</f>
        <v>43530</v>
      </c>
      <c r="K2665" s="5" t="b">
        <f t="shared" ca="1" si="129"/>
        <v>0</v>
      </c>
      <c r="L2665" s="5" t="str">
        <f t="shared" si="130"/>
        <v>ScienceImprove Your Survival Skills128</v>
      </c>
    </row>
    <row r="2666" spans="1:12" ht="30" hidden="1" x14ac:dyDescent="0.25">
      <c r="A2666" s="217" t="str">
        <f t="shared" si="128"/>
        <v>ƒ __/__</v>
      </c>
      <c r="B2666" s="217" t="str">
        <f>IFERROR(IF(VLOOKUP(L2666,ActivityList[#Data],13,0)="Yes"," "&amp;Map,"")&amp;IF(VLOOKUP(L2666,ActivityList[#Data],14,0)="Yes"," "&amp;Timeline,IF(VLOOKUP(L2666,ActivityList[#Data],14,0)="Figure"," "&amp;Timeline&amp;Figure,"")),"")</f>
        <v/>
      </c>
      <c r="C2666" s="85" t="str">
        <v>Work through pp.6-7. Practice survival techniques where possible</v>
      </c>
      <c r="D2666" s="218" t="str">
        <v>Improve Your Survival Skills</v>
      </c>
      <c r="E2666" s="218" t="str">
        <v>Science</v>
      </c>
      <c r="F2666" s="219">
        <v>0</v>
      </c>
      <c r="G2666" s="5">
        <v>129</v>
      </c>
      <c r="H2666" s="5" t="str">
        <v>Ethan‚ Jesse</v>
      </c>
      <c r="I2666" s="5" t="str">
        <v>Planned</v>
      </c>
      <c r="J2666" s="220">
        <f>_xlfn.XLOOKUP(G2666,Calendar!$A$2:$A$300,Calendar!$B$2:$B$300)</f>
        <v>43531</v>
      </c>
      <c r="K2666" s="5" t="b">
        <f t="shared" ca="1" si="129"/>
        <v>0</v>
      </c>
      <c r="L2666" s="5" t="str">
        <f t="shared" si="130"/>
        <v>ScienceImprove Your Survival Skills129</v>
      </c>
    </row>
    <row r="2667" spans="1:12" ht="30" hidden="1" x14ac:dyDescent="0.25">
      <c r="A2667" s="217" t="str">
        <f t="shared" si="128"/>
        <v>ƒ __/__</v>
      </c>
      <c r="B2667" s="217" t="str">
        <f>IFERROR(IF(VLOOKUP(L2667,ActivityList[#Data],13,0)="Yes"," "&amp;Map,"")&amp;IF(VLOOKUP(L2667,ActivityList[#Data],14,0)="Yes"," "&amp;Timeline,IF(VLOOKUP(L2667,ActivityList[#Data],14,0)="Figure"," "&amp;Timeline&amp;Figure,"")),"")</f>
        <v/>
      </c>
      <c r="C2667" s="85" t="str">
        <v>Work through pp.8-9. Practice survival techniques where possible</v>
      </c>
      <c r="D2667" s="218" t="str">
        <v>Improve Your Survival Skills</v>
      </c>
      <c r="E2667" s="218" t="str">
        <v>Science</v>
      </c>
      <c r="F2667" s="219">
        <v>0</v>
      </c>
      <c r="G2667" s="5">
        <v>131</v>
      </c>
      <c r="H2667" s="5" t="str">
        <v>Ethan‚ Jesse</v>
      </c>
      <c r="I2667" s="5" t="str">
        <v>Planned</v>
      </c>
      <c r="J2667" s="220">
        <f>_xlfn.XLOOKUP(G2667,Calendar!$A$2:$A$300,Calendar!$B$2:$B$300)</f>
        <v>43535</v>
      </c>
      <c r="K2667" s="5" t="b">
        <f t="shared" ca="1" si="129"/>
        <v>0</v>
      </c>
      <c r="L2667" s="5" t="str">
        <f t="shared" si="130"/>
        <v>ScienceImprove Your Survival Skills131</v>
      </c>
    </row>
    <row r="2668" spans="1:12" ht="30" hidden="1" x14ac:dyDescent="0.25">
      <c r="A2668" s="217" t="str">
        <f t="shared" si="128"/>
        <v>ƒ __/__</v>
      </c>
      <c r="B2668" s="217" t="str">
        <f>IFERROR(IF(VLOOKUP(L2668,ActivityList[#Data],13,0)="Yes"," "&amp;Map,"")&amp;IF(VLOOKUP(L2668,ActivityList[#Data],14,0)="Yes"," "&amp;Timeline,IF(VLOOKUP(L2668,ActivityList[#Data],14,0)="Figure"," "&amp;Timeline&amp;Figure,"")),"")</f>
        <v/>
      </c>
      <c r="C2668" s="85" t="str">
        <v>Work through pp.10-11. Practice survival techniques where possible</v>
      </c>
      <c r="D2668" s="218" t="str">
        <v>Improve Your Survival Skills</v>
      </c>
      <c r="E2668" s="218" t="str">
        <v>Science</v>
      </c>
      <c r="F2668" s="219">
        <v>0</v>
      </c>
      <c r="G2668" s="5">
        <v>132</v>
      </c>
      <c r="H2668" s="5" t="str">
        <v>Ethan‚ Jesse</v>
      </c>
      <c r="I2668" s="5" t="str">
        <v>Planned</v>
      </c>
      <c r="J2668" s="220">
        <f>_xlfn.XLOOKUP(G2668,Calendar!$A$2:$A$300,Calendar!$B$2:$B$300)</f>
        <v>43536</v>
      </c>
      <c r="K2668" s="5" t="b">
        <f t="shared" ca="1" si="129"/>
        <v>0</v>
      </c>
      <c r="L2668" s="5" t="str">
        <f t="shared" si="130"/>
        <v>ScienceImprove Your Survival Skills132</v>
      </c>
    </row>
    <row r="2669" spans="1:12" ht="30" hidden="1" x14ac:dyDescent="0.25">
      <c r="A2669" s="217" t="str">
        <f t="shared" si="128"/>
        <v>ƒ __/__</v>
      </c>
      <c r="B2669" s="217" t="str">
        <f>IFERROR(IF(VLOOKUP(L2669,ActivityList[#Data],13,0)="Yes"," "&amp;Map,"")&amp;IF(VLOOKUP(L2669,ActivityList[#Data],14,0)="Yes"," "&amp;Timeline,IF(VLOOKUP(L2669,ActivityList[#Data],14,0)="Figure"," "&amp;Timeline&amp;Figure,"")),"")</f>
        <v/>
      </c>
      <c r="C2669" s="85" t="str">
        <v>Work through pp.12-13. Practice survival techniques where possible</v>
      </c>
      <c r="D2669" s="218" t="str">
        <v>Improve Your Survival Skills</v>
      </c>
      <c r="E2669" s="218" t="str">
        <v>Science</v>
      </c>
      <c r="F2669" s="219">
        <v>0</v>
      </c>
      <c r="G2669" s="5">
        <v>133</v>
      </c>
      <c r="H2669" s="5" t="str">
        <v>Ethan‚ Jesse</v>
      </c>
      <c r="I2669" s="5" t="str">
        <v>Planned</v>
      </c>
      <c r="J2669" s="220">
        <f>_xlfn.XLOOKUP(G2669,Calendar!$A$2:$A$300,Calendar!$B$2:$B$300)</f>
        <v>43537</v>
      </c>
      <c r="K2669" s="5" t="b">
        <f t="shared" ca="1" si="129"/>
        <v>0</v>
      </c>
      <c r="L2669" s="5" t="str">
        <f t="shared" si="130"/>
        <v>ScienceImprove Your Survival Skills133</v>
      </c>
    </row>
    <row r="2670" spans="1:12" ht="30" hidden="1" x14ac:dyDescent="0.25">
      <c r="A2670" s="217" t="str">
        <f t="shared" si="128"/>
        <v>ƒ __/__</v>
      </c>
      <c r="B2670" s="217" t="str">
        <f>IFERROR(IF(VLOOKUP(L2670,ActivityList[#Data],13,0)="Yes"," "&amp;Map,"")&amp;IF(VLOOKUP(L2670,ActivityList[#Data],14,0)="Yes"," "&amp;Timeline,IF(VLOOKUP(L2670,ActivityList[#Data],14,0)="Figure"," "&amp;Timeline&amp;Figure,"")),"")</f>
        <v/>
      </c>
      <c r="C2670" s="85" t="str">
        <v>Work through pp.14-15. Practice survival techniques where possible</v>
      </c>
      <c r="D2670" s="218" t="str">
        <v>Improve Your Survival Skills</v>
      </c>
      <c r="E2670" s="218" t="str">
        <v>Science</v>
      </c>
      <c r="F2670" s="219">
        <v>0</v>
      </c>
      <c r="G2670" s="5">
        <v>134</v>
      </c>
      <c r="H2670" s="5" t="str">
        <v>Ethan‚ Jesse</v>
      </c>
      <c r="I2670" s="5" t="str">
        <v>Planned</v>
      </c>
      <c r="J2670" s="220">
        <f>_xlfn.XLOOKUP(G2670,Calendar!$A$2:$A$300,Calendar!$B$2:$B$300)</f>
        <v>43538</v>
      </c>
      <c r="K2670" s="5" t="b">
        <f t="shared" ca="1" si="129"/>
        <v>0</v>
      </c>
      <c r="L2670" s="5" t="str">
        <f t="shared" si="130"/>
        <v>ScienceImprove Your Survival Skills134</v>
      </c>
    </row>
    <row r="2671" spans="1:12" ht="30" hidden="1" x14ac:dyDescent="0.25">
      <c r="A2671" s="217" t="str">
        <f t="shared" si="128"/>
        <v>ƒ __/__</v>
      </c>
      <c r="B2671" s="217" t="str">
        <f>IFERROR(IF(VLOOKUP(L2671,ActivityList[#Data],13,0)="Yes"," "&amp;Map,"")&amp;IF(VLOOKUP(L2671,ActivityList[#Data],14,0)="Yes"," "&amp;Timeline,IF(VLOOKUP(L2671,ActivityList[#Data],14,0)="Figure"," "&amp;Timeline&amp;Figure,"")),"")</f>
        <v/>
      </c>
      <c r="C2671" s="85" t="str">
        <v>Work through pp.16-17. Practice survival techniques where possible</v>
      </c>
      <c r="D2671" s="218" t="str">
        <v>Improve Your Survival Skills</v>
      </c>
      <c r="E2671" s="218" t="str">
        <v>Science</v>
      </c>
      <c r="F2671" s="219">
        <v>0</v>
      </c>
      <c r="G2671" s="5">
        <v>136</v>
      </c>
      <c r="H2671" s="5" t="str">
        <v>Ethan‚ Jesse</v>
      </c>
      <c r="I2671" s="5" t="str">
        <v>Planned</v>
      </c>
      <c r="J2671" s="220">
        <f>_xlfn.XLOOKUP(G2671,Calendar!$A$2:$A$300,Calendar!$B$2:$B$300)</f>
        <v>43542</v>
      </c>
      <c r="K2671" s="5" t="b">
        <f t="shared" ca="1" si="129"/>
        <v>0</v>
      </c>
      <c r="L2671" s="5" t="str">
        <f t="shared" si="130"/>
        <v>ScienceImprove Your Survival Skills136</v>
      </c>
    </row>
    <row r="2672" spans="1:12" ht="30" hidden="1" x14ac:dyDescent="0.25">
      <c r="A2672" s="217" t="str">
        <f t="shared" si="128"/>
        <v>ƒ __/__</v>
      </c>
      <c r="B2672" s="217" t="str">
        <f>IFERROR(IF(VLOOKUP(L2672,ActivityList[#Data],13,0)="Yes"," "&amp;Map,"")&amp;IF(VLOOKUP(L2672,ActivityList[#Data],14,0)="Yes"," "&amp;Timeline,IF(VLOOKUP(L2672,ActivityList[#Data],14,0)="Figure"," "&amp;Timeline&amp;Figure,"")),"")</f>
        <v/>
      </c>
      <c r="C2672" s="85" t="str">
        <v>Work through pp.18-19. Practice survival techniques where possible</v>
      </c>
      <c r="D2672" s="218" t="str">
        <v>Improve Your Survival Skills</v>
      </c>
      <c r="E2672" s="218" t="str">
        <v>Science</v>
      </c>
      <c r="F2672" s="219">
        <v>0</v>
      </c>
      <c r="G2672" s="5">
        <v>137</v>
      </c>
      <c r="H2672" s="5" t="str">
        <v>Ethan‚ Jesse</v>
      </c>
      <c r="I2672" s="5" t="str">
        <v>Planned</v>
      </c>
      <c r="J2672" s="220">
        <f>_xlfn.XLOOKUP(G2672,Calendar!$A$2:$A$300,Calendar!$B$2:$B$300)</f>
        <v>43543</v>
      </c>
      <c r="K2672" s="5" t="b">
        <f t="shared" ca="1" si="129"/>
        <v>0</v>
      </c>
      <c r="L2672" s="5" t="str">
        <f t="shared" si="130"/>
        <v>ScienceImprove Your Survival Skills137</v>
      </c>
    </row>
    <row r="2673" spans="1:12" ht="30" hidden="1" x14ac:dyDescent="0.25">
      <c r="A2673" s="217" t="str">
        <f t="shared" si="128"/>
        <v>ƒ __/__</v>
      </c>
      <c r="B2673" s="217" t="str">
        <f>IFERROR(IF(VLOOKUP(L2673,ActivityList[#Data],13,0)="Yes"," "&amp;Map,"")&amp;IF(VLOOKUP(L2673,ActivityList[#Data],14,0)="Yes"," "&amp;Timeline,IF(VLOOKUP(L2673,ActivityList[#Data],14,0)="Figure"," "&amp;Timeline&amp;Figure,"")),"")</f>
        <v/>
      </c>
      <c r="C2673" s="85" t="str">
        <v>Work through pp.20-21. Practice survival techniques where possible</v>
      </c>
      <c r="D2673" s="218" t="str">
        <v>Improve Your Survival Skills</v>
      </c>
      <c r="E2673" s="218" t="str">
        <v>Science</v>
      </c>
      <c r="F2673" s="219">
        <v>0</v>
      </c>
      <c r="G2673" s="5">
        <v>138</v>
      </c>
      <c r="H2673" s="5" t="str">
        <v>Ethan‚ Jesse</v>
      </c>
      <c r="I2673" s="5" t="str">
        <v>Planned</v>
      </c>
      <c r="J2673" s="220">
        <f>_xlfn.XLOOKUP(G2673,Calendar!$A$2:$A$300,Calendar!$B$2:$B$300)</f>
        <v>43544</v>
      </c>
      <c r="K2673" s="5" t="b">
        <f t="shared" ca="1" si="129"/>
        <v>0</v>
      </c>
      <c r="L2673" s="5" t="str">
        <f t="shared" si="130"/>
        <v>ScienceImprove Your Survival Skills138</v>
      </c>
    </row>
    <row r="2674" spans="1:12" ht="30" hidden="1" x14ac:dyDescent="0.25">
      <c r="A2674" s="217" t="str">
        <f t="shared" si="128"/>
        <v>ƒ __/__</v>
      </c>
      <c r="B2674" s="217" t="str">
        <f>IFERROR(IF(VLOOKUP(L2674,ActivityList[#Data],13,0)="Yes"," "&amp;Map,"")&amp;IF(VLOOKUP(L2674,ActivityList[#Data],14,0)="Yes"," "&amp;Timeline,IF(VLOOKUP(L2674,ActivityList[#Data],14,0)="Figure"," "&amp;Timeline&amp;Figure,"")),"")</f>
        <v/>
      </c>
      <c r="C2674" s="85" t="str">
        <v>Work through pp.22-23. Practice survival techniques where possible</v>
      </c>
      <c r="D2674" s="218" t="str">
        <v>Improve Your Survival Skills</v>
      </c>
      <c r="E2674" s="218" t="str">
        <v>Science</v>
      </c>
      <c r="F2674" s="219">
        <v>0</v>
      </c>
      <c r="G2674" s="5">
        <v>139</v>
      </c>
      <c r="H2674" s="5" t="str">
        <v>Ethan‚ Jesse</v>
      </c>
      <c r="I2674" s="5" t="str">
        <v>Planned</v>
      </c>
      <c r="J2674" s="220">
        <f>_xlfn.XLOOKUP(G2674,Calendar!$A$2:$A$300,Calendar!$B$2:$B$300)</f>
        <v>43545</v>
      </c>
      <c r="K2674" s="5" t="b">
        <f t="shared" ca="1" si="129"/>
        <v>0</v>
      </c>
      <c r="L2674" s="5" t="str">
        <f t="shared" si="130"/>
        <v>ScienceImprove Your Survival Skills139</v>
      </c>
    </row>
    <row r="2675" spans="1:12" ht="30" hidden="1" x14ac:dyDescent="0.25">
      <c r="A2675" s="217" t="str">
        <f t="shared" si="128"/>
        <v>ƒ __/__</v>
      </c>
      <c r="B2675" s="217" t="str">
        <f>IFERROR(IF(VLOOKUP(L2675,ActivityList[#Data],13,0)="Yes"," "&amp;Map,"")&amp;IF(VLOOKUP(L2675,ActivityList[#Data],14,0)="Yes"," "&amp;Timeline,IF(VLOOKUP(L2675,ActivityList[#Data],14,0)="Figure"," "&amp;Timeline&amp;Figure,"")),"")</f>
        <v/>
      </c>
      <c r="C2675" s="85" t="str">
        <v>Work through pp.24-25. Practice survival techniques where possible</v>
      </c>
      <c r="D2675" s="218" t="str">
        <v>Improve Your Survival Skills</v>
      </c>
      <c r="E2675" s="218" t="str">
        <v>Science</v>
      </c>
      <c r="F2675" s="219">
        <v>0</v>
      </c>
      <c r="G2675" s="5">
        <v>141</v>
      </c>
      <c r="H2675" s="5" t="str">
        <v>Ethan‚ Jesse</v>
      </c>
      <c r="I2675" s="5" t="str">
        <v>Planned</v>
      </c>
      <c r="J2675" s="220">
        <f>_xlfn.XLOOKUP(G2675,Calendar!$A$2:$A$300,Calendar!$B$2:$B$300)</f>
        <v>43549</v>
      </c>
      <c r="K2675" s="5" t="b">
        <f t="shared" ca="1" si="129"/>
        <v>0</v>
      </c>
      <c r="L2675" s="5" t="str">
        <f t="shared" si="130"/>
        <v>ScienceImprove Your Survival Skills141</v>
      </c>
    </row>
    <row r="2676" spans="1:12" ht="30" hidden="1" x14ac:dyDescent="0.25">
      <c r="A2676" s="217" t="str">
        <f t="shared" si="128"/>
        <v>ƒ __/__</v>
      </c>
      <c r="B2676" s="217" t="str">
        <f>IFERROR(IF(VLOOKUP(L2676,ActivityList[#Data],13,0)="Yes"," "&amp;Map,"")&amp;IF(VLOOKUP(L2676,ActivityList[#Data],14,0)="Yes"," "&amp;Timeline,IF(VLOOKUP(L2676,ActivityList[#Data],14,0)="Figure"," "&amp;Timeline&amp;Figure,"")),"")</f>
        <v/>
      </c>
      <c r="C2676" s="85" t="str">
        <v>Work through pp.26-27. Practice survival techniques where possible</v>
      </c>
      <c r="D2676" s="218" t="str">
        <v>Improve Your Survival Skills</v>
      </c>
      <c r="E2676" s="218" t="str">
        <v>Science</v>
      </c>
      <c r="F2676" s="219">
        <v>0</v>
      </c>
      <c r="G2676" s="5">
        <v>142</v>
      </c>
      <c r="H2676" s="5" t="str">
        <v>Ethan‚ Jesse</v>
      </c>
      <c r="I2676" s="5" t="str">
        <v>Planned</v>
      </c>
      <c r="J2676" s="220">
        <f>_xlfn.XLOOKUP(G2676,Calendar!$A$2:$A$300,Calendar!$B$2:$B$300)</f>
        <v>43550</v>
      </c>
      <c r="K2676" s="5" t="b">
        <f t="shared" ca="1" si="129"/>
        <v>0</v>
      </c>
      <c r="L2676" s="5" t="str">
        <f t="shared" si="130"/>
        <v>ScienceImprove Your Survival Skills142</v>
      </c>
    </row>
    <row r="2677" spans="1:12" ht="30" hidden="1" x14ac:dyDescent="0.25">
      <c r="A2677" s="217" t="str">
        <f t="shared" si="128"/>
        <v>ƒ __/__</v>
      </c>
      <c r="B2677" s="217" t="str">
        <f>IFERROR(IF(VLOOKUP(L2677,ActivityList[#Data],13,0)="Yes"," "&amp;Map,"")&amp;IF(VLOOKUP(L2677,ActivityList[#Data],14,0)="Yes"," "&amp;Timeline,IF(VLOOKUP(L2677,ActivityList[#Data],14,0)="Figure"," "&amp;Timeline&amp;Figure,"")),"")</f>
        <v/>
      </c>
      <c r="C2677" s="85" t="str">
        <v>Work through pp.28-29. Practice survival techniques where possible</v>
      </c>
      <c r="D2677" s="218" t="str">
        <v>Improve Your Survival Skills</v>
      </c>
      <c r="E2677" s="218" t="str">
        <v>Science</v>
      </c>
      <c r="F2677" s="219">
        <v>0</v>
      </c>
      <c r="G2677" s="5">
        <v>143</v>
      </c>
      <c r="H2677" s="5" t="str">
        <v>Ethan‚ Jesse</v>
      </c>
      <c r="I2677" s="5" t="str">
        <v>Planned</v>
      </c>
      <c r="J2677" s="220">
        <f>_xlfn.XLOOKUP(G2677,Calendar!$A$2:$A$300,Calendar!$B$2:$B$300)</f>
        <v>43551</v>
      </c>
      <c r="K2677" s="5" t="b">
        <f t="shared" ca="1" si="129"/>
        <v>0</v>
      </c>
      <c r="L2677" s="5" t="str">
        <f t="shared" si="130"/>
        <v>ScienceImprove Your Survival Skills143</v>
      </c>
    </row>
    <row r="2678" spans="1:12" ht="30" hidden="1" x14ac:dyDescent="0.25">
      <c r="A2678" s="217" t="str">
        <f t="shared" si="128"/>
        <v>ƒ __/__</v>
      </c>
      <c r="B2678" s="217" t="str">
        <f>IFERROR(IF(VLOOKUP(L2678,ActivityList[#Data],13,0)="Yes"," "&amp;Map,"")&amp;IF(VLOOKUP(L2678,ActivityList[#Data],14,0)="Yes"," "&amp;Timeline,IF(VLOOKUP(L2678,ActivityList[#Data],14,0)="Figure"," "&amp;Timeline&amp;Figure,"")),"")</f>
        <v/>
      </c>
      <c r="C2678" s="85" t="str">
        <v>Work through pp.30-31. Practice survival techniques where possible</v>
      </c>
      <c r="D2678" s="218" t="str">
        <v>Improve Your Survival Skills</v>
      </c>
      <c r="E2678" s="218" t="str">
        <v>Science</v>
      </c>
      <c r="F2678" s="219">
        <v>0</v>
      </c>
      <c r="G2678" s="5">
        <v>144</v>
      </c>
      <c r="H2678" s="5" t="str">
        <v>Ethan‚ Jesse</v>
      </c>
      <c r="I2678" s="5" t="str">
        <v>Planned</v>
      </c>
      <c r="J2678" s="220">
        <f>_xlfn.XLOOKUP(G2678,Calendar!$A$2:$A$300,Calendar!$B$2:$B$300)</f>
        <v>43552</v>
      </c>
      <c r="K2678" s="5" t="b">
        <f t="shared" ca="1" si="129"/>
        <v>0</v>
      </c>
      <c r="L2678" s="5" t="str">
        <f t="shared" si="130"/>
        <v>ScienceImprove Your Survival Skills144</v>
      </c>
    </row>
    <row r="2679" spans="1:12" ht="30" hidden="1" x14ac:dyDescent="0.25">
      <c r="A2679" s="217" t="str">
        <f t="shared" si="128"/>
        <v>ƒ __/__</v>
      </c>
      <c r="B2679" s="217" t="str">
        <f>IFERROR(IF(VLOOKUP(L2679,ActivityList[#Data],13,0)="Yes"," "&amp;Map,"")&amp;IF(VLOOKUP(L2679,ActivityList[#Data],14,0)="Yes"," "&amp;Timeline,IF(VLOOKUP(L2679,ActivityList[#Data],14,0)="Figure"," "&amp;Timeline&amp;Figure,"")),"")</f>
        <v/>
      </c>
      <c r="C2679" s="85" t="str">
        <v>Work through pp.32-33. Practice survival techniques where possible</v>
      </c>
      <c r="D2679" s="218" t="str">
        <v>Improve Your Survival Skills</v>
      </c>
      <c r="E2679" s="218" t="str">
        <v>Science</v>
      </c>
      <c r="F2679" s="219">
        <v>0</v>
      </c>
      <c r="G2679" s="5">
        <v>146</v>
      </c>
      <c r="H2679" s="5" t="str">
        <v>Ethan‚ Jesse</v>
      </c>
      <c r="I2679" s="5" t="str">
        <v>Planned</v>
      </c>
      <c r="J2679" s="220">
        <f>_xlfn.XLOOKUP(G2679,Calendar!$A$2:$A$300,Calendar!$B$2:$B$300)</f>
        <v>43556</v>
      </c>
      <c r="K2679" s="5" t="b">
        <f t="shared" ca="1" si="129"/>
        <v>0</v>
      </c>
      <c r="L2679" s="5" t="str">
        <f t="shared" si="130"/>
        <v>ScienceImprove Your Survival Skills146</v>
      </c>
    </row>
    <row r="2680" spans="1:12" ht="30" hidden="1" x14ac:dyDescent="0.25">
      <c r="A2680" s="217" t="str">
        <f t="shared" si="128"/>
        <v>ƒ __/__</v>
      </c>
      <c r="B2680" s="217" t="str">
        <f>IFERROR(IF(VLOOKUP(L2680,ActivityList[#Data],13,0)="Yes"," "&amp;Map,"")&amp;IF(VLOOKUP(L2680,ActivityList[#Data],14,0)="Yes"," "&amp;Timeline,IF(VLOOKUP(L2680,ActivityList[#Data],14,0)="Figure"," "&amp;Timeline&amp;Figure,"")),"")</f>
        <v/>
      </c>
      <c r="C2680" s="85" t="str">
        <v>Work through pp.34-35. Practice survival techniques where possible</v>
      </c>
      <c r="D2680" s="218" t="str">
        <v>Improve Your Survival Skills</v>
      </c>
      <c r="E2680" s="218" t="str">
        <v>Science</v>
      </c>
      <c r="F2680" s="219">
        <v>0</v>
      </c>
      <c r="G2680" s="5">
        <v>147</v>
      </c>
      <c r="H2680" s="5" t="str">
        <v>Ethan‚ Jesse</v>
      </c>
      <c r="I2680" s="5" t="str">
        <v>Planned</v>
      </c>
      <c r="J2680" s="220">
        <f>_xlfn.XLOOKUP(G2680,Calendar!$A$2:$A$300,Calendar!$B$2:$B$300)</f>
        <v>43557</v>
      </c>
      <c r="K2680" s="5" t="b">
        <f t="shared" ca="1" si="129"/>
        <v>0</v>
      </c>
      <c r="L2680" s="5" t="str">
        <f t="shared" si="130"/>
        <v>ScienceImprove Your Survival Skills147</v>
      </c>
    </row>
    <row r="2681" spans="1:12" ht="30" hidden="1" x14ac:dyDescent="0.25">
      <c r="A2681" s="217" t="str">
        <f t="shared" si="128"/>
        <v>ƒ __/__</v>
      </c>
      <c r="B2681" s="217" t="str">
        <f>IFERROR(IF(VLOOKUP(L2681,ActivityList[#Data],13,0)="Yes"," "&amp;Map,"")&amp;IF(VLOOKUP(L2681,ActivityList[#Data],14,0)="Yes"," "&amp;Timeline,IF(VLOOKUP(L2681,ActivityList[#Data],14,0)="Figure"," "&amp;Timeline&amp;Figure,"")),"")</f>
        <v/>
      </c>
      <c r="C2681" s="85" t="str">
        <v>Work through pp.36-37. Practice survival techniques where possible</v>
      </c>
      <c r="D2681" s="218" t="str">
        <v>Improve Your Survival Skills</v>
      </c>
      <c r="E2681" s="218" t="str">
        <v>Science</v>
      </c>
      <c r="F2681" s="219">
        <v>0</v>
      </c>
      <c r="G2681" s="5">
        <v>148</v>
      </c>
      <c r="H2681" s="5" t="str">
        <v>Ethan‚ Jesse</v>
      </c>
      <c r="I2681" s="5" t="str">
        <v>Planned</v>
      </c>
      <c r="J2681" s="220">
        <f>_xlfn.XLOOKUP(G2681,Calendar!$A$2:$A$300,Calendar!$B$2:$B$300)</f>
        <v>43558</v>
      </c>
      <c r="K2681" s="5" t="b">
        <f t="shared" ca="1" si="129"/>
        <v>0</v>
      </c>
      <c r="L2681" s="5" t="str">
        <f t="shared" si="130"/>
        <v>ScienceImprove Your Survival Skills148</v>
      </c>
    </row>
    <row r="2682" spans="1:12" ht="30" hidden="1" x14ac:dyDescent="0.25">
      <c r="A2682" s="217" t="str">
        <f t="shared" si="128"/>
        <v>ƒ __/__</v>
      </c>
      <c r="B2682" s="217" t="str">
        <f>IFERROR(IF(VLOOKUP(L2682,ActivityList[#Data],13,0)="Yes"," "&amp;Map,"")&amp;IF(VLOOKUP(L2682,ActivityList[#Data],14,0)="Yes"," "&amp;Timeline,IF(VLOOKUP(L2682,ActivityList[#Data],14,0)="Figure"," "&amp;Timeline&amp;Figure,"")),"")</f>
        <v/>
      </c>
      <c r="C2682" s="85" t="str">
        <v>Work through pp.38-39. Practice survival techniques where possible</v>
      </c>
      <c r="D2682" s="218" t="str">
        <v>Improve Your Survival Skills</v>
      </c>
      <c r="E2682" s="218" t="str">
        <v>Science</v>
      </c>
      <c r="F2682" s="219">
        <v>0</v>
      </c>
      <c r="G2682" s="5">
        <v>149</v>
      </c>
      <c r="H2682" s="5" t="str">
        <v>Ethan‚ Jesse</v>
      </c>
      <c r="I2682" s="5" t="str">
        <v>Planned</v>
      </c>
      <c r="J2682" s="220">
        <f>_xlfn.XLOOKUP(G2682,Calendar!$A$2:$A$300,Calendar!$B$2:$B$300)</f>
        <v>43559</v>
      </c>
      <c r="K2682" s="5" t="b">
        <f t="shared" ca="1" si="129"/>
        <v>0</v>
      </c>
      <c r="L2682" s="5" t="str">
        <f t="shared" si="130"/>
        <v>ScienceImprove Your Survival Skills149</v>
      </c>
    </row>
    <row r="2683" spans="1:12" ht="30" hidden="1" x14ac:dyDescent="0.25">
      <c r="A2683" s="217" t="str">
        <f t="shared" si="128"/>
        <v>ƒ __/__</v>
      </c>
      <c r="B2683" s="217" t="str">
        <f>IFERROR(IF(VLOOKUP(L2683,ActivityList[#Data],13,0)="Yes"," "&amp;Map,"")&amp;IF(VLOOKUP(L2683,ActivityList[#Data],14,0)="Yes"," "&amp;Timeline,IF(VLOOKUP(L2683,ActivityList[#Data],14,0)="Figure"," "&amp;Timeline&amp;Figure,"")),"")</f>
        <v/>
      </c>
      <c r="C2683" s="85" t="str">
        <v>Work through pp.40-41. Practice survival techniques where possible</v>
      </c>
      <c r="D2683" s="218" t="str">
        <v>Improve Your Survival Skills</v>
      </c>
      <c r="E2683" s="218" t="str">
        <v>Science</v>
      </c>
      <c r="F2683" s="219">
        <v>0</v>
      </c>
      <c r="G2683" s="5">
        <v>151</v>
      </c>
      <c r="H2683" s="5" t="str">
        <v>Ethan‚ Jesse</v>
      </c>
      <c r="I2683" s="5" t="str">
        <v>Planned</v>
      </c>
      <c r="J2683" s="220">
        <f>_xlfn.XLOOKUP(G2683,Calendar!$A$2:$A$300,Calendar!$B$2:$B$300)</f>
        <v>43563</v>
      </c>
      <c r="K2683" s="5" t="b">
        <f t="shared" ca="1" si="129"/>
        <v>0</v>
      </c>
      <c r="L2683" s="5" t="str">
        <f t="shared" si="130"/>
        <v>ScienceImprove Your Survival Skills151</v>
      </c>
    </row>
    <row r="2684" spans="1:12" ht="30" hidden="1" x14ac:dyDescent="0.25">
      <c r="A2684" s="217" t="str">
        <f t="shared" si="128"/>
        <v>ƒ __/__</v>
      </c>
      <c r="B2684" s="217" t="str">
        <f>IFERROR(IF(VLOOKUP(L2684,ActivityList[#Data],13,0)="Yes"," "&amp;Map,"")&amp;IF(VLOOKUP(L2684,ActivityList[#Data],14,0)="Yes"," "&amp;Timeline,IF(VLOOKUP(L2684,ActivityList[#Data],14,0)="Figure"," "&amp;Timeline&amp;Figure,"")),"")</f>
        <v/>
      </c>
      <c r="C2684" s="85" t="str">
        <v>Work through pp.42-43. Practice survival techniques where possible</v>
      </c>
      <c r="D2684" s="218" t="str">
        <v>Improve Your Survival Skills</v>
      </c>
      <c r="E2684" s="218" t="str">
        <v>Science</v>
      </c>
      <c r="F2684" s="219">
        <v>0</v>
      </c>
      <c r="G2684" s="5">
        <v>152</v>
      </c>
      <c r="H2684" s="5" t="str">
        <v>Ethan‚ Jesse</v>
      </c>
      <c r="I2684" s="5" t="str">
        <v>Planned</v>
      </c>
      <c r="J2684" s="220">
        <f>_xlfn.XLOOKUP(G2684,Calendar!$A$2:$A$300,Calendar!$B$2:$B$300)</f>
        <v>43564</v>
      </c>
      <c r="K2684" s="5" t="b">
        <f t="shared" ca="1" si="129"/>
        <v>0</v>
      </c>
      <c r="L2684" s="5" t="str">
        <f t="shared" si="130"/>
        <v>ScienceImprove Your Survival Skills152</v>
      </c>
    </row>
    <row r="2685" spans="1:12" ht="30" hidden="1" x14ac:dyDescent="0.25">
      <c r="A2685" s="217" t="str">
        <f t="shared" si="128"/>
        <v>ƒ __/__</v>
      </c>
      <c r="B2685" s="217" t="str">
        <f>IFERROR(IF(VLOOKUP(L2685,ActivityList[#Data],13,0)="Yes"," "&amp;Map,"")&amp;IF(VLOOKUP(L2685,ActivityList[#Data],14,0)="Yes"," "&amp;Timeline,IF(VLOOKUP(L2685,ActivityList[#Data],14,0)="Figure"," "&amp;Timeline&amp;Figure,"")),"")</f>
        <v/>
      </c>
      <c r="C2685" s="85" t="str">
        <v>Work through pp.44-47. Practice survival techniques where possible</v>
      </c>
      <c r="D2685" s="218" t="str">
        <v>Improve Your Survival Skills</v>
      </c>
      <c r="E2685" s="218" t="str">
        <v>Science</v>
      </c>
      <c r="F2685" s="219">
        <v>0</v>
      </c>
      <c r="G2685" s="5">
        <v>153</v>
      </c>
      <c r="H2685" s="5" t="str">
        <v>Ethan‚ Jesse</v>
      </c>
      <c r="I2685" s="5" t="str">
        <v>Planned</v>
      </c>
      <c r="J2685" s="220">
        <f>_xlfn.XLOOKUP(G2685,Calendar!$A$2:$A$300,Calendar!$B$2:$B$300)</f>
        <v>43565</v>
      </c>
      <c r="K2685" s="5" t="b">
        <f t="shared" ca="1" si="129"/>
        <v>0</v>
      </c>
      <c r="L2685" s="5" t="str">
        <f t="shared" si="130"/>
        <v>ScienceImprove Your Survival Skills153</v>
      </c>
    </row>
    <row r="2686" spans="1:12" hidden="1" x14ac:dyDescent="0.25">
      <c r="A2686" s="217" t="str">
        <f t="shared" si="128"/>
        <v>ƒ __/__</v>
      </c>
      <c r="B2686" s="217" t="str">
        <f>IFERROR(IF(VLOOKUP(L2686,ActivityList[#Data],13,0)="Yes"," "&amp;Map,"")&amp;IF(VLOOKUP(L2686,ActivityList[#Data],14,0)="Yes"," "&amp;Timeline,IF(VLOOKUP(L2686,ActivityList[#Data],14,0)="Figure"," "&amp;Timeline&amp;Figure,"")),"")</f>
        <v/>
      </c>
      <c r="C2686" s="85" t="str">
        <v>Read Chapter 1 and answer the questions</v>
      </c>
      <c r="D2686" s="218" t="str">
        <v>Exploring, History of Medicine</v>
      </c>
      <c r="E2686" s="218" t="str">
        <v>Science</v>
      </c>
      <c r="F2686" s="219">
        <v>0</v>
      </c>
      <c r="G2686" s="5">
        <v>154</v>
      </c>
      <c r="H2686" s="5" t="str">
        <v>Ethan‚ Jesse</v>
      </c>
      <c r="I2686" s="5" t="str">
        <v>Planned</v>
      </c>
      <c r="J2686" s="220">
        <f>_xlfn.XLOOKUP(G2686,Calendar!$A$2:$A$300,Calendar!$B$2:$B$300)</f>
        <v>43566</v>
      </c>
      <c r="K2686" s="5" t="b">
        <f t="shared" ca="1" si="129"/>
        <v>0</v>
      </c>
      <c r="L2686" s="5" t="str">
        <f t="shared" si="130"/>
        <v>ScienceExploring, History of Medicine154</v>
      </c>
    </row>
    <row r="2687" spans="1:12" hidden="1" x14ac:dyDescent="0.25">
      <c r="A2687" s="217" t="str">
        <f t="shared" si="128"/>
        <v>ƒ __/__</v>
      </c>
      <c r="B2687" s="217" t="str">
        <f>IFERROR(IF(VLOOKUP(L2687,ActivityList[#Data],13,0)="Yes"," "&amp;Map,"")&amp;IF(VLOOKUP(L2687,ActivityList[#Data],14,0)="Yes"," "&amp;Timeline,IF(VLOOKUP(L2687,ActivityList[#Data],14,0)="Figure"," "&amp;Timeline&amp;Figure,"")),"")</f>
        <v/>
      </c>
      <c r="C2687" s="85" t="str">
        <v>Read Chapter 2 and answer the questions</v>
      </c>
      <c r="D2687" s="218" t="str">
        <v>Exploring, History of Medicine</v>
      </c>
      <c r="E2687" s="218" t="str">
        <v>Science</v>
      </c>
      <c r="F2687" s="219">
        <v>0</v>
      </c>
      <c r="G2687" s="5">
        <v>156</v>
      </c>
      <c r="H2687" s="5" t="str">
        <v>Ethan‚ Jesse</v>
      </c>
      <c r="I2687" s="5" t="str">
        <v>Planned</v>
      </c>
      <c r="J2687" s="220">
        <f>_xlfn.XLOOKUP(G2687,Calendar!$A$2:$A$300,Calendar!$B$2:$B$300)</f>
        <v>43570</v>
      </c>
      <c r="K2687" s="5" t="b">
        <f t="shared" ca="1" si="129"/>
        <v>0</v>
      </c>
      <c r="L2687" s="5" t="str">
        <f t="shared" si="130"/>
        <v>ScienceExploring, History of Medicine156</v>
      </c>
    </row>
    <row r="2688" spans="1:12" hidden="1" x14ac:dyDescent="0.25">
      <c r="A2688" s="217" t="str">
        <f t="shared" si="128"/>
        <v>ƒ __/__</v>
      </c>
      <c r="B2688" s="217" t="str">
        <f>IFERROR(IF(VLOOKUP(L2688,ActivityList[#Data],13,0)="Yes"," "&amp;Map,"")&amp;IF(VLOOKUP(L2688,ActivityList[#Data],14,0)="Yes"," "&amp;Timeline,IF(VLOOKUP(L2688,ActivityList[#Data],14,0)="Figure"," "&amp;Timeline&amp;Figure,"")),"")</f>
        <v/>
      </c>
      <c r="C2688" s="85" t="str">
        <v>Read Chapter 3 and answer the questions</v>
      </c>
      <c r="D2688" s="218" t="str">
        <v>Exploring, History of Medicine</v>
      </c>
      <c r="E2688" s="218" t="str">
        <v>Science</v>
      </c>
      <c r="F2688" s="219">
        <v>0</v>
      </c>
      <c r="G2688" s="5">
        <v>157</v>
      </c>
      <c r="H2688" s="5" t="str">
        <v>Ethan‚ Jesse</v>
      </c>
      <c r="I2688" s="5" t="str">
        <v>Planned</v>
      </c>
      <c r="J2688" s="220">
        <f>_xlfn.XLOOKUP(G2688,Calendar!$A$2:$A$300,Calendar!$B$2:$B$300)</f>
        <v>43571</v>
      </c>
      <c r="K2688" s="5" t="b">
        <f t="shared" ca="1" si="129"/>
        <v>0</v>
      </c>
      <c r="L2688" s="5" t="str">
        <f t="shared" si="130"/>
        <v>ScienceExploring, History of Medicine157</v>
      </c>
    </row>
    <row r="2689" spans="1:12" hidden="1" x14ac:dyDescent="0.25">
      <c r="A2689" s="217" t="str">
        <f t="shared" si="128"/>
        <v>ƒ __/__</v>
      </c>
      <c r="B2689" s="217" t="str">
        <f>IFERROR(IF(VLOOKUP(L2689,ActivityList[#Data],13,0)="Yes"," "&amp;Map,"")&amp;IF(VLOOKUP(L2689,ActivityList[#Data],14,0)="Yes"," "&amp;Timeline,IF(VLOOKUP(L2689,ActivityList[#Data],14,0)="Figure"," "&amp;Timeline&amp;Figure,"")),"")</f>
        <v/>
      </c>
      <c r="C2689" s="85" t="str">
        <v>Read Chapter 4 and answer the questions</v>
      </c>
      <c r="D2689" s="218" t="str">
        <v>Exploring, History of Medicine</v>
      </c>
      <c r="E2689" s="218" t="str">
        <v>Science</v>
      </c>
      <c r="F2689" s="219">
        <v>0</v>
      </c>
      <c r="G2689" s="5">
        <v>158</v>
      </c>
      <c r="H2689" s="5" t="str">
        <v>Ethan‚ Jesse</v>
      </c>
      <c r="I2689" s="5" t="str">
        <v>Planned</v>
      </c>
      <c r="J2689" s="220">
        <f>_xlfn.XLOOKUP(G2689,Calendar!$A$2:$A$300,Calendar!$B$2:$B$300)</f>
        <v>43572</v>
      </c>
      <c r="K2689" s="5" t="b">
        <f t="shared" ca="1" si="129"/>
        <v>0</v>
      </c>
      <c r="L2689" s="5" t="str">
        <f t="shared" si="130"/>
        <v>ScienceExploring, History of Medicine158</v>
      </c>
    </row>
    <row r="2690" spans="1:12" hidden="1" x14ac:dyDescent="0.25">
      <c r="A2690" s="217" t="str">
        <f t="shared" si="128"/>
        <v>ƒ __/__</v>
      </c>
      <c r="B2690" s="217" t="str">
        <f>IFERROR(IF(VLOOKUP(L2690,ActivityList[#Data],13,0)="Yes"," "&amp;Map,"")&amp;IF(VLOOKUP(L2690,ActivityList[#Data],14,0)="Yes"," "&amp;Timeline,IF(VLOOKUP(L2690,ActivityList[#Data],14,0)="Figure"," "&amp;Timeline&amp;Figure,"")),"")</f>
        <v/>
      </c>
      <c r="C2690" s="85" t="str">
        <v>Read Chapter 5 and answer the questions</v>
      </c>
      <c r="D2690" s="218" t="str">
        <v>Exploring, History of Medicine</v>
      </c>
      <c r="E2690" s="218" t="str">
        <v>Science</v>
      </c>
      <c r="F2690" s="219">
        <v>0</v>
      </c>
      <c r="G2690" s="5">
        <v>159</v>
      </c>
      <c r="H2690" s="5" t="str">
        <v>Ethan‚ Jesse</v>
      </c>
      <c r="I2690" s="5" t="str">
        <v>Planned</v>
      </c>
      <c r="J2690" s="220">
        <f>_xlfn.XLOOKUP(G2690,Calendar!$A$2:$A$300,Calendar!$B$2:$B$300)</f>
        <v>43573</v>
      </c>
      <c r="K2690" s="5" t="b">
        <f t="shared" ca="1" si="129"/>
        <v>0</v>
      </c>
      <c r="L2690" s="5" t="str">
        <f t="shared" si="130"/>
        <v>ScienceExploring, History of Medicine159</v>
      </c>
    </row>
    <row r="2691" spans="1:12" hidden="1" x14ac:dyDescent="0.25">
      <c r="A2691" s="217" t="str">
        <f t="shared" si="128"/>
        <v>ƒ __/__</v>
      </c>
      <c r="B2691" s="217" t="str">
        <f>IFERROR(IF(VLOOKUP(L2691,ActivityList[#Data],13,0)="Yes"," "&amp;Map,"")&amp;IF(VLOOKUP(L2691,ActivityList[#Data],14,0)="Yes"," "&amp;Timeline,IF(VLOOKUP(L2691,ActivityList[#Data],14,0)="Figure"," "&amp;Timeline&amp;Figure,"")),"")</f>
        <v/>
      </c>
      <c r="C2691" s="85" t="str">
        <v>Read Chapter 6 and answer the questions</v>
      </c>
      <c r="D2691" s="218" t="str">
        <v>Exploring, History of Medicine</v>
      </c>
      <c r="E2691" s="218" t="str">
        <v>Science</v>
      </c>
      <c r="F2691" s="219">
        <v>0</v>
      </c>
      <c r="G2691" s="5">
        <v>161</v>
      </c>
      <c r="H2691" s="5" t="str">
        <v>Ethan‚ Jesse</v>
      </c>
      <c r="I2691" s="5" t="str">
        <v>Planned</v>
      </c>
      <c r="J2691" s="220">
        <f>_xlfn.XLOOKUP(G2691,Calendar!$A$2:$A$300,Calendar!$B$2:$B$300)</f>
        <v>43577</v>
      </c>
      <c r="K2691" s="5" t="b">
        <f t="shared" ca="1" si="129"/>
        <v>0</v>
      </c>
      <c r="L2691" s="5" t="str">
        <f t="shared" si="130"/>
        <v>ScienceExploring, History of Medicine161</v>
      </c>
    </row>
    <row r="2692" spans="1:12" hidden="1" x14ac:dyDescent="0.25">
      <c r="A2692" s="217" t="str">
        <f t="shared" si="128"/>
        <v>ƒ __/__</v>
      </c>
      <c r="B2692" s="217" t="str">
        <f>IFERROR(IF(VLOOKUP(L2692,ActivityList[#Data],13,0)="Yes"," "&amp;Map,"")&amp;IF(VLOOKUP(L2692,ActivityList[#Data],14,0)="Yes"," "&amp;Timeline,IF(VLOOKUP(L2692,ActivityList[#Data],14,0)="Figure"," "&amp;Timeline&amp;Figure,"")),"")</f>
        <v/>
      </c>
      <c r="C2692" s="85" t="str">
        <v>Read Chapter 7 and answer the questions</v>
      </c>
      <c r="D2692" s="218" t="str">
        <v>Exploring, History of Medicine</v>
      </c>
      <c r="E2692" s="218" t="str">
        <v>Science</v>
      </c>
      <c r="F2692" s="219">
        <v>0</v>
      </c>
      <c r="G2692" s="5">
        <v>162</v>
      </c>
      <c r="H2692" s="5" t="str">
        <v>Ethan‚ Jesse</v>
      </c>
      <c r="I2692" s="5" t="str">
        <v>Planned</v>
      </c>
      <c r="J2692" s="220">
        <f>_xlfn.XLOOKUP(G2692,Calendar!$A$2:$A$300,Calendar!$B$2:$B$300)</f>
        <v>43578</v>
      </c>
      <c r="K2692" s="5" t="b">
        <f t="shared" ca="1" si="129"/>
        <v>0</v>
      </c>
      <c r="L2692" s="5" t="str">
        <f t="shared" si="130"/>
        <v>ScienceExploring, History of Medicine162</v>
      </c>
    </row>
    <row r="2693" spans="1:12" hidden="1" x14ac:dyDescent="0.25">
      <c r="A2693" s="217" t="str">
        <f t="shared" ref="A2693:A2756" si="131">Planned&amp;" __/__"</f>
        <v>ƒ __/__</v>
      </c>
      <c r="B2693" s="217" t="str">
        <f>IFERROR(IF(VLOOKUP(L2693,ActivityList[#Data],13,0)="Yes"," "&amp;Map,"")&amp;IF(VLOOKUP(L2693,ActivityList[#Data],14,0)="Yes"," "&amp;Timeline,IF(VLOOKUP(L2693,ActivityList[#Data],14,0)="Figure"," "&amp;Timeline&amp;Figure,"")),"")</f>
        <v/>
      </c>
      <c r="C2693" s="85" t="str">
        <v>Read Chapter 8 and answer the questions</v>
      </c>
      <c r="D2693" s="218" t="str">
        <v>Exploring, History of Medicine</v>
      </c>
      <c r="E2693" s="218" t="str">
        <v>Science</v>
      </c>
      <c r="F2693" s="219">
        <v>0</v>
      </c>
      <c r="G2693" s="5">
        <v>163</v>
      </c>
      <c r="H2693" s="5" t="str">
        <v>Ethan‚ Jesse</v>
      </c>
      <c r="I2693" s="5" t="str">
        <v>Planned</v>
      </c>
      <c r="J2693" s="220">
        <f>_xlfn.XLOOKUP(G2693,Calendar!$A$2:$A$300,Calendar!$B$2:$B$300)</f>
        <v>43579</v>
      </c>
      <c r="K2693" s="5" t="b">
        <f t="shared" ca="1" si="129"/>
        <v>0</v>
      </c>
      <c r="L2693" s="5" t="str">
        <f t="shared" si="130"/>
        <v>ScienceExploring, History of Medicine163</v>
      </c>
    </row>
    <row r="2694" spans="1:12" hidden="1" x14ac:dyDescent="0.25">
      <c r="A2694" s="217" t="str">
        <f t="shared" si="131"/>
        <v>ƒ __/__</v>
      </c>
      <c r="B2694" s="217" t="str">
        <f>IFERROR(IF(VLOOKUP(L2694,ActivityList[#Data],13,0)="Yes"," "&amp;Map,"")&amp;IF(VLOOKUP(L2694,ActivityList[#Data],14,0)="Yes"," "&amp;Timeline,IF(VLOOKUP(L2694,ActivityList[#Data],14,0)="Figure"," "&amp;Timeline&amp;Figure,"")),"")</f>
        <v/>
      </c>
      <c r="C2694" s="85" t="str">
        <v>Read Chapter 9 and answer the questions</v>
      </c>
      <c r="D2694" s="218" t="str">
        <v>Exploring, History of Medicine</v>
      </c>
      <c r="E2694" s="218" t="str">
        <v>Science</v>
      </c>
      <c r="F2694" s="219">
        <v>0</v>
      </c>
      <c r="G2694" s="5">
        <v>164</v>
      </c>
      <c r="H2694" s="5" t="str">
        <v>Ethan‚ Jesse</v>
      </c>
      <c r="I2694" s="5" t="str">
        <v>Planned</v>
      </c>
      <c r="J2694" s="220">
        <f>_xlfn.XLOOKUP(G2694,Calendar!$A$2:$A$300,Calendar!$B$2:$B$300)</f>
        <v>43580</v>
      </c>
      <c r="K2694" s="5" t="b">
        <f t="shared" ca="1" si="129"/>
        <v>0</v>
      </c>
      <c r="L2694" s="5" t="str">
        <f t="shared" si="130"/>
        <v>ScienceExploring, History of Medicine164</v>
      </c>
    </row>
    <row r="2695" spans="1:12" hidden="1" x14ac:dyDescent="0.25">
      <c r="A2695" s="217" t="str">
        <f t="shared" si="131"/>
        <v>ƒ __/__</v>
      </c>
      <c r="B2695" s="217" t="str">
        <f>IFERROR(IF(VLOOKUP(L2695,ActivityList[#Data],13,0)="Yes"," "&amp;Map,"")&amp;IF(VLOOKUP(L2695,ActivityList[#Data],14,0)="Yes"," "&amp;Timeline,IF(VLOOKUP(L2695,ActivityList[#Data],14,0)="Figure"," "&amp;Timeline&amp;Figure,"")),"")</f>
        <v/>
      </c>
      <c r="C2695" s="85" t="str">
        <v>Read Chapter 10 and answer the questions</v>
      </c>
      <c r="D2695" s="218" t="str">
        <v>Exploring, History of Medicine</v>
      </c>
      <c r="E2695" s="218" t="str">
        <v>Science</v>
      </c>
      <c r="F2695" s="219">
        <v>0</v>
      </c>
      <c r="G2695" s="5">
        <v>166</v>
      </c>
      <c r="H2695" s="5" t="str">
        <v>Ethan‚ Jesse</v>
      </c>
      <c r="I2695" s="5" t="str">
        <v>Planned</v>
      </c>
      <c r="J2695" s="220">
        <f>_xlfn.XLOOKUP(G2695,Calendar!$A$2:$A$300,Calendar!$B$2:$B$300)</f>
        <v>43584</v>
      </c>
      <c r="K2695" s="5" t="b">
        <f t="shared" ca="1" si="129"/>
        <v>0</v>
      </c>
      <c r="L2695" s="5" t="str">
        <f t="shared" si="130"/>
        <v>ScienceExploring, History of Medicine166</v>
      </c>
    </row>
    <row r="2696" spans="1:12" hidden="1" x14ac:dyDescent="0.25">
      <c r="A2696" s="217" t="str">
        <f t="shared" si="131"/>
        <v>ƒ __/__</v>
      </c>
      <c r="B2696" s="217" t="str">
        <f>IFERROR(IF(VLOOKUP(L2696,ActivityList[#Data],13,0)="Yes"," "&amp;Map,"")&amp;IF(VLOOKUP(L2696,ActivityList[#Data],14,0)="Yes"," "&amp;Timeline,IF(VLOOKUP(L2696,ActivityList[#Data],14,0)="Figure"," "&amp;Timeline&amp;Figure,"")),"")</f>
        <v/>
      </c>
      <c r="C2696" s="85" t="str">
        <v>Read Chapter 11 and answer the questions</v>
      </c>
      <c r="D2696" s="218" t="str">
        <v>Exploring, History of Medicine</v>
      </c>
      <c r="E2696" s="218" t="str">
        <v>Science</v>
      </c>
      <c r="F2696" s="219">
        <v>0</v>
      </c>
      <c r="G2696" s="5">
        <v>167</v>
      </c>
      <c r="H2696" s="5" t="str">
        <v>Ethan‚ Jesse</v>
      </c>
      <c r="I2696" s="5" t="str">
        <v>Planned</v>
      </c>
      <c r="J2696" s="220">
        <f>_xlfn.XLOOKUP(G2696,Calendar!$A$2:$A$300,Calendar!$B$2:$B$300)</f>
        <v>43585</v>
      </c>
      <c r="K2696" s="5" t="b">
        <f t="shared" ca="1" si="129"/>
        <v>0</v>
      </c>
      <c r="L2696" s="5" t="str">
        <f t="shared" si="130"/>
        <v>ScienceExploring, History of Medicine167</v>
      </c>
    </row>
    <row r="2697" spans="1:12" hidden="1" x14ac:dyDescent="0.25">
      <c r="A2697" s="217" t="str">
        <f t="shared" si="131"/>
        <v>ƒ __/__</v>
      </c>
      <c r="B2697" s="217" t="str">
        <f>IFERROR(IF(VLOOKUP(L2697,ActivityList[#Data],13,0)="Yes"," "&amp;Map,"")&amp;IF(VLOOKUP(L2697,ActivityList[#Data],14,0)="Yes"," "&amp;Timeline,IF(VLOOKUP(L2697,ActivityList[#Data],14,0)="Figure"," "&amp;Timeline&amp;Figure,"")),"")</f>
        <v/>
      </c>
      <c r="C2697" s="85" t="str">
        <v>Read Chapter 12 and answer the questions</v>
      </c>
      <c r="D2697" s="218" t="str">
        <v>Exploring, History of Medicine</v>
      </c>
      <c r="E2697" s="218" t="str">
        <v>Science</v>
      </c>
      <c r="F2697" s="219">
        <v>0</v>
      </c>
      <c r="G2697" s="5">
        <v>168</v>
      </c>
      <c r="H2697" s="5" t="str">
        <v>Ethan‚ Jesse</v>
      </c>
      <c r="I2697" s="5" t="str">
        <v>Planned</v>
      </c>
      <c r="J2697" s="220">
        <f>_xlfn.XLOOKUP(G2697,Calendar!$A$2:$A$300,Calendar!$B$2:$B$300)</f>
        <v>43586</v>
      </c>
      <c r="K2697" s="5" t="b">
        <f t="shared" ca="1" si="129"/>
        <v>0</v>
      </c>
      <c r="L2697" s="5" t="str">
        <f t="shared" si="130"/>
        <v>ScienceExploring, History of Medicine168</v>
      </c>
    </row>
    <row r="2698" spans="1:12" hidden="1" x14ac:dyDescent="0.25">
      <c r="A2698" s="217" t="str">
        <f t="shared" si="131"/>
        <v>ƒ __/__</v>
      </c>
      <c r="B2698" s="217" t="str">
        <f>IFERROR(IF(VLOOKUP(L2698,ActivityList[#Data],13,0)="Yes"," "&amp;Map,"")&amp;IF(VLOOKUP(L2698,ActivityList[#Data],14,0)="Yes"," "&amp;Timeline,IF(VLOOKUP(L2698,ActivityList[#Data],14,0)="Figure"," "&amp;Timeline&amp;Figure,"")),"")</f>
        <v/>
      </c>
      <c r="C2698" s="85" t="str">
        <v>Read Chapter 13 and answer the questions</v>
      </c>
      <c r="D2698" s="218" t="str">
        <v>Exploring, History of Medicine</v>
      </c>
      <c r="E2698" s="218" t="str">
        <v>Science</v>
      </c>
      <c r="F2698" s="219">
        <v>0</v>
      </c>
      <c r="G2698" s="5">
        <v>169</v>
      </c>
      <c r="H2698" s="5" t="str">
        <v>Ethan‚ Jesse</v>
      </c>
      <c r="I2698" s="5" t="str">
        <v>Planned</v>
      </c>
      <c r="J2698" s="220">
        <f>_xlfn.XLOOKUP(G2698,Calendar!$A$2:$A$300,Calendar!$B$2:$B$300)</f>
        <v>43587</v>
      </c>
      <c r="K2698" s="5" t="b">
        <f t="shared" ca="1" si="129"/>
        <v>0</v>
      </c>
      <c r="L2698" s="5" t="str">
        <f t="shared" si="130"/>
        <v>ScienceExploring, History of Medicine169</v>
      </c>
    </row>
    <row r="2699" spans="1:12" hidden="1" x14ac:dyDescent="0.25">
      <c r="A2699" s="217" t="str">
        <f t="shared" si="131"/>
        <v>ƒ __/__</v>
      </c>
      <c r="B2699" s="217" t="str">
        <f>IFERROR(IF(VLOOKUP(L2699,ActivityList[#Data],13,0)="Yes"," "&amp;Map,"")&amp;IF(VLOOKUP(L2699,ActivityList[#Data],14,0)="Yes"," "&amp;Timeline,IF(VLOOKUP(L2699,ActivityList[#Data],14,0)="Figure"," "&amp;Timeline&amp;Figure,"")),"")</f>
        <v/>
      </c>
      <c r="C2699" s="85" t="str">
        <v>Read Chapter 14 and answer the questions</v>
      </c>
      <c r="D2699" s="218" t="str">
        <v>Exploring, History of Medicine</v>
      </c>
      <c r="E2699" s="218" t="str">
        <v>Science</v>
      </c>
      <c r="F2699" s="219">
        <v>0</v>
      </c>
      <c r="G2699" s="5">
        <v>171</v>
      </c>
      <c r="H2699" s="5" t="str">
        <v>Ethan‚ Jesse</v>
      </c>
      <c r="I2699" s="5" t="str">
        <v>Planned</v>
      </c>
      <c r="J2699" s="220">
        <f>_xlfn.XLOOKUP(G2699,Calendar!$A$2:$A$300,Calendar!$B$2:$B$300)</f>
        <v>43591</v>
      </c>
      <c r="K2699" s="5" t="b">
        <f t="shared" ca="1" si="129"/>
        <v>0</v>
      </c>
      <c r="L2699" s="5" t="str">
        <f t="shared" si="130"/>
        <v>ScienceExploring, History of Medicine171</v>
      </c>
    </row>
    <row r="2700" spans="1:12" hidden="1" x14ac:dyDescent="0.25">
      <c r="A2700" s="217" t="str">
        <f t="shared" si="131"/>
        <v>ƒ __/__</v>
      </c>
      <c r="B2700" s="217" t="str">
        <f>IFERROR(IF(VLOOKUP(L2700,ActivityList[#Data],13,0)="Yes"," "&amp;Map,"")&amp;IF(VLOOKUP(L2700,ActivityList[#Data],14,0)="Yes"," "&amp;Timeline,IF(VLOOKUP(L2700,ActivityList[#Data],14,0)="Figure"," "&amp;Timeline&amp;Figure,"")),"")</f>
        <v/>
      </c>
      <c r="C2700" s="85" t="str">
        <v>Read Chapter 15 and answer the questions</v>
      </c>
      <c r="D2700" s="218" t="str">
        <v>Exploring, History of Medicine</v>
      </c>
      <c r="E2700" s="218" t="str">
        <v>Science</v>
      </c>
      <c r="F2700" s="219">
        <v>0</v>
      </c>
      <c r="G2700" s="5">
        <v>172</v>
      </c>
      <c r="H2700" s="5" t="str">
        <v>Ethan‚ Jesse</v>
      </c>
      <c r="I2700" s="5" t="str">
        <v>Planned</v>
      </c>
      <c r="J2700" s="220">
        <f>_xlfn.XLOOKUP(G2700,Calendar!$A$2:$A$300,Calendar!$B$2:$B$300)</f>
        <v>43592</v>
      </c>
      <c r="K2700" s="5" t="b">
        <f t="shared" ca="1" si="129"/>
        <v>0</v>
      </c>
      <c r="L2700" s="5" t="str">
        <f t="shared" si="130"/>
        <v>ScienceExploring, History of Medicine172</v>
      </c>
    </row>
    <row r="2701" spans="1:12" hidden="1" x14ac:dyDescent="0.25">
      <c r="A2701" s="217" t="str">
        <f t="shared" si="131"/>
        <v>ƒ __/__</v>
      </c>
      <c r="B2701" s="217" t="str">
        <f>IFERROR(IF(VLOOKUP(L2701,ActivityList[#Data],13,0)="Yes"," "&amp;Map,"")&amp;IF(VLOOKUP(L2701,ActivityList[#Data],14,0)="Yes"," "&amp;Timeline,IF(VLOOKUP(L2701,ActivityList[#Data],14,0)="Figure"," "&amp;Timeline&amp;Figure,"")),"")</f>
        <v/>
      </c>
      <c r="C2701" s="85" t="str">
        <v>Read Chapter 16 and answer the questions</v>
      </c>
      <c r="D2701" s="218" t="str">
        <v>Exploring, History of Medicine</v>
      </c>
      <c r="E2701" s="218" t="str">
        <v>Science</v>
      </c>
      <c r="F2701" s="219">
        <v>0</v>
      </c>
      <c r="G2701" s="5">
        <v>173</v>
      </c>
      <c r="H2701" s="5" t="str">
        <v>Ethan‚ Jesse</v>
      </c>
      <c r="I2701" s="5" t="str">
        <v>Planned</v>
      </c>
      <c r="J2701" s="220">
        <f>_xlfn.XLOOKUP(G2701,Calendar!$A$2:$A$300,Calendar!$B$2:$B$300)</f>
        <v>43593</v>
      </c>
      <c r="K2701" s="5" t="b">
        <f t="shared" ca="1" si="129"/>
        <v>0</v>
      </c>
      <c r="L2701" s="5" t="str">
        <f t="shared" si="130"/>
        <v>ScienceExploring, History of Medicine173</v>
      </c>
    </row>
    <row r="2702" spans="1:12" hidden="1" x14ac:dyDescent="0.25">
      <c r="A2702" s="217" t="str">
        <f t="shared" si="131"/>
        <v>ƒ __/__</v>
      </c>
      <c r="B2702" s="217" t="str">
        <f>IFERROR(IF(VLOOKUP(L2702,ActivityList[#Data],13,0)="Yes"," "&amp;Map,"")&amp;IF(VLOOKUP(L2702,ActivityList[#Data],14,0)="Yes"," "&amp;Timeline,IF(VLOOKUP(L2702,ActivityList[#Data],14,0)="Figure"," "&amp;Timeline&amp;Figure,"")),"")</f>
        <v/>
      </c>
      <c r="C2702" s="85" t="str">
        <v>Read Chapter 17 and answer the questions</v>
      </c>
      <c r="D2702" s="218" t="str">
        <v>Exploring, History of Medicine</v>
      </c>
      <c r="E2702" s="218" t="str">
        <v>Science</v>
      </c>
      <c r="F2702" s="219">
        <v>0</v>
      </c>
      <c r="G2702" s="5">
        <v>174</v>
      </c>
      <c r="H2702" s="5" t="str">
        <v>Ethan‚ Jesse</v>
      </c>
      <c r="I2702" s="5" t="str">
        <v>Planned</v>
      </c>
      <c r="J2702" s="220">
        <f>_xlfn.XLOOKUP(G2702,Calendar!$A$2:$A$300,Calendar!$B$2:$B$300)</f>
        <v>43594</v>
      </c>
      <c r="K2702" s="5" t="b">
        <f t="shared" ca="1" si="129"/>
        <v>0</v>
      </c>
      <c r="L2702" s="5" t="str">
        <f t="shared" si="130"/>
        <v>ScienceExploring, History of Medicine174</v>
      </c>
    </row>
    <row r="2703" spans="1:12" hidden="1" x14ac:dyDescent="0.25">
      <c r="A2703" s="217" t="str">
        <f t="shared" si="131"/>
        <v>ƒ __/__</v>
      </c>
      <c r="B2703" s="217" t="str">
        <f>IFERROR(IF(VLOOKUP(L2703,ActivityList[#Data],13,0)="Yes"," "&amp;Map,"")&amp;IF(VLOOKUP(L2703,ActivityList[#Data],14,0)="Yes"," "&amp;Timeline,IF(VLOOKUP(L2703,ActivityList[#Data],14,0)="Figure"," "&amp;Timeline&amp;Figure,"")),"")</f>
        <v/>
      </c>
      <c r="C2703" s="85" t="str">
        <v>Read Chapter 18 and answer the questions</v>
      </c>
      <c r="D2703" s="218" t="str">
        <v>Exploring, History of Medicine</v>
      </c>
      <c r="E2703" s="218" t="str">
        <v>Science</v>
      </c>
      <c r="F2703" s="219">
        <v>0</v>
      </c>
      <c r="G2703" s="5">
        <v>176</v>
      </c>
      <c r="H2703" s="5" t="str">
        <v>Ethan‚ Jesse</v>
      </c>
      <c r="I2703" s="5" t="str">
        <v>Planned</v>
      </c>
      <c r="J2703" s="220">
        <f>_xlfn.XLOOKUP(G2703,Calendar!$A$2:$A$300,Calendar!$B$2:$B$300)</f>
        <v>43598</v>
      </c>
      <c r="K2703" s="5" t="b">
        <f t="shared" ca="1" si="129"/>
        <v>0</v>
      </c>
      <c r="L2703" s="5" t="str">
        <f t="shared" si="130"/>
        <v>ScienceExploring, History of Medicine176</v>
      </c>
    </row>
    <row r="2704" spans="1:12" hidden="1" x14ac:dyDescent="0.25">
      <c r="A2704" s="217" t="str">
        <f t="shared" si="131"/>
        <v>ƒ __/__</v>
      </c>
      <c r="B2704" s="217" t="str">
        <f>IFERROR(IF(VLOOKUP(L2704,ActivityList[#Data],13,0)="Yes"," "&amp;Map,"")&amp;IF(VLOOKUP(L2704,ActivityList[#Data],14,0)="Yes"," "&amp;Timeline,IF(VLOOKUP(L2704,ActivityList[#Data],14,0)="Figure"," "&amp;Timeline&amp;Figure,"")),"")</f>
        <v/>
      </c>
      <c r="C2704" s="85" t="str">
        <v>Read Chapter 19 and answer the questions</v>
      </c>
      <c r="D2704" s="218" t="str">
        <v>Exploring, History of Medicine</v>
      </c>
      <c r="E2704" s="218" t="str">
        <v>Science</v>
      </c>
      <c r="F2704" s="219">
        <v>0</v>
      </c>
      <c r="G2704" s="5">
        <v>177</v>
      </c>
      <c r="H2704" s="5" t="str">
        <v>Ethan‚ Jesse</v>
      </c>
      <c r="I2704" s="5" t="str">
        <v>Planned</v>
      </c>
      <c r="J2704" s="220">
        <f>_xlfn.XLOOKUP(G2704,Calendar!$A$2:$A$300,Calendar!$B$2:$B$300)</f>
        <v>43599</v>
      </c>
      <c r="K2704" s="5" t="b">
        <f t="shared" ca="1" si="129"/>
        <v>0</v>
      </c>
      <c r="L2704" s="5" t="str">
        <f t="shared" si="130"/>
        <v>ScienceExploring, History of Medicine177</v>
      </c>
    </row>
    <row r="2705" spans="1:12" hidden="1" x14ac:dyDescent="0.25">
      <c r="A2705" s="217" t="str">
        <f t="shared" si="131"/>
        <v>ƒ __/__</v>
      </c>
      <c r="B2705" s="217" t="str">
        <f>IFERROR(IF(VLOOKUP(L2705,ActivityList[#Data],13,0)="Yes"," "&amp;Map,"")&amp;IF(VLOOKUP(L2705,ActivityList[#Data],14,0)="Yes"," "&amp;Timeline,IF(VLOOKUP(L2705,ActivityList[#Data],14,0)="Figure"," "&amp;Timeline&amp;Figure,"")),"")</f>
        <v/>
      </c>
      <c r="C2705" s="85" t="str">
        <v>Read Chapter 20 and answer the questions</v>
      </c>
      <c r="D2705" s="218" t="str">
        <v>Exploring, History of Medicine</v>
      </c>
      <c r="E2705" s="218" t="str">
        <v>Science</v>
      </c>
      <c r="F2705" s="219">
        <v>0</v>
      </c>
      <c r="G2705" s="5">
        <v>178</v>
      </c>
      <c r="H2705" s="5" t="str">
        <v>Ethan‚ Jesse</v>
      </c>
      <c r="I2705" s="5" t="str">
        <v>Planned</v>
      </c>
      <c r="J2705" s="220">
        <f>_xlfn.XLOOKUP(G2705,Calendar!$A$2:$A$300,Calendar!$B$2:$B$300)</f>
        <v>43600</v>
      </c>
      <c r="K2705" s="5" t="b">
        <f t="shared" ca="1" si="129"/>
        <v>0</v>
      </c>
      <c r="L2705" s="5" t="str">
        <f t="shared" si="130"/>
        <v>ScienceExploring, History of Medicine178</v>
      </c>
    </row>
    <row r="2706" spans="1:12" hidden="1" x14ac:dyDescent="0.25">
      <c r="A2706" s="217" t="str">
        <f t="shared" si="131"/>
        <v>ƒ __/__</v>
      </c>
      <c r="B2706" s="217" t="str">
        <f>IFERROR(IF(VLOOKUP(L2706,ActivityList[#Data],13,0)="Yes"," "&amp;Map,"")&amp;IF(VLOOKUP(L2706,ActivityList[#Data],14,0)="Yes"," "&amp;Timeline,IF(VLOOKUP(L2706,ActivityList[#Data],14,0)="Figure"," "&amp;Timeline&amp;Figure,"")),"")</f>
        <v/>
      </c>
      <c r="C2706" s="85" t="str">
        <v>Read Chapter 21 and answer the questions</v>
      </c>
      <c r="D2706" s="218" t="str">
        <v>Exploring, History of Medicine</v>
      </c>
      <c r="E2706" s="218" t="str">
        <v>Science</v>
      </c>
      <c r="F2706" s="219">
        <v>0</v>
      </c>
      <c r="G2706" s="5">
        <v>179</v>
      </c>
      <c r="H2706" s="5" t="str">
        <v>Ethan‚ Jesse</v>
      </c>
      <c r="I2706" s="5" t="str">
        <v>Planned</v>
      </c>
      <c r="J2706" s="220">
        <f>_xlfn.XLOOKUP(G2706,Calendar!$A$2:$A$300,Calendar!$B$2:$B$300)</f>
        <v>43601</v>
      </c>
      <c r="K2706" s="5" t="b">
        <f t="shared" ca="1" si="129"/>
        <v>0</v>
      </c>
      <c r="L2706" s="5" t="str">
        <f t="shared" si="130"/>
        <v>ScienceExploring, History of Medicine179</v>
      </c>
    </row>
    <row r="2707" spans="1:12" hidden="1" x14ac:dyDescent="0.25">
      <c r="A2707" s="217" t="str">
        <f t="shared" si="131"/>
        <v>ƒ __/__</v>
      </c>
      <c r="B2707" s="217" t="str">
        <f>IFERROR(IF(VLOOKUP(L2707,ActivityList[#Data],13,0)="Yes"," "&amp;Map,"")&amp;IF(VLOOKUP(L2707,ActivityList[#Data],14,0)="Yes"," "&amp;Timeline,IF(VLOOKUP(L2707,ActivityList[#Data],14,0)="Figure"," "&amp;Timeline&amp;Figure,"")),"")</f>
        <v/>
      </c>
      <c r="C2707" s="85" t="str">
        <v>Watch video clips #1-5</v>
      </c>
      <c r="D2707" s="218" t="str">
        <v>DVD: Unlocking the Mystery</v>
      </c>
      <c r="E2707" s="218" t="str">
        <v>Science</v>
      </c>
      <c r="F2707" s="219">
        <v>0</v>
      </c>
      <c r="G2707" s="5">
        <v>84</v>
      </c>
      <c r="H2707" s="5" t="str">
        <v>Ethan‚ Jesse</v>
      </c>
      <c r="I2707" s="5" t="str">
        <v>Planned</v>
      </c>
      <c r="J2707" s="220">
        <f>_xlfn.XLOOKUP(G2707,Calendar!$A$2:$A$300,Calendar!$B$2:$B$300)</f>
        <v>43468</v>
      </c>
      <c r="K2707" s="5" t="b">
        <f t="shared" ref="K2707:K2770" ca="1" si="132">J2707&lt;=$D$1</f>
        <v>0</v>
      </c>
      <c r="L2707" s="5" t="str">
        <f t="shared" ref="L2707:L2770" si="133">E2707&amp;D2707&amp;G2707</f>
        <v>ScienceDVD: Unlocking the Mystery84</v>
      </c>
    </row>
    <row r="2708" spans="1:12" hidden="1" x14ac:dyDescent="0.25">
      <c r="A2708" s="217" t="str">
        <f t="shared" si="131"/>
        <v>ƒ __/__</v>
      </c>
      <c r="B2708" s="217" t="str">
        <f>IFERROR(IF(VLOOKUP(L2708,ActivityList[#Data],13,0)="Yes"," "&amp;Map,"")&amp;IF(VLOOKUP(L2708,ActivityList[#Data],14,0)="Yes"," "&amp;Timeline,IF(VLOOKUP(L2708,ActivityList[#Data],14,0)="Figure"," "&amp;Timeline&amp;Figure,"")),"")</f>
        <v/>
      </c>
      <c r="C2708" s="85" t="str">
        <v>Watch video clips #6-11</v>
      </c>
      <c r="D2708" s="218" t="str">
        <v>DVD: Unlocking the Mystery</v>
      </c>
      <c r="E2708" s="218" t="str">
        <v>Science</v>
      </c>
      <c r="F2708" s="219">
        <v>0</v>
      </c>
      <c r="G2708" s="5">
        <v>86</v>
      </c>
      <c r="H2708" s="5" t="str">
        <v>Ethan‚ Jesse</v>
      </c>
      <c r="I2708" s="5" t="str">
        <v>Planned</v>
      </c>
      <c r="J2708" s="220">
        <f>_xlfn.XLOOKUP(G2708,Calendar!$A$2:$A$300,Calendar!$B$2:$B$300)</f>
        <v>43472</v>
      </c>
      <c r="K2708" s="5" t="b">
        <f t="shared" ca="1" si="132"/>
        <v>0</v>
      </c>
      <c r="L2708" s="5" t="str">
        <f t="shared" si="133"/>
        <v>ScienceDVD: Unlocking the Mystery86</v>
      </c>
    </row>
    <row r="2709" spans="1:12" hidden="1" x14ac:dyDescent="0.25">
      <c r="A2709" s="217" t="str">
        <f t="shared" si="131"/>
        <v>ƒ __/__</v>
      </c>
      <c r="B2709" s="217" t="str">
        <f>IFERROR(IF(VLOOKUP(L2709,ActivityList[#Data],13,0)="Yes"," "&amp;Map,"")&amp;IF(VLOOKUP(L2709,ActivityList[#Data],14,0)="Yes"," "&amp;Timeline,IF(VLOOKUP(L2709,ActivityList[#Data],14,0)="Figure"," "&amp;Timeline&amp;Figure,"")),"")</f>
        <v/>
      </c>
      <c r="C2709" s="85" t="str">
        <v>Lessons 131-132</v>
      </c>
      <c r="D2709" s="218" t="str">
        <v>Horizons: Math 3</v>
      </c>
      <c r="E2709" s="218" t="str">
        <v>Math</v>
      </c>
      <c r="F2709" s="219">
        <v>0</v>
      </c>
      <c r="G2709" s="5">
        <v>1</v>
      </c>
      <c r="H2709" s="5" t="str">
        <v>Jesse</v>
      </c>
      <c r="I2709" s="5" t="str">
        <v>Completed</v>
      </c>
      <c r="J2709" s="220">
        <f>_xlfn.XLOOKUP(G2709,Calendar!$A$2:$A$300,Calendar!$B$2:$B$300)</f>
        <v>43346</v>
      </c>
      <c r="K2709" s="5" t="b">
        <f t="shared" ca="1" si="132"/>
        <v>1</v>
      </c>
      <c r="L2709" s="5" t="str">
        <f t="shared" si="133"/>
        <v>MathHorizons: Math 31</v>
      </c>
    </row>
    <row r="2710" spans="1:12" hidden="1" x14ac:dyDescent="0.25">
      <c r="A2710" s="217" t="str">
        <f t="shared" si="131"/>
        <v>ƒ __/__</v>
      </c>
      <c r="B2710" s="217" t="str">
        <f>IFERROR(IF(VLOOKUP(L2710,ActivityList[#Data],13,0)="Yes"," "&amp;Map,"")&amp;IF(VLOOKUP(L2710,ActivityList[#Data],14,0)="Yes"," "&amp;Timeline,IF(VLOOKUP(L2710,ActivityList[#Data],14,0)="Figure"," "&amp;Timeline&amp;Figure,"")),"")</f>
        <v/>
      </c>
      <c r="C2710" s="85" t="str">
        <v>Lessons 133-134</v>
      </c>
      <c r="D2710" s="218" t="str">
        <v>Horizons: Math 3</v>
      </c>
      <c r="E2710" s="218" t="str">
        <v>Math</v>
      </c>
      <c r="F2710" s="219">
        <v>0</v>
      </c>
      <c r="G2710" s="5">
        <v>2</v>
      </c>
      <c r="H2710" s="5" t="str">
        <v>Jesse</v>
      </c>
      <c r="I2710" s="5" t="str">
        <v>Completed</v>
      </c>
      <c r="J2710" s="220">
        <f>_xlfn.XLOOKUP(G2710,Calendar!$A$2:$A$300,Calendar!$B$2:$B$300)</f>
        <v>43347</v>
      </c>
      <c r="K2710" s="5" t="b">
        <f t="shared" ca="1" si="132"/>
        <v>1</v>
      </c>
      <c r="L2710" s="5" t="str">
        <f t="shared" si="133"/>
        <v>MathHorizons: Math 32</v>
      </c>
    </row>
    <row r="2711" spans="1:12" hidden="1" x14ac:dyDescent="0.25">
      <c r="A2711" s="217" t="str">
        <f t="shared" si="131"/>
        <v>ƒ __/__</v>
      </c>
      <c r="B2711" s="217" t="str">
        <f>IFERROR(IF(VLOOKUP(L2711,ActivityList[#Data],13,0)="Yes"," "&amp;Map,"")&amp;IF(VLOOKUP(L2711,ActivityList[#Data],14,0)="Yes"," "&amp;Timeline,IF(VLOOKUP(L2711,ActivityList[#Data],14,0)="Figure"," "&amp;Timeline&amp;Figure,"")),"")</f>
        <v/>
      </c>
      <c r="C2711" s="85" t="str">
        <v>Lessons 135-136</v>
      </c>
      <c r="D2711" s="218" t="str">
        <v>Horizons: Math 3</v>
      </c>
      <c r="E2711" s="218" t="str">
        <v>Math</v>
      </c>
      <c r="F2711" s="219">
        <v>0</v>
      </c>
      <c r="G2711" s="5">
        <v>3</v>
      </c>
      <c r="H2711" s="5" t="str">
        <v>Jesse</v>
      </c>
      <c r="I2711" s="5" t="str">
        <v>Completed</v>
      </c>
      <c r="J2711" s="220">
        <f>_xlfn.XLOOKUP(G2711,Calendar!$A$2:$A$300,Calendar!$B$2:$B$300)</f>
        <v>43348</v>
      </c>
      <c r="K2711" s="5" t="b">
        <f t="shared" ca="1" si="132"/>
        <v>1</v>
      </c>
      <c r="L2711" s="5" t="str">
        <f t="shared" si="133"/>
        <v>MathHorizons: Math 33</v>
      </c>
    </row>
    <row r="2712" spans="1:12" hidden="1" x14ac:dyDescent="0.25">
      <c r="A2712" s="217" t="str">
        <f t="shared" si="131"/>
        <v>ƒ __/__</v>
      </c>
      <c r="B2712" s="217" t="str">
        <f>IFERROR(IF(VLOOKUP(L2712,ActivityList[#Data],13,0)="Yes"," "&amp;Map,"")&amp;IF(VLOOKUP(L2712,ActivityList[#Data],14,0)="Yes"," "&amp;Timeline,IF(VLOOKUP(L2712,ActivityList[#Data],14,0)="Figure"," "&amp;Timeline&amp;Figure,"")),"")</f>
        <v/>
      </c>
      <c r="C2712" s="85" t="str">
        <v>Lessons 137-138</v>
      </c>
      <c r="D2712" s="218" t="str">
        <v>Horizons: Math 3</v>
      </c>
      <c r="E2712" s="218" t="str">
        <v>Math</v>
      </c>
      <c r="F2712" s="219">
        <v>0</v>
      </c>
      <c r="G2712" s="5">
        <v>4</v>
      </c>
      <c r="H2712" s="5" t="str">
        <v>Jesse</v>
      </c>
      <c r="I2712" s="5" t="str">
        <v>Completed</v>
      </c>
      <c r="J2712" s="220">
        <f>_xlfn.XLOOKUP(G2712,Calendar!$A$2:$A$300,Calendar!$B$2:$B$300)</f>
        <v>43349</v>
      </c>
      <c r="K2712" s="5" t="b">
        <f t="shared" ca="1" si="132"/>
        <v>1</v>
      </c>
      <c r="L2712" s="5" t="str">
        <f t="shared" si="133"/>
        <v>MathHorizons: Math 34</v>
      </c>
    </row>
    <row r="2713" spans="1:12" hidden="1" x14ac:dyDescent="0.25">
      <c r="A2713" s="217" t="str">
        <f t="shared" si="131"/>
        <v>ƒ __/__</v>
      </c>
      <c r="B2713" s="217" t="str">
        <f>IFERROR(IF(VLOOKUP(L2713,ActivityList[#Data],13,0)="Yes"," "&amp;Map,"")&amp;IF(VLOOKUP(L2713,ActivityList[#Data],14,0)="Yes"," "&amp;Timeline,IF(VLOOKUP(L2713,ActivityList[#Data],14,0)="Figure"," "&amp;Timeline&amp;Figure,"")),"")</f>
        <v/>
      </c>
      <c r="C2713" s="85" t="str">
        <v>Lesson 139, Test 14</v>
      </c>
      <c r="D2713" s="218" t="str">
        <v>Horizons: Math 3</v>
      </c>
      <c r="E2713" s="218" t="str">
        <v>Math</v>
      </c>
      <c r="F2713" s="219">
        <v>0</v>
      </c>
      <c r="G2713" s="5">
        <v>5</v>
      </c>
      <c r="H2713" s="5" t="str">
        <v>Jesse</v>
      </c>
      <c r="I2713" s="5" t="str">
        <v>Completed</v>
      </c>
      <c r="J2713" s="220">
        <f>_xlfn.XLOOKUP(G2713,Calendar!$A$2:$A$300,Calendar!$B$2:$B$300)</f>
        <v>43350</v>
      </c>
      <c r="K2713" s="5" t="b">
        <f t="shared" ca="1" si="132"/>
        <v>1</v>
      </c>
      <c r="L2713" s="5" t="str">
        <f t="shared" si="133"/>
        <v>MathHorizons: Math 35</v>
      </c>
    </row>
    <row r="2714" spans="1:12" hidden="1" x14ac:dyDescent="0.25">
      <c r="A2714" s="217" t="str">
        <f t="shared" si="131"/>
        <v>ƒ __/__</v>
      </c>
      <c r="B2714" s="217" t="str">
        <f>IFERROR(IF(VLOOKUP(L2714,ActivityList[#Data],13,0)="Yes"," "&amp;Map,"")&amp;IF(VLOOKUP(L2714,ActivityList[#Data],14,0)="Yes"," "&amp;Timeline,IF(VLOOKUP(L2714,ActivityList[#Data],14,0)="Figure"," "&amp;Timeline&amp;Figure,"")),"")</f>
        <v/>
      </c>
      <c r="C2714" s="85" t="str">
        <v>Lessons 141-142</v>
      </c>
      <c r="D2714" s="218" t="str">
        <v>Horizons: Math 3</v>
      </c>
      <c r="E2714" s="218" t="str">
        <v>Math</v>
      </c>
      <c r="F2714" s="219">
        <v>0</v>
      </c>
      <c r="G2714" s="5">
        <v>6</v>
      </c>
      <c r="H2714" s="5" t="str">
        <v>Jesse</v>
      </c>
      <c r="I2714" s="5" t="str">
        <v>Completed</v>
      </c>
      <c r="J2714" s="220">
        <f>_xlfn.XLOOKUP(G2714,Calendar!$A$2:$A$300,Calendar!$B$2:$B$300)</f>
        <v>43353</v>
      </c>
      <c r="K2714" s="5" t="b">
        <f t="shared" ca="1" si="132"/>
        <v>1</v>
      </c>
      <c r="L2714" s="5" t="str">
        <f t="shared" si="133"/>
        <v>MathHorizons: Math 36</v>
      </c>
    </row>
    <row r="2715" spans="1:12" hidden="1" x14ac:dyDescent="0.25">
      <c r="A2715" s="217" t="str">
        <f t="shared" si="131"/>
        <v>ƒ __/__</v>
      </c>
      <c r="B2715" s="217" t="str">
        <f>IFERROR(IF(VLOOKUP(L2715,ActivityList[#Data],13,0)="Yes"," "&amp;Map,"")&amp;IF(VLOOKUP(L2715,ActivityList[#Data],14,0)="Yes"," "&amp;Timeline,IF(VLOOKUP(L2715,ActivityList[#Data],14,0)="Figure"," "&amp;Timeline&amp;Figure,"")),"")</f>
        <v/>
      </c>
      <c r="C2715" s="85" t="str">
        <v>Lessons 143-144</v>
      </c>
      <c r="D2715" s="218" t="str">
        <v>Horizons: Math 3</v>
      </c>
      <c r="E2715" s="218" t="str">
        <v>Math</v>
      </c>
      <c r="F2715" s="219">
        <v>0</v>
      </c>
      <c r="G2715" s="5">
        <v>7</v>
      </c>
      <c r="H2715" s="5" t="str">
        <v>Jesse</v>
      </c>
      <c r="I2715" s="5" t="str">
        <v>Completed</v>
      </c>
      <c r="J2715" s="220">
        <f>_xlfn.XLOOKUP(G2715,Calendar!$A$2:$A$300,Calendar!$B$2:$B$300)</f>
        <v>43354</v>
      </c>
      <c r="K2715" s="5" t="b">
        <f t="shared" ca="1" si="132"/>
        <v>1</v>
      </c>
      <c r="L2715" s="5" t="str">
        <f t="shared" si="133"/>
        <v>MathHorizons: Math 37</v>
      </c>
    </row>
    <row r="2716" spans="1:12" hidden="1" x14ac:dyDescent="0.25">
      <c r="A2716" s="217" t="str">
        <f t="shared" si="131"/>
        <v>ƒ __/__</v>
      </c>
      <c r="B2716" s="217" t="str">
        <f>IFERROR(IF(VLOOKUP(L2716,ActivityList[#Data],13,0)="Yes"," "&amp;Map,"")&amp;IF(VLOOKUP(L2716,ActivityList[#Data],14,0)="Yes"," "&amp;Timeline,IF(VLOOKUP(L2716,ActivityList[#Data],14,0)="Figure"," "&amp;Timeline&amp;Figure,"")),"")</f>
        <v/>
      </c>
      <c r="C2716" s="85" t="str">
        <v>Lessons 145-146</v>
      </c>
      <c r="D2716" s="218" t="str">
        <v>Horizons: Math 3</v>
      </c>
      <c r="E2716" s="218" t="str">
        <v>Math</v>
      </c>
      <c r="F2716" s="219">
        <v>0</v>
      </c>
      <c r="G2716" s="5">
        <v>8</v>
      </c>
      <c r="H2716" s="5" t="str">
        <v>Jesse</v>
      </c>
      <c r="I2716" s="5" t="str">
        <v>Completed</v>
      </c>
      <c r="J2716" s="220">
        <f>_xlfn.XLOOKUP(G2716,Calendar!$A$2:$A$300,Calendar!$B$2:$B$300)</f>
        <v>43355</v>
      </c>
      <c r="K2716" s="5" t="b">
        <f t="shared" ca="1" si="132"/>
        <v>1</v>
      </c>
      <c r="L2716" s="5" t="str">
        <f t="shared" si="133"/>
        <v>MathHorizons: Math 38</v>
      </c>
    </row>
    <row r="2717" spans="1:12" hidden="1" x14ac:dyDescent="0.25">
      <c r="A2717" s="217" t="str">
        <f t="shared" si="131"/>
        <v>ƒ __/__</v>
      </c>
      <c r="B2717" s="217" t="str">
        <f>IFERROR(IF(VLOOKUP(L2717,ActivityList[#Data],13,0)="Yes"," "&amp;Map,"")&amp;IF(VLOOKUP(L2717,ActivityList[#Data],14,0)="Yes"," "&amp;Timeline,IF(VLOOKUP(L2717,ActivityList[#Data],14,0)="Figure"," "&amp;Timeline&amp;Figure,"")),"")</f>
        <v/>
      </c>
      <c r="C2717" s="85" t="str">
        <v>Lessons 147-148</v>
      </c>
      <c r="D2717" s="218" t="str">
        <v>Horizons: Math 3</v>
      </c>
      <c r="E2717" s="218" t="str">
        <v>Math</v>
      </c>
      <c r="F2717" s="219">
        <v>0</v>
      </c>
      <c r="G2717" s="5">
        <v>9</v>
      </c>
      <c r="H2717" s="5" t="str">
        <v>Jesse</v>
      </c>
      <c r="I2717" s="5" t="str">
        <v>Completed</v>
      </c>
      <c r="J2717" s="220">
        <f>_xlfn.XLOOKUP(G2717,Calendar!$A$2:$A$300,Calendar!$B$2:$B$300)</f>
        <v>43356</v>
      </c>
      <c r="K2717" s="5" t="b">
        <f t="shared" ca="1" si="132"/>
        <v>1</v>
      </c>
      <c r="L2717" s="5" t="str">
        <f t="shared" si="133"/>
        <v>MathHorizons: Math 39</v>
      </c>
    </row>
    <row r="2718" spans="1:12" hidden="1" x14ac:dyDescent="0.25">
      <c r="A2718" s="217" t="str">
        <f t="shared" si="131"/>
        <v>ƒ __/__</v>
      </c>
      <c r="B2718" s="217" t="str">
        <f>IFERROR(IF(VLOOKUP(L2718,ActivityList[#Data],13,0)="Yes"," "&amp;Map,"")&amp;IF(VLOOKUP(L2718,ActivityList[#Data],14,0)="Yes"," "&amp;Timeline,IF(VLOOKUP(L2718,ActivityList[#Data],14,0)="Figure"," "&amp;Timeline&amp;Figure,"")),"")</f>
        <v/>
      </c>
      <c r="C2718" s="85" t="str">
        <v>Lesson 149, Test 15</v>
      </c>
      <c r="D2718" s="218" t="str">
        <v>Horizons: Math 3</v>
      </c>
      <c r="E2718" s="218" t="str">
        <v>Math</v>
      </c>
      <c r="F2718" s="219">
        <v>0</v>
      </c>
      <c r="G2718" s="5">
        <v>10</v>
      </c>
      <c r="H2718" s="5" t="str">
        <v>Jesse</v>
      </c>
      <c r="I2718" s="5" t="str">
        <v>Completed</v>
      </c>
      <c r="J2718" s="220">
        <f>_xlfn.XLOOKUP(G2718,Calendar!$A$2:$A$300,Calendar!$B$2:$B$300)</f>
        <v>43357</v>
      </c>
      <c r="K2718" s="5" t="b">
        <f t="shared" ca="1" si="132"/>
        <v>1</v>
      </c>
      <c r="L2718" s="5" t="str">
        <f t="shared" si="133"/>
        <v>MathHorizons: Math 310</v>
      </c>
    </row>
    <row r="2719" spans="1:12" hidden="1" x14ac:dyDescent="0.25">
      <c r="A2719" s="217" t="str">
        <f t="shared" si="131"/>
        <v>ƒ __/__</v>
      </c>
      <c r="B2719" s="217" t="str">
        <f>IFERROR(IF(VLOOKUP(L2719,ActivityList[#Data],13,0)="Yes"," "&amp;Map,"")&amp;IF(VLOOKUP(L2719,ActivityList[#Data],14,0)="Yes"," "&amp;Timeline,IF(VLOOKUP(L2719,ActivityList[#Data],14,0)="Figure"," "&amp;Timeline&amp;Figure,"")),"")</f>
        <v/>
      </c>
      <c r="C2719" s="85" t="str">
        <v>Lessons 151-152</v>
      </c>
      <c r="D2719" s="218" t="str">
        <v>Horizons: Math 3</v>
      </c>
      <c r="E2719" s="218" t="str">
        <v>Math</v>
      </c>
      <c r="F2719" s="219">
        <v>0</v>
      </c>
      <c r="G2719" s="5">
        <v>11</v>
      </c>
      <c r="H2719" s="5" t="str">
        <v>Jesse</v>
      </c>
      <c r="I2719" s="5" t="str">
        <v>Completed</v>
      </c>
      <c r="J2719" s="220">
        <f>_xlfn.XLOOKUP(G2719,Calendar!$A$2:$A$300,Calendar!$B$2:$B$300)</f>
        <v>43360</v>
      </c>
      <c r="K2719" s="5" t="b">
        <f t="shared" ca="1" si="132"/>
        <v>1</v>
      </c>
      <c r="L2719" s="5" t="str">
        <f t="shared" si="133"/>
        <v>MathHorizons: Math 311</v>
      </c>
    </row>
    <row r="2720" spans="1:12" hidden="1" x14ac:dyDescent="0.25">
      <c r="A2720" s="217" t="str">
        <f t="shared" si="131"/>
        <v>ƒ __/__</v>
      </c>
      <c r="B2720" s="217" t="str">
        <f>IFERROR(IF(VLOOKUP(L2720,ActivityList[#Data],13,0)="Yes"," "&amp;Map,"")&amp;IF(VLOOKUP(L2720,ActivityList[#Data],14,0)="Yes"," "&amp;Timeline,IF(VLOOKUP(L2720,ActivityList[#Data],14,0)="Figure"," "&amp;Timeline&amp;Figure,"")),"")</f>
        <v/>
      </c>
      <c r="C2720" s="85" t="str">
        <v>Lessons 153-154</v>
      </c>
      <c r="D2720" s="218" t="str">
        <v>Horizons: Math 3</v>
      </c>
      <c r="E2720" s="218" t="str">
        <v>Math</v>
      </c>
      <c r="F2720" s="219">
        <v>0</v>
      </c>
      <c r="G2720" s="5">
        <v>12</v>
      </c>
      <c r="H2720" s="5" t="str">
        <v>Jesse</v>
      </c>
      <c r="I2720" s="5" t="str">
        <v>Completed</v>
      </c>
      <c r="J2720" s="220">
        <f>_xlfn.XLOOKUP(G2720,Calendar!$A$2:$A$300,Calendar!$B$2:$B$300)</f>
        <v>43361</v>
      </c>
      <c r="K2720" s="5" t="b">
        <f t="shared" ca="1" si="132"/>
        <v>1</v>
      </c>
      <c r="L2720" s="5" t="str">
        <f t="shared" si="133"/>
        <v>MathHorizons: Math 312</v>
      </c>
    </row>
    <row r="2721" spans="1:12" hidden="1" x14ac:dyDescent="0.25">
      <c r="A2721" s="217" t="str">
        <f t="shared" si="131"/>
        <v>ƒ __/__</v>
      </c>
      <c r="B2721" s="217" t="str">
        <f>IFERROR(IF(VLOOKUP(L2721,ActivityList[#Data],13,0)="Yes"," "&amp;Map,"")&amp;IF(VLOOKUP(L2721,ActivityList[#Data],14,0)="Yes"," "&amp;Timeline,IF(VLOOKUP(L2721,ActivityList[#Data],14,0)="Figure"," "&amp;Timeline&amp;Figure,"")),"")</f>
        <v/>
      </c>
      <c r="C2721" s="85" t="str">
        <v>Lessons 155-156</v>
      </c>
      <c r="D2721" s="218" t="str">
        <v>Horizons: Math 3</v>
      </c>
      <c r="E2721" s="218" t="str">
        <v>Math</v>
      </c>
      <c r="F2721" s="219">
        <v>0</v>
      </c>
      <c r="G2721" s="5">
        <v>13</v>
      </c>
      <c r="H2721" s="5" t="str">
        <v>Jesse</v>
      </c>
      <c r="I2721" s="5" t="str">
        <v>Completed</v>
      </c>
      <c r="J2721" s="220">
        <f>_xlfn.XLOOKUP(G2721,Calendar!$A$2:$A$300,Calendar!$B$2:$B$300)</f>
        <v>43362</v>
      </c>
      <c r="K2721" s="5" t="b">
        <f t="shared" ca="1" si="132"/>
        <v>1</v>
      </c>
      <c r="L2721" s="5" t="str">
        <f t="shared" si="133"/>
        <v>MathHorizons: Math 313</v>
      </c>
    </row>
    <row r="2722" spans="1:12" hidden="1" x14ac:dyDescent="0.25">
      <c r="A2722" s="217" t="str">
        <f t="shared" si="131"/>
        <v>ƒ __/__</v>
      </c>
      <c r="B2722" s="217" t="str">
        <f>IFERROR(IF(VLOOKUP(L2722,ActivityList[#Data],13,0)="Yes"," "&amp;Map,"")&amp;IF(VLOOKUP(L2722,ActivityList[#Data],14,0)="Yes"," "&amp;Timeline,IF(VLOOKUP(L2722,ActivityList[#Data],14,0)="Figure"," "&amp;Timeline&amp;Figure,"")),"")</f>
        <v/>
      </c>
      <c r="C2722" s="85" t="str">
        <v>Lessons 157-158</v>
      </c>
      <c r="D2722" s="218" t="str">
        <v>Horizons: Math 3</v>
      </c>
      <c r="E2722" s="218" t="str">
        <v>Math</v>
      </c>
      <c r="F2722" s="219">
        <v>0</v>
      </c>
      <c r="G2722" s="5">
        <v>14</v>
      </c>
      <c r="H2722" s="5" t="str">
        <v>Jesse</v>
      </c>
      <c r="I2722" s="5" t="str">
        <v>Completed</v>
      </c>
      <c r="J2722" s="220">
        <f>_xlfn.XLOOKUP(G2722,Calendar!$A$2:$A$300,Calendar!$B$2:$B$300)</f>
        <v>43363</v>
      </c>
      <c r="K2722" s="5" t="b">
        <f t="shared" ca="1" si="132"/>
        <v>1</v>
      </c>
      <c r="L2722" s="5" t="str">
        <f t="shared" si="133"/>
        <v>MathHorizons: Math 314</v>
      </c>
    </row>
    <row r="2723" spans="1:12" hidden="1" x14ac:dyDescent="0.25">
      <c r="A2723" s="217" t="str">
        <f t="shared" si="131"/>
        <v>ƒ __/__</v>
      </c>
      <c r="B2723" s="217" t="str">
        <f>IFERROR(IF(VLOOKUP(L2723,ActivityList[#Data],13,0)="Yes"," "&amp;Map,"")&amp;IF(VLOOKUP(L2723,ActivityList[#Data],14,0)="Yes"," "&amp;Timeline,IF(VLOOKUP(L2723,ActivityList[#Data],14,0)="Figure"," "&amp;Timeline&amp;Figure,"")),"")</f>
        <v/>
      </c>
      <c r="C2723" s="85" t="str">
        <v>Lesson 159, Test 16</v>
      </c>
      <c r="D2723" s="218" t="str">
        <v>Horizons: Math 3</v>
      </c>
      <c r="E2723" s="218" t="str">
        <v>Math</v>
      </c>
      <c r="F2723" s="219">
        <v>0</v>
      </c>
      <c r="G2723" s="5">
        <v>15</v>
      </c>
      <c r="H2723" s="5" t="str">
        <v>Jesse</v>
      </c>
      <c r="I2723" s="5" t="str">
        <v>Completed</v>
      </c>
      <c r="J2723" s="220">
        <f>_xlfn.XLOOKUP(G2723,Calendar!$A$2:$A$300,Calendar!$B$2:$B$300)</f>
        <v>43364</v>
      </c>
      <c r="K2723" s="5" t="b">
        <f t="shared" ca="1" si="132"/>
        <v>1</v>
      </c>
      <c r="L2723" s="5" t="str">
        <f t="shared" si="133"/>
        <v>MathHorizons: Math 315</v>
      </c>
    </row>
    <row r="2724" spans="1:12" hidden="1" x14ac:dyDescent="0.25">
      <c r="A2724" s="217" t="str">
        <f t="shared" si="131"/>
        <v>ƒ __/__</v>
      </c>
      <c r="B2724" s="217" t="str">
        <f>IFERROR(IF(VLOOKUP(L2724,ActivityList[#Data],13,0)="Yes"," "&amp;Map,"")&amp;IF(VLOOKUP(L2724,ActivityList[#Data],14,0)="Yes"," "&amp;Timeline,IF(VLOOKUP(L2724,ActivityList[#Data],14,0)="Figure"," "&amp;Timeline&amp;Figure,"")),"")</f>
        <v/>
      </c>
      <c r="C2724" s="85" t="str">
        <v>Lessons 1-2</v>
      </c>
      <c r="D2724" s="218" t="str">
        <v>Horizons: Math 4</v>
      </c>
      <c r="E2724" s="218" t="str">
        <v>Math</v>
      </c>
      <c r="F2724" s="219">
        <v>0</v>
      </c>
      <c r="G2724" s="5">
        <v>16</v>
      </c>
      <c r="H2724" s="5" t="str">
        <v>Jesse</v>
      </c>
      <c r="I2724" s="5" t="str">
        <v>Completed</v>
      </c>
      <c r="J2724" s="220">
        <f>_xlfn.XLOOKUP(G2724,Calendar!$A$2:$A$300,Calendar!$B$2:$B$300)</f>
        <v>43367</v>
      </c>
      <c r="K2724" s="5" t="b">
        <f t="shared" ca="1" si="132"/>
        <v>1</v>
      </c>
      <c r="L2724" s="5" t="str">
        <f t="shared" si="133"/>
        <v>MathHorizons: Math 416</v>
      </c>
    </row>
    <row r="2725" spans="1:12" hidden="1" x14ac:dyDescent="0.25">
      <c r="A2725" s="217" t="str">
        <f t="shared" si="131"/>
        <v>ƒ __/__</v>
      </c>
      <c r="B2725" s="217" t="str">
        <f>IFERROR(IF(VLOOKUP(L2725,ActivityList[#Data],13,0)="Yes"," "&amp;Map,"")&amp;IF(VLOOKUP(L2725,ActivityList[#Data],14,0)="Yes"," "&amp;Timeline,IF(VLOOKUP(L2725,ActivityList[#Data],14,0)="Figure"," "&amp;Timeline&amp;Figure,"")),"")</f>
        <v/>
      </c>
      <c r="C2725" s="85" t="str">
        <v>Lessons 3-4</v>
      </c>
      <c r="D2725" s="218" t="str">
        <v>Horizons: Math 4</v>
      </c>
      <c r="E2725" s="218" t="str">
        <v>Math</v>
      </c>
      <c r="F2725" s="219">
        <v>0</v>
      </c>
      <c r="G2725" s="5">
        <v>17</v>
      </c>
      <c r="H2725" s="5" t="str">
        <v>Jesse</v>
      </c>
      <c r="I2725" s="5" t="str">
        <v>Completed</v>
      </c>
      <c r="J2725" s="220">
        <f>_xlfn.XLOOKUP(G2725,Calendar!$A$2:$A$300,Calendar!$B$2:$B$300)</f>
        <v>43368</v>
      </c>
      <c r="K2725" s="5" t="b">
        <f t="shared" ca="1" si="132"/>
        <v>1</v>
      </c>
      <c r="L2725" s="5" t="str">
        <f t="shared" si="133"/>
        <v>MathHorizons: Math 417</v>
      </c>
    </row>
    <row r="2726" spans="1:12" hidden="1" x14ac:dyDescent="0.25">
      <c r="A2726" s="217" t="str">
        <f t="shared" si="131"/>
        <v>ƒ __/__</v>
      </c>
      <c r="B2726" s="217" t="str">
        <f>IFERROR(IF(VLOOKUP(L2726,ActivityList[#Data],13,0)="Yes"," "&amp;Map,"")&amp;IF(VLOOKUP(L2726,ActivityList[#Data],14,0)="Yes"," "&amp;Timeline,IF(VLOOKUP(L2726,ActivityList[#Data],14,0)="Figure"," "&amp;Timeline&amp;Figure,"")),"")</f>
        <v/>
      </c>
      <c r="C2726" s="85" t="str">
        <v>Lessons 5-6</v>
      </c>
      <c r="D2726" s="218" t="str">
        <v>Horizons: Math 4</v>
      </c>
      <c r="E2726" s="218" t="str">
        <v>Math</v>
      </c>
      <c r="F2726" s="219">
        <v>0</v>
      </c>
      <c r="G2726" s="5">
        <v>18</v>
      </c>
      <c r="H2726" s="5" t="str">
        <v>Jesse</v>
      </c>
      <c r="I2726" s="5" t="str">
        <v>Completed</v>
      </c>
      <c r="J2726" s="220">
        <f>_xlfn.XLOOKUP(G2726,Calendar!$A$2:$A$300,Calendar!$B$2:$B$300)</f>
        <v>43369</v>
      </c>
      <c r="K2726" s="5" t="b">
        <f t="shared" ca="1" si="132"/>
        <v>1</v>
      </c>
      <c r="L2726" s="5" t="str">
        <f t="shared" si="133"/>
        <v>MathHorizons: Math 418</v>
      </c>
    </row>
    <row r="2727" spans="1:12" hidden="1" x14ac:dyDescent="0.25">
      <c r="A2727" s="217" t="str">
        <f t="shared" si="131"/>
        <v>ƒ __/__</v>
      </c>
      <c r="B2727" s="217" t="str">
        <f>IFERROR(IF(VLOOKUP(L2727,ActivityList[#Data],13,0)="Yes"," "&amp;Map,"")&amp;IF(VLOOKUP(L2727,ActivityList[#Data],14,0)="Yes"," "&amp;Timeline,IF(VLOOKUP(L2727,ActivityList[#Data],14,0)="Figure"," "&amp;Timeline&amp;Figure,"")),"")</f>
        <v/>
      </c>
      <c r="C2727" s="85" t="str">
        <v>Lessons 7-8</v>
      </c>
      <c r="D2727" s="218" t="str">
        <v>Horizons: Math 4</v>
      </c>
      <c r="E2727" s="218" t="str">
        <v>Math</v>
      </c>
      <c r="F2727" s="219">
        <v>0</v>
      </c>
      <c r="G2727" s="5">
        <v>19</v>
      </c>
      <c r="H2727" s="5" t="str">
        <v>Jesse</v>
      </c>
      <c r="I2727" s="5" t="str">
        <v>Completed</v>
      </c>
      <c r="J2727" s="220">
        <f>_xlfn.XLOOKUP(G2727,Calendar!$A$2:$A$300,Calendar!$B$2:$B$300)</f>
        <v>43370</v>
      </c>
      <c r="K2727" s="5" t="b">
        <f t="shared" ca="1" si="132"/>
        <v>1</v>
      </c>
      <c r="L2727" s="5" t="str">
        <f t="shared" si="133"/>
        <v>MathHorizons: Math 419</v>
      </c>
    </row>
    <row r="2728" spans="1:12" hidden="1" x14ac:dyDescent="0.25">
      <c r="A2728" s="217" t="str">
        <f t="shared" si="131"/>
        <v>ƒ __/__</v>
      </c>
      <c r="B2728" s="217" t="str">
        <f>IFERROR(IF(VLOOKUP(L2728,ActivityList[#Data],13,0)="Yes"," "&amp;Map,"")&amp;IF(VLOOKUP(L2728,ActivityList[#Data],14,0)="Yes"," "&amp;Timeline,IF(VLOOKUP(L2728,ActivityList[#Data],14,0)="Figure"," "&amp;Timeline&amp;Figure,"")),"")</f>
        <v/>
      </c>
      <c r="C2728" s="85" t="str">
        <v>Lessons 9-10</v>
      </c>
      <c r="D2728" s="218" t="str">
        <v>Horizons: Math 4</v>
      </c>
      <c r="E2728" s="218" t="str">
        <v>Math</v>
      </c>
      <c r="F2728" s="219">
        <v>0</v>
      </c>
      <c r="G2728" s="5">
        <v>20</v>
      </c>
      <c r="H2728" s="5" t="str">
        <v>Jesse</v>
      </c>
      <c r="I2728" s="5" t="str">
        <v>Completed</v>
      </c>
      <c r="J2728" s="220">
        <f>_xlfn.XLOOKUP(G2728,Calendar!$A$2:$A$300,Calendar!$B$2:$B$300)</f>
        <v>43371</v>
      </c>
      <c r="K2728" s="5" t="b">
        <f t="shared" ca="1" si="132"/>
        <v>1</v>
      </c>
      <c r="L2728" s="5" t="str">
        <f t="shared" si="133"/>
        <v>MathHorizons: Math 420</v>
      </c>
    </row>
    <row r="2729" spans="1:12" hidden="1" x14ac:dyDescent="0.25">
      <c r="A2729" s="217" t="str">
        <f t="shared" si="131"/>
        <v>ƒ __/__</v>
      </c>
      <c r="B2729" s="217" t="str">
        <f>IFERROR(IF(VLOOKUP(L2729,ActivityList[#Data],13,0)="Yes"," "&amp;Map,"")&amp;IF(VLOOKUP(L2729,ActivityList[#Data],14,0)="Yes"," "&amp;Timeline,IF(VLOOKUP(L2729,ActivityList[#Data],14,0)="Figure"," "&amp;Timeline&amp;Figure,"")),"")</f>
        <v/>
      </c>
      <c r="C2729" s="85" t="str">
        <v>Test 1</v>
      </c>
      <c r="D2729" s="218" t="str">
        <v>Horizons: Math 4</v>
      </c>
      <c r="E2729" s="218" t="str">
        <v>Math</v>
      </c>
      <c r="F2729" s="219">
        <v>0</v>
      </c>
      <c r="G2729" s="5">
        <v>21</v>
      </c>
      <c r="H2729" s="5" t="str">
        <v>Jesse</v>
      </c>
      <c r="I2729" s="5" t="str">
        <v>Completed</v>
      </c>
      <c r="J2729" s="220">
        <f>_xlfn.XLOOKUP(G2729,Calendar!$A$2:$A$300,Calendar!$B$2:$B$300)</f>
        <v>43374</v>
      </c>
      <c r="K2729" s="5" t="b">
        <f t="shared" ca="1" si="132"/>
        <v>1</v>
      </c>
      <c r="L2729" s="5" t="str">
        <f t="shared" si="133"/>
        <v>MathHorizons: Math 421</v>
      </c>
    </row>
    <row r="2730" spans="1:12" hidden="1" x14ac:dyDescent="0.25">
      <c r="A2730" s="217" t="str">
        <f t="shared" si="131"/>
        <v>ƒ __/__</v>
      </c>
      <c r="B2730" s="217" t="str">
        <f>IFERROR(IF(VLOOKUP(L2730,ActivityList[#Data],13,0)="Yes"," "&amp;Map,"")&amp;IF(VLOOKUP(L2730,ActivityList[#Data],14,0)="Yes"," "&amp;Timeline,IF(VLOOKUP(L2730,ActivityList[#Data],14,0)="Figure"," "&amp;Timeline&amp;Figure,"")),"")</f>
        <v/>
      </c>
      <c r="C2730" s="85" t="str">
        <v>Lessons 11-12</v>
      </c>
      <c r="D2730" s="218" t="str">
        <v>Horizons: Math 4</v>
      </c>
      <c r="E2730" s="218" t="str">
        <v>Math</v>
      </c>
      <c r="F2730" s="219">
        <v>0</v>
      </c>
      <c r="G2730" s="5">
        <v>22</v>
      </c>
      <c r="H2730" s="5" t="str">
        <v>Jesse</v>
      </c>
      <c r="I2730" s="5" t="str">
        <v>Completed</v>
      </c>
      <c r="J2730" s="220">
        <f>_xlfn.XLOOKUP(G2730,Calendar!$A$2:$A$300,Calendar!$B$2:$B$300)</f>
        <v>43375</v>
      </c>
      <c r="K2730" s="5" t="b">
        <f t="shared" ca="1" si="132"/>
        <v>1</v>
      </c>
      <c r="L2730" s="5" t="str">
        <f t="shared" si="133"/>
        <v>MathHorizons: Math 422</v>
      </c>
    </row>
    <row r="2731" spans="1:12" hidden="1" x14ac:dyDescent="0.25">
      <c r="A2731" s="217" t="str">
        <f t="shared" si="131"/>
        <v>ƒ __/__</v>
      </c>
      <c r="B2731" s="217" t="str">
        <f>IFERROR(IF(VLOOKUP(L2731,ActivityList[#Data],13,0)="Yes"," "&amp;Map,"")&amp;IF(VLOOKUP(L2731,ActivityList[#Data],14,0)="Yes"," "&amp;Timeline,IF(VLOOKUP(L2731,ActivityList[#Data],14,0)="Figure"," "&amp;Timeline&amp;Figure,"")),"")</f>
        <v/>
      </c>
      <c r="C2731" s="85" t="str">
        <v>Lessons 13-14</v>
      </c>
      <c r="D2731" s="218" t="str">
        <v>Horizons: Math 4</v>
      </c>
      <c r="E2731" s="218" t="str">
        <v>Math</v>
      </c>
      <c r="F2731" s="219">
        <v>0</v>
      </c>
      <c r="G2731" s="5">
        <v>23</v>
      </c>
      <c r="H2731" s="5" t="str">
        <v>Jesse</v>
      </c>
      <c r="I2731" s="5" t="str">
        <v>Completed</v>
      </c>
      <c r="J2731" s="220">
        <f>_xlfn.XLOOKUP(G2731,Calendar!$A$2:$A$300,Calendar!$B$2:$B$300)</f>
        <v>43376</v>
      </c>
      <c r="K2731" s="5" t="b">
        <f t="shared" ca="1" si="132"/>
        <v>1</v>
      </c>
      <c r="L2731" s="5" t="str">
        <f t="shared" si="133"/>
        <v>MathHorizons: Math 423</v>
      </c>
    </row>
    <row r="2732" spans="1:12" x14ac:dyDescent="0.25">
      <c r="A2732" s="217" t="str">
        <f t="shared" si="131"/>
        <v>ƒ __/__</v>
      </c>
      <c r="B2732" s="217" t="str">
        <f>IFERROR(IF(VLOOKUP(L2732,ActivityList[#Data],13,0)="Yes"," "&amp;Map,"")&amp;IF(VLOOKUP(L2732,ActivityList[#Data],14,0)="Yes"," "&amp;Timeline,IF(VLOOKUP(L2732,ActivityList[#Data],14,0)="Figure"," "&amp;Timeline&amp;Figure,"")),"")</f>
        <v/>
      </c>
      <c r="C2732" s="85" t="str">
        <v>Lessons 15-16</v>
      </c>
      <c r="D2732" s="218" t="str">
        <v>Horizons: Math 4</v>
      </c>
      <c r="E2732" s="218" t="str">
        <v>Math</v>
      </c>
      <c r="F2732" s="219">
        <v>0</v>
      </c>
      <c r="G2732" s="5">
        <v>24</v>
      </c>
      <c r="H2732" s="5" t="str">
        <v>Jesse</v>
      </c>
      <c r="I2732" s="5" t="str">
        <v>Planned</v>
      </c>
      <c r="J2732" s="220">
        <f>_xlfn.XLOOKUP(G2732,Calendar!$A$2:$A$300,Calendar!$B$2:$B$300)</f>
        <v>43377</v>
      </c>
      <c r="K2732" s="5" t="b">
        <f t="shared" ca="1" si="132"/>
        <v>1</v>
      </c>
      <c r="L2732" s="5" t="str">
        <f t="shared" si="133"/>
        <v>MathHorizons: Math 424</v>
      </c>
    </row>
    <row r="2733" spans="1:12" x14ac:dyDescent="0.25">
      <c r="A2733" s="217" t="str">
        <f t="shared" si="131"/>
        <v>ƒ __/__</v>
      </c>
      <c r="B2733" s="217" t="str">
        <f>IFERROR(IF(VLOOKUP(L2733,ActivityList[#Data],13,0)="Yes"," "&amp;Map,"")&amp;IF(VLOOKUP(L2733,ActivityList[#Data],14,0)="Yes"," "&amp;Timeline,IF(VLOOKUP(L2733,ActivityList[#Data],14,0)="Figure"," "&amp;Timeline&amp;Figure,"")),"")</f>
        <v/>
      </c>
      <c r="C2733" s="85" t="str">
        <v>Lessons 17-18</v>
      </c>
      <c r="D2733" s="218" t="str">
        <v>Horizons: Math 4</v>
      </c>
      <c r="E2733" s="218" t="str">
        <v>Math</v>
      </c>
      <c r="F2733" s="219">
        <v>0</v>
      </c>
      <c r="G2733" s="5">
        <v>25</v>
      </c>
      <c r="H2733" s="5" t="str">
        <v>Jesse</v>
      </c>
      <c r="I2733" s="5" t="str">
        <v>Planned</v>
      </c>
      <c r="J2733" s="220">
        <f>_xlfn.XLOOKUP(G2733,Calendar!$A$2:$A$300,Calendar!$B$2:$B$300)</f>
        <v>43378</v>
      </c>
      <c r="K2733" s="5" t="b">
        <f t="shared" ca="1" si="132"/>
        <v>1</v>
      </c>
      <c r="L2733" s="5" t="str">
        <f t="shared" si="133"/>
        <v>MathHorizons: Math 425</v>
      </c>
    </row>
    <row r="2734" spans="1:12" hidden="1" x14ac:dyDescent="0.25">
      <c r="A2734" s="217" t="str">
        <f t="shared" si="131"/>
        <v>ƒ __/__</v>
      </c>
      <c r="B2734" s="217" t="str">
        <f>IFERROR(IF(VLOOKUP(L2734,ActivityList[#Data],13,0)="Yes"," "&amp;Map,"")&amp;IF(VLOOKUP(L2734,ActivityList[#Data],14,0)="Yes"," "&amp;Timeline,IF(VLOOKUP(L2734,ActivityList[#Data],14,0)="Figure"," "&amp;Timeline&amp;Figure,"")),"")</f>
        <v/>
      </c>
      <c r="C2734" s="85" t="str">
        <v>Lessons 19-20</v>
      </c>
      <c r="D2734" s="218" t="str">
        <v>Horizons: Math 4</v>
      </c>
      <c r="E2734" s="218" t="str">
        <v>Math</v>
      </c>
      <c r="F2734" s="219">
        <v>0</v>
      </c>
      <c r="G2734" s="5">
        <v>26</v>
      </c>
      <c r="H2734" s="5" t="str">
        <v>Jesse</v>
      </c>
      <c r="I2734" s="5" t="str">
        <v>Planned</v>
      </c>
      <c r="J2734" s="220">
        <f>_xlfn.XLOOKUP(G2734,Calendar!$A$2:$A$300,Calendar!$B$2:$B$300)</f>
        <v>43381</v>
      </c>
      <c r="K2734" s="5" t="b">
        <f t="shared" ca="1" si="132"/>
        <v>0</v>
      </c>
      <c r="L2734" s="5" t="str">
        <f t="shared" si="133"/>
        <v>MathHorizons: Math 426</v>
      </c>
    </row>
    <row r="2735" spans="1:12" hidden="1" x14ac:dyDescent="0.25">
      <c r="A2735" s="217" t="str">
        <f t="shared" si="131"/>
        <v>ƒ __/__</v>
      </c>
      <c r="B2735" s="217" t="str">
        <f>IFERROR(IF(VLOOKUP(L2735,ActivityList[#Data],13,0)="Yes"," "&amp;Map,"")&amp;IF(VLOOKUP(L2735,ActivityList[#Data],14,0)="Yes"," "&amp;Timeline,IF(VLOOKUP(L2735,ActivityList[#Data],14,0)="Figure"," "&amp;Timeline&amp;Figure,"")),"")</f>
        <v/>
      </c>
      <c r="C2735" s="85" t="str">
        <v>Test 2</v>
      </c>
      <c r="D2735" s="218" t="str">
        <v>Horizons: Math 4</v>
      </c>
      <c r="E2735" s="218" t="str">
        <v>Math</v>
      </c>
      <c r="F2735" s="219">
        <v>0</v>
      </c>
      <c r="G2735" s="5">
        <v>27</v>
      </c>
      <c r="H2735" s="5" t="str">
        <v>Jesse</v>
      </c>
      <c r="I2735" s="5" t="str">
        <v>Planned</v>
      </c>
      <c r="J2735" s="220">
        <f>_xlfn.XLOOKUP(G2735,Calendar!$A$2:$A$300,Calendar!$B$2:$B$300)</f>
        <v>43382</v>
      </c>
      <c r="K2735" s="5" t="b">
        <f t="shared" ca="1" si="132"/>
        <v>0</v>
      </c>
      <c r="L2735" s="5" t="str">
        <f t="shared" si="133"/>
        <v>MathHorizons: Math 427</v>
      </c>
    </row>
    <row r="2736" spans="1:12" hidden="1" x14ac:dyDescent="0.25">
      <c r="A2736" s="217" t="str">
        <f t="shared" si="131"/>
        <v>ƒ __/__</v>
      </c>
      <c r="B2736" s="217" t="str">
        <f>IFERROR(IF(VLOOKUP(L2736,ActivityList[#Data],13,0)="Yes"," "&amp;Map,"")&amp;IF(VLOOKUP(L2736,ActivityList[#Data],14,0)="Yes"," "&amp;Timeline,IF(VLOOKUP(L2736,ActivityList[#Data],14,0)="Figure"," "&amp;Timeline&amp;Figure,"")),"")</f>
        <v/>
      </c>
      <c r="C2736" s="85" t="str">
        <v>Lessons 21-22</v>
      </c>
      <c r="D2736" s="218" t="str">
        <v>Horizons: Math 4</v>
      </c>
      <c r="E2736" s="218" t="str">
        <v>Math</v>
      </c>
      <c r="F2736" s="219">
        <v>0</v>
      </c>
      <c r="G2736" s="5">
        <v>28</v>
      </c>
      <c r="H2736" s="5" t="str">
        <v>Jesse</v>
      </c>
      <c r="I2736" s="5" t="str">
        <v>Planned</v>
      </c>
      <c r="J2736" s="220">
        <f>_xlfn.XLOOKUP(G2736,Calendar!$A$2:$A$300,Calendar!$B$2:$B$300)</f>
        <v>43383</v>
      </c>
      <c r="K2736" s="5" t="b">
        <f t="shared" ca="1" si="132"/>
        <v>0</v>
      </c>
      <c r="L2736" s="5" t="str">
        <f t="shared" si="133"/>
        <v>MathHorizons: Math 428</v>
      </c>
    </row>
    <row r="2737" spans="1:12" hidden="1" x14ac:dyDescent="0.25">
      <c r="A2737" s="217" t="str">
        <f t="shared" si="131"/>
        <v>ƒ __/__</v>
      </c>
      <c r="B2737" s="217" t="str">
        <f>IFERROR(IF(VLOOKUP(L2737,ActivityList[#Data],13,0)="Yes"," "&amp;Map,"")&amp;IF(VLOOKUP(L2737,ActivityList[#Data],14,0)="Yes"," "&amp;Timeline,IF(VLOOKUP(L2737,ActivityList[#Data],14,0)="Figure"," "&amp;Timeline&amp;Figure,"")),"")</f>
        <v/>
      </c>
      <c r="C2737" s="85" t="str">
        <v>Lesson 23</v>
      </c>
      <c r="D2737" s="218" t="str">
        <v>Horizons: Math 4</v>
      </c>
      <c r="E2737" s="218" t="str">
        <v>Math</v>
      </c>
      <c r="F2737" s="219">
        <v>0</v>
      </c>
      <c r="G2737" s="5">
        <v>29</v>
      </c>
      <c r="H2737" s="5" t="str">
        <v>Jesse</v>
      </c>
      <c r="I2737" s="5" t="str">
        <v>Planned</v>
      </c>
      <c r="J2737" s="220">
        <f>_xlfn.XLOOKUP(G2737,Calendar!$A$2:$A$300,Calendar!$B$2:$B$300)</f>
        <v>43384</v>
      </c>
      <c r="K2737" s="5" t="b">
        <f t="shared" ca="1" si="132"/>
        <v>0</v>
      </c>
      <c r="L2737" s="5" t="str">
        <f t="shared" si="133"/>
        <v>MathHorizons: Math 429</v>
      </c>
    </row>
    <row r="2738" spans="1:12" hidden="1" x14ac:dyDescent="0.25">
      <c r="A2738" s="217" t="str">
        <f t="shared" si="131"/>
        <v>ƒ __/__</v>
      </c>
      <c r="B2738" s="217" t="str">
        <f>IFERROR(IF(VLOOKUP(L2738,ActivityList[#Data],13,0)="Yes"," "&amp;Map,"")&amp;IF(VLOOKUP(L2738,ActivityList[#Data],14,0)="Yes"," "&amp;Timeline,IF(VLOOKUP(L2738,ActivityList[#Data],14,0)="Figure"," "&amp;Timeline&amp;Figure,"")),"")</f>
        <v/>
      </c>
      <c r="C2738" s="85" t="str">
        <v>Lesson 24</v>
      </c>
      <c r="D2738" s="218" t="str">
        <v>Horizons: Math 4</v>
      </c>
      <c r="E2738" s="218" t="str">
        <v>Math</v>
      </c>
      <c r="F2738" s="219">
        <v>0</v>
      </c>
      <c r="G2738" s="5">
        <v>30</v>
      </c>
      <c r="H2738" s="5" t="str">
        <v>Jesse</v>
      </c>
      <c r="I2738" s="5" t="str">
        <v>Planned</v>
      </c>
      <c r="J2738" s="220">
        <f>_xlfn.XLOOKUP(G2738,Calendar!$A$2:$A$300,Calendar!$B$2:$B$300)</f>
        <v>43385</v>
      </c>
      <c r="K2738" s="5" t="b">
        <f t="shared" ca="1" si="132"/>
        <v>0</v>
      </c>
      <c r="L2738" s="5" t="str">
        <f t="shared" si="133"/>
        <v>MathHorizons: Math 430</v>
      </c>
    </row>
    <row r="2739" spans="1:12" hidden="1" x14ac:dyDescent="0.25">
      <c r="A2739" s="217" t="str">
        <f t="shared" si="131"/>
        <v>ƒ __/__</v>
      </c>
      <c r="B2739" s="217" t="str">
        <f>IFERROR(IF(VLOOKUP(L2739,ActivityList[#Data],13,0)="Yes"," "&amp;Map,"")&amp;IF(VLOOKUP(L2739,ActivityList[#Data],14,0)="Yes"," "&amp;Timeline,IF(VLOOKUP(L2739,ActivityList[#Data],14,0)="Figure"," "&amp;Timeline&amp;Figure,"")),"")</f>
        <v/>
      </c>
      <c r="C2739" s="85" t="str">
        <v>Lesson 25</v>
      </c>
      <c r="D2739" s="218" t="str">
        <v>Horizons: Math 4</v>
      </c>
      <c r="E2739" s="218" t="str">
        <v>Math</v>
      </c>
      <c r="F2739" s="219">
        <v>0</v>
      </c>
      <c r="G2739" s="5">
        <v>31</v>
      </c>
      <c r="H2739" s="5" t="str">
        <v>Jesse</v>
      </c>
      <c r="I2739" s="5" t="str">
        <v>Planned</v>
      </c>
      <c r="J2739" s="220">
        <f>_xlfn.XLOOKUP(G2739,Calendar!$A$2:$A$300,Calendar!$B$2:$B$300)</f>
        <v>43388</v>
      </c>
      <c r="K2739" s="5" t="b">
        <f t="shared" ca="1" si="132"/>
        <v>0</v>
      </c>
      <c r="L2739" s="5" t="str">
        <f t="shared" si="133"/>
        <v>MathHorizons: Math 431</v>
      </c>
    </row>
    <row r="2740" spans="1:12" hidden="1" x14ac:dyDescent="0.25">
      <c r="A2740" s="217" t="str">
        <f t="shared" si="131"/>
        <v>ƒ __/__</v>
      </c>
      <c r="B2740" s="217" t="str">
        <f>IFERROR(IF(VLOOKUP(L2740,ActivityList[#Data],13,0)="Yes"," "&amp;Map,"")&amp;IF(VLOOKUP(L2740,ActivityList[#Data],14,0)="Yes"," "&amp;Timeline,IF(VLOOKUP(L2740,ActivityList[#Data],14,0)="Figure"," "&amp;Timeline&amp;Figure,"")),"")</f>
        <v/>
      </c>
      <c r="C2740" s="85" t="str">
        <v>Lesson 26</v>
      </c>
      <c r="D2740" s="218" t="str">
        <v>Horizons: Math 4</v>
      </c>
      <c r="E2740" s="218" t="str">
        <v>Math</v>
      </c>
      <c r="F2740" s="219">
        <v>0</v>
      </c>
      <c r="G2740" s="5">
        <v>32</v>
      </c>
      <c r="H2740" s="5" t="str">
        <v>Jesse</v>
      </c>
      <c r="I2740" s="5" t="str">
        <v>Planned</v>
      </c>
      <c r="J2740" s="220">
        <f>_xlfn.XLOOKUP(G2740,Calendar!$A$2:$A$300,Calendar!$B$2:$B$300)</f>
        <v>43389</v>
      </c>
      <c r="K2740" s="5" t="b">
        <f t="shared" ca="1" si="132"/>
        <v>0</v>
      </c>
      <c r="L2740" s="5" t="str">
        <f t="shared" si="133"/>
        <v>MathHorizons: Math 432</v>
      </c>
    </row>
    <row r="2741" spans="1:12" hidden="1" x14ac:dyDescent="0.25">
      <c r="A2741" s="217" t="str">
        <f t="shared" si="131"/>
        <v>ƒ __/__</v>
      </c>
      <c r="B2741" s="217" t="str">
        <f>IFERROR(IF(VLOOKUP(L2741,ActivityList[#Data],13,0)="Yes"," "&amp;Map,"")&amp;IF(VLOOKUP(L2741,ActivityList[#Data],14,0)="Yes"," "&amp;Timeline,IF(VLOOKUP(L2741,ActivityList[#Data],14,0)="Figure"," "&amp;Timeline&amp;Figure,"")),"")</f>
        <v/>
      </c>
      <c r="C2741" s="85" t="str">
        <v>Lesson 27</v>
      </c>
      <c r="D2741" s="218" t="str">
        <v>Horizons: Math 4</v>
      </c>
      <c r="E2741" s="218" t="str">
        <v>Math</v>
      </c>
      <c r="F2741" s="219">
        <v>0</v>
      </c>
      <c r="G2741" s="5">
        <v>33</v>
      </c>
      <c r="H2741" s="5" t="str">
        <v>Jesse</v>
      </c>
      <c r="I2741" s="5" t="str">
        <v>Planned</v>
      </c>
      <c r="J2741" s="220">
        <f>_xlfn.XLOOKUP(G2741,Calendar!$A$2:$A$300,Calendar!$B$2:$B$300)</f>
        <v>43390</v>
      </c>
      <c r="K2741" s="5" t="b">
        <f t="shared" ca="1" si="132"/>
        <v>0</v>
      </c>
      <c r="L2741" s="5" t="str">
        <f t="shared" si="133"/>
        <v>MathHorizons: Math 433</v>
      </c>
    </row>
    <row r="2742" spans="1:12" hidden="1" x14ac:dyDescent="0.25">
      <c r="A2742" s="217" t="str">
        <f t="shared" si="131"/>
        <v>ƒ __/__</v>
      </c>
      <c r="B2742" s="217" t="str">
        <f>IFERROR(IF(VLOOKUP(L2742,ActivityList[#Data],13,0)="Yes"," "&amp;Map,"")&amp;IF(VLOOKUP(L2742,ActivityList[#Data],14,0)="Yes"," "&amp;Timeline,IF(VLOOKUP(L2742,ActivityList[#Data],14,0)="Figure"," "&amp;Timeline&amp;Figure,"")),"")</f>
        <v/>
      </c>
      <c r="C2742" s="85" t="str">
        <v>Lesson 28</v>
      </c>
      <c r="D2742" s="218" t="str">
        <v>Horizons: Math 4</v>
      </c>
      <c r="E2742" s="218" t="str">
        <v>Math</v>
      </c>
      <c r="F2742" s="219">
        <v>0</v>
      </c>
      <c r="G2742" s="5">
        <v>34</v>
      </c>
      <c r="H2742" s="5" t="str">
        <v>Jesse</v>
      </c>
      <c r="I2742" s="5" t="str">
        <v>Planned</v>
      </c>
      <c r="J2742" s="220">
        <f>_xlfn.XLOOKUP(G2742,Calendar!$A$2:$A$300,Calendar!$B$2:$B$300)</f>
        <v>43391</v>
      </c>
      <c r="K2742" s="5" t="b">
        <f t="shared" ca="1" si="132"/>
        <v>0</v>
      </c>
      <c r="L2742" s="5" t="str">
        <f t="shared" si="133"/>
        <v>MathHorizons: Math 434</v>
      </c>
    </row>
    <row r="2743" spans="1:12" hidden="1" x14ac:dyDescent="0.25">
      <c r="A2743" s="217" t="str">
        <f t="shared" si="131"/>
        <v>ƒ __/__</v>
      </c>
      <c r="B2743" s="217" t="str">
        <f>IFERROR(IF(VLOOKUP(L2743,ActivityList[#Data],13,0)="Yes"," "&amp;Map,"")&amp;IF(VLOOKUP(L2743,ActivityList[#Data],14,0)="Yes"," "&amp;Timeline,IF(VLOOKUP(L2743,ActivityList[#Data],14,0)="Figure"," "&amp;Timeline&amp;Figure,"")),"")</f>
        <v/>
      </c>
      <c r="C2743" s="85" t="str">
        <v>Lesson 29</v>
      </c>
      <c r="D2743" s="218" t="str">
        <v>Horizons: Math 4</v>
      </c>
      <c r="E2743" s="218" t="str">
        <v>Math</v>
      </c>
      <c r="F2743" s="219">
        <v>0</v>
      </c>
      <c r="G2743" s="5">
        <v>35</v>
      </c>
      <c r="H2743" s="5" t="str">
        <v>Jesse</v>
      </c>
      <c r="I2743" s="5" t="str">
        <v>Planned</v>
      </c>
      <c r="J2743" s="220">
        <f>_xlfn.XLOOKUP(G2743,Calendar!$A$2:$A$300,Calendar!$B$2:$B$300)</f>
        <v>43392</v>
      </c>
      <c r="K2743" s="5" t="b">
        <f t="shared" ca="1" si="132"/>
        <v>0</v>
      </c>
      <c r="L2743" s="5" t="str">
        <f t="shared" si="133"/>
        <v>MathHorizons: Math 435</v>
      </c>
    </row>
    <row r="2744" spans="1:12" hidden="1" x14ac:dyDescent="0.25">
      <c r="A2744" s="217" t="str">
        <f t="shared" si="131"/>
        <v>ƒ __/__</v>
      </c>
      <c r="B2744" s="217" t="str">
        <f>IFERROR(IF(VLOOKUP(L2744,ActivityList[#Data],13,0)="Yes"," "&amp;Map,"")&amp;IF(VLOOKUP(L2744,ActivityList[#Data],14,0)="Yes"," "&amp;Timeline,IF(VLOOKUP(L2744,ActivityList[#Data],14,0)="Figure"," "&amp;Timeline&amp;Figure,"")),"")</f>
        <v/>
      </c>
      <c r="C2744" s="85" t="str">
        <v>Lesson 30</v>
      </c>
      <c r="D2744" s="218" t="str">
        <v>Horizons: Math 4</v>
      </c>
      <c r="E2744" s="218" t="str">
        <v>Math</v>
      </c>
      <c r="F2744" s="219">
        <v>0</v>
      </c>
      <c r="G2744" s="5">
        <v>36</v>
      </c>
      <c r="H2744" s="5" t="str">
        <v>Jesse</v>
      </c>
      <c r="I2744" s="5" t="str">
        <v>Planned</v>
      </c>
      <c r="J2744" s="220">
        <f>_xlfn.XLOOKUP(G2744,Calendar!$A$2:$A$300,Calendar!$B$2:$B$300)</f>
        <v>43395</v>
      </c>
      <c r="K2744" s="5" t="b">
        <f t="shared" ca="1" si="132"/>
        <v>0</v>
      </c>
      <c r="L2744" s="5" t="str">
        <f t="shared" si="133"/>
        <v>MathHorizons: Math 436</v>
      </c>
    </row>
    <row r="2745" spans="1:12" hidden="1" x14ac:dyDescent="0.25">
      <c r="A2745" s="217" t="str">
        <f t="shared" si="131"/>
        <v>ƒ __/__</v>
      </c>
      <c r="B2745" s="217" t="str">
        <f>IFERROR(IF(VLOOKUP(L2745,ActivityList[#Data],13,0)="Yes"," "&amp;Map,"")&amp;IF(VLOOKUP(L2745,ActivityList[#Data],14,0)="Yes"," "&amp;Timeline,IF(VLOOKUP(L2745,ActivityList[#Data],14,0)="Figure"," "&amp;Timeline&amp;Figure,"")),"")</f>
        <v/>
      </c>
      <c r="C2745" s="85" t="str">
        <v>Test 3</v>
      </c>
      <c r="D2745" s="218" t="str">
        <v>Horizons: Math 4</v>
      </c>
      <c r="E2745" s="218" t="str">
        <v>Math</v>
      </c>
      <c r="F2745" s="219">
        <v>0</v>
      </c>
      <c r="G2745" s="5">
        <v>37</v>
      </c>
      <c r="H2745" s="5" t="str">
        <v>Jesse</v>
      </c>
      <c r="I2745" s="5" t="str">
        <v>Planned</v>
      </c>
      <c r="J2745" s="220">
        <f>_xlfn.XLOOKUP(G2745,Calendar!$A$2:$A$300,Calendar!$B$2:$B$300)</f>
        <v>43396</v>
      </c>
      <c r="K2745" s="5" t="b">
        <f t="shared" ca="1" si="132"/>
        <v>0</v>
      </c>
      <c r="L2745" s="5" t="str">
        <f t="shared" si="133"/>
        <v>MathHorizons: Math 437</v>
      </c>
    </row>
    <row r="2746" spans="1:12" hidden="1" x14ac:dyDescent="0.25">
      <c r="A2746" s="217" t="str">
        <f t="shared" si="131"/>
        <v>ƒ __/__</v>
      </c>
      <c r="B2746" s="217" t="str">
        <f>IFERROR(IF(VLOOKUP(L2746,ActivityList[#Data],13,0)="Yes"," "&amp;Map,"")&amp;IF(VLOOKUP(L2746,ActivityList[#Data],14,0)="Yes"," "&amp;Timeline,IF(VLOOKUP(L2746,ActivityList[#Data],14,0)="Figure"," "&amp;Timeline&amp;Figure,"")),"")</f>
        <v/>
      </c>
      <c r="C2746" s="85" t="str">
        <v>Lesson 31</v>
      </c>
      <c r="D2746" s="218" t="str">
        <v>Horizons: Math 4</v>
      </c>
      <c r="E2746" s="218" t="str">
        <v>Math</v>
      </c>
      <c r="F2746" s="219">
        <v>0</v>
      </c>
      <c r="G2746" s="5">
        <v>38</v>
      </c>
      <c r="H2746" s="5" t="str">
        <v>Jesse</v>
      </c>
      <c r="I2746" s="5" t="str">
        <v>Planned</v>
      </c>
      <c r="J2746" s="220">
        <f>_xlfn.XLOOKUP(G2746,Calendar!$A$2:$A$300,Calendar!$B$2:$B$300)</f>
        <v>43397</v>
      </c>
      <c r="K2746" s="5" t="b">
        <f t="shared" ca="1" si="132"/>
        <v>0</v>
      </c>
      <c r="L2746" s="5" t="str">
        <f t="shared" si="133"/>
        <v>MathHorizons: Math 438</v>
      </c>
    </row>
    <row r="2747" spans="1:12" hidden="1" x14ac:dyDescent="0.25">
      <c r="A2747" s="217" t="str">
        <f t="shared" si="131"/>
        <v>ƒ __/__</v>
      </c>
      <c r="B2747" s="217" t="str">
        <f>IFERROR(IF(VLOOKUP(L2747,ActivityList[#Data],13,0)="Yes"," "&amp;Map,"")&amp;IF(VLOOKUP(L2747,ActivityList[#Data],14,0)="Yes"," "&amp;Timeline,IF(VLOOKUP(L2747,ActivityList[#Data],14,0)="Figure"," "&amp;Timeline&amp;Figure,"")),"")</f>
        <v/>
      </c>
      <c r="C2747" s="85" t="str">
        <v>Lesson 32</v>
      </c>
      <c r="D2747" s="218" t="str">
        <v>Horizons: Math 4</v>
      </c>
      <c r="E2747" s="218" t="str">
        <v>Math</v>
      </c>
      <c r="F2747" s="219">
        <v>0</v>
      </c>
      <c r="G2747" s="5">
        <v>39</v>
      </c>
      <c r="H2747" s="5" t="str">
        <v>Jesse</v>
      </c>
      <c r="I2747" s="5" t="str">
        <v>Planned</v>
      </c>
      <c r="J2747" s="220">
        <f>_xlfn.XLOOKUP(G2747,Calendar!$A$2:$A$300,Calendar!$B$2:$B$300)</f>
        <v>43398</v>
      </c>
      <c r="K2747" s="5" t="b">
        <f t="shared" ca="1" si="132"/>
        <v>0</v>
      </c>
      <c r="L2747" s="5" t="str">
        <f t="shared" si="133"/>
        <v>MathHorizons: Math 439</v>
      </c>
    </row>
    <row r="2748" spans="1:12" hidden="1" x14ac:dyDescent="0.25">
      <c r="A2748" s="217" t="str">
        <f t="shared" si="131"/>
        <v>ƒ __/__</v>
      </c>
      <c r="B2748" s="217" t="str">
        <f>IFERROR(IF(VLOOKUP(L2748,ActivityList[#Data],13,0)="Yes"," "&amp;Map,"")&amp;IF(VLOOKUP(L2748,ActivityList[#Data],14,0)="Yes"," "&amp;Timeline,IF(VLOOKUP(L2748,ActivityList[#Data],14,0)="Figure"," "&amp;Timeline&amp;Figure,"")),"")</f>
        <v/>
      </c>
      <c r="C2748" s="85" t="str">
        <v>Lesson 33</v>
      </c>
      <c r="D2748" s="218" t="str">
        <v>Horizons: Math 4</v>
      </c>
      <c r="E2748" s="218" t="str">
        <v>Math</v>
      </c>
      <c r="F2748" s="219">
        <v>0</v>
      </c>
      <c r="G2748" s="5">
        <v>40</v>
      </c>
      <c r="H2748" s="5" t="str">
        <v>Jesse</v>
      </c>
      <c r="I2748" s="5" t="str">
        <v>Planned</v>
      </c>
      <c r="J2748" s="220">
        <f>_xlfn.XLOOKUP(G2748,Calendar!$A$2:$A$300,Calendar!$B$2:$B$300)</f>
        <v>43399</v>
      </c>
      <c r="K2748" s="5" t="b">
        <f t="shared" ca="1" si="132"/>
        <v>0</v>
      </c>
      <c r="L2748" s="5" t="str">
        <f t="shared" si="133"/>
        <v>MathHorizons: Math 440</v>
      </c>
    </row>
    <row r="2749" spans="1:12" hidden="1" x14ac:dyDescent="0.25">
      <c r="A2749" s="217" t="str">
        <f t="shared" si="131"/>
        <v>ƒ __/__</v>
      </c>
      <c r="B2749" s="217" t="str">
        <f>IFERROR(IF(VLOOKUP(L2749,ActivityList[#Data],13,0)="Yes"," "&amp;Map,"")&amp;IF(VLOOKUP(L2749,ActivityList[#Data],14,0)="Yes"," "&amp;Timeline,IF(VLOOKUP(L2749,ActivityList[#Data],14,0)="Figure"," "&amp;Timeline&amp;Figure,"")),"")</f>
        <v/>
      </c>
      <c r="C2749" s="85" t="str">
        <v>Lesson 34</v>
      </c>
      <c r="D2749" s="218" t="str">
        <v>Horizons: Math 4</v>
      </c>
      <c r="E2749" s="218" t="str">
        <v>Math</v>
      </c>
      <c r="F2749" s="219">
        <v>0</v>
      </c>
      <c r="G2749" s="5">
        <v>41</v>
      </c>
      <c r="H2749" s="5" t="str">
        <v>Jesse</v>
      </c>
      <c r="I2749" s="5" t="str">
        <v>Planned</v>
      </c>
      <c r="J2749" s="220">
        <f>_xlfn.XLOOKUP(G2749,Calendar!$A$2:$A$300,Calendar!$B$2:$B$300)</f>
        <v>43402</v>
      </c>
      <c r="K2749" s="5" t="b">
        <f t="shared" ca="1" si="132"/>
        <v>0</v>
      </c>
      <c r="L2749" s="5" t="str">
        <f t="shared" si="133"/>
        <v>MathHorizons: Math 441</v>
      </c>
    </row>
    <row r="2750" spans="1:12" hidden="1" x14ac:dyDescent="0.25">
      <c r="A2750" s="217" t="str">
        <f t="shared" si="131"/>
        <v>ƒ __/__</v>
      </c>
      <c r="B2750" s="217" t="str">
        <f>IFERROR(IF(VLOOKUP(L2750,ActivityList[#Data],13,0)="Yes"," "&amp;Map,"")&amp;IF(VLOOKUP(L2750,ActivityList[#Data],14,0)="Yes"," "&amp;Timeline,IF(VLOOKUP(L2750,ActivityList[#Data],14,0)="Figure"," "&amp;Timeline&amp;Figure,"")),"")</f>
        <v/>
      </c>
      <c r="C2750" s="85" t="str">
        <v>Lesson 35</v>
      </c>
      <c r="D2750" s="218" t="str">
        <v>Horizons: Math 4</v>
      </c>
      <c r="E2750" s="218" t="str">
        <v>Math</v>
      </c>
      <c r="F2750" s="219">
        <v>0</v>
      </c>
      <c r="G2750" s="5">
        <v>42</v>
      </c>
      <c r="H2750" s="5" t="str">
        <v>Jesse</v>
      </c>
      <c r="I2750" s="5" t="str">
        <v>Planned</v>
      </c>
      <c r="J2750" s="220">
        <f>_xlfn.XLOOKUP(G2750,Calendar!$A$2:$A$300,Calendar!$B$2:$B$300)</f>
        <v>43403</v>
      </c>
      <c r="K2750" s="5" t="b">
        <f t="shared" ca="1" si="132"/>
        <v>0</v>
      </c>
      <c r="L2750" s="5" t="str">
        <f t="shared" si="133"/>
        <v>MathHorizons: Math 442</v>
      </c>
    </row>
    <row r="2751" spans="1:12" hidden="1" x14ac:dyDescent="0.25">
      <c r="A2751" s="217" t="str">
        <f t="shared" si="131"/>
        <v>ƒ __/__</v>
      </c>
      <c r="B2751" s="217" t="str">
        <f>IFERROR(IF(VLOOKUP(L2751,ActivityList[#Data],13,0)="Yes"," "&amp;Map,"")&amp;IF(VLOOKUP(L2751,ActivityList[#Data],14,0)="Yes"," "&amp;Timeline,IF(VLOOKUP(L2751,ActivityList[#Data],14,0)="Figure"," "&amp;Timeline&amp;Figure,"")),"")</f>
        <v/>
      </c>
      <c r="C2751" s="85" t="str">
        <v>Lesson 36</v>
      </c>
      <c r="D2751" s="218" t="str">
        <v>Horizons: Math 4</v>
      </c>
      <c r="E2751" s="218" t="str">
        <v>Math</v>
      </c>
      <c r="F2751" s="219">
        <v>0</v>
      </c>
      <c r="G2751" s="5">
        <v>43</v>
      </c>
      <c r="H2751" s="5" t="str">
        <v>Jesse</v>
      </c>
      <c r="I2751" s="5" t="str">
        <v>Planned</v>
      </c>
      <c r="J2751" s="220">
        <f>_xlfn.XLOOKUP(G2751,Calendar!$A$2:$A$300,Calendar!$B$2:$B$300)</f>
        <v>43404</v>
      </c>
      <c r="K2751" s="5" t="b">
        <f t="shared" ca="1" si="132"/>
        <v>0</v>
      </c>
      <c r="L2751" s="5" t="str">
        <f t="shared" si="133"/>
        <v>MathHorizons: Math 443</v>
      </c>
    </row>
    <row r="2752" spans="1:12" hidden="1" x14ac:dyDescent="0.25">
      <c r="A2752" s="217" t="str">
        <f t="shared" si="131"/>
        <v>ƒ __/__</v>
      </c>
      <c r="B2752" s="217" t="str">
        <f>IFERROR(IF(VLOOKUP(L2752,ActivityList[#Data],13,0)="Yes"," "&amp;Map,"")&amp;IF(VLOOKUP(L2752,ActivityList[#Data],14,0)="Yes"," "&amp;Timeline,IF(VLOOKUP(L2752,ActivityList[#Data],14,0)="Figure"," "&amp;Timeline&amp;Figure,"")),"")</f>
        <v/>
      </c>
      <c r="C2752" s="85" t="str">
        <v>Lesson 37</v>
      </c>
      <c r="D2752" s="218" t="str">
        <v>Horizons: Math 4</v>
      </c>
      <c r="E2752" s="218" t="str">
        <v>Math</v>
      </c>
      <c r="F2752" s="219">
        <v>0</v>
      </c>
      <c r="G2752" s="5">
        <v>44</v>
      </c>
      <c r="H2752" s="5" t="str">
        <v>Jesse</v>
      </c>
      <c r="I2752" s="5" t="str">
        <v>Planned</v>
      </c>
      <c r="J2752" s="220">
        <f>_xlfn.XLOOKUP(G2752,Calendar!$A$2:$A$300,Calendar!$B$2:$B$300)</f>
        <v>43405</v>
      </c>
      <c r="K2752" s="5" t="b">
        <f t="shared" ca="1" si="132"/>
        <v>0</v>
      </c>
      <c r="L2752" s="5" t="str">
        <f t="shared" si="133"/>
        <v>MathHorizons: Math 444</v>
      </c>
    </row>
    <row r="2753" spans="1:12" hidden="1" x14ac:dyDescent="0.25">
      <c r="A2753" s="217" t="str">
        <f t="shared" si="131"/>
        <v>ƒ __/__</v>
      </c>
      <c r="B2753" s="217" t="str">
        <f>IFERROR(IF(VLOOKUP(L2753,ActivityList[#Data],13,0)="Yes"," "&amp;Map,"")&amp;IF(VLOOKUP(L2753,ActivityList[#Data],14,0)="Yes"," "&amp;Timeline,IF(VLOOKUP(L2753,ActivityList[#Data],14,0)="Figure"," "&amp;Timeline&amp;Figure,"")),"")</f>
        <v/>
      </c>
      <c r="C2753" s="85" t="str">
        <v>Lesson 38</v>
      </c>
      <c r="D2753" s="218" t="str">
        <v>Horizons: Math 4</v>
      </c>
      <c r="E2753" s="218" t="str">
        <v>Math</v>
      </c>
      <c r="F2753" s="219">
        <v>0</v>
      </c>
      <c r="G2753" s="5">
        <v>45</v>
      </c>
      <c r="H2753" s="5" t="str">
        <v>Jesse</v>
      </c>
      <c r="I2753" s="5" t="str">
        <v>Planned</v>
      </c>
      <c r="J2753" s="220">
        <f>_xlfn.XLOOKUP(G2753,Calendar!$A$2:$A$300,Calendar!$B$2:$B$300)</f>
        <v>43406</v>
      </c>
      <c r="K2753" s="5" t="b">
        <f t="shared" ca="1" si="132"/>
        <v>0</v>
      </c>
      <c r="L2753" s="5" t="str">
        <f t="shared" si="133"/>
        <v>MathHorizons: Math 445</v>
      </c>
    </row>
    <row r="2754" spans="1:12" hidden="1" x14ac:dyDescent="0.25">
      <c r="A2754" s="217" t="str">
        <f t="shared" si="131"/>
        <v>ƒ __/__</v>
      </c>
      <c r="B2754" s="217" t="str">
        <f>IFERROR(IF(VLOOKUP(L2754,ActivityList[#Data],13,0)="Yes"," "&amp;Map,"")&amp;IF(VLOOKUP(L2754,ActivityList[#Data],14,0)="Yes"," "&amp;Timeline,IF(VLOOKUP(L2754,ActivityList[#Data],14,0)="Figure"," "&amp;Timeline&amp;Figure,"")),"")</f>
        <v/>
      </c>
      <c r="C2754" s="85" t="str">
        <v>Lesson 39</v>
      </c>
      <c r="D2754" s="218" t="str">
        <v>Horizons: Math 4</v>
      </c>
      <c r="E2754" s="218" t="str">
        <v>Math</v>
      </c>
      <c r="F2754" s="219">
        <v>0</v>
      </c>
      <c r="G2754" s="5">
        <v>46</v>
      </c>
      <c r="H2754" s="5" t="str">
        <v>Jesse</v>
      </c>
      <c r="I2754" s="5" t="str">
        <v>Planned</v>
      </c>
      <c r="J2754" s="220">
        <f>_xlfn.XLOOKUP(G2754,Calendar!$A$2:$A$300,Calendar!$B$2:$B$300)</f>
        <v>43409</v>
      </c>
      <c r="K2754" s="5" t="b">
        <f t="shared" ca="1" si="132"/>
        <v>0</v>
      </c>
      <c r="L2754" s="5" t="str">
        <f t="shared" si="133"/>
        <v>MathHorizons: Math 446</v>
      </c>
    </row>
    <row r="2755" spans="1:12" hidden="1" x14ac:dyDescent="0.25">
      <c r="A2755" s="217" t="str">
        <f t="shared" si="131"/>
        <v>ƒ __/__</v>
      </c>
      <c r="B2755" s="217" t="str">
        <f>IFERROR(IF(VLOOKUP(L2755,ActivityList[#Data],13,0)="Yes"," "&amp;Map,"")&amp;IF(VLOOKUP(L2755,ActivityList[#Data],14,0)="Yes"," "&amp;Timeline,IF(VLOOKUP(L2755,ActivityList[#Data],14,0)="Figure"," "&amp;Timeline&amp;Figure,"")),"")</f>
        <v/>
      </c>
      <c r="C2755" s="85" t="str">
        <v>Lesson 40</v>
      </c>
      <c r="D2755" s="218" t="str">
        <v>Horizons: Math 4</v>
      </c>
      <c r="E2755" s="218" t="str">
        <v>Math</v>
      </c>
      <c r="F2755" s="219">
        <v>0</v>
      </c>
      <c r="G2755" s="5">
        <v>47</v>
      </c>
      <c r="H2755" s="5" t="str">
        <v>Jesse</v>
      </c>
      <c r="I2755" s="5" t="str">
        <v>Planned</v>
      </c>
      <c r="J2755" s="220">
        <f>_xlfn.XLOOKUP(G2755,Calendar!$A$2:$A$300,Calendar!$B$2:$B$300)</f>
        <v>43410</v>
      </c>
      <c r="K2755" s="5" t="b">
        <f t="shared" ca="1" si="132"/>
        <v>0</v>
      </c>
      <c r="L2755" s="5" t="str">
        <f t="shared" si="133"/>
        <v>MathHorizons: Math 447</v>
      </c>
    </row>
    <row r="2756" spans="1:12" hidden="1" x14ac:dyDescent="0.25">
      <c r="A2756" s="217" t="str">
        <f t="shared" si="131"/>
        <v>ƒ __/__</v>
      </c>
      <c r="B2756" s="217" t="str">
        <f>IFERROR(IF(VLOOKUP(L2756,ActivityList[#Data],13,0)="Yes"," "&amp;Map,"")&amp;IF(VLOOKUP(L2756,ActivityList[#Data],14,0)="Yes"," "&amp;Timeline,IF(VLOOKUP(L2756,ActivityList[#Data],14,0)="Figure"," "&amp;Timeline&amp;Figure,"")),"")</f>
        <v/>
      </c>
      <c r="C2756" s="85" t="str">
        <v>Test 4</v>
      </c>
      <c r="D2756" s="218" t="str">
        <v>Horizons: Math 4</v>
      </c>
      <c r="E2756" s="218" t="str">
        <v>Math</v>
      </c>
      <c r="F2756" s="219">
        <v>0</v>
      </c>
      <c r="G2756" s="5">
        <v>48</v>
      </c>
      <c r="H2756" s="5" t="str">
        <v>Jesse</v>
      </c>
      <c r="I2756" s="5" t="str">
        <v>Planned</v>
      </c>
      <c r="J2756" s="220">
        <f>_xlfn.XLOOKUP(G2756,Calendar!$A$2:$A$300,Calendar!$B$2:$B$300)</f>
        <v>43411</v>
      </c>
      <c r="K2756" s="5" t="b">
        <f t="shared" ca="1" si="132"/>
        <v>0</v>
      </c>
      <c r="L2756" s="5" t="str">
        <f t="shared" si="133"/>
        <v>MathHorizons: Math 448</v>
      </c>
    </row>
    <row r="2757" spans="1:12" hidden="1" x14ac:dyDescent="0.25">
      <c r="A2757" s="217" t="str">
        <f t="shared" ref="A2757:A2820" si="134">Planned&amp;" __/__"</f>
        <v>ƒ __/__</v>
      </c>
      <c r="B2757" s="217" t="str">
        <f>IFERROR(IF(VLOOKUP(L2757,ActivityList[#Data],13,0)="Yes"," "&amp;Map,"")&amp;IF(VLOOKUP(L2757,ActivityList[#Data],14,0)="Yes"," "&amp;Timeline,IF(VLOOKUP(L2757,ActivityList[#Data],14,0)="Figure"," "&amp;Timeline&amp;Figure,"")),"")</f>
        <v/>
      </c>
      <c r="C2757" s="85" t="str">
        <v>Lesson 41</v>
      </c>
      <c r="D2757" s="218" t="str">
        <v>Horizons: Math 4</v>
      </c>
      <c r="E2757" s="218" t="str">
        <v>Math</v>
      </c>
      <c r="F2757" s="219">
        <v>0</v>
      </c>
      <c r="G2757" s="5">
        <v>49</v>
      </c>
      <c r="H2757" s="5" t="str">
        <v>Jesse</v>
      </c>
      <c r="I2757" s="5" t="str">
        <v>Planned</v>
      </c>
      <c r="J2757" s="220">
        <f>_xlfn.XLOOKUP(G2757,Calendar!$A$2:$A$300,Calendar!$B$2:$B$300)</f>
        <v>43412</v>
      </c>
      <c r="K2757" s="5" t="b">
        <f t="shared" ca="1" si="132"/>
        <v>0</v>
      </c>
      <c r="L2757" s="5" t="str">
        <f t="shared" si="133"/>
        <v>MathHorizons: Math 449</v>
      </c>
    </row>
    <row r="2758" spans="1:12" hidden="1" x14ac:dyDescent="0.25">
      <c r="A2758" s="217" t="str">
        <f t="shared" si="134"/>
        <v>ƒ __/__</v>
      </c>
      <c r="B2758" s="217" t="str">
        <f>IFERROR(IF(VLOOKUP(L2758,ActivityList[#Data],13,0)="Yes"," "&amp;Map,"")&amp;IF(VLOOKUP(L2758,ActivityList[#Data],14,0)="Yes"," "&amp;Timeline,IF(VLOOKUP(L2758,ActivityList[#Data],14,0)="Figure"," "&amp;Timeline&amp;Figure,"")),"")</f>
        <v/>
      </c>
      <c r="C2758" s="85" t="str">
        <v>Lesson 42</v>
      </c>
      <c r="D2758" s="218" t="str">
        <v>Horizons: Math 4</v>
      </c>
      <c r="E2758" s="218" t="str">
        <v>Math</v>
      </c>
      <c r="F2758" s="219">
        <v>0</v>
      </c>
      <c r="G2758" s="5">
        <v>50</v>
      </c>
      <c r="H2758" s="5" t="str">
        <v>Jesse</v>
      </c>
      <c r="I2758" s="5" t="str">
        <v>Planned</v>
      </c>
      <c r="J2758" s="220">
        <f>_xlfn.XLOOKUP(G2758,Calendar!$A$2:$A$300,Calendar!$B$2:$B$300)</f>
        <v>43413</v>
      </c>
      <c r="K2758" s="5" t="b">
        <f t="shared" ca="1" si="132"/>
        <v>0</v>
      </c>
      <c r="L2758" s="5" t="str">
        <f t="shared" si="133"/>
        <v>MathHorizons: Math 450</v>
      </c>
    </row>
    <row r="2759" spans="1:12" hidden="1" x14ac:dyDescent="0.25">
      <c r="A2759" s="217" t="str">
        <f t="shared" si="134"/>
        <v>ƒ __/__</v>
      </c>
      <c r="B2759" s="217" t="str">
        <f>IFERROR(IF(VLOOKUP(L2759,ActivityList[#Data],13,0)="Yes"," "&amp;Map,"")&amp;IF(VLOOKUP(L2759,ActivityList[#Data],14,0)="Yes"," "&amp;Timeline,IF(VLOOKUP(L2759,ActivityList[#Data],14,0)="Figure"," "&amp;Timeline&amp;Figure,"")),"")</f>
        <v/>
      </c>
      <c r="C2759" s="85" t="str">
        <v>Lesson 43</v>
      </c>
      <c r="D2759" s="218" t="str">
        <v>Horizons: Math 4</v>
      </c>
      <c r="E2759" s="218" t="str">
        <v>Math</v>
      </c>
      <c r="F2759" s="219">
        <v>0</v>
      </c>
      <c r="G2759" s="5">
        <v>51</v>
      </c>
      <c r="H2759" s="5" t="str">
        <v>Jesse</v>
      </c>
      <c r="I2759" s="5" t="str">
        <v>Planned</v>
      </c>
      <c r="J2759" s="220">
        <f>_xlfn.XLOOKUP(G2759,Calendar!$A$2:$A$300,Calendar!$B$2:$B$300)</f>
        <v>43416</v>
      </c>
      <c r="K2759" s="5" t="b">
        <f t="shared" ca="1" si="132"/>
        <v>0</v>
      </c>
      <c r="L2759" s="5" t="str">
        <f t="shared" si="133"/>
        <v>MathHorizons: Math 451</v>
      </c>
    </row>
    <row r="2760" spans="1:12" hidden="1" x14ac:dyDescent="0.25">
      <c r="A2760" s="217" t="str">
        <f t="shared" si="134"/>
        <v>ƒ __/__</v>
      </c>
      <c r="B2760" s="217" t="str">
        <f>IFERROR(IF(VLOOKUP(L2760,ActivityList[#Data],13,0)="Yes"," "&amp;Map,"")&amp;IF(VLOOKUP(L2760,ActivityList[#Data],14,0)="Yes"," "&amp;Timeline,IF(VLOOKUP(L2760,ActivityList[#Data],14,0)="Figure"," "&amp;Timeline&amp;Figure,"")),"")</f>
        <v/>
      </c>
      <c r="C2760" s="85" t="str">
        <v>Lesson 44</v>
      </c>
      <c r="D2760" s="218" t="str">
        <v>Horizons: Math 4</v>
      </c>
      <c r="E2760" s="218" t="str">
        <v>Math</v>
      </c>
      <c r="F2760" s="219">
        <v>0</v>
      </c>
      <c r="G2760" s="5">
        <v>52</v>
      </c>
      <c r="H2760" s="5" t="str">
        <v>Jesse</v>
      </c>
      <c r="I2760" s="5" t="str">
        <v>Planned</v>
      </c>
      <c r="J2760" s="220">
        <f>_xlfn.XLOOKUP(G2760,Calendar!$A$2:$A$300,Calendar!$B$2:$B$300)</f>
        <v>43417</v>
      </c>
      <c r="K2760" s="5" t="b">
        <f t="shared" ca="1" si="132"/>
        <v>0</v>
      </c>
      <c r="L2760" s="5" t="str">
        <f t="shared" si="133"/>
        <v>MathHorizons: Math 452</v>
      </c>
    </row>
    <row r="2761" spans="1:12" hidden="1" x14ac:dyDescent="0.25">
      <c r="A2761" s="217" t="str">
        <f t="shared" si="134"/>
        <v>ƒ __/__</v>
      </c>
      <c r="B2761" s="217" t="str">
        <f>IFERROR(IF(VLOOKUP(L2761,ActivityList[#Data],13,0)="Yes"," "&amp;Map,"")&amp;IF(VLOOKUP(L2761,ActivityList[#Data],14,0)="Yes"," "&amp;Timeline,IF(VLOOKUP(L2761,ActivityList[#Data],14,0)="Figure"," "&amp;Timeline&amp;Figure,"")),"")</f>
        <v/>
      </c>
      <c r="C2761" s="85" t="str">
        <v>Lesson 45</v>
      </c>
      <c r="D2761" s="218" t="str">
        <v>Horizons: Math 4</v>
      </c>
      <c r="E2761" s="218" t="str">
        <v>Math</v>
      </c>
      <c r="F2761" s="219">
        <v>0</v>
      </c>
      <c r="G2761" s="5">
        <v>53</v>
      </c>
      <c r="H2761" s="5" t="str">
        <v>Jesse</v>
      </c>
      <c r="I2761" s="5" t="str">
        <v>Planned</v>
      </c>
      <c r="J2761" s="220">
        <f>_xlfn.XLOOKUP(G2761,Calendar!$A$2:$A$300,Calendar!$B$2:$B$300)</f>
        <v>43418</v>
      </c>
      <c r="K2761" s="5" t="b">
        <f t="shared" ca="1" si="132"/>
        <v>0</v>
      </c>
      <c r="L2761" s="5" t="str">
        <f t="shared" si="133"/>
        <v>MathHorizons: Math 453</v>
      </c>
    </row>
    <row r="2762" spans="1:12" hidden="1" x14ac:dyDescent="0.25">
      <c r="A2762" s="217" t="str">
        <f t="shared" si="134"/>
        <v>ƒ __/__</v>
      </c>
      <c r="B2762" s="217" t="str">
        <f>IFERROR(IF(VLOOKUP(L2762,ActivityList[#Data],13,0)="Yes"," "&amp;Map,"")&amp;IF(VLOOKUP(L2762,ActivityList[#Data],14,0)="Yes"," "&amp;Timeline,IF(VLOOKUP(L2762,ActivityList[#Data],14,0)="Figure"," "&amp;Timeline&amp;Figure,"")),"")</f>
        <v/>
      </c>
      <c r="C2762" s="85" t="str">
        <v>Lesson 46</v>
      </c>
      <c r="D2762" s="218" t="str">
        <v>Horizons: Math 4</v>
      </c>
      <c r="E2762" s="218" t="str">
        <v>Math</v>
      </c>
      <c r="F2762" s="219">
        <v>0</v>
      </c>
      <c r="G2762" s="5">
        <v>54</v>
      </c>
      <c r="H2762" s="5" t="str">
        <v>Jesse</v>
      </c>
      <c r="I2762" s="5" t="str">
        <v>Planned</v>
      </c>
      <c r="J2762" s="220">
        <f>_xlfn.XLOOKUP(G2762,Calendar!$A$2:$A$300,Calendar!$B$2:$B$300)</f>
        <v>43419</v>
      </c>
      <c r="K2762" s="5" t="b">
        <f t="shared" ca="1" si="132"/>
        <v>0</v>
      </c>
      <c r="L2762" s="5" t="str">
        <f t="shared" si="133"/>
        <v>MathHorizons: Math 454</v>
      </c>
    </row>
    <row r="2763" spans="1:12" hidden="1" x14ac:dyDescent="0.25">
      <c r="A2763" s="217" t="str">
        <f t="shared" si="134"/>
        <v>ƒ __/__</v>
      </c>
      <c r="B2763" s="217" t="str">
        <f>IFERROR(IF(VLOOKUP(L2763,ActivityList[#Data],13,0)="Yes"," "&amp;Map,"")&amp;IF(VLOOKUP(L2763,ActivityList[#Data],14,0)="Yes"," "&amp;Timeline,IF(VLOOKUP(L2763,ActivityList[#Data],14,0)="Figure"," "&amp;Timeline&amp;Figure,"")),"")</f>
        <v/>
      </c>
      <c r="C2763" s="85" t="str">
        <v>Lesson 47</v>
      </c>
      <c r="D2763" s="218" t="str">
        <v>Horizons: Math 4</v>
      </c>
      <c r="E2763" s="218" t="str">
        <v>Math</v>
      </c>
      <c r="F2763" s="219">
        <v>0</v>
      </c>
      <c r="G2763" s="5">
        <v>55</v>
      </c>
      <c r="H2763" s="5" t="str">
        <v>Jesse</v>
      </c>
      <c r="I2763" s="5" t="str">
        <v>Planned</v>
      </c>
      <c r="J2763" s="220">
        <f>_xlfn.XLOOKUP(G2763,Calendar!$A$2:$A$300,Calendar!$B$2:$B$300)</f>
        <v>43420</v>
      </c>
      <c r="K2763" s="5" t="b">
        <f t="shared" ca="1" si="132"/>
        <v>0</v>
      </c>
      <c r="L2763" s="5" t="str">
        <f t="shared" si="133"/>
        <v>MathHorizons: Math 455</v>
      </c>
    </row>
    <row r="2764" spans="1:12" hidden="1" x14ac:dyDescent="0.25">
      <c r="A2764" s="217" t="str">
        <f t="shared" si="134"/>
        <v>ƒ __/__</v>
      </c>
      <c r="B2764" s="217" t="str">
        <f>IFERROR(IF(VLOOKUP(L2764,ActivityList[#Data],13,0)="Yes"," "&amp;Map,"")&amp;IF(VLOOKUP(L2764,ActivityList[#Data],14,0)="Yes"," "&amp;Timeline,IF(VLOOKUP(L2764,ActivityList[#Data],14,0)="Figure"," "&amp;Timeline&amp;Figure,"")),"")</f>
        <v/>
      </c>
      <c r="C2764" s="85" t="str">
        <v>Lesson 48</v>
      </c>
      <c r="D2764" s="218" t="str">
        <v>Horizons: Math 4</v>
      </c>
      <c r="E2764" s="218" t="str">
        <v>Math</v>
      </c>
      <c r="F2764" s="219">
        <v>0</v>
      </c>
      <c r="G2764" s="5">
        <v>56</v>
      </c>
      <c r="H2764" s="5" t="str">
        <v>Jesse</v>
      </c>
      <c r="I2764" s="5" t="str">
        <v>Planned</v>
      </c>
      <c r="J2764" s="220">
        <f>_xlfn.XLOOKUP(G2764,Calendar!$A$2:$A$300,Calendar!$B$2:$B$300)</f>
        <v>43423</v>
      </c>
      <c r="K2764" s="5" t="b">
        <f t="shared" ca="1" si="132"/>
        <v>0</v>
      </c>
      <c r="L2764" s="5" t="str">
        <f t="shared" si="133"/>
        <v>MathHorizons: Math 456</v>
      </c>
    </row>
    <row r="2765" spans="1:12" hidden="1" x14ac:dyDescent="0.25">
      <c r="A2765" s="217" t="str">
        <f t="shared" si="134"/>
        <v>ƒ __/__</v>
      </c>
      <c r="B2765" s="217" t="str">
        <f>IFERROR(IF(VLOOKUP(L2765,ActivityList[#Data],13,0)="Yes"," "&amp;Map,"")&amp;IF(VLOOKUP(L2765,ActivityList[#Data],14,0)="Yes"," "&amp;Timeline,IF(VLOOKUP(L2765,ActivityList[#Data],14,0)="Figure"," "&amp;Timeline&amp;Figure,"")),"")</f>
        <v/>
      </c>
      <c r="C2765" s="85" t="str">
        <v>Lesson 49</v>
      </c>
      <c r="D2765" s="218" t="str">
        <v>Horizons: Math 4</v>
      </c>
      <c r="E2765" s="218" t="str">
        <v>Math</v>
      </c>
      <c r="F2765" s="219">
        <v>0</v>
      </c>
      <c r="G2765" s="5">
        <v>57</v>
      </c>
      <c r="H2765" s="5" t="str">
        <v>Jesse</v>
      </c>
      <c r="I2765" s="5" t="str">
        <v>Planned</v>
      </c>
      <c r="J2765" s="220">
        <f>_xlfn.XLOOKUP(G2765,Calendar!$A$2:$A$300,Calendar!$B$2:$B$300)</f>
        <v>43424</v>
      </c>
      <c r="K2765" s="5" t="b">
        <f t="shared" ca="1" si="132"/>
        <v>0</v>
      </c>
      <c r="L2765" s="5" t="str">
        <f t="shared" si="133"/>
        <v>MathHorizons: Math 457</v>
      </c>
    </row>
    <row r="2766" spans="1:12" hidden="1" x14ac:dyDescent="0.25">
      <c r="A2766" s="217" t="str">
        <f t="shared" si="134"/>
        <v>ƒ __/__</v>
      </c>
      <c r="B2766" s="217" t="str">
        <f>IFERROR(IF(VLOOKUP(L2766,ActivityList[#Data],13,0)="Yes"," "&amp;Map,"")&amp;IF(VLOOKUP(L2766,ActivityList[#Data],14,0)="Yes"," "&amp;Timeline,IF(VLOOKUP(L2766,ActivityList[#Data],14,0)="Figure"," "&amp;Timeline&amp;Figure,"")),"")</f>
        <v/>
      </c>
      <c r="C2766" s="85" t="str">
        <v>Lesson 50</v>
      </c>
      <c r="D2766" s="218" t="str">
        <v>Horizons: Math 4</v>
      </c>
      <c r="E2766" s="218" t="str">
        <v>Math</v>
      </c>
      <c r="F2766" s="219">
        <v>0</v>
      </c>
      <c r="G2766" s="5">
        <v>58</v>
      </c>
      <c r="H2766" s="5" t="str">
        <v>Jesse</v>
      </c>
      <c r="I2766" s="5" t="str">
        <v>Planned</v>
      </c>
      <c r="J2766" s="220">
        <f>_xlfn.XLOOKUP(G2766,Calendar!$A$2:$A$300,Calendar!$B$2:$B$300)</f>
        <v>43425</v>
      </c>
      <c r="K2766" s="5" t="b">
        <f t="shared" ca="1" si="132"/>
        <v>0</v>
      </c>
      <c r="L2766" s="5" t="str">
        <f t="shared" si="133"/>
        <v>MathHorizons: Math 458</v>
      </c>
    </row>
    <row r="2767" spans="1:12" hidden="1" x14ac:dyDescent="0.25">
      <c r="A2767" s="217" t="str">
        <f t="shared" si="134"/>
        <v>ƒ __/__</v>
      </c>
      <c r="B2767" s="217" t="str">
        <f>IFERROR(IF(VLOOKUP(L2767,ActivityList[#Data],13,0)="Yes"," "&amp;Map,"")&amp;IF(VLOOKUP(L2767,ActivityList[#Data],14,0)="Yes"," "&amp;Timeline,IF(VLOOKUP(L2767,ActivityList[#Data],14,0)="Figure"," "&amp;Timeline&amp;Figure,"")),"")</f>
        <v/>
      </c>
      <c r="C2767" s="85" t="str">
        <v>Test 5</v>
      </c>
      <c r="D2767" s="218" t="str">
        <v>Horizons: Math 4</v>
      </c>
      <c r="E2767" s="218" t="str">
        <v>Math</v>
      </c>
      <c r="F2767" s="219">
        <v>0</v>
      </c>
      <c r="G2767" s="5">
        <v>59</v>
      </c>
      <c r="H2767" s="5" t="str">
        <v>Jesse</v>
      </c>
      <c r="I2767" s="5" t="str">
        <v>Planned</v>
      </c>
      <c r="J2767" s="220">
        <f>_xlfn.XLOOKUP(G2767,Calendar!$A$2:$A$300,Calendar!$B$2:$B$300)</f>
        <v>43426</v>
      </c>
      <c r="K2767" s="5" t="b">
        <f t="shared" ca="1" si="132"/>
        <v>0</v>
      </c>
      <c r="L2767" s="5" t="str">
        <f t="shared" si="133"/>
        <v>MathHorizons: Math 459</v>
      </c>
    </row>
    <row r="2768" spans="1:12" hidden="1" x14ac:dyDescent="0.25">
      <c r="A2768" s="217" t="str">
        <f t="shared" si="134"/>
        <v>ƒ __/__</v>
      </c>
      <c r="B2768" s="217" t="str">
        <f>IFERROR(IF(VLOOKUP(L2768,ActivityList[#Data],13,0)="Yes"," "&amp;Map,"")&amp;IF(VLOOKUP(L2768,ActivityList[#Data],14,0)="Yes"," "&amp;Timeline,IF(VLOOKUP(L2768,ActivityList[#Data],14,0)="Figure"," "&amp;Timeline&amp;Figure,"")),"")</f>
        <v/>
      </c>
      <c r="C2768" s="85" t="str">
        <v>Lesson 51</v>
      </c>
      <c r="D2768" s="218" t="str">
        <v>Horizons: Math 4</v>
      </c>
      <c r="E2768" s="218" t="str">
        <v>Math</v>
      </c>
      <c r="F2768" s="219">
        <v>0</v>
      </c>
      <c r="G2768" s="5">
        <v>60</v>
      </c>
      <c r="H2768" s="5" t="str">
        <v>Jesse</v>
      </c>
      <c r="I2768" s="5" t="str">
        <v>Planned</v>
      </c>
      <c r="J2768" s="220">
        <f>_xlfn.XLOOKUP(G2768,Calendar!$A$2:$A$300,Calendar!$B$2:$B$300)</f>
        <v>43427</v>
      </c>
      <c r="K2768" s="5" t="b">
        <f t="shared" ca="1" si="132"/>
        <v>0</v>
      </c>
      <c r="L2768" s="5" t="str">
        <f t="shared" si="133"/>
        <v>MathHorizons: Math 460</v>
      </c>
    </row>
    <row r="2769" spans="1:12" hidden="1" x14ac:dyDescent="0.25">
      <c r="A2769" s="217" t="str">
        <f t="shared" si="134"/>
        <v>ƒ __/__</v>
      </c>
      <c r="B2769" s="217" t="str">
        <f>IFERROR(IF(VLOOKUP(L2769,ActivityList[#Data],13,0)="Yes"," "&amp;Map,"")&amp;IF(VLOOKUP(L2769,ActivityList[#Data],14,0)="Yes"," "&amp;Timeline,IF(VLOOKUP(L2769,ActivityList[#Data],14,0)="Figure"," "&amp;Timeline&amp;Figure,"")),"")</f>
        <v/>
      </c>
      <c r="C2769" s="85" t="str">
        <v>Lesson 52</v>
      </c>
      <c r="D2769" s="218" t="str">
        <v>Horizons: Math 4</v>
      </c>
      <c r="E2769" s="218" t="str">
        <v>Math</v>
      </c>
      <c r="F2769" s="219">
        <v>0</v>
      </c>
      <c r="G2769" s="5">
        <v>61</v>
      </c>
      <c r="H2769" s="5" t="str">
        <v>Jesse</v>
      </c>
      <c r="I2769" s="5" t="str">
        <v>Planned</v>
      </c>
      <c r="J2769" s="220">
        <f>_xlfn.XLOOKUP(G2769,Calendar!$A$2:$A$300,Calendar!$B$2:$B$300)</f>
        <v>43430</v>
      </c>
      <c r="K2769" s="5" t="b">
        <f t="shared" ca="1" si="132"/>
        <v>0</v>
      </c>
      <c r="L2769" s="5" t="str">
        <f t="shared" si="133"/>
        <v>MathHorizons: Math 461</v>
      </c>
    </row>
    <row r="2770" spans="1:12" hidden="1" x14ac:dyDescent="0.25">
      <c r="A2770" s="217" t="str">
        <f t="shared" si="134"/>
        <v>ƒ __/__</v>
      </c>
      <c r="B2770" s="217" t="str">
        <f>IFERROR(IF(VLOOKUP(L2770,ActivityList[#Data],13,0)="Yes"," "&amp;Map,"")&amp;IF(VLOOKUP(L2770,ActivityList[#Data],14,0)="Yes"," "&amp;Timeline,IF(VLOOKUP(L2770,ActivityList[#Data],14,0)="Figure"," "&amp;Timeline&amp;Figure,"")),"")</f>
        <v/>
      </c>
      <c r="C2770" s="85" t="str">
        <v>Lesson 53</v>
      </c>
      <c r="D2770" s="218" t="str">
        <v>Horizons: Math 4</v>
      </c>
      <c r="E2770" s="218" t="str">
        <v>Math</v>
      </c>
      <c r="F2770" s="219">
        <v>0</v>
      </c>
      <c r="G2770" s="5">
        <v>62</v>
      </c>
      <c r="H2770" s="5" t="str">
        <v>Jesse</v>
      </c>
      <c r="I2770" s="5" t="str">
        <v>Planned</v>
      </c>
      <c r="J2770" s="220">
        <f>_xlfn.XLOOKUP(G2770,Calendar!$A$2:$A$300,Calendar!$B$2:$B$300)</f>
        <v>43431</v>
      </c>
      <c r="K2770" s="5" t="b">
        <f t="shared" ca="1" si="132"/>
        <v>0</v>
      </c>
      <c r="L2770" s="5" t="str">
        <f t="shared" si="133"/>
        <v>MathHorizons: Math 462</v>
      </c>
    </row>
    <row r="2771" spans="1:12" hidden="1" x14ac:dyDescent="0.25">
      <c r="A2771" s="217" t="str">
        <f t="shared" si="134"/>
        <v>ƒ __/__</v>
      </c>
      <c r="B2771" s="217" t="str">
        <f>IFERROR(IF(VLOOKUP(L2771,ActivityList[#Data],13,0)="Yes"," "&amp;Map,"")&amp;IF(VLOOKUP(L2771,ActivityList[#Data],14,0)="Yes"," "&amp;Timeline,IF(VLOOKUP(L2771,ActivityList[#Data],14,0)="Figure"," "&amp;Timeline&amp;Figure,"")),"")</f>
        <v/>
      </c>
      <c r="C2771" s="85" t="str">
        <v>Lesson 54</v>
      </c>
      <c r="D2771" s="218" t="str">
        <v>Horizons: Math 4</v>
      </c>
      <c r="E2771" s="218" t="str">
        <v>Math</v>
      </c>
      <c r="F2771" s="219">
        <v>0</v>
      </c>
      <c r="G2771" s="5">
        <v>63</v>
      </c>
      <c r="H2771" s="5" t="str">
        <v>Jesse</v>
      </c>
      <c r="I2771" s="5" t="str">
        <v>Planned</v>
      </c>
      <c r="J2771" s="220">
        <f>_xlfn.XLOOKUP(G2771,Calendar!$A$2:$A$300,Calendar!$B$2:$B$300)</f>
        <v>43432</v>
      </c>
      <c r="K2771" s="5" t="b">
        <f t="shared" ref="K2771:K2834" ca="1" si="135">J2771&lt;=$D$1</f>
        <v>0</v>
      </c>
      <c r="L2771" s="5" t="str">
        <f t="shared" ref="L2771:L2834" si="136">E2771&amp;D2771&amp;G2771</f>
        <v>MathHorizons: Math 463</v>
      </c>
    </row>
    <row r="2772" spans="1:12" hidden="1" x14ac:dyDescent="0.25">
      <c r="A2772" s="217" t="str">
        <f t="shared" si="134"/>
        <v>ƒ __/__</v>
      </c>
      <c r="B2772" s="217" t="str">
        <f>IFERROR(IF(VLOOKUP(L2772,ActivityList[#Data],13,0)="Yes"," "&amp;Map,"")&amp;IF(VLOOKUP(L2772,ActivityList[#Data],14,0)="Yes"," "&amp;Timeline,IF(VLOOKUP(L2772,ActivityList[#Data],14,0)="Figure"," "&amp;Timeline&amp;Figure,"")),"")</f>
        <v/>
      </c>
      <c r="C2772" s="85" t="str">
        <v>Lesson 55</v>
      </c>
      <c r="D2772" s="218" t="str">
        <v>Horizons: Math 4</v>
      </c>
      <c r="E2772" s="218" t="str">
        <v>Math</v>
      </c>
      <c r="F2772" s="219">
        <v>0</v>
      </c>
      <c r="G2772" s="5">
        <v>64</v>
      </c>
      <c r="H2772" s="5" t="str">
        <v>Jesse</v>
      </c>
      <c r="I2772" s="5" t="str">
        <v>Planned</v>
      </c>
      <c r="J2772" s="220">
        <f>_xlfn.XLOOKUP(G2772,Calendar!$A$2:$A$300,Calendar!$B$2:$B$300)</f>
        <v>43433</v>
      </c>
      <c r="K2772" s="5" t="b">
        <f t="shared" ca="1" si="135"/>
        <v>0</v>
      </c>
      <c r="L2772" s="5" t="str">
        <f t="shared" si="136"/>
        <v>MathHorizons: Math 464</v>
      </c>
    </row>
    <row r="2773" spans="1:12" hidden="1" x14ac:dyDescent="0.25">
      <c r="A2773" s="217" t="str">
        <f t="shared" si="134"/>
        <v>ƒ __/__</v>
      </c>
      <c r="B2773" s="217" t="str">
        <f>IFERROR(IF(VLOOKUP(L2773,ActivityList[#Data],13,0)="Yes"," "&amp;Map,"")&amp;IF(VLOOKUP(L2773,ActivityList[#Data],14,0)="Yes"," "&amp;Timeline,IF(VLOOKUP(L2773,ActivityList[#Data],14,0)="Figure"," "&amp;Timeline&amp;Figure,"")),"")</f>
        <v/>
      </c>
      <c r="C2773" s="85" t="str">
        <v>Lesson 56</v>
      </c>
      <c r="D2773" s="218" t="str">
        <v>Horizons: Math 4</v>
      </c>
      <c r="E2773" s="218" t="str">
        <v>Math</v>
      </c>
      <c r="F2773" s="219">
        <v>0</v>
      </c>
      <c r="G2773" s="5">
        <v>65</v>
      </c>
      <c r="H2773" s="5" t="str">
        <v>Jesse</v>
      </c>
      <c r="I2773" s="5" t="str">
        <v>Planned</v>
      </c>
      <c r="J2773" s="220">
        <f>_xlfn.XLOOKUP(G2773,Calendar!$A$2:$A$300,Calendar!$B$2:$B$300)</f>
        <v>43434</v>
      </c>
      <c r="K2773" s="5" t="b">
        <f t="shared" ca="1" si="135"/>
        <v>0</v>
      </c>
      <c r="L2773" s="5" t="str">
        <f t="shared" si="136"/>
        <v>MathHorizons: Math 465</v>
      </c>
    </row>
    <row r="2774" spans="1:12" hidden="1" x14ac:dyDescent="0.25">
      <c r="A2774" s="217" t="str">
        <f t="shared" si="134"/>
        <v>ƒ __/__</v>
      </c>
      <c r="B2774" s="217" t="str">
        <f>IFERROR(IF(VLOOKUP(L2774,ActivityList[#Data],13,0)="Yes"," "&amp;Map,"")&amp;IF(VLOOKUP(L2774,ActivityList[#Data],14,0)="Yes"," "&amp;Timeline,IF(VLOOKUP(L2774,ActivityList[#Data],14,0)="Figure"," "&amp;Timeline&amp;Figure,"")),"")</f>
        <v/>
      </c>
      <c r="C2774" s="85" t="str">
        <v>Lesson 57</v>
      </c>
      <c r="D2774" s="218" t="str">
        <v>Horizons: Math 4</v>
      </c>
      <c r="E2774" s="218" t="str">
        <v>Math</v>
      </c>
      <c r="F2774" s="219">
        <v>0</v>
      </c>
      <c r="G2774" s="5">
        <v>66</v>
      </c>
      <c r="H2774" s="5" t="str">
        <v>Jesse</v>
      </c>
      <c r="I2774" s="5" t="str">
        <v>Planned</v>
      </c>
      <c r="J2774" s="220">
        <f>_xlfn.XLOOKUP(G2774,Calendar!$A$2:$A$300,Calendar!$B$2:$B$300)</f>
        <v>43437</v>
      </c>
      <c r="K2774" s="5" t="b">
        <f t="shared" ca="1" si="135"/>
        <v>0</v>
      </c>
      <c r="L2774" s="5" t="str">
        <f t="shared" si="136"/>
        <v>MathHorizons: Math 466</v>
      </c>
    </row>
    <row r="2775" spans="1:12" hidden="1" x14ac:dyDescent="0.25">
      <c r="A2775" s="217" t="str">
        <f t="shared" si="134"/>
        <v>ƒ __/__</v>
      </c>
      <c r="B2775" s="217" t="str">
        <f>IFERROR(IF(VLOOKUP(L2775,ActivityList[#Data],13,0)="Yes"," "&amp;Map,"")&amp;IF(VLOOKUP(L2775,ActivityList[#Data],14,0)="Yes"," "&amp;Timeline,IF(VLOOKUP(L2775,ActivityList[#Data],14,0)="Figure"," "&amp;Timeline&amp;Figure,"")),"")</f>
        <v/>
      </c>
      <c r="C2775" s="85" t="str">
        <v>Lesson 58</v>
      </c>
      <c r="D2775" s="218" t="str">
        <v>Horizons: Math 4</v>
      </c>
      <c r="E2775" s="218" t="str">
        <v>Math</v>
      </c>
      <c r="F2775" s="219">
        <v>0</v>
      </c>
      <c r="G2775" s="5">
        <v>67</v>
      </c>
      <c r="H2775" s="5" t="str">
        <v>Jesse</v>
      </c>
      <c r="I2775" s="5" t="str">
        <v>Planned</v>
      </c>
      <c r="J2775" s="220">
        <f>_xlfn.XLOOKUP(G2775,Calendar!$A$2:$A$300,Calendar!$B$2:$B$300)</f>
        <v>43438</v>
      </c>
      <c r="K2775" s="5" t="b">
        <f t="shared" ca="1" si="135"/>
        <v>0</v>
      </c>
      <c r="L2775" s="5" t="str">
        <f t="shared" si="136"/>
        <v>MathHorizons: Math 467</v>
      </c>
    </row>
    <row r="2776" spans="1:12" hidden="1" x14ac:dyDescent="0.25">
      <c r="A2776" s="217" t="str">
        <f t="shared" si="134"/>
        <v>ƒ __/__</v>
      </c>
      <c r="B2776" s="217" t="str">
        <f>IFERROR(IF(VLOOKUP(L2776,ActivityList[#Data],13,0)="Yes"," "&amp;Map,"")&amp;IF(VLOOKUP(L2776,ActivityList[#Data],14,0)="Yes"," "&amp;Timeline,IF(VLOOKUP(L2776,ActivityList[#Data],14,0)="Figure"," "&amp;Timeline&amp;Figure,"")),"")</f>
        <v/>
      </c>
      <c r="C2776" s="85" t="str">
        <v>Lesson 59</v>
      </c>
      <c r="D2776" s="218" t="str">
        <v>Horizons: Math 4</v>
      </c>
      <c r="E2776" s="218" t="str">
        <v>Math</v>
      </c>
      <c r="F2776" s="219">
        <v>0</v>
      </c>
      <c r="G2776" s="5">
        <v>68</v>
      </c>
      <c r="H2776" s="5" t="str">
        <v>Jesse</v>
      </c>
      <c r="I2776" s="5" t="str">
        <v>Planned</v>
      </c>
      <c r="J2776" s="220">
        <f>_xlfn.XLOOKUP(G2776,Calendar!$A$2:$A$300,Calendar!$B$2:$B$300)</f>
        <v>43439</v>
      </c>
      <c r="K2776" s="5" t="b">
        <f t="shared" ca="1" si="135"/>
        <v>0</v>
      </c>
      <c r="L2776" s="5" t="str">
        <f t="shared" si="136"/>
        <v>MathHorizons: Math 468</v>
      </c>
    </row>
    <row r="2777" spans="1:12" hidden="1" x14ac:dyDescent="0.25">
      <c r="A2777" s="217" t="str">
        <f t="shared" si="134"/>
        <v>ƒ __/__</v>
      </c>
      <c r="B2777" s="217" t="str">
        <f>IFERROR(IF(VLOOKUP(L2777,ActivityList[#Data],13,0)="Yes"," "&amp;Map,"")&amp;IF(VLOOKUP(L2777,ActivityList[#Data],14,0)="Yes"," "&amp;Timeline,IF(VLOOKUP(L2777,ActivityList[#Data],14,0)="Figure"," "&amp;Timeline&amp;Figure,"")),"")</f>
        <v/>
      </c>
      <c r="C2777" s="85" t="str">
        <v>Lesson 60</v>
      </c>
      <c r="D2777" s="218" t="str">
        <v>Horizons: Math 4</v>
      </c>
      <c r="E2777" s="218" t="str">
        <v>Math</v>
      </c>
      <c r="F2777" s="219">
        <v>0</v>
      </c>
      <c r="G2777" s="5">
        <v>69</v>
      </c>
      <c r="H2777" s="5" t="str">
        <v>Jesse</v>
      </c>
      <c r="I2777" s="5" t="str">
        <v>Planned</v>
      </c>
      <c r="J2777" s="220">
        <f>_xlfn.XLOOKUP(G2777,Calendar!$A$2:$A$300,Calendar!$B$2:$B$300)</f>
        <v>43440</v>
      </c>
      <c r="K2777" s="5" t="b">
        <f t="shared" ca="1" si="135"/>
        <v>0</v>
      </c>
      <c r="L2777" s="5" t="str">
        <f t="shared" si="136"/>
        <v>MathHorizons: Math 469</v>
      </c>
    </row>
    <row r="2778" spans="1:12" hidden="1" x14ac:dyDescent="0.25">
      <c r="A2778" s="217" t="str">
        <f t="shared" si="134"/>
        <v>ƒ __/__</v>
      </c>
      <c r="B2778" s="217" t="str">
        <f>IFERROR(IF(VLOOKUP(L2778,ActivityList[#Data],13,0)="Yes"," "&amp;Map,"")&amp;IF(VLOOKUP(L2778,ActivityList[#Data],14,0)="Yes"," "&amp;Timeline,IF(VLOOKUP(L2778,ActivityList[#Data],14,0)="Figure"," "&amp;Timeline&amp;Figure,"")),"")</f>
        <v/>
      </c>
      <c r="C2778" s="85" t="str">
        <v>Test 6</v>
      </c>
      <c r="D2778" s="218" t="str">
        <v>Horizons: Math 4</v>
      </c>
      <c r="E2778" s="218" t="str">
        <v>Math</v>
      </c>
      <c r="F2778" s="219">
        <v>0</v>
      </c>
      <c r="G2778" s="5">
        <v>70</v>
      </c>
      <c r="H2778" s="5" t="str">
        <v>Jesse</v>
      </c>
      <c r="I2778" s="5" t="str">
        <v>Planned</v>
      </c>
      <c r="J2778" s="220">
        <f>_xlfn.XLOOKUP(G2778,Calendar!$A$2:$A$300,Calendar!$B$2:$B$300)</f>
        <v>43441</v>
      </c>
      <c r="K2778" s="5" t="b">
        <f t="shared" ca="1" si="135"/>
        <v>0</v>
      </c>
      <c r="L2778" s="5" t="str">
        <f t="shared" si="136"/>
        <v>MathHorizons: Math 470</v>
      </c>
    </row>
    <row r="2779" spans="1:12" hidden="1" x14ac:dyDescent="0.25">
      <c r="A2779" s="217" t="str">
        <f t="shared" si="134"/>
        <v>ƒ __/__</v>
      </c>
      <c r="B2779" s="217" t="str">
        <f>IFERROR(IF(VLOOKUP(L2779,ActivityList[#Data],13,0)="Yes"," "&amp;Map,"")&amp;IF(VLOOKUP(L2779,ActivityList[#Data],14,0)="Yes"," "&amp;Timeline,IF(VLOOKUP(L2779,ActivityList[#Data],14,0)="Figure"," "&amp;Timeline&amp;Figure,"")),"")</f>
        <v/>
      </c>
      <c r="C2779" s="85" t="str">
        <v>Lesson 61</v>
      </c>
      <c r="D2779" s="218" t="str">
        <v>Horizons: Math 4</v>
      </c>
      <c r="E2779" s="218" t="str">
        <v>Math</v>
      </c>
      <c r="F2779" s="219">
        <v>0</v>
      </c>
      <c r="G2779" s="5">
        <v>71</v>
      </c>
      <c r="H2779" s="5" t="str">
        <v>Jesse</v>
      </c>
      <c r="I2779" s="5" t="str">
        <v>Planned</v>
      </c>
      <c r="J2779" s="220">
        <f>_xlfn.XLOOKUP(G2779,Calendar!$A$2:$A$300,Calendar!$B$2:$B$300)</f>
        <v>43444</v>
      </c>
      <c r="K2779" s="5" t="b">
        <f t="shared" ca="1" si="135"/>
        <v>0</v>
      </c>
      <c r="L2779" s="5" t="str">
        <f t="shared" si="136"/>
        <v>MathHorizons: Math 471</v>
      </c>
    </row>
    <row r="2780" spans="1:12" hidden="1" x14ac:dyDescent="0.25">
      <c r="A2780" s="217" t="str">
        <f t="shared" si="134"/>
        <v>ƒ __/__</v>
      </c>
      <c r="B2780" s="217" t="str">
        <f>IFERROR(IF(VLOOKUP(L2780,ActivityList[#Data],13,0)="Yes"," "&amp;Map,"")&amp;IF(VLOOKUP(L2780,ActivityList[#Data],14,0)="Yes"," "&amp;Timeline,IF(VLOOKUP(L2780,ActivityList[#Data],14,0)="Figure"," "&amp;Timeline&amp;Figure,"")),"")</f>
        <v/>
      </c>
      <c r="C2780" s="85" t="str">
        <v>Lesson 62</v>
      </c>
      <c r="D2780" s="218" t="str">
        <v>Horizons: Math 4</v>
      </c>
      <c r="E2780" s="218" t="str">
        <v>Math</v>
      </c>
      <c r="F2780" s="219">
        <v>0</v>
      </c>
      <c r="G2780" s="5">
        <v>72</v>
      </c>
      <c r="H2780" s="5" t="str">
        <v>Jesse</v>
      </c>
      <c r="I2780" s="5" t="str">
        <v>Planned</v>
      </c>
      <c r="J2780" s="220">
        <f>_xlfn.XLOOKUP(G2780,Calendar!$A$2:$A$300,Calendar!$B$2:$B$300)</f>
        <v>43445</v>
      </c>
      <c r="K2780" s="5" t="b">
        <f t="shared" ca="1" si="135"/>
        <v>0</v>
      </c>
      <c r="L2780" s="5" t="str">
        <f t="shared" si="136"/>
        <v>MathHorizons: Math 472</v>
      </c>
    </row>
    <row r="2781" spans="1:12" hidden="1" x14ac:dyDescent="0.25">
      <c r="A2781" s="217" t="str">
        <f t="shared" si="134"/>
        <v>ƒ __/__</v>
      </c>
      <c r="B2781" s="217" t="str">
        <f>IFERROR(IF(VLOOKUP(L2781,ActivityList[#Data],13,0)="Yes"," "&amp;Map,"")&amp;IF(VLOOKUP(L2781,ActivityList[#Data],14,0)="Yes"," "&amp;Timeline,IF(VLOOKUP(L2781,ActivityList[#Data],14,0)="Figure"," "&amp;Timeline&amp;Figure,"")),"")</f>
        <v/>
      </c>
      <c r="C2781" s="85" t="str">
        <v>Lesson 63</v>
      </c>
      <c r="D2781" s="218" t="str">
        <v>Horizons: Math 4</v>
      </c>
      <c r="E2781" s="218" t="str">
        <v>Math</v>
      </c>
      <c r="F2781" s="219">
        <v>0</v>
      </c>
      <c r="G2781" s="5">
        <v>73</v>
      </c>
      <c r="H2781" s="5" t="str">
        <v>Jesse</v>
      </c>
      <c r="I2781" s="5" t="str">
        <v>Planned</v>
      </c>
      <c r="J2781" s="220">
        <f>_xlfn.XLOOKUP(G2781,Calendar!$A$2:$A$300,Calendar!$B$2:$B$300)</f>
        <v>43446</v>
      </c>
      <c r="K2781" s="5" t="b">
        <f t="shared" ca="1" si="135"/>
        <v>0</v>
      </c>
      <c r="L2781" s="5" t="str">
        <f t="shared" si="136"/>
        <v>MathHorizons: Math 473</v>
      </c>
    </row>
    <row r="2782" spans="1:12" hidden="1" x14ac:dyDescent="0.25">
      <c r="A2782" s="217" t="str">
        <f t="shared" si="134"/>
        <v>ƒ __/__</v>
      </c>
      <c r="B2782" s="217" t="str">
        <f>IFERROR(IF(VLOOKUP(L2782,ActivityList[#Data],13,0)="Yes"," "&amp;Map,"")&amp;IF(VLOOKUP(L2782,ActivityList[#Data],14,0)="Yes"," "&amp;Timeline,IF(VLOOKUP(L2782,ActivityList[#Data],14,0)="Figure"," "&amp;Timeline&amp;Figure,"")),"")</f>
        <v/>
      </c>
      <c r="C2782" s="85" t="str">
        <v>Lesson 64</v>
      </c>
      <c r="D2782" s="218" t="str">
        <v>Horizons: Math 4</v>
      </c>
      <c r="E2782" s="218" t="str">
        <v>Math</v>
      </c>
      <c r="F2782" s="219">
        <v>0</v>
      </c>
      <c r="G2782" s="5">
        <v>74</v>
      </c>
      <c r="H2782" s="5" t="str">
        <v>Jesse</v>
      </c>
      <c r="I2782" s="5" t="str">
        <v>Planned</v>
      </c>
      <c r="J2782" s="220">
        <f>_xlfn.XLOOKUP(G2782,Calendar!$A$2:$A$300,Calendar!$B$2:$B$300)</f>
        <v>43447</v>
      </c>
      <c r="K2782" s="5" t="b">
        <f t="shared" ca="1" si="135"/>
        <v>0</v>
      </c>
      <c r="L2782" s="5" t="str">
        <f t="shared" si="136"/>
        <v>MathHorizons: Math 474</v>
      </c>
    </row>
    <row r="2783" spans="1:12" hidden="1" x14ac:dyDescent="0.25">
      <c r="A2783" s="217" t="str">
        <f t="shared" si="134"/>
        <v>ƒ __/__</v>
      </c>
      <c r="B2783" s="217" t="str">
        <f>IFERROR(IF(VLOOKUP(L2783,ActivityList[#Data],13,0)="Yes"," "&amp;Map,"")&amp;IF(VLOOKUP(L2783,ActivityList[#Data],14,0)="Yes"," "&amp;Timeline,IF(VLOOKUP(L2783,ActivityList[#Data],14,0)="Figure"," "&amp;Timeline&amp;Figure,"")),"")</f>
        <v/>
      </c>
      <c r="C2783" s="85" t="str">
        <v>Lesson 65</v>
      </c>
      <c r="D2783" s="218" t="str">
        <v>Horizons: Math 4</v>
      </c>
      <c r="E2783" s="218" t="str">
        <v>Math</v>
      </c>
      <c r="F2783" s="219">
        <v>0</v>
      </c>
      <c r="G2783" s="5">
        <v>75</v>
      </c>
      <c r="H2783" s="5" t="str">
        <v>Jesse</v>
      </c>
      <c r="I2783" s="5" t="str">
        <v>Planned</v>
      </c>
      <c r="J2783" s="220">
        <f>_xlfn.XLOOKUP(G2783,Calendar!$A$2:$A$300,Calendar!$B$2:$B$300)</f>
        <v>43448</v>
      </c>
      <c r="K2783" s="5" t="b">
        <f t="shared" ca="1" si="135"/>
        <v>0</v>
      </c>
      <c r="L2783" s="5" t="str">
        <f t="shared" si="136"/>
        <v>MathHorizons: Math 475</v>
      </c>
    </row>
    <row r="2784" spans="1:12" hidden="1" x14ac:dyDescent="0.25">
      <c r="A2784" s="217" t="str">
        <f t="shared" si="134"/>
        <v>ƒ __/__</v>
      </c>
      <c r="B2784" s="217" t="str">
        <f>IFERROR(IF(VLOOKUP(L2784,ActivityList[#Data],13,0)="Yes"," "&amp;Map,"")&amp;IF(VLOOKUP(L2784,ActivityList[#Data],14,0)="Yes"," "&amp;Timeline,IF(VLOOKUP(L2784,ActivityList[#Data],14,0)="Figure"," "&amp;Timeline&amp;Figure,"")),"")</f>
        <v/>
      </c>
      <c r="C2784" s="85" t="str">
        <v>Lesson 66</v>
      </c>
      <c r="D2784" s="218" t="str">
        <v>Horizons: Math 4</v>
      </c>
      <c r="E2784" s="218" t="str">
        <v>Math</v>
      </c>
      <c r="F2784" s="219">
        <v>0</v>
      </c>
      <c r="G2784" s="5">
        <v>76</v>
      </c>
      <c r="H2784" s="5" t="str">
        <v>Jesse</v>
      </c>
      <c r="I2784" s="5" t="str">
        <v>Planned</v>
      </c>
      <c r="J2784" s="220">
        <f>_xlfn.XLOOKUP(G2784,Calendar!$A$2:$A$300,Calendar!$B$2:$B$300)</f>
        <v>43451</v>
      </c>
      <c r="K2784" s="5" t="b">
        <f t="shared" ca="1" si="135"/>
        <v>0</v>
      </c>
      <c r="L2784" s="5" t="str">
        <f t="shared" si="136"/>
        <v>MathHorizons: Math 476</v>
      </c>
    </row>
    <row r="2785" spans="1:12" hidden="1" x14ac:dyDescent="0.25">
      <c r="A2785" s="217" t="str">
        <f t="shared" si="134"/>
        <v>ƒ __/__</v>
      </c>
      <c r="B2785" s="217" t="str">
        <f>IFERROR(IF(VLOOKUP(L2785,ActivityList[#Data],13,0)="Yes"," "&amp;Map,"")&amp;IF(VLOOKUP(L2785,ActivityList[#Data],14,0)="Yes"," "&amp;Timeline,IF(VLOOKUP(L2785,ActivityList[#Data],14,0)="Figure"," "&amp;Timeline&amp;Figure,"")),"")</f>
        <v/>
      </c>
      <c r="C2785" s="85" t="str">
        <v>Lesson 67</v>
      </c>
      <c r="D2785" s="218" t="str">
        <v>Horizons: Math 4</v>
      </c>
      <c r="E2785" s="218" t="str">
        <v>Math</v>
      </c>
      <c r="F2785" s="219">
        <v>0</v>
      </c>
      <c r="G2785" s="5">
        <v>77</v>
      </c>
      <c r="H2785" s="5" t="str">
        <v>Jesse</v>
      </c>
      <c r="I2785" s="5" t="str">
        <v>Planned</v>
      </c>
      <c r="J2785" s="220">
        <f>_xlfn.XLOOKUP(G2785,Calendar!$A$2:$A$300,Calendar!$B$2:$B$300)</f>
        <v>43452</v>
      </c>
      <c r="K2785" s="5" t="b">
        <f t="shared" ca="1" si="135"/>
        <v>0</v>
      </c>
      <c r="L2785" s="5" t="str">
        <f t="shared" si="136"/>
        <v>MathHorizons: Math 477</v>
      </c>
    </row>
    <row r="2786" spans="1:12" hidden="1" x14ac:dyDescent="0.25">
      <c r="A2786" s="217" t="str">
        <f t="shared" si="134"/>
        <v>ƒ __/__</v>
      </c>
      <c r="B2786" s="217" t="str">
        <f>IFERROR(IF(VLOOKUP(L2786,ActivityList[#Data],13,0)="Yes"," "&amp;Map,"")&amp;IF(VLOOKUP(L2786,ActivityList[#Data],14,0)="Yes"," "&amp;Timeline,IF(VLOOKUP(L2786,ActivityList[#Data],14,0)="Figure"," "&amp;Timeline&amp;Figure,"")),"")</f>
        <v/>
      </c>
      <c r="C2786" s="85" t="str">
        <v>Lesson 68</v>
      </c>
      <c r="D2786" s="218" t="str">
        <v>Horizons: Math 4</v>
      </c>
      <c r="E2786" s="218" t="str">
        <v>Math</v>
      </c>
      <c r="F2786" s="219">
        <v>0</v>
      </c>
      <c r="G2786" s="5">
        <v>78</v>
      </c>
      <c r="H2786" s="5" t="str">
        <v>Jesse</v>
      </c>
      <c r="I2786" s="5" t="str">
        <v>Planned</v>
      </c>
      <c r="J2786" s="220">
        <f>_xlfn.XLOOKUP(G2786,Calendar!$A$2:$A$300,Calendar!$B$2:$B$300)</f>
        <v>43453</v>
      </c>
      <c r="K2786" s="5" t="b">
        <f t="shared" ca="1" si="135"/>
        <v>0</v>
      </c>
      <c r="L2786" s="5" t="str">
        <f t="shared" si="136"/>
        <v>MathHorizons: Math 478</v>
      </c>
    </row>
    <row r="2787" spans="1:12" hidden="1" x14ac:dyDescent="0.25">
      <c r="A2787" s="217" t="str">
        <f t="shared" si="134"/>
        <v>ƒ __/__</v>
      </c>
      <c r="B2787" s="217" t="str">
        <f>IFERROR(IF(VLOOKUP(L2787,ActivityList[#Data],13,0)="Yes"," "&amp;Map,"")&amp;IF(VLOOKUP(L2787,ActivityList[#Data],14,0)="Yes"," "&amp;Timeline,IF(VLOOKUP(L2787,ActivityList[#Data],14,0)="Figure"," "&amp;Timeline&amp;Figure,"")),"")</f>
        <v/>
      </c>
      <c r="C2787" s="85" t="str">
        <v>Lesson 69</v>
      </c>
      <c r="D2787" s="218" t="str">
        <v>Horizons: Math 4</v>
      </c>
      <c r="E2787" s="218" t="str">
        <v>Math</v>
      </c>
      <c r="F2787" s="219">
        <v>0</v>
      </c>
      <c r="G2787" s="5">
        <v>79</v>
      </c>
      <c r="H2787" s="5" t="str">
        <v>Jesse</v>
      </c>
      <c r="I2787" s="5" t="str">
        <v>Planned</v>
      </c>
      <c r="J2787" s="220">
        <f>_xlfn.XLOOKUP(G2787,Calendar!$A$2:$A$300,Calendar!$B$2:$B$300)</f>
        <v>43454</v>
      </c>
      <c r="K2787" s="5" t="b">
        <f t="shared" ca="1" si="135"/>
        <v>0</v>
      </c>
      <c r="L2787" s="5" t="str">
        <f t="shared" si="136"/>
        <v>MathHorizons: Math 479</v>
      </c>
    </row>
    <row r="2788" spans="1:12" hidden="1" x14ac:dyDescent="0.25">
      <c r="A2788" s="217" t="str">
        <f t="shared" si="134"/>
        <v>ƒ __/__</v>
      </c>
      <c r="B2788" s="217" t="str">
        <f>IFERROR(IF(VLOOKUP(L2788,ActivityList[#Data],13,0)="Yes"," "&amp;Map,"")&amp;IF(VLOOKUP(L2788,ActivityList[#Data],14,0)="Yes"," "&amp;Timeline,IF(VLOOKUP(L2788,ActivityList[#Data],14,0)="Figure"," "&amp;Timeline&amp;Figure,"")),"")</f>
        <v/>
      </c>
      <c r="C2788" s="85" t="str">
        <v>Lesson 70</v>
      </c>
      <c r="D2788" s="218" t="str">
        <v>Horizons: Math 4</v>
      </c>
      <c r="E2788" s="218" t="str">
        <v>Math</v>
      </c>
      <c r="F2788" s="219">
        <v>0</v>
      </c>
      <c r="G2788" s="5">
        <v>80</v>
      </c>
      <c r="H2788" s="5" t="str">
        <v>Jesse</v>
      </c>
      <c r="I2788" s="5" t="str">
        <v>Planned</v>
      </c>
      <c r="J2788" s="220">
        <f>_xlfn.XLOOKUP(G2788,Calendar!$A$2:$A$300,Calendar!$B$2:$B$300)</f>
        <v>43455</v>
      </c>
      <c r="K2788" s="5" t="b">
        <f t="shared" ca="1" si="135"/>
        <v>0</v>
      </c>
      <c r="L2788" s="5" t="str">
        <f t="shared" si="136"/>
        <v>MathHorizons: Math 480</v>
      </c>
    </row>
    <row r="2789" spans="1:12" hidden="1" x14ac:dyDescent="0.25">
      <c r="A2789" s="217" t="str">
        <f t="shared" si="134"/>
        <v>ƒ __/__</v>
      </c>
      <c r="B2789" s="217" t="str">
        <f>IFERROR(IF(VLOOKUP(L2789,ActivityList[#Data],13,0)="Yes"," "&amp;Map,"")&amp;IF(VLOOKUP(L2789,ActivityList[#Data],14,0)="Yes"," "&amp;Timeline,IF(VLOOKUP(L2789,ActivityList[#Data],14,0)="Figure"," "&amp;Timeline&amp;Figure,"")),"")</f>
        <v/>
      </c>
      <c r="C2789" s="85" t="str">
        <v>Test 7</v>
      </c>
      <c r="D2789" s="218" t="str">
        <v>Horizons: Math 4</v>
      </c>
      <c r="E2789" s="218" t="str">
        <v>Math</v>
      </c>
      <c r="F2789" s="219">
        <v>0</v>
      </c>
      <c r="G2789" s="5">
        <v>81</v>
      </c>
      <c r="H2789" s="5" t="str">
        <v>Jesse</v>
      </c>
      <c r="I2789" s="5" t="str">
        <v>Planned</v>
      </c>
      <c r="J2789" s="220">
        <f>_xlfn.XLOOKUP(G2789,Calendar!$A$2:$A$300,Calendar!$B$2:$B$300)</f>
        <v>43461</v>
      </c>
      <c r="K2789" s="5" t="b">
        <f t="shared" ca="1" si="135"/>
        <v>0</v>
      </c>
      <c r="L2789" s="5" t="str">
        <f t="shared" si="136"/>
        <v>MathHorizons: Math 481</v>
      </c>
    </row>
    <row r="2790" spans="1:12" hidden="1" x14ac:dyDescent="0.25">
      <c r="A2790" s="217" t="str">
        <f t="shared" si="134"/>
        <v>ƒ __/__</v>
      </c>
      <c r="B2790" s="217" t="str">
        <f>IFERROR(IF(VLOOKUP(L2790,ActivityList[#Data],13,0)="Yes"," "&amp;Map,"")&amp;IF(VLOOKUP(L2790,ActivityList[#Data],14,0)="Yes"," "&amp;Timeline,IF(VLOOKUP(L2790,ActivityList[#Data],14,0)="Figure"," "&amp;Timeline&amp;Figure,"")),"")</f>
        <v/>
      </c>
      <c r="C2790" s="85" t="str">
        <v>Lesson 71</v>
      </c>
      <c r="D2790" s="218" t="str">
        <v>Horizons: Math 4</v>
      </c>
      <c r="E2790" s="218" t="str">
        <v>Math</v>
      </c>
      <c r="F2790" s="219">
        <v>0</v>
      </c>
      <c r="G2790" s="5">
        <v>82</v>
      </c>
      <c r="H2790" s="5" t="str">
        <v>Jesse</v>
      </c>
      <c r="I2790" s="5" t="str">
        <v>Planned</v>
      </c>
      <c r="J2790" s="220">
        <f>_xlfn.XLOOKUP(G2790,Calendar!$A$2:$A$300,Calendar!$B$2:$B$300)</f>
        <v>43462</v>
      </c>
      <c r="K2790" s="5" t="b">
        <f t="shared" ca="1" si="135"/>
        <v>0</v>
      </c>
      <c r="L2790" s="5" t="str">
        <f t="shared" si="136"/>
        <v>MathHorizons: Math 482</v>
      </c>
    </row>
    <row r="2791" spans="1:12" hidden="1" x14ac:dyDescent="0.25">
      <c r="A2791" s="217" t="str">
        <f t="shared" si="134"/>
        <v>ƒ __/__</v>
      </c>
      <c r="B2791" s="217" t="str">
        <f>IFERROR(IF(VLOOKUP(L2791,ActivityList[#Data],13,0)="Yes"," "&amp;Map,"")&amp;IF(VLOOKUP(L2791,ActivityList[#Data],14,0)="Yes"," "&amp;Timeline,IF(VLOOKUP(L2791,ActivityList[#Data],14,0)="Figure"," "&amp;Timeline&amp;Figure,"")),"")</f>
        <v/>
      </c>
      <c r="C2791" s="85" t="str">
        <v>Lesson 72</v>
      </c>
      <c r="D2791" s="218" t="str">
        <v>Horizons: Math 4</v>
      </c>
      <c r="E2791" s="218" t="str">
        <v>Math</v>
      </c>
      <c r="F2791" s="219">
        <v>0</v>
      </c>
      <c r="G2791" s="5">
        <v>83</v>
      </c>
      <c r="H2791" s="5" t="str">
        <v>Jesse</v>
      </c>
      <c r="I2791" s="5" t="str">
        <v>Planned</v>
      </c>
      <c r="J2791" s="220">
        <f>_xlfn.XLOOKUP(G2791,Calendar!$A$2:$A$300,Calendar!$B$2:$B$300)</f>
        <v>43467</v>
      </c>
      <c r="K2791" s="5" t="b">
        <f t="shared" ca="1" si="135"/>
        <v>0</v>
      </c>
      <c r="L2791" s="5" t="str">
        <f t="shared" si="136"/>
        <v>MathHorizons: Math 483</v>
      </c>
    </row>
    <row r="2792" spans="1:12" hidden="1" x14ac:dyDescent="0.25">
      <c r="A2792" s="217" t="str">
        <f t="shared" si="134"/>
        <v>ƒ __/__</v>
      </c>
      <c r="B2792" s="217" t="str">
        <f>IFERROR(IF(VLOOKUP(L2792,ActivityList[#Data],13,0)="Yes"," "&amp;Map,"")&amp;IF(VLOOKUP(L2792,ActivityList[#Data],14,0)="Yes"," "&amp;Timeline,IF(VLOOKUP(L2792,ActivityList[#Data],14,0)="Figure"," "&amp;Timeline&amp;Figure,"")),"")</f>
        <v/>
      </c>
      <c r="C2792" s="85" t="str">
        <v>Lesson 73</v>
      </c>
      <c r="D2792" s="218" t="str">
        <v>Horizons: Math 4</v>
      </c>
      <c r="E2792" s="218" t="str">
        <v>Math</v>
      </c>
      <c r="F2792" s="219">
        <v>0</v>
      </c>
      <c r="G2792" s="5">
        <v>84</v>
      </c>
      <c r="H2792" s="5" t="str">
        <v>Jesse</v>
      </c>
      <c r="I2792" s="5" t="str">
        <v>Planned</v>
      </c>
      <c r="J2792" s="220">
        <f>_xlfn.XLOOKUP(G2792,Calendar!$A$2:$A$300,Calendar!$B$2:$B$300)</f>
        <v>43468</v>
      </c>
      <c r="K2792" s="5" t="b">
        <f t="shared" ca="1" si="135"/>
        <v>0</v>
      </c>
      <c r="L2792" s="5" t="str">
        <f t="shared" si="136"/>
        <v>MathHorizons: Math 484</v>
      </c>
    </row>
    <row r="2793" spans="1:12" hidden="1" x14ac:dyDescent="0.25">
      <c r="A2793" s="217" t="str">
        <f t="shared" si="134"/>
        <v>ƒ __/__</v>
      </c>
      <c r="B2793" s="217" t="str">
        <f>IFERROR(IF(VLOOKUP(L2793,ActivityList[#Data],13,0)="Yes"," "&amp;Map,"")&amp;IF(VLOOKUP(L2793,ActivityList[#Data],14,0)="Yes"," "&amp;Timeline,IF(VLOOKUP(L2793,ActivityList[#Data],14,0)="Figure"," "&amp;Timeline&amp;Figure,"")),"")</f>
        <v/>
      </c>
      <c r="C2793" s="85" t="str">
        <v>Lesson 74</v>
      </c>
      <c r="D2793" s="218" t="str">
        <v>Horizons: Math 4</v>
      </c>
      <c r="E2793" s="218" t="str">
        <v>Math</v>
      </c>
      <c r="F2793" s="219">
        <v>0</v>
      </c>
      <c r="G2793" s="5">
        <v>85</v>
      </c>
      <c r="H2793" s="5" t="str">
        <v>Jesse</v>
      </c>
      <c r="I2793" s="5" t="str">
        <v>Planned</v>
      </c>
      <c r="J2793" s="220">
        <f>_xlfn.XLOOKUP(G2793,Calendar!$A$2:$A$300,Calendar!$B$2:$B$300)</f>
        <v>43469</v>
      </c>
      <c r="K2793" s="5" t="b">
        <f t="shared" ca="1" si="135"/>
        <v>0</v>
      </c>
      <c r="L2793" s="5" t="str">
        <f t="shared" si="136"/>
        <v>MathHorizons: Math 485</v>
      </c>
    </row>
    <row r="2794" spans="1:12" hidden="1" x14ac:dyDescent="0.25">
      <c r="A2794" s="217" t="str">
        <f t="shared" si="134"/>
        <v>ƒ __/__</v>
      </c>
      <c r="B2794" s="217" t="str">
        <f>IFERROR(IF(VLOOKUP(L2794,ActivityList[#Data],13,0)="Yes"," "&amp;Map,"")&amp;IF(VLOOKUP(L2794,ActivityList[#Data],14,0)="Yes"," "&amp;Timeline,IF(VLOOKUP(L2794,ActivityList[#Data],14,0)="Figure"," "&amp;Timeline&amp;Figure,"")),"")</f>
        <v/>
      </c>
      <c r="C2794" s="85" t="str">
        <v>Lesson 75</v>
      </c>
      <c r="D2794" s="218" t="str">
        <v>Horizons: Math 4</v>
      </c>
      <c r="E2794" s="218" t="str">
        <v>Math</v>
      </c>
      <c r="F2794" s="219">
        <v>0</v>
      </c>
      <c r="G2794" s="5">
        <v>86</v>
      </c>
      <c r="H2794" s="5" t="str">
        <v>Jesse</v>
      </c>
      <c r="I2794" s="5" t="str">
        <v>Planned</v>
      </c>
      <c r="J2794" s="220">
        <f>_xlfn.XLOOKUP(G2794,Calendar!$A$2:$A$300,Calendar!$B$2:$B$300)</f>
        <v>43472</v>
      </c>
      <c r="K2794" s="5" t="b">
        <f t="shared" ca="1" si="135"/>
        <v>0</v>
      </c>
      <c r="L2794" s="5" t="str">
        <f t="shared" si="136"/>
        <v>MathHorizons: Math 486</v>
      </c>
    </row>
    <row r="2795" spans="1:12" hidden="1" x14ac:dyDescent="0.25">
      <c r="A2795" s="217" t="str">
        <f t="shared" si="134"/>
        <v>ƒ __/__</v>
      </c>
      <c r="B2795" s="217" t="str">
        <f>IFERROR(IF(VLOOKUP(L2795,ActivityList[#Data],13,0)="Yes"," "&amp;Map,"")&amp;IF(VLOOKUP(L2795,ActivityList[#Data],14,0)="Yes"," "&amp;Timeline,IF(VLOOKUP(L2795,ActivityList[#Data],14,0)="Figure"," "&amp;Timeline&amp;Figure,"")),"")</f>
        <v/>
      </c>
      <c r="C2795" s="85" t="str">
        <v>Lesson 76</v>
      </c>
      <c r="D2795" s="218" t="str">
        <v>Horizons: Math 4</v>
      </c>
      <c r="E2795" s="218" t="str">
        <v>Math</v>
      </c>
      <c r="F2795" s="219">
        <v>0</v>
      </c>
      <c r="G2795" s="5">
        <v>87</v>
      </c>
      <c r="H2795" s="5" t="str">
        <v>Jesse</v>
      </c>
      <c r="I2795" s="5" t="str">
        <v>Planned</v>
      </c>
      <c r="J2795" s="220">
        <f>_xlfn.XLOOKUP(G2795,Calendar!$A$2:$A$300,Calendar!$B$2:$B$300)</f>
        <v>43473</v>
      </c>
      <c r="K2795" s="5" t="b">
        <f t="shared" ca="1" si="135"/>
        <v>0</v>
      </c>
      <c r="L2795" s="5" t="str">
        <f t="shared" si="136"/>
        <v>MathHorizons: Math 487</v>
      </c>
    </row>
    <row r="2796" spans="1:12" hidden="1" x14ac:dyDescent="0.25">
      <c r="A2796" s="217" t="str">
        <f t="shared" si="134"/>
        <v>ƒ __/__</v>
      </c>
      <c r="B2796" s="217" t="str">
        <f>IFERROR(IF(VLOOKUP(L2796,ActivityList[#Data],13,0)="Yes"," "&amp;Map,"")&amp;IF(VLOOKUP(L2796,ActivityList[#Data],14,0)="Yes"," "&amp;Timeline,IF(VLOOKUP(L2796,ActivityList[#Data],14,0)="Figure"," "&amp;Timeline&amp;Figure,"")),"")</f>
        <v/>
      </c>
      <c r="C2796" s="85" t="str">
        <v>Lesson 77</v>
      </c>
      <c r="D2796" s="218" t="str">
        <v>Horizons: Math 4</v>
      </c>
      <c r="E2796" s="218" t="str">
        <v>Math</v>
      </c>
      <c r="F2796" s="219">
        <v>0</v>
      </c>
      <c r="G2796" s="5">
        <v>88</v>
      </c>
      <c r="H2796" s="5" t="str">
        <v>Jesse</v>
      </c>
      <c r="I2796" s="5" t="str">
        <v>Planned</v>
      </c>
      <c r="J2796" s="220">
        <f>_xlfn.XLOOKUP(G2796,Calendar!$A$2:$A$300,Calendar!$B$2:$B$300)</f>
        <v>43474</v>
      </c>
      <c r="K2796" s="5" t="b">
        <f t="shared" ca="1" si="135"/>
        <v>0</v>
      </c>
      <c r="L2796" s="5" t="str">
        <f t="shared" si="136"/>
        <v>MathHorizons: Math 488</v>
      </c>
    </row>
    <row r="2797" spans="1:12" hidden="1" x14ac:dyDescent="0.25">
      <c r="A2797" s="217" t="str">
        <f t="shared" si="134"/>
        <v>ƒ __/__</v>
      </c>
      <c r="B2797" s="217" t="str">
        <f>IFERROR(IF(VLOOKUP(L2797,ActivityList[#Data],13,0)="Yes"," "&amp;Map,"")&amp;IF(VLOOKUP(L2797,ActivityList[#Data],14,0)="Yes"," "&amp;Timeline,IF(VLOOKUP(L2797,ActivityList[#Data],14,0)="Figure"," "&amp;Timeline&amp;Figure,"")),"")</f>
        <v/>
      </c>
      <c r="C2797" s="85" t="str">
        <v>Lesson 78</v>
      </c>
      <c r="D2797" s="218" t="str">
        <v>Horizons: Math 4</v>
      </c>
      <c r="E2797" s="218" t="str">
        <v>Math</v>
      </c>
      <c r="F2797" s="219">
        <v>0</v>
      </c>
      <c r="G2797" s="5">
        <v>89</v>
      </c>
      <c r="H2797" s="5" t="str">
        <v>Jesse</v>
      </c>
      <c r="I2797" s="5" t="str">
        <v>Planned</v>
      </c>
      <c r="J2797" s="220">
        <f>_xlfn.XLOOKUP(G2797,Calendar!$A$2:$A$300,Calendar!$B$2:$B$300)</f>
        <v>43475</v>
      </c>
      <c r="K2797" s="5" t="b">
        <f t="shared" ca="1" si="135"/>
        <v>0</v>
      </c>
      <c r="L2797" s="5" t="str">
        <f t="shared" si="136"/>
        <v>MathHorizons: Math 489</v>
      </c>
    </row>
    <row r="2798" spans="1:12" hidden="1" x14ac:dyDescent="0.25">
      <c r="A2798" s="217" t="str">
        <f t="shared" si="134"/>
        <v>ƒ __/__</v>
      </c>
      <c r="B2798" s="217" t="str">
        <f>IFERROR(IF(VLOOKUP(L2798,ActivityList[#Data],13,0)="Yes"," "&amp;Map,"")&amp;IF(VLOOKUP(L2798,ActivityList[#Data],14,0)="Yes"," "&amp;Timeline,IF(VLOOKUP(L2798,ActivityList[#Data],14,0)="Figure"," "&amp;Timeline&amp;Figure,"")),"")</f>
        <v/>
      </c>
      <c r="C2798" s="85" t="str">
        <v>Lesson 79</v>
      </c>
      <c r="D2798" s="218" t="str">
        <v>Horizons: Math 4</v>
      </c>
      <c r="E2798" s="218" t="str">
        <v>Math</v>
      </c>
      <c r="F2798" s="219">
        <v>0</v>
      </c>
      <c r="G2798" s="5">
        <v>90</v>
      </c>
      <c r="H2798" s="5" t="str">
        <v>Jesse</v>
      </c>
      <c r="I2798" s="5" t="str">
        <v>Planned</v>
      </c>
      <c r="J2798" s="220">
        <f>_xlfn.XLOOKUP(G2798,Calendar!$A$2:$A$300,Calendar!$B$2:$B$300)</f>
        <v>43476</v>
      </c>
      <c r="K2798" s="5" t="b">
        <f t="shared" ca="1" si="135"/>
        <v>0</v>
      </c>
      <c r="L2798" s="5" t="str">
        <f t="shared" si="136"/>
        <v>MathHorizons: Math 490</v>
      </c>
    </row>
    <row r="2799" spans="1:12" hidden="1" x14ac:dyDescent="0.25">
      <c r="A2799" s="217" t="str">
        <f t="shared" si="134"/>
        <v>ƒ __/__</v>
      </c>
      <c r="B2799" s="217" t="str">
        <f>IFERROR(IF(VLOOKUP(L2799,ActivityList[#Data],13,0)="Yes"," "&amp;Map,"")&amp;IF(VLOOKUP(L2799,ActivityList[#Data],14,0)="Yes"," "&amp;Timeline,IF(VLOOKUP(L2799,ActivityList[#Data],14,0)="Figure"," "&amp;Timeline&amp;Figure,"")),"")</f>
        <v/>
      </c>
      <c r="C2799" s="85" t="str">
        <v>Lesson 80</v>
      </c>
      <c r="D2799" s="218" t="str">
        <v>Horizons: Math 4</v>
      </c>
      <c r="E2799" s="218" t="str">
        <v>Math</v>
      </c>
      <c r="F2799" s="219">
        <v>0</v>
      </c>
      <c r="G2799" s="5">
        <v>91</v>
      </c>
      <c r="H2799" s="5" t="str">
        <v>Jesse</v>
      </c>
      <c r="I2799" s="5" t="str">
        <v>Planned</v>
      </c>
      <c r="J2799" s="220">
        <f>_xlfn.XLOOKUP(G2799,Calendar!$A$2:$A$300,Calendar!$B$2:$B$300)</f>
        <v>43479</v>
      </c>
      <c r="K2799" s="5" t="b">
        <f t="shared" ca="1" si="135"/>
        <v>0</v>
      </c>
      <c r="L2799" s="5" t="str">
        <f t="shared" si="136"/>
        <v>MathHorizons: Math 491</v>
      </c>
    </row>
    <row r="2800" spans="1:12" hidden="1" x14ac:dyDescent="0.25">
      <c r="A2800" s="217" t="str">
        <f t="shared" si="134"/>
        <v>ƒ __/__</v>
      </c>
      <c r="B2800" s="217" t="str">
        <f>IFERROR(IF(VLOOKUP(L2800,ActivityList[#Data],13,0)="Yes"," "&amp;Map,"")&amp;IF(VLOOKUP(L2800,ActivityList[#Data],14,0)="Yes"," "&amp;Timeline,IF(VLOOKUP(L2800,ActivityList[#Data],14,0)="Figure"," "&amp;Timeline&amp;Figure,"")),"")</f>
        <v/>
      </c>
      <c r="C2800" s="85" t="str">
        <v>Test 8</v>
      </c>
      <c r="D2800" s="218" t="str">
        <v>Horizons: Math 4</v>
      </c>
      <c r="E2800" s="218" t="str">
        <v>Math</v>
      </c>
      <c r="F2800" s="219">
        <v>0</v>
      </c>
      <c r="G2800" s="5">
        <v>92</v>
      </c>
      <c r="H2800" s="5" t="str">
        <v>Jesse</v>
      </c>
      <c r="I2800" s="5" t="str">
        <v>Planned</v>
      </c>
      <c r="J2800" s="220">
        <f>_xlfn.XLOOKUP(G2800,Calendar!$A$2:$A$300,Calendar!$B$2:$B$300)</f>
        <v>43480</v>
      </c>
      <c r="K2800" s="5" t="b">
        <f t="shared" ca="1" si="135"/>
        <v>0</v>
      </c>
      <c r="L2800" s="5" t="str">
        <f t="shared" si="136"/>
        <v>MathHorizons: Math 492</v>
      </c>
    </row>
    <row r="2801" spans="1:12" hidden="1" x14ac:dyDescent="0.25">
      <c r="A2801" s="217" t="str">
        <f t="shared" si="134"/>
        <v>ƒ __/__</v>
      </c>
      <c r="B2801" s="217" t="str">
        <f>IFERROR(IF(VLOOKUP(L2801,ActivityList[#Data],13,0)="Yes"," "&amp;Map,"")&amp;IF(VLOOKUP(L2801,ActivityList[#Data],14,0)="Yes"," "&amp;Timeline,IF(VLOOKUP(L2801,ActivityList[#Data],14,0)="Figure"," "&amp;Timeline&amp;Figure,"")),"")</f>
        <v/>
      </c>
      <c r="C2801" s="85" t="str">
        <v>Lesson 81</v>
      </c>
      <c r="D2801" s="218" t="str">
        <v>Horizons: Math 4</v>
      </c>
      <c r="E2801" s="218" t="str">
        <v>Math</v>
      </c>
      <c r="F2801" s="219">
        <v>0</v>
      </c>
      <c r="G2801" s="5">
        <v>93</v>
      </c>
      <c r="H2801" s="5" t="str">
        <v>Jesse</v>
      </c>
      <c r="I2801" s="5" t="str">
        <v>Planned</v>
      </c>
      <c r="J2801" s="220">
        <f>_xlfn.XLOOKUP(G2801,Calendar!$A$2:$A$300,Calendar!$B$2:$B$300)</f>
        <v>43481</v>
      </c>
      <c r="K2801" s="5" t="b">
        <f t="shared" ca="1" si="135"/>
        <v>0</v>
      </c>
      <c r="L2801" s="5" t="str">
        <f t="shared" si="136"/>
        <v>MathHorizons: Math 493</v>
      </c>
    </row>
    <row r="2802" spans="1:12" hidden="1" x14ac:dyDescent="0.25">
      <c r="A2802" s="217" t="str">
        <f t="shared" si="134"/>
        <v>ƒ __/__</v>
      </c>
      <c r="B2802" s="217" t="str">
        <f>IFERROR(IF(VLOOKUP(L2802,ActivityList[#Data],13,0)="Yes"," "&amp;Map,"")&amp;IF(VLOOKUP(L2802,ActivityList[#Data],14,0)="Yes"," "&amp;Timeline,IF(VLOOKUP(L2802,ActivityList[#Data],14,0)="Figure"," "&amp;Timeline&amp;Figure,"")),"")</f>
        <v/>
      </c>
      <c r="C2802" s="85" t="str">
        <v>Lesson 82</v>
      </c>
      <c r="D2802" s="218" t="str">
        <v>Horizons: Math 4</v>
      </c>
      <c r="E2802" s="218" t="str">
        <v>Math</v>
      </c>
      <c r="F2802" s="219">
        <v>0</v>
      </c>
      <c r="G2802" s="5">
        <v>94</v>
      </c>
      <c r="H2802" s="5" t="str">
        <v>Jesse</v>
      </c>
      <c r="I2802" s="5" t="str">
        <v>Planned</v>
      </c>
      <c r="J2802" s="220">
        <f>_xlfn.XLOOKUP(G2802,Calendar!$A$2:$A$300,Calendar!$B$2:$B$300)</f>
        <v>43482</v>
      </c>
      <c r="K2802" s="5" t="b">
        <f t="shared" ca="1" si="135"/>
        <v>0</v>
      </c>
      <c r="L2802" s="5" t="str">
        <f t="shared" si="136"/>
        <v>MathHorizons: Math 494</v>
      </c>
    </row>
    <row r="2803" spans="1:12" hidden="1" x14ac:dyDescent="0.25">
      <c r="A2803" s="217" t="str">
        <f t="shared" si="134"/>
        <v>ƒ __/__</v>
      </c>
      <c r="B2803" s="217" t="str">
        <f>IFERROR(IF(VLOOKUP(L2803,ActivityList[#Data],13,0)="Yes"," "&amp;Map,"")&amp;IF(VLOOKUP(L2803,ActivityList[#Data],14,0)="Yes"," "&amp;Timeline,IF(VLOOKUP(L2803,ActivityList[#Data],14,0)="Figure"," "&amp;Timeline&amp;Figure,"")),"")</f>
        <v/>
      </c>
      <c r="C2803" s="85" t="str">
        <v>Lesson 83</v>
      </c>
      <c r="D2803" s="218" t="str">
        <v>Horizons: Math 4</v>
      </c>
      <c r="E2803" s="218" t="str">
        <v>Math</v>
      </c>
      <c r="F2803" s="219">
        <v>0</v>
      </c>
      <c r="G2803" s="5">
        <v>95</v>
      </c>
      <c r="H2803" s="5" t="str">
        <v>Jesse</v>
      </c>
      <c r="I2803" s="5" t="str">
        <v>Planned</v>
      </c>
      <c r="J2803" s="220">
        <f>_xlfn.XLOOKUP(G2803,Calendar!$A$2:$A$300,Calendar!$B$2:$B$300)</f>
        <v>43483</v>
      </c>
      <c r="K2803" s="5" t="b">
        <f t="shared" ca="1" si="135"/>
        <v>0</v>
      </c>
      <c r="L2803" s="5" t="str">
        <f t="shared" si="136"/>
        <v>MathHorizons: Math 495</v>
      </c>
    </row>
    <row r="2804" spans="1:12" hidden="1" x14ac:dyDescent="0.25">
      <c r="A2804" s="217" t="str">
        <f t="shared" si="134"/>
        <v>ƒ __/__</v>
      </c>
      <c r="B2804" s="217" t="str">
        <f>IFERROR(IF(VLOOKUP(L2804,ActivityList[#Data],13,0)="Yes"," "&amp;Map,"")&amp;IF(VLOOKUP(L2804,ActivityList[#Data],14,0)="Yes"," "&amp;Timeline,IF(VLOOKUP(L2804,ActivityList[#Data],14,0)="Figure"," "&amp;Timeline&amp;Figure,"")),"")</f>
        <v/>
      </c>
      <c r="C2804" s="85" t="str">
        <v>Lesson 84</v>
      </c>
      <c r="D2804" s="218" t="str">
        <v>Horizons: Math 4</v>
      </c>
      <c r="E2804" s="218" t="str">
        <v>Math</v>
      </c>
      <c r="F2804" s="219">
        <v>0</v>
      </c>
      <c r="G2804" s="5">
        <v>96</v>
      </c>
      <c r="H2804" s="5" t="str">
        <v>Jesse</v>
      </c>
      <c r="I2804" s="5" t="str">
        <v>Planned</v>
      </c>
      <c r="J2804" s="220">
        <f>_xlfn.XLOOKUP(G2804,Calendar!$A$2:$A$300,Calendar!$B$2:$B$300)</f>
        <v>43486</v>
      </c>
      <c r="K2804" s="5" t="b">
        <f t="shared" ca="1" si="135"/>
        <v>0</v>
      </c>
      <c r="L2804" s="5" t="str">
        <f t="shared" si="136"/>
        <v>MathHorizons: Math 496</v>
      </c>
    </row>
    <row r="2805" spans="1:12" hidden="1" x14ac:dyDescent="0.25">
      <c r="A2805" s="217" t="str">
        <f t="shared" si="134"/>
        <v>ƒ __/__</v>
      </c>
      <c r="B2805" s="217" t="str">
        <f>IFERROR(IF(VLOOKUP(L2805,ActivityList[#Data],13,0)="Yes"," "&amp;Map,"")&amp;IF(VLOOKUP(L2805,ActivityList[#Data],14,0)="Yes"," "&amp;Timeline,IF(VLOOKUP(L2805,ActivityList[#Data],14,0)="Figure"," "&amp;Timeline&amp;Figure,"")),"")</f>
        <v/>
      </c>
      <c r="C2805" s="85" t="str">
        <v>Lesson 85</v>
      </c>
      <c r="D2805" s="218" t="str">
        <v>Horizons: Math 4</v>
      </c>
      <c r="E2805" s="218" t="str">
        <v>Math</v>
      </c>
      <c r="F2805" s="219">
        <v>0</v>
      </c>
      <c r="G2805" s="5">
        <v>97</v>
      </c>
      <c r="H2805" s="5" t="str">
        <v>Jesse</v>
      </c>
      <c r="I2805" s="5" t="str">
        <v>Planned</v>
      </c>
      <c r="J2805" s="220">
        <f>_xlfn.XLOOKUP(G2805,Calendar!$A$2:$A$300,Calendar!$B$2:$B$300)</f>
        <v>43487</v>
      </c>
      <c r="K2805" s="5" t="b">
        <f t="shared" ca="1" si="135"/>
        <v>0</v>
      </c>
      <c r="L2805" s="5" t="str">
        <f t="shared" si="136"/>
        <v>MathHorizons: Math 497</v>
      </c>
    </row>
    <row r="2806" spans="1:12" hidden="1" x14ac:dyDescent="0.25">
      <c r="A2806" s="217" t="str">
        <f t="shared" si="134"/>
        <v>ƒ __/__</v>
      </c>
      <c r="B2806" s="217" t="str">
        <f>IFERROR(IF(VLOOKUP(L2806,ActivityList[#Data],13,0)="Yes"," "&amp;Map,"")&amp;IF(VLOOKUP(L2806,ActivityList[#Data],14,0)="Yes"," "&amp;Timeline,IF(VLOOKUP(L2806,ActivityList[#Data],14,0)="Figure"," "&amp;Timeline&amp;Figure,"")),"")</f>
        <v/>
      </c>
      <c r="C2806" s="85" t="str">
        <v>Lesson 86</v>
      </c>
      <c r="D2806" s="218" t="str">
        <v>Horizons: Math 4</v>
      </c>
      <c r="E2806" s="218" t="str">
        <v>Math</v>
      </c>
      <c r="F2806" s="219">
        <v>0</v>
      </c>
      <c r="G2806" s="5">
        <v>98</v>
      </c>
      <c r="H2806" s="5" t="str">
        <v>Jesse</v>
      </c>
      <c r="I2806" s="5" t="str">
        <v>Planned</v>
      </c>
      <c r="J2806" s="220">
        <f>_xlfn.XLOOKUP(G2806,Calendar!$A$2:$A$300,Calendar!$B$2:$B$300)</f>
        <v>43488</v>
      </c>
      <c r="K2806" s="5" t="b">
        <f t="shared" ca="1" si="135"/>
        <v>0</v>
      </c>
      <c r="L2806" s="5" t="str">
        <f t="shared" si="136"/>
        <v>MathHorizons: Math 498</v>
      </c>
    </row>
    <row r="2807" spans="1:12" hidden="1" x14ac:dyDescent="0.25">
      <c r="A2807" s="217" t="str">
        <f t="shared" si="134"/>
        <v>ƒ __/__</v>
      </c>
      <c r="B2807" s="217" t="str">
        <f>IFERROR(IF(VLOOKUP(L2807,ActivityList[#Data],13,0)="Yes"," "&amp;Map,"")&amp;IF(VLOOKUP(L2807,ActivityList[#Data],14,0)="Yes"," "&amp;Timeline,IF(VLOOKUP(L2807,ActivityList[#Data],14,0)="Figure"," "&amp;Timeline&amp;Figure,"")),"")</f>
        <v/>
      </c>
      <c r="C2807" s="85" t="str">
        <v>Lesson 87</v>
      </c>
      <c r="D2807" s="218" t="str">
        <v>Horizons: Math 4</v>
      </c>
      <c r="E2807" s="218" t="str">
        <v>Math</v>
      </c>
      <c r="F2807" s="219">
        <v>0</v>
      </c>
      <c r="G2807" s="5">
        <v>99</v>
      </c>
      <c r="H2807" s="5" t="str">
        <v>Jesse</v>
      </c>
      <c r="I2807" s="5" t="str">
        <v>Planned</v>
      </c>
      <c r="J2807" s="220">
        <f>_xlfn.XLOOKUP(G2807,Calendar!$A$2:$A$300,Calendar!$B$2:$B$300)</f>
        <v>43489</v>
      </c>
      <c r="K2807" s="5" t="b">
        <f t="shared" ca="1" si="135"/>
        <v>0</v>
      </c>
      <c r="L2807" s="5" t="str">
        <f t="shared" si="136"/>
        <v>MathHorizons: Math 499</v>
      </c>
    </row>
    <row r="2808" spans="1:12" hidden="1" x14ac:dyDescent="0.25">
      <c r="A2808" s="217" t="str">
        <f t="shared" si="134"/>
        <v>ƒ __/__</v>
      </c>
      <c r="B2808" s="217" t="str">
        <f>IFERROR(IF(VLOOKUP(L2808,ActivityList[#Data],13,0)="Yes"," "&amp;Map,"")&amp;IF(VLOOKUP(L2808,ActivityList[#Data],14,0)="Yes"," "&amp;Timeline,IF(VLOOKUP(L2808,ActivityList[#Data],14,0)="Figure"," "&amp;Timeline&amp;Figure,"")),"")</f>
        <v/>
      </c>
      <c r="C2808" s="85" t="str">
        <v>Lesson 88</v>
      </c>
      <c r="D2808" s="218" t="str">
        <v>Horizons: Math 4</v>
      </c>
      <c r="E2808" s="218" t="str">
        <v>Math</v>
      </c>
      <c r="F2808" s="219">
        <v>0</v>
      </c>
      <c r="G2808" s="5">
        <v>100</v>
      </c>
      <c r="H2808" s="5" t="str">
        <v>Jesse</v>
      </c>
      <c r="I2808" s="5" t="str">
        <v>Planned</v>
      </c>
      <c r="J2808" s="220">
        <f>_xlfn.XLOOKUP(G2808,Calendar!$A$2:$A$300,Calendar!$B$2:$B$300)</f>
        <v>43490</v>
      </c>
      <c r="K2808" s="5" t="b">
        <f t="shared" ca="1" si="135"/>
        <v>0</v>
      </c>
      <c r="L2808" s="5" t="str">
        <f t="shared" si="136"/>
        <v>MathHorizons: Math 4100</v>
      </c>
    </row>
    <row r="2809" spans="1:12" hidden="1" x14ac:dyDescent="0.25">
      <c r="A2809" s="217" t="str">
        <f t="shared" si="134"/>
        <v>ƒ __/__</v>
      </c>
      <c r="B2809" s="217" t="str">
        <f>IFERROR(IF(VLOOKUP(L2809,ActivityList[#Data],13,0)="Yes"," "&amp;Map,"")&amp;IF(VLOOKUP(L2809,ActivityList[#Data],14,0)="Yes"," "&amp;Timeline,IF(VLOOKUP(L2809,ActivityList[#Data],14,0)="Figure"," "&amp;Timeline&amp;Figure,"")),"")</f>
        <v/>
      </c>
      <c r="C2809" s="85" t="str">
        <v>Lesson 89</v>
      </c>
      <c r="D2809" s="218" t="str">
        <v>Horizons: Math 4</v>
      </c>
      <c r="E2809" s="218" t="str">
        <v>Math</v>
      </c>
      <c r="F2809" s="219">
        <v>0</v>
      </c>
      <c r="G2809" s="5">
        <v>101</v>
      </c>
      <c r="H2809" s="5" t="str">
        <v>Jesse</v>
      </c>
      <c r="I2809" s="5" t="str">
        <v>Planned</v>
      </c>
      <c r="J2809" s="220">
        <f>_xlfn.XLOOKUP(G2809,Calendar!$A$2:$A$300,Calendar!$B$2:$B$300)</f>
        <v>43493</v>
      </c>
      <c r="K2809" s="5" t="b">
        <f t="shared" ca="1" si="135"/>
        <v>0</v>
      </c>
      <c r="L2809" s="5" t="str">
        <f t="shared" si="136"/>
        <v>MathHorizons: Math 4101</v>
      </c>
    </row>
    <row r="2810" spans="1:12" hidden="1" x14ac:dyDescent="0.25">
      <c r="A2810" s="217" t="str">
        <f t="shared" si="134"/>
        <v>ƒ __/__</v>
      </c>
      <c r="B2810" s="217" t="str">
        <f>IFERROR(IF(VLOOKUP(L2810,ActivityList[#Data],13,0)="Yes"," "&amp;Map,"")&amp;IF(VLOOKUP(L2810,ActivityList[#Data],14,0)="Yes"," "&amp;Timeline,IF(VLOOKUP(L2810,ActivityList[#Data],14,0)="Figure"," "&amp;Timeline&amp;Figure,"")),"")</f>
        <v/>
      </c>
      <c r="C2810" s="85" t="str">
        <v>Lesson 90</v>
      </c>
      <c r="D2810" s="218" t="str">
        <v>Horizons: Math 4</v>
      </c>
      <c r="E2810" s="218" t="str">
        <v>Math</v>
      </c>
      <c r="F2810" s="219">
        <v>0</v>
      </c>
      <c r="G2810" s="5">
        <v>102</v>
      </c>
      <c r="H2810" s="5" t="str">
        <v>Jesse</v>
      </c>
      <c r="I2810" s="5" t="str">
        <v>Planned</v>
      </c>
      <c r="J2810" s="220">
        <f>_xlfn.XLOOKUP(G2810,Calendar!$A$2:$A$300,Calendar!$B$2:$B$300)</f>
        <v>43494</v>
      </c>
      <c r="K2810" s="5" t="b">
        <f t="shared" ca="1" si="135"/>
        <v>0</v>
      </c>
      <c r="L2810" s="5" t="str">
        <f t="shared" si="136"/>
        <v>MathHorizons: Math 4102</v>
      </c>
    </row>
    <row r="2811" spans="1:12" hidden="1" x14ac:dyDescent="0.25">
      <c r="A2811" s="217" t="str">
        <f t="shared" si="134"/>
        <v>ƒ __/__</v>
      </c>
      <c r="B2811" s="217" t="str">
        <f>IFERROR(IF(VLOOKUP(L2811,ActivityList[#Data],13,0)="Yes"," "&amp;Map,"")&amp;IF(VLOOKUP(L2811,ActivityList[#Data],14,0)="Yes"," "&amp;Timeline,IF(VLOOKUP(L2811,ActivityList[#Data],14,0)="Figure"," "&amp;Timeline&amp;Figure,"")),"")</f>
        <v/>
      </c>
      <c r="C2811" s="85" t="str">
        <v>Test 9</v>
      </c>
      <c r="D2811" s="218" t="str">
        <v>Horizons: Math 4</v>
      </c>
      <c r="E2811" s="218" t="str">
        <v>Math</v>
      </c>
      <c r="F2811" s="219">
        <v>0</v>
      </c>
      <c r="G2811" s="5">
        <v>103</v>
      </c>
      <c r="H2811" s="5" t="str">
        <v>Jesse</v>
      </c>
      <c r="I2811" s="5" t="str">
        <v>Planned</v>
      </c>
      <c r="J2811" s="220">
        <f>_xlfn.XLOOKUP(G2811,Calendar!$A$2:$A$300,Calendar!$B$2:$B$300)</f>
        <v>43495</v>
      </c>
      <c r="K2811" s="5" t="b">
        <f t="shared" ca="1" si="135"/>
        <v>0</v>
      </c>
      <c r="L2811" s="5" t="str">
        <f t="shared" si="136"/>
        <v>MathHorizons: Math 4103</v>
      </c>
    </row>
    <row r="2812" spans="1:12" hidden="1" x14ac:dyDescent="0.25">
      <c r="A2812" s="217" t="str">
        <f t="shared" si="134"/>
        <v>ƒ __/__</v>
      </c>
      <c r="B2812" s="217" t="str">
        <f>IFERROR(IF(VLOOKUP(L2812,ActivityList[#Data],13,0)="Yes"," "&amp;Map,"")&amp;IF(VLOOKUP(L2812,ActivityList[#Data],14,0)="Yes"," "&amp;Timeline,IF(VLOOKUP(L2812,ActivityList[#Data],14,0)="Figure"," "&amp;Timeline&amp;Figure,"")),"")</f>
        <v/>
      </c>
      <c r="C2812" s="85" t="str">
        <v>Lesson 91</v>
      </c>
      <c r="D2812" s="218" t="str">
        <v>Horizons: Math 4</v>
      </c>
      <c r="E2812" s="218" t="str">
        <v>Math</v>
      </c>
      <c r="F2812" s="219">
        <v>0</v>
      </c>
      <c r="G2812" s="5">
        <v>104</v>
      </c>
      <c r="H2812" s="5" t="str">
        <v>Jesse</v>
      </c>
      <c r="I2812" s="5" t="str">
        <v>Planned</v>
      </c>
      <c r="J2812" s="220">
        <f>_xlfn.XLOOKUP(G2812,Calendar!$A$2:$A$300,Calendar!$B$2:$B$300)</f>
        <v>43496</v>
      </c>
      <c r="K2812" s="5" t="b">
        <f t="shared" ca="1" si="135"/>
        <v>0</v>
      </c>
      <c r="L2812" s="5" t="str">
        <f t="shared" si="136"/>
        <v>MathHorizons: Math 4104</v>
      </c>
    </row>
    <row r="2813" spans="1:12" hidden="1" x14ac:dyDescent="0.25">
      <c r="A2813" s="217" t="str">
        <f t="shared" si="134"/>
        <v>ƒ __/__</v>
      </c>
      <c r="B2813" s="217" t="str">
        <f>IFERROR(IF(VLOOKUP(L2813,ActivityList[#Data],13,0)="Yes"," "&amp;Map,"")&amp;IF(VLOOKUP(L2813,ActivityList[#Data],14,0)="Yes"," "&amp;Timeline,IF(VLOOKUP(L2813,ActivityList[#Data],14,0)="Figure"," "&amp;Timeline&amp;Figure,"")),"")</f>
        <v/>
      </c>
      <c r="C2813" s="85" t="str">
        <v>Lesson 92</v>
      </c>
      <c r="D2813" s="218" t="str">
        <v>Horizons: Math 4</v>
      </c>
      <c r="E2813" s="218" t="str">
        <v>Math</v>
      </c>
      <c r="F2813" s="219">
        <v>0</v>
      </c>
      <c r="G2813" s="5">
        <v>105</v>
      </c>
      <c r="H2813" s="5" t="str">
        <v>Jesse</v>
      </c>
      <c r="I2813" s="5" t="str">
        <v>Planned</v>
      </c>
      <c r="J2813" s="220">
        <f>_xlfn.XLOOKUP(G2813,Calendar!$A$2:$A$300,Calendar!$B$2:$B$300)</f>
        <v>43497</v>
      </c>
      <c r="K2813" s="5" t="b">
        <f t="shared" ca="1" si="135"/>
        <v>0</v>
      </c>
      <c r="L2813" s="5" t="str">
        <f t="shared" si="136"/>
        <v>MathHorizons: Math 4105</v>
      </c>
    </row>
    <row r="2814" spans="1:12" hidden="1" x14ac:dyDescent="0.25">
      <c r="A2814" s="217" t="str">
        <f t="shared" si="134"/>
        <v>ƒ __/__</v>
      </c>
      <c r="B2814" s="217" t="str">
        <f>IFERROR(IF(VLOOKUP(L2814,ActivityList[#Data],13,0)="Yes"," "&amp;Map,"")&amp;IF(VLOOKUP(L2814,ActivityList[#Data],14,0)="Yes"," "&amp;Timeline,IF(VLOOKUP(L2814,ActivityList[#Data],14,0)="Figure"," "&amp;Timeline&amp;Figure,"")),"")</f>
        <v/>
      </c>
      <c r="C2814" s="85" t="str">
        <v>Lesson 93</v>
      </c>
      <c r="D2814" s="218" t="str">
        <v>Horizons: Math 4</v>
      </c>
      <c r="E2814" s="218" t="str">
        <v>Math</v>
      </c>
      <c r="F2814" s="219">
        <v>0</v>
      </c>
      <c r="G2814" s="5">
        <v>106</v>
      </c>
      <c r="H2814" s="5" t="str">
        <v>Jesse</v>
      </c>
      <c r="I2814" s="5" t="str">
        <v>Planned</v>
      </c>
      <c r="J2814" s="220">
        <f>_xlfn.XLOOKUP(G2814,Calendar!$A$2:$A$300,Calendar!$B$2:$B$300)</f>
        <v>43500</v>
      </c>
      <c r="K2814" s="5" t="b">
        <f t="shared" ca="1" si="135"/>
        <v>0</v>
      </c>
      <c r="L2814" s="5" t="str">
        <f t="shared" si="136"/>
        <v>MathHorizons: Math 4106</v>
      </c>
    </row>
    <row r="2815" spans="1:12" hidden="1" x14ac:dyDescent="0.25">
      <c r="A2815" s="217" t="str">
        <f t="shared" si="134"/>
        <v>ƒ __/__</v>
      </c>
      <c r="B2815" s="217" t="str">
        <f>IFERROR(IF(VLOOKUP(L2815,ActivityList[#Data],13,0)="Yes"," "&amp;Map,"")&amp;IF(VLOOKUP(L2815,ActivityList[#Data],14,0)="Yes"," "&amp;Timeline,IF(VLOOKUP(L2815,ActivityList[#Data],14,0)="Figure"," "&amp;Timeline&amp;Figure,"")),"")</f>
        <v/>
      </c>
      <c r="C2815" s="85" t="str">
        <v>Lesson 94</v>
      </c>
      <c r="D2815" s="218" t="str">
        <v>Horizons: Math 4</v>
      </c>
      <c r="E2815" s="218" t="str">
        <v>Math</v>
      </c>
      <c r="F2815" s="219">
        <v>0</v>
      </c>
      <c r="G2815" s="5">
        <v>107</v>
      </c>
      <c r="H2815" s="5" t="str">
        <v>Jesse</v>
      </c>
      <c r="I2815" s="5" t="str">
        <v>Planned</v>
      </c>
      <c r="J2815" s="220">
        <f>_xlfn.XLOOKUP(G2815,Calendar!$A$2:$A$300,Calendar!$B$2:$B$300)</f>
        <v>43501</v>
      </c>
      <c r="K2815" s="5" t="b">
        <f t="shared" ca="1" si="135"/>
        <v>0</v>
      </c>
      <c r="L2815" s="5" t="str">
        <f t="shared" si="136"/>
        <v>MathHorizons: Math 4107</v>
      </c>
    </row>
    <row r="2816" spans="1:12" hidden="1" x14ac:dyDescent="0.25">
      <c r="A2816" s="217" t="str">
        <f t="shared" si="134"/>
        <v>ƒ __/__</v>
      </c>
      <c r="B2816" s="217" t="str">
        <f>IFERROR(IF(VLOOKUP(L2816,ActivityList[#Data],13,0)="Yes"," "&amp;Map,"")&amp;IF(VLOOKUP(L2816,ActivityList[#Data],14,0)="Yes"," "&amp;Timeline,IF(VLOOKUP(L2816,ActivityList[#Data],14,0)="Figure"," "&amp;Timeline&amp;Figure,"")),"")</f>
        <v/>
      </c>
      <c r="C2816" s="85" t="str">
        <v>Lesson 95</v>
      </c>
      <c r="D2816" s="218" t="str">
        <v>Horizons: Math 4</v>
      </c>
      <c r="E2816" s="218" t="str">
        <v>Math</v>
      </c>
      <c r="F2816" s="219">
        <v>0</v>
      </c>
      <c r="G2816" s="5">
        <v>108</v>
      </c>
      <c r="H2816" s="5" t="str">
        <v>Jesse</v>
      </c>
      <c r="I2816" s="5" t="str">
        <v>Planned</v>
      </c>
      <c r="J2816" s="220">
        <f>_xlfn.XLOOKUP(G2816,Calendar!$A$2:$A$300,Calendar!$B$2:$B$300)</f>
        <v>43502</v>
      </c>
      <c r="K2816" s="5" t="b">
        <f t="shared" ca="1" si="135"/>
        <v>0</v>
      </c>
      <c r="L2816" s="5" t="str">
        <f t="shared" si="136"/>
        <v>MathHorizons: Math 4108</v>
      </c>
    </row>
    <row r="2817" spans="1:12" hidden="1" x14ac:dyDescent="0.25">
      <c r="A2817" s="217" t="str">
        <f t="shared" si="134"/>
        <v>ƒ __/__</v>
      </c>
      <c r="B2817" s="217" t="str">
        <f>IFERROR(IF(VLOOKUP(L2817,ActivityList[#Data],13,0)="Yes"," "&amp;Map,"")&amp;IF(VLOOKUP(L2817,ActivityList[#Data],14,0)="Yes"," "&amp;Timeline,IF(VLOOKUP(L2817,ActivityList[#Data],14,0)="Figure"," "&amp;Timeline&amp;Figure,"")),"")</f>
        <v/>
      </c>
      <c r="C2817" s="85" t="str">
        <v>Lesson 96</v>
      </c>
      <c r="D2817" s="218" t="str">
        <v>Horizons: Math 4</v>
      </c>
      <c r="E2817" s="218" t="str">
        <v>Math</v>
      </c>
      <c r="F2817" s="219">
        <v>0</v>
      </c>
      <c r="G2817" s="5">
        <v>109</v>
      </c>
      <c r="H2817" s="5" t="str">
        <v>Jesse</v>
      </c>
      <c r="I2817" s="5" t="str">
        <v>Planned</v>
      </c>
      <c r="J2817" s="220">
        <f>_xlfn.XLOOKUP(G2817,Calendar!$A$2:$A$300,Calendar!$B$2:$B$300)</f>
        <v>43503</v>
      </c>
      <c r="K2817" s="5" t="b">
        <f t="shared" ca="1" si="135"/>
        <v>0</v>
      </c>
      <c r="L2817" s="5" t="str">
        <f t="shared" si="136"/>
        <v>MathHorizons: Math 4109</v>
      </c>
    </row>
    <row r="2818" spans="1:12" hidden="1" x14ac:dyDescent="0.25">
      <c r="A2818" s="217" t="str">
        <f t="shared" si="134"/>
        <v>ƒ __/__</v>
      </c>
      <c r="B2818" s="217" t="str">
        <f>IFERROR(IF(VLOOKUP(L2818,ActivityList[#Data],13,0)="Yes"," "&amp;Map,"")&amp;IF(VLOOKUP(L2818,ActivityList[#Data],14,0)="Yes"," "&amp;Timeline,IF(VLOOKUP(L2818,ActivityList[#Data],14,0)="Figure"," "&amp;Timeline&amp;Figure,"")),"")</f>
        <v/>
      </c>
      <c r="C2818" s="85" t="str">
        <v>Lesson 97</v>
      </c>
      <c r="D2818" s="218" t="str">
        <v>Horizons: Math 4</v>
      </c>
      <c r="E2818" s="218" t="str">
        <v>Math</v>
      </c>
      <c r="F2818" s="219">
        <v>0</v>
      </c>
      <c r="G2818" s="5">
        <v>110</v>
      </c>
      <c r="H2818" s="5" t="str">
        <v>Jesse</v>
      </c>
      <c r="I2818" s="5" t="str">
        <v>Planned</v>
      </c>
      <c r="J2818" s="220">
        <f>_xlfn.XLOOKUP(G2818,Calendar!$A$2:$A$300,Calendar!$B$2:$B$300)</f>
        <v>43504</v>
      </c>
      <c r="K2818" s="5" t="b">
        <f t="shared" ca="1" si="135"/>
        <v>0</v>
      </c>
      <c r="L2818" s="5" t="str">
        <f t="shared" si="136"/>
        <v>MathHorizons: Math 4110</v>
      </c>
    </row>
    <row r="2819" spans="1:12" hidden="1" x14ac:dyDescent="0.25">
      <c r="A2819" s="217" t="str">
        <f t="shared" si="134"/>
        <v>ƒ __/__</v>
      </c>
      <c r="B2819" s="217" t="str">
        <f>IFERROR(IF(VLOOKUP(L2819,ActivityList[#Data],13,0)="Yes"," "&amp;Map,"")&amp;IF(VLOOKUP(L2819,ActivityList[#Data],14,0)="Yes"," "&amp;Timeline,IF(VLOOKUP(L2819,ActivityList[#Data],14,0)="Figure"," "&amp;Timeline&amp;Figure,"")),"")</f>
        <v/>
      </c>
      <c r="C2819" s="85" t="str">
        <v>Lesson 98</v>
      </c>
      <c r="D2819" s="218" t="str">
        <v>Horizons: Math 4</v>
      </c>
      <c r="E2819" s="218" t="str">
        <v>Math</v>
      </c>
      <c r="F2819" s="219">
        <v>0</v>
      </c>
      <c r="G2819" s="5">
        <v>111</v>
      </c>
      <c r="H2819" s="5" t="str">
        <v>Jesse</v>
      </c>
      <c r="I2819" s="5" t="str">
        <v>Planned</v>
      </c>
      <c r="J2819" s="220">
        <f>_xlfn.XLOOKUP(G2819,Calendar!$A$2:$A$300,Calendar!$B$2:$B$300)</f>
        <v>43507</v>
      </c>
      <c r="K2819" s="5" t="b">
        <f t="shared" ca="1" si="135"/>
        <v>0</v>
      </c>
      <c r="L2819" s="5" t="str">
        <f t="shared" si="136"/>
        <v>MathHorizons: Math 4111</v>
      </c>
    </row>
    <row r="2820" spans="1:12" hidden="1" x14ac:dyDescent="0.25">
      <c r="A2820" s="217" t="str">
        <f t="shared" si="134"/>
        <v>ƒ __/__</v>
      </c>
      <c r="B2820" s="217" t="str">
        <f>IFERROR(IF(VLOOKUP(L2820,ActivityList[#Data],13,0)="Yes"," "&amp;Map,"")&amp;IF(VLOOKUP(L2820,ActivityList[#Data],14,0)="Yes"," "&amp;Timeline,IF(VLOOKUP(L2820,ActivityList[#Data],14,0)="Figure"," "&amp;Timeline&amp;Figure,"")),"")</f>
        <v/>
      </c>
      <c r="C2820" s="85" t="str">
        <v>Lesson 99</v>
      </c>
      <c r="D2820" s="218" t="str">
        <v>Horizons: Math 4</v>
      </c>
      <c r="E2820" s="218" t="str">
        <v>Math</v>
      </c>
      <c r="F2820" s="219">
        <v>0</v>
      </c>
      <c r="G2820" s="5">
        <v>112</v>
      </c>
      <c r="H2820" s="5" t="str">
        <v>Jesse</v>
      </c>
      <c r="I2820" s="5" t="str">
        <v>Planned</v>
      </c>
      <c r="J2820" s="220">
        <f>_xlfn.XLOOKUP(G2820,Calendar!$A$2:$A$300,Calendar!$B$2:$B$300)</f>
        <v>43508</v>
      </c>
      <c r="K2820" s="5" t="b">
        <f t="shared" ca="1" si="135"/>
        <v>0</v>
      </c>
      <c r="L2820" s="5" t="str">
        <f t="shared" si="136"/>
        <v>MathHorizons: Math 4112</v>
      </c>
    </row>
    <row r="2821" spans="1:12" hidden="1" x14ac:dyDescent="0.25">
      <c r="A2821" s="217" t="str">
        <f t="shared" ref="A2821:A2884" si="137">Planned&amp;" __/__"</f>
        <v>ƒ __/__</v>
      </c>
      <c r="B2821" s="217" t="str">
        <f>IFERROR(IF(VLOOKUP(L2821,ActivityList[#Data],13,0)="Yes"," "&amp;Map,"")&amp;IF(VLOOKUP(L2821,ActivityList[#Data],14,0)="Yes"," "&amp;Timeline,IF(VLOOKUP(L2821,ActivityList[#Data],14,0)="Figure"," "&amp;Timeline&amp;Figure,"")),"")</f>
        <v/>
      </c>
      <c r="C2821" s="85" t="str">
        <v>Lesson 100</v>
      </c>
      <c r="D2821" s="218" t="str">
        <v>Horizons: Math 4</v>
      </c>
      <c r="E2821" s="218" t="str">
        <v>Math</v>
      </c>
      <c r="F2821" s="219">
        <v>0</v>
      </c>
      <c r="G2821" s="5">
        <v>113</v>
      </c>
      <c r="H2821" s="5" t="str">
        <v>Jesse</v>
      </c>
      <c r="I2821" s="5" t="str">
        <v>Planned</v>
      </c>
      <c r="J2821" s="220">
        <f>_xlfn.XLOOKUP(G2821,Calendar!$A$2:$A$300,Calendar!$B$2:$B$300)</f>
        <v>43509</v>
      </c>
      <c r="K2821" s="5" t="b">
        <f t="shared" ca="1" si="135"/>
        <v>0</v>
      </c>
      <c r="L2821" s="5" t="str">
        <f t="shared" si="136"/>
        <v>MathHorizons: Math 4113</v>
      </c>
    </row>
    <row r="2822" spans="1:12" hidden="1" x14ac:dyDescent="0.25">
      <c r="A2822" s="217" t="str">
        <f t="shared" si="137"/>
        <v>ƒ __/__</v>
      </c>
      <c r="B2822" s="217" t="str">
        <f>IFERROR(IF(VLOOKUP(L2822,ActivityList[#Data],13,0)="Yes"," "&amp;Map,"")&amp;IF(VLOOKUP(L2822,ActivityList[#Data],14,0)="Yes"," "&amp;Timeline,IF(VLOOKUP(L2822,ActivityList[#Data],14,0)="Figure"," "&amp;Timeline&amp;Figure,"")),"")</f>
        <v/>
      </c>
      <c r="C2822" s="85" t="str">
        <v>Test 10</v>
      </c>
      <c r="D2822" s="218" t="str">
        <v>Horizons: Math 4</v>
      </c>
      <c r="E2822" s="218" t="str">
        <v>Math</v>
      </c>
      <c r="F2822" s="219">
        <v>0</v>
      </c>
      <c r="G2822" s="5">
        <v>114</v>
      </c>
      <c r="H2822" s="5" t="str">
        <v>Jesse</v>
      </c>
      <c r="I2822" s="5" t="str">
        <v>Planned</v>
      </c>
      <c r="J2822" s="220">
        <f>_xlfn.XLOOKUP(G2822,Calendar!$A$2:$A$300,Calendar!$B$2:$B$300)</f>
        <v>43510</v>
      </c>
      <c r="K2822" s="5" t="b">
        <f t="shared" ca="1" si="135"/>
        <v>0</v>
      </c>
      <c r="L2822" s="5" t="str">
        <f t="shared" si="136"/>
        <v>MathHorizons: Math 4114</v>
      </c>
    </row>
    <row r="2823" spans="1:12" hidden="1" x14ac:dyDescent="0.25">
      <c r="A2823" s="217" t="str">
        <f t="shared" si="137"/>
        <v>ƒ __/__</v>
      </c>
      <c r="B2823" s="217" t="str">
        <f>IFERROR(IF(VLOOKUP(L2823,ActivityList[#Data],13,0)="Yes"," "&amp;Map,"")&amp;IF(VLOOKUP(L2823,ActivityList[#Data],14,0)="Yes"," "&amp;Timeline,IF(VLOOKUP(L2823,ActivityList[#Data],14,0)="Figure"," "&amp;Timeline&amp;Figure,"")),"")</f>
        <v/>
      </c>
      <c r="C2823" s="85" t="str">
        <v>Lesson 101</v>
      </c>
      <c r="D2823" s="218" t="str">
        <v>Horizons: Math 4</v>
      </c>
      <c r="E2823" s="218" t="str">
        <v>Math</v>
      </c>
      <c r="F2823" s="219">
        <v>0</v>
      </c>
      <c r="G2823" s="5">
        <v>115</v>
      </c>
      <c r="H2823" s="5" t="str">
        <v>Jesse</v>
      </c>
      <c r="I2823" s="5" t="str">
        <v>Planned</v>
      </c>
      <c r="J2823" s="220">
        <f>_xlfn.XLOOKUP(G2823,Calendar!$A$2:$A$300,Calendar!$B$2:$B$300)</f>
        <v>43511</v>
      </c>
      <c r="K2823" s="5" t="b">
        <f t="shared" ca="1" si="135"/>
        <v>0</v>
      </c>
      <c r="L2823" s="5" t="str">
        <f t="shared" si="136"/>
        <v>MathHorizons: Math 4115</v>
      </c>
    </row>
    <row r="2824" spans="1:12" hidden="1" x14ac:dyDescent="0.25">
      <c r="A2824" s="217" t="str">
        <f t="shared" si="137"/>
        <v>ƒ __/__</v>
      </c>
      <c r="B2824" s="217" t="str">
        <f>IFERROR(IF(VLOOKUP(L2824,ActivityList[#Data],13,0)="Yes"," "&amp;Map,"")&amp;IF(VLOOKUP(L2824,ActivityList[#Data],14,0)="Yes"," "&amp;Timeline,IF(VLOOKUP(L2824,ActivityList[#Data],14,0)="Figure"," "&amp;Timeline&amp;Figure,"")),"")</f>
        <v/>
      </c>
      <c r="C2824" s="85" t="str">
        <v>Lesson 102</v>
      </c>
      <c r="D2824" s="218" t="str">
        <v>Horizons: Math 4</v>
      </c>
      <c r="E2824" s="218" t="str">
        <v>Math</v>
      </c>
      <c r="F2824" s="219">
        <v>0</v>
      </c>
      <c r="G2824" s="5">
        <v>116</v>
      </c>
      <c r="H2824" s="5" t="str">
        <v>Jesse</v>
      </c>
      <c r="I2824" s="5" t="str">
        <v>Planned</v>
      </c>
      <c r="J2824" s="220">
        <f>_xlfn.XLOOKUP(G2824,Calendar!$A$2:$A$300,Calendar!$B$2:$B$300)</f>
        <v>43514</v>
      </c>
      <c r="K2824" s="5" t="b">
        <f t="shared" ca="1" si="135"/>
        <v>0</v>
      </c>
      <c r="L2824" s="5" t="str">
        <f t="shared" si="136"/>
        <v>MathHorizons: Math 4116</v>
      </c>
    </row>
    <row r="2825" spans="1:12" hidden="1" x14ac:dyDescent="0.25">
      <c r="A2825" s="217" t="str">
        <f t="shared" si="137"/>
        <v>ƒ __/__</v>
      </c>
      <c r="B2825" s="217" t="str">
        <f>IFERROR(IF(VLOOKUP(L2825,ActivityList[#Data],13,0)="Yes"," "&amp;Map,"")&amp;IF(VLOOKUP(L2825,ActivityList[#Data],14,0)="Yes"," "&amp;Timeline,IF(VLOOKUP(L2825,ActivityList[#Data],14,0)="Figure"," "&amp;Timeline&amp;Figure,"")),"")</f>
        <v/>
      </c>
      <c r="C2825" s="85" t="str">
        <v>Lesson 103</v>
      </c>
      <c r="D2825" s="218" t="str">
        <v>Horizons: Math 4</v>
      </c>
      <c r="E2825" s="218" t="str">
        <v>Math</v>
      </c>
      <c r="F2825" s="219">
        <v>0</v>
      </c>
      <c r="G2825" s="5">
        <v>117</v>
      </c>
      <c r="H2825" s="5" t="str">
        <v>Jesse</v>
      </c>
      <c r="I2825" s="5" t="str">
        <v>Planned</v>
      </c>
      <c r="J2825" s="220">
        <f>_xlfn.XLOOKUP(G2825,Calendar!$A$2:$A$300,Calendar!$B$2:$B$300)</f>
        <v>43515</v>
      </c>
      <c r="K2825" s="5" t="b">
        <f t="shared" ca="1" si="135"/>
        <v>0</v>
      </c>
      <c r="L2825" s="5" t="str">
        <f t="shared" si="136"/>
        <v>MathHorizons: Math 4117</v>
      </c>
    </row>
    <row r="2826" spans="1:12" hidden="1" x14ac:dyDescent="0.25">
      <c r="A2826" s="217" t="str">
        <f t="shared" si="137"/>
        <v>ƒ __/__</v>
      </c>
      <c r="B2826" s="217" t="str">
        <f>IFERROR(IF(VLOOKUP(L2826,ActivityList[#Data],13,0)="Yes"," "&amp;Map,"")&amp;IF(VLOOKUP(L2826,ActivityList[#Data],14,0)="Yes"," "&amp;Timeline,IF(VLOOKUP(L2826,ActivityList[#Data],14,0)="Figure"," "&amp;Timeline&amp;Figure,"")),"")</f>
        <v/>
      </c>
      <c r="C2826" s="85" t="str">
        <v>Lesson 104</v>
      </c>
      <c r="D2826" s="218" t="str">
        <v>Horizons: Math 4</v>
      </c>
      <c r="E2826" s="218" t="str">
        <v>Math</v>
      </c>
      <c r="F2826" s="219">
        <v>0</v>
      </c>
      <c r="G2826" s="5">
        <v>118</v>
      </c>
      <c r="H2826" s="5" t="str">
        <v>Jesse</v>
      </c>
      <c r="I2826" s="5" t="str">
        <v>Planned</v>
      </c>
      <c r="J2826" s="220">
        <f>_xlfn.XLOOKUP(G2826,Calendar!$A$2:$A$300,Calendar!$B$2:$B$300)</f>
        <v>43516</v>
      </c>
      <c r="K2826" s="5" t="b">
        <f t="shared" ca="1" si="135"/>
        <v>0</v>
      </c>
      <c r="L2826" s="5" t="str">
        <f t="shared" si="136"/>
        <v>MathHorizons: Math 4118</v>
      </c>
    </row>
    <row r="2827" spans="1:12" hidden="1" x14ac:dyDescent="0.25">
      <c r="A2827" s="217" t="str">
        <f t="shared" si="137"/>
        <v>ƒ __/__</v>
      </c>
      <c r="B2827" s="217" t="str">
        <f>IFERROR(IF(VLOOKUP(L2827,ActivityList[#Data],13,0)="Yes"," "&amp;Map,"")&amp;IF(VLOOKUP(L2827,ActivityList[#Data],14,0)="Yes"," "&amp;Timeline,IF(VLOOKUP(L2827,ActivityList[#Data],14,0)="Figure"," "&amp;Timeline&amp;Figure,"")),"")</f>
        <v/>
      </c>
      <c r="C2827" s="85" t="str">
        <v>Lesson 105</v>
      </c>
      <c r="D2827" s="218" t="str">
        <v>Horizons: Math 4</v>
      </c>
      <c r="E2827" s="218" t="str">
        <v>Math</v>
      </c>
      <c r="F2827" s="219">
        <v>0</v>
      </c>
      <c r="G2827" s="5">
        <v>119</v>
      </c>
      <c r="H2827" s="5" t="str">
        <v>Jesse</v>
      </c>
      <c r="I2827" s="5" t="str">
        <v>Planned</v>
      </c>
      <c r="J2827" s="220">
        <f>_xlfn.XLOOKUP(G2827,Calendar!$A$2:$A$300,Calendar!$B$2:$B$300)</f>
        <v>43517</v>
      </c>
      <c r="K2827" s="5" t="b">
        <f t="shared" ca="1" si="135"/>
        <v>0</v>
      </c>
      <c r="L2827" s="5" t="str">
        <f t="shared" si="136"/>
        <v>MathHorizons: Math 4119</v>
      </c>
    </row>
    <row r="2828" spans="1:12" hidden="1" x14ac:dyDescent="0.25">
      <c r="A2828" s="217" t="str">
        <f t="shared" si="137"/>
        <v>ƒ __/__</v>
      </c>
      <c r="B2828" s="217" t="str">
        <f>IFERROR(IF(VLOOKUP(L2828,ActivityList[#Data],13,0)="Yes"," "&amp;Map,"")&amp;IF(VLOOKUP(L2828,ActivityList[#Data],14,0)="Yes"," "&amp;Timeline,IF(VLOOKUP(L2828,ActivityList[#Data],14,0)="Figure"," "&amp;Timeline&amp;Figure,"")),"")</f>
        <v/>
      </c>
      <c r="C2828" s="85" t="str">
        <v>Lesson 106</v>
      </c>
      <c r="D2828" s="218" t="str">
        <v>Horizons: Math 4</v>
      </c>
      <c r="E2828" s="218" t="str">
        <v>Math</v>
      </c>
      <c r="F2828" s="219">
        <v>0</v>
      </c>
      <c r="G2828" s="5">
        <v>120</v>
      </c>
      <c r="H2828" s="5" t="str">
        <v>Jesse</v>
      </c>
      <c r="I2828" s="5" t="str">
        <v>Planned</v>
      </c>
      <c r="J2828" s="220">
        <f>_xlfn.XLOOKUP(G2828,Calendar!$A$2:$A$300,Calendar!$B$2:$B$300)</f>
        <v>43518</v>
      </c>
      <c r="K2828" s="5" t="b">
        <f t="shared" ca="1" si="135"/>
        <v>0</v>
      </c>
      <c r="L2828" s="5" t="str">
        <f t="shared" si="136"/>
        <v>MathHorizons: Math 4120</v>
      </c>
    </row>
    <row r="2829" spans="1:12" hidden="1" x14ac:dyDescent="0.25">
      <c r="A2829" s="217" t="str">
        <f t="shared" si="137"/>
        <v>ƒ __/__</v>
      </c>
      <c r="B2829" s="217" t="str">
        <f>IFERROR(IF(VLOOKUP(L2829,ActivityList[#Data],13,0)="Yes"," "&amp;Map,"")&amp;IF(VLOOKUP(L2829,ActivityList[#Data],14,0)="Yes"," "&amp;Timeline,IF(VLOOKUP(L2829,ActivityList[#Data],14,0)="Figure"," "&amp;Timeline&amp;Figure,"")),"")</f>
        <v/>
      </c>
      <c r="C2829" s="85" t="str">
        <v>Lesson 107</v>
      </c>
      <c r="D2829" s="218" t="str">
        <v>Horizons: Math 4</v>
      </c>
      <c r="E2829" s="218" t="str">
        <v>Math</v>
      </c>
      <c r="F2829" s="219">
        <v>0</v>
      </c>
      <c r="G2829" s="5">
        <v>121</v>
      </c>
      <c r="H2829" s="5" t="str">
        <v>Jesse</v>
      </c>
      <c r="I2829" s="5" t="str">
        <v>Planned</v>
      </c>
      <c r="J2829" s="220">
        <f>_xlfn.XLOOKUP(G2829,Calendar!$A$2:$A$300,Calendar!$B$2:$B$300)</f>
        <v>43521</v>
      </c>
      <c r="K2829" s="5" t="b">
        <f t="shared" ca="1" si="135"/>
        <v>0</v>
      </c>
      <c r="L2829" s="5" t="str">
        <f t="shared" si="136"/>
        <v>MathHorizons: Math 4121</v>
      </c>
    </row>
    <row r="2830" spans="1:12" hidden="1" x14ac:dyDescent="0.25">
      <c r="A2830" s="217" t="str">
        <f t="shared" si="137"/>
        <v>ƒ __/__</v>
      </c>
      <c r="B2830" s="217" t="str">
        <f>IFERROR(IF(VLOOKUP(L2830,ActivityList[#Data],13,0)="Yes"," "&amp;Map,"")&amp;IF(VLOOKUP(L2830,ActivityList[#Data],14,0)="Yes"," "&amp;Timeline,IF(VLOOKUP(L2830,ActivityList[#Data],14,0)="Figure"," "&amp;Timeline&amp;Figure,"")),"")</f>
        <v/>
      </c>
      <c r="C2830" s="85" t="str">
        <v>Lesson 108</v>
      </c>
      <c r="D2830" s="218" t="str">
        <v>Horizons: Math 4</v>
      </c>
      <c r="E2830" s="218" t="str">
        <v>Math</v>
      </c>
      <c r="F2830" s="219">
        <v>0</v>
      </c>
      <c r="G2830" s="5">
        <v>122</v>
      </c>
      <c r="H2830" s="5" t="str">
        <v>Jesse</v>
      </c>
      <c r="I2830" s="5" t="str">
        <v>Planned</v>
      </c>
      <c r="J2830" s="220">
        <f>_xlfn.XLOOKUP(G2830,Calendar!$A$2:$A$300,Calendar!$B$2:$B$300)</f>
        <v>43522</v>
      </c>
      <c r="K2830" s="5" t="b">
        <f t="shared" ca="1" si="135"/>
        <v>0</v>
      </c>
      <c r="L2830" s="5" t="str">
        <f t="shared" si="136"/>
        <v>MathHorizons: Math 4122</v>
      </c>
    </row>
    <row r="2831" spans="1:12" hidden="1" x14ac:dyDescent="0.25">
      <c r="A2831" s="217" t="str">
        <f t="shared" si="137"/>
        <v>ƒ __/__</v>
      </c>
      <c r="B2831" s="217" t="str">
        <f>IFERROR(IF(VLOOKUP(L2831,ActivityList[#Data],13,0)="Yes"," "&amp;Map,"")&amp;IF(VLOOKUP(L2831,ActivityList[#Data],14,0)="Yes"," "&amp;Timeline,IF(VLOOKUP(L2831,ActivityList[#Data],14,0)="Figure"," "&amp;Timeline&amp;Figure,"")),"")</f>
        <v/>
      </c>
      <c r="C2831" s="85" t="str">
        <v>Lesson 109</v>
      </c>
      <c r="D2831" s="218" t="str">
        <v>Horizons: Math 4</v>
      </c>
      <c r="E2831" s="218" t="str">
        <v>Math</v>
      </c>
      <c r="F2831" s="219">
        <v>0</v>
      </c>
      <c r="G2831" s="5">
        <v>123</v>
      </c>
      <c r="H2831" s="5" t="str">
        <v>Jesse</v>
      </c>
      <c r="I2831" s="5" t="str">
        <v>Planned</v>
      </c>
      <c r="J2831" s="220">
        <f>_xlfn.XLOOKUP(G2831,Calendar!$A$2:$A$300,Calendar!$B$2:$B$300)</f>
        <v>43523</v>
      </c>
      <c r="K2831" s="5" t="b">
        <f t="shared" ca="1" si="135"/>
        <v>0</v>
      </c>
      <c r="L2831" s="5" t="str">
        <f t="shared" si="136"/>
        <v>MathHorizons: Math 4123</v>
      </c>
    </row>
    <row r="2832" spans="1:12" hidden="1" x14ac:dyDescent="0.25">
      <c r="A2832" s="217" t="str">
        <f t="shared" si="137"/>
        <v>ƒ __/__</v>
      </c>
      <c r="B2832" s="217" t="str">
        <f>IFERROR(IF(VLOOKUP(L2832,ActivityList[#Data],13,0)="Yes"," "&amp;Map,"")&amp;IF(VLOOKUP(L2832,ActivityList[#Data],14,0)="Yes"," "&amp;Timeline,IF(VLOOKUP(L2832,ActivityList[#Data],14,0)="Figure"," "&amp;Timeline&amp;Figure,"")),"")</f>
        <v/>
      </c>
      <c r="C2832" s="85" t="str">
        <v>Lesson 110</v>
      </c>
      <c r="D2832" s="218" t="str">
        <v>Horizons: Math 4</v>
      </c>
      <c r="E2832" s="218" t="str">
        <v>Math</v>
      </c>
      <c r="F2832" s="219">
        <v>0</v>
      </c>
      <c r="G2832" s="5">
        <v>124</v>
      </c>
      <c r="H2832" s="5" t="str">
        <v>Jesse</v>
      </c>
      <c r="I2832" s="5" t="str">
        <v>Planned</v>
      </c>
      <c r="J2832" s="220">
        <f>_xlfn.XLOOKUP(G2832,Calendar!$A$2:$A$300,Calendar!$B$2:$B$300)</f>
        <v>43524</v>
      </c>
      <c r="K2832" s="5" t="b">
        <f t="shared" ca="1" si="135"/>
        <v>0</v>
      </c>
      <c r="L2832" s="5" t="str">
        <f t="shared" si="136"/>
        <v>MathHorizons: Math 4124</v>
      </c>
    </row>
    <row r="2833" spans="1:12" hidden="1" x14ac:dyDescent="0.25">
      <c r="A2833" s="217" t="str">
        <f t="shared" si="137"/>
        <v>ƒ __/__</v>
      </c>
      <c r="B2833" s="217" t="str">
        <f>IFERROR(IF(VLOOKUP(L2833,ActivityList[#Data],13,0)="Yes"," "&amp;Map,"")&amp;IF(VLOOKUP(L2833,ActivityList[#Data],14,0)="Yes"," "&amp;Timeline,IF(VLOOKUP(L2833,ActivityList[#Data],14,0)="Figure"," "&amp;Timeline&amp;Figure,"")),"")</f>
        <v/>
      </c>
      <c r="C2833" s="85" t="str">
        <v>Test 11</v>
      </c>
      <c r="D2833" s="218" t="str">
        <v>Horizons: Math 4</v>
      </c>
      <c r="E2833" s="218" t="str">
        <v>Math</v>
      </c>
      <c r="F2833" s="219">
        <v>0</v>
      </c>
      <c r="G2833" s="5">
        <v>125</v>
      </c>
      <c r="H2833" s="5" t="str">
        <v>Jesse</v>
      </c>
      <c r="I2833" s="5" t="str">
        <v>Planned</v>
      </c>
      <c r="J2833" s="220">
        <f>_xlfn.XLOOKUP(G2833,Calendar!$A$2:$A$300,Calendar!$B$2:$B$300)</f>
        <v>43525</v>
      </c>
      <c r="K2833" s="5" t="b">
        <f t="shared" ca="1" si="135"/>
        <v>0</v>
      </c>
      <c r="L2833" s="5" t="str">
        <f t="shared" si="136"/>
        <v>MathHorizons: Math 4125</v>
      </c>
    </row>
    <row r="2834" spans="1:12" hidden="1" x14ac:dyDescent="0.25">
      <c r="A2834" s="217" t="str">
        <f t="shared" si="137"/>
        <v>ƒ __/__</v>
      </c>
      <c r="B2834" s="217" t="str">
        <f>IFERROR(IF(VLOOKUP(L2834,ActivityList[#Data],13,0)="Yes"," "&amp;Map,"")&amp;IF(VLOOKUP(L2834,ActivityList[#Data],14,0)="Yes"," "&amp;Timeline,IF(VLOOKUP(L2834,ActivityList[#Data],14,0)="Figure"," "&amp;Timeline&amp;Figure,"")),"")</f>
        <v/>
      </c>
      <c r="C2834" s="85" t="str">
        <v>Lesson 111</v>
      </c>
      <c r="D2834" s="218" t="str">
        <v>Horizons: Math 4</v>
      </c>
      <c r="E2834" s="218" t="str">
        <v>Math</v>
      </c>
      <c r="F2834" s="219">
        <v>0</v>
      </c>
      <c r="G2834" s="5">
        <v>126</v>
      </c>
      <c r="H2834" s="5" t="str">
        <v>Jesse</v>
      </c>
      <c r="I2834" s="5" t="str">
        <v>Planned</v>
      </c>
      <c r="J2834" s="220">
        <f>_xlfn.XLOOKUP(G2834,Calendar!$A$2:$A$300,Calendar!$B$2:$B$300)</f>
        <v>43528</v>
      </c>
      <c r="K2834" s="5" t="b">
        <f t="shared" ca="1" si="135"/>
        <v>0</v>
      </c>
      <c r="L2834" s="5" t="str">
        <f t="shared" si="136"/>
        <v>MathHorizons: Math 4126</v>
      </c>
    </row>
    <row r="2835" spans="1:12" hidden="1" x14ac:dyDescent="0.25">
      <c r="A2835" s="217" t="str">
        <f t="shared" si="137"/>
        <v>ƒ __/__</v>
      </c>
      <c r="B2835" s="217" t="str">
        <f>IFERROR(IF(VLOOKUP(L2835,ActivityList[#Data],13,0)="Yes"," "&amp;Map,"")&amp;IF(VLOOKUP(L2835,ActivityList[#Data],14,0)="Yes"," "&amp;Timeline,IF(VLOOKUP(L2835,ActivityList[#Data],14,0)="Figure"," "&amp;Timeline&amp;Figure,"")),"")</f>
        <v/>
      </c>
      <c r="C2835" s="85" t="str">
        <v>Lesson 112</v>
      </c>
      <c r="D2835" s="218" t="str">
        <v>Horizons: Math 4</v>
      </c>
      <c r="E2835" s="218" t="str">
        <v>Math</v>
      </c>
      <c r="F2835" s="219">
        <v>0</v>
      </c>
      <c r="G2835" s="5">
        <v>127</v>
      </c>
      <c r="H2835" s="5" t="str">
        <v>Jesse</v>
      </c>
      <c r="I2835" s="5" t="str">
        <v>Planned</v>
      </c>
      <c r="J2835" s="220">
        <f>_xlfn.XLOOKUP(G2835,Calendar!$A$2:$A$300,Calendar!$B$2:$B$300)</f>
        <v>43529</v>
      </c>
      <c r="K2835" s="5" t="b">
        <f t="shared" ref="K2835:K2898" ca="1" si="138">J2835&lt;=$D$1</f>
        <v>0</v>
      </c>
      <c r="L2835" s="5" t="str">
        <f t="shared" ref="L2835:L2898" si="139">E2835&amp;D2835&amp;G2835</f>
        <v>MathHorizons: Math 4127</v>
      </c>
    </row>
    <row r="2836" spans="1:12" hidden="1" x14ac:dyDescent="0.25">
      <c r="A2836" s="217" t="str">
        <f t="shared" si="137"/>
        <v>ƒ __/__</v>
      </c>
      <c r="B2836" s="217" t="str">
        <f>IFERROR(IF(VLOOKUP(L2836,ActivityList[#Data],13,0)="Yes"," "&amp;Map,"")&amp;IF(VLOOKUP(L2836,ActivityList[#Data],14,0)="Yes"," "&amp;Timeline,IF(VLOOKUP(L2836,ActivityList[#Data],14,0)="Figure"," "&amp;Timeline&amp;Figure,"")),"")</f>
        <v/>
      </c>
      <c r="C2836" s="85" t="str">
        <v>Lesson 113</v>
      </c>
      <c r="D2836" s="218" t="str">
        <v>Horizons: Math 4</v>
      </c>
      <c r="E2836" s="218" t="str">
        <v>Math</v>
      </c>
      <c r="F2836" s="219">
        <v>0</v>
      </c>
      <c r="G2836" s="5">
        <v>128</v>
      </c>
      <c r="H2836" s="5" t="str">
        <v>Jesse</v>
      </c>
      <c r="I2836" s="5" t="str">
        <v>Planned</v>
      </c>
      <c r="J2836" s="220">
        <f>_xlfn.XLOOKUP(G2836,Calendar!$A$2:$A$300,Calendar!$B$2:$B$300)</f>
        <v>43530</v>
      </c>
      <c r="K2836" s="5" t="b">
        <f t="shared" ca="1" si="138"/>
        <v>0</v>
      </c>
      <c r="L2836" s="5" t="str">
        <f t="shared" si="139"/>
        <v>MathHorizons: Math 4128</v>
      </c>
    </row>
    <row r="2837" spans="1:12" hidden="1" x14ac:dyDescent="0.25">
      <c r="A2837" s="217" t="str">
        <f t="shared" si="137"/>
        <v>ƒ __/__</v>
      </c>
      <c r="B2837" s="217" t="str">
        <f>IFERROR(IF(VLOOKUP(L2837,ActivityList[#Data],13,0)="Yes"," "&amp;Map,"")&amp;IF(VLOOKUP(L2837,ActivityList[#Data],14,0)="Yes"," "&amp;Timeline,IF(VLOOKUP(L2837,ActivityList[#Data],14,0)="Figure"," "&amp;Timeline&amp;Figure,"")),"")</f>
        <v/>
      </c>
      <c r="C2837" s="85" t="str">
        <v>Lesson 114</v>
      </c>
      <c r="D2837" s="218" t="str">
        <v>Horizons: Math 4</v>
      </c>
      <c r="E2837" s="218" t="str">
        <v>Math</v>
      </c>
      <c r="F2837" s="219">
        <v>0</v>
      </c>
      <c r="G2837" s="5">
        <v>129</v>
      </c>
      <c r="H2837" s="5" t="str">
        <v>Jesse</v>
      </c>
      <c r="I2837" s="5" t="str">
        <v>Planned</v>
      </c>
      <c r="J2837" s="220">
        <f>_xlfn.XLOOKUP(G2837,Calendar!$A$2:$A$300,Calendar!$B$2:$B$300)</f>
        <v>43531</v>
      </c>
      <c r="K2837" s="5" t="b">
        <f t="shared" ca="1" si="138"/>
        <v>0</v>
      </c>
      <c r="L2837" s="5" t="str">
        <f t="shared" si="139"/>
        <v>MathHorizons: Math 4129</v>
      </c>
    </row>
    <row r="2838" spans="1:12" hidden="1" x14ac:dyDescent="0.25">
      <c r="A2838" s="217" t="str">
        <f t="shared" si="137"/>
        <v>ƒ __/__</v>
      </c>
      <c r="B2838" s="217" t="str">
        <f>IFERROR(IF(VLOOKUP(L2838,ActivityList[#Data],13,0)="Yes"," "&amp;Map,"")&amp;IF(VLOOKUP(L2838,ActivityList[#Data],14,0)="Yes"," "&amp;Timeline,IF(VLOOKUP(L2838,ActivityList[#Data],14,0)="Figure"," "&amp;Timeline&amp;Figure,"")),"")</f>
        <v/>
      </c>
      <c r="C2838" s="85" t="str">
        <v>Lesson 115</v>
      </c>
      <c r="D2838" s="218" t="str">
        <v>Horizons: Math 4</v>
      </c>
      <c r="E2838" s="218" t="str">
        <v>Math</v>
      </c>
      <c r="F2838" s="219">
        <v>0</v>
      </c>
      <c r="G2838" s="5">
        <v>130</v>
      </c>
      <c r="H2838" s="5" t="str">
        <v>Jesse</v>
      </c>
      <c r="I2838" s="5" t="str">
        <v>Planned</v>
      </c>
      <c r="J2838" s="220">
        <f>_xlfn.XLOOKUP(G2838,Calendar!$A$2:$A$300,Calendar!$B$2:$B$300)</f>
        <v>43532</v>
      </c>
      <c r="K2838" s="5" t="b">
        <f t="shared" ca="1" si="138"/>
        <v>0</v>
      </c>
      <c r="L2838" s="5" t="str">
        <f t="shared" si="139"/>
        <v>MathHorizons: Math 4130</v>
      </c>
    </row>
    <row r="2839" spans="1:12" hidden="1" x14ac:dyDescent="0.25">
      <c r="A2839" s="217" t="str">
        <f t="shared" si="137"/>
        <v>ƒ __/__</v>
      </c>
      <c r="B2839" s="217" t="str">
        <f>IFERROR(IF(VLOOKUP(L2839,ActivityList[#Data],13,0)="Yes"," "&amp;Map,"")&amp;IF(VLOOKUP(L2839,ActivityList[#Data],14,0)="Yes"," "&amp;Timeline,IF(VLOOKUP(L2839,ActivityList[#Data],14,0)="Figure"," "&amp;Timeline&amp;Figure,"")),"")</f>
        <v/>
      </c>
      <c r="C2839" s="85" t="str">
        <v>Lesson 116</v>
      </c>
      <c r="D2839" s="218" t="str">
        <v>Horizons: Math 4</v>
      </c>
      <c r="E2839" s="218" t="str">
        <v>Math</v>
      </c>
      <c r="F2839" s="219">
        <v>0</v>
      </c>
      <c r="G2839" s="5">
        <v>131</v>
      </c>
      <c r="H2839" s="5" t="str">
        <v>Jesse</v>
      </c>
      <c r="I2839" s="5" t="str">
        <v>Planned</v>
      </c>
      <c r="J2839" s="220">
        <f>_xlfn.XLOOKUP(G2839,Calendar!$A$2:$A$300,Calendar!$B$2:$B$300)</f>
        <v>43535</v>
      </c>
      <c r="K2839" s="5" t="b">
        <f t="shared" ca="1" si="138"/>
        <v>0</v>
      </c>
      <c r="L2839" s="5" t="str">
        <f t="shared" si="139"/>
        <v>MathHorizons: Math 4131</v>
      </c>
    </row>
    <row r="2840" spans="1:12" hidden="1" x14ac:dyDescent="0.25">
      <c r="A2840" s="217" t="str">
        <f t="shared" si="137"/>
        <v>ƒ __/__</v>
      </c>
      <c r="B2840" s="217" t="str">
        <f>IFERROR(IF(VLOOKUP(L2840,ActivityList[#Data],13,0)="Yes"," "&amp;Map,"")&amp;IF(VLOOKUP(L2840,ActivityList[#Data],14,0)="Yes"," "&amp;Timeline,IF(VLOOKUP(L2840,ActivityList[#Data],14,0)="Figure"," "&amp;Timeline&amp;Figure,"")),"")</f>
        <v/>
      </c>
      <c r="C2840" s="85" t="str">
        <v>Lesson 117</v>
      </c>
      <c r="D2840" s="218" t="str">
        <v>Horizons: Math 4</v>
      </c>
      <c r="E2840" s="218" t="str">
        <v>Math</v>
      </c>
      <c r="F2840" s="219">
        <v>0</v>
      </c>
      <c r="G2840" s="5">
        <v>132</v>
      </c>
      <c r="H2840" s="5" t="str">
        <v>Jesse</v>
      </c>
      <c r="I2840" s="5" t="str">
        <v>Planned</v>
      </c>
      <c r="J2840" s="220">
        <f>_xlfn.XLOOKUP(G2840,Calendar!$A$2:$A$300,Calendar!$B$2:$B$300)</f>
        <v>43536</v>
      </c>
      <c r="K2840" s="5" t="b">
        <f t="shared" ca="1" si="138"/>
        <v>0</v>
      </c>
      <c r="L2840" s="5" t="str">
        <f t="shared" si="139"/>
        <v>MathHorizons: Math 4132</v>
      </c>
    </row>
    <row r="2841" spans="1:12" hidden="1" x14ac:dyDescent="0.25">
      <c r="A2841" s="217" t="str">
        <f t="shared" si="137"/>
        <v>ƒ __/__</v>
      </c>
      <c r="B2841" s="217" t="str">
        <f>IFERROR(IF(VLOOKUP(L2841,ActivityList[#Data],13,0)="Yes"," "&amp;Map,"")&amp;IF(VLOOKUP(L2841,ActivityList[#Data],14,0)="Yes"," "&amp;Timeline,IF(VLOOKUP(L2841,ActivityList[#Data],14,0)="Figure"," "&amp;Timeline&amp;Figure,"")),"")</f>
        <v/>
      </c>
      <c r="C2841" s="85" t="str">
        <v>Lesson 118</v>
      </c>
      <c r="D2841" s="218" t="str">
        <v>Horizons: Math 4</v>
      </c>
      <c r="E2841" s="218" t="str">
        <v>Math</v>
      </c>
      <c r="F2841" s="219">
        <v>0</v>
      </c>
      <c r="G2841" s="5">
        <v>133</v>
      </c>
      <c r="H2841" s="5" t="str">
        <v>Jesse</v>
      </c>
      <c r="I2841" s="5" t="str">
        <v>Planned</v>
      </c>
      <c r="J2841" s="220">
        <f>_xlfn.XLOOKUP(G2841,Calendar!$A$2:$A$300,Calendar!$B$2:$B$300)</f>
        <v>43537</v>
      </c>
      <c r="K2841" s="5" t="b">
        <f t="shared" ca="1" si="138"/>
        <v>0</v>
      </c>
      <c r="L2841" s="5" t="str">
        <f t="shared" si="139"/>
        <v>MathHorizons: Math 4133</v>
      </c>
    </row>
    <row r="2842" spans="1:12" hidden="1" x14ac:dyDescent="0.25">
      <c r="A2842" s="217" t="str">
        <f t="shared" si="137"/>
        <v>ƒ __/__</v>
      </c>
      <c r="B2842" s="217" t="str">
        <f>IFERROR(IF(VLOOKUP(L2842,ActivityList[#Data],13,0)="Yes"," "&amp;Map,"")&amp;IF(VLOOKUP(L2842,ActivityList[#Data],14,0)="Yes"," "&amp;Timeline,IF(VLOOKUP(L2842,ActivityList[#Data],14,0)="Figure"," "&amp;Timeline&amp;Figure,"")),"")</f>
        <v/>
      </c>
      <c r="C2842" s="85" t="str">
        <v>Lesson 119</v>
      </c>
      <c r="D2842" s="218" t="str">
        <v>Horizons: Math 4</v>
      </c>
      <c r="E2842" s="218" t="str">
        <v>Math</v>
      </c>
      <c r="F2842" s="219">
        <v>0</v>
      </c>
      <c r="G2842" s="5">
        <v>134</v>
      </c>
      <c r="H2842" s="5" t="str">
        <v>Jesse</v>
      </c>
      <c r="I2842" s="5" t="str">
        <v>Planned</v>
      </c>
      <c r="J2842" s="220">
        <f>_xlfn.XLOOKUP(G2842,Calendar!$A$2:$A$300,Calendar!$B$2:$B$300)</f>
        <v>43538</v>
      </c>
      <c r="K2842" s="5" t="b">
        <f t="shared" ca="1" si="138"/>
        <v>0</v>
      </c>
      <c r="L2842" s="5" t="str">
        <f t="shared" si="139"/>
        <v>MathHorizons: Math 4134</v>
      </c>
    </row>
    <row r="2843" spans="1:12" hidden="1" x14ac:dyDescent="0.25">
      <c r="A2843" s="217" t="str">
        <f t="shared" si="137"/>
        <v>ƒ __/__</v>
      </c>
      <c r="B2843" s="217" t="str">
        <f>IFERROR(IF(VLOOKUP(L2843,ActivityList[#Data],13,0)="Yes"," "&amp;Map,"")&amp;IF(VLOOKUP(L2843,ActivityList[#Data],14,0)="Yes"," "&amp;Timeline,IF(VLOOKUP(L2843,ActivityList[#Data],14,0)="Figure"," "&amp;Timeline&amp;Figure,"")),"")</f>
        <v/>
      </c>
      <c r="C2843" s="85" t="str">
        <v>Lesson 120</v>
      </c>
      <c r="D2843" s="218" t="str">
        <v>Horizons: Math 4</v>
      </c>
      <c r="E2843" s="218" t="str">
        <v>Math</v>
      </c>
      <c r="F2843" s="219">
        <v>0</v>
      </c>
      <c r="G2843" s="5">
        <v>135</v>
      </c>
      <c r="H2843" s="5" t="str">
        <v>Jesse</v>
      </c>
      <c r="I2843" s="5" t="str">
        <v>Planned</v>
      </c>
      <c r="J2843" s="220">
        <f>_xlfn.XLOOKUP(G2843,Calendar!$A$2:$A$300,Calendar!$B$2:$B$300)</f>
        <v>43539</v>
      </c>
      <c r="K2843" s="5" t="b">
        <f t="shared" ca="1" si="138"/>
        <v>0</v>
      </c>
      <c r="L2843" s="5" t="str">
        <f t="shared" si="139"/>
        <v>MathHorizons: Math 4135</v>
      </c>
    </row>
    <row r="2844" spans="1:12" hidden="1" x14ac:dyDescent="0.25">
      <c r="A2844" s="217" t="str">
        <f t="shared" si="137"/>
        <v>ƒ __/__</v>
      </c>
      <c r="B2844" s="217" t="str">
        <f>IFERROR(IF(VLOOKUP(L2844,ActivityList[#Data],13,0)="Yes"," "&amp;Map,"")&amp;IF(VLOOKUP(L2844,ActivityList[#Data],14,0)="Yes"," "&amp;Timeline,IF(VLOOKUP(L2844,ActivityList[#Data],14,0)="Figure"," "&amp;Timeline&amp;Figure,"")),"")</f>
        <v/>
      </c>
      <c r="C2844" s="85" t="str">
        <v>Test 12</v>
      </c>
      <c r="D2844" s="218" t="str">
        <v>Horizons: Math 4</v>
      </c>
      <c r="E2844" s="218" t="str">
        <v>Math</v>
      </c>
      <c r="F2844" s="219">
        <v>0</v>
      </c>
      <c r="G2844" s="5">
        <v>136</v>
      </c>
      <c r="H2844" s="5" t="str">
        <v>Jesse</v>
      </c>
      <c r="I2844" s="5" t="str">
        <v>Planned</v>
      </c>
      <c r="J2844" s="220">
        <f>_xlfn.XLOOKUP(G2844,Calendar!$A$2:$A$300,Calendar!$B$2:$B$300)</f>
        <v>43542</v>
      </c>
      <c r="K2844" s="5" t="b">
        <f t="shared" ca="1" si="138"/>
        <v>0</v>
      </c>
      <c r="L2844" s="5" t="str">
        <f t="shared" si="139"/>
        <v>MathHorizons: Math 4136</v>
      </c>
    </row>
    <row r="2845" spans="1:12" hidden="1" x14ac:dyDescent="0.25">
      <c r="A2845" s="217" t="str">
        <f t="shared" si="137"/>
        <v>ƒ __/__</v>
      </c>
      <c r="B2845" s="217" t="str">
        <f>IFERROR(IF(VLOOKUP(L2845,ActivityList[#Data],13,0)="Yes"," "&amp;Map,"")&amp;IF(VLOOKUP(L2845,ActivityList[#Data],14,0)="Yes"," "&amp;Timeline,IF(VLOOKUP(L2845,ActivityList[#Data],14,0)="Figure"," "&amp;Timeline&amp;Figure,"")),"")</f>
        <v/>
      </c>
      <c r="C2845" s="85" t="str">
        <v>Lesson 121</v>
      </c>
      <c r="D2845" s="218" t="str">
        <v>Horizons: Math 4</v>
      </c>
      <c r="E2845" s="218" t="str">
        <v>Math</v>
      </c>
      <c r="F2845" s="219">
        <v>0</v>
      </c>
      <c r="G2845" s="5">
        <v>137</v>
      </c>
      <c r="H2845" s="5" t="str">
        <v>Jesse</v>
      </c>
      <c r="I2845" s="5" t="str">
        <v>Planned</v>
      </c>
      <c r="J2845" s="220">
        <f>_xlfn.XLOOKUP(G2845,Calendar!$A$2:$A$300,Calendar!$B$2:$B$300)</f>
        <v>43543</v>
      </c>
      <c r="K2845" s="5" t="b">
        <f t="shared" ca="1" si="138"/>
        <v>0</v>
      </c>
      <c r="L2845" s="5" t="str">
        <f t="shared" si="139"/>
        <v>MathHorizons: Math 4137</v>
      </c>
    </row>
    <row r="2846" spans="1:12" hidden="1" x14ac:dyDescent="0.25">
      <c r="A2846" s="217" t="str">
        <f t="shared" si="137"/>
        <v>ƒ __/__</v>
      </c>
      <c r="B2846" s="217" t="str">
        <f>IFERROR(IF(VLOOKUP(L2846,ActivityList[#Data],13,0)="Yes"," "&amp;Map,"")&amp;IF(VLOOKUP(L2846,ActivityList[#Data],14,0)="Yes"," "&amp;Timeline,IF(VLOOKUP(L2846,ActivityList[#Data],14,0)="Figure"," "&amp;Timeline&amp;Figure,"")),"")</f>
        <v/>
      </c>
      <c r="C2846" s="85" t="str">
        <v>Lesson 122</v>
      </c>
      <c r="D2846" s="218" t="str">
        <v>Horizons: Math 4</v>
      </c>
      <c r="E2846" s="218" t="str">
        <v>Math</v>
      </c>
      <c r="F2846" s="219">
        <v>0</v>
      </c>
      <c r="G2846" s="5">
        <v>138</v>
      </c>
      <c r="H2846" s="5" t="str">
        <v>Jesse</v>
      </c>
      <c r="I2846" s="5" t="str">
        <v>Planned</v>
      </c>
      <c r="J2846" s="220">
        <f>_xlfn.XLOOKUP(G2846,Calendar!$A$2:$A$300,Calendar!$B$2:$B$300)</f>
        <v>43544</v>
      </c>
      <c r="K2846" s="5" t="b">
        <f t="shared" ca="1" si="138"/>
        <v>0</v>
      </c>
      <c r="L2846" s="5" t="str">
        <f t="shared" si="139"/>
        <v>MathHorizons: Math 4138</v>
      </c>
    </row>
    <row r="2847" spans="1:12" hidden="1" x14ac:dyDescent="0.25">
      <c r="A2847" s="217" t="str">
        <f t="shared" si="137"/>
        <v>ƒ __/__</v>
      </c>
      <c r="B2847" s="217" t="str">
        <f>IFERROR(IF(VLOOKUP(L2847,ActivityList[#Data],13,0)="Yes"," "&amp;Map,"")&amp;IF(VLOOKUP(L2847,ActivityList[#Data],14,0)="Yes"," "&amp;Timeline,IF(VLOOKUP(L2847,ActivityList[#Data],14,0)="Figure"," "&amp;Timeline&amp;Figure,"")),"")</f>
        <v/>
      </c>
      <c r="C2847" s="85" t="str">
        <v>Lesson 123</v>
      </c>
      <c r="D2847" s="218" t="str">
        <v>Horizons: Math 4</v>
      </c>
      <c r="E2847" s="218" t="str">
        <v>Math</v>
      </c>
      <c r="F2847" s="219">
        <v>0</v>
      </c>
      <c r="G2847" s="5">
        <v>139</v>
      </c>
      <c r="H2847" s="5" t="str">
        <v>Jesse</v>
      </c>
      <c r="I2847" s="5" t="str">
        <v>Planned</v>
      </c>
      <c r="J2847" s="220">
        <f>_xlfn.XLOOKUP(G2847,Calendar!$A$2:$A$300,Calendar!$B$2:$B$300)</f>
        <v>43545</v>
      </c>
      <c r="K2847" s="5" t="b">
        <f t="shared" ca="1" si="138"/>
        <v>0</v>
      </c>
      <c r="L2847" s="5" t="str">
        <f t="shared" si="139"/>
        <v>MathHorizons: Math 4139</v>
      </c>
    </row>
    <row r="2848" spans="1:12" hidden="1" x14ac:dyDescent="0.25">
      <c r="A2848" s="217" t="str">
        <f t="shared" si="137"/>
        <v>ƒ __/__</v>
      </c>
      <c r="B2848" s="217" t="str">
        <f>IFERROR(IF(VLOOKUP(L2848,ActivityList[#Data],13,0)="Yes"," "&amp;Map,"")&amp;IF(VLOOKUP(L2848,ActivityList[#Data],14,0)="Yes"," "&amp;Timeline,IF(VLOOKUP(L2848,ActivityList[#Data],14,0)="Figure"," "&amp;Timeline&amp;Figure,"")),"")</f>
        <v/>
      </c>
      <c r="C2848" s="85" t="str">
        <v>Lesson 124</v>
      </c>
      <c r="D2848" s="218" t="str">
        <v>Horizons: Math 4</v>
      </c>
      <c r="E2848" s="218" t="str">
        <v>Math</v>
      </c>
      <c r="F2848" s="219">
        <v>0</v>
      </c>
      <c r="G2848" s="5">
        <v>140</v>
      </c>
      <c r="H2848" s="5" t="str">
        <v>Jesse</v>
      </c>
      <c r="I2848" s="5" t="str">
        <v>Planned</v>
      </c>
      <c r="J2848" s="220">
        <f>_xlfn.XLOOKUP(G2848,Calendar!$A$2:$A$300,Calendar!$B$2:$B$300)</f>
        <v>43546</v>
      </c>
      <c r="K2848" s="5" t="b">
        <f t="shared" ca="1" si="138"/>
        <v>0</v>
      </c>
      <c r="L2848" s="5" t="str">
        <f t="shared" si="139"/>
        <v>MathHorizons: Math 4140</v>
      </c>
    </row>
    <row r="2849" spans="1:12" hidden="1" x14ac:dyDescent="0.25">
      <c r="A2849" s="217" t="str">
        <f t="shared" si="137"/>
        <v>ƒ __/__</v>
      </c>
      <c r="B2849" s="217" t="str">
        <f>IFERROR(IF(VLOOKUP(L2849,ActivityList[#Data],13,0)="Yes"," "&amp;Map,"")&amp;IF(VLOOKUP(L2849,ActivityList[#Data],14,0)="Yes"," "&amp;Timeline,IF(VLOOKUP(L2849,ActivityList[#Data],14,0)="Figure"," "&amp;Timeline&amp;Figure,"")),"")</f>
        <v/>
      </c>
      <c r="C2849" s="85" t="str">
        <v>Lesson 125</v>
      </c>
      <c r="D2849" s="218" t="str">
        <v>Horizons: Math 4</v>
      </c>
      <c r="E2849" s="218" t="str">
        <v>Math</v>
      </c>
      <c r="F2849" s="219">
        <v>0</v>
      </c>
      <c r="G2849" s="5">
        <v>141</v>
      </c>
      <c r="H2849" s="5" t="str">
        <v>Jesse</v>
      </c>
      <c r="I2849" s="5" t="str">
        <v>Planned</v>
      </c>
      <c r="J2849" s="220">
        <f>_xlfn.XLOOKUP(G2849,Calendar!$A$2:$A$300,Calendar!$B$2:$B$300)</f>
        <v>43549</v>
      </c>
      <c r="K2849" s="5" t="b">
        <f t="shared" ca="1" si="138"/>
        <v>0</v>
      </c>
      <c r="L2849" s="5" t="str">
        <f t="shared" si="139"/>
        <v>MathHorizons: Math 4141</v>
      </c>
    </row>
    <row r="2850" spans="1:12" hidden="1" x14ac:dyDescent="0.25">
      <c r="A2850" s="217" t="str">
        <f t="shared" si="137"/>
        <v>ƒ __/__</v>
      </c>
      <c r="B2850" s="217" t="str">
        <f>IFERROR(IF(VLOOKUP(L2850,ActivityList[#Data],13,0)="Yes"," "&amp;Map,"")&amp;IF(VLOOKUP(L2850,ActivityList[#Data],14,0)="Yes"," "&amp;Timeline,IF(VLOOKUP(L2850,ActivityList[#Data],14,0)="Figure"," "&amp;Timeline&amp;Figure,"")),"")</f>
        <v/>
      </c>
      <c r="C2850" s="85" t="str">
        <v>Lesson 126</v>
      </c>
      <c r="D2850" s="218" t="str">
        <v>Horizons: Math 4</v>
      </c>
      <c r="E2850" s="218" t="str">
        <v>Math</v>
      </c>
      <c r="F2850" s="219">
        <v>0</v>
      </c>
      <c r="G2850" s="5">
        <v>142</v>
      </c>
      <c r="H2850" s="5" t="str">
        <v>Jesse</v>
      </c>
      <c r="I2850" s="5" t="str">
        <v>Planned</v>
      </c>
      <c r="J2850" s="220">
        <f>_xlfn.XLOOKUP(G2850,Calendar!$A$2:$A$300,Calendar!$B$2:$B$300)</f>
        <v>43550</v>
      </c>
      <c r="K2850" s="5" t="b">
        <f t="shared" ca="1" si="138"/>
        <v>0</v>
      </c>
      <c r="L2850" s="5" t="str">
        <f t="shared" si="139"/>
        <v>MathHorizons: Math 4142</v>
      </c>
    </row>
    <row r="2851" spans="1:12" hidden="1" x14ac:dyDescent="0.25">
      <c r="A2851" s="217" t="str">
        <f t="shared" si="137"/>
        <v>ƒ __/__</v>
      </c>
      <c r="B2851" s="217" t="str">
        <f>IFERROR(IF(VLOOKUP(L2851,ActivityList[#Data],13,0)="Yes"," "&amp;Map,"")&amp;IF(VLOOKUP(L2851,ActivityList[#Data],14,0)="Yes"," "&amp;Timeline,IF(VLOOKUP(L2851,ActivityList[#Data],14,0)="Figure"," "&amp;Timeline&amp;Figure,"")),"")</f>
        <v/>
      </c>
      <c r="C2851" s="85" t="str">
        <v>Lesson 127</v>
      </c>
      <c r="D2851" s="218" t="str">
        <v>Horizons: Math 4</v>
      </c>
      <c r="E2851" s="218" t="str">
        <v>Math</v>
      </c>
      <c r="F2851" s="219">
        <v>0</v>
      </c>
      <c r="G2851" s="5">
        <v>143</v>
      </c>
      <c r="H2851" s="5" t="str">
        <v>Jesse</v>
      </c>
      <c r="I2851" s="5" t="str">
        <v>Planned</v>
      </c>
      <c r="J2851" s="220">
        <f>_xlfn.XLOOKUP(G2851,Calendar!$A$2:$A$300,Calendar!$B$2:$B$300)</f>
        <v>43551</v>
      </c>
      <c r="K2851" s="5" t="b">
        <f t="shared" ca="1" si="138"/>
        <v>0</v>
      </c>
      <c r="L2851" s="5" t="str">
        <f t="shared" si="139"/>
        <v>MathHorizons: Math 4143</v>
      </c>
    </row>
    <row r="2852" spans="1:12" hidden="1" x14ac:dyDescent="0.25">
      <c r="A2852" s="217" t="str">
        <f t="shared" si="137"/>
        <v>ƒ __/__</v>
      </c>
      <c r="B2852" s="217" t="str">
        <f>IFERROR(IF(VLOOKUP(L2852,ActivityList[#Data],13,0)="Yes"," "&amp;Map,"")&amp;IF(VLOOKUP(L2852,ActivityList[#Data],14,0)="Yes"," "&amp;Timeline,IF(VLOOKUP(L2852,ActivityList[#Data],14,0)="Figure"," "&amp;Timeline&amp;Figure,"")),"")</f>
        <v/>
      </c>
      <c r="C2852" s="85" t="str">
        <v>Lesson 128</v>
      </c>
      <c r="D2852" s="218" t="str">
        <v>Horizons: Math 4</v>
      </c>
      <c r="E2852" s="218" t="str">
        <v>Math</v>
      </c>
      <c r="F2852" s="219">
        <v>0</v>
      </c>
      <c r="G2852" s="5">
        <v>144</v>
      </c>
      <c r="H2852" s="5" t="str">
        <v>Jesse</v>
      </c>
      <c r="I2852" s="5" t="str">
        <v>Planned</v>
      </c>
      <c r="J2852" s="220">
        <f>_xlfn.XLOOKUP(G2852,Calendar!$A$2:$A$300,Calendar!$B$2:$B$300)</f>
        <v>43552</v>
      </c>
      <c r="K2852" s="5" t="b">
        <f t="shared" ca="1" si="138"/>
        <v>0</v>
      </c>
      <c r="L2852" s="5" t="str">
        <f t="shared" si="139"/>
        <v>MathHorizons: Math 4144</v>
      </c>
    </row>
    <row r="2853" spans="1:12" hidden="1" x14ac:dyDescent="0.25">
      <c r="A2853" s="217" t="str">
        <f t="shared" si="137"/>
        <v>ƒ __/__</v>
      </c>
      <c r="B2853" s="217" t="str">
        <f>IFERROR(IF(VLOOKUP(L2853,ActivityList[#Data],13,0)="Yes"," "&amp;Map,"")&amp;IF(VLOOKUP(L2853,ActivityList[#Data],14,0)="Yes"," "&amp;Timeline,IF(VLOOKUP(L2853,ActivityList[#Data],14,0)="Figure"," "&amp;Timeline&amp;Figure,"")),"")</f>
        <v/>
      </c>
      <c r="C2853" s="85" t="str">
        <v>Lesson 129</v>
      </c>
      <c r="D2853" s="218" t="str">
        <v>Horizons: Math 4</v>
      </c>
      <c r="E2853" s="218" t="str">
        <v>Math</v>
      </c>
      <c r="F2853" s="219">
        <v>0</v>
      </c>
      <c r="G2853" s="5">
        <v>145</v>
      </c>
      <c r="H2853" s="5" t="str">
        <v>Jesse</v>
      </c>
      <c r="I2853" s="5" t="str">
        <v>Planned</v>
      </c>
      <c r="J2853" s="220">
        <f>_xlfn.XLOOKUP(G2853,Calendar!$A$2:$A$300,Calendar!$B$2:$B$300)</f>
        <v>43553</v>
      </c>
      <c r="K2853" s="5" t="b">
        <f t="shared" ca="1" si="138"/>
        <v>0</v>
      </c>
      <c r="L2853" s="5" t="str">
        <f t="shared" si="139"/>
        <v>MathHorizons: Math 4145</v>
      </c>
    </row>
    <row r="2854" spans="1:12" hidden="1" x14ac:dyDescent="0.25">
      <c r="A2854" s="217" t="str">
        <f t="shared" si="137"/>
        <v>ƒ __/__</v>
      </c>
      <c r="B2854" s="217" t="str">
        <f>IFERROR(IF(VLOOKUP(L2854,ActivityList[#Data],13,0)="Yes"," "&amp;Map,"")&amp;IF(VLOOKUP(L2854,ActivityList[#Data],14,0)="Yes"," "&amp;Timeline,IF(VLOOKUP(L2854,ActivityList[#Data],14,0)="Figure"," "&amp;Timeline&amp;Figure,"")),"")</f>
        <v/>
      </c>
      <c r="C2854" s="85" t="str">
        <v>Lesson 130</v>
      </c>
      <c r="D2854" s="218" t="str">
        <v>Horizons: Math 4</v>
      </c>
      <c r="E2854" s="218" t="str">
        <v>Math</v>
      </c>
      <c r="F2854" s="219">
        <v>0</v>
      </c>
      <c r="G2854" s="5">
        <v>146</v>
      </c>
      <c r="H2854" s="5" t="str">
        <v>Jesse</v>
      </c>
      <c r="I2854" s="5" t="str">
        <v>Planned</v>
      </c>
      <c r="J2854" s="220">
        <f>_xlfn.XLOOKUP(G2854,Calendar!$A$2:$A$300,Calendar!$B$2:$B$300)</f>
        <v>43556</v>
      </c>
      <c r="K2854" s="5" t="b">
        <f t="shared" ca="1" si="138"/>
        <v>0</v>
      </c>
      <c r="L2854" s="5" t="str">
        <f t="shared" si="139"/>
        <v>MathHorizons: Math 4146</v>
      </c>
    </row>
    <row r="2855" spans="1:12" hidden="1" x14ac:dyDescent="0.25">
      <c r="A2855" s="217" t="str">
        <f t="shared" si="137"/>
        <v>ƒ __/__</v>
      </c>
      <c r="B2855" s="217" t="str">
        <f>IFERROR(IF(VLOOKUP(L2855,ActivityList[#Data],13,0)="Yes"," "&amp;Map,"")&amp;IF(VLOOKUP(L2855,ActivityList[#Data],14,0)="Yes"," "&amp;Timeline,IF(VLOOKUP(L2855,ActivityList[#Data],14,0)="Figure"," "&amp;Timeline&amp;Figure,"")),"")</f>
        <v/>
      </c>
      <c r="C2855" s="85" t="str">
        <v>Test 13</v>
      </c>
      <c r="D2855" s="218" t="str">
        <v>Horizons: Math 4</v>
      </c>
      <c r="E2855" s="218" t="str">
        <v>Math</v>
      </c>
      <c r="F2855" s="219">
        <v>0</v>
      </c>
      <c r="G2855" s="5">
        <v>147</v>
      </c>
      <c r="H2855" s="5" t="str">
        <v>Jesse</v>
      </c>
      <c r="I2855" s="5" t="str">
        <v>Planned</v>
      </c>
      <c r="J2855" s="220">
        <f>_xlfn.XLOOKUP(G2855,Calendar!$A$2:$A$300,Calendar!$B$2:$B$300)</f>
        <v>43557</v>
      </c>
      <c r="K2855" s="5" t="b">
        <f t="shared" ca="1" si="138"/>
        <v>0</v>
      </c>
      <c r="L2855" s="5" t="str">
        <f t="shared" si="139"/>
        <v>MathHorizons: Math 4147</v>
      </c>
    </row>
    <row r="2856" spans="1:12" hidden="1" x14ac:dyDescent="0.25">
      <c r="A2856" s="217" t="str">
        <f t="shared" si="137"/>
        <v>ƒ __/__</v>
      </c>
      <c r="B2856" s="217" t="str">
        <f>IFERROR(IF(VLOOKUP(L2856,ActivityList[#Data],13,0)="Yes"," "&amp;Map,"")&amp;IF(VLOOKUP(L2856,ActivityList[#Data],14,0)="Yes"," "&amp;Timeline,IF(VLOOKUP(L2856,ActivityList[#Data],14,0)="Figure"," "&amp;Timeline&amp;Figure,"")),"")</f>
        <v/>
      </c>
      <c r="C2856" s="85" t="str">
        <v>Lesson 131</v>
      </c>
      <c r="D2856" s="218" t="str">
        <v>Horizons: Math 4</v>
      </c>
      <c r="E2856" s="218" t="str">
        <v>Math</v>
      </c>
      <c r="F2856" s="219">
        <v>0</v>
      </c>
      <c r="G2856" s="5">
        <v>148</v>
      </c>
      <c r="H2856" s="5" t="str">
        <v>Jesse</v>
      </c>
      <c r="I2856" s="5" t="str">
        <v>Planned</v>
      </c>
      <c r="J2856" s="220">
        <f>_xlfn.XLOOKUP(G2856,Calendar!$A$2:$A$300,Calendar!$B$2:$B$300)</f>
        <v>43558</v>
      </c>
      <c r="K2856" s="5" t="b">
        <f t="shared" ca="1" si="138"/>
        <v>0</v>
      </c>
      <c r="L2856" s="5" t="str">
        <f t="shared" si="139"/>
        <v>MathHorizons: Math 4148</v>
      </c>
    </row>
    <row r="2857" spans="1:12" hidden="1" x14ac:dyDescent="0.25">
      <c r="A2857" s="217" t="str">
        <f t="shared" si="137"/>
        <v>ƒ __/__</v>
      </c>
      <c r="B2857" s="217" t="str">
        <f>IFERROR(IF(VLOOKUP(L2857,ActivityList[#Data],13,0)="Yes"," "&amp;Map,"")&amp;IF(VLOOKUP(L2857,ActivityList[#Data],14,0)="Yes"," "&amp;Timeline,IF(VLOOKUP(L2857,ActivityList[#Data],14,0)="Figure"," "&amp;Timeline&amp;Figure,"")),"")</f>
        <v/>
      </c>
      <c r="C2857" s="85" t="str">
        <v>Lesson 132</v>
      </c>
      <c r="D2857" s="218" t="str">
        <v>Horizons: Math 4</v>
      </c>
      <c r="E2857" s="218" t="str">
        <v>Math</v>
      </c>
      <c r="F2857" s="219">
        <v>0</v>
      </c>
      <c r="G2857" s="5">
        <v>149</v>
      </c>
      <c r="H2857" s="5" t="str">
        <v>Jesse</v>
      </c>
      <c r="I2857" s="5" t="str">
        <v>Planned</v>
      </c>
      <c r="J2857" s="220">
        <f>_xlfn.XLOOKUP(G2857,Calendar!$A$2:$A$300,Calendar!$B$2:$B$300)</f>
        <v>43559</v>
      </c>
      <c r="K2857" s="5" t="b">
        <f t="shared" ca="1" si="138"/>
        <v>0</v>
      </c>
      <c r="L2857" s="5" t="str">
        <f t="shared" si="139"/>
        <v>MathHorizons: Math 4149</v>
      </c>
    </row>
    <row r="2858" spans="1:12" hidden="1" x14ac:dyDescent="0.25">
      <c r="A2858" s="217" t="str">
        <f t="shared" si="137"/>
        <v>ƒ __/__</v>
      </c>
      <c r="B2858" s="217" t="str">
        <f>IFERROR(IF(VLOOKUP(L2858,ActivityList[#Data],13,0)="Yes"," "&amp;Map,"")&amp;IF(VLOOKUP(L2858,ActivityList[#Data],14,0)="Yes"," "&amp;Timeline,IF(VLOOKUP(L2858,ActivityList[#Data],14,0)="Figure"," "&amp;Timeline&amp;Figure,"")),"")</f>
        <v/>
      </c>
      <c r="C2858" s="85" t="str">
        <v>Lesson 133</v>
      </c>
      <c r="D2858" s="218" t="str">
        <v>Horizons: Math 4</v>
      </c>
      <c r="E2858" s="218" t="str">
        <v>Math</v>
      </c>
      <c r="F2858" s="219">
        <v>0</v>
      </c>
      <c r="G2858" s="5">
        <v>150</v>
      </c>
      <c r="H2858" s="5" t="str">
        <v>Jesse</v>
      </c>
      <c r="I2858" s="5" t="str">
        <v>Planned</v>
      </c>
      <c r="J2858" s="220">
        <f>_xlfn.XLOOKUP(G2858,Calendar!$A$2:$A$300,Calendar!$B$2:$B$300)</f>
        <v>43560</v>
      </c>
      <c r="K2858" s="5" t="b">
        <f t="shared" ca="1" si="138"/>
        <v>0</v>
      </c>
      <c r="L2858" s="5" t="str">
        <f t="shared" si="139"/>
        <v>MathHorizons: Math 4150</v>
      </c>
    </row>
    <row r="2859" spans="1:12" hidden="1" x14ac:dyDescent="0.25">
      <c r="A2859" s="217" t="str">
        <f t="shared" si="137"/>
        <v>ƒ __/__</v>
      </c>
      <c r="B2859" s="217" t="str">
        <f>IFERROR(IF(VLOOKUP(L2859,ActivityList[#Data],13,0)="Yes"," "&amp;Map,"")&amp;IF(VLOOKUP(L2859,ActivityList[#Data],14,0)="Yes"," "&amp;Timeline,IF(VLOOKUP(L2859,ActivityList[#Data],14,0)="Figure"," "&amp;Timeline&amp;Figure,"")),"")</f>
        <v/>
      </c>
      <c r="C2859" s="85" t="str">
        <v>Lesson 134</v>
      </c>
      <c r="D2859" s="218" t="str">
        <v>Horizons: Math 4</v>
      </c>
      <c r="E2859" s="218" t="str">
        <v>Math</v>
      </c>
      <c r="F2859" s="219">
        <v>0</v>
      </c>
      <c r="G2859" s="5">
        <v>151</v>
      </c>
      <c r="H2859" s="5" t="str">
        <v>Jesse</v>
      </c>
      <c r="I2859" s="5" t="str">
        <v>Planned</v>
      </c>
      <c r="J2859" s="220">
        <f>_xlfn.XLOOKUP(G2859,Calendar!$A$2:$A$300,Calendar!$B$2:$B$300)</f>
        <v>43563</v>
      </c>
      <c r="K2859" s="5" t="b">
        <f t="shared" ca="1" si="138"/>
        <v>0</v>
      </c>
      <c r="L2859" s="5" t="str">
        <f t="shared" si="139"/>
        <v>MathHorizons: Math 4151</v>
      </c>
    </row>
    <row r="2860" spans="1:12" hidden="1" x14ac:dyDescent="0.25">
      <c r="A2860" s="217" t="str">
        <f t="shared" si="137"/>
        <v>ƒ __/__</v>
      </c>
      <c r="B2860" s="217" t="str">
        <f>IFERROR(IF(VLOOKUP(L2860,ActivityList[#Data],13,0)="Yes"," "&amp;Map,"")&amp;IF(VLOOKUP(L2860,ActivityList[#Data],14,0)="Yes"," "&amp;Timeline,IF(VLOOKUP(L2860,ActivityList[#Data],14,0)="Figure"," "&amp;Timeline&amp;Figure,"")),"")</f>
        <v/>
      </c>
      <c r="C2860" s="85" t="str">
        <v>Lesson 135</v>
      </c>
      <c r="D2860" s="218" t="str">
        <v>Horizons: Math 4</v>
      </c>
      <c r="E2860" s="218" t="str">
        <v>Math</v>
      </c>
      <c r="F2860" s="219">
        <v>0</v>
      </c>
      <c r="G2860" s="5">
        <v>152</v>
      </c>
      <c r="H2860" s="5" t="str">
        <v>Jesse</v>
      </c>
      <c r="I2860" s="5" t="str">
        <v>Planned</v>
      </c>
      <c r="J2860" s="220">
        <f>_xlfn.XLOOKUP(G2860,Calendar!$A$2:$A$300,Calendar!$B$2:$B$300)</f>
        <v>43564</v>
      </c>
      <c r="K2860" s="5" t="b">
        <f t="shared" ca="1" si="138"/>
        <v>0</v>
      </c>
      <c r="L2860" s="5" t="str">
        <f t="shared" si="139"/>
        <v>MathHorizons: Math 4152</v>
      </c>
    </row>
    <row r="2861" spans="1:12" hidden="1" x14ac:dyDescent="0.25">
      <c r="A2861" s="217" t="str">
        <f t="shared" si="137"/>
        <v>ƒ __/__</v>
      </c>
      <c r="B2861" s="217" t="str">
        <f>IFERROR(IF(VLOOKUP(L2861,ActivityList[#Data],13,0)="Yes"," "&amp;Map,"")&amp;IF(VLOOKUP(L2861,ActivityList[#Data],14,0)="Yes"," "&amp;Timeline,IF(VLOOKUP(L2861,ActivityList[#Data],14,0)="Figure"," "&amp;Timeline&amp;Figure,"")),"")</f>
        <v/>
      </c>
      <c r="C2861" s="85" t="str">
        <v>Lesson 136</v>
      </c>
      <c r="D2861" s="218" t="str">
        <v>Horizons: Math 4</v>
      </c>
      <c r="E2861" s="218" t="str">
        <v>Math</v>
      </c>
      <c r="F2861" s="219">
        <v>0</v>
      </c>
      <c r="G2861" s="5">
        <v>153</v>
      </c>
      <c r="H2861" s="5" t="str">
        <v>Jesse</v>
      </c>
      <c r="I2861" s="5" t="str">
        <v>Planned</v>
      </c>
      <c r="J2861" s="220">
        <f>_xlfn.XLOOKUP(G2861,Calendar!$A$2:$A$300,Calendar!$B$2:$B$300)</f>
        <v>43565</v>
      </c>
      <c r="K2861" s="5" t="b">
        <f t="shared" ca="1" si="138"/>
        <v>0</v>
      </c>
      <c r="L2861" s="5" t="str">
        <f t="shared" si="139"/>
        <v>MathHorizons: Math 4153</v>
      </c>
    </row>
    <row r="2862" spans="1:12" hidden="1" x14ac:dyDescent="0.25">
      <c r="A2862" s="217" t="str">
        <f t="shared" si="137"/>
        <v>ƒ __/__</v>
      </c>
      <c r="B2862" s="217" t="str">
        <f>IFERROR(IF(VLOOKUP(L2862,ActivityList[#Data],13,0)="Yes"," "&amp;Map,"")&amp;IF(VLOOKUP(L2862,ActivityList[#Data],14,0)="Yes"," "&amp;Timeline,IF(VLOOKUP(L2862,ActivityList[#Data],14,0)="Figure"," "&amp;Timeline&amp;Figure,"")),"")</f>
        <v/>
      </c>
      <c r="C2862" s="85" t="str">
        <v>Lesson 137</v>
      </c>
      <c r="D2862" s="218" t="str">
        <v>Horizons: Math 4</v>
      </c>
      <c r="E2862" s="218" t="str">
        <v>Math</v>
      </c>
      <c r="F2862" s="219">
        <v>0</v>
      </c>
      <c r="G2862" s="5">
        <v>154</v>
      </c>
      <c r="H2862" s="5" t="str">
        <v>Jesse</v>
      </c>
      <c r="I2862" s="5" t="str">
        <v>Planned</v>
      </c>
      <c r="J2862" s="220">
        <f>_xlfn.XLOOKUP(G2862,Calendar!$A$2:$A$300,Calendar!$B$2:$B$300)</f>
        <v>43566</v>
      </c>
      <c r="K2862" s="5" t="b">
        <f t="shared" ca="1" si="138"/>
        <v>0</v>
      </c>
      <c r="L2862" s="5" t="str">
        <f t="shared" si="139"/>
        <v>MathHorizons: Math 4154</v>
      </c>
    </row>
    <row r="2863" spans="1:12" hidden="1" x14ac:dyDescent="0.25">
      <c r="A2863" s="217" t="str">
        <f t="shared" si="137"/>
        <v>ƒ __/__</v>
      </c>
      <c r="B2863" s="217" t="str">
        <f>IFERROR(IF(VLOOKUP(L2863,ActivityList[#Data],13,0)="Yes"," "&amp;Map,"")&amp;IF(VLOOKUP(L2863,ActivityList[#Data],14,0)="Yes"," "&amp;Timeline,IF(VLOOKUP(L2863,ActivityList[#Data],14,0)="Figure"," "&amp;Timeline&amp;Figure,"")),"")</f>
        <v/>
      </c>
      <c r="C2863" s="85" t="str">
        <v>Lesson 138</v>
      </c>
      <c r="D2863" s="218" t="str">
        <v>Horizons: Math 4</v>
      </c>
      <c r="E2863" s="218" t="str">
        <v>Math</v>
      </c>
      <c r="F2863" s="219">
        <v>0</v>
      </c>
      <c r="G2863" s="5">
        <v>155</v>
      </c>
      <c r="H2863" s="5" t="str">
        <v>Jesse</v>
      </c>
      <c r="I2863" s="5" t="str">
        <v>Planned</v>
      </c>
      <c r="J2863" s="220">
        <f>_xlfn.XLOOKUP(G2863,Calendar!$A$2:$A$300,Calendar!$B$2:$B$300)</f>
        <v>43567</v>
      </c>
      <c r="K2863" s="5" t="b">
        <f t="shared" ca="1" si="138"/>
        <v>0</v>
      </c>
      <c r="L2863" s="5" t="str">
        <f t="shared" si="139"/>
        <v>MathHorizons: Math 4155</v>
      </c>
    </row>
    <row r="2864" spans="1:12" hidden="1" x14ac:dyDescent="0.25">
      <c r="A2864" s="217" t="str">
        <f t="shared" si="137"/>
        <v>ƒ __/__</v>
      </c>
      <c r="B2864" s="217" t="str">
        <f>IFERROR(IF(VLOOKUP(L2864,ActivityList[#Data],13,0)="Yes"," "&amp;Map,"")&amp;IF(VLOOKUP(L2864,ActivityList[#Data],14,0)="Yes"," "&amp;Timeline,IF(VLOOKUP(L2864,ActivityList[#Data],14,0)="Figure"," "&amp;Timeline&amp;Figure,"")),"")</f>
        <v/>
      </c>
      <c r="C2864" s="85" t="str">
        <v>Lesson 139</v>
      </c>
      <c r="D2864" s="218" t="str">
        <v>Horizons: Math 4</v>
      </c>
      <c r="E2864" s="218" t="str">
        <v>Math</v>
      </c>
      <c r="F2864" s="219">
        <v>0</v>
      </c>
      <c r="G2864" s="5">
        <v>156</v>
      </c>
      <c r="H2864" s="5" t="str">
        <v>Jesse</v>
      </c>
      <c r="I2864" s="5" t="str">
        <v>Planned</v>
      </c>
      <c r="J2864" s="220">
        <f>_xlfn.XLOOKUP(G2864,Calendar!$A$2:$A$300,Calendar!$B$2:$B$300)</f>
        <v>43570</v>
      </c>
      <c r="K2864" s="5" t="b">
        <f t="shared" ca="1" si="138"/>
        <v>0</v>
      </c>
      <c r="L2864" s="5" t="str">
        <f t="shared" si="139"/>
        <v>MathHorizons: Math 4156</v>
      </c>
    </row>
    <row r="2865" spans="1:12" hidden="1" x14ac:dyDescent="0.25">
      <c r="A2865" s="217" t="str">
        <f t="shared" si="137"/>
        <v>ƒ __/__</v>
      </c>
      <c r="B2865" s="217" t="str">
        <f>IFERROR(IF(VLOOKUP(L2865,ActivityList[#Data],13,0)="Yes"," "&amp;Map,"")&amp;IF(VLOOKUP(L2865,ActivityList[#Data],14,0)="Yes"," "&amp;Timeline,IF(VLOOKUP(L2865,ActivityList[#Data],14,0)="Figure"," "&amp;Timeline&amp;Figure,"")),"")</f>
        <v/>
      </c>
      <c r="C2865" s="85" t="str">
        <v>Lesson 140</v>
      </c>
      <c r="D2865" s="218" t="str">
        <v>Horizons: Math 4</v>
      </c>
      <c r="E2865" s="218" t="str">
        <v>Math</v>
      </c>
      <c r="F2865" s="219">
        <v>0</v>
      </c>
      <c r="G2865" s="5">
        <v>157</v>
      </c>
      <c r="H2865" s="5" t="str">
        <v>Jesse</v>
      </c>
      <c r="I2865" s="5" t="str">
        <v>Planned</v>
      </c>
      <c r="J2865" s="220">
        <f>_xlfn.XLOOKUP(G2865,Calendar!$A$2:$A$300,Calendar!$B$2:$B$300)</f>
        <v>43571</v>
      </c>
      <c r="K2865" s="5" t="b">
        <f t="shared" ca="1" si="138"/>
        <v>0</v>
      </c>
      <c r="L2865" s="5" t="str">
        <f t="shared" si="139"/>
        <v>MathHorizons: Math 4157</v>
      </c>
    </row>
    <row r="2866" spans="1:12" hidden="1" x14ac:dyDescent="0.25">
      <c r="A2866" s="217" t="str">
        <f t="shared" si="137"/>
        <v>ƒ __/__</v>
      </c>
      <c r="B2866" s="217" t="str">
        <f>IFERROR(IF(VLOOKUP(L2866,ActivityList[#Data],13,0)="Yes"," "&amp;Map,"")&amp;IF(VLOOKUP(L2866,ActivityList[#Data],14,0)="Yes"," "&amp;Timeline,IF(VLOOKUP(L2866,ActivityList[#Data],14,0)="Figure"," "&amp;Timeline&amp;Figure,"")),"")</f>
        <v/>
      </c>
      <c r="C2866" s="85" t="str">
        <v>Test 14</v>
      </c>
      <c r="D2866" s="218" t="str">
        <v>Horizons: Math 4</v>
      </c>
      <c r="E2866" s="218" t="str">
        <v>Math</v>
      </c>
      <c r="F2866" s="219">
        <v>0</v>
      </c>
      <c r="G2866" s="5">
        <v>158</v>
      </c>
      <c r="H2866" s="5" t="str">
        <v>Jesse</v>
      </c>
      <c r="I2866" s="5" t="str">
        <v>Planned</v>
      </c>
      <c r="J2866" s="220">
        <f>_xlfn.XLOOKUP(G2866,Calendar!$A$2:$A$300,Calendar!$B$2:$B$300)</f>
        <v>43572</v>
      </c>
      <c r="K2866" s="5" t="b">
        <f t="shared" ca="1" si="138"/>
        <v>0</v>
      </c>
      <c r="L2866" s="5" t="str">
        <f t="shared" si="139"/>
        <v>MathHorizons: Math 4158</v>
      </c>
    </row>
    <row r="2867" spans="1:12" hidden="1" x14ac:dyDescent="0.25">
      <c r="A2867" s="217" t="str">
        <f t="shared" si="137"/>
        <v>ƒ __/__</v>
      </c>
      <c r="B2867" s="217" t="str">
        <f>IFERROR(IF(VLOOKUP(L2867,ActivityList[#Data],13,0)="Yes"," "&amp;Map,"")&amp;IF(VLOOKUP(L2867,ActivityList[#Data],14,0)="Yes"," "&amp;Timeline,IF(VLOOKUP(L2867,ActivityList[#Data],14,0)="Figure"," "&amp;Timeline&amp;Figure,"")),"")</f>
        <v/>
      </c>
      <c r="C2867" s="85" t="str">
        <v>Lesson 141</v>
      </c>
      <c r="D2867" s="218" t="str">
        <v>Horizons: Math 4</v>
      </c>
      <c r="E2867" s="218" t="str">
        <v>Math</v>
      </c>
      <c r="F2867" s="219">
        <v>0</v>
      </c>
      <c r="G2867" s="5">
        <v>159</v>
      </c>
      <c r="H2867" s="5" t="str">
        <v>Jesse</v>
      </c>
      <c r="I2867" s="5" t="str">
        <v>Planned</v>
      </c>
      <c r="J2867" s="220">
        <f>_xlfn.XLOOKUP(G2867,Calendar!$A$2:$A$300,Calendar!$B$2:$B$300)</f>
        <v>43573</v>
      </c>
      <c r="K2867" s="5" t="b">
        <f t="shared" ca="1" si="138"/>
        <v>0</v>
      </c>
      <c r="L2867" s="5" t="str">
        <f t="shared" si="139"/>
        <v>MathHorizons: Math 4159</v>
      </c>
    </row>
    <row r="2868" spans="1:12" hidden="1" x14ac:dyDescent="0.25">
      <c r="A2868" s="217" t="str">
        <f t="shared" si="137"/>
        <v>ƒ __/__</v>
      </c>
      <c r="B2868" s="217" t="str">
        <f>IFERROR(IF(VLOOKUP(L2868,ActivityList[#Data],13,0)="Yes"," "&amp;Map,"")&amp;IF(VLOOKUP(L2868,ActivityList[#Data],14,0)="Yes"," "&amp;Timeline,IF(VLOOKUP(L2868,ActivityList[#Data],14,0)="Figure"," "&amp;Timeline&amp;Figure,"")),"")</f>
        <v/>
      </c>
      <c r="C2868" s="85" t="str">
        <v>Lesson 142</v>
      </c>
      <c r="D2868" s="218" t="str">
        <v>Horizons: Math 4</v>
      </c>
      <c r="E2868" s="218" t="str">
        <v>Math</v>
      </c>
      <c r="F2868" s="219">
        <v>0</v>
      </c>
      <c r="G2868" s="5">
        <v>160</v>
      </c>
      <c r="H2868" s="5" t="str">
        <v>Jesse</v>
      </c>
      <c r="I2868" s="5" t="str">
        <v>Planned</v>
      </c>
      <c r="J2868" s="220">
        <f>_xlfn.XLOOKUP(G2868,Calendar!$A$2:$A$300,Calendar!$B$2:$B$300)</f>
        <v>43574</v>
      </c>
      <c r="K2868" s="5" t="b">
        <f t="shared" ca="1" si="138"/>
        <v>0</v>
      </c>
      <c r="L2868" s="5" t="str">
        <f t="shared" si="139"/>
        <v>MathHorizons: Math 4160</v>
      </c>
    </row>
    <row r="2869" spans="1:12" hidden="1" x14ac:dyDescent="0.25">
      <c r="A2869" s="217" t="str">
        <f t="shared" si="137"/>
        <v>ƒ __/__</v>
      </c>
      <c r="B2869" s="217" t="str">
        <f>IFERROR(IF(VLOOKUP(L2869,ActivityList[#Data],13,0)="Yes"," "&amp;Map,"")&amp;IF(VLOOKUP(L2869,ActivityList[#Data],14,0)="Yes"," "&amp;Timeline,IF(VLOOKUP(L2869,ActivityList[#Data],14,0)="Figure"," "&amp;Timeline&amp;Figure,"")),"")</f>
        <v/>
      </c>
      <c r="C2869" s="85" t="str">
        <v>Lesson 143</v>
      </c>
      <c r="D2869" s="218" t="str">
        <v>Horizons: Math 4</v>
      </c>
      <c r="E2869" s="218" t="str">
        <v>Math</v>
      </c>
      <c r="F2869" s="219">
        <v>0</v>
      </c>
      <c r="G2869" s="5">
        <v>161</v>
      </c>
      <c r="H2869" s="5" t="str">
        <v>Jesse</v>
      </c>
      <c r="I2869" s="5" t="str">
        <v>Planned</v>
      </c>
      <c r="J2869" s="220">
        <f>_xlfn.XLOOKUP(G2869,Calendar!$A$2:$A$300,Calendar!$B$2:$B$300)</f>
        <v>43577</v>
      </c>
      <c r="K2869" s="5" t="b">
        <f t="shared" ca="1" si="138"/>
        <v>0</v>
      </c>
      <c r="L2869" s="5" t="str">
        <f t="shared" si="139"/>
        <v>MathHorizons: Math 4161</v>
      </c>
    </row>
    <row r="2870" spans="1:12" hidden="1" x14ac:dyDescent="0.25">
      <c r="A2870" s="217" t="str">
        <f t="shared" si="137"/>
        <v>ƒ __/__</v>
      </c>
      <c r="B2870" s="217" t="str">
        <f>IFERROR(IF(VLOOKUP(L2870,ActivityList[#Data],13,0)="Yes"," "&amp;Map,"")&amp;IF(VLOOKUP(L2870,ActivityList[#Data],14,0)="Yes"," "&amp;Timeline,IF(VLOOKUP(L2870,ActivityList[#Data],14,0)="Figure"," "&amp;Timeline&amp;Figure,"")),"")</f>
        <v/>
      </c>
      <c r="C2870" s="85" t="str">
        <v>Lesson 144</v>
      </c>
      <c r="D2870" s="218" t="str">
        <v>Horizons: Math 4</v>
      </c>
      <c r="E2870" s="218" t="str">
        <v>Math</v>
      </c>
      <c r="F2870" s="219">
        <v>0</v>
      </c>
      <c r="G2870" s="5">
        <v>162</v>
      </c>
      <c r="H2870" s="5" t="str">
        <v>Jesse</v>
      </c>
      <c r="I2870" s="5" t="str">
        <v>Planned</v>
      </c>
      <c r="J2870" s="220">
        <f>_xlfn.XLOOKUP(G2870,Calendar!$A$2:$A$300,Calendar!$B$2:$B$300)</f>
        <v>43578</v>
      </c>
      <c r="K2870" s="5" t="b">
        <f t="shared" ca="1" si="138"/>
        <v>0</v>
      </c>
      <c r="L2870" s="5" t="str">
        <f t="shared" si="139"/>
        <v>MathHorizons: Math 4162</v>
      </c>
    </row>
    <row r="2871" spans="1:12" hidden="1" x14ac:dyDescent="0.25">
      <c r="A2871" s="217" t="str">
        <f t="shared" si="137"/>
        <v>ƒ __/__</v>
      </c>
      <c r="B2871" s="217" t="str">
        <f>IFERROR(IF(VLOOKUP(L2871,ActivityList[#Data],13,0)="Yes"," "&amp;Map,"")&amp;IF(VLOOKUP(L2871,ActivityList[#Data],14,0)="Yes"," "&amp;Timeline,IF(VLOOKUP(L2871,ActivityList[#Data],14,0)="Figure"," "&amp;Timeline&amp;Figure,"")),"")</f>
        <v/>
      </c>
      <c r="C2871" s="85" t="str">
        <v>Lesson 145</v>
      </c>
      <c r="D2871" s="218" t="str">
        <v>Horizons: Math 4</v>
      </c>
      <c r="E2871" s="218" t="str">
        <v>Math</v>
      </c>
      <c r="F2871" s="219">
        <v>0</v>
      </c>
      <c r="G2871" s="5">
        <v>163</v>
      </c>
      <c r="H2871" s="5" t="str">
        <v>Jesse</v>
      </c>
      <c r="I2871" s="5" t="str">
        <v>Planned</v>
      </c>
      <c r="J2871" s="220">
        <f>_xlfn.XLOOKUP(G2871,Calendar!$A$2:$A$300,Calendar!$B$2:$B$300)</f>
        <v>43579</v>
      </c>
      <c r="K2871" s="5" t="b">
        <f t="shared" ca="1" si="138"/>
        <v>0</v>
      </c>
      <c r="L2871" s="5" t="str">
        <f t="shared" si="139"/>
        <v>MathHorizons: Math 4163</v>
      </c>
    </row>
    <row r="2872" spans="1:12" hidden="1" x14ac:dyDescent="0.25">
      <c r="A2872" s="217" t="str">
        <f t="shared" si="137"/>
        <v>ƒ __/__</v>
      </c>
      <c r="B2872" s="217" t="str">
        <f>IFERROR(IF(VLOOKUP(L2872,ActivityList[#Data],13,0)="Yes"," "&amp;Map,"")&amp;IF(VLOOKUP(L2872,ActivityList[#Data],14,0)="Yes"," "&amp;Timeline,IF(VLOOKUP(L2872,ActivityList[#Data],14,0)="Figure"," "&amp;Timeline&amp;Figure,"")),"")</f>
        <v/>
      </c>
      <c r="C2872" s="85" t="str">
        <v>Lesson 146</v>
      </c>
      <c r="D2872" s="218" t="str">
        <v>Horizons: Math 4</v>
      </c>
      <c r="E2872" s="218" t="str">
        <v>Math</v>
      </c>
      <c r="F2872" s="219">
        <v>0</v>
      </c>
      <c r="G2872" s="5">
        <v>164</v>
      </c>
      <c r="H2872" s="5" t="str">
        <v>Jesse</v>
      </c>
      <c r="I2872" s="5" t="str">
        <v>Planned</v>
      </c>
      <c r="J2872" s="220">
        <f>_xlfn.XLOOKUP(G2872,Calendar!$A$2:$A$300,Calendar!$B$2:$B$300)</f>
        <v>43580</v>
      </c>
      <c r="K2872" s="5" t="b">
        <f t="shared" ca="1" si="138"/>
        <v>0</v>
      </c>
      <c r="L2872" s="5" t="str">
        <f t="shared" si="139"/>
        <v>MathHorizons: Math 4164</v>
      </c>
    </row>
    <row r="2873" spans="1:12" hidden="1" x14ac:dyDescent="0.25">
      <c r="A2873" s="217" t="str">
        <f t="shared" si="137"/>
        <v>ƒ __/__</v>
      </c>
      <c r="B2873" s="217" t="str">
        <f>IFERROR(IF(VLOOKUP(L2873,ActivityList[#Data],13,0)="Yes"," "&amp;Map,"")&amp;IF(VLOOKUP(L2873,ActivityList[#Data],14,0)="Yes"," "&amp;Timeline,IF(VLOOKUP(L2873,ActivityList[#Data],14,0)="Figure"," "&amp;Timeline&amp;Figure,"")),"")</f>
        <v/>
      </c>
      <c r="C2873" s="85" t="str">
        <v>Lesson 147</v>
      </c>
      <c r="D2873" s="218" t="str">
        <v>Horizons: Math 4</v>
      </c>
      <c r="E2873" s="218" t="str">
        <v>Math</v>
      </c>
      <c r="F2873" s="219">
        <v>0</v>
      </c>
      <c r="G2873" s="5">
        <v>165</v>
      </c>
      <c r="H2873" s="5" t="str">
        <v>Jesse</v>
      </c>
      <c r="I2873" s="5" t="str">
        <v>Planned</v>
      </c>
      <c r="J2873" s="220">
        <f>_xlfn.XLOOKUP(G2873,Calendar!$A$2:$A$300,Calendar!$B$2:$B$300)</f>
        <v>43581</v>
      </c>
      <c r="K2873" s="5" t="b">
        <f t="shared" ca="1" si="138"/>
        <v>0</v>
      </c>
      <c r="L2873" s="5" t="str">
        <f t="shared" si="139"/>
        <v>MathHorizons: Math 4165</v>
      </c>
    </row>
    <row r="2874" spans="1:12" hidden="1" x14ac:dyDescent="0.25">
      <c r="A2874" s="217" t="str">
        <f t="shared" si="137"/>
        <v>ƒ __/__</v>
      </c>
      <c r="B2874" s="217" t="str">
        <f>IFERROR(IF(VLOOKUP(L2874,ActivityList[#Data],13,0)="Yes"," "&amp;Map,"")&amp;IF(VLOOKUP(L2874,ActivityList[#Data],14,0)="Yes"," "&amp;Timeline,IF(VLOOKUP(L2874,ActivityList[#Data],14,0)="Figure"," "&amp;Timeline&amp;Figure,"")),"")</f>
        <v/>
      </c>
      <c r="C2874" s="85" t="str">
        <v>Lesson 148</v>
      </c>
      <c r="D2874" s="218" t="str">
        <v>Horizons: Math 4</v>
      </c>
      <c r="E2874" s="218" t="str">
        <v>Math</v>
      </c>
      <c r="F2874" s="219">
        <v>0</v>
      </c>
      <c r="G2874" s="5">
        <v>166</v>
      </c>
      <c r="H2874" s="5" t="str">
        <v>Jesse</v>
      </c>
      <c r="I2874" s="5" t="str">
        <v>Planned</v>
      </c>
      <c r="J2874" s="220">
        <f>_xlfn.XLOOKUP(G2874,Calendar!$A$2:$A$300,Calendar!$B$2:$B$300)</f>
        <v>43584</v>
      </c>
      <c r="K2874" s="5" t="b">
        <f t="shared" ca="1" si="138"/>
        <v>0</v>
      </c>
      <c r="L2874" s="5" t="str">
        <f t="shared" si="139"/>
        <v>MathHorizons: Math 4166</v>
      </c>
    </row>
    <row r="2875" spans="1:12" hidden="1" x14ac:dyDescent="0.25">
      <c r="A2875" s="217" t="str">
        <f t="shared" si="137"/>
        <v>ƒ __/__</v>
      </c>
      <c r="B2875" s="217" t="str">
        <f>IFERROR(IF(VLOOKUP(L2875,ActivityList[#Data],13,0)="Yes"," "&amp;Map,"")&amp;IF(VLOOKUP(L2875,ActivityList[#Data],14,0)="Yes"," "&amp;Timeline,IF(VLOOKUP(L2875,ActivityList[#Data],14,0)="Figure"," "&amp;Timeline&amp;Figure,"")),"")</f>
        <v/>
      </c>
      <c r="C2875" s="85" t="str">
        <v>Lesson 149</v>
      </c>
      <c r="D2875" s="218" t="str">
        <v>Horizons: Math 4</v>
      </c>
      <c r="E2875" s="218" t="str">
        <v>Math</v>
      </c>
      <c r="F2875" s="219">
        <v>0</v>
      </c>
      <c r="G2875" s="5">
        <v>167</v>
      </c>
      <c r="H2875" s="5" t="str">
        <v>Jesse</v>
      </c>
      <c r="I2875" s="5" t="str">
        <v>Planned</v>
      </c>
      <c r="J2875" s="220">
        <f>_xlfn.XLOOKUP(G2875,Calendar!$A$2:$A$300,Calendar!$B$2:$B$300)</f>
        <v>43585</v>
      </c>
      <c r="K2875" s="5" t="b">
        <f t="shared" ca="1" si="138"/>
        <v>0</v>
      </c>
      <c r="L2875" s="5" t="str">
        <f t="shared" si="139"/>
        <v>MathHorizons: Math 4167</v>
      </c>
    </row>
    <row r="2876" spans="1:12" hidden="1" x14ac:dyDescent="0.25">
      <c r="A2876" s="217" t="str">
        <f t="shared" si="137"/>
        <v>ƒ __/__</v>
      </c>
      <c r="B2876" s="217" t="str">
        <f>IFERROR(IF(VLOOKUP(L2876,ActivityList[#Data],13,0)="Yes"," "&amp;Map,"")&amp;IF(VLOOKUP(L2876,ActivityList[#Data],14,0)="Yes"," "&amp;Timeline,IF(VLOOKUP(L2876,ActivityList[#Data],14,0)="Figure"," "&amp;Timeline&amp;Figure,"")),"")</f>
        <v/>
      </c>
      <c r="C2876" s="85" t="str">
        <v>Lesson 150</v>
      </c>
      <c r="D2876" s="218" t="str">
        <v>Horizons: Math 4</v>
      </c>
      <c r="E2876" s="218" t="str">
        <v>Math</v>
      </c>
      <c r="F2876" s="219">
        <v>0</v>
      </c>
      <c r="G2876" s="5">
        <v>168</v>
      </c>
      <c r="H2876" s="5" t="str">
        <v>Jesse</v>
      </c>
      <c r="I2876" s="5" t="str">
        <v>Planned</v>
      </c>
      <c r="J2876" s="220">
        <f>_xlfn.XLOOKUP(G2876,Calendar!$A$2:$A$300,Calendar!$B$2:$B$300)</f>
        <v>43586</v>
      </c>
      <c r="K2876" s="5" t="b">
        <f t="shared" ca="1" si="138"/>
        <v>0</v>
      </c>
      <c r="L2876" s="5" t="str">
        <f t="shared" si="139"/>
        <v>MathHorizons: Math 4168</v>
      </c>
    </row>
    <row r="2877" spans="1:12" hidden="1" x14ac:dyDescent="0.25">
      <c r="A2877" s="217" t="str">
        <f t="shared" si="137"/>
        <v>ƒ __/__</v>
      </c>
      <c r="B2877" s="217" t="str">
        <f>IFERROR(IF(VLOOKUP(L2877,ActivityList[#Data],13,0)="Yes"," "&amp;Map,"")&amp;IF(VLOOKUP(L2877,ActivityList[#Data],14,0)="Yes"," "&amp;Timeline,IF(VLOOKUP(L2877,ActivityList[#Data],14,0)="Figure"," "&amp;Timeline&amp;Figure,"")),"")</f>
        <v/>
      </c>
      <c r="C2877" s="85" t="str">
        <v>Test 15</v>
      </c>
      <c r="D2877" s="218" t="str">
        <v>Horizons: Math 4</v>
      </c>
      <c r="E2877" s="218" t="str">
        <v>Math</v>
      </c>
      <c r="F2877" s="219">
        <v>0</v>
      </c>
      <c r="G2877" s="5">
        <v>169</v>
      </c>
      <c r="H2877" s="5" t="str">
        <v>Jesse</v>
      </c>
      <c r="I2877" s="5" t="str">
        <v>Planned</v>
      </c>
      <c r="J2877" s="220">
        <f>_xlfn.XLOOKUP(G2877,Calendar!$A$2:$A$300,Calendar!$B$2:$B$300)</f>
        <v>43587</v>
      </c>
      <c r="K2877" s="5" t="b">
        <f t="shared" ca="1" si="138"/>
        <v>0</v>
      </c>
      <c r="L2877" s="5" t="str">
        <f t="shared" si="139"/>
        <v>MathHorizons: Math 4169</v>
      </c>
    </row>
    <row r="2878" spans="1:12" hidden="1" x14ac:dyDescent="0.25">
      <c r="A2878" s="217" t="str">
        <f t="shared" si="137"/>
        <v>ƒ __/__</v>
      </c>
      <c r="B2878" s="217" t="str">
        <f>IFERROR(IF(VLOOKUP(L2878,ActivityList[#Data],13,0)="Yes"," "&amp;Map,"")&amp;IF(VLOOKUP(L2878,ActivityList[#Data],14,0)="Yes"," "&amp;Timeline,IF(VLOOKUP(L2878,ActivityList[#Data],14,0)="Figure"," "&amp;Timeline&amp;Figure,"")),"")</f>
        <v/>
      </c>
      <c r="C2878" s="85" t="str">
        <v>Lesson 151</v>
      </c>
      <c r="D2878" s="218" t="str">
        <v>Horizons: Math 4</v>
      </c>
      <c r="E2878" s="218" t="str">
        <v>Math</v>
      </c>
      <c r="F2878" s="219">
        <v>0</v>
      </c>
      <c r="G2878" s="5">
        <v>170</v>
      </c>
      <c r="H2878" s="5" t="str">
        <v>Jesse</v>
      </c>
      <c r="I2878" s="5" t="str">
        <v>Planned</v>
      </c>
      <c r="J2878" s="220">
        <f>_xlfn.XLOOKUP(G2878,Calendar!$A$2:$A$300,Calendar!$B$2:$B$300)</f>
        <v>43588</v>
      </c>
      <c r="K2878" s="5" t="b">
        <f t="shared" ca="1" si="138"/>
        <v>0</v>
      </c>
      <c r="L2878" s="5" t="str">
        <f t="shared" si="139"/>
        <v>MathHorizons: Math 4170</v>
      </c>
    </row>
    <row r="2879" spans="1:12" hidden="1" x14ac:dyDescent="0.25">
      <c r="A2879" s="217" t="str">
        <f t="shared" si="137"/>
        <v>ƒ __/__</v>
      </c>
      <c r="B2879" s="217" t="str">
        <f>IFERROR(IF(VLOOKUP(L2879,ActivityList[#Data],13,0)="Yes"," "&amp;Map,"")&amp;IF(VLOOKUP(L2879,ActivityList[#Data],14,0)="Yes"," "&amp;Timeline,IF(VLOOKUP(L2879,ActivityList[#Data],14,0)="Figure"," "&amp;Timeline&amp;Figure,"")),"")</f>
        <v/>
      </c>
      <c r="C2879" s="85" t="str">
        <v>Lesson 152</v>
      </c>
      <c r="D2879" s="218" t="str">
        <v>Horizons: Math 4</v>
      </c>
      <c r="E2879" s="218" t="str">
        <v>Math</v>
      </c>
      <c r="F2879" s="219">
        <v>0</v>
      </c>
      <c r="G2879" s="5">
        <v>171</v>
      </c>
      <c r="H2879" s="5" t="str">
        <v>Jesse</v>
      </c>
      <c r="I2879" s="5" t="str">
        <v>Planned</v>
      </c>
      <c r="J2879" s="220">
        <f>_xlfn.XLOOKUP(G2879,Calendar!$A$2:$A$300,Calendar!$B$2:$B$300)</f>
        <v>43591</v>
      </c>
      <c r="K2879" s="5" t="b">
        <f t="shared" ca="1" si="138"/>
        <v>0</v>
      </c>
      <c r="L2879" s="5" t="str">
        <f t="shared" si="139"/>
        <v>MathHorizons: Math 4171</v>
      </c>
    </row>
    <row r="2880" spans="1:12" hidden="1" x14ac:dyDescent="0.25">
      <c r="A2880" s="217" t="str">
        <f t="shared" si="137"/>
        <v>ƒ __/__</v>
      </c>
      <c r="B2880" s="217" t="str">
        <f>IFERROR(IF(VLOOKUP(L2880,ActivityList[#Data],13,0)="Yes"," "&amp;Map,"")&amp;IF(VLOOKUP(L2880,ActivityList[#Data],14,0)="Yes"," "&amp;Timeline,IF(VLOOKUP(L2880,ActivityList[#Data],14,0)="Figure"," "&amp;Timeline&amp;Figure,"")),"")</f>
        <v/>
      </c>
      <c r="C2880" s="85" t="str">
        <v>Lesson 153</v>
      </c>
      <c r="D2880" s="218" t="str">
        <v>Horizons: Math 4</v>
      </c>
      <c r="E2880" s="218" t="str">
        <v>Math</v>
      </c>
      <c r="F2880" s="219">
        <v>0</v>
      </c>
      <c r="G2880" s="5">
        <v>172</v>
      </c>
      <c r="H2880" s="5" t="str">
        <v>Jesse</v>
      </c>
      <c r="I2880" s="5" t="str">
        <v>Planned</v>
      </c>
      <c r="J2880" s="220">
        <f>_xlfn.XLOOKUP(G2880,Calendar!$A$2:$A$300,Calendar!$B$2:$B$300)</f>
        <v>43592</v>
      </c>
      <c r="K2880" s="5" t="b">
        <f t="shared" ca="1" si="138"/>
        <v>0</v>
      </c>
      <c r="L2880" s="5" t="str">
        <f t="shared" si="139"/>
        <v>MathHorizons: Math 4172</v>
      </c>
    </row>
    <row r="2881" spans="1:12" hidden="1" x14ac:dyDescent="0.25">
      <c r="A2881" s="217" t="str">
        <f t="shared" si="137"/>
        <v>ƒ __/__</v>
      </c>
      <c r="B2881" s="217" t="str">
        <f>IFERROR(IF(VLOOKUP(L2881,ActivityList[#Data],13,0)="Yes"," "&amp;Map,"")&amp;IF(VLOOKUP(L2881,ActivityList[#Data],14,0)="Yes"," "&amp;Timeline,IF(VLOOKUP(L2881,ActivityList[#Data],14,0)="Figure"," "&amp;Timeline&amp;Figure,"")),"")</f>
        <v/>
      </c>
      <c r="C2881" s="85" t="str">
        <v>Lesson 154</v>
      </c>
      <c r="D2881" s="218" t="str">
        <v>Horizons: Math 4</v>
      </c>
      <c r="E2881" s="218" t="str">
        <v>Math</v>
      </c>
      <c r="F2881" s="219">
        <v>0</v>
      </c>
      <c r="G2881" s="5">
        <v>173</v>
      </c>
      <c r="H2881" s="5" t="str">
        <v>Jesse</v>
      </c>
      <c r="I2881" s="5" t="str">
        <v>Planned</v>
      </c>
      <c r="J2881" s="220">
        <f>_xlfn.XLOOKUP(G2881,Calendar!$A$2:$A$300,Calendar!$B$2:$B$300)</f>
        <v>43593</v>
      </c>
      <c r="K2881" s="5" t="b">
        <f t="shared" ca="1" si="138"/>
        <v>0</v>
      </c>
      <c r="L2881" s="5" t="str">
        <f t="shared" si="139"/>
        <v>MathHorizons: Math 4173</v>
      </c>
    </row>
    <row r="2882" spans="1:12" hidden="1" x14ac:dyDescent="0.25">
      <c r="A2882" s="217" t="str">
        <f t="shared" si="137"/>
        <v>ƒ __/__</v>
      </c>
      <c r="B2882" s="217" t="str">
        <f>IFERROR(IF(VLOOKUP(L2882,ActivityList[#Data],13,0)="Yes"," "&amp;Map,"")&amp;IF(VLOOKUP(L2882,ActivityList[#Data],14,0)="Yes"," "&amp;Timeline,IF(VLOOKUP(L2882,ActivityList[#Data],14,0)="Figure"," "&amp;Timeline&amp;Figure,"")),"")</f>
        <v/>
      </c>
      <c r="C2882" s="85" t="str">
        <v>Lesson 155</v>
      </c>
      <c r="D2882" s="218" t="str">
        <v>Horizons: Math 4</v>
      </c>
      <c r="E2882" s="218" t="str">
        <v>Math</v>
      </c>
      <c r="F2882" s="219">
        <v>0</v>
      </c>
      <c r="G2882" s="5">
        <v>174</v>
      </c>
      <c r="H2882" s="5" t="str">
        <v>Jesse</v>
      </c>
      <c r="I2882" s="5" t="str">
        <v>Planned</v>
      </c>
      <c r="J2882" s="220">
        <f>_xlfn.XLOOKUP(G2882,Calendar!$A$2:$A$300,Calendar!$B$2:$B$300)</f>
        <v>43594</v>
      </c>
      <c r="K2882" s="5" t="b">
        <f t="shared" ca="1" si="138"/>
        <v>0</v>
      </c>
      <c r="L2882" s="5" t="str">
        <f t="shared" si="139"/>
        <v>MathHorizons: Math 4174</v>
      </c>
    </row>
    <row r="2883" spans="1:12" hidden="1" x14ac:dyDescent="0.25">
      <c r="A2883" s="217" t="str">
        <f t="shared" si="137"/>
        <v>ƒ __/__</v>
      </c>
      <c r="B2883" s="217" t="str">
        <f>IFERROR(IF(VLOOKUP(L2883,ActivityList[#Data],13,0)="Yes"," "&amp;Map,"")&amp;IF(VLOOKUP(L2883,ActivityList[#Data],14,0)="Yes"," "&amp;Timeline,IF(VLOOKUP(L2883,ActivityList[#Data],14,0)="Figure"," "&amp;Timeline&amp;Figure,"")),"")</f>
        <v/>
      </c>
      <c r="C2883" s="85" t="str">
        <v>Lesson 156</v>
      </c>
      <c r="D2883" s="218" t="str">
        <v>Horizons: Math 4</v>
      </c>
      <c r="E2883" s="218" t="str">
        <v>Math</v>
      </c>
      <c r="F2883" s="219">
        <v>0</v>
      </c>
      <c r="G2883" s="5">
        <v>175</v>
      </c>
      <c r="H2883" s="5" t="str">
        <v>Jesse</v>
      </c>
      <c r="I2883" s="5" t="str">
        <v>Planned</v>
      </c>
      <c r="J2883" s="220">
        <f>_xlfn.XLOOKUP(G2883,Calendar!$A$2:$A$300,Calendar!$B$2:$B$300)</f>
        <v>43595</v>
      </c>
      <c r="K2883" s="5" t="b">
        <f t="shared" ca="1" si="138"/>
        <v>0</v>
      </c>
      <c r="L2883" s="5" t="str">
        <f t="shared" si="139"/>
        <v>MathHorizons: Math 4175</v>
      </c>
    </row>
    <row r="2884" spans="1:12" hidden="1" x14ac:dyDescent="0.25">
      <c r="A2884" s="217" t="str">
        <f t="shared" si="137"/>
        <v>ƒ __/__</v>
      </c>
      <c r="B2884" s="217" t="str">
        <f>IFERROR(IF(VLOOKUP(L2884,ActivityList[#Data],13,0)="Yes"," "&amp;Map,"")&amp;IF(VLOOKUP(L2884,ActivityList[#Data],14,0)="Yes"," "&amp;Timeline,IF(VLOOKUP(L2884,ActivityList[#Data],14,0)="Figure"," "&amp;Timeline&amp;Figure,"")),"")</f>
        <v/>
      </c>
      <c r="C2884" s="85" t="str">
        <v>Lesson 157</v>
      </c>
      <c r="D2884" s="218" t="str">
        <v>Horizons: Math 4</v>
      </c>
      <c r="E2884" s="218" t="str">
        <v>Math</v>
      </c>
      <c r="F2884" s="219">
        <v>0</v>
      </c>
      <c r="G2884" s="5">
        <v>176</v>
      </c>
      <c r="H2884" s="5" t="str">
        <v>Jesse</v>
      </c>
      <c r="I2884" s="5" t="str">
        <v>Planned</v>
      </c>
      <c r="J2884" s="220">
        <f>_xlfn.XLOOKUP(G2884,Calendar!$A$2:$A$300,Calendar!$B$2:$B$300)</f>
        <v>43598</v>
      </c>
      <c r="K2884" s="5" t="b">
        <f t="shared" ca="1" si="138"/>
        <v>0</v>
      </c>
      <c r="L2884" s="5" t="str">
        <f t="shared" si="139"/>
        <v>MathHorizons: Math 4176</v>
      </c>
    </row>
    <row r="2885" spans="1:12" hidden="1" x14ac:dyDescent="0.25">
      <c r="A2885" s="217" t="str">
        <f t="shared" ref="A2885:A2948" si="140">Planned&amp;" __/__"</f>
        <v>ƒ __/__</v>
      </c>
      <c r="B2885" s="217" t="str">
        <f>IFERROR(IF(VLOOKUP(L2885,ActivityList[#Data],13,0)="Yes"," "&amp;Map,"")&amp;IF(VLOOKUP(L2885,ActivityList[#Data],14,0)="Yes"," "&amp;Timeline,IF(VLOOKUP(L2885,ActivityList[#Data],14,0)="Figure"," "&amp;Timeline&amp;Figure,"")),"")</f>
        <v/>
      </c>
      <c r="C2885" s="85" t="str">
        <v>Lesson 158</v>
      </c>
      <c r="D2885" s="218" t="str">
        <v>Horizons: Math 4</v>
      </c>
      <c r="E2885" s="218" t="str">
        <v>Math</v>
      </c>
      <c r="F2885" s="219">
        <v>0</v>
      </c>
      <c r="G2885" s="5">
        <v>177</v>
      </c>
      <c r="H2885" s="5" t="str">
        <v>Jesse</v>
      </c>
      <c r="I2885" s="5" t="str">
        <v>Planned</v>
      </c>
      <c r="J2885" s="220">
        <f>_xlfn.XLOOKUP(G2885,Calendar!$A$2:$A$300,Calendar!$B$2:$B$300)</f>
        <v>43599</v>
      </c>
      <c r="K2885" s="5" t="b">
        <f t="shared" ca="1" si="138"/>
        <v>0</v>
      </c>
      <c r="L2885" s="5" t="str">
        <f t="shared" si="139"/>
        <v>MathHorizons: Math 4177</v>
      </c>
    </row>
    <row r="2886" spans="1:12" hidden="1" x14ac:dyDescent="0.25">
      <c r="A2886" s="217" t="str">
        <f t="shared" si="140"/>
        <v>ƒ __/__</v>
      </c>
      <c r="B2886" s="217" t="str">
        <f>IFERROR(IF(VLOOKUP(L2886,ActivityList[#Data],13,0)="Yes"," "&amp;Map,"")&amp;IF(VLOOKUP(L2886,ActivityList[#Data],14,0)="Yes"," "&amp;Timeline,IF(VLOOKUP(L2886,ActivityList[#Data],14,0)="Figure"," "&amp;Timeline&amp;Figure,"")),"")</f>
        <v/>
      </c>
      <c r="C2886" s="85" t="str">
        <v>Lesson 159</v>
      </c>
      <c r="D2886" s="218" t="str">
        <v>Horizons: Math 4</v>
      </c>
      <c r="E2886" s="218" t="str">
        <v>Math</v>
      </c>
      <c r="F2886" s="219">
        <v>0</v>
      </c>
      <c r="G2886" s="5">
        <v>178</v>
      </c>
      <c r="H2886" s="5" t="str">
        <v>Jesse</v>
      </c>
      <c r="I2886" s="5" t="str">
        <v>Planned</v>
      </c>
      <c r="J2886" s="220">
        <f>_xlfn.XLOOKUP(G2886,Calendar!$A$2:$A$300,Calendar!$B$2:$B$300)</f>
        <v>43600</v>
      </c>
      <c r="K2886" s="5" t="b">
        <f t="shared" ca="1" si="138"/>
        <v>0</v>
      </c>
      <c r="L2886" s="5" t="str">
        <f t="shared" si="139"/>
        <v>MathHorizons: Math 4178</v>
      </c>
    </row>
    <row r="2887" spans="1:12" hidden="1" x14ac:dyDescent="0.25">
      <c r="A2887" s="217" t="str">
        <f t="shared" si="140"/>
        <v>ƒ __/__</v>
      </c>
      <c r="B2887" s="217" t="str">
        <f>IFERROR(IF(VLOOKUP(L2887,ActivityList[#Data],13,0)="Yes"," "&amp;Map,"")&amp;IF(VLOOKUP(L2887,ActivityList[#Data],14,0)="Yes"," "&amp;Timeline,IF(VLOOKUP(L2887,ActivityList[#Data],14,0)="Figure"," "&amp;Timeline&amp;Figure,"")),"")</f>
        <v/>
      </c>
      <c r="C2887" s="85" t="str">
        <v>Lesson 160</v>
      </c>
      <c r="D2887" s="218" t="str">
        <v>Horizons: Math 4</v>
      </c>
      <c r="E2887" s="218" t="str">
        <v>Math</v>
      </c>
      <c r="F2887" s="219">
        <v>0</v>
      </c>
      <c r="G2887" s="5">
        <v>179</v>
      </c>
      <c r="H2887" s="5" t="str">
        <v>Jesse</v>
      </c>
      <c r="I2887" s="5" t="str">
        <v>Planned</v>
      </c>
      <c r="J2887" s="220">
        <f>_xlfn.XLOOKUP(G2887,Calendar!$A$2:$A$300,Calendar!$B$2:$B$300)</f>
        <v>43601</v>
      </c>
      <c r="K2887" s="5" t="b">
        <f t="shared" ca="1" si="138"/>
        <v>0</v>
      </c>
      <c r="L2887" s="5" t="str">
        <f t="shared" si="139"/>
        <v>MathHorizons: Math 4179</v>
      </c>
    </row>
    <row r="2888" spans="1:12" hidden="1" x14ac:dyDescent="0.25">
      <c r="A2888" s="217" t="str">
        <f t="shared" si="140"/>
        <v>ƒ __/__</v>
      </c>
      <c r="B2888" s="217" t="str">
        <f>IFERROR(IF(VLOOKUP(L2888,ActivityList[#Data],13,0)="Yes"," "&amp;Map,"")&amp;IF(VLOOKUP(L2888,ActivityList[#Data],14,0)="Yes"," "&amp;Timeline,IF(VLOOKUP(L2888,ActivityList[#Data],14,0)="Figure"," "&amp;Timeline&amp;Figure,"")),"")</f>
        <v/>
      </c>
      <c r="C2888" s="85" t="str">
        <v>Test 16</v>
      </c>
      <c r="D2888" s="218" t="str">
        <v>Horizons: Math 4</v>
      </c>
      <c r="E2888" s="218" t="str">
        <v>Math</v>
      </c>
      <c r="F2888" s="219">
        <v>0</v>
      </c>
      <c r="G2888" s="5">
        <v>180</v>
      </c>
      <c r="H2888" s="5" t="str">
        <v>Jesse</v>
      </c>
      <c r="I2888" s="5" t="str">
        <v>Planned</v>
      </c>
      <c r="J2888" s="220">
        <f>_xlfn.XLOOKUP(G2888,Calendar!$A$2:$A$300,Calendar!$B$2:$B$300)</f>
        <v>43602</v>
      </c>
      <c r="K2888" s="5" t="b">
        <f t="shared" ca="1" si="138"/>
        <v>0</v>
      </c>
      <c r="L2888" s="5" t="str">
        <f t="shared" si="139"/>
        <v>MathHorizons: Math 4180</v>
      </c>
    </row>
    <row r="2889" spans="1:12" hidden="1" x14ac:dyDescent="0.25">
      <c r="A2889" s="217" t="str">
        <f t="shared" si="140"/>
        <v>ƒ __/__</v>
      </c>
      <c r="B2889" s="217" t="str">
        <f>IFERROR(IF(VLOOKUP(L2889,ActivityList[#Data],13,0)="Yes"," "&amp;Map,"")&amp;IF(VLOOKUP(L2889,ActivityList[#Data],14,0)="Yes"," "&amp;Timeline,IF(VLOOKUP(L2889,ActivityList[#Data],14,0)="Figure"," "&amp;Timeline&amp;Figure,"")),"")</f>
        <v/>
      </c>
      <c r="C2889" s="85" t="str">
        <v>Lessons 101-102</v>
      </c>
      <c r="D2889" s="218" t="str">
        <v>Horizons: Math 6</v>
      </c>
      <c r="E2889" s="218" t="str">
        <v>Math</v>
      </c>
      <c r="F2889" s="219">
        <v>0</v>
      </c>
      <c r="G2889" s="5">
        <v>1</v>
      </c>
      <c r="H2889" s="5" t="str">
        <v>Ethan</v>
      </c>
      <c r="I2889" s="5" t="str">
        <v>Completed</v>
      </c>
      <c r="J2889" s="220">
        <f>_xlfn.XLOOKUP(G2889,Calendar!$A$2:$A$300,Calendar!$B$2:$B$300)</f>
        <v>43346</v>
      </c>
      <c r="K2889" s="5" t="b">
        <f t="shared" ca="1" si="138"/>
        <v>1</v>
      </c>
      <c r="L2889" s="5" t="str">
        <f t="shared" si="139"/>
        <v>MathHorizons: Math 61</v>
      </c>
    </row>
    <row r="2890" spans="1:12" hidden="1" x14ac:dyDescent="0.25">
      <c r="A2890" s="217" t="str">
        <f t="shared" si="140"/>
        <v>ƒ __/__</v>
      </c>
      <c r="B2890" s="217" t="str">
        <f>IFERROR(IF(VLOOKUP(L2890,ActivityList[#Data],13,0)="Yes"," "&amp;Map,"")&amp;IF(VLOOKUP(L2890,ActivityList[#Data],14,0)="Yes"," "&amp;Timeline,IF(VLOOKUP(L2890,ActivityList[#Data],14,0)="Figure"," "&amp;Timeline&amp;Figure,"")),"")</f>
        <v/>
      </c>
      <c r="C2890" s="85" t="str">
        <v>Lessons 103-104</v>
      </c>
      <c r="D2890" s="218" t="str">
        <v>Horizons: Math 6</v>
      </c>
      <c r="E2890" s="218" t="str">
        <v>Math</v>
      </c>
      <c r="F2890" s="219">
        <v>0</v>
      </c>
      <c r="G2890" s="5">
        <v>2</v>
      </c>
      <c r="H2890" s="5" t="str">
        <v>Ethan</v>
      </c>
      <c r="I2890" s="5" t="str">
        <v>Completed</v>
      </c>
      <c r="J2890" s="220">
        <f>_xlfn.XLOOKUP(G2890,Calendar!$A$2:$A$300,Calendar!$B$2:$B$300)</f>
        <v>43347</v>
      </c>
      <c r="K2890" s="5" t="b">
        <f t="shared" ca="1" si="138"/>
        <v>1</v>
      </c>
      <c r="L2890" s="5" t="str">
        <f t="shared" si="139"/>
        <v>MathHorizons: Math 62</v>
      </c>
    </row>
    <row r="2891" spans="1:12" hidden="1" x14ac:dyDescent="0.25">
      <c r="A2891" s="217" t="str">
        <f t="shared" si="140"/>
        <v>ƒ __/__</v>
      </c>
      <c r="B2891" s="217" t="str">
        <f>IFERROR(IF(VLOOKUP(L2891,ActivityList[#Data],13,0)="Yes"," "&amp;Map,"")&amp;IF(VLOOKUP(L2891,ActivityList[#Data],14,0)="Yes"," "&amp;Timeline,IF(VLOOKUP(L2891,ActivityList[#Data],14,0)="Figure"," "&amp;Timeline&amp;Figure,"")),"")</f>
        <v/>
      </c>
      <c r="C2891" s="85" t="str">
        <v>Lessons 105-106</v>
      </c>
      <c r="D2891" s="218" t="str">
        <v>Horizons: Math 6</v>
      </c>
      <c r="E2891" s="218" t="str">
        <v>Math</v>
      </c>
      <c r="F2891" s="219">
        <v>0</v>
      </c>
      <c r="G2891" s="5">
        <v>3</v>
      </c>
      <c r="H2891" s="5" t="str">
        <v>Ethan</v>
      </c>
      <c r="I2891" s="5" t="str">
        <v>Completed</v>
      </c>
      <c r="J2891" s="220">
        <f>_xlfn.XLOOKUP(G2891,Calendar!$A$2:$A$300,Calendar!$B$2:$B$300)</f>
        <v>43348</v>
      </c>
      <c r="K2891" s="5" t="b">
        <f t="shared" ca="1" si="138"/>
        <v>1</v>
      </c>
      <c r="L2891" s="5" t="str">
        <f t="shared" si="139"/>
        <v>MathHorizons: Math 63</v>
      </c>
    </row>
    <row r="2892" spans="1:12" hidden="1" x14ac:dyDescent="0.25">
      <c r="A2892" s="217" t="str">
        <f t="shared" si="140"/>
        <v>ƒ __/__</v>
      </c>
      <c r="B2892" s="217" t="str">
        <f>IFERROR(IF(VLOOKUP(L2892,ActivityList[#Data],13,0)="Yes"," "&amp;Map,"")&amp;IF(VLOOKUP(L2892,ActivityList[#Data],14,0)="Yes"," "&amp;Timeline,IF(VLOOKUP(L2892,ActivityList[#Data],14,0)="Figure"," "&amp;Timeline&amp;Figure,"")),"")</f>
        <v/>
      </c>
      <c r="C2892" s="85" t="str">
        <v>Lessons 107-108</v>
      </c>
      <c r="D2892" s="218" t="str">
        <v>Horizons: Math 6</v>
      </c>
      <c r="E2892" s="218" t="str">
        <v>Math</v>
      </c>
      <c r="F2892" s="219">
        <v>0</v>
      </c>
      <c r="G2892" s="5">
        <v>4</v>
      </c>
      <c r="H2892" s="5" t="str">
        <v>Ethan</v>
      </c>
      <c r="I2892" s="5" t="str">
        <v>Completed</v>
      </c>
      <c r="J2892" s="220">
        <f>_xlfn.XLOOKUP(G2892,Calendar!$A$2:$A$300,Calendar!$B$2:$B$300)</f>
        <v>43349</v>
      </c>
      <c r="K2892" s="5" t="b">
        <f t="shared" ca="1" si="138"/>
        <v>1</v>
      </c>
      <c r="L2892" s="5" t="str">
        <f t="shared" si="139"/>
        <v>MathHorizons: Math 64</v>
      </c>
    </row>
    <row r="2893" spans="1:12" hidden="1" x14ac:dyDescent="0.25">
      <c r="A2893" s="217" t="str">
        <f t="shared" si="140"/>
        <v>ƒ __/__</v>
      </c>
      <c r="B2893" s="217" t="str">
        <f>IFERROR(IF(VLOOKUP(L2893,ActivityList[#Data],13,0)="Yes"," "&amp;Map,"")&amp;IF(VLOOKUP(L2893,ActivityList[#Data],14,0)="Yes"," "&amp;Timeline,IF(VLOOKUP(L2893,ActivityList[#Data],14,0)="Figure"," "&amp;Timeline&amp;Figure,"")),"")</f>
        <v/>
      </c>
      <c r="C2893" s="85" t="str">
        <v>Lessons 109-110</v>
      </c>
      <c r="D2893" s="218" t="str">
        <v>Horizons: Math 6</v>
      </c>
      <c r="E2893" s="218" t="str">
        <v>Math</v>
      </c>
      <c r="F2893" s="219">
        <v>0</v>
      </c>
      <c r="G2893" s="5">
        <v>5</v>
      </c>
      <c r="H2893" s="5" t="str">
        <v>Ethan</v>
      </c>
      <c r="I2893" s="5" t="str">
        <v>Completed</v>
      </c>
      <c r="J2893" s="220">
        <f>_xlfn.XLOOKUP(G2893,Calendar!$A$2:$A$300,Calendar!$B$2:$B$300)</f>
        <v>43350</v>
      </c>
      <c r="K2893" s="5" t="b">
        <f t="shared" ca="1" si="138"/>
        <v>1</v>
      </c>
      <c r="L2893" s="5" t="str">
        <f t="shared" si="139"/>
        <v>MathHorizons: Math 65</v>
      </c>
    </row>
    <row r="2894" spans="1:12" hidden="1" x14ac:dyDescent="0.25">
      <c r="A2894" s="217" t="str">
        <f t="shared" si="140"/>
        <v>ƒ __/__</v>
      </c>
      <c r="B2894" s="217" t="str">
        <f>IFERROR(IF(VLOOKUP(L2894,ActivityList[#Data],13,0)="Yes"," "&amp;Map,"")&amp;IF(VLOOKUP(L2894,ActivityList[#Data],14,0)="Yes"," "&amp;Timeline,IF(VLOOKUP(L2894,ActivityList[#Data],14,0)="Figure"," "&amp;Timeline&amp;Figure,"")),"")</f>
        <v/>
      </c>
      <c r="C2894" s="85" t="str">
        <v>Test 11</v>
      </c>
      <c r="D2894" s="218" t="str">
        <v>Horizons: Math 6</v>
      </c>
      <c r="E2894" s="218" t="str">
        <v>Math</v>
      </c>
      <c r="F2894" s="219">
        <v>0</v>
      </c>
      <c r="G2894" s="5">
        <v>6</v>
      </c>
      <c r="H2894" s="5" t="str">
        <v>Ethan</v>
      </c>
      <c r="I2894" s="5" t="str">
        <v>Completed</v>
      </c>
      <c r="J2894" s="220">
        <f>_xlfn.XLOOKUP(G2894,Calendar!$A$2:$A$300,Calendar!$B$2:$B$300)</f>
        <v>43353</v>
      </c>
      <c r="K2894" s="5" t="b">
        <f t="shared" ca="1" si="138"/>
        <v>1</v>
      </c>
      <c r="L2894" s="5" t="str">
        <f t="shared" si="139"/>
        <v>MathHorizons: Math 66</v>
      </c>
    </row>
    <row r="2895" spans="1:12" hidden="1" x14ac:dyDescent="0.25">
      <c r="A2895" s="217" t="str">
        <f t="shared" si="140"/>
        <v>ƒ __/__</v>
      </c>
      <c r="B2895" s="217" t="str">
        <f>IFERROR(IF(VLOOKUP(L2895,ActivityList[#Data],13,0)="Yes"," "&amp;Map,"")&amp;IF(VLOOKUP(L2895,ActivityList[#Data],14,0)="Yes"," "&amp;Timeline,IF(VLOOKUP(L2895,ActivityList[#Data],14,0)="Figure"," "&amp;Timeline&amp;Figure,"")),"")</f>
        <v/>
      </c>
      <c r="C2895" s="85" t="str">
        <v>Lessons 111-112</v>
      </c>
      <c r="D2895" s="218" t="str">
        <v>Horizons: Math 6</v>
      </c>
      <c r="E2895" s="218" t="str">
        <v>Math</v>
      </c>
      <c r="F2895" s="219">
        <v>0</v>
      </c>
      <c r="G2895" s="5">
        <v>7</v>
      </c>
      <c r="H2895" s="5" t="str">
        <v>Ethan</v>
      </c>
      <c r="I2895" s="5" t="str">
        <v>Completed</v>
      </c>
      <c r="J2895" s="220">
        <f>_xlfn.XLOOKUP(G2895,Calendar!$A$2:$A$300,Calendar!$B$2:$B$300)</f>
        <v>43354</v>
      </c>
      <c r="K2895" s="5" t="b">
        <f t="shared" ca="1" si="138"/>
        <v>1</v>
      </c>
      <c r="L2895" s="5" t="str">
        <f t="shared" si="139"/>
        <v>MathHorizons: Math 67</v>
      </c>
    </row>
    <row r="2896" spans="1:12" hidden="1" x14ac:dyDescent="0.25">
      <c r="A2896" s="217" t="str">
        <f t="shared" si="140"/>
        <v>ƒ __/__</v>
      </c>
      <c r="B2896" s="217" t="str">
        <f>IFERROR(IF(VLOOKUP(L2896,ActivityList[#Data],13,0)="Yes"," "&amp;Map,"")&amp;IF(VLOOKUP(L2896,ActivityList[#Data],14,0)="Yes"," "&amp;Timeline,IF(VLOOKUP(L2896,ActivityList[#Data],14,0)="Figure"," "&amp;Timeline&amp;Figure,"")),"")</f>
        <v/>
      </c>
      <c r="C2896" s="85" t="str">
        <v>Lessons 113-114</v>
      </c>
      <c r="D2896" s="218" t="str">
        <v>Horizons: Math 6</v>
      </c>
      <c r="E2896" s="218" t="str">
        <v>Math</v>
      </c>
      <c r="F2896" s="219">
        <v>0</v>
      </c>
      <c r="G2896" s="5">
        <v>8</v>
      </c>
      <c r="H2896" s="5" t="str">
        <v>Ethan</v>
      </c>
      <c r="I2896" s="5" t="str">
        <v>Completed</v>
      </c>
      <c r="J2896" s="220">
        <f>_xlfn.XLOOKUP(G2896,Calendar!$A$2:$A$300,Calendar!$B$2:$B$300)</f>
        <v>43355</v>
      </c>
      <c r="K2896" s="5" t="b">
        <f t="shared" ca="1" si="138"/>
        <v>1</v>
      </c>
      <c r="L2896" s="5" t="str">
        <f t="shared" si="139"/>
        <v>MathHorizons: Math 68</v>
      </c>
    </row>
    <row r="2897" spans="1:12" hidden="1" x14ac:dyDescent="0.25">
      <c r="A2897" s="217" t="str">
        <f t="shared" si="140"/>
        <v>ƒ __/__</v>
      </c>
      <c r="B2897" s="217" t="str">
        <f>IFERROR(IF(VLOOKUP(L2897,ActivityList[#Data],13,0)="Yes"," "&amp;Map,"")&amp;IF(VLOOKUP(L2897,ActivityList[#Data],14,0)="Yes"," "&amp;Timeline,IF(VLOOKUP(L2897,ActivityList[#Data],14,0)="Figure"," "&amp;Timeline&amp;Figure,"")),"")</f>
        <v/>
      </c>
      <c r="C2897" s="85" t="str">
        <v>Lessons 115-116</v>
      </c>
      <c r="D2897" s="218" t="str">
        <v>Horizons: Math 6</v>
      </c>
      <c r="E2897" s="218" t="str">
        <v>Math</v>
      </c>
      <c r="F2897" s="219">
        <v>0</v>
      </c>
      <c r="G2897" s="5">
        <v>9</v>
      </c>
      <c r="H2897" s="5" t="str">
        <v>Ethan</v>
      </c>
      <c r="I2897" s="5" t="str">
        <v>Completed</v>
      </c>
      <c r="J2897" s="220">
        <f>_xlfn.XLOOKUP(G2897,Calendar!$A$2:$A$300,Calendar!$B$2:$B$300)</f>
        <v>43356</v>
      </c>
      <c r="K2897" s="5" t="b">
        <f t="shared" ca="1" si="138"/>
        <v>1</v>
      </c>
      <c r="L2897" s="5" t="str">
        <f t="shared" si="139"/>
        <v>MathHorizons: Math 69</v>
      </c>
    </row>
    <row r="2898" spans="1:12" hidden="1" x14ac:dyDescent="0.25">
      <c r="A2898" s="217" t="str">
        <f t="shared" si="140"/>
        <v>ƒ __/__</v>
      </c>
      <c r="B2898" s="217" t="str">
        <f>IFERROR(IF(VLOOKUP(L2898,ActivityList[#Data],13,0)="Yes"," "&amp;Map,"")&amp;IF(VLOOKUP(L2898,ActivityList[#Data],14,0)="Yes"," "&amp;Timeline,IF(VLOOKUP(L2898,ActivityList[#Data],14,0)="Figure"," "&amp;Timeline&amp;Figure,"")),"")</f>
        <v/>
      </c>
      <c r="C2898" s="85" t="str">
        <v>Lessons 117-118</v>
      </c>
      <c r="D2898" s="218" t="str">
        <v>Horizons: Math 6</v>
      </c>
      <c r="E2898" s="218" t="str">
        <v>Math</v>
      </c>
      <c r="F2898" s="219">
        <v>0</v>
      </c>
      <c r="G2898" s="5">
        <v>10</v>
      </c>
      <c r="H2898" s="5" t="str">
        <v>Ethan</v>
      </c>
      <c r="I2898" s="5" t="str">
        <v>Completed</v>
      </c>
      <c r="J2898" s="220">
        <f>_xlfn.XLOOKUP(G2898,Calendar!$A$2:$A$300,Calendar!$B$2:$B$300)</f>
        <v>43357</v>
      </c>
      <c r="K2898" s="5" t="b">
        <f t="shared" ca="1" si="138"/>
        <v>1</v>
      </c>
      <c r="L2898" s="5" t="str">
        <f t="shared" si="139"/>
        <v>MathHorizons: Math 610</v>
      </c>
    </row>
    <row r="2899" spans="1:12" hidden="1" x14ac:dyDescent="0.25">
      <c r="A2899" s="217" t="str">
        <f t="shared" si="140"/>
        <v>ƒ __/__</v>
      </c>
      <c r="B2899" s="217" t="str">
        <f>IFERROR(IF(VLOOKUP(L2899,ActivityList[#Data],13,0)="Yes"," "&amp;Map,"")&amp;IF(VLOOKUP(L2899,ActivityList[#Data],14,0)="Yes"," "&amp;Timeline,IF(VLOOKUP(L2899,ActivityList[#Data],14,0)="Figure"," "&amp;Timeline&amp;Figure,"")),"")</f>
        <v/>
      </c>
      <c r="C2899" s="85" t="str">
        <v>Lessons 119-120</v>
      </c>
      <c r="D2899" s="218" t="str">
        <v>Horizons: Math 6</v>
      </c>
      <c r="E2899" s="218" t="str">
        <v>Math</v>
      </c>
      <c r="F2899" s="219">
        <v>0</v>
      </c>
      <c r="G2899" s="5">
        <v>11</v>
      </c>
      <c r="H2899" s="5" t="str">
        <v>Ethan</v>
      </c>
      <c r="I2899" s="5" t="str">
        <v>Completed</v>
      </c>
      <c r="J2899" s="220">
        <f>_xlfn.XLOOKUP(G2899,Calendar!$A$2:$A$300,Calendar!$B$2:$B$300)</f>
        <v>43360</v>
      </c>
      <c r="K2899" s="5" t="b">
        <f t="shared" ref="K2899:K2962" ca="1" si="141">J2899&lt;=$D$1</f>
        <v>1</v>
      </c>
      <c r="L2899" s="5" t="str">
        <f t="shared" ref="L2899:L2962" si="142">E2899&amp;D2899&amp;G2899</f>
        <v>MathHorizons: Math 611</v>
      </c>
    </row>
    <row r="2900" spans="1:12" hidden="1" x14ac:dyDescent="0.25">
      <c r="A2900" s="217" t="str">
        <f t="shared" si="140"/>
        <v>ƒ __/__</v>
      </c>
      <c r="B2900" s="217" t="str">
        <f>IFERROR(IF(VLOOKUP(L2900,ActivityList[#Data],13,0)="Yes"," "&amp;Map,"")&amp;IF(VLOOKUP(L2900,ActivityList[#Data],14,0)="Yes"," "&amp;Timeline,IF(VLOOKUP(L2900,ActivityList[#Data],14,0)="Figure"," "&amp;Timeline&amp;Figure,"")),"")</f>
        <v/>
      </c>
      <c r="C2900" s="85" t="str">
        <v>Test 12</v>
      </c>
      <c r="D2900" s="218" t="str">
        <v>Horizons: Math 6</v>
      </c>
      <c r="E2900" s="218" t="str">
        <v>Math</v>
      </c>
      <c r="F2900" s="219">
        <v>0</v>
      </c>
      <c r="G2900" s="5">
        <v>12</v>
      </c>
      <c r="H2900" s="5" t="str">
        <v>Ethan</v>
      </c>
      <c r="I2900" s="5" t="str">
        <v>Completed</v>
      </c>
      <c r="J2900" s="220">
        <f>_xlfn.XLOOKUP(G2900,Calendar!$A$2:$A$300,Calendar!$B$2:$B$300)</f>
        <v>43361</v>
      </c>
      <c r="K2900" s="5" t="b">
        <f t="shared" ca="1" si="141"/>
        <v>1</v>
      </c>
      <c r="L2900" s="5" t="str">
        <f t="shared" si="142"/>
        <v>MathHorizons: Math 612</v>
      </c>
    </row>
    <row r="2901" spans="1:12" hidden="1" x14ac:dyDescent="0.25">
      <c r="A2901" s="217" t="str">
        <f t="shared" si="140"/>
        <v>ƒ __/__</v>
      </c>
      <c r="B2901" s="217" t="str">
        <f>IFERROR(IF(VLOOKUP(L2901,ActivityList[#Data],13,0)="Yes"," "&amp;Map,"")&amp;IF(VLOOKUP(L2901,ActivityList[#Data],14,0)="Yes"," "&amp;Timeline,IF(VLOOKUP(L2901,ActivityList[#Data],14,0)="Figure"," "&amp;Timeline&amp;Figure,"")),"")</f>
        <v/>
      </c>
      <c r="C2901" s="85" t="str">
        <v>Lessons 121-122</v>
      </c>
      <c r="D2901" s="218" t="str">
        <v>Horizons: Math 6</v>
      </c>
      <c r="E2901" s="218" t="str">
        <v>Math</v>
      </c>
      <c r="F2901" s="219">
        <v>0</v>
      </c>
      <c r="G2901" s="5">
        <v>13</v>
      </c>
      <c r="H2901" s="5" t="str">
        <v>Ethan</v>
      </c>
      <c r="I2901" s="5" t="str">
        <v>Completed</v>
      </c>
      <c r="J2901" s="220">
        <f>_xlfn.XLOOKUP(G2901,Calendar!$A$2:$A$300,Calendar!$B$2:$B$300)</f>
        <v>43362</v>
      </c>
      <c r="K2901" s="5" t="b">
        <f t="shared" ca="1" si="141"/>
        <v>1</v>
      </c>
      <c r="L2901" s="5" t="str">
        <f t="shared" si="142"/>
        <v>MathHorizons: Math 613</v>
      </c>
    </row>
    <row r="2902" spans="1:12" hidden="1" x14ac:dyDescent="0.25">
      <c r="A2902" s="217" t="str">
        <f t="shared" si="140"/>
        <v>ƒ __/__</v>
      </c>
      <c r="B2902" s="217" t="str">
        <f>IFERROR(IF(VLOOKUP(L2902,ActivityList[#Data],13,0)="Yes"," "&amp;Map,"")&amp;IF(VLOOKUP(L2902,ActivityList[#Data],14,0)="Yes"," "&amp;Timeline,IF(VLOOKUP(L2902,ActivityList[#Data],14,0)="Figure"," "&amp;Timeline&amp;Figure,"")),"")</f>
        <v/>
      </c>
      <c r="C2902" s="85" t="str">
        <v>Lessons 123-124</v>
      </c>
      <c r="D2902" s="218" t="str">
        <v>Horizons: Math 6</v>
      </c>
      <c r="E2902" s="218" t="str">
        <v>Math</v>
      </c>
      <c r="F2902" s="219">
        <v>0</v>
      </c>
      <c r="G2902" s="5">
        <v>14</v>
      </c>
      <c r="H2902" s="5" t="str">
        <v>Ethan</v>
      </c>
      <c r="I2902" s="5" t="str">
        <v>Completed</v>
      </c>
      <c r="J2902" s="220">
        <f>_xlfn.XLOOKUP(G2902,Calendar!$A$2:$A$300,Calendar!$B$2:$B$300)</f>
        <v>43363</v>
      </c>
      <c r="K2902" s="5" t="b">
        <f t="shared" ca="1" si="141"/>
        <v>1</v>
      </c>
      <c r="L2902" s="5" t="str">
        <f t="shared" si="142"/>
        <v>MathHorizons: Math 614</v>
      </c>
    </row>
    <row r="2903" spans="1:12" hidden="1" x14ac:dyDescent="0.25">
      <c r="A2903" s="217" t="str">
        <f t="shared" si="140"/>
        <v>ƒ __/__</v>
      </c>
      <c r="B2903" s="217" t="str">
        <f>IFERROR(IF(VLOOKUP(L2903,ActivityList[#Data],13,0)="Yes"," "&amp;Map,"")&amp;IF(VLOOKUP(L2903,ActivityList[#Data],14,0)="Yes"," "&amp;Timeline,IF(VLOOKUP(L2903,ActivityList[#Data],14,0)="Figure"," "&amp;Timeline&amp;Figure,"")),"")</f>
        <v/>
      </c>
      <c r="C2903" s="85" t="str">
        <v>Lessons 125-126</v>
      </c>
      <c r="D2903" s="218" t="str">
        <v>Horizons: Math 6</v>
      </c>
      <c r="E2903" s="218" t="str">
        <v>Math</v>
      </c>
      <c r="F2903" s="219">
        <v>0</v>
      </c>
      <c r="G2903" s="5">
        <v>15</v>
      </c>
      <c r="H2903" s="5" t="str">
        <v>Ethan</v>
      </c>
      <c r="I2903" s="5" t="str">
        <v>Completed</v>
      </c>
      <c r="J2903" s="220">
        <f>_xlfn.XLOOKUP(G2903,Calendar!$A$2:$A$300,Calendar!$B$2:$B$300)</f>
        <v>43364</v>
      </c>
      <c r="K2903" s="5" t="b">
        <f t="shared" ca="1" si="141"/>
        <v>1</v>
      </c>
      <c r="L2903" s="5" t="str">
        <f t="shared" si="142"/>
        <v>MathHorizons: Math 615</v>
      </c>
    </row>
    <row r="2904" spans="1:12" hidden="1" x14ac:dyDescent="0.25">
      <c r="A2904" s="217" t="str">
        <f t="shared" si="140"/>
        <v>ƒ __/__</v>
      </c>
      <c r="B2904" s="217" t="str">
        <f>IFERROR(IF(VLOOKUP(L2904,ActivityList[#Data],13,0)="Yes"," "&amp;Map,"")&amp;IF(VLOOKUP(L2904,ActivityList[#Data],14,0)="Yes"," "&amp;Timeline,IF(VLOOKUP(L2904,ActivityList[#Data],14,0)="Figure"," "&amp;Timeline&amp;Figure,"")),"")</f>
        <v/>
      </c>
      <c r="C2904" s="85" t="str">
        <v>Lessons 127-128</v>
      </c>
      <c r="D2904" s="218" t="str">
        <v>Horizons: Math 6</v>
      </c>
      <c r="E2904" s="218" t="str">
        <v>Math</v>
      </c>
      <c r="F2904" s="219">
        <v>0</v>
      </c>
      <c r="G2904" s="5">
        <v>16</v>
      </c>
      <c r="H2904" s="5" t="str">
        <v>Ethan</v>
      </c>
      <c r="I2904" s="5" t="str">
        <v>Completed</v>
      </c>
      <c r="J2904" s="220">
        <f>_xlfn.XLOOKUP(G2904,Calendar!$A$2:$A$300,Calendar!$B$2:$B$300)</f>
        <v>43367</v>
      </c>
      <c r="K2904" s="5" t="b">
        <f t="shared" ca="1" si="141"/>
        <v>1</v>
      </c>
      <c r="L2904" s="5" t="str">
        <f t="shared" si="142"/>
        <v>MathHorizons: Math 616</v>
      </c>
    </row>
    <row r="2905" spans="1:12" hidden="1" x14ac:dyDescent="0.25">
      <c r="A2905" s="217" t="str">
        <f t="shared" si="140"/>
        <v>ƒ __/__</v>
      </c>
      <c r="B2905" s="217" t="str">
        <f>IFERROR(IF(VLOOKUP(L2905,ActivityList[#Data],13,0)="Yes"," "&amp;Map,"")&amp;IF(VLOOKUP(L2905,ActivityList[#Data],14,0)="Yes"," "&amp;Timeline,IF(VLOOKUP(L2905,ActivityList[#Data],14,0)="Figure"," "&amp;Timeline&amp;Figure,"")),"")</f>
        <v/>
      </c>
      <c r="C2905" s="85" t="str">
        <v>Lessons 129-130</v>
      </c>
      <c r="D2905" s="218" t="str">
        <v>Horizons: Math 6</v>
      </c>
      <c r="E2905" s="218" t="str">
        <v>Math</v>
      </c>
      <c r="F2905" s="219">
        <v>0</v>
      </c>
      <c r="G2905" s="5">
        <v>17</v>
      </c>
      <c r="H2905" s="5" t="str">
        <v>Ethan</v>
      </c>
      <c r="I2905" s="5" t="str">
        <v>Completed</v>
      </c>
      <c r="J2905" s="220">
        <f>_xlfn.XLOOKUP(G2905,Calendar!$A$2:$A$300,Calendar!$B$2:$B$300)</f>
        <v>43368</v>
      </c>
      <c r="K2905" s="5" t="b">
        <f t="shared" ca="1" si="141"/>
        <v>1</v>
      </c>
      <c r="L2905" s="5" t="str">
        <f t="shared" si="142"/>
        <v>MathHorizons: Math 617</v>
      </c>
    </row>
    <row r="2906" spans="1:12" hidden="1" x14ac:dyDescent="0.25">
      <c r="A2906" s="217" t="str">
        <f t="shared" si="140"/>
        <v>ƒ __/__</v>
      </c>
      <c r="B2906" s="217" t="str">
        <f>IFERROR(IF(VLOOKUP(L2906,ActivityList[#Data],13,0)="Yes"," "&amp;Map,"")&amp;IF(VLOOKUP(L2906,ActivityList[#Data],14,0)="Yes"," "&amp;Timeline,IF(VLOOKUP(L2906,ActivityList[#Data],14,0)="Figure"," "&amp;Timeline&amp;Figure,"")),"")</f>
        <v/>
      </c>
      <c r="C2906" s="85" t="str">
        <v>Test 13</v>
      </c>
      <c r="D2906" s="218" t="str">
        <v>Horizons: Math 6</v>
      </c>
      <c r="E2906" s="218" t="str">
        <v>Math</v>
      </c>
      <c r="F2906" s="219">
        <v>0</v>
      </c>
      <c r="G2906" s="5">
        <v>18</v>
      </c>
      <c r="H2906" s="5" t="str">
        <v>Ethan</v>
      </c>
      <c r="I2906" s="5" t="str">
        <v>Completed</v>
      </c>
      <c r="J2906" s="220">
        <f>_xlfn.XLOOKUP(G2906,Calendar!$A$2:$A$300,Calendar!$B$2:$B$300)</f>
        <v>43369</v>
      </c>
      <c r="K2906" s="5" t="b">
        <f t="shared" ca="1" si="141"/>
        <v>1</v>
      </c>
      <c r="L2906" s="5" t="str">
        <f t="shared" si="142"/>
        <v>MathHorizons: Math 618</v>
      </c>
    </row>
    <row r="2907" spans="1:12" hidden="1" x14ac:dyDescent="0.25">
      <c r="A2907" s="217" t="str">
        <f t="shared" si="140"/>
        <v>ƒ __/__</v>
      </c>
      <c r="B2907" s="217" t="str">
        <f>IFERROR(IF(VLOOKUP(L2907,ActivityList[#Data],13,0)="Yes"," "&amp;Map,"")&amp;IF(VLOOKUP(L2907,ActivityList[#Data],14,0)="Yes"," "&amp;Timeline,IF(VLOOKUP(L2907,ActivityList[#Data],14,0)="Figure"," "&amp;Timeline&amp;Figure,"")),"")</f>
        <v/>
      </c>
      <c r="C2907" s="85" t="str">
        <v>Lessons 131-132</v>
      </c>
      <c r="D2907" s="218" t="str">
        <v>Horizons: Math 6</v>
      </c>
      <c r="E2907" s="218" t="str">
        <v>Math</v>
      </c>
      <c r="F2907" s="219">
        <v>0</v>
      </c>
      <c r="G2907" s="5">
        <v>19</v>
      </c>
      <c r="H2907" s="5" t="str">
        <v>Ethan</v>
      </c>
      <c r="I2907" s="5" t="str">
        <v>Completed</v>
      </c>
      <c r="J2907" s="220">
        <f>_xlfn.XLOOKUP(G2907,Calendar!$A$2:$A$300,Calendar!$B$2:$B$300)</f>
        <v>43370</v>
      </c>
      <c r="K2907" s="5" t="b">
        <f t="shared" ca="1" si="141"/>
        <v>1</v>
      </c>
      <c r="L2907" s="5" t="str">
        <f t="shared" si="142"/>
        <v>MathHorizons: Math 619</v>
      </c>
    </row>
    <row r="2908" spans="1:12" hidden="1" x14ac:dyDescent="0.25">
      <c r="A2908" s="217" t="str">
        <f t="shared" si="140"/>
        <v>ƒ __/__</v>
      </c>
      <c r="B2908" s="217" t="str">
        <f>IFERROR(IF(VLOOKUP(L2908,ActivityList[#Data],13,0)="Yes"," "&amp;Map,"")&amp;IF(VLOOKUP(L2908,ActivityList[#Data],14,0)="Yes"," "&amp;Timeline,IF(VLOOKUP(L2908,ActivityList[#Data],14,0)="Figure"," "&amp;Timeline&amp;Figure,"")),"")</f>
        <v/>
      </c>
      <c r="C2908" s="85" t="str">
        <v>Lessons 133-134</v>
      </c>
      <c r="D2908" s="218" t="str">
        <v>Horizons: Math 6</v>
      </c>
      <c r="E2908" s="218" t="str">
        <v>Math</v>
      </c>
      <c r="F2908" s="219">
        <v>0</v>
      </c>
      <c r="G2908" s="5">
        <v>20</v>
      </c>
      <c r="H2908" s="5" t="str">
        <v>Ethan</v>
      </c>
      <c r="I2908" s="5" t="str">
        <v>Completed</v>
      </c>
      <c r="J2908" s="220">
        <f>_xlfn.XLOOKUP(G2908,Calendar!$A$2:$A$300,Calendar!$B$2:$B$300)</f>
        <v>43371</v>
      </c>
      <c r="K2908" s="5" t="b">
        <f t="shared" ca="1" si="141"/>
        <v>1</v>
      </c>
      <c r="L2908" s="5" t="str">
        <f t="shared" si="142"/>
        <v>MathHorizons: Math 620</v>
      </c>
    </row>
    <row r="2909" spans="1:12" hidden="1" x14ac:dyDescent="0.25">
      <c r="A2909" s="217" t="str">
        <f t="shared" si="140"/>
        <v>ƒ __/__</v>
      </c>
      <c r="B2909" s="217" t="str">
        <f>IFERROR(IF(VLOOKUP(L2909,ActivityList[#Data],13,0)="Yes"," "&amp;Map,"")&amp;IF(VLOOKUP(L2909,ActivityList[#Data],14,0)="Yes"," "&amp;Timeline,IF(VLOOKUP(L2909,ActivityList[#Data],14,0)="Figure"," "&amp;Timeline&amp;Figure,"")),"")</f>
        <v/>
      </c>
      <c r="C2909" s="85" t="str">
        <v>Lessons 135-136</v>
      </c>
      <c r="D2909" s="218" t="str">
        <v>Horizons: Math 6</v>
      </c>
      <c r="E2909" s="218" t="str">
        <v>Math</v>
      </c>
      <c r="F2909" s="219">
        <v>0</v>
      </c>
      <c r="G2909" s="5">
        <v>21</v>
      </c>
      <c r="H2909" s="5" t="str">
        <v>Ethan</v>
      </c>
      <c r="I2909" s="5" t="str">
        <v>Completed</v>
      </c>
      <c r="J2909" s="220">
        <f>_xlfn.XLOOKUP(G2909,Calendar!$A$2:$A$300,Calendar!$B$2:$B$300)</f>
        <v>43374</v>
      </c>
      <c r="K2909" s="5" t="b">
        <f t="shared" ca="1" si="141"/>
        <v>1</v>
      </c>
      <c r="L2909" s="5" t="str">
        <f t="shared" si="142"/>
        <v>MathHorizons: Math 621</v>
      </c>
    </row>
    <row r="2910" spans="1:12" hidden="1" x14ac:dyDescent="0.25">
      <c r="A2910" s="217" t="str">
        <f t="shared" si="140"/>
        <v>ƒ __/__</v>
      </c>
      <c r="B2910" s="217" t="str">
        <f>IFERROR(IF(VLOOKUP(L2910,ActivityList[#Data],13,0)="Yes"," "&amp;Map,"")&amp;IF(VLOOKUP(L2910,ActivityList[#Data],14,0)="Yes"," "&amp;Timeline,IF(VLOOKUP(L2910,ActivityList[#Data],14,0)="Figure"," "&amp;Timeline&amp;Figure,"")),"")</f>
        <v/>
      </c>
      <c r="C2910" s="85" t="str">
        <v>Lessons 137-138</v>
      </c>
      <c r="D2910" s="218" t="str">
        <v>Horizons: Math 6</v>
      </c>
      <c r="E2910" s="218" t="str">
        <v>Math</v>
      </c>
      <c r="F2910" s="219">
        <v>0</v>
      </c>
      <c r="G2910" s="5">
        <v>22</v>
      </c>
      <c r="H2910" s="5" t="str">
        <v>Ethan</v>
      </c>
      <c r="I2910" s="5" t="str">
        <v>Completed</v>
      </c>
      <c r="J2910" s="220">
        <f>_xlfn.XLOOKUP(G2910,Calendar!$A$2:$A$300,Calendar!$B$2:$B$300)</f>
        <v>43375</v>
      </c>
      <c r="K2910" s="5" t="b">
        <f t="shared" ca="1" si="141"/>
        <v>1</v>
      </c>
      <c r="L2910" s="5" t="str">
        <f t="shared" si="142"/>
        <v>MathHorizons: Math 622</v>
      </c>
    </row>
    <row r="2911" spans="1:12" x14ac:dyDescent="0.25">
      <c r="A2911" s="217" t="str">
        <f t="shared" si="140"/>
        <v>ƒ __/__</v>
      </c>
      <c r="B2911" s="217" t="str">
        <f>IFERROR(IF(VLOOKUP(L2911,ActivityList[#Data],13,0)="Yes"," "&amp;Map,"")&amp;IF(VLOOKUP(L2911,ActivityList[#Data],14,0)="Yes"," "&amp;Timeline,IF(VLOOKUP(L2911,ActivityList[#Data],14,0)="Figure"," "&amp;Timeline&amp;Figure,"")),"")</f>
        <v/>
      </c>
      <c r="C2911" s="85" t="str">
        <v>Lessons 139-140</v>
      </c>
      <c r="D2911" s="218" t="str">
        <v>Horizons: Math 6</v>
      </c>
      <c r="E2911" s="218" t="str">
        <v>Math</v>
      </c>
      <c r="F2911" s="219">
        <v>0</v>
      </c>
      <c r="G2911" s="5">
        <v>23</v>
      </c>
      <c r="H2911" s="5" t="str">
        <v>Ethan</v>
      </c>
      <c r="I2911" s="5" t="str">
        <v>Planned</v>
      </c>
      <c r="J2911" s="220">
        <f>_xlfn.XLOOKUP(G2911,Calendar!$A$2:$A$300,Calendar!$B$2:$B$300)</f>
        <v>43376</v>
      </c>
      <c r="K2911" s="5" t="b">
        <f t="shared" ca="1" si="141"/>
        <v>1</v>
      </c>
      <c r="L2911" s="5" t="str">
        <f t="shared" si="142"/>
        <v>MathHorizons: Math 623</v>
      </c>
    </row>
    <row r="2912" spans="1:12" x14ac:dyDescent="0.25">
      <c r="A2912" s="217" t="str">
        <f t="shared" si="140"/>
        <v>ƒ __/__</v>
      </c>
      <c r="B2912" s="217" t="str">
        <f>IFERROR(IF(VLOOKUP(L2912,ActivityList[#Data],13,0)="Yes"," "&amp;Map,"")&amp;IF(VLOOKUP(L2912,ActivityList[#Data],14,0)="Yes"," "&amp;Timeline,IF(VLOOKUP(L2912,ActivityList[#Data],14,0)="Figure"," "&amp;Timeline&amp;Figure,"")),"")</f>
        <v/>
      </c>
      <c r="C2912" s="85" t="str">
        <v>Test 14</v>
      </c>
      <c r="D2912" s="218" t="str">
        <v>Horizons: Math 6</v>
      </c>
      <c r="E2912" s="218" t="str">
        <v>Math</v>
      </c>
      <c r="F2912" s="219">
        <v>0</v>
      </c>
      <c r="G2912" s="5">
        <v>24</v>
      </c>
      <c r="H2912" s="5" t="str">
        <v>Ethan</v>
      </c>
      <c r="I2912" s="5" t="str">
        <v>Planned</v>
      </c>
      <c r="J2912" s="220">
        <f>_xlfn.XLOOKUP(G2912,Calendar!$A$2:$A$300,Calendar!$B$2:$B$300)</f>
        <v>43377</v>
      </c>
      <c r="K2912" s="5" t="b">
        <f t="shared" ca="1" si="141"/>
        <v>1</v>
      </c>
      <c r="L2912" s="5" t="str">
        <f t="shared" si="142"/>
        <v>MathHorizons: Math 624</v>
      </c>
    </row>
    <row r="2913" spans="1:12" x14ac:dyDescent="0.25">
      <c r="A2913" s="217" t="str">
        <f t="shared" si="140"/>
        <v>ƒ __/__</v>
      </c>
      <c r="B2913" s="217" t="str">
        <f>IFERROR(IF(VLOOKUP(L2913,ActivityList[#Data],13,0)="Yes"," "&amp;Map,"")&amp;IF(VLOOKUP(L2913,ActivityList[#Data],14,0)="Yes"," "&amp;Timeline,IF(VLOOKUP(L2913,ActivityList[#Data],14,0)="Figure"," "&amp;Timeline&amp;Figure,"")),"")</f>
        <v/>
      </c>
      <c r="C2913" s="85" t="str">
        <v>Lessons 141-142</v>
      </c>
      <c r="D2913" s="218" t="str">
        <v>Horizons: Math 6</v>
      </c>
      <c r="E2913" s="218" t="str">
        <v>Math</v>
      </c>
      <c r="F2913" s="219">
        <v>0</v>
      </c>
      <c r="G2913" s="5">
        <v>25</v>
      </c>
      <c r="H2913" s="5" t="str">
        <v>Ethan</v>
      </c>
      <c r="I2913" s="5" t="str">
        <v>Planned</v>
      </c>
      <c r="J2913" s="220">
        <f>_xlfn.XLOOKUP(G2913,Calendar!$A$2:$A$300,Calendar!$B$2:$B$300)</f>
        <v>43378</v>
      </c>
      <c r="K2913" s="5" t="b">
        <f t="shared" ca="1" si="141"/>
        <v>1</v>
      </c>
      <c r="L2913" s="5" t="str">
        <f t="shared" si="142"/>
        <v>MathHorizons: Math 625</v>
      </c>
    </row>
    <row r="2914" spans="1:12" hidden="1" x14ac:dyDescent="0.25">
      <c r="A2914" s="217" t="str">
        <f t="shared" si="140"/>
        <v>ƒ __/__</v>
      </c>
      <c r="B2914" s="217" t="str">
        <f>IFERROR(IF(VLOOKUP(L2914,ActivityList[#Data],13,0)="Yes"," "&amp;Map,"")&amp;IF(VLOOKUP(L2914,ActivityList[#Data],14,0)="Yes"," "&amp;Timeline,IF(VLOOKUP(L2914,ActivityList[#Data],14,0)="Figure"," "&amp;Timeline&amp;Figure,"")),"")</f>
        <v/>
      </c>
      <c r="C2914" s="85" t="str">
        <v>Lessons 143-144</v>
      </c>
      <c r="D2914" s="218" t="str">
        <v>Horizons: Math 6</v>
      </c>
      <c r="E2914" s="218" t="str">
        <v>Math</v>
      </c>
      <c r="F2914" s="219">
        <v>0</v>
      </c>
      <c r="G2914" s="5">
        <v>26</v>
      </c>
      <c r="H2914" s="5" t="str">
        <v>Ethan</v>
      </c>
      <c r="I2914" s="5" t="str">
        <v>Planned</v>
      </c>
      <c r="J2914" s="220">
        <f>_xlfn.XLOOKUP(G2914,Calendar!$A$2:$A$300,Calendar!$B$2:$B$300)</f>
        <v>43381</v>
      </c>
      <c r="K2914" s="5" t="b">
        <f t="shared" ca="1" si="141"/>
        <v>0</v>
      </c>
      <c r="L2914" s="5" t="str">
        <f t="shared" si="142"/>
        <v>MathHorizons: Math 626</v>
      </c>
    </row>
    <row r="2915" spans="1:12" hidden="1" x14ac:dyDescent="0.25">
      <c r="A2915" s="217" t="str">
        <f t="shared" si="140"/>
        <v>ƒ __/__</v>
      </c>
      <c r="B2915" s="217" t="str">
        <f>IFERROR(IF(VLOOKUP(L2915,ActivityList[#Data],13,0)="Yes"," "&amp;Map,"")&amp;IF(VLOOKUP(L2915,ActivityList[#Data],14,0)="Yes"," "&amp;Timeline,IF(VLOOKUP(L2915,ActivityList[#Data],14,0)="Figure"," "&amp;Timeline&amp;Figure,"")),"")</f>
        <v/>
      </c>
      <c r="C2915" s="85" t="str">
        <v>Lessons 145-146</v>
      </c>
      <c r="D2915" s="218" t="str">
        <v>Horizons: Math 6</v>
      </c>
      <c r="E2915" s="218" t="str">
        <v>Math</v>
      </c>
      <c r="F2915" s="219">
        <v>0</v>
      </c>
      <c r="G2915" s="5">
        <v>27</v>
      </c>
      <c r="H2915" s="5" t="str">
        <v>Ethan</v>
      </c>
      <c r="I2915" s="5" t="str">
        <v>Planned</v>
      </c>
      <c r="J2915" s="220">
        <f>_xlfn.XLOOKUP(G2915,Calendar!$A$2:$A$300,Calendar!$B$2:$B$300)</f>
        <v>43382</v>
      </c>
      <c r="K2915" s="5" t="b">
        <f t="shared" ca="1" si="141"/>
        <v>0</v>
      </c>
      <c r="L2915" s="5" t="str">
        <f t="shared" si="142"/>
        <v>MathHorizons: Math 627</v>
      </c>
    </row>
    <row r="2916" spans="1:12" hidden="1" x14ac:dyDescent="0.25">
      <c r="A2916" s="217" t="str">
        <f t="shared" si="140"/>
        <v>ƒ __/__</v>
      </c>
      <c r="B2916" s="217" t="str">
        <f>IFERROR(IF(VLOOKUP(L2916,ActivityList[#Data],13,0)="Yes"," "&amp;Map,"")&amp;IF(VLOOKUP(L2916,ActivityList[#Data],14,0)="Yes"," "&amp;Timeline,IF(VLOOKUP(L2916,ActivityList[#Data],14,0)="Figure"," "&amp;Timeline&amp;Figure,"")),"")</f>
        <v/>
      </c>
      <c r="C2916" s="85" t="str">
        <v>Lessons 147-148</v>
      </c>
      <c r="D2916" s="218" t="str">
        <v>Horizons: Math 6</v>
      </c>
      <c r="E2916" s="218" t="str">
        <v>Math</v>
      </c>
      <c r="F2916" s="219">
        <v>0</v>
      </c>
      <c r="G2916" s="5">
        <v>28</v>
      </c>
      <c r="H2916" s="5" t="str">
        <v>Ethan</v>
      </c>
      <c r="I2916" s="5" t="str">
        <v>Planned</v>
      </c>
      <c r="J2916" s="220">
        <f>_xlfn.XLOOKUP(G2916,Calendar!$A$2:$A$300,Calendar!$B$2:$B$300)</f>
        <v>43383</v>
      </c>
      <c r="K2916" s="5" t="b">
        <f t="shared" ca="1" si="141"/>
        <v>0</v>
      </c>
      <c r="L2916" s="5" t="str">
        <f t="shared" si="142"/>
        <v>MathHorizons: Math 628</v>
      </c>
    </row>
    <row r="2917" spans="1:12" hidden="1" x14ac:dyDescent="0.25">
      <c r="A2917" s="217" t="str">
        <f t="shared" si="140"/>
        <v>ƒ __/__</v>
      </c>
      <c r="B2917" s="217" t="str">
        <f>IFERROR(IF(VLOOKUP(L2917,ActivityList[#Data],13,0)="Yes"," "&amp;Map,"")&amp;IF(VLOOKUP(L2917,ActivityList[#Data],14,0)="Yes"," "&amp;Timeline,IF(VLOOKUP(L2917,ActivityList[#Data],14,0)="Figure"," "&amp;Timeline&amp;Figure,"")),"")</f>
        <v/>
      </c>
      <c r="C2917" s="85" t="str">
        <v>Lessons 149-150</v>
      </c>
      <c r="D2917" s="218" t="str">
        <v>Horizons: Math 6</v>
      </c>
      <c r="E2917" s="218" t="str">
        <v>Math</v>
      </c>
      <c r="F2917" s="219">
        <v>0</v>
      </c>
      <c r="G2917" s="5">
        <v>29</v>
      </c>
      <c r="H2917" s="5" t="str">
        <v>Ethan</v>
      </c>
      <c r="I2917" s="5" t="str">
        <v>Planned</v>
      </c>
      <c r="J2917" s="220">
        <f>_xlfn.XLOOKUP(G2917,Calendar!$A$2:$A$300,Calendar!$B$2:$B$300)</f>
        <v>43384</v>
      </c>
      <c r="K2917" s="5" t="b">
        <f t="shared" ca="1" si="141"/>
        <v>0</v>
      </c>
      <c r="L2917" s="5" t="str">
        <f t="shared" si="142"/>
        <v>MathHorizons: Math 629</v>
      </c>
    </row>
    <row r="2918" spans="1:12" hidden="1" x14ac:dyDescent="0.25">
      <c r="A2918" s="217" t="str">
        <f t="shared" si="140"/>
        <v>ƒ __/__</v>
      </c>
      <c r="B2918" s="217" t="str">
        <f>IFERROR(IF(VLOOKUP(L2918,ActivityList[#Data],13,0)="Yes"," "&amp;Map,"")&amp;IF(VLOOKUP(L2918,ActivityList[#Data],14,0)="Yes"," "&amp;Timeline,IF(VLOOKUP(L2918,ActivityList[#Data],14,0)="Figure"," "&amp;Timeline&amp;Figure,"")),"")</f>
        <v/>
      </c>
      <c r="C2918" s="85" t="str">
        <v>Test 15</v>
      </c>
      <c r="D2918" s="218" t="str">
        <v>Horizons: Math 6</v>
      </c>
      <c r="E2918" s="218" t="str">
        <v>Math</v>
      </c>
      <c r="F2918" s="219">
        <v>0</v>
      </c>
      <c r="G2918" s="5">
        <v>30</v>
      </c>
      <c r="H2918" s="5" t="str">
        <v>Ethan</v>
      </c>
      <c r="I2918" s="5" t="str">
        <v>Planned</v>
      </c>
      <c r="J2918" s="220">
        <f>_xlfn.XLOOKUP(G2918,Calendar!$A$2:$A$300,Calendar!$B$2:$B$300)</f>
        <v>43385</v>
      </c>
      <c r="K2918" s="5" t="b">
        <f t="shared" ca="1" si="141"/>
        <v>0</v>
      </c>
      <c r="L2918" s="5" t="str">
        <f t="shared" si="142"/>
        <v>MathHorizons: Math 630</v>
      </c>
    </row>
    <row r="2919" spans="1:12" hidden="1" x14ac:dyDescent="0.25">
      <c r="A2919" s="217" t="str">
        <f t="shared" si="140"/>
        <v>ƒ __/__</v>
      </c>
      <c r="B2919" s="217" t="str">
        <f>IFERROR(IF(VLOOKUP(L2919,ActivityList[#Data],13,0)="Yes"," "&amp;Map,"")&amp;IF(VLOOKUP(L2919,ActivityList[#Data],14,0)="Yes"," "&amp;Timeline,IF(VLOOKUP(L2919,ActivityList[#Data],14,0)="Figure"," "&amp;Timeline&amp;Figure,"")),"")</f>
        <v/>
      </c>
      <c r="C2919" s="85" t="str">
        <v>Lessons 151-152</v>
      </c>
      <c r="D2919" s="218" t="str">
        <v>Horizons: Math 6</v>
      </c>
      <c r="E2919" s="218" t="str">
        <v>Math</v>
      </c>
      <c r="F2919" s="219">
        <v>0</v>
      </c>
      <c r="G2919" s="5">
        <v>31</v>
      </c>
      <c r="H2919" s="5" t="str">
        <v>Ethan</v>
      </c>
      <c r="I2919" s="5" t="str">
        <v>Planned</v>
      </c>
      <c r="J2919" s="220">
        <f>_xlfn.XLOOKUP(G2919,Calendar!$A$2:$A$300,Calendar!$B$2:$B$300)</f>
        <v>43388</v>
      </c>
      <c r="K2919" s="5" t="b">
        <f t="shared" ca="1" si="141"/>
        <v>0</v>
      </c>
      <c r="L2919" s="5" t="str">
        <f t="shared" si="142"/>
        <v>MathHorizons: Math 631</v>
      </c>
    </row>
    <row r="2920" spans="1:12" hidden="1" x14ac:dyDescent="0.25">
      <c r="A2920" s="217" t="str">
        <f t="shared" si="140"/>
        <v>ƒ __/__</v>
      </c>
      <c r="B2920" s="217" t="str">
        <f>IFERROR(IF(VLOOKUP(L2920,ActivityList[#Data],13,0)="Yes"," "&amp;Map,"")&amp;IF(VLOOKUP(L2920,ActivityList[#Data],14,0)="Yes"," "&amp;Timeline,IF(VLOOKUP(L2920,ActivityList[#Data],14,0)="Figure"," "&amp;Timeline&amp;Figure,"")),"")</f>
        <v/>
      </c>
      <c r="C2920" s="85" t="str">
        <v>Lessons 153-154</v>
      </c>
      <c r="D2920" s="218" t="str">
        <v>Horizons: Math 6</v>
      </c>
      <c r="E2920" s="218" t="str">
        <v>Math</v>
      </c>
      <c r="F2920" s="219">
        <v>0</v>
      </c>
      <c r="G2920" s="5">
        <v>32</v>
      </c>
      <c r="H2920" s="5" t="str">
        <v>Ethan</v>
      </c>
      <c r="I2920" s="5" t="str">
        <v>Planned</v>
      </c>
      <c r="J2920" s="220">
        <f>_xlfn.XLOOKUP(G2920,Calendar!$A$2:$A$300,Calendar!$B$2:$B$300)</f>
        <v>43389</v>
      </c>
      <c r="K2920" s="5" t="b">
        <f t="shared" ca="1" si="141"/>
        <v>0</v>
      </c>
      <c r="L2920" s="5" t="str">
        <f t="shared" si="142"/>
        <v>MathHorizons: Math 632</v>
      </c>
    </row>
    <row r="2921" spans="1:12" hidden="1" x14ac:dyDescent="0.25">
      <c r="A2921" s="217" t="str">
        <f t="shared" si="140"/>
        <v>ƒ __/__</v>
      </c>
      <c r="B2921" s="217" t="str">
        <f>IFERROR(IF(VLOOKUP(L2921,ActivityList[#Data],13,0)="Yes"," "&amp;Map,"")&amp;IF(VLOOKUP(L2921,ActivityList[#Data],14,0)="Yes"," "&amp;Timeline,IF(VLOOKUP(L2921,ActivityList[#Data],14,0)="Figure"," "&amp;Timeline&amp;Figure,"")),"")</f>
        <v/>
      </c>
      <c r="C2921" s="85" t="str">
        <v>Lessons 155-156</v>
      </c>
      <c r="D2921" s="218" t="str">
        <v>Horizons: Math 6</v>
      </c>
      <c r="E2921" s="218" t="str">
        <v>Math</v>
      </c>
      <c r="F2921" s="219">
        <v>0</v>
      </c>
      <c r="G2921" s="5">
        <v>33</v>
      </c>
      <c r="H2921" s="5" t="str">
        <v>Ethan</v>
      </c>
      <c r="I2921" s="5" t="str">
        <v>Planned</v>
      </c>
      <c r="J2921" s="220">
        <f>_xlfn.XLOOKUP(G2921,Calendar!$A$2:$A$300,Calendar!$B$2:$B$300)</f>
        <v>43390</v>
      </c>
      <c r="K2921" s="5" t="b">
        <f t="shared" ca="1" si="141"/>
        <v>0</v>
      </c>
      <c r="L2921" s="5" t="str">
        <f t="shared" si="142"/>
        <v>MathHorizons: Math 633</v>
      </c>
    </row>
    <row r="2922" spans="1:12" hidden="1" x14ac:dyDescent="0.25">
      <c r="A2922" s="217" t="str">
        <f t="shared" si="140"/>
        <v>ƒ __/__</v>
      </c>
      <c r="B2922" s="217" t="str">
        <f>IFERROR(IF(VLOOKUP(L2922,ActivityList[#Data],13,0)="Yes"," "&amp;Map,"")&amp;IF(VLOOKUP(L2922,ActivityList[#Data],14,0)="Yes"," "&amp;Timeline,IF(VLOOKUP(L2922,ActivityList[#Data],14,0)="Figure"," "&amp;Timeline&amp;Figure,"")),"")</f>
        <v/>
      </c>
      <c r="C2922" s="85" t="str">
        <v>Lessons 157-158</v>
      </c>
      <c r="D2922" s="218" t="str">
        <v>Horizons: Math 6</v>
      </c>
      <c r="E2922" s="218" t="str">
        <v>Math</v>
      </c>
      <c r="F2922" s="219">
        <v>0</v>
      </c>
      <c r="G2922" s="5">
        <v>34</v>
      </c>
      <c r="H2922" s="5" t="str">
        <v>Ethan</v>
      </c>
      <c r="I2922" s="5" t="str">
        <v>Planned</v>
      </c>
      <c r="J2922" s="220">
        <f>_xlfn.XLOOKUP(G2922,Calendar!$A$2:$A$300,Calendar!$B$2:$B$300)</f>
        <v>43391</v>
      </c>
      <c r="K2922" s="5" t="b">
        <f t="shared" ca="1" si="141"/>
        <v>0</v>
      </c>
      <c r="L2922" s="5" t="str">
        <f t="shared" si="142"/>
        <v>MathHorizons: Math 634</v>
      </c>
    </row>
    <row r="2923" spans="1:12" hidden="1" x14ac:dyDescent="0.25">
      <c r="A2923" s="217" t="str">
        <f t="shared" si="140"/>
        <v>ƒ __/__</v>
      </c>
      <c r="B2923" s="217" t="str">
        <f>IFERROR(IF(VLOOKUP(L2923,ActivityList[#Data],13,0)="Yes"," "&amp;Map,"")&amp;IF(VLOOKUP(L2923,ActivityList[#Data],14,0)="Yes"," "&amp;Timeline,IF(VLOOKUP(L2923,ActivityList[#Data],14,0)="Figure"," "&amp;Timeline&amp;Figure,"")),"")</f>
        <v/>
      </c>
      <c r="C2923" s="85" t="str">
        <v>Lessons 159-160</v>
      </c>
      <c r="D2923" s="218" t="str">
        <v>Horizons: Math 6</v>
      </c>
      <c r="E2923" s="218" t="str">
        <v>Math</v>
      </c>
      <c r="F2923" s="219">
        <v>0</v>
      </c>
      <c r="G2923" s="5">
        <v>35</v>
      </c>
      <c r="H2923" s="5" t="str">
        <v>Ethan</v>
      </c>
      <c r="I2923" s="5" t="str">
        <v>Planned</v>
      </c>
      <c r="J2923" s="220">
        <f>_xlfn.XLOOKUP(G2923,Calendar!$A$2:$A$300,Calendar!$B$2:$B$300)</f>
        <v>43392</v>
      </c>
      <c r="K2923" s="5" t="b">
        <f t="shared" ca="1" si="141"/>
        <v>0</v>
      </c>
      <c r="L2923" s="5" t="str">
        <f t="shared" si="142"/>
        <v>MathHorizons: Math 635</v>
      </c>
    </row>
    <row r="2924" spans="1:12" hidden="1" x14ac:dyDescent="0.25">
      <c r="A2924" s="217" t="str">
        <f t="shared" si="140"/>
        <v>ƒ __/__</v>
      </c>
      <c r="B2924" s="217" t="str">
        <f>IFERROR(IF(VLOOKUP(L2924,ActivityList[#Data],13,0)="Yes"," "&amp;Map,"")&amp;IF(VLOOKUP(L2924,ActivityList[#Data],14,0)="Yes"," "&amp;Timeline,IF(VLOOKUP(L2924,ActivityList[#Data],14,0)="Figure"," "&amp;Timeline&amp;Figure,"")),"")</f>
        <v/>
      </c>
      <c r="C2924" s="85" t="str">
        <v>Test 16</v>
      </c>
      <c r="D2924" s="218" t="str">
        <v>Horizons: Math 6</v>
      </c>
      <c r="E2924" s="218" t="str">
        <v>Math</v>
      </c>
      <c r="F2924" s="219">
        <v>0</v>
      </c>
      <c r="G2924" s="5">
        <v>36</v>
      </c>
      <c r="H2924" s="5" t="str">
        <v>Ethan</v>
      </c>
      <c r="I2924" s="5" t="str">
        <v>Planned</v>
      </c>
      <c r="J2924" s="220">
        <f>_xlfn.XLOOKUP(G2924,Calendar!$A$2:$A$300,Calendar!$B$2:$B$300)</f>
        <v>43395</v>
      </c>
      <c r="K2924" s="5" t="b">
        <f t="shared" ca="1" si="141"/>
        <v>0</v>
      </c>
      <c r="L2924" s="5" t="str">
        <f t="shared" si="142"/>
        <v>MathHorizons: Math 636</v>
      </c>
    </row>
    <row r="2925" spans="1:12" hidden="1" x14ac:dyDescent="0.25">
      <c r="A2925" s="217" t="str">
        <f t="shared" si="140"/>
        <v>ƒ __/__</v>
      </c>
      <c r="B2925" s="217" t="str">
        <f>IFERROR(IF(VLOOKUP(L2925,ActivityList[#Data],13,0)="Yes"," "&amp;Map,"")&amp;IF(VLOOKUP(L2925,ActivityList[#Data],14,0)="Yes"," "&amp;Timeline,IF(VLOOKUP(L2925,ActivityList[#Data],14,0)="Figure"," "&amp;Timeline&amp;Figure,"")),"")</f>
        <v/>
      </c>
      <c r="C2925" s="85" t="str">
        <v>Lesson 1</v>
      </c>
      <c r="D2925" s="218" t="str">
        <v>Math-U-See: Pre-Algebra</v>
      </c>
      <c r="E2925" s="218" t="str">
        <v>Math</v>
      </c>
      <c r="F2925" s="219">
        <v>0</v>
      </c>
      <c r="G2925" s="5">
        <v>38</v>
      </c>
      <c r="H2925" s="5" t="str">
        <v>Ethan</v>
      </c>
      <c r="I2925" s="5" t="str">
        <v>Planned</v>
      </c>
      <c r="J2925" s="220">
        <f>_xlfn.XLOOKUP(G2925,Calendar!$A$2:$A$300,Calendar!$B$2:$B$300)</f>
        <v>43397</v>
      </c>
      <c r="K2925" s="5" t="b">
        <f t="shared" ca="1" si="141"/>
        <v>0</v>
      </c>
      <c r="L2925" s="5" t="str">
        <f t="shared" si="142"/>
        <v>MathMath-U-See: Pre-Algebra38</v>
      </c>
    </row>
    <row r="2926" spans="1:12" hidden="1" x14ac:dyDescent="0.25">
      <c r="A2926" s="217" t="str">
        <f t="shared" si="140"/>
        <v>ƒ __/__</v>
      </c>
      <c r="B2926" s="217" t="str">
        <f>IFERROR(IF(VLOOKUP(L2926,ActivityList[#Data],13,0)="Yes"," "&amp;Map,"")&amp;IF(VLOOKUP(L2926,ActivityList[#Data],14,0)="Yes"," "&amp;Timeline,IF(VLOOKUP(L2926,ActivityList[#Data],14,0)="Figure"," "&amp;Timeline&amp;Figure,"")),"")</f>
        <v/>
      </c>
      <c r="C2926" s="85" t="str">
        <v>Lesson 2</v>
      </c>
      <c r="D2926" s="218" t="str">
        <v>Math-U-See: Pre-Algebra</v>
      </c>
      <c r="E2926" s="218" t="str">
        <v>Math</v>
      </c>
      <c r="F2926" s="219">
        <v>0</v>
      </c>
      <c r="G2926" s="5">
        <v>41</v>
      </c>
      <c r="H2926" s="5" t="str">
        <v>Ethan</v>
      </c>
      <c r="I2926" s="5" t="str">
        <v>Planned</v>
      </c>
      <c r="J2926" s="220">
        <f>_xlfn.XLOOKUP(G2926,Calendar!$A$2:$A$300,Calendar!$B$2:$B$300)</f>
        <v>43402</v>
      </c>
      <c r="K2926" s="5" t="b">
        <f t="shared" ca="1" si="141"/>
        <v>0</v>
      </c>
      <c r="L2926" s="5" t="str">
        <f t="shared" si="142"/>
        <v>MathMath-U-See: Pre-Algebra41</v>
      </c>
    </row>
    <row r="2927" spans="1:12" hidden="1" x14ac:dyDescent="0.25">
      <c r="A2927" s="217" t="str">
        <f t="shared" si="140"/>
        <v>ƒ __/__</v>
      </c>
      <c r="B2927" s="217" t="str">
        <f>IFERROR(IF(VLOOKUP(L2927,ActivityList[#Data],13,0)="Yes"," "&amp;Map,"")&amp;IF(VLOOKUP(L2927,ActivityList[#Data],14,0)="Yes"," "&amp;Timeline,IF(VLOOKUP(L2927,ActivityList[#Data],14,0)="Figure"," "&amp;Timeline&amp;Figure,"")),"")</f>
        <v/>
      </c>
      <c r="C2927" s="85" t="str">
        <v>Lesson 3</v>
      </c>
      <c r="D2927" s="218" t="str">
        <v>Math-U-See: Pre-Algebra</v>
      </c>
      <c r="E2927" s="218" t="str">
        <v>Math</v>
      </c>
      <c r="F2927" s="219">
        <v>0</v>
      </c>
      <c r="G2927" s="5">
        <v>43</v>
      </c>
      <c r="H2927" s="5" t="str">
        <v>Ethan</v>
      </c>
      <c r="I2927" s="5" t="str">
        <v>Planned</v>
      </c>
      <c r="J2927" s="220">
        <f>_xlfn.XLOOKUP(G2927,Calendar!$A$2:$A$300,Calendar!$B$2:$B$300)</f>
        <v>43404</v>
      </c>
      <c r="K2927" s="5" t="b">
        <f t="shared" ca="1" si="141"/>
        <v>0</v>
      </c>
      <c r="L2927" s="5" t="str">
        <f t="shared" si="142"/>
        <v>MathMath-U-See: Pre-Algebra43</v>
      </c>
    </row>
    <row r="2928" spans="1:12" hidden="1" x14ac:dyDescent="0.25">
      <c r="A2928" s="217" t="str">
        <f t="shared" si="140"/>
        <v>ƒ __/__</v>
      </c>
      <c r="B2928" s="217" t="str">
        <f>IFERROR(IF(VLOOKUP(L2928,ActivityList[#Data],13,0)="Yes"," "&amp;Map,"")&amp;IF(VLOOKUP(L2928,ActivityList[#Data],14,0)="Yes"," "&amp;Timeline,IF(VLOOKUP(L2928,ActivityList[#Data],14,0)="Figure"," "&amp;Timeline&amp;Figure,"")),"")</f>
        <v/>
      </c>
      <c r="C2928" s="85" t="str">
        <v>Lesson 4</v>
      </c>
      <c r="D2928" s="218" t="str">
        <v>Math-U-See: Pre-Algebra</v>
      </c>
      <c r="E2928" s="218" t="str">
        <v>Math</v>
      </c>
      <c r="F2928" s="219">
        <v>0</v>
      </c>
      <c r="G2928" s="5">
        <v>46</v>
      </c>
      <c r="H2928" s="5" t="str">
        <v>Ethan</v>
      </c>
      <c r="I2928" s="5" t="str">
        <v>Planned</v>
      </c>
      <c r="J2928" s="220">
        <f>_xlfn.XLOOKUP(G2928,Calendar!$A$2:$A$300,Calendar!$B$2:$B$300)</f>
        <v>43409</v>
      </c>
      <c r="K2928" s="5" t="b">
        <f t="shared" ca="1" si="141"/>
        <v>0</v>
      </c>
      <c r="L2928" s="5" t="str">
        <f t="shared" si="142"/>
        <v>MathMath-U-See: Pre-Algebra46</v>
      </c>
    </row>
    <row r="2929" spans="1:12" hidden="1" x14ac:dyDescent="0.25">
      <c r="A2929" s="217" t="str">
        <f t="shared" si="140"/>
        <v>ƒ __/__</v>
      </c>
      <c r="B2929" s="217" t="str">
        <f>IFERROR(IF(VLOOKUP(L2929,ActivityList[#Data],13,0)="Yes"," "&amp;Map,"")&amp;IF(VLOOKUP(L2929,ActivityList[#Data],14,0)="Yes"," "&amp;Timeline,IF(VLOOKUP(L2929,ActivityList[#Data],14,0)="Figure"," "&amp;Timeline&amp;Figure,"")),"")</f>
        <v/>
      </c>
      <c r="C2929" s="85" t="str">
        <v>Lesson 5</v>
      </c>
      <c r="D2929" s="218" t="str">
        <v>Math-U-See: Pre-Algebra</v>
      </c>
      <c r="E2929" s="218" t="str">
        <v>Math</v>
      </c>
      <c r="F2929" s="219">
        <v>0</v>
      </c>
      <c r="G2929" s="5">
        <v>51</v>
      </c>
      <c r="H2929" s="5" t="str">
        <v>Ethan</v>
      </c>
      <c r="I2929" s="5" t="str">
        <v>Planned</v>
      </c>
      <c r="J2929" s="220">
        <f>_xlfn.XLOOKUP(G2929,Calendar!$A$2:$A$300,Calendar!$B$2:$B$300)</f>
        <v>43416</v>
      </c>
      <c r="K2929" s="5" t="b">
        <f t="shared" ca="1" si="141"/>
        <v>0</v>
      </c>
      <c r="L2929" s="5" t="str">
        <f t="shared" si="142"/>
        <v>MathMath-U-See: Pre-Algebra51</v>
      </c>
    </row>
    <row r="2930" spans="1:12" hidden="1" x14ac:dyDescent="0.25">
      <c r="A2930" s="217" t="str">
        <f t="shared" si="140"/>
        <v>ƒ __/__</v>
      </c>
      <c r="B2930" s="217" t="str">
        <f>IFERROR(IF(VLOOKUP(L2930,ActivityList[#Data],13,0)="Yes"," "&amp;Map,"")&amp;IF(VLOOKUP(L2930,ActivityList[#Data],14,0)="Yes"," "&amp;Timeline,IF(VLOOKUP(L2930,ActivityList[#Data],14,0)="Figure"," "&amp;Timeline&amp;Figure,"")),"")</f>
        <v/>
      </c>
      <c r="C2930" s="85" t="str">
        <v>Lesson 6</v>
      </c>
      <c r="D2930" s="218" t="str">
        <v>Math-U-See: Pre-Algebra</v>
      </c>
      <c r="E2930" s="218" t="str">
        <v>Math</v>
      </c>
      <c r="F2930" s="219">
        <v>0</v>
      </c>
      <c r="G2930" s="5">
        <v>56</v>
      </c>
      <c r="H2930" s="5" t="str">
        <v>Ethan</v>
      </c>
      <c r="I2930" s="5" t="str">
        <v>Planned</v>
      </c>
      <c r="J2930" s="220">
        <f>_xlfn.XLOOKUP(G2930,Calendar!$A$2:$A$300,Calendar!$B$2:$B$300)</f>
        <v>43423</v>
      </c>
      <c r="K2930" s="5" t="b">
        <f t="shared" ca="1" si="141"/>
        <v>0</v>
      </c>
      <c r="L2930" s="5" t="str">
        <f t="shared" si="142"/>
        <v>MathMath-U-See: Pre-Algebra56</v>
      </c>
    </row>
    <row r="2931" spans="1:12" hidden="1" x14ac:dyDescent="0.25">
      <c r="A2931" s="217" t="str">
        <f t="shared" si="140"/>
        <v>ƒ __/__</v>
      </c>
      <c r="B2931" s="217" t="str">
        <f>IFERROR(IF(VLOOKUP(L2931,ActivityList[#Data],13,0)="Yes"," "&amp;Map,"")&amp;IF(VLOOKUP(L2931,ActivityList[#Data],14,0)="Yes"," "&amp;Timeline,IF(VLOOKUP(L2931,ActivityList[#Data],14,0)="Figure"," "&amp;Timeline&amp;Figure,"")),"")</f>
        <v/>
      </c>
      <c r="C2931" s="85" t="str">
        <v>Lesson 7</v>
      </c>
      <c r="D2931" s="218" t="str">
        <v>Math-U-See: Pre-Algebra</v>
      </c>
      <c r="E2931" s="218" t="str">
        <v>Math</v>
      </c>
      <c r="F2931" s="219">
        <v>0</v>
      </c>
      <c r="G2931" s="5">
        <v>61</v>
      </c>
      <c r="H2931" s="5" t="str">
        <v>Ethan</v>
      </c>
      <c r="I2931" s="5" t="str">
        <v>Planned</v>
      </c>
      <c r="J2931" s="220">
        <f>_xlfn.XLOOKUP(G2931,Calendar!$A$2:$A$300,Calendar!$B$2:$B$300)</f>
        <v>43430</v>
      </c>
      <c r="K2931" s="5" t="b">
        <f t="shared" ca="1" si="141"/>
        <v>0</v>
      </c>
      <c r="L2931" s="5" t="str">
        <f t="shared" si="142"/>
        <v>MathMath-U-See: Pre-Algebra61</v>
      </c>
    </row>
    <row r="2932" spans="1:12" hidden="1" x14ac:dyDescent="0.25">
      <c r="A2932" s="217" t="str">
        <f t="shared" si="140"/>
        <v>ƒ __/__</v>
      </c>
      <c r="B2932" s="217" t="str">
        <f>IFERROR(IF(VLOOKUP(L2932,ActivityList[#Data],13,0)="Yes"," "&amp;Map,"")&amp;IF(VLOOKUP(L2932,ActivityList[#Data],14,0)="Yes"," "&amp;Timeline,IF(VLOOKUP(L2932,ActivityList[#Data],14,0)="Figure"," "&amp;Timeline&amp;Figure,"")),"")</f>
        <v/>
      </c>
      <c r="C2932" s="85" t="str">
        <v>Lesson 8</v>
      </c>
      <c r="D2932" s="218" t="str">
        <v>Math-U-See: Pre-Algebra</v>
      </c>
      <c r="E2932" s="218" t="str">
        <v>Math</v>
      </c>
      <c r="F2932" s="219">
        <v>0</v>
      </c>
      <c r="G2932" s="5">
        <v>66</v>
      </c>
      <c r="H2932" s="5" t="str">
        <v>Ethan</v>
      </c>
      <c r="I2932" s="5" t="str">
        <v>Planned</v>
      </c>
      <c r="J2932" s="220">
        <f>_xlfn.XLOOKUP(G2932,Calendar!$A$2:$A$300,Calendar!$B$2:$B$300)</f>
        <v>43437</v>
      </c>
      <c r="K2932" s="5" t="b">
        <f t="shared" ca="1" si="141"/>
        <v>0</v>
      </c>
      <c r="L2932" s="5" t="str">
        <f t="shared" si="142"/>
        <v>MathMath-U-See: Pre-Algebra66</v>
      </c>
    </row>
    <row r="2933" spans="1:12" hidden="1" x14ac:dyDescent="0.25">
      <c r="A2933" s="217" t="str">
        <f t="shared" si="140"/>
        <v>ƒ __/__</v>
      </c>
      <c r="B2933" s="217" t="str">
        <f>IFERROR(IF(VLOOKUP(L2933,ActivityList[#Data],13,0)="Yes"," "&amp;Map,"")&amp;IF(VLOOKUP(L2933,ActivityList[#Data],14,0)="Yes"," "&amp;Timeline,IF(VLOOKUP(L2933,ActivityList[#Data],14,0)="Figure"," "&amp;Timeline&amp;Figure,"")),"")</f>
        <v/>
      </c>
      <c r="C2933" s="85" t="str">
        <v>Lesson 9</v>
      </c>
      <c r="D2933" s="218" t="str">
        <v>Math-U-See: Pre-Algebra</v>
      </c>
      <c r="E2933" s="218" t="str">
        <v>Math</v>
      </c>
      <c r="F2933" s="219">
        <v>0</v>
      </c>
      <c r="G2933" s="5">
        <v>71</v>
      </c>
      <c r="H2933" s="5" t="str">
        <v>Ethan</v>
      </c>
      <c r="I2933" s="5" t="str">
        <v>Planned</v>
      </c>
      <c r="J2933" s="220">
        <f>_xlfn.XLOOKUP(G2933,Calendar!$A$2:$A$300,Calendar!$B$2:$B$300)</f>
        <v>43444</v>
      </c>
      <c r="K2933" s="5" t="b">
        <f t="shared" ca="1" si="141"/>
        <v>0</v>
      </c>
      <c r="L2933" s="5" t="str">
        <f t="shared" si="142"/>
        <v>MathMath-U-See: Pre-Algebra71</v>
      </c>
    </row>
    <row r="2934" spans="1:12" hidden="1" x14ac:dyDescent="0.25">
      <c r="A2934" s="217" t="str">
        <f t="shared" si="140"/>
        <v>ƒ __/__</v>
      </c>
      <c r="B2934" s="217" t="str">
        <f>IFERROR(IF(VLOOKUP(L2934,ActivityList[#Data],13,0)="Yes"," "&amp;Map,"")&amp;IF(VLOOKUP(L2934,ActivityList[#Data],14,0)="Yes"," "&amp;Timeline,IF(VLOOKUP(L2934,ActivityList[#Data],14,0)="Figure"," "&amp;Timeline&amp;Figure,"")),"")</f>
        <v/>
      </c>
      <c r="C2934" s="85" t="str">
        <v>Lesson 10</v>
      </c>
      <c r="D2934" s="218" t="str">
        <v>Math-U-See: Pre-Algebra</v>
      </c>
      <c r="E2934" s="218" t="str">
        <v>Math</v>
      </c>
      <c r="F2934" s="219">
        <v>0</v>
      </c>
      <c r="G2934" s="5">
        <v>76</v>
      </c>
      <c r="H2934" s="5" t="str">
        <v>Ethan</v>
      </c>
      <c r="I2934" s="5" t="str">
        <v>Planned</v>
      </c>
      <c r="J2934" s="220">
        <f>_xlfn.XLOOKUP(G2934,Calendar!$A$2:$A$300,Calendar!$B$2:$B$300)</f>
        <v>43451</v>
      </c>
      <c r="K2934" s="5" t="b">
        <f t="shared" ca="1" si="141"/>
        <v>0</v>
      </c>
      <c r="L2934" s="5" t="str">
        <f t="shared" si="142"/>
        <v>MathMath-U-See: Pre-Algebra76</v>
      </c>
    </row>
    <row r="2935" spans="1:12" hidden="1" x14ac:dyDescent="0.25">
      <c r="A2935" s="217" t="str">
        <f t="shared" si="140"/>
        <v>ƒ __/__</v>
      </c>
      <c r="B2935" s="217" t="str">
        <f>IFERROR(IF(VLOOKUP(L2935,ActivityList[#Data],13,0)="Yes"," "&amp;Map,"")&amp;IF(VLOOKUP(L2935,ActivityList[#Data],14,0)="Yes"," "&amp;Timeline,IF(VLOOKUP(L2935,ActivityList[#Data],14,0)="Figure"," "&amp;Timeline&amp;Figure,"")),"")</f>
        <v/>
      </c>
      <c r="C2935" s="85" t="str">
        <v>Lesson 11</v>
      </c>
      <c r="D2935" s="218" t="str">
        <v>Math-U-See: Pre-Algebra</v>
      </c>
      <c r="E2935" s="218" t="str">
        <v>Math</v>
      </c>
      <c r="F2935" s="219">
        <v>0</v>
      </c>
      <c r="G2935" s="5">
        <v>81</v>
      </c>
      <c r="H2935" s="5" t="str">
        <v>Ethan</v>
      </c>
      <c r="I2935" s="5" t="str">
        <v>Planned</v>
      </c>
      <c r="J2935" s="220">
        <f>_xlfn.XLOOKUP(G2935,Calendar!$A$2:$A$300,Calendar!$B$2:$B$300)</f>
        <v>43461</v>
      </c>
      <c r="K2935" s="5" t="b">
        <f t="shared" ca="1" si="141"/>
        <v>0</v>
      </c>
      <c r="L2935" s="5" t="str">
        <f t="shared" si="142"/>
        <v>MathMath-U-See: Pre-Algebra81</v>
      </c>
    </row>
    <row r="2936" spans="1:12" hidden="1" x14ac:dyDescent="0.25">
      <c r="A2936" s="217" t="str">
        <f t="shared" si="140"/>
        <v>ƒ __/__</v>
      </c>
      <c r="B2936" s="217" t="str">
        <f>IFERROR(IF(VLOOKUP(L2936,ActivityList[#Data],13,0)="Yes"," "&amp;Map,"")&amp;IF(VLOOKUP(L2936,ActivityList[#Data],14,0)="Yes"," "&amp;Timeline,IF(VLOOKUP(L2936,ActivityList[#Data],14,0)="Figure"," "&amp;Timeline&amp;Figure,"")),"")</f>
        <v/>
      </c>
      <c r="C2936" s="85" t="str">
        <v>Lesson 12</v>
      </c>
      <c r="D2936" s="218" t="str">
        <v>Math-U-See: Pre-Algebra</v>
      </c>
      <c r="E2936" s="218" t="str">
        <v>Math</v>
      </c>
      <c r="F2936" s="219">
        <v>0</v>
      </c>
      <c r="G2936" s="5">
        <v>86</v>
      </c>
      <c r="H2936" s="5" t="str">
        <v>Ethan</v>
      </c>
      <c r="I2936" s="5" t="str">
        <v>Planned</v>
      </c>
      <c r="J2936" s="220">
        <f>_xlfn.XLOOKUP(G2936,Calendar!$A$2:$A$300,Calendar!$B$2:$B$300)</f>
        <v>43472</v>
      </c>
      <c r="K2936" s="5" t="b">
        <f t="shared" ca="1" si="141"/>
        <v>0</v>
      </c>
      <c r="L2936" s="5" t="str">
        <f t="shared" si="142"/>
        <v>MathMath-U-See: Pre-Algebra86</v>
      </c>
    </row>
    <row r="2937" spans="1:12" hidden="1" x14ac:dyDescent="0.25">
      <c r="A2937" s="217" t="str">
        <f t="shared" si="140"/>
        <v>ƒ __/__</v>
      </c>
      <c r="B2937" s="217" t="str">
        <f>IFERROR(IF(VLOOKUP(L2937,ActivityList[#Data],13,0)="Yes"," "&amp;Map,"")&amp;IF(VLOOKUP(L2937,ActivityList[#Data],14,0)="Yes"," "&amp;Timeline,IF(VLOOKUP(L2937,ActivityList[#Data],14,0)="Figure"," "&amp;Timeline&amp;Figure,"")),"")</f>
        <v/>
      </c>
      <c r="C2937" s="85" t="str">
        <v>Lesson 13</v>
      </c>
      <c r="D2937" s="218" t="str">
        <v>Math-U-See: Pre-Algebra</v>
      </c>
      <c r="E2937" s="218" t="str">
        <v>Math</v>
      </c>
      <c r="F2937" s="219">
        <v>0</v>
      </c>
      <c r="G2937" s="5">
        <v>91</v>
      </c>
      <c r="H2937" s="5" t="str">
        <v>Ethan</v>
      </c>
      <c r="I2937" s="5" t="str">
        <v>Planned</v>
      </c>
      <c r="J2937" s="220">
        <f>_xlfn.XLOOKUP(G2937,Calendar!$A$2:$A$300,Calendar!$B$2:$B$300)</f>
        <v>43479</v>
      </c>
      <c r="K2937" s="5" t="b">
        <f t="shared" ca="1" si="141"/>
        <v>0</v>
      </c>
      <c r="L2937" s="5" t="str">
        <f t="shared" si="142"/>
        <v>MathMath-U-See: Pre-Algebra91</v>
      </c>
    </row>
    <row r="2938" spans="1:12" hidden="1" x14ac:dyDescent="0.25">
      <c r="A2938" s="217" t="str">
        <f t="shared" si="140"/>
        <v>ƒ __/__</v>
      </c>
      <c r="B2938" s="217" t="str">
        <f>IFERROR(IF(VLOOKUP(L2938,ActivityList[#Data],13,0)="Yes"," "&amp;Map,"")&amp;IF(VLOOKUP(L2938,ActivityList[#Data],14,0)="Yes"," "&amp;Timeline,IF(VLOOKUP(L2938,ActivityList[#Data],14,0)="Figure"," "&amp;Timeline&amp;Figure,"")),"")</f>
        <v/>
      </c>
      <c r="C2938" s="85" t="str">
        <v>Lesson 14</v>
      </c>
      <c r="D2938" s="218" t="str">
        <v>Math-U-See: Pre-Algebra</v>
      </c>
      <c r="E2938" s="218" t="str">
        <v>Math</v>
      </c>
      <c r="F2938" s="219">
        <v>0</v>
      </c>
      <c r="G2938" s="5">
        <v>96</v>
      </c>
      <c r="H2938" s="5" t="str">
        <v>Ethan</v>
      </c>
      <c r="I2938" s="5" t="str">
        <v>Planned</v>
      </c>
      <c r="J2938" s="220">
        <f>_xlfn.XLOOKUP(G2938,Calendar!$A$2:$A$300,Calendar!$B$2:$B$300)</f>
        <v>43486</v>
      </c>
      <c r="K2938" s="5" t="b">
        <f t="shared" ca="1" si="141"/>
        <v>0</v>
      </c>
      <c r="L2938" s="5" t="str">
        <f t="shared" si="142"/>
        <v>MathMath-U-See: Pre-Algebra96</v>
      </c>
    </row>
    <row r="2939" spans="1:12" hidden="1" x14ac:dyDescent="0.25">
      <c r="A2939" s="217" t="str">
        <f t="shared" si="140"/>
        <v>ƒ __/__</v>
      </c>
      <c r="B2939" s="217" t="str">
        <f>IFERROR(IF(VLOOKUP(L2939,ActivityList[#Data],13,0)="Yes"," "&amp;Map,"")&amp;IF(VLOOKUP(L2939,ActivityList[#Data],14,0)="Yes"," "&amp;Timeline,IF(VLOOKUP(L2939,ActivityList[#Data],14,0)="Figure"," "&amp;Timeline&amp;Figure,"")),"")</f>
        <v/>
      </c>
      <c r="C2939" s="85" t="str">
        <v>Lesson 15</v>
      </c>
      <c r="D2939" s="218" t="str">
        <v>Math-U-See: Pre-Algebra</v>
      </c>
      <c r="E2939" s="218" t="str">
        <v>Math</v>
      </c>
      <c r="F2939" s="219">
        <v>0</v>
      </c>
      <c r="G2939" s="5">
        <v>101</v>
      </c>
      <c r="H2939" s="5" t="str">
        <v>Ethan</v>
      </c>
      <c r="I2939" s="5" t="str">
        <v>Planned</v>
      </c>
      <c r="J2939" s="220">
        <f>_xlfn.XLOOKUP(G2939,Calendar!$A$2:$A$300,Calendar!$B$2:$B$300)</f>
        <v>43493</v>
      </c>
      <c r="K2939" s="5" t="b">
        <f t="shared" ca="1" si="141"/>
        <v>0</v>
      </c>
      <c r="L2939" s="5" t="str">
        <f t="shared" si="142"/>
        <v>MathMath-U-See: Pre-Algebra101</v>
      </c>
    </row>
    <row r="2940" spans="1:12" hidden="1" x14ac:dyDescent="0.25">
      <c r="A2940" s="217" t="str">
        <f t="shared" si="140"/>
        <v>ƒ __/__</v>
      </c>
      <c r="B2940" s="217" t="str">
        <f>IFERROR(IF(VLOOKUP(L2940,ActivityList[#Data],13,0)="Yes"," "&amp;Map,"")&amp;IF(VLOOKUP(L2940,ActivityList[#Data],14,0)="Yes"," "&amp;Timeline,IF(VLOOKUP(L2940,ActivityList[#Data],14,0)="Figure"," "&amp;Timeline&amp;Figure,"")),"")</f>
        <v/>
      </c>
      <c r="C2940" s="85" t="str">
        <v>Lesson 16</v>
      </c>
      <c r="D2940" s="218" t="str">
        <v>Math-U-See: Pre-Algebra</v>
      </c>
      <c r="E2940" s="218" t="str">
        <v>Math</v>
      </c>
      <c r="F2940" s="219">
        <v>0</v>
      </c>
      <c r="G2940" s="5">
        <v>106</v>
      </c>
      <c r="H2940" s="5" t="str">
        <v>Ethan</v>
      </c>
      <c r="I2940" s="5" t="str">
        <v>Planned</v>
      </c>
      <c r="J2940" s="220">
        <f>_xlfn.XLOOKUP(G2940,Calendar!$A$2:$A$300,Calendar!$B$2:$B$300)</f>
        <v>43500</v>
      </c>
      <c r="K2940" s="5" t="b">
        <f t="shared" ca="1" si="141"/>
        <v>0</v>
      </c>
      <c r="L2940" s="5" t="str">
        <f t="shared" si="142"/>
        <v>MathMath-U-See: Pre-Algebra106</v>
      </c>
    </row>
    <row r="2941" spans="1:12" hidden="1" x14ac:dyDescent="0.25">
      <c r="A2941" s="217" t="str">
        <f t="shared" si="140"/>
        <v>ƒ __/__</v>
      </c>
      <c r="B2941" s="217" t="str">
        <f>IFERROR(IF(VLOOKUP(L2941,ActivityList[#Data],13,0)="Yes"," "&amp;Map,"")&amp;IF(VLOOKUP(L2941,ActivityList[#Data],14,0)="Yes"," "&amp;Timeline,IF(VLOOKUP(L2941,ActivityList[#Data],14,0)="Figure"," "&amp;Timeline&amp;Figure,"")),"")</f>
        <v/>
      </c>
      <c r="C2941" s="85" t="str">
        <v>Lesson 17</v>
      </c>
      <c r="D2941" s="218" t="str">
        <v>Math-U-See: Pre-Algebra</v>
      </c>
      <c r="E2941" s="218" t="str">
        <v>Math</v>
      </c>
      <c r="F2941" s="219">
        <v>0</v>
      </c>
      <c r="G2941" s="5">
        <v>111</v>
      </c>
      <c r="H2941" s="5" t="str">
        <v>Ethan</v>
      </c>
      <c r="I2941" s="5" t="str">
        <v>Planned</v>
      </c>
      <c r="J2941" s="220">
        <f>_xlfn.XLOOKUP(G2941,Calendar!$A$2:$A$300,Calendar!$B$2:$B$300)</f>
        <v>43507</v>
      </c>
      <c r="K2941" s="5" t="b">
        <f t="shared" ca="1" si="141"/>
        <v>0</v>
      </c>
      <c r="L2941" s="5" t="str">
        <f t="shared" si="142"/>
        <v>MathMath-U-See: Pre-Algebra111</v>
      </c>
    </row>
    <row r="2942" spans="1:12" hidden="1" x14ac:dyDescent="0.25">
      <c r="A2942" s="217" t="str">
        <f t="shared" si="140"/>
        <v>ƒ __/__</v>
      </c>
      <c r="B2942" s="217" t="str">
        <f>IFERROR(IF(VLOOKUP(L2942,ActivityList[#Data],13,0)="Yes"," "&amp;Map,"")&amp;IF(VLOOKUP(L2942,ActivityList[#Data],14,0)="Yes"," "&amp;Timeline,IF(VLOOKUP(L2942,ActivityList[#Data],14,0)="Figure"," "&amp;Timeline&amp;Figure,"")),"")</f>
        <v/>
      </c>
      <c r="C2942" s="85" t="str">
        <v>Lesson 18</v>
      </c>
      <c r="D2942" s="218" t="str">
        <v>Math-U-See: Pre-Algebra</v>
      </c>
      <c r="E2942" s="218" t="str">
        <v>Math</v>
      </c>
      <c r="F2942" s="219">
        <v>0</v>
      </c>
      <c r="G2942" s="5">
        <v>116</v>
      </c>
      <c r="H2942" s="5" t="str">
        <v>Ethan</v>
      </c>
      <c r="I2942" s="5" t="str">
        <v>Planned</v>
      </c>
      <c r="J2942" s="220">
        <f>_xlfn.XLOOKUP(G2942,Calendar!$A$2:$A$300,Calendar!$B$2:$B$300)</f>
        <v>43514</v>
      </c>
      <c r="K2942" s="5" t="b">
        <f t="shared" ca="1" si="141"/>
        <v>0</v>
      </c>
      <c r="L2942" s="5" t="str">
        <f t="shared" si="142"/>
        <v>MathMath-U-See: Pre-Algebra116</v>
      </c>
    </row>
    <row r="2943" spans="1:12" hidden="1" x14ac:dyDescent="0.25">
      <c r="A2943" s="217" t="str">
        <f t="shared" si="140"/>
        <v>ƒ __/__</v>
      </c>
      <c r="B2943" s="217" t="str">
        <f>IFERROR(IF(VLOOKUP(L2943,ActivityList[#Data],13,0)="Yes"," "&amp;Map,"")&amp;IF(VLOOKUP(L2943,ActivityList[#Data],14,0)="Yes"," "&amp;Timeline,IF(VLOOKUP(L2943,ActivityList[#Data],14,0)="Figure"," "&amp;Timeline&amp;Figure,"")),"")</f>
        <v/>
      </c>
      <c r="C2943" s="85" t="str">
        <v>Lesson 19</v>
      </c>
      <c r="D2943" s="218" t="str">
        <v>Math-U-See: Pre-Algebra</v>
      </c>
      <c r="E2943" s="218" t="str">
        <v>Math</v>
      </c>
      <c r="F2943" s="219">
        <v>0</v>
      </c>
      <c r="G2943" s="5">
        <v>121</v>
      </c>
      <c r="H2943" s="5" t="str">
        <v>Ethan</v>
      </c>
      <c r="I2943" s="5" t="str">
        <v>Planned</v>
      </c>
      <c r="J2943" s="220">
        <f>_xlfn.XLOOKUP(G2943,Calendar!$A$2:$A$300,Calendar!$B$2:$B$300)</f>
        <v>43521</v>
      </c>
      <c r="K2943" s="5" t="b">
        <f t="shared" ca="1" si="141"/>
        <v>0</v>
      </c>
      <c r="L2943" s="5" t="str">
        <f t="shared" si="142"/>
        <v>MathMath-U-See: Pre-Algebra121</v>
      </c>
    </row>
    <row r="2944" spans="1:12" hidden="1" x14ac:dyDescent="0.25">
      <c r="A2944" s="217" t="str">
        <f t="shared" si="140"/>
        <v>ƒ __/__</v>
      </c>
      <c r="B2944" s="217" t="str">
        <f>IFERROR(IF(VLOOKUP(L2944,ActivityList[#Data],13,0)="Yes"," "&amp;Map,"")&amp;IF(VLOOKUP(L2944,ActivityList[#Data],14,0)="Yes"," "&amp;Timeline,IF(VLOOKUP(L2944,ActivityList[#Data],14,0)="Figure"," "&amp;Timeline&amp;Figure,"")),"")</f>
        <v/>
      </c>
      <c r="C2944" s="85" t="str">
        <v>Lesson 20</v>
      </c>
      <c r="D2944" s="218" t="str">
        <v>Math-U-See: Pre-Algebra</v>
      </c>
      <c r="E2944" s="218" t="str">
        <v>Math</v>
      </c>
      <c r="F2944" s="219">
        <v>0</v>
      </c>
      <c r="G2944" s="5">
        <v>126</v>
      </c>
      <c r="H2944" s="5" t="str">
        <v>Ethan</v>
      </c>
      <c r="I2944" s="5" t="str">
        <v>Planned</v>
      </c>
      <c r="J2944" s="220">
        <f>_xlfn.XLOOKUP(G2944,Calendar!$A$2:$A$300,Calendar!$B$2:$B$300)</f>
        <v>43528</v>
      </c>
      <c r="K2944" s="5" t="b">
        <f t="shared" ca="1" si="141"/>
        <v>0</v>
      </c>
      <c r="L2944" s="5" t="str">
        <f t="shared" si="142"/>
        <v>MathMath-U-See: Pre-Algebra126</v>
      </c>
    </row>
    <row r="2945" spans="1:12" hidden="1" x14ac:dyDescent="0.25">
      <c r="A2945" s="217" t="str">
        <f t="shared" si="140"/>
        <v>ƒ __/__</v>
      </c>
      <c r="B2945" s="217" t="str">
        <f>IFERROR(IF(VLOOKUP(L2945,ActivityList[#Data],13,0)="Yes"," "&amp;Map,"")&amp;IF(VLOOKUP(L2945,ActivityList[#Data],14,0)="Yes"," "&amp;Timeline,IF(VLOOKUP(L2945,ActivityList[#Data],14,0)="Figure"," "&amp;Timeline&amp;Figure,"")),"")</f>
        <v/>
      </c>
      <c r="C2945" s="85" t="str">
        <v>Lesson 21</v>
      </c>
      <c r="D2945" s="218" t="str">
        <v>Math-U-See: Pre-Algebra</v>
      </c>
      <c r="E2945" s="218" t="str">
        <v>Math</v>
      </c>
      <c r="F2945" s="219">
        <v>0</v>
      </c>
      <c r="G2945" s="5">
        <v>131</v>
      </c>
      <c r="H2945" s="5" t="str">
        <v>Ethan</v>
      </c>
      <c r="I2945" s="5" t="str">
        <v>Planned</v>
      </c>
      <c r="J2945" s="220">
        <f>_xlfn.XLOOKUP(G2945,Calendar!$A$2:$A$300,Calendar!$B$2:$B$300)</f>
        <v>43535</v>
      </c>
      <c r="K2945" s="5" t="b">
        <f t="shared" ca="1" si="141"/>
        <v>0</v>
      </c>
      <c r="L2945" s="5" t="str">
        <f t="shared" si="142"/>
        <v>MathMath-U-See: Pre-Algebra131</v>
      </c>
    </row>
    <row r="2946" spans="1:12" hidden="1" x14ac:dyDescent="0.25">
      <c r="A2946" s="217" t="str">
        <f t="shared" si="140"/>
        <v>ƒ __/__</v>
      </c>
      <c r="B2946" s="217" t="str">
        <f>IFERROR(IF(VLOOKUP(L2946,ActivityList[#Data],13,0)="Yes"," "&amp;Map,"")&amp;IF(VLOOKUP(L2946,ActivityList[#Data],14,0)="Yes"," "&amp;Timeline,IF(VLOOKUP(L2946,ActivityList[#Data],14,0)="Figure"," "&amp;Timeline&amp;Figure,"")),"")</f>
        <v/>
      </c>
      <c r="C2946" s="85" t="str">
        <v>Lesson 22</v>
      </c>
      <c r="D2946" s="218" t="str">
        <v>Math-U-See: Pre-Algebra</v>
      </c>
      <c r="E2946" s="218" t="str">
        <v>Math</v>
      </c>
      <c r="F2946" s="219">
        <v>0</v>
      </c>
      <c r="G2946" s="5">
        <v>136</v>
      </c>
      <c r="H2946" s="5" t="str">
        <v>Ethan</v>
      </c>
      <c r="I2946" s="5" t="str">
        <v>Planned</v>
      </c>
      <c r="J2946" s="220">
        <f>_xlfn.XLOOKUP(G2946,Calendar!$A$2:$A$300,Calendar!$B$2:$B$300)</f>
        <v>43542</v>
      </c>
      <c r="K2946" s="5" t="b">
        <f t="shared" ca="1" si="141"/>
        <v>0</v>
      </c>
      <c r="L2946" s="5" t="str">
        <f t="shared" si="142"/>
        <v>MathMath-U-See: Pre-Algebra136</v>
      </c>
    </row>
    <row r="2947" spans="1:12" hidden="1" x14ac:dyDescent="0.25">
      <c r="A2947" s="217" t="str">
        <f t="shared" si="140"/>
        <v>ƒ __/__</v>
      </c>
      <c r="B2947" s="217" t="str">
        <f>IFERROR(IF(VLOOKUP(L2947,ActivityList[#Data],13,0)="Yes"," "&amp;Map,"")&amp;IF(VLOOKUP(L2947,ActivityList[#Data],14,0)="Yes"," "&amp;Timeline,IF(VLOOKUP(L2947,ActivityList[#Data],14,0)="Figure"," "&amp;Timeline&amp;Figure,"")),"")</f>
        <v/>
      </c>
      <c r="C2947" s="85" t="str">
        <v>Lesson 23</v>
      </c>
      <c r="D2947" s="218" t="str">
        <v>Math-U-See: Pre-Algebra</v>
      </c>
      <c r="E2947" s="218" t="str">
        <v>Math</v>
      </c>
      <c r="F2947" s="219">
        <v>0</v>
      </c>
      <c r="G2947" s="5">
        <v>141</v>
      </c>
      <c r="H2947" s="5" t="str">
        <v>Ethan</v>
      </c>
      <c r="I2947" s="5" t="str">
        <v>Planned</v>
      </c>
      <c r="J2947" s="220">
        <f>_xlfn.XLOOKUP(G2947,Calendar!$A$2:$A$300,Calendar!$B$2:$B$300)</f>
        <v>43549</v>
      </c>
      <c r="K2947" s="5" t="b">
        <f t="shared" ca="1" si="141"/>
        <v>0</v>
      </c>
      <c r="L2947" s="5" t="str">
        <f t="shared" si="142"/>
        <v>MathMath-U-See: Pre-Algebra141</v>
      </c>
    </row>
    <row r="2948" spans="1:12" hidden="1" x14ac:dyDescent="0.25">
      <c r="A2948" s="217" t="str">
        <f t="shared" si="140"/>
        <v>ƒ __/__</v>
      </c>
      <c r="B2948" s="217" t="str">
        <f>IFERROR(IF(VLOOKUP(L2948,ActivityList[#Data],13,0)="Yes"," "&amp;Map,"")&amp;IF(VLOOKUP(L2948,ActivityList[#Data],14,0)="Yes"," "&amp;Timeline,IF(VLOOKUP(L2948,ActivityList[#Data],14,0)="Figure"," "&amp;Timeline&amp;Figure,"")),"")</f>
        <v/>
      </c>
      <c r="C2948" s="85" t="str">
        <v>Lesson 24</v>
      </c>
      <c r="D2948" s="218" t="str">
        <v>Math-U-See: Pre-Algebra</v>
      </c>
      <c r="E2948" s="218" t="str">
        <v>Math</v>
      </c>
      <c r="F2948" s="219">
        <v>0</v>
      </c>
      <c r="G2948" s="5">
        <v>146</v>
      </c>
      <c r="H2948" s="5" t="str">
        <v>Ethan</v>
      </c>
      <c r="I2948" s="5" t="str">
        <v>Planned</v>
      </c>
      <c r="J2948" s="220">
        <f>_xlfn.XLOOKUP(G2948,Calendar!$A$2:$A$300,Calendar!$B$2:$B$300)</f>
        <v>43556</v>
      </c>
      <c r="K2948" s="5" t="b">
        <f t="shared" ca="1" si="141"/>
        <v>0</v>
      </c>
      <c r="L2948" s="5" t="str">
        <f t="shared" si="142"/>
        <v>MathMath-U-See: Pre-Algebra146</v>
      </c>
    </row>
    <row r="2949" spans="1:12" hidden="1" x14ac:dyDescent="0.25">
      <c r="A2949" s="217" t="str">
        <f t="shared" ref="A2949:A3012" si="143">Planned&amp;" __/__"</f>
        <v>ƒ __/__</v>
      </c>
      <c r="B2949" s="217" t="str">
        <f>IFERROR(IF(VLOOKUP(L2949,ActivityList[#Data],13,0)="Yes"," "&amp;Map,"")&amp;IF(VLOOKUP(L2949,ActivityList[#Data],14,0)="Yes"," "&amp;Timeline,IF(VLOOKUP(L2949,ActivityList[#Data],14,0)="Figure"," "&amp;Timeline&amp;Figure,"")),"")</f>
        <v/>
      </c>
      <c r="C2949" s="85" t="str">
        <v>Lesson 25</v>
      </c>
      <c r="D2949" s="218" t="str">
        <v>Math-U-See: Pre-Algebra</v>
      </c>
      <c r="E2949" s="218" t="str">
        <v>Math</v>
      </c>
      <c r="F2949" s="219">
        <v>0</v>
      </c>
      <c r="G2949" s="5">
        <v>151</v>
      </c>
      <c r="H2949" s="5" t="str">
        <v>Ethan</v>
      </c>
      <c r="I2949" s="5" t="str">
        <v>Planned</v>
      </c>
      <c r="J2949" s="220">
        <f>_xlfn.XLOOKUP(G2949,Calendar!$A$2:$A$300,Calendar!$B$2:$B$300)</f>
        <v>43563</v>
      </c>
      <c r="K2949" s="5" t="b">
        <f t="shared" ca="1" si="141"/>
        <v>0</v>
      </c>
      <c r="L2949" s="5" t="str">
        <f t="shared" si="142"/>
        <v>MathMath-U-See: Pre-Algebra151</v>
      </c>
    </row>
    <row r="2950" spans="1:12" hidden="1" x14ac:dyDescent="0.25">
      <c r="A2950" s="217" t="str">
        <f t="shared" si="143"/>
        <v>ƒ __/__</v>
      </c>
      <c r="B2950" s="217" t="str">
        <f>IFERROR(IF(VLOOKUP(L2950,ActivityList[#Data],13,0)="Yes"," "&amp;Map,"")&amp;IF(VLOOKUP(L2950,ActivityList[#Data],14,0)="Yes"," "&amp;Timeline,IF(VLOOKUP(L2950,ActivityList[#Data],14,0)="Figure"," "&amp;Timeline&amp;Figure,"")),"")</f>
        <v/>
      </c>
      <c r="C2950" s="85" t="str">
        <v>Lesson 26</v>
      </c>
      <c r="D2950" s="218" t="str">
        <v>Math-U-See: Pre-Algebra</v>
      </c>
      <c r="E2950" s="218" t="str">
        <v>Math</v>
      </c>
      <c r="F2950" s="219">
        <v>0</v>
      </c>
      <c r="G2950" s="5">
        <v>156</v>
      </c>
      <c r="H2950" s="5" t="str">
        <v>Ethan</v>
      </c>
      <c r="I2950" s="5" t="str">
        <v>Planned</v>
      </c>
      <c r="J2950" s="220">
        <f>_xlfn.XLOOKUP(G2950,Calendar!$A$2:$A$300,Calendar!$B$2:$B$300)</f>
        <v>43570</v>
      </c>
      <c r="K2950" s="5" t="b">
        <f t="shared" ca="1" si="141"/>
        <v>0</v>
      </c>
      <c r="L2950" s="5" t="str">
        <f t="shared" si="142"/>
        <v>MathMath-U-See: Pre-Algebra156</v>
      </c>
    </row>
    <row r="2951" spans="1:12" hidden="1" x14ac:dyDescent="0.25">
      <c r="A2951" s="217" t="str">
        <f t="shared" si="143"/>
        <v>ƒ __/__</v>
      </c>
      <c r="B2951" s="217" t="str">
        <f>IFERROR(IF(VLOOKUP(L2951,ActivityList[#Data],13,0)="Yes"," "&amp;Map,"")&amp;IF(VLOOKUP(L2951,ActivityList[#Data],14,0)="Yes"," "&amp;Timeline,IF(VLOOKUP(L2951,ActivityList[#Data],14,0)="Figure"," "&amp;Timeline&amp;Figure,"")),"")</f>
        <v/>
      </c>
      <c r="C2951" s="85" t="str">
        <v>Lesson 27</v>
      </c>
      <c r="D2951" s="218" t="str">
        <v>Math-U-See: Pre-Algebra</v>
      </c>
      <c r="E2951" s="218" t="str">
        <v>Math</v>
      </c>
      <c r="F2951" s="219">
        <v>0</v>
      </c>
      <c r="G2951" s="5">
        <v>161</v>
      </c>
      <c r="H2951" s="5" t="str">
        <v>Ethan</v>
      </c>
      <c r="I2951" s="5" t="str">
        <v>Planned</v>
      </c>
      <c r="J2951" s="220">
        <f>_xlfn.XLOOKUP(G2951,Calendar!$A$2:$A$300,Calendar!$B$2:$B$300)</f>
        <v>43577</v>
      </c>
      <c r="K2951" s="5" t="b">
        <f t="shared" ca="1" si="141"/>
        <v>0</v>
      </c>
      <c r="L2951" s="5" t="str">
        <f t="shared" si="142"/>
        <v>MathMath-U-See: Pre-Algebra161</v>
      </c>
    </row>
    <row r="2952" spans="1:12" hidden="1" x14ac:dyDescent="0.25">
      <c r="A2952" s="217" t="str">
        <f t="shared" si="143"/>
        <v>ƒ __/__</v>
      </c>
      <c r="B2952" s="217" t="str">
        <f>IFERROR(IF(VLOOKUP(L2952,ActivityList[#Data],13,0)="Yes"," "&amp;Map,"")&amp;IF(VLOOKUP(L2952,ActivityList[#Data],14,0)="Yes"," "&amp;Timeline,IF(VLOOKUP(L2952,ActivityList[#Data],14,0)="Figure"," "&amp;Timeline&amp;Figure,"")),"")</f>
        <v/>
      </c>
      <c r="C2952" s="85" t="str">
        <v>Lesson 28</v>
      </c>
      <c r="D2952" s="218" t="str">
        <v>Math-U-See: Pre-Algebra</v>
      </c>
      <c r="E2952" s="218" t="str">
        <v>Math</v>
      </c>
      <c r="F2952" s="219">
        <v>0</v>
      </c>
      <c r="G2952" s="5">
        <v>166</v>
      </c>
      <c r="H2952" s="5" t="str">
        <v>Ethan</v>
      </c>
      <c r="I2952" s="5" t="str">
        <v>Planned</v>
      </c>
      <c r="J2952" s="220">
        <f>_xlfn.XLOOKUP(G2952,Calendar!$A$2:$A$300,Calendar!$B$2:$B$300)</f>
        <v>43584</v>
      </c>
      <c r="K2952" s="5" t="b">
        <f t="shared" ca="1" si="141"/>
        <v>0</v>
      </c>
      <c r="L2952" s="5" t="str">
        <f t="shared" si="142"/>
        <v>MathMath-U-See: Pre-Algebra166</v>
      </c>
    </row>
    <row r="2953" spans="1:12" hidden="1" x14ac:dyDescent="0.25">
      <c r="A2953" s="217" t="str">
        <f t="shared" si="143"/>
        <v>ƒ __/__</v>
      </c>
      <c r="B2953" s="217" t="str">
        <f>IFERROR(IF(VLOOKUP(L2953,ActivityList[#Data],13,0)="Yes"," "&amp;Map,"")&amp;IF(VLOOKUP(L2953,ActivityList[#Data],14,0)="Yes"," "&amp;Timeline,IF(VLOOKUP(L2953,ActivityList[#Data],14,0)="Figure"," "&amp;Timeline&amp;Figure,"")),"")</f>
        <v/>
      </c>
      <c r="C2953" s="85" t="str">
        <v>Lesson 29</v>
      </c>
      <c r="D2953" s="218" t="str">
        <v>Math-U-See: Pre-Algebra</v>
      </c>
      <c r="E2953" s="218" t="str">
        <v>Math</v>
      </c>
      <c r="F2953" s="219">
        <v>0</v>
      </c>
      <c r="G2953" s="5">
        <v>171</v>
      </c>
      <c r="H2953" s="5" t="str">
        <v>Ethan</v>
      </c>
      <c r="I2953" s="5" t="str">
        <v>Planned</v>
      </c>
      <c r="J2953" s="220">
        <f>_xlfn.XLOOKUP(G2953,Calendar!$A$2:$A$300,Calendar!$B$2:$B$300)</f>
        <v>43591</v>
      </c>
      <c r="K2953" s="5" t="b">
        <f t="shared" ca="1" si="141"/>
        <v>0</v>
      </c>
      <c r="L2953" s="5" t="str">
        <f t="shared" si="142"/>
        <v>MathMath-U-See: Pre-Algebra171</v>
      </c>
    </row>
    <row r="2954" spans="1:12" hidden="1" x14ac:dyDescent="0.25">
      <c r="A2954" s="217" t="str">
        <f t="shared" si="143"/>
        <v>ƒ __/__</v>
      </c>
      <c r="B2954" s="217" t="str">
        <f>IFERROR(IF(VLOOKUP(L2954,ActivityList[#Data],13,0)="Yes"," "&amp;Map,"")&amp;IF(VLOOKUP(L2954,ActivityList[#Data],14,0)="Yes"," "&amp;Timeline,IF(VLOOKUP(L2954,ActivityList[#Data],14,0)="Figure"," "&amp;Timeline&amp;Figure,"")),"")</f>
        <v/>
      </c>
      <c r="C2954" s="85" t="str">
        <v>Lesson 30</v>
      </c>
      <c r="D2954" s="218" t="str">
        <v>Math-U-See: Pre-Algebra</v>
      </c>
      <c r="E2954" s="218" t="str">
        <v>Math</v>
      </c>
      <c r="F2954" s="219">
        <v>0</v>
      </c>
      <c r="G2954" s="5">
        <v>176</v>
      </c>
      <c r="H2954" s="5" t="str">
        <v>Ethan</v>
      </c>
      <c r="I2954" s="5" t="str">
        <v>Planned</v>
      </c>
      <c r="J2954" s="220">
        <f>_xlfn.XLOOKUP(G2954,Calendar!$A$2:$A$300,Calendar!$B$2:$B$300)</f>
        <v>43598</v>
      </c>
      <c r="K2954" s="5" t="b">
        <f t="shared" ca="1" si="141"/>
        <v>0</v>
      </c>
      <c r="L2954" s="5" t="str">
        <f t="shared" si="142"/>
        <v>MathMath-U-See: Pre-Algebra176</v>
      </c>
    </row>
    <row r="2955" spans="1:12" hidden="1" x14ac:dyDescent="0.25">
      <c r="A2955" s="217" t="str">
        <f t="shared" si="143"/>
        <v>ƒ __/__</v>
      </c>
      <c r="B2955" s="217" t="str">
        <f>IFERROR(IF(VLOOKUP(L2955,ActivityList[#Data],13,0)="Yes"," "&amp;Map,"")&amp;IF(VLOOKUP(L2955,ActivityList[#Data],14,0)="Yes"," "&amp;Timeline,IF(VLOOKUP(L2955,ActivityList[#Data],14,0)="Figure"," "&amp;Timeline&amp;Figure,"")),"")</f>
        <v/>
      </c>
      <c r="C2955" s="85" t="str">
        <v>Do 15 minutes of Khan Academy math activities</v>
      </c>
      <c r="D2955" s="218" t="str">
        <v>+ Khan Academy</v>
      </c>
      <c r="E2955" s="218" t="str">
        <v>Math</v>
      </c>
      <c r="F2955" s="219">
        <v>0</v>
      </c>
      <c r="G2955" s="5">
        <v>36</v>
      </c>
      <c r="H2955" s="5" t="str">
        <v>Jesse</v>
      </c>
      <c r="I2955" s="5" t="str">
        <v>Planned</v>
      </c>
      <c r="J2955" s="220">
        <f>_xlfn.XLOOKUP(G2955,Calendar!$A$2:$A$300,Calendar!$B$2:$B$300)</f>
        <v>43395</v>
      </c>
      <c r="K2955" s="5" t="b">
        <f t="shared" ca="1" si="141"/>
        <v>0</v>
      </c>
      <c r="L2955" s="5" t="str">
        <f t="shared" si="142"/>
        <v>Math+ Khan Academy36</v>
      </c>
    </row>
    <row r="2956" spans="1:12" hidden="1" x14ac:dyDescent="0.25">
      <c r="A2956" s="217" t="str">
        <f t="shared" si="143"/>
        <v>ƒ __/__</v>
      </c>
      <c r="B2956" s="217" t="str">
        <f>IFERROR(IF(VLOOKUP(L2956,ActivityList[#Data],13,0)="Yes"," "&amp;Map,"")&amp;IF(VLOOKUP(L2956,ActivityList[#Data],14,0)="Yes"," "&amp;Timeline,IF(VLOOKUP(L2956,ActivityList[#Data],14,0)="Figure"," "&amp;Timeline&amp;Figure,"")),"")</f>
        <v/>
      </c>
      <c r="C2956" s="85" t="str">
        <v>Do 15 minutes of Khan Academy math activities</v>
      </c>
      <c r="D2956" s="218" t="str">
        <v>+ Khan Academy</v>
      </c>
      <c r="E2956" s="218" t="str">
        <v>Math</v>
      </c>
      <c r="F2956" s="219">
        <v>0</v>
      </c>
      <c r="G2956" s="5">
        <v>38</v>
      </c>
      <c r="H2956" s="5" t="str">
        <v>Jesse</v>
      </c>
      <c r="I2956" s="5" t="str">
        <v>Planned</v>
      </c>
      <c r="J2956" s="220">
        <f>_xlfn.XLOOKUP(G2956,Calendar!$A$2:$A$300,Calendar!$B$2:$B$300)</f>
        <v>43397</v>
      </c>
      <c r="K2956" s="5" t="b">
        <f t="shared" ca="1" si="141"/>
        <v>0</v>
      </c>
      <c r="L2956" s="5" t="str">
        <f t="shared" si="142"/>
        <v>Math+ Khan Academy38</v>
      </c>
    </row>
    <row r="2957" spans="1:12" hidden="1" x14ac:dyDescent="0.25">
      <c r="A2957" s="217" t="str">
        <f t="shared" si="143"/>
        <v>ƒ __/__</v>
      </c>
      <c r="B2957" s="217" t="str">
        <f>IFERROR(IF(VLOOKUP(L2957,ActivityList[#Data],13,0)="Yes"," "&amp;Map,"")&amp;IF(VLOOKUP(L2957,ActivityList[#Data],14,0)="Yes"," "&amp;Timeline,IF(VLOOKUP(L2957,ActivityList[#Data],14,0)="Figure"," "&amp;Timeline&amp;Figure,"")),"")</f>
        <v/>
      </c>
      <c r="C2957" s="85" t="str">
        <v>Do 15 minutes of Khan Academy math activities</v>
      </c>
      <c r="D2957" s="218" t="str">
        <v>+ Khan Academy</v>
      </c>
      <c r="E2957" s="218" t="str">
        <v>Math</v>
      </c>
      <c r="F2957" s="219">
        <v>0</v>
      </c>
      <c r="G2957" s="5">
        <v>41</v>
      </c>
      <c r="H2957" s="5" t="str">
        <v>Jesse</v>
      </c>
      <c r="I2957" s="5" t="str">
        <v>Planned</v>
      </c>
      <c r="J2957" s="220">
        <f>_xlfn.XLOOKUP(G2957,Calendar!$A$2:$A$300,Calendar!$B$2:$B$300)</f>
        <v>43402</v>
      </c>
      <c r="K2957" s="5" t="b">
        <f t="shared" ca="1" si="141"/>
        <v>0</v>
      </c>
      <c r="L2957" s="5" t="str">
        <f t="shared" si="142"/>
        <v>Math+ Khan Academy41</v>
      </c>
    </row>
    <row r="2958" spans="1:12" hidden="1" x14ac:dyDescent="0.25">
      <c r="A2958" s="217" t="str">
        <f t="shared" si="143"/>
        <v>ƒ __/__</v>
      </c>
      <c r="B2958" s="217" t="str">
        <f>IFERROR(IF(VLOOKUP(L2958,ActivityList[#Data],13,0)="Yes"," "&amp;Map,"")&amp;IF(VLOOKUP(L2958,ActivityList[#Data],14,0)="Yes"," "&amp;Timeline,IF(VLOOKUP(L2958,ActivityList[#Data],14,0)="Figure"," "&amp;Timeline&amp;Figure,"")),"")</f>
        <v/>
      </c>
      <c r="C2958" s="85" t="str">
        <v>Do 15 minutes of Khan Academy math activities</v>
      </c>
      <c r="D2958" s="218" t="str">
        <v>+ Khan Academy</v>
      </c>
      <c r="E2958" s="218" t="str">
        <v>Math</v>
      </c>
      <c r="F2958" s="219">
        <v>0</v>
      </c>
      <c r="G2958" s="5">
        <v>43</v>
      </c>
      <c r="H2958" s="5" t="str">
        <v>Jesse</v>
      </c>
      <c r="I2958" s="5" t="str">
        <v>Planned</v>
      </c>
      <c r="J2958" s="220">
        <f>_xlfn.XLOOKUP(G2958,Calendar!$A$2:$A$300,Calendar!$B$2:$B$300)</f>
        <v>43404</v>
      </c>
      <c r="K2958" s="5" t="b">
        <f t="shared" ca="1" si="141"/>
        <v>0</v>
      </c>
      <c r="L2958" s="5" t="str">
        <f t="shared" si="142"/>
        <v>Math+ Khan Academy43</v>
      </c>
    </row>
    <row r="2959" spans="1:12" hidden="1" x14ac:dyDescent="0.25">
      <c r="A2959" s="217" t="str">
        <f t="shared" si="143"/>
        <v>ƒ __/__</v>
      </c>
      <c r="B2959" s="217" t="str">
        <f>IFERROR(IF(VLOOKUP(L2959,ActivityList[#Data],13,0)="Yes"," "&amp;Map,"")&amp;IF(VLOOKUP(L2959,ActivityList[#Data],14,0)="Yes"," "&amp;Timeline,IF(VLOOKUP(L2959,ActivityList[#Data],14,0)="Figure"," "&amp;Timeline&amp;Figure,"")),"")</f>
        <v/>
      </c>
      <c r="C2959" s="85" t="str">
        <v>Do 15 minutes of Khan Academy math activities</v>
      </c>
      <c r="D2959" s="218" t="str">
        <v>+ Khan Academy</v>
      </c>
      <c r="E2959" s="218" t="str">
        <v>Math</v>
      </c>
      <c r="F2959" s="219">
        <v>0</v>
      </c>
      <c r="G2959" s="5">
        <v>46</v>
      </c>
      <c r="H2959" s="5" t="str">
        <v>Jesse</v>
      </c>
      <c r="I2959" s="5" t="str">
        <v>Planned</v>
      </c>
      <c r="J2959" s="220">
        <f>_xlfn.XLOOKUP(G2959,Calendar!$A$2:$A$300,Calendar!$B$2:$B$300)</f>
        <v>43409</v>
      </c>
      <c r="K2959" s="5" t="b">
        <f t="shared" ca="1" si="141"/>
        <v>0</v>
      </c>
      <c r="L2959" s="5" t="str">
        <f t="shared" si="142"/>
        <v>Math+ Khan Academy46</v>
      </c>
    </row>
    <row r="2960" spans="1:12" hidden="1" x14ac:dyDescent="0.25">
      <c r="A2960" s="217" t="str">
        <f t="shared" si="143"/>
        <v>ƒ __/__</v>
      </c>
      <c r="B2960" s="217" t="str">
        <f>IFERROR(IF(VLOOKUP(L2960,ActivityList[#Data],13,0)="Yes"," "&amp;Map,"")&amp;IF(VLOOKUP(L2960,ActivityList[#Data],14,0)="Yes"," "&amp;Timeline,IF(VLOOKUP(L2960,ActivityList[#Data],14,0)="Figure"," "&amp;Timeline&amp;Figure,"")),"")</f>
        <v/>
      </c>
      <c r="C2960" s="85" t="str">
        <v>Do 15 minutes of Khan Academy math activities</v>
      </c>
      <c r="D2960" s="218" t="str">
        <v>+ Khan Academy</v>
      </c>
      <c r="E2960" s="218" t="str">
        <v>Math</v>
      </c>
      <c r="F2960" s="219">
        <v>0</v>
      </c>
      <c r="G2960" s="5">
        <v>48</v>
      </c>
      <c r="H2960" s="5" t="str">
        <v>Jesse</v>
      </c>
      <c r="I2960" s="5" t="str">
        <v>Planned</v>
      </c>
      <c r="J2960" s="220">
        <f>_xlfn.XLOOKUP(G2960,Calendar!$A$2:$A$300,Calendar!$B$2:$B$300)</f>
        <v>43411</v>
      </c>
      <c r="K2960" s="5" t="b">
        <f t="shared" ca="1" si="141"/>
        <v>0</v>
      </c>
      <c r="L2960" s="5" t="str">
        <f t="shared" si="142"/>
        <v>Math+ Khan Academy48</v>
      </c>
    </row>
    <row r="2961" spans="1:12" hidden="1" x14ac:dyDescent="0.25">
      <c r="A2961" s="217" t="str">
        <f t="shared" si="143"/>
        <v>ƒ __/__</v>
      </c>
      <c r="B2961" s="217" t="str">
        <f>IFERROR(IF(VLOOKUP(L2961,ActivityList[#Data],13,0)="Yes"," "&amp;Map,"")&amp;IF(VLOOKUP(L2961,ActivityList[#Data],14,0)="Yes"," "&amp;Timeline,IF(VLOOKUP(L2961,ActivityList[#Data],14,0)="Figure"," "&amp;Timeline&amp;Figure,"")),"")</f>
        <v/>
      </c>
      <c r="C2961" s="85" t="str">
        <v>Do 15 minutes of Khan Academy math activities</v>
      </c>
      <c r="D2961" s="218" t="str">
        <v>+ Khan Academy</v>
      </c>
      <c r="E2961" s="218" t="str">
        <v>Math</v>
      </c>
      <c r="F2961" s="219">
        <v>0</v>
      </c>
      <c r="G2961" s="5">
        <v>51</v>
      </c>
      <c r="H2961" s="5" t="str">
        <v>Jesse</v>
      </c>
      <c r="I2961" s="5" t="str">
        <v>Planned</v>
      </c>
      <c r="J2961" s="220">
        <f>_xlfn.XLOOKUP(G2961,Calendar!$A$2:$A$300,Calendar!$B$2:$B$300)</f>
        <v>43416</v>
      </c>
      <c r="K2961" s="5" t="b">
        <f t="shared" ca="1" si="141"/>
        <v>0</v>
      </c>
      <c r="L2961" s="5" t="str">
        <f t="shared" si="142"/>
        <v>Math+ Khan Academy51</v>
      </c>
    </row>
    <row r="2962" spans="1:12" hidden="1" x14ac:dyDescent="0.25">
      <c r="A2962" s="217" t="str">
        <f t="shared" si="143"/>
        <v>ƒ __/__</v>
      </c>
      <c r="B2962" s="217" t="str">
        <f>IFERROR(IF(VLOOKUP(L2962,ActivityList[#Data],13,0)="Yes"," "&amp;Map,"")&amp;IF(VLOOKUP(L2962,ActivityList[#Data],14,0)="Yes"," "&amp;Timeline,IF(VLOOKUP(L2962,ActivityList[#Data],14,0)="Figure"," "&amp;Timeline&amp;Figure,"")),"")</f>
        <v/>
      </c>
      <c r="C2962" s="85" t="str">
        <v>Do 15 minutes of Khan Academy math activities</v>
      </c>
      <c r="D2962" s="218" t="str">
        <v>+ Khan Academy</v>
      </c>
      <c r="E2962" s="218" t="str">
        <v>Math</v>
      </c>
      <c r="F2962" s="219">
        <v>0</v>
      </c>
      <c r="G2962" s="5">
        <v>53</v>
      </c>
      <c r="H2962" s="5" t="str">
        <v>Jesse</v>
      </c>
      <c r="I2962" s="5" t="str">
        <v>Planned</v>
      </c>
      <c r="J2962" s="220">
        <f>_xlfn.XLOOKUP(G2962,Calendar!$A$2:$A$300,Calendar!$B$2:$B$300)</f>
        <v>43418</v>
      </c>
      <c r="K2962" s="5" t="b">
        <f t="shared" ca="1" si="141"/>
        <v>0</v>
      </c>
      <c r="L2962" s="5" t="str">
        <f t="shared" si="142"/>
        <v>Math+ Khan Academy53</v>
      </c>
    </row>
    <row r="2963" spans="1:12" hidden="1" x14ac:dyDescent="0.25">
      <c r="A2963" s="217" t="str">
        <f t="shared" si="143"/>
        <v>ƒ __/__</v>
      </c>
      <c r="B2963" s="217" t="str">
        <f>IFERROR(IF(VLOOKUP(L2963,ActivityList[#Data],13,0)="Yes"," "&amp;Map,"")&amp;IF(VLOOKUP(L2963,ActivityList[#Data],14,0)="Yes"," "&amp;Timeline,IF(VLOOKUP(L2963,ActivityList[#Data],14,0)="Figure"," "&amp;Timeline&amp;Figure,"")),"")</f>
        <v/>
      </c>
      <c r="C2963" s="85" t="str">
        <v>Do 15 minutes of Khan Academy math activities</v>
      </c>
      <c r="D2963" s="218" t="str">
        <v>+ Khan Academy</v>
      </c>
      <c r="E2963" s="218" t="str">
        <v>Math</v>
      </c>
      <c r="F2963" s="219">
        <v>0</v>
      </c>
      <c r="G2963" s="5">
        <v>56</v>
      </c>
      <c r="H2963" s="5" t="str">
        <v>Jesse</v>
      </c>
      <c r="I2963" s="5" t="str">
        <v>Planned</v>
      </c>
      <c r="J2963" s="220">
        <f>_xlfn.XLOOKUP(G2963,Calendar!$A$2:$A$300,Calendar!$B$2:$B$300)</f>
        <v>43423</v>
      </c>
      <c r="K2963" s="5" t="b">
        <f t="shared" ref="K2963:K3026" ca="1" si="144">J2963&lt;=$D$1</f>
        <v>0</v>
      </c>
      <c r="L2963" s="5" t="str">
        <f t="shared" ref="L2963:L3026" si="145">E2963&amp;D2963&amp;G2963</f>
        <v>Math+ Khan Academy56</v>
      </c>
    </row>
    <row r="2964" spans="1:12" hidden="1" x14ac:dyDescent="0.25">
      <c r="A2964" s="217" t="str">
        <f t="shared" si="143"/>
        <v>ƒ __/__</v>
      </c>
      <c r="B2964" s="217" t="str">
        <f>IFERROR(IF(VLOOKUP(L2964,ActivityList[#Data],13,0)="Yes"," "&amp;Map,"")&amp;IF(VLOOKUP(L2964,ActivityList[#Data],14,0)="Yes"," "&amp;Timeline,IF(VLOOKUP(L2964,ActivityList[#Data],14,0)="Figure"," "&amp;Timeline&amp;Figure,"")),"")</f>
        <v/>
      </c>
      <c r="C2964" s="85" t="str">
        <v>Do 15 minutes of Khan Academy math activities</v>
      </c>
      <c r="D2964" s="218" t="str">
        <v>+ Khan Academy</v>
      </c>
      <c r="E2964" s="218" t="str">
        <v>Math</v>
      </c>
      <c r="F2964" s="219">
        <v>0</v>
      </c>
      <c r="G2964" s="5">
        <v>58</v>
      </c>
      <c r="H2964" s="5" t="str">
        <v>Jesse</v>
      </c>
      <c r="I2964" s="5" t="str">
        <v>Planned</v>
      </c>
      <c r="J2964" s="220">
        <f>_xlfn.XLOOKUP(G2964,Calendar!$A$2:$A$300,Calendar!$B$2:$B$300)</f>
        <v>43425</v>
      </c>
      <c r="K2964" s="5" t="b">
        <f t="shared" ca="1" si="144"/>
        <v>0</v>
      </c>
      <c r="L2964" s="5" t="str">
        <f t="shared" si="145"/>
        <v>Math+ Khan Academy58</v>
      </c>
    </row>
    <row r="2965" spans="1:12" hidden="1" x14ac:dyDescent="0.25">
      <c r="A2965" s="217" t="str">
        <f t="shared" si="143"/>
        <v>ƒ __/__</v>
      </c>
      <c r="B2965" s="217" t="str">
        <f>IFERROR(IF(VLOOKUP(L2965,ActivityList[#Data],13,0)="Yes"," "&amp;Map,"")&amp;IF(VLOOKUP(L2965,ActivityList[#Data],14,0)="Yes"," "&amp;Timeline,IF(VLOOKUP(L2965,ActivityList[#Data],14,0)="Figure"," "&amp;Timeline&amp;Figure,"")),"")</f>
        <v/>
      </c>
      <c r="C2965" s="85" t="str">
        <v>Do 15 minutes of Khan Academy math activities</v>
      </c>
      <c r="D2965" s="218" t="str">
        <v>+ Khan Academy</v>
      </c>
      <c r="E2965" s="218" t="str">
        <v>Math</v>
      </c>
      <c r="F2965" s="219">
        <v>0</v>
      </c>
      <c r="G2965" s="5">
        <v>61</v>
      </c>
      <c r="H2965" s="5" t="str">
        <v>Jesse</v>
      </c>
      <c r="I2965" s="5" t="str">
        <v>Planned</v>
      </c>
      <c r="J2965" s="220">
        <f>_xlfn.XLOOKUP(G2965,Calendar!$A$2:$A$300,Calendar!$B$2:$B$300)</f>
        <v>43430</v>
      </c>
      <c r="K2965" s="5" t="b">
        <f t="shared" ca="1" si="144"/>
        <v>0</v>
      </c>
      <c r="L2965" s="5" t="str">
        <f t="shared" si="145"/>
        <v>Math+ Khan Academy61</v>
      </c>
    </row>
    <row r="2966" spans="1:12" hidden="1" x14ac:dyDescent="0.25">
      <c r="A2966" s="217" t="str">
        <f t="shared" si="143"/>
        <v>ƒ __/__</v>
      </c>
      <c r="B2966" s="217" t="str">
        <f>IFERROR(IF(VLOOKUP(L2966,ActivityList[#Data],13,0)="Yes"," "&amp;Map,"")&amp;IF(VLOOKUP(L2966,ActivityList[#Data],14,0)="Yes"," "&amp;Timeline,IF(VLOOKUP(L2966,ActivityList[#Data],14,0)="Figure"," "&amp;Timeline&amp;Figure,"")),"")</f>
        <v/>
      </c>
      <c r="C2966" s="85" t="str">
        <v>Do 15 minutes of Khan Academy math activities</v>
      </c>
      <c r="D2966" s="218" t="str">
        <v>+ Khan Academy</v>
      </c>
      <c r="E2966" s="218" t="str">
        <v>Math</v>
      </c>
      <c r="F2966" s="219">
        <v>0</v>
      </c>
      <c r="G2966" s="5">
        <v>63</v>
      </c>
      <c r="H2966" s="5" t="str">
        <v>Jesse</v>
      </c>
      <c r="I2966" s="5" t="str">
        <v>Planned</v>
      </c>
      <c r="J2966" s="220">
        <f>_xlfn.XLOOKUP(G2966,Calendar!$A$2:$A$300,Calendar!$B$2:$B$300)</f>
        <v>43432</v>
      </c>
      <c r="K2966" s="5" t="b">
        <f t="shared" ca="1" si="144"/>
        <v>0</v>
      </c>
      <c r="L2966" s="5" t="str">
        <f t="shared" si="145"/>
        <v>Math+ Khan Academy63</v>
      </c>
    </row>
    <row r="2967" spans="1:12" hidden="1" x14ac:dyDescent="0.25">
      <c r="A2967" s="217" t="str">
        <f t="shared" si="143"/>
        <v>ƒ __/__</v>
      </c>
      <c r="B2967" s="217" t="str">
        <f>IFERROR(IF(VLOOKUP(L2967,ActivityList[#Data],13,0)="Yes"," "&amp;Map,"")&amp;IF(VLOOKUP(L2967,ActivityList[#Data],14,0)="Yes"," "&amp;Timeline,IF(VLOOKUP(L2967,ActivityList[#Data],14,0)="Figure"," "&amp;Timeline&amp;Figure,"")),"")</f>
        <v/>
      </c>
      <c r="C2967" s="85" t="str">
        <v>Do 15 minutes of Khan Academy math activities</v>
      </c>
      <c r="D2967" s="218" t="str">
        <v>+ Khan Academy</v>
      </c>
      <c r="E2967" s="218" t="str">
        <v>Math</v>
      </c>
      <c r="F2967" s="219">
        <v>0</v>
      </c>
      <c r="G2967" s="5">
        <v>66</v>
      </c>
      <c r="H2967" s="5" t="str">
        <v>Jesse</v>
      </c>
      <c r="I2967" s="5" t="str">
        <v>Planned</v>
      </c>
      <c r="J2967" s="220">
        <f>_xlfn.XLOOKUP(G2967,Calendar!$A$2:$A$300,Calendar!$B$2:$B$300)</f>
        <v>43437</v>
      </c>
      <c r="K2967" s="5" t="b">
        <f t="shared" ca="1" si="144"/>
        <v>0</v>
      </c>
      <c r="L2967" s="5" t="str">
        <f t="shared" si="145"/>
        <v>Math+ Khan Academy66</v>
      </c>
    </row>
    <row r="2968" spans="1:12" hidden="1" x14ac:dyDescent="0.25">
      <c r="A2968" s="217" t="str">
        <f t="shared" si="143"/>
        <v>ƒ __/__</v>
      </c>
      <c r="B2968" s="217" t="str">
        <f>IFERROR(IF(VLOOKUP(L2968,ActivityList[#Data],13,0)="Yes"," "&amp;Map,"")&amp;IF(VLOOKUP(L2968,ActivityList[#Data],14,0)="Yes"," "&amp;Timeline,IF(VLOOKUP(L2968,ActivityList[#Data],14,0)="Figure"," "&amp;Timeline&amp;Figure,"")),"")</f>
        <v/>
      </c>
      <c r="C2968" s="85" t="str">
        <v>Do 15 minutes of Khan Academy math activities</v>
      </c>
      <c r="D2968" s="218" t="str">
        <v>+ Khan Academy</v>
      </c>
      <c r="E2968" s="218" t="str">
        <v>Math</v>
      </c>
      <c r="F2968" s="219">
        <v>0</v>
      </c>
      <c r="G2968" s="5">
        <v>68</v>
      </c>
      <c r="H2968" s="5" t="str">
        <v>Jesse</v>
      </c>
      <c r="I2968" s="5" t="str">
        <v>Planned</v>
      </c>
      <c r="J2968" s="220">
        <f>_xlfn.XLOOKUP(G2968,Calendar!$A$2:$A$300,Calendar!$B$2:$B$300)</f>
        <v>43439</v>
      </c>
      <c r="K2968" s="5" t="b">
        <f t="shared" ca="1" si="144"/>
        <v>0</v>
      </c>
      <c r="L2968" s="5" t="str">
        <f t="shared" si="145"/>
        <v>Math+ Khan Academy68</v>
      </c>
    </row>
    <row r="2969" spans="1:12" hidden="1" x14ac:dyDescent="0.25">
      <c r="A2969" s="217" t="str">
        <f t="shared" si="143"/>
        <v>ƒ __/__</v>
      </c>
      <c r="B2969" s="217" t="str">
        <f>IFERROR(IF(VLOOKUP(L2969,ActivityList[#Data],13,0)="Yes"," "&amp;Map,"")&amp;IF(VLOOKUP(L2969,ActivityList[#Data],14,0)="Yes"," "&amp;Timeline,IF(VLOOKUP(L2969,ActivityList[#Data],14,0)="Figure"," "&amp;Timeline&amp;Figure,"")),"")</f>
        <v/>
      </c>
      <c r="C2969" s="85" t="str">
        <v>Do 15 minutes of Khan Academy math activities</v>
      </c>
      <c r="D2969" s="218" t="str">
        <v>+ Khan Academy</v>
      </c>
      <c r="E2969" s="218" t="str">
        <v>Math</v>
      </c>
      <c r="F2969" s="219">
        <v>0</v>
      </c>
      <c r="G2969" s="5">
        <v>71</v>
      </c>
      <c r="H2969" s="5" t="str">
        <v>Jesse</v>
      </c>
      <c r="I2969" s="5" t="str">
        <v>Planned</v>
      </c>
      <c r="J2969" s="220">
        <f>_xlfn.XLOOKUP(G2969,Calendar!$A$2:$A$300,Calendar!$B$2:$B$300)</f>
        <v>43444</v>
      </c>
      <c r="K2969" s="5" t="b">
        <f t="shared" ca="1" si="144"/>
        <v>0</v>
      </c>
      <c r="L2969" s="5" t="str">
        <f t="shared" si="145"/>
        <v>Math+ Khan Academy71</v>
      </c>
    </row>
    <row r="2970" spans="1:12" hidden="1" x14ac:dyDescent="0.25">
      <c r="A2970" s="217" t="str">
        <f t="shared" si="143"/>
        <v>ƒ __/__</v>
      </c>
      <c r="B2970" s="217" t="str">
        <f>IFERROR(IF(VLOOKUP(L2970,ActivityList[#Data],13,0)="Yes"," "&amp;Map,"")&amp;IF(VLOOKUP(L2970,ActivityList[#Data],14,0)="Yes"," "&amp;Timeline,IF(VLOOKUP(L2970,ActivityList[#Data],14,0)="Figure"," "&amp;Timeline&amp;Figure,"")),"")</f>
        <v/>
      </c>
      <c r="C2970" s="85" t="str">
        <v>Do 15 minutes of Khan Academy math activities</v>
      </c>
      <c r="D2970" s="218" t="str">
        <v>+ Khan Academy</v>
      </c>
      <c r="E2970" s="218" t="str">
        <v>Math</v>
      </c>
      <c r="F2970" s="219">
        <v>0</v>
      </c>
      <c r="G2970" s="5">
        <v>73</v>
      </c>
      <c r="H2970" s="5" t="str">
        <v>Jesse</v>
      </c>
      <c r="I2970" s="5" t="str">
        <v>Planned</v>
      </c>
      <c r="J2970" s="220">
        <f>_xlfn.XLOOKUP(G2970,Calendar!$A$2:$A$300,Calendar!$B$2:$B$300)</f>
        <v>43446</v>
      </c>
      <c r="K2970" s="5" t="b">
        <f t="shared" ca="1" si="144"/>
        <v>0</v>
      </c>
      <c r="L2970" s="5" t="str">
        <f t="shared" si="145"/>
        <v>Math+ Khan Academy73</v>
      </c>
    </row>
    <row r="2971" spans="1:12" hidden="1" x14ac:dyDescent="0.25">
      <c r="A2971" s="217" t="str">
        <f t="shared" si="143"/>
        <v>ƒ __/__</v>
      </c>
      <c r="B2971" s="217" t="str">
        <f>IFERROR(IF(VLOOKUP(L2971,ActivityList[#Data],13,0)="Yes"," "&amp;Map,"")&amp;IF(VLOOKUP(L2971,ActivityList[#Data],14,0)="Yes"," "&amp;Timeline,IF(VLOOKUP(L2971,ActivityList[#Data],14,0)="Figure"," "&amp;Timeline&amp;Figure,"")),"")</f>
        <v/>
      </c>
      <c r="C2971" s="85" t="str">
        <v>Do 15 minutes of Khan Academy math activities</v>
      </c>
      <c r="D2971" s="218" t="str">
        <v>+ Khan Academy</v>
      </c>
      <c r="E2971" s="218" t="str">
        <v>Math</v>
      </c>
      <c r="F2971" s="219">
        <v>0</v>
      </c>
      <c r="G2971" s="5">
        <v>76</v>
      </c>
      <c r="H2971" s="5" t="str">
        <v>Jesse</v>
      </c>
      <c r="I2971" s="5" t="str">
        <v>Planned</v>
      </c>
      <c r="J2971" s="220">
        <f>_xlfn.XLOOKUP(G2971,Calendar!$A$2:$A$300,Calendar!$B$2:$B$300)</f>
        <v>43451</v>
      </c>
      <c r="K2971" s="5" t="b">
        <f t="shared" ca="1" si="144"/>
        <v>0</v>
      </c>
      <c r="L2971" s="5" t="str">
        <f t="shared" si="145"/>
        <v>Math+ Khan Academy76</v>
      </c>
    </row>
    <row r="2972" spans="1:12" hidden="1" x14ac:dyDescent="0.25">
      <c r="A2972" s="217" t="str">
        <f t="shared" si="143"/>
        <v>ƒ __/__</v>
      </c>
      <c r="B2972" s="217" t="str">
        <f>IFERROR(IF(VLOOKUP(L2972,ActivityList[#Data],13,0)="Yes"," "&amp;Map,"")&amp;IF(VLOOKUP(L2972,ActivityList[#Data],14,0)="Yes"," "&amp;Timeline,IF(VLOOKUP(L2972,ActivityList[#Data],14,0)="Figure"," "&amp;Timeline&amp;Figure,"")),"")</f>
        <v/>
      </c>
      <c r="C2972" s="85" t="str">
        <v>Do 15 minutes of Khan Academy math activities</v>
      </c>
      <c r="D2972" s="218" t="str">
        <v>+ Khan Academy</v>
      </c>
      <c r="E2972" s="218" t="str">
        <v>Math</v>
      </c>
      <c r="F2972" s="219">
        <v>0</v>
      </c>
      <c r="G2972" s="5">
        <v>78</v>
      </c>
      <c r="H2972" s="5" t="str">
        <v>Jesse</v>
      </c>
      <c r="I2972" s="5" t="str">
        <v>Planned</v>
      </c>
      <c r="J2972" s="220">
        <f>_xlfn.XLOOKUP(G2972,Calendar!$A$2:$A$300,Calendar!$B$2:$B$300)</f>
        <v>43453</v>
      </c>
      <c r="K2972" s="5" t="b">
        <f t="shared" ca="1" si="144"/>
        <v>0</v>
      </c>
      <c r="L2972" s="5" t="str">
        <f t="shared" si="145"/>
        <v>Math+ Khan Academy78</v>
      </c>
    </row>
    <row r="2973" spans="1:12" hidden="1" x14ac:dyDescent="0.25">
      <c r="A2973" s="217" t="str">
        <f t="shared" si="143"/>
        <v>ƒ __/__</v>
      </c>
      <c r="B2973" s="217" t="str">
        <f>IFERROR(IF(VLOOKUP(L2973,ActivityList[#Data],13,0)="Yes"," "&amp;Map,"")&amp;IF(VLOOKUP(L2973,ActivityList[#Data],14,0)="Yes"," "&amp;Timeline,IF(VLOOKUP(L2973,ActivityList[#Data],14,0)="Figure"," "&amp;Timeline&amp;Figure,"")),"")</f>
        <v/>
      </c>
      <c r="C2973" s="85" t="str">
        <v>Do 15 minutes of Khan Academy math activities</v>
      </c>
      <c r="D2973" s="218" t="str">
        <v>+ Khan Academy</v>
      </c>
      <c r="E2973" s="218" t="str">
        <v>Math</v>
      </c>
      <c r="F2973" s="219">
        <v>0</v>
      </c>
      <c r="G2973" s="5">
        <v>81</v>
      </c>
      <c r="H2973" s="5" t="str">
        <v>Jesse</v>
      </c>
      <c r="I2973" s="5" t="str">
        <v>Planned</v>
      </c>
      <c r="J2973" s="220">
        <f>_xlfn.XLOOKUP(G2973,Calendar!$A$2:$A$300,Calendar!$B$2:$B$300)</f>
        <v>43461</v>
      </c>
      <c r="K2973" s="5" t="b">
        <f t="shared" ca="1" si="144"/>
        <v>0</v>
      </c>
      <c r="L2973" s="5" t="str">
        <f t="shared" si="145"/>
        <v>Math+ Khan Academy81</v>
      </c>
    </row>
    <row r="2974" spans="1:12" hidden="1" x14ac:dyDescent="0.25">
      <c r="A2974" s="217" t="str">
        <f t="shared" si="143"/>
        <v>ƒ __/__</v>
      </c>
      <c r="B2974" s="217" t="str">
        <f>IFERROR(IF(VLOOKUP(L2974,ActivityList[#Data],13,0)="Yes"," "&amp;Map,"")&amp;IF(VLOOKUP(L2974,ActivityList[#Data],14,0)="Yes"," "&amp;Timeline,IF(VLOOKUP(L2974,ActivityList[#Data],14,0)="Figure"," "&amp;Timeline&amp;Figure,"")),"")</f>
        <v/>
      </c>
      <c r="C2974" s="85" t="str">
        <v>Do 15 minutes of Khan Academy math activities</v>
      </c>
      <c r="D2974" s="218" t="str">
        <v>+ Khan Academy</v>
      </c>
      <c r="E2974" s="218" t="str">
        <v>Math</v>
      </c>
      <c r="F2974" s="219">
        <v>0</v>
      </c>
      <c r="G2974" s="5">
        <v>83</v>
      </c>
      <c r="H2974" s="5" t="str">
        <v>Jesse</v>
      </c>
      <c r="I2974" s="5" t="str">
        <v>Planned</v>
      </c>
      <c r="J2974" s="220">
        <f>_xlfn.XLOOKUP(G2974,Calendar!$A$2:$A$300,Calendar!$B$2:$B$300)</f>
        <v>43467</v>
      </c>
      <c r="K2974" s="5" t="b">
        <f t="shared" ca="1" si="144"/>
        <v>0</v>
      </c>
      <c r="L2974" s="5" t="str">
        <f t="shared" si="145"/>
        <v>Math+ Khan Academy83</v>
      </c>
    </row>
    <row r="2975" spans="1:12" hidden="1" x14ac:dyDescent="0.25">
      <c r="A2975" s="217" t="str">
        <f t="shared" si="143"/>
        <v>ƒ __/__</v>
      </c>
      <c r="B2975" s="217" t="str">
        <f>IFERROR(IF(VLOOKUP(L2975,ActivityList[#Data],13,0)="Yes"," "&amp;Map,"")&amp;IF(VLOOKUP(L2975,ActivityList[#Data],14,0)="Yes"," "&amp;Timeline,IF(VLOOKUP(L2975,ActivityList[#Data],14,0)="Figure"," "&amp;Timeline&amp;Figure,"")),"")</f>
        <v/>
      </c>
      <c r="C2975" s="85" t="str">
        <v>Do 15 minutes of Khan Academy math activities</v>
      </c>
      <c r="D2975" s="218" t="str">
        <v>+ Khan Academy</v>
      </c>
      <c r="E2975" s="218" t="str">
        <v>Math</v>
      </c>
      <c r="F2975" s="219">
        <v>0</v>
      </c>
      <c r="G2975" s="5">
        <v>86</v>
      </c>
      <c r="H2975" s="5" t="str">
        <v>Jesse</v>
      </c>
      <c r="I2975" s="5" t="str">
        <v>Planned</v>
      </c>
      <c r="J2975" s="220">
        <f>_xlfn.XLOOKUP(G2975,Calendar!$A$2:$A$300,Calendar!$B$2:$B$300)</f>
        <v>43472</v>
      </c>
      <c r="K2975" s="5" t="b">
        <f t="shared" ca="1" si="144"/>
        <v>0</v>
      </c>
      <c r="L2975" s="5" t="str">
        <f t="shared" si="145"/>
        <v>Math+ Khan Academy86</v>
      </c>
    </row>
    <row r="2976" spans="1:12" hidden="1" x14ac:dyDescent="0.25">
      <c r="A2976" s="217" t="str">
        <f t="shared" si="143"/>
        <v>ƒ __/__</v>
      </c>
      <c r="B2976" s="217" t="str">
        <f>IFERROR(IF(VLOOKUP(L2976,ActivityList[#Data],13,0)="Yes"," "&amp;Map,"")&amp;IF(VLOOKUP(L2976,ActivityList[#Data],14,0)="Yes"," "&amp;Timeline,IF(VLOOKUP(L2976,ActivityList[#Data],14,0)="Figure"," "&amp;Timeline&amp;Figure,"")),"")</f>
        <v/>
      </c>
      <c r="C2976" s="85" t="str">
        <v>Do 15 minutes of Khan Academy math activities</v>
      </c>
      <c r="D2976" s="218" t="str">
        <v>+ Khan Academy</v>
      </c>
      <c r="E2976" s="218" t="str">
        <v>Math</v>
      </c>
      <c r="F2976" s="219">
        <v>0</v>
      </c>
      <c r="G2976" s="5">
        <v>88</v>
      </c>
      <c r="H2976" s="5" t="str">
        <v>Jesse</v>
      </c>
      <c r="I2976" s="5" t="str">
        <v>Planned</v>
      </c>
      <c r="J2976" s="220">
        <f>_xlfn.XLOOKUP(G2976,Calendar!$A$2:$A$300,Calendar!$B$2:$B$300)</f>
        <v>43474</v>
      </c>
      <c r="K2976" s="5" t="b">
        <f t="shared" ca="1" si="144"/>
        <v>0</v>
      </c>
      <c r="L2976" s="5" t="str">
        <f t="shared" si="145"/>
        <v>Math+ Khan Academy88</v>
      </c>
    </row>
    <row r="2977" spans="1:12" hidden="1" x14ac:dyDescent="0.25">
      <c r="A2977" s="217" t="str">
        <f t="shared" si="143"/>
        <v>ƒ __/__</v>
      </c>
      <c r="B2977" s="217" t="str">
        <f>IFERROR(IF(VLOOKUP(L2977,ActivityList[#Data],13,0)="Yes"," "&amp;Map,"")&amp;IF(VLOOKUP(L2977,ActivityList[#Data],14,0)="Yes"," "&amp;Timeline,IF(VLOOKUP(L2977,ActivityList[#Data],14,0)="Figure"," "&amp;Timeline&amp;Figure,"")),"")</f>
        <v/>
      </c>
      <c r="C2977" s="85" t="str">
        <v>Do 15 minutes of Khan Academy math activities</v>
      </c>
      <c r="D2977" s="218" t="str">
        <v>+ Khan Academy</v>
      </c>
      <c r="E2977" s="218" t="str">
        <v>Math</v>
      </c>
      <c r="F2977" s="219">
        <v>0</v>
      </c>
      <c r="G2977" s="5">
        <v>91</v>
      </c>
      <c r="H2977" s="5" t="str">
        <v>Jesse</v>
      </c>
      <c r="I2977" s="5" t="str">
        <v>Planned</v>
      </c>
      <c r="J2977" s="220">
        <f>_xlfn.XLOOKUP(G2977,Calendar!$A$2:$A$300,Calendar!$B$2:$B$300)</f>
        <v>43479</v>
      </c>
      <c r="K2977" s="5" t="b">
        <f t="shared" ca="1" si="144"/>
        <v>0</v>
      </c>
      <c r="L2977" s="5" t="str">
        <f t="shared" si="145"/>
        <v>Math+ Khan Academy91</v>
      </c>
    </row>
    <row r="2978" spans="1:12" hidden="1" x14ac:dyDescent="0.25">
      <c r="A2978" s="217" t="str">
        <f t="shared" si="143"/>
        <v>ƒ __/__</v>
      </c>
      <c r="B2978" s="217" t="str">
        <f>IFERROR(IF(VLOOKUP(L2978,ActivityList[#Data],13,0)="Yes"," "&amp;Map,"")&amp;IF(VLOOKUP(L2978,ActivityList[#Data],14,0)="Yes"," "&amp;Timeline,IF(VLOOKUP(L2978,ActivityList[#Data],14,0)="Figure"," "&amp;Timeline&amp;Figure,"")),"")</f>
        <v/>
      </c>
      <c r="C2978" s="85" t="str">
        <v>Do 15 minutes of Khan Academy math activities</v>
      </c>
      <c r="D2978" s="218" t="str">
        <v>+ Khan Academy</v>
      </c>
      <c r="E2978" s="218" t="str">
        <v>Math</v>
      </c>
      <c r="F2978" s="219">
        <v>0</v>
      </c>
      <c r="G2978" s="5">
        <v>93</v>
      </c>
      <c r="H2978" s="5" t="str">
        <v>Jesse</v>
      </c>
      <c r="I2978" s="5" t="str">
        <v>Planned</v>
      </c>
      <c r="J2978" s="220">
        <f>_xlfn.XLOOKUP(G2978,Calendar!$A$2:$A$300,Calendar!$B$2:$B$300)</f>
        <v>43481</v>
      </c>
      <c r="K2978" s="5" t="b">
        <f t="shared" ca="1" si="144"/>
        <v>0</v>
      </c>
      <c r="L2978" s="5" t="str">
        <f t="shared" si="145"/>
        <v>Math+ Khan Academy93</v>
      </c>
    </row>
    <row r="2979" spans="1:12" hidden="1" x14ac:dyDescent="0.25">
      <c r="A2979" s="217" t="str">
        <f t="shared" si="143"/>
        <v>ƒ __/__</v>
      </c>
      <c r="B2979" s="217" t="str">
        <f>IFERROR(IF(VLOOKUP(L2979,ActivityList[#Data],13,0)="Yes"," "&amp;Map,"")&amp;IF(VLOOKUP(L2979,ActivityList[#Data],14,0)="Yes"," "&amp;Timeline,IF(VLOOKUP(L2979,ActivityList[#Data],14,0)="Figure"," "&amp;Timeline&amp;Figure,"")),"")</f>
        <v/>
      </c>
      <c r="C2979" s="85" t="str">
        <v>Do 15 minutes of Khan Academy math activities</v>
      </c>
      <c r="D2979" s="218" t="str">
        <v>+ Khan Academy</v>
      </c>
      <c r="E2979" s="218" t="str">
        <v>Math</v>
      </c>
      <c r="F2979" s="219">
        <v>0</v>
      </c>
      <c r="G2979" s="5">
        <v>96</v>
      </c>
      <c r="H2979" s="5" t="str">
        <v>Jesse</v>
      </c>
      <c r="I2979" s="5" t="str">
        <v>Planned</v>
      </c>
      <c r="J2979" s="220">
        <f>_xlfn.XLOOKUP(G2979,Calendar!$A$2:$A$300,Calendar!$B$2:$B$300)</f>
        <v>43486</v>
      </c>
      <c r="K2979" s="5" t="b">
        <f t="shared" ca="1" si="144"/>
        <v>0</v>
      </c>
      <c r="L2979" s="5" t="str">
        <f t="shared" si="145"/>
        <v>Math+ Khan Academy96</v>
      </c>
    </row>
    <row r="2980" spans="1:12" hidden="1" x14ac:dyDescent="0.25">
      <c r="A2980" s="217" t="str">
        <f t="shared" si="143"/>
        <v>ƒ __/__</v>
      </c>
      <c r="B2980" s="217" t="str">
        <f>IFERROR(IF(VLOOKUP(L2980,ActivityList[#Data],13,0)="Yes"," "&amp;Map,"")&amp;IF(VLOOKUP(L2980,ActivityList[#Data],14,0)="Yes"," "&amp;Timeline,IF(VLOOKUP(L2980,ActivityList[#Data],14,0)="Figure"," "&amp;Timeline&amp;Figure,"")),"")</f>
        <v/>
      </c>
      <c r="C2980" s="85" t="str">
        <v>Do 15 minutes of Khan Academy math activities</v>
      </c>
      <c r="D2980" s="218" t="str">
        <v>+ Khan Academy</v>
      </c>
      <c r="E2980" s="218" t="str">
        <v>Math</v>
      </c>
      <c r="F2980" s="219">
        <v>0</v>
      </c>
      <c r="G2980" s="5">
        <v>98</v>
      </c>
      <c r="H2980" s="5" t="str">
        <v>Jesse</v>
      </c>
      <c r="I2980" s="5" t="str">
        <v>Planned</v>
      </c>
      <c r="J2980" s="220">
        <f>_xlfn.XLOOKUP(G2980,Calendar!$A$2:$A$300,Calendar!$B$2:$B$300)</f>
        <v>43488</v>
      </c>
      <c r="K2980" s="5" t="b">
        <f t="shared" ca="1" si="144"/>
        <v>0</v>
      </c>
      <c r="L2980" s="5" t="str">
        <f t="shared" si="145"/>
        <v>Math+ Khan Academy98</v>
      </c>
    </row>
    <row r="2981" spans="1:12" hidden="1" x14ac:dyDescent="0.25">
      <c r="A2981" s="217" t="str">
        <f t="shared" si="143"/>
        <v>ƒ __/__</v>
      </c>
      <c r="B2981" s="217" t="str">
        <f>IFERROR(IF(VLOOKUP(L2981,ActivityList[#Data],13,0)="Yes"," "&amp;Map,"")&amp;IF(VLOOKUP(L2981,ActivityList[#Data],14,0)="Yes"," "&amp;Timeline,IF(VLOOKUP(L2981,ActivityList[#Data],14,0)="Figure"," "&amp;Timeline&amp;Figure,"")),"")</f>
        <v/>
      </c>
      <c r="C2981" s="85" t="str">
        <v>Do 15 minutes of Khan Academy math activities</v>
      </c>
      <c r="D2981" s="218" t="str">
        <v>+ Khan Academy</v>
      </c>
      <c r="E2981" s="218" t="str">
        <v>Math</v>
      </c>
      <c r="F2981" s="219">
        <v>0</v>
      </c>
      <c r="G2981" s="5">
        <v>101</v>
      </c>
      <c r="H2981" s="5" t="str">
        <v>Jesse</v>
      </c>
      <c r="I2981" s="5" t="str">
        <v>Planned</v>
      </c>
      <c r="J2981" s="220">
        <f>_xlfn.XLOOKUP(G2981,Calendar!$A$2:$A$300,Calendar!$B$2:$B$300)</f>
        <v>43493</v>
      </c>
      <c r="K2981" s="5" t="b">
        <f t="shared" ca="1" si="144"/>
        <v>0</v>
      </c>
      <c r="L2981" s="5" t="str">
        <f t="shared" si="145"/>
        <v>Math+ Khan Academy101</v>
      </c>
    </row>
    <row r="2982" spans="1:12" hidden="1" x14ac:dyDescent="0.25">
      <c r="A2982" s="217" t="str">
        <f t="shared" si="143"/>
        <v>ƒ __/__</v>
      </c>
      <c r="B2982" s="217" t="str">
        <f>IFERROR(IF(VLOOKUP(L2982,ActivityList[#Data],13,0)="Yes"," "&amp;Map,"")&amp;IF(VLOOKUP(L2982,ActivityList[#Data],14,0)="Yes"," "&amp;Timeline,IF(VLOOKUP(L2982,ActivityList[#Data],14,0)="Figure"," "&amp;Timeline&amp;Figure,"")),"")</f>
        <v/>
      </c>
      <c r="C2982" s="85" t="str">
        <v>Do 15 minutes of Khan Academy math activities</v>
      </c>
      <c r="D2982" s="218" t="str">
        <v>+ Khan Academy</v>
      </c>
      <c r="E2982" s="218" t="str">
        <v>Math</v>
      </c>
      <c r="F2982" s="219">
        <v>0</v>
      </c>
      <c r="G2982" s="5">
        <v>103</v>
      </c>
      <c r="H2982" s="5" t="str">
        <v>Jesse</v>
      </c>
      <c r="I2982" s="5" t="str">
        <v>Planned</v>
      </c>
      <c r="J2982" s="220">
        <f>_xlfn.XLOOKUP(G2982,Calendar!$A$2:$A$300,Calendar!$B$2:$B$300)</f>
        <v>43495</v>
      </c>
      <c r="K2982" s="5" t="b">
        <f t="shared" ca="1" si="144"/>
        <v>0</v>
      </c>
      <c r="L2982" s="5" t="str">
        <f t="shared" si="145"/>
        <v>Math+ Khan Academy103</v>
      </c>
    </row>
    <row r="2983" spans="1:12" hidden="1" x14ac:dyDescent="0.25">
      <c r="A2983" s="217" t="str">
        <f t="shared" si="143"/>
        <v>ƒ __/__</v>
      </c>
      <c r="B2983" s="217" t="str">
        <f>IFERROR(IF(VLOOKUP(L2983,ActivityList[#Data],13,0)="Yes"," "&amp;Map,"")&amp;IF(VLOOKUP(L2983,ActivityList[#Data],14,0)="Yes"," "&amp;Timeline,IF(VLOOKUP(L2983,ActivityList[#Data],14,0)="Figure"," "&amp;Timeline&amp;Figure,"")),"")</f>
        <v/>
      </c>
      <c r="C2983" s="85" t="str">
        <v>Do 15 minutes of Khan Academy math activities</v>
      </c>
      <c r="D2983" s="218" t="str">
        <v>+ Khan Academy</v>
      </c>
      <c r="E2983" s="218" t="str">
        <v>Math</v>
      </c>
      <c r="F2983" s="219">
        <v>0</v>
      </c>
      <c r="G2983" s="5">
        <v>106</v>
      </c>
      <c r="H2983" s="5" t="str">
        <v>Jesse</v>
      </c>
      <c r="I2983" s="5" t="str">
        <v>Planned</v>
      </c>
      <c r="J2983" s="220">
        <f>_xlfn.XLOOKUP(G2983,Calendar!$A$2:$A$300,Calendar!$B$2:$B$300)</f>
        <v>43500</v>
      </c>
      <c r="K2983" s="5" t="b">
        <f t="shared" ca="1" si="144"/>
        <v>0</v>
      </c>
      <c r="L2983" s="5" t="str">
        <f t="shared" si="145"/>
        <v>Math+ Khan Academy106</v>
      </c>
    </row>
    <row r="2984" spans="1:12" hidden="1" x14ac:dyDescent="0.25">
      <c r="A2984" s="217" t="str">
        <f t="shared" si="143"/>
        <v>ƒ __/__</v>
      </c>
      <c r="B2984" s="217" t="str">
        <f>IFERROR(IF(VLOOKUP(L2984,ActivityList[#Data],13,0)="Yes"," "&amp;Map,"")&amp;IF(VLOOKUP(L2984,ActivityList[#Data],14,0)="Yes"," "&amp;Timeline,IF(VLOOKUP(L2984,ActivityList[#Data],14,0)="Figure"," "&amp;Timeline&amp;Figure,"")),"")</f>
        <v/>
      </c>
      <c r="C2984" s="85" t="str">
        <v>Do 15 minutes of Khan Academy math activities</v>
      </c>
      <c r="D2984" s="218" t="str">
        <v>+ Khan Academy</v>
      </c>
      <c r="E2984" s="218" t="str">
        <v>Math</v>
      </c>
      <c r="F2984" s="219">
        <v>0</v>
      </c>
      <c r="G2984" s="5">
        <v>108</v>
      </c>
      <c r="H2984" s="5" t="str">
        <v>Jesse</v>
      </c>
      <c r="I2984" s="5" t="str">
        <v>Planned</v>
      </c>
      <c r="J2984" s="220">
        <f>_xlfn.XLOOKUP(G2984,Calendar!$A$2:$A$300,Calendar!$B$2:$B$300)</f>
        <v>43502</v>
      </c>
      <c r="K2984" s="5" t="b">
        <f t="shared" ca="1" si="144"/>
        <v>0</v>
      </c>
      <c r="L2984" s="5" t="str">
        <f t="shared" si="145"/>
        <v>Math+ Khan Academy108</v>
      </c>
    </row>
    <row r="2985" spans="1:12" hidden="1" x14ac:dyDescent="0.25">
      <c r="A2985" s="217" t="str">
        <f t="shared" si="143"/>
        <v>ƒ __/__</v>
      </c>
      <c r="B2985" s="217" t="str">
        <f>IFERROR(IF(VLOOKUP(L2985,ActivityList[#Data],13,0)="Yes"," "&amp;Map,"")&amp;IF(VLOOKUP(L2985,ActivityList[#Data],14,0)="Yes"," "&amp;Timeline,IF(VLOOKUP(L2985,ActivityList[#Data],14,0)="Figure"," "&amp;Timeline&amp;Figure,"")),"")</f>
        <v/>
      </c>
      <c r="C2985" s="85" t="str">
        <v>Do 15 minutes of Khan Academy math activities</v>
      </c>
      <c r="D2985" s="218" t="str">
        <v>+ Khan Academy</v>
      </c>
      <c r="E2985" s="218" t="str">
        <v>Math</v>
      </c>
      <c r="F2985" s="219">
        <v>0</v>
      </c>
      <c r="G2985" s="5">
        <v>111</v>
      </c>
      <c r="H2985" s="5" t="str">
        <v>Jesse</v>
      </c>
      <c r="I2985" s="5" t="str">
        <v>Planned</v>
      </c>
      <c r="J2985" s="220">
        <f>_xlfn.XLOOKUP(G2985,Calendar!$A$2:$A$300,Calendar!$B$2:$B$300)</f>
        <v>43507</v>
      </c>
      <c r="K2985" s="5" t="b">
        <f t="shared" ca="1" si="144"/>
        <v>0</v>
      </c>
      <c r="L2985" s="5" t="str">
        <f t="shared" si="145"/>
        <v>Math+ Khan Academy111</v>
      </c>
    </row>
    <row r="2986" spans="1:12" hidden="1" x14ac:dyDescent="0.25">
      <c r="A2986" s="217" t="str">
        <f t="shared" si="143"/>
        <v>ƒ __/__</v>
      </c>
      <c r="B2986" s="217" t="str">
        <f>IFERROR(IF(VLOOKUP(L2986,ActivityList[#Data],13,0)="Yes"," "&amp;Map,"")&amp;IF(VLOOKUP(L2986,ActivityList[#Data],14,0)="Yes"," "&amp;Timeline,IF(VLOOKUP(L2986,ActivityList[#Data],14,0)="Figure"," "&amp;Timeline&amp;Figure,"")),"")</f>
        <v/>
      </c>
      <c r="C2986" s="85" t="str">
        <v>Do 15 minutes of Khan Academy math activities</v>
      </c>
      <c r="D2986" s="218" t="str">
        <v>+ Khan Academy</v>
      </c>
      <c r="E2986" s="218" t="str">
        <v>Math</v>
      </c>
      <c r="F2986" s="219">
        <v>0</v>
      </c>
      <c r="G2986" s="5">
        <v>113</v>
      </c>
      <c r="H2986" s="5" t="str">
        <v>Jesse</v>
      </c>
      <c r="I2986" s="5" t="str">
        <v>Planned</v>
      </c>
      <c r="J2986" s="220">
        <f>_xlfn.XLOOKUP(G2986,Calendar!$A$2:$A$300,Calendar!$B$2:$B$300)</f>
        <v>43509</v>
      </c>
      <c r="K2986" s="5" t="b">
        <f t="shared" ca="1" si="144"/>
        <v>0</v>
      </c>
      <c r="L2986" s="5" t="str">
        <f t="shared" si="145"/>
        <v>Math+ Khan Academy113</v>
      </c>
    </row>
    <row r="2987" spans="1:12" hidden="1" x14ac:dyDescent="0.25">
      <c r="A2987" s="217" t="str">
        <f t="shared" si="143"/>
        <v>ƒ __/__</v>
      </c>
      <c r="B2987" s="217" t="str">
        <f>IFERROR(IF(VLOOKUP(L2987,ActivityList[#Data],13,0)="Yes"," "&amp;Map,"")&amp;IF(VLOOKUP(L2987,ActivityList[#Data],14,0)="Yes"," "&amp;Timeline,IF(VLOOKUP(L2987,ActivityList[#Data],14,0)="Figure"," "&amp;Timeline&amp;Figure,"")),"")</f>
        <v/>
      </c>
      <c r="C2987" s="85" t="str">
        <v>Do 15 minutes of Khan Academy math activities</v>
      </c>
      <c r="D2987" s="218" t="str">
        <v>+ Khan Academy</v>
      </c>
      <c r="E2987" s="218" t="str">
        <v>Math</v>
      </c>
      <c r="F2987" s="219">
        <v>0</v>
      </c>
      <c r="G2987" s="5">
        <v>116</v>
      </c>
      <c r="H2987" s="5" t="str">
        <v>Jesse</v>
      </c>
      <c r="I2987" s="5" t="str">
        <v>Planned</v>
      </c>
      <c r="J2987" s="220">
        <f>_xlfn.XLOOKUP(G2987,Calendar!$A$2:$A$300,Calendar!$B$2:$B$300)</f>
        <v>43514</v>
      </c>
      <c r="K2987" s="5" t="b">
        <f t="shared" ca="1" si="144"/>
        <v>0</v>
      </c>
      <c r="L2987" s="5" t="str">
        <f t="shared" si="145"/>
        <v>Math+ Khan Academy116</v>
      </c>
    </row>
    <row r="2988" spans="1:12" hidden="1" x14ac:dyDescent="0.25">
      <c r="A2988" s="217" t="str">
        <f t="shared" si="143"/>
        <v>ƒ __/__</v>
      </c>
      <c r="B2988" s="217" t="str">
        <f>IFERROR(IF(VLOOKUP(L2988,ActivityList[#Data],13,0)="Yes"," "&amp;Map,"")&amp;IF(VLOOKUP(L2988,ActivityList[#Data],14,0)="Yes"," "&amp;Timeline,IF(VLOOKUP(L2988,ActivityList[#Data],14,0)="Figure"," "&amp;Timeline&amp;Figure,"")),"")</f>
        <v/>
      </c>
      <c r="C2988" s="85" t="str">
        <v>Do 15 minutes of Khan Academy math activities</v>
      </c>
      <c r="D2988" s="218" t="str">
        <v>+ Khan Academy</v>
      </c>
      <c r="E2988" s="218" t="str">
        <v>Math</v>
      </c>
      <c r="F2988" s="219">
        <v>0</v>
      </c>
      <c r="G2988" s="5">
        <v>118</v>
      </c>
      <c r="H2988" s="5" t="str">
        <v>Jesse</v>
      </c>
      <c r="I2988" s="5" t="str">
        <v>Planned</v>
      </c>
      <c r="J2988" s="220">
        <f>_xlfn.XLOOKUP(G2988,Calendar!$A$2:$A$300,Calendar!$B$2:$B$300)</f>
        <v>43516</v>
      </c>
      <c r="K2988" s="5" t="b">
        <f t="shared" ca="1" si="144"/>
        <v>0</v>
      </c>
      <c r="L2988" s="5" t="str">
        <f t="shared" si="145"/>
        <v>Math+ Khan Academy118</v>
      </c>
    </row>
    <row r="2989" spans="1:12" hidden="1" x14ac:dyDescent="0.25">
      <c r="A2989" s="217" t="str">
        <f t="shared" si="143"/>
        <v>ƒ __/__</v>
      </c>
      <c r="B2989" s="217" t="str">
        <f>IFERROR(IF(VLOOKUP(L2989,ActivityList[#Data],13,0)="Yes"," "&amp;Map,"")&amp;IF(VLOOKUP(L2989,ActivityList[#Data],14,0)="Yes"," "&amp;Timeline,IF(VLOOKUP(L2989,ActivityList[#Data],14,0)="Figure"," "&amp;Timeline&amp;Figure,"")),"")</f>
        <v/>
      </c>
      <c r="C2989" s="85" t="str">
        <v>Do 15 minutes of Khan Academy math activities</v>
      </c>
      <c r="D2989" s="218" t="str">
        <v>+ Khan Academy</v>
      </c>
      <c r="E2989" s="218" t="str">
        <v>Math</v>
      </c>
      <c r="F2989" s="219">
        <v>0</v>
      </c>
      <c r="G2989" s="5">
        <v>121</v>
      </c>
      <c r="H2989" s="5" t="str">
        <v>Jesse</v>
      </c>
      <c r="I2989" s="5" t="str">
        <v>Planned</v>
      </c>
      <c r="J2989" s="220">
        <f>_xlfn.XLOOKUP(G2989,Calendar!$A$2:$A$300,Calendar!$B$2:$B$300)</f>
        <v>43521</v>
      </c>
      <c r="K2989" s="5" t="b">
        <f t="shared" ca="1" si="144"/>
        <v>0</v>
      </c>
      <c r="L2989" s="5" t="str">
        <f t="shared" si="145"/>
        <v>Math+ Khan Academy121</v>
      </c>
    </row>
    <row r="2990" spans="1:12" hidden="1" x14ac:dyDescent="0.25">
      <c r="A2990" s="217" t="str">
        <f t="shared" si="143"/>
        <v>ƒ __/__</v>
      </c>
      <c r="B2990" s="217" t="str">
        <f>IFERROR(IF(VLOOKUP(L2990,ActivityList[#Data],13,0)="Yes"," "&amp;Map,"")&amp;IF(VLOOKUP(L2990,ActivityList[#Data],14,0)="Yes"," "&amp;Timeline,IF(VLOOKUP(L2990,ActivityList[#Data],14,0)="Figure"," "&amp;Timeline&amp;Figure,"")),"")</f>
        <v/>
      </c>
      <c r="C2990" s="85" t="str">
        <v>Do 15 minutes of Khan Academy math activities</v>
      </c>
      <c r="D2990" s="218" t="str">
        <v>+ Khan Academy</v>
      </c>
      <c r="E2990" s="218" t="str">
        <v>Math</v>
      </c>
      <c r="F2990" s="219">
        <v>0</v>
      </c>
      <c r="G2990" s="5">
        <v>123</v>
      </c>
      <c r="H2990" s="5" t="str">
        <v>Jesse</v>
      </c>
      <c r="I2990" s="5" t="str">
        <v>Planned</v>
      </c>
      <c r="J2990" s="220">
        <f>_xlfn.XLOOKUP(G2990,Calendar!$A$2:$A$300,Calendar!$B$2:$B$300)</f>
        <v>43523</v>
      </c>
      <c r="K2990" s="5" t="b">
        <f t="shared" ca="1" si="144"/>
        <v>0</v>
      </c>
      <c r="L2990" s="5" t="str">
        <f t="shared" si="145"/>
        <v>Math+ Khan Academy123</v>
      </c>
    </row>
    <row r="2991" spans="1:12" hidden="1" x14ac:dyDescent="0.25">
      <c r="A2991" s="217" t="str">
        <f t="shared" si="143"/>
        <v>ƒ __/__</v>
      </c>
      <c r="B2991" s="217" t="str">
        <f>IFERROR(IF(VLOOKUP(L2991,ActivityList[#Data],13,0)="Yes"," "&amp;Map,"")&amp;IF(VLOOKUP(L2991,ActivityList[#Data],14,0)="Yes"," "&amp;Timeline,IF(VLOOKUP(L2991,ActivityList[#Data],14,0)="Figure"," "&amp;Timeline&amp;Figure,"")),"")</f>
        <v/>
      </c>
      <c r="C2991" s="85" t="str">
        <v>Do 15 minutes of Khan Academy math activities</v>
      </c>
      <c r="D2991" s="218" t="str">
        <v>+ Khan Academy</v>
      </c>
      <c r="E2991" s="218" t="str">
        <v>Math</v>
      </c>
      <c r="F2991" s="219">
        <v>0</v>
      </c>
      <c r="G2991" s="5">
        <v>126</v>
      </c>
      <c r="H2991" s="5" t="str">
        <v>Jesse</v>
      </c>
      <c r="I2991" s="5" t="str">
        <v>Planned</v>
      </c>
      <c r="J2991" s="220">
        <f>_xlfn.XLOOKUP(G2991,Calendar!$A$2:$A$300,Calendar!$B$2:$B$300)</f>
        <v>43528</v>
      </c>
      <c r="K2991" s="5" t="b">
        <f t="shared" ca="1" si="144"/>
        <v>0</v>
      </c>
      <c r="L2991" s="5" t="str">
        <f t="shared" si="145"/>
        <v>Math+ Khan Academy126</v>
      </c>
    </row>
    <row r="2992" spans="1:12" hidden="1" x14ac:dyDescent="0.25">
      <c r="A2992" s="217" t="str">
        <f t="shared" si="143"/>
        <v>ƒ __/__</v>
      </c>
      <c r="B2992" s="217" t="str">
        <f>IFERROR(IF(VLOOKUP(L2992,ActivityList[#Data],13,0)="Yes"," "&amp;Map,"")&amp;IF(VLOOKUP(L2992,ActivityList[#Data],14,0)="Yes"," "&amp;Timeline,IF(VLOOKUP(L2992,ActivityList[#Data],14,0)="Figure"," "&amp;Timeline&amp;Figure,"")),"")</f>
        <v/>
      </c>
      <c r="C2992" s="85" t="str">
        <v>Do 15 minutes of Khan Academy math activities</v>
      </c>
      <c r="D2992" s="218" t="str">
        <v>+ Khan Academy</v>
      </c>
      <c r="E2992" s="218" t="str">
        <v>Math</v>
      </c>
      <c r="F2992" s="219">
        <v>0</v>
      </c>
      <c r="G2992" s="5">
        <v>128</v>
      </c>
      <c r="H2992" s="5" t="str">
        <v>Jesse</v>
      </c>
      <c r="I2992" s="5" t="str">
        <v>Planned</v>
      </c>
      <c r="J2992" s="220">
        <f>_xlfn.XLOOKUP(G2992,Calendar!$A$2:$A$300,Calendar!$B$2:$B$300)</f>
        <v>43530</v>
      </c>
      <c r="K2992" s="5" t="b">
        <f t="shared" ca="1" si="144"/>
        <v>0</v>
      </c>
      <c r="L2992" s="5" t="str">
        <f t="shared" si="145"/>
        <v>Math+ Khan Academy128</v>
      </c>
    </row>
    <row r="2993" spans="1:12" hidden="1" x14ac:dyDescent="0.25">
      <c r="A2993" s="217" t="str">
        <f t="shared" si="143"/>
        <v>ƒ __/__</v>
      </c>
      <c r="B2993" s="217" t="str">
        <f>IFERROR(IF(VLOOKUP(L2993,ActivityList[#Data],13,0)="Yes"," "&amp;Map,"")&amp;IF(VLOOKUP(L2993,ActivityList[#Data],14,0)="Yes"," "&amp;Timeline,IF(VLOOKUP(L2993,ActivityList[#Data],14,0)="Figure"," "&amp;Timeline&amp;Figure,"")),"")</f>
        <v/>
      </c>
      <c r="C2993" s="85" t="str">
        <v>Do 15 minutes of Khan Academy math activities</v>
      </c>
      <c r="D2993" s="218" t="str">
        <v>+ Khan Academy</v>
      </c>
      <c r="E2993" s="218" t="str">
        <v>Math</v>
      </c>
      <c r="F2993" s="219">
        <v>0</v>
      </c>
      <c r="G2993" s="5">
        <v>131</v>
      </c>
      <c r="H2993" s="5" t="str">
        <v>Jesse</v>
      </c>
      <c r="I2993" s="5" t="str">
        <v>Planned</v>
      </c>
      <c r="J2993" s="220">
        <f>_xlfn.XLOOKUP(G2993,Calendar!$A$2:$A$300,Calendar!$B$2:$B$300)</f>
        <v>43535</v>
      </c>
      <c r="K2993" s="5" t="b">
        <f t="shared" ca="1" si="144"/>
        <v>0</v>
      </c>
      <c r="L2993" s="5" t="str">
        <f t="shared" si="145"/>
        <v>Math+ Khan Academy131</v>
      </c>
    </row>
    <row r="2994" spans="1:12" hidden="1" x14ac:dyDescent="0.25">
      <c r="A2994" s="217" t="str">
        <f t="shared" si="143"/>
        <v>ƒ __/__</v>
      </c>
      <c r="B2994" s="217" t="str">
        <f>IFERROR(IF(VLOOKUP(L2994,ActivityList[#Data],13,0)="Yes"," "&amp;Map,"")&amp;IF(VLOOKUP(L2994,ActivityList[#Data],14,0)="Yes"," "&amp;Timeline,IF(VLOOKUP(L2994,ActivityList[#Data],14,0)="Figure"," "&amp;Timeline&amp;Figure,"")),"")</f>
        <v/>
      </c>
      <c r="C2994" s="85" t="str">
        <v>Do 15 minutes of Khan Academy math activities</v>
      </c>
      <c r="D2994" s="218" t="str">
        <v>+ Khan Academy</v>
      </c>
      <c r="E2994" s="218" t="str">
        <v>Math</v>
      </c>
      <c r="F2994" s="219">
        <v>0</v>
      </c>
      <c r="G2994" s="5">
        <v>133</v>
      </c>
      <c r="H2994" s="5" t="str">
        <v>Jesse</v>
      </c>
      <c r="I2994" s="5" t="str">
        <v>Planned</v>
      </c>
      <c r="J2994" s="220">
        <f>_xlfn.XLOOKUP(G2994,Calendar!$A$2:$A$300,Calendar!$B$2:$B$300)</f>
        <v>43537</v>
      </c>
      <c r="K2994" s="5" t="b">
        <f t="shared" ca="1" si="144"/>
        <v>0</v>
      </c>
      <c r="L2994" s="5" t="str">
        <f t="shared" si="145"/>
        <v>Math+ Khan Academy133</v>
      </c>
    </row>
    <row r="2995" spans="1:12" hidden="1" x14ac:dyDescent="0.25">
      <c r="A2995" s="217" t="str">
        <f t="shared" si="143"/>
        <v>ƒ __/__</v>
      </c>
      <c r="B2995" s="217" t="str">
        <f>IFERROR(IF(VLOOKUP(L2995,ActivityList[#Data],13,0)="Yes"," "&amp;Map,"")&amp;IF(VLOOKUP(L2995,ActivityList[#Data],14,0)="Yes"," "&amp;Timeline,IF(VLOOKUP(L2995,ActivityList[#Data],14,0)="Figure"," "&amp;Timeline&amp;Figure,"")),"")</f>
        <v/>
      </c>
      <c r="C2995" s="85" t="str">
        <v>Do 15 minutes of Khan Academy math activities</v>
      </c>
      <c r="D2995" s="218" t="str">
        <v>+ Khan Academy</v>
      </c>
      <c r="E2995" s="218" t="str">
        <v>Math</v>
      </c>
      <c r="F2995" s="219">
        <v>0</v>
      </c>
      <c r="G2995" s="5">
        <v>136</v>
      </c>
      <c r="H2995" s="5" t="str">
        <v>Jesse</v>
      </c>
      <c r="I2995" s="5" t="str">
        <v>Planned</v>
      </c>
      <c r="J2995" s="220">
        <f>_xlfn.XLOOKUP(G2995,Calendar!$A$2:$A$300,Calendar!$B$2:$B$300)</f>
        <v>43542</v>
      </c>
      <c r="K2995" s="5" t="b">
        <f t="shared" ca="1" si="144"/>
        <v>0</v>
      </c>
      <c r="L2995" s="5" t="str">
        <f t="shared" si="145"/>
        <v>Math+ Khan Academy136</v>
      </c>
    </row>
    <row r="2996" spans="1:12" hidden="1" x14ac:dyDescent="0.25">
      <c r="A2996" s="217" t="str">
        <f t="shared" si="143"/>
        <v>ƒ __/__</v>
      </c>
      <c r="B2996" s="217" t="str">
        <f>IFERROR(IF(VLOOKUP(L2996,ActivityList[#Data],13,0)="Yes"," "&amp;Map,"")&amp;IF(VLOOKUP(L2996,ActivityList[#Data],14,0)="Yes"," "&amp;Timeline,IF(VLOOKUP(L2996,ActivityList[#Data],14,0)="Figure"," "&amp;Timeline&amp;Figure,"")),"")</f>
        <v/>
      </c>
      <c r="C2996" s="85" t="str">
        <v>Do 15 minutes of Khan Academy math activities</v>
      </c>
      <c r="D2996" s="218" t="str">
        <v>+ Khan Academy</v>
      </c>
      <c r="E2996" s="218" t="str">
        <v>Math</v>
      </c>
      <c r="F2996" s="219">
        <v>0</v>
      </c>
      <c r="G2996" s="5">
        <v>138</v>
      </c>
      <c r="H2996" s="5" t="str">
        <v>Jesse</v>
      </c>
      <c r="I2996" s="5" t="str">
        <v>Planned</v>
      </c>
      <c r="J2996" s="220">
        <f>_xlfn.XLOOKUP(G2996,Calendar!$A$2:$A$300,Calendar!$B$2:$B$300)</f>
        <v>43544</v>
      </c>
      <c r="K2996" s="5" t="b">
        <f t="shared" ca="1" si="144"/>
        <v>0</v>
      </c>
      <c r="L2996" s="5" t="str">
        <f t="shared" si="145"/>
        <v>Math+ Khan Academy138</v>
      </c>
    </row>
    <row r="2997" spans="1:12" hidden="1" x14ac:dyDescent="0.25">
      <c r="A2997" s="217" t="str">
        <f t="shared" si="143"/>
        <v>ƒ __/__</v>
      </c>
      <c r="B2997" s="217" t="str">
        <f>IFERROR(IF(VLOOKUP(L2997,ActivityList[#Data],13,0)="Yes"," "&amp;Map,"")&amp;IF(VLOOKUP(L2997,ActivityList[#Data],14,0)="Yes"," "&amp;Timeline,IF(VLOOKUP(L2997,ActivityList[#Data],14,0)="Figure"," "&amp;Timeline&amp;Figure,"")),"")</f>
        <v/>
      </c>
      <c r="C2997" s="85" t="str">
        <v>Do 15 minutes of Khan Academy math activities</v>
      </c>
      <c r="D2997" s="218" t="str">
        <v>+ Khan Academy</v>
      </c>
      <c r="E2997" s="218" t="str">
        <v>Math</v>
      </c>
      <c r="F2997" s="219">
        <v>0</v>
      </c>
      <c r="G2997" s="5">
        <v>141</v>
      </c>
      <c r="H2997" s="5" t="str">
        <v>Jesse</v>
      </c>
      <c r="I2997" s="5" t="str">
        <v>Planned</v>
      </c>
      <c r="J2997" s="220">
        <f>_xlfn.XLOOKUP(G2997,Calendar!$A$2:$A$300,Calendar!$B$2:$B$300)</f>
        <v>43549</v>
      </c>
      <c r="K2997" s="5" t="b">
        <f t="shared" ca="1" si="144"/>
        <v>0</v>
      </c>
      <c r="L2997" s="5" t="str">
        <f t="shared" si="145"/>
        <v>Math+ Khan Academy141</v>
      </c>
    </row>
    <row r="2998" spans="1:12" hidden="1" x14ac:dyDescent="0.25">
      <c r="A2998" s="217" t="str">
        <f t="shared" si="143"/>
        <v>ƒ __/__</v>
      </c>
      <c r="B2998" s="217" t="str">
        <f>IFERROR(IF(VLOOKUP(L2998,ActivityList[#Data],13,0)="Yes"," "&amp;Map,"")&amp;IF(VLOOKUP(L2998,ActivityList[#Data],14,0)="Yes"," "&amp;Timeline,IF(VLOOKUP(L2998,ActivityList[#Data],14,0)="Figure"," "&amp;Timeline&amp;Figure,"")),"")</f>
        <v/>
      </c>
      <c r="C2998" s="85" t="str">
        <v>Do 15 minutes of Khan Academy math activities</v>
      </c>
      <c r="D2998" s="218" t="str">
        <v>+ Khan Academy</v>
      </c>
      <c r="E2998" s="218" t="str">
        <v>Math</v>
      </c>
      <c r="F2998" s="219">
        <v>0</v>
      </c>
      <c r="G2998" s="5">
        <v>143</v>
      </c>
      <c r="H2998" s="5" t="str">
        <v>Jesse</v>
      </c>
      <c r="I2998" s="5" t="str">
        <v>Planned</v>
      </c>
      <c r="J2998" s="220">
        <f>_xlfn.XLOOKUP(G2998,Calendar!$A$2:$A$300,Calendar!$B$2:$B$300)</f>
        <v>43551</v>
      </c>
      <c r="K2998" s="5" t="b">
        <f t="shared" ca="1" si="144"/>
        <v>0</v>
      </c>
      <c r="L2998" s="5" t="str">
        <f t="shared" si="145"/>
        <v>Math+ Khan Academy143</v>
      </c>
    </row>
    <row r="2999" spans="1:12" hidden="1" x14ac:dyDescent="0.25">
      <c r="A2999" s="217" t="str">
        <f t="shared" si="143"/>
        <v>ƒ __/__</v>
      </c>
      <c r="B2999" s="217" t="str">
        <f>IFERROR(IF(VLOOKUP(L2999,ActivityList[#Data],13,0)="Yes"," "&amp;Map,"")&amp;IF(VLOOKUP(L2999,ActivityList[#Data],14,0)="Yes"," "&amp;Timeline,IF(VLOOKUP(L2999,ActivityList[#Data],14,0)="Figure"," "&amp;Timeline&amp;Figure,"")),"")</f>
        <v/>
      </c>
      <c r="C2999" s="85" t="str">
        <v>Do 15 minutes of Khan Academy math activities</v>
      </c>
      <c r="D2999" s="218" t="str">
        <v>+ Khan Academy</v>
      </c>
      <c r="E2999" s="218" t="str">
        <v>Math</v>
      </c>
      <c r="F2999" s="219">
        <v>0</v>
      </c>
      <c r="G2999" s="5">
        <v>146</v>
      </c>
      <c r="H2999" s="5" t="str">
        <v>Jesse</v>
      </c>
      <c r="I2999" s="5" t="str">
        <v>Planned</v>
      </c>
      <c r="J2999" s="220">
        <f>_xlfn.XLOOKUP(G2999,Calendar!$A$2:$A$300,Calendar!$B$2:$B$300)</f>
        <v>43556</v>
      </c>
      <c r="K2999" s="5" t="b">
        <f t="shared" ca="1" si="144"/>
        <v>0</v>
      </c>
      <c r="L2999" s="5" t="str">
        <f t="shared" si="145"/>
        <v>Math+ Khan Academy146</v>
      </c>
    </row>
    <row r="3000" spans="1:12" hidden="1" x14ac:dyDescent="0.25">
      <c r="A3000" s="217" t="str">
        <f t="shared" si="143"/>
        <v>ƒ __/__</v>
      </c>
      <c r="B3000" s="217" t="str">
        <f>IFERROR(IF(VLOOKUP(L3000,ActivityList[#Data],13,0)="Yes"," "&amp;Map,"")&amp;IF(VLOOKUP(L3000,ActivityList[#Data],14,0)="Yes"," "&amp;Timeline,IF(VLOOKUP(L3000,ActivityList[#Data],14,0)="Figure"," "&amp;Timeline&amp;Figure,"")),"")</f>
        <v/>
      </c>
      <c r="C3000" s="85" t="str">
        <v>Do 15 minutes of Khan Academy math activities</v>
      </c>
      <c r="D3000" s="218" t="str">
        <v>+ Khan Academy</v>
      </c>
      <c r="E3000" s="218" t="str">
        <v>Math</v>
      </c>
      <c r="F3000" s="219">
        <v>0</v>
      </c>
      <c r="G3000" s="5">
        <v>148</v>
      </c>
      <c r="H3000" s="5" t="str">
        <v>Jesse</v>
      </c>
      <c r="I3000" s="5" t="str">
        <v>Planned</v>
      </c>
      <c r="J3000" s="220">
        <f>_xlfn.XLOOKUP(G3000,Calendar!$A$2:$A$300,Calendar!$B$2:$B$300)</f>
        <v>43558</v>
      </c>
      <c r="K3000" s="5" t="b">
        <f t="shared" ca="1" si="144"/>
        <v>0</v>
      </c>
      <c r="L3000" s="5" t="str">
        <f t="shared" si="145"/>
        <v>Math+ Khan Academy148</v>
      </c>
    </row>
    <row r="3001" spans="1:12" hidden="1" x14ac:dyDescent="0.25">
      <c r="A3001" s="217" t="str">
        <f t="shared" si="143"/>
        <v>ƒ __/__</v>
      </c>
      <c r="B3001" s="217" t="str">
        <f>IFERROR(IF(VLOOKUP(L3001,ActivityList[#Data],13,0)="Yes"," "&amp;Map,"")&amp;IF(VLOOKUP(L3001,ActivityList[#Data],14,0)="Yes"," "&amp;Timeline,IF(VLOOKUP(L3001,ActivityList[#Data],14,0)="Figure"," "&amp;Timeline&amp;Figure,"")),"")</f>
        <v/>
      </c>
      <c r="C3001" s="85" t="str">
        <v>Do 15 minutes of Khan Academy math activities</v>
      </c>
      <c r="D3001" s="218" t="str">
        <v>+ Khan Academy</v>
      </c>
      <c r="E3001" s="218" t="str">
        <v>Math</v>
      </c>
      <c r="F3001" s="219">
        <v>0</v>
      </c>
      <c r="G3001" s="5">
        <v>151</v>
      </c>
      <c r="H3001" s="5" t="str">
        <v>Jesse</v>
      </c>
      <c r="I3001" s="5" t="str">
        <v>Planned</v>
      </c>
      <c r="J3001" s="220">
        <f>_xlfn.XLOOKUP(G3001,Calendar!$A$2:$A$300,Calendar!$B$2:$B$300)</f>
        <v>43563</v>
      </c>
      <c r="K3001" s="5" t="b">
        <f t="shared" ca="1" si="144"/>
        <v>0</v>
      </c>
      <c r="L3001" s="5" t="str">
        <f t="shared" si="145"/>
        <v>Math+ Khan Academy151</v>
      </c>
    </row>
    <row r="3002" spans="1:12" hidden="1" x14ac:dyDescent="0.25">
      <c r="A3002" s="217" t="str">
        <f t="shared" si="143"/>
        <v>ƒ __/__</v>
      </c>
      <c r="B3002" s="217" t="str">
        <f>IFERROR(IF(VLOOKUP(L3002,ActivityList[#Data],13,0)="Yes"," "&amp;Map,"")&amp;IF(VLOOKUP(L3002,ActivityList[#Data],14,0)="Yes"," "&amp;Timeline,IF(VLOOKUP(L3002,ActivityList[#Data],14,0)="Figure"," "&amp;Timeline&amp;Figure,"")),"")</f>
        <v/>
      </c>
      <c r="C3002" s="85" t="str">
        <v>Do 15 minutes of Khan Academy math activities</v>
      </c>
      <c r="D3002" s="218" t="str">
        <v>+ Khan Academy</v>
      </c>
      <c r="E3002" s="218" t="str">
        <v>Math</v>
      </c>
      <c r="F3002" s="219">
        <v>0</v>
      </c>
      <c r="G3002" s="5">
        <v>153</v>
      </c>
      <c r="H3002" s="5" t="str">
        <v>Jesse</v>
      </c>
      <c r="I3002" s="5" t="str">
        <v>Planned</v>
      </c>
      <c r="J3002" s="220">
        <f>_xlfn.XLOOKUP(G3002,Calendar!$A$2:$A$300,Calendar!$B$2:$B$300)</f>
        <v>43565</v>
      </c>
      <c r="K3002" s="5" t="b">
        <f t="shared" ca="1" si="144"/>
        <v>0</v>
      </c>
      <c r="L3002" s="5" t="str">
        <f t="shared" si="145"/>
        <v>Math+ Khan Academy153</v>
      </c>
    </row>
    <row r="3003" spans="1:12" hidden="1" x14ac:dyDescent="0.25">
      <c r="A3003" s="217" t="str">
        <f t="shared" si="143"/>
        <v>ƒ __/__</v>
      </c>
      <c r="B3003" s="217" t="str">
        <f>IFERROR(IF(VLOOKUP(L3003,ActivityList[#Data],13,0)="Yes"," "&amp;Map,"")&amp;IF(VLOOKUP(L3003,ActivityList[#Data],14,0)="Yes"," "&amp;Timeline,IF(VLOOKUP(L3003,ActivityList[#Data],14,0)="Figure"," "&amp;Timeline&amp;Figure,"")),"")</f>
        <v/>
      </c>
      <c r="C3003" s="85" t="str">
        <v>Do 15 minutes of Khan Academy math activities</v>
      </c>
      <c r="D3003" s="218" t="str">
        <v>+ Khan Academy</v>
      </c>
      <c r="E3003" s="218" t="str">
        <v>Math</v>
      </c>
      <c r="F3003" s="219">
        <v>0</v>
      </c>
      <c r="G3003" s="5">
        <v>156</v>
      </c>
      <c r="H3003" s="5" t="str">
        <v>Jesse</v>
      </c>
      <c r="I3003" s="5" t="str">
        <v>Planned</v>
      </c>
      <c r="J3003" s="220">
        <f>_xlfn.XLOOKUP(G3003,Calendar!$A$2:$A$300,Calendar!$B$2:$B$300)</f>
        <v>43570</v>
      </c>
      <c r="K3003" s="5" t="b">
        <f t="shared" ca="1" si="144"/>
        <v>0</v>
      </c>
      <c r="L3003" s="5" t="str">
        <f t="shared" si="145"/>
        <v>Math+ Khan Academy156</v>
      </c>
    </row>
    <row r="3004" spans="1:12" hidden="1" x14ac:dyDescent="0.25">
      <c r="A3004" s="217" t="str">
        <f t="shared" si="143"/>
        <v>ƒ __/__</v>
      </c>
      <c r="B3004" s="217" t="str">
        <f>IFERROR(IF(VLOOKUP(L3004,ActivityList[#Data],13,0)="Yes"," "&amp;Map,"")&amp;IF(VLOOKUP(L3004,ActivityList[#Data],14,0)="Yes"," "&amp;Timeline,IF(VLOOKUP(L3004,ActivityList[#Data],14,0)="Figure"," "&amp;Timeline&amp;Figure,"")),"")</f>
        <v/>
      </c>
      <c r="C3004" s="85" t="str">
        <v>Do 15 minutes of Khan Academy math activities</v>
      </c>
      <c r="D3004" s="218" t="str">
        <v>+ Khan Academy</v>
      </c>
      <c r="E3004" s="218" t="str">
        <v>Math</v>
      </c>
      <c r="F3004" s="219">
        <v>0</v>
      </c>
      <c r="G3004" s="5">
        <v>158</v>
      </c>
      <c r="H3004" s="5" t="str">
        <v>Jesse</v>
      </c>
      <c r="I3004" s="5" t="str">
        <v>Planned</v>
      </c>
      <c r="J3004" s="220">
        <f>_xlfn.XLOOKUP(G3004,Calendar!$A$2:$A$300,Calendar!$B$2:$B$300)</f>
        <v>43572</v>
      </c>
      <c r="K3004" s="5" t="b">
        <f t="shared" ca="1" si="144"/>
        <v>0</v>
      </c>
      <c r="L3004" s="5" t="str">
        <f t="shared" si="145"/>
        <v>Math+ Khan Academy158</v>
      </c>
    </row>
    <row r="3005" spans="1:12" hidden="1" x14ac:dyDescent="0.25">
      <c r="A3005" s="217" t="str">
        <f t="shared" si="143"/>
        <v>ƒ __/__</v>
      </c>
      <c r="B3005" s="217" t="str">
        <f>IFERROR(IF(VLOOKUP(L3005,ActivityList[#Data],13,0)="Yes"," "&amp;Map,"")&amp;IF(VLOOKUP(L3005,ActivityList[#Data],14,0)="Yes"," "&amp;Timeline,IF(VLOOKUP(L3005,ActivityList[#Data],14,0)="Figure"," "&amp;Timeline&amp;Figure,"")),"")</f>
        <v/>
      </c>
      <c r="C3005" s="85" t="str">
        <v>Do 15 minutes of Khan Academy math activities</v>
      </c>
      <c r="D3005" s="218" t="str">
        <v>+ Khan Academy</v>
      </c>
      <c r="E3005" s="218" t="str">
        <v>Math</v>
      </c>
      <c r="F3005" s="219">
        <v>0</v>
      </c>
      <c r="G3005" s="5">
        <v>161</v>
      </c>
      <c r="H3005" s="5" t="str">
        <v>Jesse</v>
      </c>
      <c r="I3005" s="5" t="str">
        <v>Planned</v>
      </c>
      <c r="J3005" s="220">
        <f>_xlfn.XLOOKUP(G3005,Calendar!$A$2:$A$300,Calendar!$B$2:$B$300)</f>
        <v>43577</v>
      </c>
      <c r="K3005" s="5" t="b">
        <f t="shared" ca="1" si="144"/>
        <v>0</v>
      </c>
      <c r="L3005" s="5" t="str">
        <f t="shared" si="145"/>
        <v>Math+ Khan Academy161</v>
      </c>
    </row>
    <row r="3006" spans="1:12" hidden="1" x14ac:dyDescent="0.25">
      <c r="A3006" s="217" t="str">
        <f t="shared" si="143"/>
        <v>ƒ __/__</v>
      </c>
      <c r="B3006" s="217" t="str">
        <f>IFERROR(IF(VLOOKUP(L3006,ActivityList[#Data],13,0)="Yes"," "&amp;Map,"")&amp;IF(VLOOKUP(L3006,ActivityList[#Data],14,0)="Yes"," "&amp;Timeline,IF(VLOOKUP(L3006,ActivityList[#Data],14,0)="Figure"," "&amp;Timeline&amp;Figure,"")),"")</f>
        <v/>
      </c>
      <c r="C3006" s="85" t="str">
        <v>Do 15 minutes of Khan Academy math activities</v>
      </c>
      <c r="D3006" s="218" t="str">
        <v>+ Khan Academy</v>
      </c>
      <c r="E3006" s="218" t="str">
        <v>Math</v>
      </c>
      <c r="F3006" s="219">
        <v>0</v>
      </c>
      <c r="G3006" s="5">
        <v>163</v>
      </c>
      <c r="H3006" s="5" t="str">
        <v>Jesse</v>
      </c>
      <c r="I3006" s="5" t="str">
        <v>Planned</v>
      </c>
      <c r="J3006" s="220">
        <f>_xlfn.XLOOKUP(G3006,Calendar!$A$2:$A$300,Calendar!$B$2:$B$300)</f>
        <v>43579</v>
      </c>
      <c r="K3006" s="5" t="b">
        <f t="shared" ca="1" si="144"/>
        <v>0</v>
      </c>
      <c r="L3006" s="5" t="str">
        <f t="shared" si="145"/>
        <v>Math+ Khan Academy163</v>
      </c>
    </row>
    <row r="3007" spans="1:12" hidden="1" x14ac:dyDescent="0.25">
      <c r="A3007" s="217" t="str">
        <f t="shared" si="143"/>
        <v>ƒ __/__</v>
      </c>
      <c r="B3007" s="217" t="str">
        <f>IFERROR(IF(VLOOKUP(L3007,ActivityList[#Data],13,0)="Yes"," "&amp;Map,"")&amp;IF(VLOOKUP(L3007,ActivityList[#Data],14,0)="Yes"," "&amp;Timeline,IF(VLOOKUP(L3007,ActivityList[#Data],14,0)="Figure"," "&amp;Timeline&amp;Figure,"")),"")</f>
        <v/>
      </c>
      <c r="C3007" s="85" t="str">
        <v>Do 15 minutes of Khan Academy math activities</v>
      </c>
      <c r="D3007" s="218" t="str">
        <v>+ Khan Academy</v>
      </c>
      <c r="E3007" s="218" t="str">
        <v>Math</v>
      </c>
      <c r="F3007" s="219">
        <v>0</v>
      </c>
      <c r="G3007" s="5">
        <v>166</v>
      </c>
      <c r="H3007" s="5" t="str">
        <v>Jesse</v>
      </c>
      <c r="I3007" s="5" t="str">
        <v>Planned</v>
      </c>
      <c r="J3007" s="220">
        <f>_xlfn.XLOOKUP(G3007,Calendar!$A$2:$A$300,Calendar!$B$2:$B$300)</f>
        <v>43584</v>
      </c>
      <c r="K3007" s="5" t="b">
        <f t="shared" ca="1" si="144"/>
        <v>0</v>
      </c>
      <c r="L3007" s="5" t="str">
        <f t="shared" si="145"/>
        <v>Math+ Khan Academy166</v>
      </c>
    </row>
    <row r="3008" spans="1:12" hidden="1" x14ac:dyDescent="0.25">
      <c r="A3008" s="217" t="str">
        <f t="shared" si="143"/>
        <v>ƒ __/__</v>
      </c>
      <c r="B3008" s="217" t="str">
        <f>IFERROR(IF(VLOOKUP(L3008,ActivityList[#Data],13,0)="Yes"," "&amp;Map,"")&amp;IF(VLOOKUP(L3008,ActivityList[#Data],14,0)="Yes"," "&amp;Timeline,IF(VLOOKUP(L3008,ActivityList[#Data],14,0)="Figure"," "&amp;Timeline&amp;Figure,"")),"")</f>
        <v/>
      </c>
      <c r="C3008" s="85" t="str">
        <v>Do 15 minutes of Khan Academy math activities</v>
      </c>
      <c r="D3008" s="218" t="str">
        <v>+ Khan Academy</v>
      </c>
      <c r="E3008" s="218" t="str">
        <v>Math</v>
      </c>
      <c r="F3008" s="219">
        <v>0</v>
      </c>
      <c r="G3008" s="5">
        <v>168</v>
      </c>
      <c r="H3008" s="5" t="str">
        <v>Jesse</v>
      </c>
      <c r="I3008" s="5" t="str">
        <v>Planned</v>
      </c>
      <c r="J3008" s="220">
        <f>_xlfn.XLOOKUP(G3008,Calendar!$A$2:$A$300,Calendar!$B$2:$B$300)</f>
        <v>43586</v>
      </c>
      <c r="K3008" s="5" t="b">
        <f t="shared" ca="1" si="144"/>
        <v>0</v>
      </c>
      <c r="L3008" s="5" t="str">
        <f t="shared" si="145"/>
        <v>Math+ Khan Academy168</v>
      </c>
    </row>
    <row r="3009" spans="1:12" hidden="1" x14ac:dyDescent="0.25">
      <c r="A3009" s="217" t="str">
        <f t="shared" si="143"/>
        <v>ƒ __/__</v>
      </c>
      <c r="B3009" s="217" t="str">
        <f>IFERROR(IF(VLOOKUP(L3009,ActivityList[#Data],13,0)="Yes"," "&amp;Map,"")&amp;IF(VLOOKUP(L3009,ActivityList[#Data],14,0)="Yes"," "&amp;Timeline,IF(VLOOKUP(L3009,ActivityList[#Data],14,0)="Figure"," "&amp;Timeline&amp;Figure,"")),"")</f>
        <v/>
      </c>
      <c r="C3009" s="85" t="str">
        <v>Do 15 minutes of Khan Academy math activities</v>
      </c>
      <c r="D3009" s="218" t="str">
        <v>+ Khan Academy</v>
      </c>
      <c r="E3009" s="218" t="str">
        <v>Math</v>
      </c>
      <c r="F3009" s="219">
        <v>0</v>
      </c>
      <c r="G3009" s="5">
        <v>171</v>
      </c>
      <c r="H3009" s="5" t="str">
        <v>Jesse</v>
      </c>
      <c r="I3009" s="5" t="str">
        <v>Planned</v>
      </c>
      <c r="J3009" s="220">
        <f>_xlfn.XLOOKUP(G3009,Calendar!$A$2:$A$300,Calendar!$B$2:$B$300)</f>
        <v>43591</v>
      </c>
      <c r="K3009" s="5" t="b">
        <f t="shared" ca="1" si="144"/>
        <v>0</v>
      </c>
      <c r="L3009" s="5" t="str">
        <f t="shared" si="145"/>
        <v>Math+ Khan Academy171</v>
      </c>
    </row>
    <row r="3010" spans="1:12" hidden="1" x14ac:dyDescent="0.25">
      <c r="A3010" s="217" t="str">
        <f t="shared" si="143"/>
        <v>ƒ __/__</v>
      </c>
      <c r="B3010" s="217" t="str">
        <f>IFERROR(IF(VLOOKUP(L3010,ActivityList[#Data],13,0)="Yes"," "&amp;Map,"")&amp;IF(VLOOKUP(L3010,ActivityList[#Data],14,0)="Yes"," "&amp;Timeline,IF(VLOOKUP(L3010,ActivityList[#Data],14,0)="Figure"," "&amp;Timeline&amp;Figure,"")),"")</f>
        <v/>
      </c>
      <c r="C3010" s="85" t="str">
        <v>Do 15 minutes of Khan Academy math activities</v>
      </c>
      <c r="D3010" s="218" t="str">
        <v>+ Khan Academy</v>
      </c>
      <c r="E3010" s="218" t="str">
        <v>Math</v>
      </c>
      <c r="F3010" s="219">
        <v>0</v>
      </c>
      <c r="G3010" s="5">
        <v>173</v>
      </c>
      <c r="H3010" s="5" t="str">
        <v>Jesse</v>
      </c>
      <c r="I3010" s="5" t="str">
        <v>Planned</v>
      </c>
      <c r="J3010" s="220">
        <f>_xlfn.XLOOKUP(G3010,Calendar!$A$2:$A$300,Calendar!$B$2:$B$300)</f>
        <v>43593</v>
      </c>
      <c r="K3010" s="5" t="b">
        <f t="shared" ca="1" si="144"/>
        <v>0</v>
      </c>
      <c r="L3010" s="5" t="str">
        <f t="shared" si="145"/>
        <v>Math+ Khan Academy173</v>
      </c>
    </row>
    <row r="3011" spans="1:12" hidden="1" x14ac:dyDescent="0.25">
      <c r="A3011" s="217" t="str">
        <f t="shared" si="143"/>
        <v>ƒ __/__</v>
      </c>
      <c r="B3011" s="217" t="str">
        <f>IFERROR(IF(VLOOKUP(L3011,ActivityList[#Data],13,0)="Yes"," "&amp;Map,"")&amp;IF(VLOOKUP(L3011,ActivityList[#Data],14,0)="Yes"," "&amp;Timeline,IF(VLOOKUP(L3011,ActivityList[#Data],14,0)="Figure"," "&amp;Timeline&amp;Figure,"")),"")</f>
        <v/>
      </c>
      <c r="C3011" s="85" t="str">
        <v>Do 15 minutes of Khan Academy math activities</v>
      </c>
      <c r="D3011" s="218" t="str">
        <v>+ Khan Academy</v>
      </c>
      <c r="E3011" s="218" t="str">
        <v>Math</v>
      </c>
      <c r="F3011" s="219">
        <v>0</v>
      </c>
      <c r="G3011" s="5">
        <v>176</v>
      </c>
      <c r="H3011" s="5" t="str">
        <v>Jesse</v>
      </c>
      <c r="I3011" s="5" t="str">
        <v>Planned</v>
      </c>
      <c r="J3011" s="220">
        <f>_xlfn.XLOOKUP(G3011,Calendar!$A$2:$A$300,Calendar!$B$2:$B$300)</f>
        <v>43598</v>
      </c>
      <c r="K3011" s="5" t="b">
        <f t="shared" ca="1" si="144"/>
        <v>0</v>
      </c>
      <c r="L3011" s="5" t="str">
        <f t="shared" si="145"/>
        <v>Math+ Khan Academy176</v>
      </c>
    </row>
    <row r="3012" spans="1:12" hidden="1" x14ac:dyDescent="0.25">
      <c r="A3012" s="217" t="str">
        <f t="shared" si="143"/>
        <v>ƒ __/__</v>
      </c>
      <c r="B3012" s="217" t="str">
        <f>IFERROR(IF(VLOOKUP(L3012,ActivityList[#Data],13,0)="Yes"," "&amp;Map,"")&amp;IF(VLOOKUP(L3012,ActivityList[#Data],14,0)="Yes"," "&amp;Timeline,IF(VLOOKUP(L3012,ActivityList[#Data],14,0)="Figure"," "&amp;Timeline&amp;Figure,"")),"")</f>
        <v/>
      </c>
      <c r="C3012" s="85" t="str">
        <v>Do 15 minutes of Khan Academy math activities</v>
      </c>
      <c r="D3012" s="218" t="str">
        <v>+ Khan Academy</v>
      </c>
      <c r="E3012" s="218" t="str">
        <v>Math</v>
      </c>
      <c r="F3012" s="219">
        <v>0</v>
      </c>
      <c r="G3012" s="5">
        <v>178</v>
      </c>
      <c r="H3012" s="5" t="str">
        <v>Jesse</v>
      </c>
      <c r="I3012" s="5" t="str">
        <v>Planned</v>
      </c>
      <c r="J3012" s="220">
        <f>_xlfn.XLOOKUP(G3012,Calendar!$A$2:$A$300,Calendar!$B$2:$B$300)</f>
        <v>43600</v>
      </c>
      <c r="K3012" s="5" t="b">
        <f t="shared" ca="1" si="144"/>
        <v>0</v>
      </c>
      <c r="L3012" s="5" t="str">
        <f t="shared" si="145"/>
        <v>Math+ Khan Academy178</v>
      </c>
    </row>
    <row r="3013" spans="1:12" hidden="1" x14ac:dyDescent="0.25">
      <c r="A3013" s="217" t="str">
        <f t="shared" ref="A3013:A3076" si="146">Planned&amp;" __/__"</f>
        <v>ƒ __/__</v>
      </c>
      <c r="B3013" s="217" t="str">
        <f>IFERROR(IF(VLOOKUP(L3013,ActivityList[#Data],13,0)="Yes"," "&amp;Map,"")&amp;IF(VLOOKUP(L3013,ActivityList[#Data],14,0)="Yes"," "&amp;Timeline,IF(VLOOKUP(L3013,ActivityList[#Data],14,0)="Figure"," "&amp;Timeline&amp;Figure,"")),"")</f>
        <v/>
      </c>
      <c r="C3013" s="85" t="str">
        <v>Do 15 minutes of Khan Academy math activities</v>
      </c>
      <c r="D3013" s="218" t="str">
        <v>+ Khan Academy</v>
      </c>
      <c r="E3013" s="218" t="str">
        <v>Math</v>
      </c>
      <c r="F3013" s="219">
        <v>0</v>
      </c>
      <c r="G3013" s="5">
        <v>47</v>
      </c>
      <c r="H3013" s="5" t="str">
        <v>Ethan</v>
      </c>
      <c r="I3013" s="5" t="str">
        <v>Planned</v>
      </c>
      <c r="J3013" s="220">
        <f>_xlfn.XLOOKUP(G3013,Calendar!$A$2:$A$300,Calendar!$B$2:$B$300)</f>
        <v>43410</v>
      </c>
      <c r="K3013" s="5" t="b">
        <f t="shared" ca="1" si="144"/>
        <v>0</v>
      </c>
      <c r="L3013" s="5" t="str">
        <f t="shared" si="145"/>
        <v>Math+ Khan Academy47</v>
      </c>
    </row>
    <row r="3014" spans="1:12" hidden="1" x14ac:dyDescent="0.25">
      <c r="A3014" s="217" t="str">
        <f t="shared" si="146"/>
        <v>ƒ __/__</v>
      </c>
      <c r="B3014" s="217" t="str">
        <f>IFERROR(IF(VLOOKUP(L3014,ActivityList[#Data],13,0)="Yes"," "&amp;Map,"")&amp;IF(VLOOKUP(L3014,ActivityList[#Data],14,0)="Yes"," "&amp;Timeline,IF(VLOOKUP(L3014,ActivityList[#Data],14,0)="Figure"," "&amp;Timeline&amp;Figure,"")),"")</f>
        <v/>
      </c>
      <c r="C3014" s="85" t="str">
        <v>Do 15 minutes of Khan Academy math activities</v>
      </c>
      <c r="D3014" s="218" t="str">
        <v>+ Khan Academy</v>
      </c>
      <c r="E3014" s="218" t="str">
        <v>Math</v>
      </c>
      <c r="F3014" s="219">
        <v>0</v>
      </c>
      <c r="G3014" s="5">
        <v>49</v>
      </c>
      <c r="H3014" s="5" t="str">
        <v>Ethan</v>
      </c>
      <c r="I3014" s="5" t="str">
        <v>Planned</v>
      </c>
      <c r="J3014" s="220">
        <f>_xlfn.XLOOKUP(G3014,Calendar!$A$2:$A$300,Calendar!$B$2:$B$300)</f>
        <v>43412</v>
      </c>
      <c r="K3014" s="5" t="b">
        <f t="shared" ca="1" si="144"/>
        <v>0</v>
      </c>
      <c r="L3014" s="5" t="str">
        <f t="shared" si="145"/>
        <v>Math+ Khan Academy49</v>
      </c>
    </row>
    <row r="3015" spans="1:12" hidden="1" x14ac:dyDescent="0.25">
      <c r="A3015" s="217" t="str">
        <f t="shared" si="146"/>
        <v>ƒ __/__</v>
      </c>
      <c r="B3015" s="217" t="str">
        <f>IFERROR(IF(VLOOKUP(L3015,ActivityList[#Data],13,0)="Yes"," "&amp;Map,"")&amp;IF(VLOOKUP(L3015,ActivityList[#Data],14,0)="Yes"," "&amp;Timeline,IF(VLOOKUP(L3015,ActivityList[#Data],14,0)="Figure"," "&amp;Timeline&amp;Figure,"")),"")</f>
        <v/>
      </c>
      <c r="C3015" s="85" t="str">
        <v>Do 15 minutes of Khan Academy math activities</v>
      </c>
      <c r="D3015" s="218" t="str">
        <v>+ Khan Academy</v>
      </c>
      <c r="E3015" s="218" t="str">
        <v>Math</v>
      </c>
      <c r="F3015" s="219">
        <v>0</v>
      </c>
      <c r="G3015" s="5">
        <v>52</v>
      </c>
      <c r="H3015" s="5" t="str">
        <v>Ethan</v>
      </c>
      <c r="I3015" s="5" t="str">
        <v>Planned</v>
      </c>
      <c r="J3015" s="220">
        <f>_xlfn.XLOOKUP(G3015,Calendar!$A$2:$A$300,Calendar!$B$2:$B$300)</f>
        <v>43417</v>
      </c>
      <c r="K3015" s="5" t="b">
        <f t="shared" ca="1" si="144"/>
        <v>0</v>
      </c>
      <c r="L3015" s="5" t="str">
        <f t="shared" si="145"/>
        <v>Math+ Khan Academy52</v>
      </c>
    </row>
    <row r="3016" spans="1:12" hidden="1" x14ac:dyDescent="0.25">
      <c r="A3016" s="217" t="str">
        <f t="shared" si="146"/>
        <v>ƒ __/__</v>
      </c>
      <c r="B3016" s="217" t="str">
        <f>IFERROR(IF(VLOOKUP(L3016,ActivityList[#Data],13,0)="Yes"," "&amp;Map,"")&amp;IF(VLOOKUP(L3016,ActivityList[#Data],14,0)="Yes"," "&amp;Timeline,IF(VLOOKUP(L3016,ActivityList[#Data],14,0)="Figure"," "&amp;Timeline&amp;Figure,"")),"")</f>
        <v/>
      </c>
      <c r="C3016" s="85" t="str">
        <v>Do 15 minutes of Khan Academy math activities</v>
      </c>
      <c r="D3016" s="218" t="str">
        <v>+ Khan Academy</v>
      </c>
      <c r="E3016" s="218" t="str">
        <v>Math</v>
      </c>
      <c r="F3016" s="219">
        <v>0</v>
      </c>
      <c r="G3016" s="5">
        <v>54</v>
      </c>
      <c r="H3016" s="5" t="str">
        <v>Ethan</v>
      </c>
      <c r="I3016" s="5" t="str">
        <v>Planned</v>
      </c>
      <c r="J3016" s="220">
        <f>_xlfn.XLOOKUP(G3016,Calendar!$A$2:$A$300,Calendar!$B$2:$B$300)</f>
        <v>43419</v>
      </c>
      <c r="K3016" s="5" t="b">
        <f t="shared" ca="1" si="144"/>
        <v>0</v>
      </c>
      <c r="L3016" s="5" t="str">
        <f t="shared" si="145"/>
        <v>Math+ Khan Academy54</v>
      </c>
    </row>
    <row r="3017" spans="1:12" hidden="1" x14ac:dyDescent="0.25">
      <c r="A3017" s="217" t="str">
        <f t="shared" si="146"/>
        <v>ƒ __/__</v>
      </c>
      <c r="B3017" s="217" t="str">
        <f>IFERROR(IF(VLOOKUP(L3017,ActivityList[#Data],13,0)="Yes"," "&amp;Map,"")&amp;IF(VLOOKUP(L3017,ActivityList[#Data],14,0)="Yes"," "&amp;Timeline,IF(VLOOKUP(L3017,ActivityList[#Data],14,0)="Figure"," "&amp;Timeline&amp;Figure,"")),"")</f>
        <v/>
      </c>
      <c r="C3017" s="85" t="str">
        <v>Do 15 minutes of Khan Academy math activities</v>
      </c>
      <c r="D3017" s="218" t="str">
        <v>+ Khan Academy</v>
      </c>
      <c r="E3017" s="218" t="str">
        <v>Math</v>
      </c>
      <c r="F3017" s="219">
        <v>0</v>
      </c>
      <c r="G3017" s="5">
        <v>57</v>
      </c>
      <c r="H3017" s="5" t="str">
        <v>Ethan</v>
      </c>
      <c r="I3017" s="5" t="str">
        <v>Planned</v>
      </c>
      <c r="J3017" s="220">
        <f>_xlfn.XLOOKUP(G3017,Calendar!$A$2:$A$300,Calendar!$B$2:$B$300)</f>
        <v>43424</v>
      </c>
      <c r="K3017" s="5" t="b">
        <f t="shared" ca="1" si="144"/>
        <v>0</v>
      </c>
      <c r="L3017" s="5" t="str">
        <f t="shared" si="145"/>
        <v>Math+ Khan Academy57</v>
      </c>
    </row>
    <row r="3018" spans="1:12" hidden="1" x14ac:dyDescent="0.25">
      <c r="A3018" s="217" t="str">
        <f t="shared" si="146"/>
        <v>ƒ __/__</v>
      </c>
      <c r="B3018" s="217" t="str">
        <f>IFERROR(IF(VLOOKUP(L3018,ActivityList[#Data],13,0)="Yes"," "&amp;Map,"")&amp;IF(VLOOKUP(L3018,ActivityList[#Data],14,0)="Yes"," "&amp;Timeline,IF(VLOOKUP(L3018,ActivityList[#Data],14,0)="Figure"," "&amp;Timeline&amp;Figure,"")),"")</f>
        <v/>
      </c>
      <c r="C3018" s="85" t="str">
        <v>Do 15 minutes of Khan Academy math activities</v>
      </c>
      <c r="D3018" s="218" t="str">
        <v>+ Khan Academy</v>
      </c>
      <c r="E3018" s="218" t="str">
        <v>Math</v>
      </c>
      <c r="F3018" s="219">
        <v>0</v>
      </c>
      <c r="G3018" s="5">
        <v>59</v>
      </c>
      <c r="H3018" s="5" t="str">
        <v>Ethan</v>
      </c>
      <c r="I3018" s="5" t="str">
        <v>Planned</v>
      </c>
      <c r="J3018" s="220">
        <f>_xlfn.XLOOKUP(G3018,Calendar!$A$2:$A$300,Calendar!$B$2:$B$300)</f>
        <v>43426</v>
      </c>
      <c r="K3018" s="5" t="b">
        <f t="shared" ca="1" si="144"/>
        <v>0</v>
      </c>
      <c r="L3018" s="5" t="str">
        <f t="shared" si="145"/>
        <v>Math+ Khan Academy59</v>
      </c>
    </row>
    <row r="3019" spans="1:12" hidden="1" x14ac:dyDescent="0.25">
      <c r="A3019" s="217" t="str">
        <f t="shared" si="146"/>
        <v>ƒ __/__</v>
      </c>
      <c r="B3019" s="217" t="str">
        <f>IFERROR(IF(VLOOKUP(L3019,ActivityList[#Data],13,0)="Yes"," "&amp;Map,"")&amp;IF(VLOOKUP(L3019,ActivityList[#Data],14,0)="Yes"," "&amp;Timeline,IF(VLOOKUP(L3019,ActivityList[#Data],14,0)="Figure"," "&amp;Timeline&amp;Figure,"")),"")</f>
        <v/>
      </c>
      <c r="C3019" s="85" t="str">
        <v>Do 15 minutes of Khan Academy math activities</v>
      </c>
      <c r="D3019" s="218" t="str">
        <v>+ Khan Academy</v>
      </c>
      <c r="E3019" s="218" t="str">
        <v>Math</v>
      </c>
      <c r="F3019" s="219">
        <v>0</v>
      </c>
      <c r="G3019" s="5">
        <v>62</v>
      </c>
      <c r="H3019" s="5" t="str">
        <v>Ethan</v>
      </c>
      <c r="I3019" s="5" t="str">
        <v>Planned</v>
      </c>
      <c r="J3019" s="220">
        <f>_xlfn.XLOOKUP(G3019,Calendar!$A$2:$A$300,Calendar!$B$2:$B$300)</f>
        <v>43431</v>
      </c>
      <c r="K3019" s="5" t="b">
        <f t="shared" ca="1" si="144"/>
        <v>0</v>
      </c>
      <c r="L3019" s="5" t="str">
        <f t="shared" si="145"/>
        <v>Math+ Khan Academy62</v>
      </c>
    </row>
    <row r="3020" spans="1:12" hidden="1" x14ac:dyDescent="0.25">
      <c r="A3020" s="217" t="str">
        <f t="shared" si="146"/>
        <v>ƒ __/__</v>
      </c>
      <c r="B3020" s="217" t="str">
        <f>IFERROR(IF(VLOOKUP(L3020,ActivityList[#Data],13,0)="Yes"," "&amp;Map,"")&amp;IF(VLOOKUP(L3020,ActivityList[#Data],14,0)="Yes"," "&amp;Timeline,IF(VLOOKUP(L3020,ActivityList[#Data],14,0)="Figure"," "&amp;Timeline&amp;Figure,"")),"")</f>
        <v/>
      </c>
      <c r="C3020" s="85" t="str">
        <v>Do 15 minutes of Khan Academy math activities</v>
      </c>
      <c r="D3020" s="218" t="str">
        <v>+ Khan Academy</v>
      </c>
      <c r="E3020" s="218" t="str">
        <v>Math</v>
      </c>
      <c r="F3020" s="219">
        <v>0</v>
      </c>
      <c r="G3020" s="5">
        <v>64</v>
      </c>
      <c r="H3020" s="5" t="str">
        <v>Ethan</v>
      </c>
      <c r="I3020" s="5" t="str">
        <v>Planned</v>
      </c>
      <c r="J3020" s="220">
        <f>_xlfn.XLOOKUP(G3020,Calendar!$A$2:$A$300,Calendar!$B$2:$B$300)</f>
        <v>43433</v>
      </c>
      <c r="K3020" s="5" t="b">
        <f t="shared" ca="1" si="144"/>
        <v>0</v>
      </c>
      <c r="L3020" s="5" t="str">
        <f t="shared" si="145"/>
        <v>Math+ Khan Academy64</v>
      </c>
    </row>
    <row r="3021" spans="1:12" hidden="1" x14ac:dyDescent="0.25">
      <c r="A3021" s="217" t="str">
        <f t="shared" si="146"/>
        <v>ƒ __/__</v>
      </c>
      <c r="B3021" s="217" t="str">
        <f>IFERROR(IF(VLOOKUP(L3021,ActivityList[#Data],13,0)="Yes"," "&amp;Map,"")&amp;IF(VLOOKUP(L3021,ActivityList[#Data],14,0)="Yes"," "&amp;Timeline,IF(VLOOKUP(L3021,ActivityList[#Data],14,0)="Figure"," "&amp;Timeline&amp;Figure,"")),"")</f>
        <v/>
      </c>
      <c r="C3021" s="85" t="str">
        <v>Do 15 minutes of Khan Academy math activities</v>
      </c>
      <c r="D3021" s="218" t="str">
        <v>+ Khan Academy</v>
      </c>
      <c r="E3021" s="218" t="str">
        <v>Math</v>
      </c>
      <c r="F3021" s="219">
        <v>0</v>
      </c>
      <c r="G3021" s="5">
        <v>67</v>
      </c>
      <c r="H3021" s="5" t="str">
        <v>Ethan</v>
      </c>
      <c r="I3021" s="5" t="str">
        <v>Planned</v>
      </c>
      <c r="J3021" s="220">
        <f>_xlfn.XLOOKUP(G3021,Calendar!$A$2:$A$300,Calendar!$B$2:$B$300)</f>
        <v>43438</v>
      </c>
      <c r="K3021" s="5" t="b">
        <f t="shared" ca="1" si="144"/>
        <v>0</v>
      </c>
      <c r="L3021" s="5" t="str">
        <f t="shared" si="145"/>
        <v>Math+ Khan Academy67</v>
      </c>
    </row>
    <row r="3022" spans="1:12" hidden="1" x14ac:dyDescent="0.25">
      <c r="A3022" s="217" t="str">
        <f t="shared" si="146"/>
        <v>ƒ __/__</v>
      </c>
      <c r="B3022" s="217" t="str">
        <f>IFERROR(IF(VLOOKUP(L3022,ActivityList[#Data],13,0)="Yes"," "&amp;Map,"")&amp;IF(VLOOKUP(L3022,ActivityList[#Data],14,0)="Yes"," "&amp;Timeline,IF(VLOOKUP(L3022,ActivityList[#Data],14,0)="Figure"," "&amp;Timeline&amp;Figure,"")),"")</f>
        <v/>
      </c>
      <c r="C3022" s="85" t="str">
        <v>Do 15 minutes of Khan Academy math activities</v>
      </c>
      <c r="D3022" s="218" t="str">
        <v>+ Khan Academy</v>
      </c>
      <c r="E3022" s="218" t="str">
        <v>Math</v>
      </c>
      <c r="F3022" s="219">
        <v>0</v>
      </c>
      <c r="G3022" s="5">
        <v>69</v>
      </c>
      <c r="H3022" s="5" t="str">
        <v>Ethan</v>
      </c>
      <c r="I3022" s="5" t="str">
        <v>Planned</v>
      </c>
      <c r="J3022" s="220">
        <f>_xlfn.XLOOKUP(G3022,Calendar!$A$2:$A$300,Calendar!$B$2:$B$300)</f>
        <v>43440</v>
      </c>
      <c r="K3022" s="5" t="b">
        <f t="shared" ca="1" si="144"/>
        <v>0</v>
      </c>
      <c r="L3022" s="5" t="str">
        <f t="shared" si="145"/>
        <v>Math+ Khan Academy69</v>
      </c>
    </row>
    <row r="3023" spans="1:12" hidden="1" x14ac:dyDescent="0.25">
      <c r="A3023" s="217" t="str">
        <f t="shared" si="146"/>
        <v>ƒ __/__</v>
      </c>
      <c r="B3023" s="217" t="str">
        <f>IFERROR(IF(VLOOKUP(L3023,ActivityList[#Data],13,0)="Yes"," "&amp;Map,"")&amp;IF(VLOOKUP(L3023,ActivityList[#Data],14,0)="Yes"," "&amp;Timeline,IF(VLOOKUP(L3023,ActivityList[#Data],14,0)="Figure"," "&amp;Timeline&amp;Figure,"")),"")</f>
        <v/>
      </c>
      <c r="C3023" s="85" t="str">
        <v>Do 15 minutes of Khan Academy math activities</v>
      </c>
      <c r="D3023" s="218" t="str">
        <v>+ Khan Academy</v>
      </c>
      <c r="E3023" s="218" t="str">
        <v>Math</v>
      </c>
      <c r="F3023" s="219">
        <v>0</v>
      </c>
      <c r="G3023" s="5">
        <v>72</v>
      </c>
      <c r="H3023" s="5" t="str">
        <v>Ethan</v>
      </c>
      <c r="I3023" s="5" t="str">
        <v>Planned</v>
      </c>
      <c r="J3023" s="220">
        <f>_xlfn.XLOOKUP(G3023,Calendar!$A$2:$A$300,Calendar!$B$2:$B$300)</f>
        <v>43445</v>
      </c>
      <c r="K3023" s="5" t="b">
        <f t="shared" ca="1" si="144"/>
        <v>0</v>
      </c>
      <c r="L3023" s="5" t="str">
        <f t="shared" si="145"/>
        <v>Math+ Khan Academy72</v>
      </c>
    </row>
    <row r="3024" spans="1:12" hidden="1" x14ac:dyDescent="0.25">
      <c r="A3024" s="217" t="str">
        <f t="shared" si="146"/>
        <v>ƒ __/__</v>
      </c>
      <c r="B3024" s="217" t="str">
        <f>IFERROR(IF(VLOOKUP(L3024,ActivityList[#Data],13,0)="Yes"," "&amp;Map,"")&amp;IF(VLOOKUP(L3024,ActivityList[#Data],14,0)="Yes"," "&amp;Timeline,IF(VLOOKUP(L3024,ActivityList[#Data],14,0)="Figure"," "&amp;Timeline&amp;Figure,"")),"")</f>
        <v/>
      </c>
      <c r="C3024" s="85" t="str">
        <v>Do 15 minutes of Khan Academy math activities</v>
      </c>
      <c r="D3024" s="218" t="str">
        <v>+ Khan Academy</v>
      </c>
      <c r="E3024" s="218" t="str">
        <v>Math</v>
      </c>
      <c r="F3024" s="219">
        <v>0</v>
      </c>
      <c r="G3024" s="5">
        <v>74</v>
      </c>
      <c r="H3024" s="5" t="str">
        <v>Ethan</v>
      </c>
      <c r="I3024" s="5" t="str">
        <v>Planned</v>
      </c>
      <c r="J3024" s="220">
        <f>_xlfn.XLOOKUP(G3024,Calendar!$A$2:$A$300,Calendar!$B$2:$B$300)</f>
        <v>43447</v>
      </c>
      <c r="K3024" s="5" t="b">
        <f t="shared" ca="1" si="144"/>
        <v>0</v>
      </c>
      <c r="L3024" s="5" t="str">
        <f t="shared" si="145"/>
        <v>Math+ Khan Academy74</v>
      </c>
    </row>
    <row r="3025" spans="1:12" hidden="1" x14ac:dyDescent="0.25">
      <c r="A3025" s="217" t="str">
        <f t="shared" si="146"/>
        <v>ƒ __/__</v>
      </c>
      <c r="B3025" s="217" t="str">
        <f>IFERROR(IF(VLOOKUP(L3025,ActivityList[#Data],13,0)="Yes"," "&amp;Map,"")&amp;IF(VLOOKUP(L3025,ActivityList[#Data],14,0)="Yes"," "&amp;Timeline,IF(VLOOKUP(L3025,ActivityList[#Data],14,0)="Figure"," "&amp;Timeline&amp;Figure,"")),"")</f>
        <v/>
      </c>
      <c r="C3025" s="85" t="str">
        <v>Do 15 minutes of Khan Academy math activities</v>
      </c>
      <c r="D3025" s="218" t="str">
        <v>+ Khan Academy</v>
      </c>
      <c r="E3025" s="218" t="str">
        <v>Math</v>
      </c>
      <c r="F3025" s="219">
        <v>0</v>
      </c>
      <c r="G3025" s="5">
        <v>77</v>
      </c>
      <c r="H3025" s="5" t="str">
        <v>Ethan</v>
      </c>
      <c r="I3025" s="5" t="str">
        <v>Planned</v>
      </c>
      <c r="J3025" s="220">
        <f>_xlfn.XLOOKUP(G3025,Calendar!$A$2:$A$300,Calendar!$B$2:$B$300)</f>
        <v>43452</v>
      </c>
      <c r="K3025" s="5" t="b">
        <f t="shared" ca="1" si="144"/>
        <v>0</v>
      </c>
      <c r="L3025" s="5" t="str">
        <f t="shared" si="145"/>
        <v>Math+ Khan Academy77</v>
      </c>
    </row>
    <row r="3026" spans="1:12" hidden="1" x14ac:dyDescent="0.25">
      <c r="A3026" s="217" t="str">
        <f t="shared" si="146"/>
        <v>ƒ __/__</v>
      </c>
      <c r="B3026" s="217" t="str">
        <f>IFERROR(IF(VLOOKUP(L3026,ActivityList[#Data],13,0)="Yes"," "&amp;Map,"")&amp;IF(VLOOKUP(L3026,ActivityList[#Data],14,0)="Yes"," "&amp;Timeline,IF(VLOOKUP(L3026,ActivityList[#Data],14,0)="Figure"," "&amp;Timeline&amp;Figure,"")),"")</f>
        <v/>
      </c>
      <c r="C3026" s="85" t="str">
        <v>Do 15 minutes of Khan Academy math activities</v>
      </c>
      <c r="D3026" s="218" t="str">
        <v>+ Khan Academy</v>
      </c>
      <c r="E3026" s="218" t="str">
        <v>Math</v>
      </c>
      <c r="F3026" s="219">
        <v>0</v>
      </c>
      <c r="G3026" s="5">
        <v>79</v>
      </c>
      <c r="H3026" s="5" t="str">
        <v>Ethan</v>
      </c>
      <c r="I3026" s="5" t="str">
        <v>Planned</v>
      </c>
      <c r="J3026" s="220">
        <f>_xlfn.XLOOKUP(G3026,Calendar!$A$2:$A$300,Calendar!$B$2:$B$300)</f>
        <v>43454</v>
      </c>
      <c r="K3026" s="5" t="b">
        <f t="shared" ca="1" si="144"/>
        <v>0</v>
      </c>
      <c r="L3026" s="5" t="str">
        <f t="shared" si="145"/>
        <v>Math+ Khan Academy79</v>
      </c>
    </row>
    <row r="3027" spans="1:12" hidden="1" x14ac:dyDescent="0.25">
      <c r="A3027" s="217" t="str">
        <f t="shared" si="146"/>
        <v>ƒ __/__</v>
      </c>
      <c r="B3027" s="217" t="str">
        <f>IFERROR(IF(VLOOKUP(L3027,ActivityList[#Data],13,0)="Yes"," "&amp;Map,"")&amp;IF(VLOOKUP(L3027,ActivityList[#Data],14,0)="Yes"," "&amp;Timeline,IF(VLOOKUP(L3027,ActivityList[#Data],14,0)="Figure"," "&amp;Timeline&amp;Figure,"")),"")</f>
        <v/>
      </c>
      <c r="C3027" s="85" t="str">
        <v>Do 15 minutes of Khan Academy math activities</v>
      </c>
      <c r="D3027" s="218" t="str">
        <v>+ Khan Academy</v>
      </c>
      <c r="E3027" s="218" t="str">
        <v>Math</v>
      </c>
      <c r="F3027" s="219">
        <v>0</v>
      </c>
      <c r="G3027" s="5">
        <v>82</v>
      </c>
      <c r="H3027" s="5" t="str">
        <v>Ethan</v>
      </c>
      <c r="I3027" s="5" t="str">
        <v>Planned</v>
      </c>
      <c r="J3027" s="220">
        <f>_xlfn.XLOOKUP(G3027,Calendar!$A$2:$A$300,Calendar!$B$2:$B$300)</f>
        <v>43462</v>
      </c>
      <c r="K3027" s="5" t="b">
        <f t="shared" ref="K3027:K3090" ca="1" si="147">J3027&lt;=$D$1</f>
        <v>0</v>
      </c>
      <c r="L3027" s="5" t="str">
        <f t="shared" ref="L3027:L3090" si="148">E3027&amp;D3027&amp;G3027</f>
        <v>Math+ Khan Academy82</v>
      </c>
    </row>
    <row r="3028" spans="1:12" hidden="1" x14ac:dyDescent="0.25">
      <c r="A3028" s="217" t="str">
        <f t="shared" si="146"/>
        <v>ƒ __/__</v>
      </c>
      <c r="B3028" s="217" t="str">
        <f>IFERROR(IF(VLOOKUP(L3028,ActivityList[#Data],13,0)="Yes"," "&amp;Map,"")&amp;IF(VLOOKUP(L3028,ActivityList[#Data],14,0)="Yes"," "&amp;Timeline,IF(VLOOKUP(L3028,ActivityList[#Data],14,0)="Figure"," "&amp;Timeline&amp;Figure,"")),"")</f>
        <v/>
      </c>
      <c r="C3028" s="85" t="str">
        <v>Do 15 minutes of Khan Academy math activities</v>
      </c>
      <c r="D3028" s="218" t="str">
        <v>+ Khan Academy</v>
      </c>
      <c r="E3028" s="218" t="str">
        <v>Math</v>
      </c>
      <c r="F3028" s="219">
        <v>0</v>
      </c>
      <c r="G3028" s="5">
        <v>84</v>
      </c>
      <c r="H3028" s="5" t="str">
        <v>Ethan</v>
      </c>
      <c r="I3028" s="5" t="str">
        <v>Planned</v>
      </c>
      <c r="J3028" s="220">
        <f>_xlfn.XLOOKUP(G3028,Calendar!$A$2:$A$300,Calendar!$B$2:$B$300)</f>
        <v>43468</v>
      </c>
      <c r="K3028" s="5" t="b">
        <f t="shared" ca="1" si="147"/>
        <v>0</v>
      </c>
      <c r="L3028" s="5" t="str">
        <f t="shared" si="148"/>
        <v>Math+ Khan Academy84</v>
      </c>
    </row>
    <row r="3029" spans="1:12" hidden="1" x14ac:dyDescent="0.25">
      <c r="A3029" s="217" t="str">
        <f t="shared" si="146"/>
        <v>ƒ __/__</v>
      </c>
      <c r="B3029" s="217" t="str">
        <f>IFERROR(IF(VLOOKUP(L3029,ActivityList[#Data],13,0)="Yes"," "&amp;Map,"")&amp;IF(VLOOKUP(L3029,ActivityList[#Data],14,0)="Yes"," "&amp;Timeline,IF(VLOOKUP(L3029,ActivityList[#Data],14,0)="Figure"," "&amp;Timeline&amp;Figure,"")),"")</f>
        <v/>
      </c>
      <c r="C3029" s="85" t="str">
        <v>Do 15 minutes of Khan Academy math activities</v>
      </c>
      <c r="D3029" s="218" t="str">
        <v>+ Khan Academy</v>
      </c>
      <c r="E3029" s="218" t="str">
        <v>Math</v>
      </c>
      <c r="F3029" s="219">
        <v>0</v>
      </c>
      <c r="G3029" s="5">
        <v>87</v>
      </c>
      <c r="H3029" s="5" t="str">
        <v>Ethan</v>
      </c>
      <c r="I3029" s="5" t="str">
        <v>Planned</v>
      </c>
      <c r="J3029" s="220">
        <f>_xlfn.XLOOKUP(G3029,Calendar!$A$2:$A$300,Calendar!$B$2:$B$300)</f>
        <v>43473</v>
      </c>
      <c r="K3029" s="5" t="b">
        <f t="shared" ca="1" si="147"/>
        <v>0</v>
      </c>
      <c r="L3029" s="5" t="str">
        <f t="shared" si="148"/>
        <v>Math+ Khan Academy87</v>
      </c>
    </row>
    <row r="3030" spans="1:12" hidden="1" x14ac:dyDescent="0.25">
      <c r="A3030" s="217" t="str">
        <f t="shared" si="146"/>
        <v>ƒ __/__</v>
      </c>
      <c r="B3030" s="217" t="str">
        <f>IFERROR(IF(VLOOKUP(L3030,ActivityList[#Data],13,0)="Yes"," "&amp;Map,"")&amp;IF(VLOOKUP(L3030,ActivityList[#Data],14,0)="Yes"," "&amp;Timeline,IF(VLOOKUP(L3030,ActivityList[#Data],14,0)="Figure"," "&amp;Timeline&amp;Figure,"")),"")</f>
        <v/>
      </c>
      <c r="C3030" s="85" t="str">
        <v>Do 15 minutes of Khan Academy math activities</v>
      </c>
      <c r="D3030" s="218" t="str">
        <v>+ Khan Academy</v>
      </c>
      <c r="E3030" s="218" t="str">
        <v>Math</v>
      </c>
      <c r="F3030" s="219">
        <v>0</v>
      </c>
      <c r="G3030" s="5">
        <v>89</v>
      </c>
      <c r="H3030" s="5" t="str">
        <v>Ethan</v>
      </c>
      <c r="I3030" s="5" t="str">
        <v>Planned</v>
      </c>
      <c r="J3030" s="220">
        <f>_xlfn.XLOOKUP(G3030,Calendar!$A$2:$A$300,Calendar!$B$2:$B$300)</f>
        <v>43475</v>
      </c>
      <c r="K3030" s="5" t="b">
        <f t="shared" ca="1" si="147"/>
        <v>0</v>
      </c>
      <c r="L3030" s="5" t="str">
        <f t="shared" si="148"/>
        <v>Math+ Khan Academy89</v>
      </c>
    </row>
    <row r="3031" spans="1:12" hidden="1" x14ac:dyDescent="0.25">
      <c r="A3031" s="217" t="str">
        <f t="shared" si="146"/>
        <v>ƒ __/__</v>
      </c>
      <c r="B3031" s="217" t="str">
        <f>IFERROR(IF(VLOOKUP(L3031,ActivityList[#Data],13,0)="Yes"," "&amp;Map,"")&amp;IF(VLOOKUP(L3031,ActivityList[#Data],14,0)="Yes"," "&amp;Timeline,IF(VLOOKUP(L3031,ActivityList[#Data],14,0)="Figure"," "&amp;Timeline&amp;Figure,"")),"")</f>
        <v/>
      </c>
      <c r="C3031" s="85" t="str">
        <v>Do 15 minutes of Khan Academy math activities</v>
      </c>
      <c r="D3031" s="218" t="str">
        <v>+ Khan Academy</v>
      </c>
      <c r="E3031" s="218" t="str">
        <v>Math</v>
      </c>
      <c r="F3031" s="219">
        <v>0</v>
      </c>
      <c r="G3031" s="5">
        <v>92</v>
      </c>
      <c r="H3031" s="5" t="str">
        <v>Ethan</v>
      </c>
      <c r="I3031" s="5" t="str">
        <v>Planned</v>
      </c>
      <c r="J3031" s="220">
        <f>_xlfn.XLOOKUP(G3031,Calendar!$A$2:$A$300,Calendar!$B$2:$B$300)</f>
        <v>43480</v>
      </c>
      <c r="K3031" s="5" t="b">
        <f t="shared" ca="1" si="147"/>
        <v>0</v>
      </c>
      <c r="L3031" s="5" t="str">
        <f t="shared" si="148"/>
        <v>Math+ Khan Academy92</v>
      </c>
    </row>
    <row r="3032" spans="1:12" hidden="1" x14ac:dyDescent="0.25">
      <c r="A3032" s="217" t="str">
        <f t="shared" si="146"/>
        <v>ƒ __/__</v>
      </c>
      <c r="B3032" s="217" t="str">
        <f>IFERROR(IF(VLOOKUP(L3032,ActivityList[#Data],13,0)="Yes"," "&amp;Map,"")&amp;IF(VLOOKUP(L3032,ActivityList[#Data],14,0)="Yes"," "&amp;Timeline,IF(VLOOKUP(L3032,ActivityList[#Data],14,0)="Figure"," "&amp;Timeline&amp;Figure,"")),"")</f>
        <v/>
      </c>
      <c r="C3032" s="85" t="str">
        <v>Do 15 minutes of Khan Academy math activities</v>
      </c>
      <c r="D3032" s="218" t="str">
        <v>+ Khan Academy</v>
      </c>
      <c r="E3032" s="218" t="str">
        <v>Math</v>
      </c>
      <c r="F3032" s="219">
        <v>0</v>
      </c>
      <c r="G3032" s="5">
        <v>94</v>
      </c>
      <c r="H3032" s="5" t="str">
        <v>Ethan</v>
      </c>
      <c r="I3032" s="5" t="str">
        <v>Planned</v>
      </c>
      <c r="J3032" s="220">
        <f>_xlfn.XLOOKUP(G3032,Calendar!$A$2:$A$300,Calendar!$B$2:$B$300)</f>
        <v>43482</v>
      </c>
      <c r="K3032" s="5" t="b">
        <f t="shared" ca="1" si="147"/>
        <v>0</v>
      </c>
      <c r="L3032" s="5" t="str">
        <f t="shared" si="148"/>
        <v>Math+ Khan Academy94</v>
      </c>
    </row>
    <row r="3033" spans="1:12" hidden="1" x14ac:dyDescent="0.25">
      <c r="A3033" s="217" t="str">
        <f t="shared" si="146"/>
        <v>ƒ __/__</v>
      </c>
      <c r="B3033" s="217" t="str">
        <f>IFERROR(IF(VLOOKUP(L3033,ActivityList[#Data],13,0)="Yes"," "&amp;Map,"")&amp;IF(VLOOKUP(L3033,ActivityList[#Data],14,0)="Yes"," "&amp;Timeline,IF(VLOOKUP(L3033,ActivityList[#Data],14,0)="Figure"," "&amp;Timeline&amp;Figure,"")),"")</f>
        <v/>
      </c>
      <c r="C3033" s="85" t="str">
        <v>Do 15 minutes of Khan Academy math activities</v>
      </c>
      <c r="D3033" s="218" t="str">
        <v>+ Khan Academy</v>
      </c>
      <c r="E3033" s="218" t="str">
        <v>Math</v>
      </c>
      <c r="F3033" s="219">
        <v>0</v>
      </c>
      <c r="G3033" s="5">
        <v>97</v>
      </c>
      <c r="H3033" s="5" t="str">
        <v>Ethan</v>
      </c>
      <c r="I3033" s="5" t="str">
        <v>Planned</v>
      </c>
      <c r="J3033" s="220">
        <f>_xlfn.XLOOKUP(G3033,Calendar!$A$2:$A$300,Calendar!$B$2:$B$300)</f>
        <v>43487</v>
      </c>
      <c r="K3033" s="5" t="b">
        <f t="shared" ca="1" si="147"/>
        <v>0</v>
      </c>
      <c r="L3033" s="5" t="str">
        <f t="shared" si="148"/>
        <v>Math+ Khan Academy97</v>
      </c>
    </row>
    <row r="3034" spans="1:12" hidden="1" x14ac:dyDescent="0.25">
      <c r="A3034" s="217" t="str">
        <f t="shared" si="146"/>
        <v>ƒ __/__</v>
      </c>
      <c r="B3034" s="217" t="str">
        <f>IFERROR(IF(VLOOKUP(L3034,ActivityList[#Data],13,0)="Yes"," "&amp;Map,"")&amp;IF(VLOOKUP(L3034,ActivityList[#Data],14,0)="Yes"," "&amp;Timeline,IF(VLOOKUP(L3034,ActivityList[#Data],14,0)="Figure"," "&amp;Timeline&amp;Figure,"")),"")</f>
        <v/>
      </c>
      <c r="C3034" s="85" t="str">
        <v>Do 15 minutes of Khan Academy math activities</v>
      </c>
      <c r="D3034" s="218" t="str">
        <v>+ Khan Academy</v>
      </c>
      <c r="E3034" s="218" t="str">
        <v>Math</v>
      </c>
      <c r="F3034" s="219">
        <v>0</v>
      </c>
      <c r="G3034" s="5">
        <v>99</v>
      </c>
      <c r="H3034" s="5" t="str">
        <v>Ethan</v>
      </c>
      <c r="I3034" s="5" t="str">
        <v>Planned</v>
      </c>
      <c r="J3034" s="220">
        <f>_xlfn.XLOOKUP(G3034,Calendar!$A$2:$A$300,Calendar!$B$2:$B$300)</f>
        <v>43489</v>
      </c>
      <c r="K3034" s="5" t="b">
        <f t="shared" ca="1" si="147"/>
        <v>0</v>
      </c>
      <c r="L3034" s="5" t="str">
        <f t="shared" si="148"/>
        <v>Math+ Khan Academy99</v>
      </c>
    </row>
    <row r="3035" spans="1:12" hidden="1" x14ac:dyDescent="0.25">
      <c r="A3035" s="217" t="str">
        <f t="shared" si="146"/>
        <v>ƒ __/__</v>
      </c>
      <c r="B3035" s="217" t="str">
        <f>IFERROR(IF(VLOOKUP(L3035,ActivityList[#Data],13,0)="Yes"," "&amp;Map,"")&amp;IF(VLOOKUP(L3035,ActivityList[#Data],14,0)="Yes"," "&amp;Timeline,IF(VLOOKUP(L3035,ActivityList[#Data],14,0)="Figure"," "&amp;Timeline&amp;Figure,"")),"")</f>
        <v/>
      </c>
      <c r="C3035" s="85" t="str">
        <v>Do 15 minutes of Khan Academy math activities</v>
      </c>
      <c r="D3035" s="218" t="str">
        <v>+ Khan Academy</v>
      </c>
      <c r="E3035" s="218" t="str">
        <v>Math</v>
      </c>
      <c r="F3035" s="219">
        <v>0</v>
      </c>
      <c r="G3035" s="5">
        <v>102</v>
      </c>
      <c r="H3035" s="5" t="str">
        <v>Ethan</v>
      </c>
      <c r="I3035" s="5" t="str">
        <v>Planned</v>
      </c>
      <c r="J3035" s="220">
        <f>_xlfn.XLOOKUP(G3035,Calendar!$A$2:$A$300,Calendar!$B$2:$B$300)</f>
        <v>43494</v>
      </c>
      <c r="K3035" s="5" t="b">
        <f t="shared" ca="1" si="147"/>
        <v>0</v>
      </c>
      <c r="L3035" s="5" t="str">
        <f t="shared" si="148"/>
        <v>Math+ Khan Academy102</v>
      </c>
    </row>
    <row r="3036" spans="1:12" hidden="1" x14ac:dyDescent="0.25">
      <c r="A3036" s="217" t="str">
        <f t="shared" si="146"/>
        <v>ƒ __/__</v>
      </c>
      <c r="B3036" s="217" t="str">
        <f>IFERROR(IF(VLOOKUP(L3036,ActivityList[#Data],13,0)="Yes"," "&amp;Map,"")&amp;IF(VLOOKUP(L3036,ActivityList[#Data],14,0)="Yes"," "&amp;Timeline,IF(VLOOKUP(L3036,ActivityList[#Data],14,0)="Figure"," "&amp;Timeline&amp;Figure,"")),"")</f>
        <v/>
      </c>
      <c r="C3036" s="85" t="str">
        <v>Do 15 minutes of Khan Academy math activities</v>
      </c>
      <c r="D3036" s="218" t="str">
        <v>+ Khan Academy</v>
      </c>
      <c r="E3036" s="218" t="str">
        <v>Math</v>
      </c>
      <c r="F3036" s="219">
        <v>0</v>
      </c>
      <c r="G3036" s="5">
        <v>104</v>
      </c>
      <c r="H3036" s="5" t="str">
        <v>Ethan</v>
      </c>
      <c r="I3036" s="5" t="str">
        <v>Planned</v>
      </c>
      <c r="J3036" s="220">
        <f>_xlfn.XLOOKUP(G3036,Calendar!$A$2:$A$300,Calendar!$B$2:$B$300)</f>
        <v>43496</v>
      </c>
      <c r="K3036" s="5" t="b">
        <f t="shared" ca="1" si="147"/>
        <v>0</v>
      </c>
      <c r="L3036" s="5" t="str">
        <f t="shared" si="148"/>
        <v>Math+ Khan Academy104</v>
      </c>
    </row>
    <row r="3037" spans="1:12" hidden="1" x14ac:dyDescent="0.25">
      <c r="A3037" s="217" t="str">
        <f t="shared" si="146"/>
        <v>ƒ __/__</v>
      </c>
      <c r="B3037" s="217" t="str">
        <f>IFERROR(IF(VLOOKUP(L3037,ActivityList[#Data],13,0)="Yes"," "&amp;Map,"")&amp;IF(VLOOKUP(L3037,ActivityList[#Data],14,0)="Yes"," "&amp;Timeline,IF(VLOOKUP(L3037,ActivityList[#Data],14,0)="Figure"," "&amp;Timeline&amp;Figure,"")),"")</f>
        <v/>
      </c>
      <c r="C3037" s="85" t="str">
        <v>Do 15 minutes of Khan Academy math activities</v>
      </c>
      <c r="D3037" s="218" t="str">
        <v>+ Khan Academy</v>
      </c>
      <c r="E3037" s="218" t="str">
        <v>Math</v>
      </c>
      <c r="F3037" s="219">
        <v>0</v>
      </c>
      <c r="G3037" s="5">
        <v>107</v>
      </c>
      <c r="H3037" s="5" t="str">
        <v>Ethan</v>
      </c>
      <c r="I3037" s="5" t="str">
        <v>Planned</v>
      </c>
      <c r="J3037" s="220">
        <f>_xlfn.XLOOKUP(G3037,Calendar!$A$2:$A$300,Calendar!$B$2:$B$300)</f>
        <v>43501</v>
      </c>
      <c r="K3037" s="5" t="b">
        <f t="shared" ca="1" si="147"/>
        <v>0</v>
      </c>
      <c r="L3037" s="5" t="str">
        <f t="shared" si="148"/>
        <v>Math+ Khan Academy107</v>
      </c>
    </row>
    <row r="3038" spans="1:12" hidden="1" x14ac:dyDescent="0.25">
      <c r="A3038" s="217" t="str">
        <f t="shared" si="146"/>
        <v>ƒ __/__</v>
      </c>
      <c r="B3038" s="217" t="str">
        <f>IFERROR(IF(VLOOKUP(L3038,ActivityList[#Data],13,0)="Yes"," "&amp;Map,"")&amp;IF(VLOOKUP(L3038,ActivityList[#Data],14,0)="Yes"," "&amp;Timeline,IF(VLOOKUP(L3038,ActivityList[#Data],14,0)="Figure"," "&amp;Timeline&amp;Figure,"")),"")</f>
        <v/>
      </c>
      <c r="C3038" s="85" t="str">
        <v>Do 15 minutes of Khan Academy math activities</v>
      </c>
      <c r="D3038" s="218" t="str">
        <v>+ Khan Academy</v>
      </c>
      <c r="E3038" s="218" t="str">
        <v>Math</v>
      </c>
      <c r="F3038" s="219">
        <v>0</v>
      </c>
      <c r="G3038" s="5">
        <v>109</v>
      </c>
      <c r="H3038" s="5" t="str">
        <v>Ethan</v>
      </c>
      <c r="I3038" s="5" t="str">
        <v>Planned</v>
      </c>
      <c r="J3038" s="220">
        <f>_xlfn.XLOOKUP(G3038,Calendar!$A$2:$A$300,Calendar!$B$2:$B$300)</f>
        <v>43503</v>
      </c>
      <c r="K3038" s="5" t="b">
        <f t="shared" ca="1" si="147"/>
        <v>0</v>
      </c>
      <c r="L3038" s="5" t="str">
        <f t="shared" si="148"/>
        <v>Math+ Khan Academy109</v>
      </c>
    </row>
    <row r="3039" spans="1:12" hidden="1" x14ac:dyDescent="0.25">
      <c r="A3039" s="217" t="str">
        <f t="shared" si="146"/>
        <v>ƒ __/__</v>
      </c>
      <c r="B3039" s="217" t="str">
        <f>IFERROR(IF(VLOOKUP(L3039,ActivityList[#Data],13,0)="Yes"," "&amp;Map,"")&amp;IF(VLOOKUP(L3039,ActivityList[#Data],14,0)="Yes"," "&amp;Timeline,IF(VLOOKUP(L3039,ActivityList[#Data],14,0)="Figure"," "&amp;Timeline&amp;Figure,"")),"")</f>
        <v/>
      </c>
      <c r="C3039" s="85" t="str">
        <v>Do 15 minutes of Khan Academy math activities</v>
      </c>
      <c r="D3039" s="218" t="str">
        <v>+ Khan Academy</v>
      </c>
      <c r="E3039" s="218" t="str">
        <v>Math</v>
      </c>
      <c r="F3039" s="219">
        <v>0</v>
      </c>
      <c r="G3039" s="5">
        <v>112</v>
      </c>
      <c r="H3039" s="5" t="str">
        <v>Ethan</v>
      </c>
      <c r="I3039" s="5" t="str">
        <v>Planned</v>
      </c>
      <c r="J3039" s="220">
        <f>_xlfn.XLOOKUP(G3039,Calendar!$A$2:$A$300,Calendar!$B$2:$B$300)</f>
        <v>43508</v>
      </c>
      <c r="K3039" s="5" t="b">
        <f t="shared" ca="1" si="147"/>
        <v>0</v>
      </c>
      <c r="L3039" s="5" t="str">
        <f t="shared" si="148"/>
        <v>Math+ Khan Academy112</v>
      </c>
    </row>
    <row r="3040" spans="1:12" hidden="1" x14ac:dyDescent="0.25">
      <c r="A3040" s="217" t="str">
        <f t="shared" si="146"/>
        <v>ƒ __/__</v>
      </c>
      <c r="B3040" s="217" t="str">
        <f>IFERROR(IF(VLOOKUP(L3040,ActivityList[#Data],13,0)="Yes"," "&amp;Map,"")&amp;IF(VLOOKUP(L3040,ActivityList[#Data],14,0)="Yes"," "&amp;Timeline,IF(VLOOKUP(L3040,ActivityList[#Data],14,0)="Figure"," "&amp;Timeline&amp;Figure,"")),"")</f>
        <v/>
      </c>
      <c r="C3040" s="85" t="str">
        <v>Do 15 minutes of Khan Academy math activities</v>
      </c>
      <c r="D3040" s="218" t="str">
        <v>+ Khan Academy</v>
      </c>
      <c r="E3040" s="218" t="str">
        <v>Math</v>
      </c>
      <c r="F3040" s="219">
        <v>0</v>
      </c>
      <c r="G3040" s="5">
        <v>114</v>
      </c>
      <c r="H3040" s="5" t="str">
        <v>Ethan</v>
      </c>
      <c r="I3040" s="5" t="str">
        <v>Planned</v>
      </c>
      <c r="J3040" s="220">
        <f>_xlfn.XLOOKUP(G3040,Calendar!$A$2:$A$300,Calendar!$B$2:$B$300)</f>
        <v>43510</v>
      </c>
      <c r="K3040" s="5" t="b">
        <f t="shared" ca="1" si="147"/>
        <v>0</v>
      </c>
      <c r="L3040" s="5" t="str">
        <f t="shared" si="148"/>
        <v>Math+ Khan Academy114</v>
      </c>
    </row>
    <row r="3041" spans="1:12" hidden="1" x14ac:dyDescent="0.25">
      <c r="A3041" s="217" t="str">
        <f t="shared" si="146"/>
        <v>ƒ __/__</v>
      </c>
      <c r="B3041" s="217" t="str">
        <f>IFERROR(IF(VLOOKUP(L3041,ActivityList[#Data],13,0)="Yes"," "&amp;Map,"")&amp;IF(VLOOKUP(L3041,ActivityList[#Data],14,0)="Yes"," "&amp;Timeline,IF(VLOOKUP(L3041,ActivityList[#Data],14,0)="Figure"," "&amp;Timeline&amp;Figure,"")),"")</f>
        <v/>
      </c>
      <c r="C3041" s="85" t="str">
        <v>Do 15 minutes of Khan Academy math activities</v>
      </c>
      <c r="D3041" s="218" t="str">
        <v>+ Khan Academy</v>
      </c>
      <c r="E3041" s="218" t="str">
        <v>Math</v>
      </c>
      <c r="F3041" s="219">
        <v>0</v>
      </c>
      <c r="G3041" s="5">
        <v>117</v>
      </c>
      <c r="H3041" s="5" t="str">
        <v>Ethan</v>
      </c>
      <c r="I3041" s="5" t="str">
        <v>Planned</v>
      </c>
      <c r="J3041" s="220">
        <f>_xlfn.XLOOKUP(G3041,Calendar!$A$2:$A$300,Calendar!$B$2:$B$300)</f>
        <v>43515</v>
      </c>
      <c r="K3041" s="5" t="b">
        <f t="shared" ca="1" si="147"/>
        <v>0</v>
      </c>
      <c r="L3041" s="5" t="str">
        <f t="shared" si="148"/>
        <v>Math+ Khan Academy117</v>
      </c>
    </row>
    <row r="3042" spans="1:12" hidden="1" x14ac:dyDescent="0.25">
      <c r="A3042" s="217" t="str">
        <f t="shared" si="146"/>
        <v>ƒ __/__</v>
      </c>
      <c r="B3042" s="217" t="str">
        <f>IFERROR(IF(VLOOKUP(L3042,ActivityList[#Data],13,0)="Yes"," "&amp;Map,"")&amp;IF(VLOOKUP(L3042,ActivityList[#Data],14,0)="Yes"," "&amp;Timeline,IF(VLOOKUP(L3042,ActivityList[#Data],14,0)="Figure"," "&amp;Timeline&amp;Figure,"")),"")</f>
        <v/>
      </c>
      <c r="C3042" s="85" t="str">
        <v>Do 15 minutes of Khan Academy math activities</v>
      </c>
      <c r="D3042" s="218" t="str">
        <v>+ Khan Academy</v>
      </c>
      <c r="E3042" s="218" t="str">
        <v>Math</v>
      </c>
      <c r="F3042" s="219">
        <v>0</v>
      </c>
      <c r="G3042" s="5">
        <v>119</v>
      </c>
      <c r="H3042" s="5" t="str">
        <v>Ethan</v>
      </c>
      <c r="I3042" s="5" t="str">
        <v>Planned</v>
      </c>
      <c r="J3042" s="220">
        <f>_xlfn.XLOOKUP(G3042,Calendar!$A$2:$A$300,Calendar!$B$2:$B$300)</f>
        <v>43517</v>
      </c>
      <c r="K3042" s="5" t="b">
        <f t="shared" ca="1" si="147"/>
        <v>0</v>
      </c>
      <c r="L3042" s="5" t="str">
        <f t="shared" si="148"/>
        <v>Math+ Khan Academy119</v>
      </c>
    </row>
    <row r="3043" spans="1:12" hidden="1" x14ac:dyDescent="0.25">
      <c r="A3043" s="217" t="str">
        <f t="shared" si="146"/>
        <v>ƒ __/__</v>
      </c>
      <c r="B3043" s="217" t="str">
        <f>IFERROR(IF(VLOOKUP(L3043,ActivityList[#Data],13,0)="Yes"," "&amp;Map,"")&amp;IF(VLOOKUP(L3043,ActivityList[#Data],14,0)="Yes"," "&amp;Timeline,IF(VLOOKUP(L3043,ActivityList[#Data],14,0)="Figure"," "&amp;Timeline&amp;Figure,"")),"")</f>
        <v/>
      </c>
      <c r="C3043" s="85" t="str">
        <v>Do 15 minutes of Khan Academy math activities</v>
      </c>
      <c r="D3043" s="218" t="str">
        <v>+ Khan Academy</v>
      </c>
      <c r="E3043" s="218" t="str">
        <v>Math</v>
      </c>
      <c r="F3043" s="219">
        <v>0</v>
      </c>
      <c r="G3043" s="5">
        <v>122</v>
      </c>
      <c r="H3043" s="5" t="str">
        <v>Ethan</v>
      </c>
      <c r="I3043" s="5" t="str">
        <v>Planned</v>
      </c>
      <c r="J3043" s="220">
        <f>_xlfn.XLOOKUP(G3043,Calendar!$A$2:$A$300,Calendar!$B$2:$B$300)</f>
        <v>43522</v>
      </c>
      <c r="K3043" s="5" t="b">
        <f t="shared" ca="1" si="147"/>
        <v>0</v>
      </c>
      <c r="L3043" s="5" t="str">
        <f t="shared" si="148"/>
        <v>Math+ Khan Academy122</v>
      </c>
    </row>
    <row r="3044" spans="1:12" hidden="1" x14ac:dyDescent="0.25">
      <c r="A3044" s="217" t="str">
        <f t="shared" si="146"/>
        <v>ƒ __/__</v>
      </c>
      <c r="B3044" s="217" t="str">
        <f>IFERROR(IF(VLOOKUP(L3044,ActivityList[#Data],13,0)="Yes"," "&amp;Map,"")&amp;IF(VLOOKUP(L3044,ActivityList[#Data],14,0)="Yes"," "&amp;Timeline,IF(VLOOKUP(L3044,ActivityList[#Data],14,0)="Figure"," "&amp;Timeline&amp;Figure,"")),"")</f>
        <v/>
      </c>
      <c r="C3044" s="85" t="str">
        <v>Do 15 minutes of Khan Academy math activities</v>
      </c>
      <c r="D3044" s="218" t="str">
        <v>+ Khan Academy</v>
      </c>
      <c r="E3044" s="218" t="str">
        <v>Math</v>
      </c>
      <c r="F3044" s="219">
        <v>0</v>
      </c>
      <c r="G3044" s="5">
        <v>124</v>
      </c>
      <c r="H3044" s="5" t="str">
        <v>Ethan</v>
      </c>
      <c r="I3044" s="5" t="str">
        <v>Planned</v>
      </c>
      <c r="J3044" s="220">
        <f>_xlfn.XLOOKUP(G3044,Calendar!$A$2:$A$300,Calendar!$B$2:$B$300)</f>
        <v>43524</v>
      </c>
      <c r="K3044" s="5" t="b">
        <f t="shared" ca="1" si="147"/>
        <v>0</v>
      </c>
      <c r="L3044" s="5" t="str">
        <f t="shared" si="148"/>
        <v>Math+ Khan Academy124</v>
      </c>
    </row>
    <row r="3045" spans="1:12" hidden="1" x14ac:dyDescent="0.25">
      <c r="A3045" s="217" t="str">
        <f t="shared" si="146"/>
        <v>ƒ __/__</v>
      </c>
      <c r="B3045" s="217" t="str">
        <f>IFERROR(IF(VLOOKUP(L3045,ActivityList[#Data],13,0)="Yes"," "&amp;Map,"")&amp;IF(VLOOKUP(L3045,ActivityList[#Data],14,0)="Yes"," "&amp;Timeline,IF(VLOOKUP(L3045,ActivityList[#Data],14,0)="Figure"," "&amp;Timeline&amp;Figure,"")),"")</f>
        <v/>
      </c>
      <c r="C3045" s="85" t="str">
        <v>Do 15 minutes of Khan Academy math activities</v>
      </c>
      <c r="D3045" s="218" t="str">
        <v>+ Khan Academy</v>
      </c>
      <c r="E3045" s="218" t="str">
        <v>Math</v>
      </c>
      <c r="F3045" s="219">
        <v>0</v>
      </c>
      <c r="G3045" s="5">
        <v>127</v>
      </c>
      <c r="H3045" s="5" t="str">
        <v>Ethan</v>
      </c>
      <c r="I3045" s="5" t="str">
        <v>Planned</v>
      </c>
      <c r="J3045" s="220">
        <f>_xlfn.XLOOKUP(G3045,Calendar!$A$2:$A$300,Calendar!$B$2:$B$300)</f>
        <v>43529</v>
      </c>
      <c r="K3045" s="5" t="b">
        <f t="shared" ca="1" si="147"/>
        <v>0</v>
      </c>
      <c r="L3045" s="5" t="str">
        <f t="shared" si="148"/>
        <v>Math+ Khan Academy127</v>
      </c>
    </row>
    <row r="3046" spans="1:12" hidden="1" x14ac:dyDescent="0.25">
      <c r="A3046" s="217" t="str">
        <f t="shared" si="146"/>
        <v>ƒ __/__</v>
      </c>
      <c r="B3046" s="217" t="str">
        <f>IFERROR(IF(VLOOKUP(L3046,ActivityList[#Data],13,0)="Yes"," "&amp;Map,"")&amp;IF(VLOOKUP(L3046,ActivityList[#Data],14,0)="Yes"," "&amp;Timeline,IF(VLOOKUP(L3046,ActivityList[#Data],14,0)="Figure"," "&amp;Timeline&amp;Figure,"")),"")</f>
        <v/>
      </c>
      <c r="C3046" s="85" t="str">
        <v>Do 15 minutes of Khan Academy math activities</v>
      </c>
      <c r="D3046" s="218" t="str">
        <v>+ Khan Academy</v>
      </c>
      <c r="E3046" s="218" t="str">
        <v>Math</v>
      </c>
      <c r="F3046" s="219">
        <v>0</v>
      </c>
      <c r="G3046" s="5">
        <v>129</v>
      </c>
      <c r="H3046" s="5" t="str">
        <v>Ethan</v>
      </c>
      <c r="I3046" s="5" t="str">
        <v>Planned</v>
      </c>
      <c r="J3046" s="220">
        <f>_xlfn.XLOOKUP(G3046,Calendar!$A$2:$A$300,Calendar!$B$2:$B$300)</f>
        <v>43531</v>
      </c>
      <c r="K3046" s="5" t="b">
        <f t="shared" ca="1" si="147"/>
        <v>0</v>
      </c>
      <c r="L3046" s="5" t="str">
        <f t="shared" si="148"/>
        <v>Math+ Khan Academy129</v>
      </c>
    </row>
    <row r="3047" spans="1:12" hidden="1" x14ac:dyDescent="0.25">
      <c r="A3047" s="217" t="str">
        <f t="shared" si="146"/>
        <v>ƒ __/__</v>
      </c>
      <c r="B3047" s="217" t="str">
        <f>IFERROR(IF(VLOOKUP(L3047,ActivityList[#Data],13,0)="Yes"," "&amp;Map,"")&amp;IF(VLOOKUP(L3047,ActivityList[#Data],14,0)="Yes"," "&amp;Timeline,IF(VLOOKUP(L3047,ActivityList[#Data],14,0)="Figure"," "&amp;Timeline&amp;Figure,"")),"")</f>
        <v/>
      </c>
      <c r="C3047" s="85" t="str">
        <v>Do 15 minutes of Khan Academy math activities</v>
      </c>
      <c r="D3047" s="218" t="str">
        <v>+ Khan Academy</v>
      </c>
      <c r="E3047" s="218" t="str">
        <v>Math</v>
      </c>
      <c r="F3047" s="219">
        <v>0</v>
      </c>
      <c r="G3047" s="5">
        <v>132</v>
      </c>
      <c r="H3047" s="5" t="str">
        <v>Ethan</v>
      </c>
      <c r="I3047" s="5" t="str">
        <v>Planned</v>
      </c>
      <c r="J3047" s="220">
        <f>_xlfn.XLOOKUP(G3047,Calendar!$A$2:$A$300,Calendar!$B$2:$B$300)</f>
        <v>43536</v>
      </c>
      <c r="K3047" s="5" t="b">
        <f t="shared" ca="1" si="147"/>
        <v>0</v>
      </c>
      <c r="L3047" s="5" t="str">
        <f t="shared" si="148"/>
        <v>Math+ Khan Academy132</v>
      </c>
    </row>
    <row r="3048" spans="1:12" hidden="1" x14ac:dyDescent="0.25">
      <c r="A3048" s="217" t="str">
        <f t="shared" si="146"/>
        <v>ƒ __/__</v>
      </c>
      <c r="B3048" s="217" t="str">
        <f>IFERROR(IF(VLOOKUP(L3048,ActivityList[#Data],13,0)="Yes"," "&amp;Map,"")&amp;IF(VLOOKUP(L3048,ActivityList[#Data],14,0)="Yes"," "&amp;Timeline,IF(VLOOKUP(L3048,ActivityList[#Data],14,0)="Figure"," "&amp;Timeline&amp;Figure,"")),"")</f>
        <v/>
      </c>
      <c r="C3048" s="85" t="str">
        <v>Do 15 minutes of Khan Academy math activities</v>
      </c>
      <c r="D3048" s="218" t="str">
        <v>+ Khan Academy</v>
      </c>
      <c r="E3048" s="218" t="str">
        <v>Math</v>
      </c>
      <c r="F3048" s="219">
        <v>0</v>
      </c>
      <c r="G3048" s="5">
        <v>134</v>
      </c>
      <c r="H3048" s="5" t="str">
        <v>Ethan</v>
      </c>
      <c r="I3048" s="5" t="str">
        <v>Planned</v>
      </c>
      <c r="J3048" s="220">
        <f>_xlfn.XLOOKUP(G3048,Calendar!$A$2:$A$300,Calendar!$B$2:$B$300)</f>
        <v>43538</v>
      </c>
      <c r="K3048" s="5" t="b">
        <f t="shared" ca="1" si="147"/>
        <v>0</v>
      </c>
      <c r="L3048" s="5" t="str">
        <f t="shared" si="148"/>
        <v>Math+ Khan Academy134</v>
      </c>
    </row>
    <row r="3049" spans="1:12" hidden="1" x14ac:dyDescent="0.25">
      <c r="A3049" s="217" t="str">
        <f t="shared" si="146"/>
        <v>ƒ __/__</v>
      </c>
      <c r="B3049" s="217" t="str">
        <f>IFERROR(IF(VLOOKUP(L3049,ActivityList[#Data],13,0)="Yes"," "&amp;Map,"")&amp;IF(VLOOKUP(L3049,ActivityList[#Data],14,0)="Yes"," "&amp;Timeline,IF(VLOOKUP(L3049,ActivityList[#Data],14,0)="Figure"," "&amp;Timeline&amp;Figure,"")),"")</f>
        <v/>
      </c>
      <c r="C3049" s="85" t="str">
        <v>Do 15 minutes of Khan Academy math activities</v>
      </c>
      <c r="D3049" s="218" t="str">
        <v>+ Khan Academy</v>
      </c>
      <c r="E3049" s="218" t="str">
        <v>Math</v>
      </c>
      <c r="F3049" s="219">
        <v>0</v>
      </c>
      <c r="G3049" s="5">
        <v>137</v>
      </c>
      <c r="H3049" s="5" t="str">
        <v>Ethan</v>
      </c>
      <c r="I3049" s="5" t="str">
        <v>Planned</v>
      </c>
      <c r="J3049" s="220">
        <f>_xlfn.XLOOKUP(G3049,Calendar!$A$2:$A$300,Calendar!$B$2:$B$300)</f>
        <v>43543</v>
      </c>
      <c r="K3049" s="5" t="b">
        <f t="shared" ca="1" si="147"/>
        <v>0</v>
      </c>
      <c r="L3049" s="5" t="str">
        <f t="shared" si="148"/>
        <v>Math+ Khan Academy137</v>
      </c>
    </row>
    <row r="3050" spans="1:12" hidden="1" x14ac:dyDescent="0.25">
      <c r="A3050" s="217" t="str">
        <f t="shared" si="146"/>
        <v>ƒ __/__</v>
      </c>
      <c r="B3050" s="217" t="str">
        <f>IFERROR(IF(VLOOKUP(L3050,ActivityList[#Data],13,0)="Yes"," "&amp;Map,"")&amp;IF(VLOOKUP(L3050,ActivityList[#Data],14,0)="Yes"," "&amp;Timeline,IF(VLOOKUP(L3050,ActivityList[#Data],14,0)="Figure"," "&amp;Timeline&amp;Figure,"")),"")</f>
        <v/>
      </c>
      <c r="C3050" s="85" t="str">
        <v>Do 15 minutes of Khan Academy math activities</v>
      </c>
      <c r="D3050" s="218" t="str">
        <v>+ Khan Academy</v>
      </c>
      <c r="E3050" s="218" t="str">
        <v>Math</v>
      </c>
      <c r="F3050" s="219">
        <v>0</v>
      </c>
      <c r="G3050" s="5">
        <v>139</v>
      </c>
      <c r="H3050" s="5" t="str">
        <v>Ethan</v>
      </c>
      <c r="I3050" s="5" t="str">
        <v>Planned</v>
      </c>
      <c r="J3050" s="220">
        <f>_xlfn.XLOOKUP(G3050,Calendar!$A$2:$A$300,Calendar!$B$2:$B$300)</f>
        <v>43545</v>
      </c>
      <c r="K3050" s="5" t="b">
        <f t="shared" ca="1" si="147"/>
        <v>0</v>
      </c>
      <c r="L3050" s="5" t="str">
        <f t="shared" si="148"/>
        <v>Math+ Khan Academy139</v>
      </c>
    </row>
    <row r="3051" spans="1:12" hidden="1" x14ac:dyDescent="0.25">
      <c r="A3051" s="217" t="str">
        <f t="shared" si="146"/>
        <v>ƒ __/__</v>
      </c>
      <c r="B3051" s="217" t="str">
        <f>IFERROR(IF(VLOOKUP(L3051,ActivityList[#Data],13,0)="Yes"," "&amp;Map,"")&amp;IF(VLOOKUP(L3051,ActivityList[#Data],14,0)="Yes"," "&amp;Timeline,IF(VLOOKUP(L3051,ActivityList[#Data],14,0)="Figure"," "&amp;Timeline&amp;Figure,"")),"")</f>
        <v/>
      </c>
      <c r="C3051" s="85" t="str">
        <v>Do 15 minutes of Khan Academy math activities</v>
      </c>
      <c r="D3051" s="218" t="str">
        <v>+ Khan Academy</v>
      </c>
      <c r="E3051" s="218" t="str">
        <v>Math</v>
      </c>
      <c r="F3051" s="219">
        <v>0</v>
      </c>
      <c r="G3051" s="5">
        <v>142</v>
      </c>
      <c r="H3051" s="5" t="str">
        <v>Ethan</v>
      </c>
      <c r="I3051" s="5" t="str">
        <v>Planned</v>
      </c>
      <c r="J3051" s="220">
        <f>_xlfn.XLOOKUP(G3051,Calendar!$A$2:$A$300,Calendar!$B$2:$B$300)</f>
        <v>43550</v>
      </c>
      <c r="K3051" s="5" t="b">
        <f t="shared" ca="1" si="147"/>
        <v>0</v>
      </c>
      <c r="L3051" s="5" t="str">
        <f t="shared" si="148"/>
        <v>Math+ Khan Academy142</v>
      </c>
    </row>
    <row r="3052" spans="1:12" hidden="1" x14ac:dyDescent="0.25">
      <c r="A3052" s="217" t="str">
        <f t="shared" si="146"/>
        <v>ƒ __/__</v>
      </c>
      <c r="B3052" s="217" t="str">
        <f>IFERROR(IF(VLOOKUP(L3052,ActivityList[#Data],13,0)="Yes"," "&amp;Map,"")&amp;IF(VLOOKUP(L3052,ActivityList[#Data],14,0)="Yes"," "&amp;Timeline,IF(VLOOKUP(L3052,ActivityList[#Data],14,0)="Figure"," "&amp;Timeline&amp;Figure,"")),"")</f>
        <v/>
      </c>
      <c r="C3052" s="85" t="str">
        <v>Do 15 minutes of Khan Academy math activities</v>
      </c>
      <c r="D3052" s="218" t="str">
        <v>+ Khan Academy</v>
      </c>
      <c r="E3052" s="218" t="str">
        <v>Math</v>
      </c>
      <c r="F3052" s="219">
        <v>0</v>
      </c>
      <c r="G3052" s="5">
        <v>144</v>
      </c>
      <c r="H3052" s="5" t="str">
        <v>Ethan</v>
      </c>
      <c r="I3052" s="5" t="str">
        <v>Planned</v>
      </c>
      <c r="J3052" s="220">
        <f>_xlfn.XLOOKUP(G3052,Calendar!$A$2:$A$300,Calendar!$B$2:$B$300)</f>
        <v>43552</v>
      </c>
      <c r="K3052" s="5" t="b">
        <f t="shared" ca="1" si="147"/>
        <v>0</v>
      </c>
      <c r="L3052" s="5" t="str">
        <f t="shared" si="148"/>
        <v>Math+ Khan Academy144</v>
      </c>
    </row>
    <row r="3053" spans="1:12" hidden="1" x14ac:dyDescent="0.25">
      <c r="A3053" s="217" t="str">
        <f t="shared" si="146"/>
        <v>ƒ __/__</v>
      </c>
      <c r="B3053" s="217" t="str">
        <f>IFERROR(IF(VLOOKUP(L3053,ActivityList[#Data],13,0)="Yes"," "&amp;Map,"")&amp;IF(VLOOKUP(L3053,ActivityList[#Data],14,0)="Yes"," "&amp;Timeline,IF(VLOOKUP(L3053,ActivityList[#Data],14,0)="Figure"," "&amp;Timeline&amp;Figure,"")),"")</f>
        <v/>
      </c>
      <c r="C3053" s="85" t="str">
        <v>Do 15 minutes of Khan Academy math activities</v>
      </c>
      <c r="D3053" s="218" t="str">
        <v>+ Khan Academy</v>
      </c>
      <c r="E3053" s="218" t="str">
        <v>Math</v>
      </c>
      <c r="F3053" s="219">
        <v>0</v>
      </c>
      <c r="G3053" s="5">
        <v>147</v>
      </c>
      <c r="H3053" s="5" t="str">
        <v>Ethan</v>
      </c>
      <c r="I3053" s="5" t="str">
        <v>Planned</v>
      </c>
      <c r="J3053" s="220">
        <f>_xlfn.XLOOKUP(G3053,Calendar!$A$2:$A$300,Calendar!$B$2:$B$300)</f>
        <v>43557</v>
      </c>
      <c r="K3053" s="5" t="b">
        <f t="shared" ca="1" si="147"/>
        <v>0</v>
      </c>
      <c r="L3053" s="5" t="str">
        <f t="shared" si="148"/>
        <v>Math+ Khan Academy147</v>
      </c>
    </row>
    <row r="3054" spans="1:12" hidden="1" x14ac:dyDescent="0.25">
      <c r="A3054" s="217" t="str">
        <f t="shared" si="146"/>
        <v>ƒ __/__</v>
      </c>
      <c r="B3054" s="217" t="str">
        <f>IFERROR(IF(VLOOKUP(L3054,ActivityList[#Data],13,0)="Yes"," "&amp;Map,"")&amp;IF(VLOOKUP(L3054,ActivityList[#Data],14,0)="Yes"," "&amp;Timeline,IF(VLOOKUP(L3054,ActivityList[#Data],14,0)="Figure"," "&amp;Timeline&amp;Figure,"")),"")</f>
        <v/>
      </c>
      <c r="C3054" s="85" t="str">
        <v>Do 15 minutes of Khan Academy math activities</v>
      </c>
      <c r="D3054" s="218" t="str">
        <v>+ Khan Academy</v>
      </c>
      <c r="E3054" s="218" t="str">
        <v>Math</v>
      </c>
      <c r="F3054" s="219">
        <v>0</v>
      </c>
      <c r="G3054" s="5">
        <v>149</v>
      </c>
      <c r="H3054" s="5" t="str">
        <v>Ethan</v>
      </c>
      <c r="I3054" s="5" t="str">
        <v>Planned</v>
      </c>
      <c r="J3054" s="220">
        <f>_xlfn.XLOOKUP(G3054,Calendar!$A$2:$A$300,Calendar!$B$2:$B$300)</f>
        <v>43559</v>
      </c>
      <c r="K3054" s="5" t="b">
        <f t="shared" ca="1" si="147"/>
        <v>0</v>
      </c>
      <c r="L3054" s="5" t="str">
        <f t="shared" si="148"/>
        <v>Math+ Khan Academy149</v>
      </c>
    </row>
    <row r="3055" spans="1:12" hidden="1" x14ac:dyDescent="0.25">
      <c r="A3055" s="217" t="str">
        <f t="shared" si="146"/>
        <v>ƒ __/__</v>
      </c>
      <c r="B3055" s="217" t="str">
        <f>IFERROR(IF(VLOOKUP(L3055,ActivityList[#Data],13,0)="Yes"," "&amp;Map,"")&amp;IF(VLOOKUP(L3055,ActivityList[#Data],14,0)="Yes"," "&amp;Timeline,IF(VLOOKUP(L3055,ActivityList[#Data],14,0)="Figure"," "&amp;Timeline&amp;Figure,"")),"")</f>
        <v/>
      </c>
      <c r="C3055" s="85" t="str">
        <v>Do 15 minutes of Khan Academy math activities</v>
      </c>
      <c r="D3055" s="218" t="str">
        <v>+ Khan Academy</v>
      </c>
      <c r="E3055" s="218" t="str">
        <v>Math</v>
      </c>
      <c r="F3055" s="219">
        <v>0</v>
      </c>
      <c r="G3055" s="5">
        <v>152</v>
      </c>
      <c r="H3055" s="5" t="str">
        <v>Ethan</v>
      </c>
      <c r="I3055" s="5" t="str">
        <v>Planned</v>
      </c>
      <c r="J3055" s="220">
        <f>_xlfn.XLOOKUP(G3055,Calendar!$A$2:$A$300,Calendar!$B$2:$B$300)</f>
        <v>43564</v>
      </c>
      <c r="K3055" s="5" t="b">
        <f t="shared" ca="1" si="147"/>
        <v>0</v>
      </c>
      <c r="L3055" s="5" t="str">
        <f t="shared" si="148"/>
        <v>Math+ Khan Academy152</v>
      </c>
    </row>
    <row r="3056" spans="1:12" hidden="1" x14ac:dyDescent="0.25">
      <c r="A3056" s="217" t="str">
        <f t="shared" si="146"/>
        <v>ƒ __/__</v>
      </c>
      <c r="B3056" s="217" t="str">
        <f>IFERROR(IF(VLOOKUP(L3056,ActivityList[#Data],13,0)="Yes"," "&amp;Map,"")&amp;IF(VLOOKUP(L3056,ActivityList[#Data],14,0)="Yes"," "&amp;Timeline,IF(VLOOKUP(L3056,ActivityList[#Data],14,0)="Figure"," "&amp;Timeline&amp;Figure,"")),"")</f>
        <v/>
      </c>
      <c r="C3056" s="85" t="str">
        <v>Do 15 minutes of Khan Academy math activities</v>
      </c>
      <c r="D3056" s="218" t="str">
        <v>+ Khan Academy</v>
      </c>
      <c r="E3056" s="218" t="str">
        <v>Math</v>
      </c>
      <c r="F3056" s="219">
        <v>0</v>
      </c>
      <c r="G3056" s="5">
        <v>154</v>
      </c>
      <c r="H3056" s="5" t="str">
        <v>Ethan</v>
      </c>
      <c r="I3056" s="5" t="str">
        <v>Planned</v>
      </c>
      <c r="J3056" s="220">
        <f>_xlfn.XLOOKUP(G3056,Calendar!$A$2:$A$300,Calendar!$B$2:$B$300)</f>
        <v>43566</v>
      </c>
      <c r="K3056" s="5" t="b">
        <f t="shared" ca="1" si="147"/>
        <v>0</v>
      </c>
      <c r="L3056" s="5" t="str">
        <f t="shared" si="148"/>
        <v>Math+ Khan Academy154</v>
      </c>
    </row>
    <row r="3057" spans="1:12" hidden="1" x14ac:dyDescent="0.25">
      <c r="A3057" s="217" t="str">
        <f t="shared" si="146"/>
        <v>ƒ __/__</v>
      </c>
      <c r="B3057" s="217" t="str">
        <f>IFERROR(IF(VLOOKUP(L3057,ActivityList[#Data],13,0)="Yes"," "&amp;Map,"")&amp;IF(VLOOKUP(L3057,ActivityList[#Data],14,0)="Yes"," "&amp;Timeline,IF(VLOOKUP(L3057,ActivityList[#Data],14,0)="Figure"," "&amp;Timeline&amp;Figure,"")),"")</f>
        <v/>
      </c>
      <c r="C3057" s="85" t="str">
        <v>Do 15 minutes of Khan Academy math activities</v>
      </c>
      <c r="D3057" s="218" t="str">
        <v>+ Khan Academy</v>
      </c>
      <c r="E3057" s="218" t="str">
        <v>Math</v>
      </c>
      <c r="F3057" s="219">
        <v>0</v>
      </c>
      <c r="G3057" s="5">
        <v>157</v>
      </c>
      <c r="H3057" s="5" t="str">
        <v>Ethan</v>
      </c>
      <c r="I3057" s="5" t="str">
        <v>Planned</v>
      </c>
      <c r="J3057" s="220">
        <f>_xlfn.XLOOKUP(G3057,Calendar!$A$2:$A$300,Calendar!$B$2:$B$300)</f>
        <v>43571</v>
      </c>
      <c r="K3057" s="5" t="b">
        <f t="shared" ca="1" si="147"/>
        <v>0</v>
      </c>
      <c r="L3057" s="5" t="str">
        <f t="shared" si="148"/>
        <v>Math+ Khan Academy157</v>
      </c>
    </row>
    <row r="3058" spans="1:12" hidden="1" x14ac:dyDescent="0.25">
      <c r="A3058" s="217" t="str">
        <f t="shared" si="146"/>
        <v>ƒ __/__</v>
      </c>
      <c r="B3058" s="217" t="str">
        <f>IFERROR(IF(VLOOKUP(L3058,ActivityList[#Data],13,0)="Yes"," "&amp;Map,"")&amp;IF(VLOOKUP(L3058,ActivityList[#Data],14,0)="Yes"," "&amp;Timeline,IF(VLOOKUP(L3058,ActivityList[#Data],14,0)="Figure"," "&amp;Timeline&amp;Figure,"")),"")</f>
        <v/>
      </c>
      <c r="C3058" s="85" t="str">
        <v>Do 15 minutes of Khan Academy math activities</v>
      </c>
      <c r="D3058" s="218" t="str">
        <v>+ Khan Academy</v>
      </c>
      <c r="E3058" s="218" t="str">
        <v>Math</v>
      </c>
      <c r="F3058" s="219">
        <v>0</v>
      </c>
      <c r="G3058" s="5">
        <v>159</v>
      </c>
      <c r="H3058" s="5" t="str">
        <v>Ethan</v>
      </c>
      <c r="I3058" s="5" t="str">
        <v>Planned</v>
      </c>
      <c r="J3058" s="220">
        <f>_xlfn.XLOOKUP(G3058,Calendar!$A$2:$A$300,Calendar!$B$2:$B$300)</f>
        <v>43573</v>
      </c>
      <c r="K3058" s="5" t="b">
        <f t="shared" ca="1" si="147"/>
        <v>0</v>
      </c>
      <c r="L3058" s="5" t="str">
        <f t="shared" si="148"/>
        <v>Math+ Khan Academy159</v>
      </c>
    </row>
    <row r="3059" spans="1:12" hidden="1" x14ac:dyDescent="0.25">
      <c r="A3059" s="217" t="str">
        <f t="shared" si="146"/>
        <v>ƒ __/__</v>
      </c>
      <c r="B3059" s="217" t="str">
        <f>IFERROR(IF(VLOOKUP(L3059,ActivityList[#Data],13,0)="Yes"," "&amp;Map,"")&amp;IF(VLOOKUP(L3059,ActivityList[#Data],14,0)="Yes"," "&amp;Timeline,IF(VLOOKUP(L3059,ActivityList[#Data],14,0)="Figure"," "&amp;Timeline&amp;Figure,"")),"")</f>
        <v/>
      </c>
      <c r="C3059" s="85" t="str">
        <v>Do 15 minutes of Khan Academy math activities</v>
      </c>
      <c r="D3059" s="218" t="str">
        <v>+ Khan Academy</v>
      </c>
      <c r="E3059" s="218" t="str">
        <v>Math</v>
      </c>
      <c r="F3059" s="219">
        <v>0</v>
      </c>
      <c r="G3059" s="5">
        <v>162</v>
      </c>
      <c r="H3059" s="5" t="str">
        <v>Ethan</v>
      </c>
      <c r="I3059" s="5" t="str">
        <v>Planned</v>
      </c>
      <c r="J3059" s="220">
        <f>_xlfn.XLOOKUP(G3059,Calendar!$A$2:$A$300,Calendar!$B$2:$B$300)</f>
        <v>43578</v>
      </c>
      <c r="K3059" s="5" t="b">
        <f t="shared" ca="1" si="147"/>
        <v>0</v>
      </c>
      <c r="L3059" s="5" t="str">
        <f t="shared" si="148"/>
        <v>Math+ Khan Academy162</v>
      </c>
    </row>
    <row r="3060" spans="1:12" hidden="1" x14ac:dyDescent="0.25">
      <c r="A3060" s="217" t="str">
        <f t="shared" si="146"/>
        <v>ƒ __/__</v>
      </c>
      <c r="B3060" s="217" t="str">
        <f>IFERROR(IF(VLOOKUP(L3060,ActivityList[#Data],13,0)="Yes"," "&amp;Map,"")&amp;IF(VLOOKUP(L3060,ActivityList[#Data],14,0)="Yes"," "&amp;Timeline,IF(VLOOKUP(L3060,ActivityList[#Data],14,0)="Figure"," "&amp;Timeline&amp;Figure,"")),"")</f>
        <v/>
      </c>
      <c r="C3060" s="85" t="str">
        <v>Do 15 minutes of Khan Academy math activities</v>
      </c>
      <c r="D3060" s="218" t="str">
        <v>+ Khan Academy</v>
      </c>
      <c r="E3060" s="218" t="str">
        <v>Math</v>
      </c>
      <c r="F3060" s="219">
        <v>0</v>
      </c>
      <c r="G3060" s="5">
        <v>164</v>
      </c>
      <c r="H3060" s="5" t="str">
        <v>Ethan</v>
      </c>
      <c r="I3060" s="5" t="str">
        <v>Planned</v>
      </c>
      <c r="J3060" s="220">
        <f>_xlfn.XLOOKUP(G3060,Calendar!$A$2:$A$300,Calendar!$B$2:$B$300)</f>
        <v>43580</v>
      </c>
      <c r="K3060" s="5" t="b">
        <f t="shared" ca="1" si="147"/>
        <v>0</v>
      </c>
      <c r="L3060" s="5" t="str">
        <f t="shared" si="148"/>
        <v>Math+ Khan Academy164</v>
      </c>
    </row>
    <row r="3061" spans="1:12" hidden="1" x14ac:dyDescent="0.25">
      <c r="A3061" s="217" t="str">
        <f t="shared" si="146"/>
        <v>ƒ __/__</v>
      </c>
      <c r="B3061" s="217" t="str">
        <f>IFERROR(IF(VLOOKUP(L3061,ActivityList[#Data],13,0)="Yes"," "&amp;Map,"")&amp;IF(VLOOKUP(L3061,ActivityList[#Data],14,0)="Yes"," "&amp;Timeline,IF(VLOOKUP(L3061,ActivityList[#Data],14,0)="Figure"," "&amp;Timeline&amp;Figure,"")),"")</f>
        <v/>
      </c>
      <c r="C3061" s="85" t="str">
        <v>Do 15 minutes of Khan Academy math activities</v>
      </c>
      <c r="D3061" s="218" t="str">
        <v>+ Khan Academy</v>
      </c>
      <c r="E3061" s="218" t="str">
        <v>Math</v>
      </c>
      <c r="F3061" s="219">
        <v>0</v>
      </c>
      <c r="G3061" s="5">
        <v>167</v>
      </c>
      <c r="H3061" s="5" t="str">
        <v>Ethan</v>
      </c>
      <c r="I3061" s="5" t="str">
        <v>Planned</v>
      </c>
      <c r="J3061" s="220">
        <f>_xlfn.XLOOKUP(G3061,Calendar!$A$2:$A$300,Calendar!$B$2:$B$300)</f>
        <v>43585</v>
      </c>
      <c r="K3061" s="5" t="b">
        <f t="shared" ca="1" si="147"/>
        <v>0</v>
      </c>
      <c r="L3061" s="5" t="str">
        <f t="shared" si="148"/>
        <v>Math+ Khan Academy167</v>
      </c>
    </row>
    <row r="3062" spans="1:12" hidden="1" x14ac:dyDescent="0.25">
      <c r="A3062" s="217" t="str">
        <f t="shared" si="146"/>
        <v>ƒ __/__</v>
      </c>
      <c r="B3062" s="217" t="str">
        <f>IFERROR(IF(VLOOKUP(L3062,ActivityList[#Data],13,0)="Yes"," "&amp;Map,"")&amp;IF(VLOOKUP(L3062,ActivityList[#Data],14,0)="Yes"," "&amp;Timeline,IF(VLOOKUP(L3062,ActivityList[#Data],14,0)="Figure"," "&amp;Timeline&amp;Figure,"")),"")</f>
        <v/>
      </c>
      <c r="C3062" s="85" t="str">
        <v>Do 15 minutes of Khan Academy math activities</v>
      </c>
      <c r="D3062" s="218" t="str">
        <v>+ Khan Academy</v>
      </c>
      <c r="E3062" s="218" t="str">
        <v>Math</v>
      </c>
      <c r="F3062" s="219">
        <v>0</v>
      </c>
      <c r="G3062" s="5">
        <v>169</v>
      </c>
      <c r="H3062" s="5" t="str">
        <v>Ethan</v>
      </c>
      <c r="I3062" s="5" t="str">
        <v>Planned</v>
      </c>
      <c r="J3062" s="220">
        <f>_xlfn.XLOOKUP(G3062,Calendar!$A$2:$A$300,Calendar!$B$2:$B$300)</f>
        <v>43587</v>
      </c>
      <c r="K3062" s="5" t="b">
        <f t="shared" ca="1" si="147"/>
        <v>0</v>
      </c>
      <c r="L3062" s="5" t="str">
        <f t="shared" si="148"/>
        <v>Math+ Khan Academy169</v>
      </c>
    </row>
    <row r="3063" spans="1:12" hidden="1" x14ac:dyDescent="0.25">
      <c r="A3063" s="217" t="str">
        <f t="shared" si="146"/>
        <v>ƒ __/__</v>
      </c>
      <c r="B3063" s="217" t="str">
        <f>IFERROR(IF(VLOOKUP(L3063,ActivityList[#Data],13,0)="Yes"," "&amp;Map,"")&amp;IF(VLOOKUP(L3063,ActivityList[#Data],14,0)="Yes"," "&amp;Timeline,IF(VLOOKUP(L3063,ActivityList[#Data],14,0)="Figure"," "&amp;Timeline&amp;Figure,"")),"")</f>
        <v/>
      </c>
      <c r="C3063" s="85" t="str">
        <v>Do 15 minutes of Khan Academy math activities</v>
      </c>
      <c r="D3063" s="218" t="str">
        <v>+ Khan Academy</v>
      </c>
      <c r="E3063" s="218" t="str">
        <v>Math</v>
      </c>
      <c r="F3063" s="219">
        <v>0</v>
      </c>
      <c r="G3063" s="5">
        <v>172</v>
      </c>
      <c r="H3063" s="5" t="str">
        <v>Ethan</v>
      </c>
      <c r="I3063" s="5" t="str">
        <v>Planned</v>
      </c>
      <c r="J3063" s="220">
        <f>_xlfn.XLOOKUP(G3063,Calendar!$A$2:$A$300,Calendar!$B$2:$B$300)</f>
        <v>43592</v>
      </c>
      <c r="K3063" s="5" t="b">
        <f t="shared" ca="1" si="147"/>
        <v>0</v>
      </c>
      <c r="L3063" s="5" t="str">
        <f t="shared" si="148"/>
        <v>Math+ Khan Academy172</v>
      </c>
    </row>
    <row r="3064" spans="1:12" hidden="1" x14ac:dyDescent="0.25">
      <c r="A3064" s="217" t="str">
        <f t="shared" si="146"/>
        <v>ƒ __/__</v>
      </c>
      <c r="B3064" s="217" t="str">
        <f>IFERROR(IF(VLOOKUP(L3064,ActivityList[#Data],13,0)="Yes"," "&amp;Map,"")&amp;IF(VLOOKUP(L3064,ActivityList[#Data],14,0)="Yes"," "&amp;Timeline,IF(VLOOKUP(L3064,ActivityList[#Data],14,0)="Figure"," "&amp;Timeline&amp;Figure,"")),"")</f>
        <v/>
      </c>
      <c r="C3064" s="85" t="str">
        <v>Do 15 minutes of Khan Academy math activities</v>
      </c>
      <c r="D3064" s="218" t="str">
        <v>+ Khan Academy</v>
      </c>
      <c r="E3064" s="218" t="str">
        <v>Math</v>
      </c>
      <c r="F3064" s="219">
        <v>0</v>
      </c>
      <c r="G3064" s="5">
        <v>174</v>
      </c>
      <c r="H3064" s="5" t="str">
        <v>Ethan</v>
      </c>
      <c r="I3064" s="5" t="str">
        <v>Planned</v>
      </c>
      <c r="J3064" s="220">
        <f>_xlfn.XLOOKUP(G3064,Calendar!$A$2:$A$300,Calendar!$B$2:$B$300)</f>
        <v>43594</v>
      </c>
      <c r="K3064" s="5" t="b">
        <f t="shared" ca="1" si="147"/>
        <v>0</v>
      </c>
      <c r="L3064" s="5" t="str">
        <f t="shared" si="148"/>
        <v>Math+ Khan Academy174</v>
      </c>
    </row>
    <row r="3065" spans="1:12" hidden="1" x14ac:dyDescent="0.25">
      <c r="A3065" s="217" t="str">
        <f t="shared" si="146"/>
        <v>ƒ __/__</v>
      </c>
      <c r="B3065" s="217" t="str">
        <f>IFERROR(IF(VLOOKUP(L3065,ActivityList[#Data],13,0)="Yes"," "&amp;Map,"")&amp;IF(VLOOKUP(L3065,ActivityList[#Data],14,0)="Yes"," "&amp;Timeline,IF(VLOOKUP(L3065,ActivityList[#Data],14,0)="Figure"," "&amp;Timeline&amp;Figure,"")),"")</f>
        <v/>
      </c>
      <c r="C3065" s="85" t="str">
        <v>Do 15 minutes of Khan Academy math activities</v>
      </c>
      <c r="D3065" s="218" t="str">
        <v>+ Khan Academy</v>
      </c>
      <c r="E3065" s="218" t="str">
        <v>Math</v>
      </c>
      <c r="F3065" s="219">
        <v>0</v>
      </c>
      <c r="G3065" s="5">
        <v>177</v>
      </c>
      <c r="H3065" s="5" t="str">
        <v>Ethan</v>
      </c>
      <c r="I3065" s="5" t="str">
        <v>Planned</v>
      </c>
      <c r="J3065" s="220">
        <f>_xlfn.XLOOKUP(G3065,Calendar!$A$2:$A$300,Calendar!$B$2:$B$300)</f>
        <v>43599</v>
      </c>
      <c r="K3065" s="5" t="b">
        <f t="shared" ca="1" si="147"/>
        <v>0</v>
      </c>
      <c r="L3065" s="5" t="str">
        <f t="shared" si="148"/>
        <v>Math+ Khan Academy177</v>
      </c>
    </row>
    <row r="3066" spans="1:12" hidden="1" x14ac:dyDescent="0.25">
      <c r="A3066" s="217" t="str">
        <f t="shared" si="146"/>
        <v>ƒ __/__</v>
      </c>
      <c r="B3066" s="217" t="str">
        <f>IFERROR(IF(VLOOKUP(L3066,ActivityList[#Data],13,0)="Yes"," "&amp;Map,"")&amp;IF(VLOOKUP(L3066,ActivityList[#Data],14,0)="Yes"," "&amp;Timeline,IF(VLOOKUP(L3066,ActivityList[#Data],14,0)="Figure"," "&amp;Timeline&amp;Figure,"")),"")</f>
        <v/>
      </c>
      <c r="C3066" s="85" t="str">
        <v>Do 15 minutes of Khan Academy math activities</v>
      </c>
      <c r="D3066" s="218" t="str">
        <v>+ Khan Academy</v>
      </c>
      <c r="E3066" s="218" t="str">
        <v>Math</v>
      </c>
      <c r="F3066" s="219">
        <v>0</v>
      </c>
      <c r="G3066" s="5">
        <v>179</v>
      </c>
      <c r="H3066" s="5" t="str">
        <v>Ethan</v>
      </c>
      <c r="I3066" s="5" t="str">
        <v>Planned</v>
      </c>
      <c r="J3066" s="220">
        <f>_xlfn.XLOOKUP(G3066,Calendar!$A$2:$A$300,Calendar!$B$2:$B$300)</f>
        <v>43601</v>
      </c>
      <c r="K3066" s="5" t="b">
        <f t="shared" ca="1" si="147"/>
        <v>0</v>
      </c>
      <c r="L3066" s="5" t="str">
        <f t="shared" si="148"/>
        <v>Math+ Khan Academy179</v>
      </c>
    </row>
    <row r="3067" spans="1:12" hidden="1" x14ac:dyDescent="0.25">
      <c r="A3067" s="217" t="str">
        <f t="shared" si="146"/>
        <v>ƒ __/__</v>
      </c>
      <c r="B3067" s="217" t="str">
        <f>IFERROR(IF(VLOOKUP(L3067,ActivityList[#Data],13,0)="Yes"," "&amp;Map,"")&amp;IF(VLOOKUP(L3067,ActivityList[#Data],14,0)="Yes"," "&amp;Timeline,IF(VLOOKUP(L3067,ActivityList[#Data],14,0)="Figure"," "&amp;Timeline&amp;Figure,"")),"")</f>
        <v/>
      </c>
      <c r="C3067" s="85" t="str">
        <v>Watch the video clip #19 and solve the problems</v>
      </c>
      <c r="D3067" s="218" t="str">
        <v>DVD: Mathtacular 4</v>
      </c>
      <c r="E3067" s="218" t="str">
        <v>Math</v>
      </c>
      <c r="F3067" s="219">
        <v>0</v>
      </c>
      <c r="G3067" s="5">
        <v>9</v>
      </c>
      <c r="H3067" s="5" t="str">
        <v>Ethan</v>
      </c>
      <c r="I3067" s="5" t="str">
        <v>Completed</v>
      </c>
      <c r="J3067" s="220">
        <f>_xlfn.XLOOKUP(G3067,Calendar!$A$2:$A$300,Calendar!$B$2:$B$300)</f>
        <v>43356</v>
      </c>
      <c r="K3067" s="5" t="b">
        <f t="shared" ca="1" si="147"/>
        <v>1</v>
      </c>
      <c r="L3067" s="5" t="str">
        <f t="shared" si="148"/>
        <v>MathDVD: Mathtacular 49</v>
      </c>
    </row>
    <row r="3068" spans="1:12" hidden="1" x14ac:dyDescent="0.25">
      <c r="A3068" s="217" t="str">
        <f t="shared" si="146"/>
        <v>ƒ __/__</v>
      </c>
      <c r="B3068" s="217" t="str">
        <f>IFERROR(IF(VLOOKUP(L3068,ActivityList[#Data],13,0)="Yes"," "&amp;Map,"")&amp;IF(VLOOKUP(L3068,ActivityList[#Data],14,0)="Yes"," "&amp;Timeline,IF(VLOOKUP(L3068,ActivityList[#Data],14,0)="Figure"," "&amp;Timeline&amp;Figure,"")),"")</f>
        <v/>
      </c>
      <c r="C3068" s="85" t="str">
        <v>Watch the video clip #20 and solve the problems</v>
      </c>
      <c r="D3068" s="218" t="str">
        <v>DVD: Mathtacular 4</v>
      </c>
      <c r="E3068" s="218" t="str">
        <v>Math</v>
      </c>
      <c r="F3068" s="219">
        <v>0</v>
      </c>
      <c r="G3068" s="5">
        <v>19</v>
      </c>
      <c r="H3068" s="5" t="str">
        <v>Ethan</v>
      </c>
      <c r="I3068" s="5" t="str">
        <v>Completed</v>
      </c>
      <c r="J3068" s="220">
        <f>_xlfn.XLOOKUP(G3068,Calendar!$A$2:$A$300,Calendar!$B$2:$B$300)</f>
        <v>43370</v>
      </c>
      <c r="K3068" s="5" t="b">
        <f t="shared" ca="1" si="147"/>
        <v>1</v>
      </c>
      <c r="L3068" s="5" t="str">
        <f t="shared" si="148"/>
        <v>MathDVD: Mathtacular 419</v>
      </c>
    </row>
    <row r="3069" spans="1:12" hidden="1" x14ac:dyDescent="0.25">
      <c r="A3069" s="217" t="str">
        <f t="shared" si="146"/>
        <v>ƒ __/__</v>
      </c>
      <c r="B3069" s="217" t="str">
        <f>IFERROR(IF(VLOOKUP(L3069,ActivityList[#Data],13,0)="Yes"," "&amp;Map,"")&amp;IF(VLOOKUP(L3069,ActivityList[#Data],14,0)="Yes"," "&amp;Timeline,IF(VLOOKUP(L3069,ActivityList[#Data],14,0)="Figure"," "&amp;Timeline&amp;Figure,"")),"")</f>
        <v/>
      </c>
      <c r="C3069" s="85" t="str">
        <v>Watch the video clip #21 and solve the problems</v>
      </c>
      <c r="D3069" s="218" t="str">
        <v>DVD: Mathtacular 4</v>
      </c>
      <c r="E3069" s="218" t="str">
        <v>Math</v>
      </c>
      <c r="F3069" s="219">
        <v>0</v>
      </c>
      <c r="G3069" s="5">
        <v>29</v>
      </c>
      <c r="H3069" s="5" t="str">
        <v>Ethan</v>
      </c>
      <c r="I3069" s="5" t="str">
        <v>Planned</v>
      </c>
      <c r="J3069" s="220">
        <f>_xlfn.XLOOKUP(G3069,Calendar!$A$2:$A$300,Calendar!$B$2:$B$300)</f>
        <v>43384</v>
      </c>
      <c r="K3069" s="5" t="b">
        <f t="shared" ca="1" si="147"/>
        <v>0</v>
      </c>
      <c r="L3069" s="5" t="str">
        <f t="shared" si="148"/>
        <v>MathDVD: Mathtacular 429</v>
      </c>
    </row>
    <row r="3070" spans="1:12" hidden="1" x14ac:dyDescent="0.25">
      <c r="A3070" s="217" t="str">
        <f t="shared" si="146"/>
        <v>ƒ __/__</v>
      </c>
      <c r="B3070" s="217" t="str">
        <f>IFERROR(IF(VLOOKUP(L3070,ActivityList[#Data],13,0)="Yes"," "&amp;Map,"")&amp;IF(VLOOKUP(L3070,ActivityList[#Data],14,0)="Yes"," "&amp;Timeline,IF(VLOOKUP(L3070,ActivityList[#Data],14,0)="Figure"," "&amp;Timeline&amp;Figure,"")),"")</f>
        <v/>
      </c>
      <c r="C3070" s="85" t="str">
        <v>Watch the video clip #22 and solve the problems</v>
      </c>
      <c r="D3070" s="218" t="str">
        <v>DVD: Mathtacular 4</v>
      </c>
      <c r="E3070" s="218" t="str">
        <v>Math</v>
      </c>
      <c r="F3070" s="219">
        <v>0</v>
      </c>
      <c r="G3070" s="5">
        <v>39</v>
      </c>
      <c r="H3070" s="5" t="str">
        <v>Ethan</v>
      </c>
      <c r="I3070" s="5" t="str">
        <v>Planned</v>
      </c>
      <c r="J3070" s="220">
        <f>_xlfn.XLOOKUP(G3070,Calendar!$A$2:$A$300,Calendar!$B$2:$B$300)</f>
        <v>43398</v>
      </c>
      <c r="K3070" s="5" t="b">
        <f t="shared" ca="1" si="147"/>
        <v>0</v>
      </c>
      <c r="L3070" s="5" t="str">
        <f t="shared" si="148"/>
        <v>MathDVD: Mathtacular 439</v>
      </c>
    </row>
    <row r="3071" spans="1:12" hidden="1" x14ac:dyDescent="0.25">
      <c r="A3071" s="217" t="str">
        <f t="shared" si="146"/>
        <v>ƒ __/__</v>
      </c>
      <c r="B3071" s="217" t="str">
        <f>IFERROR(IF(VLOOKUP(L3071,ActivityList[#Data],13,0)="Yes"," "&amp;Map,"")&amp;IF(VLOOKUP(L3071,ActivityList[#Data],14,0)="Yes"," "&amp;Timeline,IF(VLOOKUP(L3071,ActivityList[#Data],14,0)="Figure"," "&amp;Timeline&amp;Figure,"")),"")</f>
        <v/>
      </c>
      <c r="C3071" s="85" t="str">
        <v>Watch the video clip #23 and solve the problems</v>
      </c>
      <c r="D3071" s="218" t="str">
        <v>DVD: Mathtacular 4</v>
      </c>
      <c r="E3071" s="218" t="str">
        <v>Math</v>
      </c>
      <c r="F3071" s="219">
        <v>0</v>
      </c>
      <c r="G3071" s="5">
        <v>49</v>
      </c>
      <c r="H3071" s="5" t="str">
        <v>Ethan</v>
      </c>
      <c r="I3071" s="5" t="str">
        <v>Planned</v>
      </c>
      <c r="J3071" s="220">
        <f>_xlfn.XLOOKUP(G3071,Calendar!$A$2:$A$300,Calendar!$B$2:$B$300)</f>
        <v>43412</v>
      </c>
      <c r="K3071" s="5" t="b">
        <f t="shared" ca="1" si="147"/>
        <v>0</v>
      </c>
      <c r="L3071" s="5" t="str">
        <f t="shared" si="148"/>
        <v>MathDVD: Mathtacular 449</v>
      </c>
    </row>
    <row r="3072" spans="1:12" hidden="1" x14ac:dyDescent="0.25">
      <c r="A3072" s="217" t="str">
        <f t="shared" si="146"/>
        <v>ƒ __/__</v>
      </c>
      <c r="B3072" s="217" t="str">
        <f>IFERROR(IF(VLOOKUP(L3072,ActivityList[#Data],13,0)="Yes"," "&amp;Map,"")&amp;IF(VLOOKUP(L3072,ActivityList[#Data],14,0)="Yes"," "&amp;Timeline,IF(VLOOKUP(L3072,ActivityList[#Data],14,0)="Figure"," "&amp;Timeline&amp;Figure,"")),"")</f>
        <v/>
      </c>
      <c r="C3072" s="85" t="str">
        <v>Watch the video clip #24 and solve the problems</v>
      </c>
      <c r="D3072" s="218" t="str">
        <v>DVD: Mathtacular 4</v>
      </c>
      <c r="E3072" s="218" t="str">
        <v>Math</v>
      </c>
      <c r="F3072" s="219">
        <v>0</v>
      </c>
      <c r="G3072" s="5">
        <v>59</v>
      </c>
      <c r="H3072" s="5" t="str">
        <v>Ethan</v>
      </c>
      <c r="I3072" s="5" t="str">
        <v>Planned</v>
      </c>
      <c r="J3072" s="220">
        <f>_xlfn.XLOOKUP(G3072,Calendar!$A$2:$A$300,Calendar!$B$2:$B$300)</f>
        <v>43426</v>
      </c>
      <c r="K3072" s="5" t="b">
        <f t="shared" ca="1" si="147"/>
        <v>0</v>
      </c>
      <c r="L3072" s="5" t="str">
        <f t="shared" si="148"/>
        <v>MathDVD: Mathtacular 459</v>
      </c>
    </row>
    <row r="3073" spans="1:12" hidden="1" x14ac:dyDescent="0.25">
      <c r="A3073" s="217" t="str">
        <f t="shared" si="146"/>
        <v>ƒ __/__</v>
      </c>
      <c r="B3073" s="217" t="str">
        <f>IFERROR(IF(VLOOKUP(L3073,ActivityList[#Data],13,0)="Yes"," "&amp;Map,"")&amp;IF(VLOOKUP(L3073,ActivityList[#Data],14,0)="Yes"," "&amp;Timeline,IF(VLOOKUP(L3073,ActivityList[#Data],14,0)="Figure"," "&amp;Timeline&amp;Figure,"")),"")</f>
        <v/>
      </c>
      <c r="C3073" s="85" t="str">
        <v>Watch the video clip #25 and solve the problems</v>
      </c>
      <c r="D3073" s="218" t="str">
        <v>DVD: Mathtacular 4</v>
      </c>
      <c r="E3073" s="218" t="str">
        <v>Math</v>
      </c>
      <c r="F3073" s="219">
        <v>0</v>
      </c>
      <c r="G3073" s="5">
        <v>69</v>
      </c>
      <c r="H3073" s="5" t="str">
        <v>Ethan</v>
      </c>
      <c r="I3073" s="5" t="str">
        <v>Planned</v>
      </c>
      <c r="J3073" s="220">
        <f>_xlfn.XLOOKUP(G3073,Calendar!$A$2:$A$300,Calendar!$B$2:$B$300)</f>
        <v>43440</v>
      </c>
      <c r="K3073" s="5" t="b">
        <f t="shared" ca="1" si="147"/>
        <v>0</v>
      </c>
      <c r="L3073" s="5" t="str">
        <f t="shared" si="148"/>
        <v>MathDVD: Mathtacular 469</v>
      </c>
    </row>
    <row r="3074" spans="1:12" hidden="1" x14ac:dyDescent="0.25">
      <c r="A3074" s="217" t="str">
        <f t="shared" si="146"/>
        <v>ƒ __/__</v>
      </c>
      <c r="B3074" s="217" t="str">
        <f>IFERROR(IF(VLOOKUP(L3074,ActivityList[#Data],13,0)="Yes"," "&amp;Map,"")&amp;IF(VLOOKUP(L3074,ActivityList[#Data],14,0)="Yes"," "&amp;Timeline,IF(VLOOKUP(L3074,ActivityList[#Data],14,0)="Figure"," "&amp;Timeline&amp;Figure,"")),"")</f>
        <v/>
      </c>
      <c r="C3074" s="85" t="str">
        <v>Watch the video clip #26 and solve the problems</v>
      </c>
      <c r="D3074" s="218" t="str">
        <v>DVD: Mathtacular 4</v>
      </c>
      <c r="E3074" s="218" t="str">
        <v>Math</v>
      </c>
      <c r="F3074" s="219">
        <v>0</v>
      </c>
      <c r="G3074" s="5">
        <v>79</v>
      </c>
      <c r="H3074" s="5" t="str">
        <v>Ethan</v>
      </c>
      <c r="I3074" s="5" t="str">
        <v>Planned</v>
      </c>
      <c r="J3074" s="220">
        <f>_xlfn.XLOOKUP(G3074,Calendar!$A$2:$A$300,Calendar!$B$2:$B$300)</f>
        <v>43454</v>
      </c>
      <c r="K3074" s="5" t="b">
        <f t="shared" ca="1" si="147"/>
        <v>0</v>
      </c>
      <c r="L3074" s="5" t="str">
        <f t="shared" si="148"/>
        <v>MathDVD: Mathtacular 479</v>
      </c>
    </row>
    <row r="3075" spans="1:12" hidden="1" x14ac:dyDescent="0.25">
      <c r="A3075" s="217" t="str">
        <f t="shared" si="146"/>
        <v>ƒ __/__</v>
      </c>
      <c r="B3075" s="217" t="str">
        <f>IFERROR(IF(VLOOKUP(L3075,ActivityList[#Data],13,0)="Yes"," "&amp;Map,"")&amp;IF(VLOOKUP(L3075,ActivityList[#Data],14,0)="Yes"," "&amp;Timeline,IF(VLOOKUP(L3075,ActivityList[#Data],14,0)="Figure"," "&amp;Timeline&amp;Figure,"")),"")</f>
        <v/>
      </c>
      <c r="C3075" s="85" t="str">
        <v>Watch the video clip #27 and solve the problems</v>
      </c>
      <c r="D3075" s="218" t="str">
        <v>DVD: Mathtacular 4</v>
      </c>
      <c r="E3075" s="218" t="str">
        <v>Math</v>
      </c>
      <c r="F3075" s="219">
        <v>0</v>
      </c>
      <c r="G3075" s="5">
        <v>89</v>
      </c>
      <c r="H3075" s="5" t="str">
        <v>Ethan</v>
      </c>
      <c r="I3075" s="5" t="str">
        <v>Planned</v>
      </c>
      <c r="J3075" s="220">
        <f>_xlfn.XLOOKUP(G3075,Calendar!$A$2:$A$300,Calendar!$B$2:$B$300)</f>
        <v>43475</v>
      </c>
      <c r="K3075" s="5" t="b">
        <f t="shared" ca="1" si="147"/>
        <v>0</v>
      </c>
      <c r="L3075" s="5" t="str">
        <f t="shared" si="148"/>
        <v>MathDVD: Mathtacular 489</v>
      </c>
    </row>
    <row r="3076" spans="1:12" hidden="1" x14ac:dyDescent="0.25">
      <c r="A3076" s="217" t="str">
        <f t="shared" si="146"/>
        <v>ƒ __/__</v>
      </c>
      <c r="B3076" s="217" t="str">
        <f>IFERROR(IF(VLOOKUP(L3076,ActivityList[#Data],13,0)="Yes"," "&amp;Map,"")&amp;IF(VLOOKUP(L3076,ActivityList[#Data],14,0)="Yes"," "&amp;Timeline,IF(VLOOKUP(L3076,ActivityList[#Data],14,0)="Figure"," "&amp;Timeline&amp;Figure,"")),"")</f>
        <v/>
      </c>
      <c r="C3076" s="85" t="str">
        <v>Work through Lesson 1 and complete all exercises</v>
      </c>
      <c r="D3076" s="218" t="str">
        <v>+ The Thinking Toolbox</v>
      </c>
      <c r="E3076" s="218" t="str">
        <v>Logic</v>
      </c>
      <c r="F3076" s="219">
        <v>0</v>
      </c>
      <c r="G3076" s="5">
        <v>4</v>
      </c>
      <c r="H3076" s="5" t="str">
        <v>Ethan‚ Jesse</v>
      </c>
      <c r="I3076" s="5" t="str">
        <v>Completed</v>
      </c>
      <c r="J3076" s="220">
        <f>_xlfn.XLOOKUP(G3076,Calendar!$A$2:$A$300,Calendar!$B$2:$B$300)</f>
        <v>43349</v>
      </c>
      <c r="K3076" s="5" t="b">
        <f t="shared" ca="1" si="147"/>
        <v>1</v>
      </c>
      <c r="L3076" s="5" t="str">
        <f t="shared" si="148"/>
        <v>Logic+ The Thinking Toolbox4</v>
      </c>
    </row>
    <row r="3077" spans="1:12" hidden="1" x14ac:dyDescent="0.25">
      <c r="A3077" s="217" t="str">
        <f t="shared" ref="A3077:A3140" si="149">Planned&amp;" __/__"</f>
        <v>ƒ __/__</v>
      </c>
      <c r="B3077" s="217" t="str">
        <f>IFERROR(IF(VLOOKUP(L3077,ActivityList[#Data],13,0)="Yes"," "&amp;Map,"")&amp;IF(VLOOKUP(L3077,ActivityList[#Data],14,0)="Yes"," "&amp;Timeline,IF(VLOOKUP(L3077,ActivityList[#Data],14,0)="Figure"," "&amp;Timeline&amp;Figure,"")),"")</f>
        <v/>
      </c>
      <c r="C3077" s="85" t="str">
        <v>Work through Lesson 2 and complete all exercises</v>
      </c>
      <c r="D3077" s="218" t="str">
        <v>+ The Thinking Toolbox</v>
      </c>
      <c r="E3077" s="218" t="str">
        <v>Logic</v>
      </c>
      <c r="F3077" s="219">
        <v>0</v>
      </c>
      <c r="G3077" s="5">
        <v>6</v>
      </c>
      <c r="H3077" s="5" t="str">
        <v>Ethan‚ Jesse</v>
      </c>
      <c r="I3077" s="5" t="str">
        <v>Completed</v>
      </c>
      <c r="J3077" s="220">
        <f>_xlfn.XLOOKUP(G3077,Calendar!$A$2:$A$300,Calendar!$B$2:$B$300)</f>
        <v>43353</v>
      </c>
      <c r="K3077" s="5" t="b">
        <f t="shared" ca="1" si="147"/>
        <v>1</v>
      </c>
      <c r="L3077" s="5" t="str">
        <f t="shared" si="148"/>
        <v>Logic+ The Thinking Toolbox6</v>
      </c>
    </row>
    <row r="3078" spans="1:12" hidden="1" x14ac:dyDescent="0.25">
      <c r="A3078" s="217" t="str">
        <f t="shared" si="149"/>
        <v>ƒ __/__</v>
      </c>
      <c r="B3078" s="217" t="str">
        <f>IFERROR(IF(VLOOKUP(L3078,ActivityList[#Data],13,0)="Yes"," "&amp;Map,"")&amp;IF(VLOOKUP(L3078,ActivityList[#Data],14,0)="Yes"," "&amp;Timeline,IF(VLOOKUP(L3078,ActivityList[#Data],14,0)="Figure"," "&amp;Timeline&amp;Figure,"")),"")</f>
        <v/>
      </c>
      <c r="C3078" s="85" t="str">
        <v>Work through Lesson 3 and complete all exercises</v>
      </c>
      <c r="D3078" s="218" t="str">
        <v>+ The Thinking Toolbox</v>
      </c>
      <c r="E3078" s="218" t="str">
        <v>Logic</v>
      </c>
      <c r="F3078" s="219">
        <v>0</v>
      </c>
      <c r="G3078" s="5">
        <v>9</v>
      </c>
      <c r="H3078" s="5" t="str">
        <v>Ethan‚ Jesse</v>
      </c>
      <c r="I3078" s="5" t="str">
        <v>Completed</v>
      </c>
      <c r="J3078" s="220">
        <f>_xlfn.XLOOKUP(G3078,Calendar!$A$2:$A$300,Calendar!$B$2:$B$300)</f>
        <v>43356</v>
      </c>
      <c r="K3078" s="5" t="b">
        <f t="shared" ca="1" si="147"/>
        <v>1</v>
      </c>
      <c r="L3078" s="5" t="str">
        <f t="shared" si="148"/>
        <v>Logic+ The Thinking Toolbox9</v>
      </c>
    </row>
    <row r="3079" spans="1:12" hidden="1" x14ac:dyDescent="0.25">
      <c r="A3079" s="217" t="str">
        <f t="shared" si="149"/>
        <v>ƒ __/__</v>
      </c>
      <c r="B3079" s="217" t="str">
        <f>IFERROR(IF(VLOOKUP(L3079,ActivityList[#Data],13,0)="Yes"," "&amp;Map,"")&amp;IF(VLOOKUP(L3079,ActivityList[#Data],14,0)="Yes"," "&amp;Timeline,IF(VLOOKUP(L3079,ActivityList[#Data],14,0)="Figure"," "&amp;Timeline&amp;Figure,"")),"")</f>
        <v/>
      </c>
      <c r="C3079" s="85" t="str">
        <v>Work through Lesson 4 and complete all exercises</v>
      </c>
      <c r="D3079" s="218" t="str">
        <v>+ The Thinking Toolbox</v>
      </c>
      <c r="E3079" s="218" t="str">
        <v>Logic</v>
      </c>
      <c r="F3079" s="219">
        <v>0</v>
      </c>
      <c r="G3079" s="5">
        <v>11</v>
      </c>
      <c r="H3079" s="5" t="str">
        <v>Ethan‚ Jesse</v>
      </c>
      <c r="I3079" s="5" t="str">
        <v>Completed</v>
      </c>
      <c r="J3079" s="220">
        <f>_xlfn.XLOOKUP(G3079,Calendar!$A$2:$A$300,Calendar!$B$2:$B$300)</f>
        <v>43360</v>
      </c>
      <c r="K3079" s="5" t="b">
        <f t="shared" ca="1" si="147"/>
        <v>1</v>
      </c>
      <c r="L3079" s="5" t="str">
        <f t="shared" si="148"/>
        <v>Logic+ The Thinking Toolbox11</v>
      </c>
    </row>
    <row r="3080" spans="1:12" hidden="1" x14ac:dyDescent="0.25">
      <c r="A3080" s="217" t="str">
        <f t="shared" si="149"/>
        <v>ƒ __/__</v>
      </c>
      <c r="B3080" s="217" t="str">
        <f>IFERROR(IF(VLOOKUP(L3080,ActivityList[#Data],13,0)="Yes"," "&amp;Map,"")&amp;IF(VLOOKUP(L3080,ActivityList[#Data],14,0)="Yes"," "&amp;Timeline,IF(VLOOKUP(L3080,ActivityList[#Data],14,0)="Figure"," "&amp;Timeline&amp;Figure,"")),"")</f>
        <v/>
      </c>
      <c r="C3080" s="85" t="str">
        <v>Work through Lesson 5 and complete all exercises</v>
      </c>
      <c r="D3080" s="218" t="str">
        <v>+ The Thinking Toolbox</v>
      </c>
      <c r="E3080" s="218" t="str">
        <v>Logic</v>
      </c>
      <c r="F3080" s="219">
        <v>0</v>
      </c>
      <c r="G3080" s="5">
        <v>14</v>
      </c>
      <c r="H3080" s="5" t="str">
        <v>Ethan‚ Jesse</v>
      </c>
      <c r="I3080" s="5" t="str">
        <v>Completed</v>
      </c>
      <c r="J3080" s="220">
        <f>_xlfn.XLOOKUP(G3080,Calendar!$A$2:$A$300,Calendar!$B$2:$B$300)</f>
        <v>43363</v>
      </c>
      <c r="K3080" s="5" t="b">
        <f t="shared" ca="1" si="147"/>
        <v>1</v>
      </c>
      <c r="L3080" s="5" t="str">
        <f t="shared" si="148"/>
        <v>Logic+ The Thinking Toolbox14</v>
      </c>
    </row>
    <row r="3081" spans="1:12" hidden="1" x14ac:dyDescent="0.25">
      <c r="A3081" s="217" t="str">
        <f t="shared" si="149"/>
        <v>ƒ __/__</v>
      </c>
      <c r="B3081" s="217" t="str">
        <f>IFERROR(IF(VLOOKUP(L3081,ActivityList[#Data],13,0)="Yes"," "&amp;Map,"")&amp;IF(VLOOKUP(L3081,ActivityList[#Data],14,0)="Yes"," "&amp;Timeline,IF(VLOOKUP(L3081,ActivityList[#Data],14,0)="Figure"," "&amp;Timeline&amp;Figure,"")),"")</f>
        <v/>
      </c>
      <c r="C3081" s="85" t="str">
        <v>Work through Lesson 6 and complete all exercises</v>
      </c>
      <c r="D3081" s="218" t="str">
        <v>+ The Thinking Toolbox</v>
      </c>
      <c r="E3081" s="218" t="str">
        <v>Logic</v>
      </c>
      <c r="F3081" s="219">
        <v>0</v>
      </c>
      <c r="G3081" s="5">
        <v>16</v>
      </c>
      <c r="H3081" s="5" t="str">
        <v>Ethan‚ Jesse</v>
      </c>
      <c r="I3081" s="5" t="str">
        <v>Completed</v>
      </c>
      <c r="J3081" s="220">
        <f>_xlfn.XLOOKUP(G3081,Calendar!$A$2:$A$300,Calendar!$B$2:$B$300)</f>
        <v>43367</v>
      </c>
      <c r="K3081" s="5" t="b">
        <f t="shared" ca="1" si="147"/>
        <v>1</v>
      </c>
      <c r="L3081" s="5" t="str">
        <f t="shared" si="148"/>
        <v>Logic+ The Thinking Toolbox16</v>
      </c>
    </row>
    <row r="3082" spans="1:12" hidden="1" x14ac:dyDescent="0.25">
      <c r="A3082" s="217" t="str">
        <f t="shared" si="149"/>
        <v>ƒ __/__</v>
      </c>
      <c r="B3082" s="217" t="str">
        <f>IFERROR(IF(VLOOKUP(L3082,ActivityList[#Data],13,0)="Yes"," "&amp;Map,"")&amp;IF(VLOOKUP(L3082,ActivityList[#Data],14,0)="Yes"," "&amp;Timeline,IF(VLOOKUP(L3082,ActivityList[#Data],14,0)="Figure"," "&amp;Timeline&amp;Figure,"")),"")</f>
        <v/>
      </c>
      <c r="C3082" s="85" t="str">
        <v>Work through Lesson 7 and complete all exercises</v>
      </c>
      <c r="D3082" s="218" t="str">
        <v>+ The Thinking Toolbox</v>
      </c>
      <c r="E3082" s="218" t="str">
        <v>Logic</v>
      </c>
      <c r="F3082" s="219">
        <v>0</v>
      </c>
      <c r="G3082" s="5">
        <v>19</v>
      </c>
      <c r="H3082" s="5" t="str">
        <v>Ethan‚ Jesse</v>
      </c>
      <c r="I3082" s="5" t="str">
        <v>Completed</v>
      </c>
      <c r="J3082" s="220">
        <f>_xlfn.XLOOKUP(G3082,Calendar!$A$2:$A$300,Calendar!$B$2:$B$300)</f>
        <v>43370</v>
      </c>
      <c r="K3082" s="5" t="b">
        <f t="shared" ca="1" si="147"/>
        <v>1</v>
      </c>
      <c r="L3082" s="5" t="str">
        <f t="shared" si="148"/>
        <v>Logic+ The Thinking Toolbox19</v>
      </c>
    </row>
    <row r="3083" spans="1:12" hidden="1" x14ac:dyDescent="0.25">
      <c r="A3083" s="217" t="str">
        <f t="shared" si="149"/>
        <v>ƒ __/__</v>
      </c>
      <c r="B3083" s="217" t="str">
        <f>IFERROR(IF(VLOOKUP(L3083,ActivityList[#Data],13,0)="Yes"," "&amp;Map,"")&amp;IF(VLOOKUP(L3083,ActivityList[#Data],14,0)="Yes"," "&amp;Timeline,IF(VLOOKUP(L3083,ActivityList[#Data],14,0)="Figure"," "&amp;Timeline&amp;Figure,"")),"")</f>
        <v/>
      </c>
      <c r="C3083" s="85" t="str">
        <v>Work through Lesson 8 and complete all exercises</v>
      </c>
      <c r="D3083" s="218" t="str">
        <v>+ The Thinking Toolbox</v>
      </c>
      <c r="E3083" s="218" t="str">
        <v>Logic</v>
      </c>
      <c r="F3083" s="219">
        <v>0</v>
      </c>
      <c r="G3083" s="5">
        <v>21</v>
      </c>
      <c r="H3083" s="5" t="str">
        <v>Ethan‚ Jesse</v>
      </c>
      <c r="I3083" s="5" t="str">
        <v>Completed</v>
      </c>
      <c r="J3083" s="220">
        <f>_xlfn.XLOOKUP(G3083,Calendar!$A$2:$A$300,Calendar!$B$2:$B$300)</f>
        <v>43374</v>
      </c>
      <c r="K3083" s="5" t="b">
        <f t="shared" ca="1" si="147"/>
        <v>1</v>
      </c>
      <c r="L3083" s="5" t="str">
        <f t="shared" si="148"/>
        <v>Logic+ The Thinking Toolbox21</v>
      </c>
    </row>
    <row r="3084" spans="1:12" x14ac:dyDescent="0.25">
      <c r="A3084" s="217" t="str">
        <f t="shared" si="149"/>
        <v>ƒ __/__</v>
      </c>
      <c r="B3084" s="217" t="str">
        <f>IFERROR(IF(VLOOKUP(L3084,ActivityList[#Data],13,0)="Yes"," "&amp;Map,"")&amp;IF(VLOOKUP(L3084,ActivityList[#Data],14,0)="Yes"," "&amp;Timeline,IF(VLOOKUP(L3084,ActivityList[#Data],14,0)="Figure"," "&amp;Timeline&amp;Figure,"")),"")</f>
        <v/>
      </c>
      <c r="C3084" s="85" t="str">
        <v>Work through Lesson 9 and complete all exercises</v>
      </c>
      <c r="D3084" s="218" t="str">
        <v>+ The Thinking Toolbox</v>
      </c>
      <c r="E3084" s="218" t="str">
        <v>Logic</v>
      </c>
      <c r="F3084" s="219">
        <v>0</v>
      </c>
      <c r="G3084" s="5">
        <v>24</v>
      </c>
      <c r="H3084" s="5" t="str">
        <v>Ethan‚ Jesse</v>
      </c>
      <c r="I3084" s="5" t="str">
        <v>Planned</v>
      </c>
      <c r="J3084" s="220">
        <f>_xlfn.XLOOKUP(G3084,Calendar!$A$2:$A$300,Calendar!$B$2:$B$300)</f>
        <v>43377</v>
      </c>
      <c r="K3084" s="5" t="b">
        <f t="shared" ca="1" si="147"/>
        <v>1</v>
      </c>
      <c r="L3084" s="5" t="str">
        <f t="shared" si="148"/>
        <v>Logic+ The Thinking Toolbox24</v>
      </c>
    </row>
    <row r="3085" spans="1:12" hidden="1" x14ac:dyDescent="0.25">
      <c r="A3085" s="217" t="str">
        <f t="shared" si="149"/>
        <v>ƒ __/__</v>
      </c>
      <c r="B3085" s="217" t="str">
        <f>IFERROR(IF(VLOOKUP(L3085,ActivityList[#Data],13,0)="Yes"," "&amp;Map,"")&amp;IF(VLOOKUP(L3085,ActivityList[#Data],14,0)="Yes"," "&amp;Timeline,IF(VLOOKUP(L3085,ActivityList[#Data],14,0)="Figure"," "&amp;Timeline&amp;Figure,"")),"")</f>
        <v/>
      </c>
      <c r="C3085" s="85" t="str">
        <v>Work through Lesson 10 and complete all exercises</v>
      </c>
      <c r="D3085" s="218" t="str">
        <v>+ The Thinking Toolbox</v>
      </c>
      <c r="E3085" s="218" t="str">
        <v>Logic</v>
      </c>
      <c r="F3085" s="219">
        <v>0</v>
      </c>
      <c r="G3085" s="5">
        <v>26</v>
      </c>
      <c r="H3085" s="5" t="str">
        <v>Ethan‚ Jesse</v>
      </c>
      <c r="I3085" s="5" t="str">
        <v>Planned</v>
      </c>
      <c r="J3085" s="220">
        <f>_xlfn.XLOOKUP(G3085,Calendar!$A$2:$A$300,Calendar!$B$2:$B$300)</f>
        <v>43381</v>
      </c>
      <c r="K3085" s="5" t="b">
        <f t="shared" ca="1" si="147"/>
        <v>0</v>
      </c>
      <c r="L3085" s="5" t="str">
        <f t="shared" si="148"/>
        <v>Logic+ The Thinking Toolbox26</v>
      </c>
    </row>
    <row r="3086" spans="1:12" hidden="1" x14ac:dyDescent="0.25">
      <c r="A3086" s="217" t="str">
        <f t="shared" si="149"/>
        <v>ƒ __/__</v>
      </c>
      <c r="B3086" s="217" t="str">
        <f>IFERROR(IF(VLOOKUP(L3086,ActivityList[#Data],13,0)="Yes"," "&amp;Map,"")&amp;IF(VLOOKUP(L3086,ActivityList[#Data],14,0)="Yes"," "&amp;Timeline,IF(VLOOKUP(L3086,ActivityList[#Data],14,0)="Figure"," "&amp;Timeline&amp;Figure,"")),"")</f>
        <v/>
      </c>
      <c r="C3086" s="85" t="str">
        <v>Work through Lesson 11 and complete all exercises</v>
      </c>
      <c r="D3086" s="218" t="str">
        <v>+ The Thinking Toolbox</v>
      </c>
      <c r="E3086" s="218" t="str">
        <v>Logic</v>
      </c>
      <c r="F3086" s="219">
        <v>0</v>
      </c>
      <c r="G3086" s="5">
        <v>29</v>
      </c>
      <c r="H3086" s="5" t="str">
        <v>Ethan‚ Jesse</v>
      </c>
      <c r="I3086" s="5" t="str">
        <v>Planned</v>
      </c>
      <c r="J3086" s="220">
        <f>_xlfn.XLOOKUP(G3086,Calendar!$A$2:$A$300,Calendar!$B$2:$B$300)</f>
        <v>43384</v>
      </c>
      <c r="K3086" s="5" t="b">
        <f t="shared" ca="1" si="147"/>
        <v>0</v>
      </c>
      <c r="L3086" s="5" t="str">
        <f t="shared" si="148"/>
        <v>Logic+ The Thinking Toolbox29</v>
      </c>
    </row>
    <row r="3087" spans="1:12" hidden="1" x14ac:dyDescent="0.25">
      <c r="A3087" s="217" t="str">
        <f t="shared" si="149"/>
        <v>ƒ __/__</v>
      </c>
      <c r="B3087" s="217" t="str">
        <f>IFERROR(IF(VLOOKUP(L3087,ActivityList[#Data],13,0)="Yes"," "&amp;Map,"")&amp;IF(VLOOKUP(L3087,ActivityList[#Data],14,0)="Yes"," "&amp;Timeline,IF(VLOOKUP(L3087,ActivityList[#Data],14,0)="Figure"," "&amp;Timeline&amp;Figure,"")),"")</f>
        <v/>
      </c>
      <c r="C3087" s="85" t="str">
        <v>Work through Lesson 12 and complete all exercises</v>
      </c>
      <c r="D3087" s="218" t="str">
        <v>+ The Thinking Toolbox</v>
      </c>
      <c r="E3087" s="218" t="str">
        <v>Logic</v>
      </c>
      <c r="F3087" s="219">
        <v>0</v>
      </c>
      <c r="G3087" s="5">
        <v>31</v>
      </c>
      <c r="H3087" s="5" t="str">
        <v>Ethan‚ Jesse</v>
      </c>
      <c r="I3087" s="5" t="str">
        <v>Planned</v>
      </c>
      <c r="J3087" s="220">
        <f>_xlfn.XLOOKUP(G3087,Calendar!$A$2:$A$300,Calendar!$B$2:$B$300)</f>
        <v>43388</v>
      </c>
      <c r="K3087" s="5" t="b">
        <f t="shared" ca="1" si="147"/>
        <v>0</v>
      </c>
      <c r="L3087" s="5" t="str">
        <f t="shared" si="148"/>
        <v>Logic+ The Thinking Toolbox31</v>
      </c>
    </row>
    <row r="3088" spans="1:12" hidden="1" x14ac:dyDescent="0.25">
      <c r="A3088" s="217" t="str">
        <f t="shared" si="149"/>
        <v>ƒ __/__</v>
      </c>
      <c r="B3088" s="217" t="str">
        <f>IFERROR(IF(VLOOKUP(L3088,ActivityList[#Data],13,0)="Yes"," "&amp;Map,"")&amp;IF(VLOOKUP(L3088,ActivityList[#Data],14,0)="Yes"," "&amp;Timeline,IF(VLOOKUP(L3088,ActivityList[#Data],14,0)="Figure"," "&amp;Timeline&amp;Figure,"")),"")</f>
        <v/>
      </c>
      <c r="C3088" s="85" t="str">
        <v>Work through Lesson 13 and complete all exercises</v>
      </c>
      <c r="D3088" s="218" t="str">
        <v>+ The Thinking Toolbox</v>
      </c>
      <c r="E3088" s="218" t="str">
        <v>Logic</v>
      </c>
      <c r="F3088" s="219">
        <v>0</v>
      </c>
      <c r="G3088" s="5">
        <v>34</v>
      </c>
      <c r="H3088" s="5" t="str">
        <v>Ethan‚ Jesse</v>
      </c>
      <c r="I3088" s="5" t="str">
        <v>Planned</v>
      </c>
      <c r="J3088" s="220">
        <f>_xlfn.XLOOKUP(G3088,Calendar!$A$2:$A$300,Calendar!$B$2:$B$300)</f>
        <v>43391</v>
      </c>
      <c r="K3088" s="5" t="b">
        <f t="shared" ca="1" si="147"/>
        <v>0</v>
      </c>
      <c r="L3088" s="5" t="str">
        <f t="shared" si="148"/>
        <v>Logic+ The Thinking Toolbox34</v>
      </c>
    </row>
    <row r="3089" spans="1:12" hidden="1" x14ac:dyDescent="0.25">
      <c r="A3089" s="217" t="str">
        <f t="shared" si="149"/>
        <v>ƒ __/__</v>
      </c>
      <c r="B3089" s="217" t="str">
        <f>IFERROR(IF(VLOOKUP(L3089,ActivityList[#Data],13,0)="Yes"," "&amp;Map,"")&amp;IF(VLOOKUP(L3089,ActivityList[#Data],14,0)="Yes"," "&amp;Timeline,IF(VLOOKUP(L3089,ActivityList[#Data],14,0)="Figure"," "&amp;Timeline&amp;Figure,"")),"")</f>
        <v/>
      </c>
      <c r="C3089" s="85" t="str">
        <v>Work through Lesson 14 and complete all exercises</v>
      </c>
      <c r="D3089" s="218" t="str">
        <v>+ The Thinking Toolbox</v>
      </c>
      <c r="E3089" s="218" t="str">
        <v>Logic</v>
      </c>
      <c r="F3089" s="219">
        <v>0</v>
      </c>
      <c r="G3089" s="5">
        <v>36</v>
      </c>
      <c r="H3089" s="5" t="str">
        <v>Ethan‚ Jesse</v>
      </c>
      <c r="I3089" s="5" t="str">
        <v>Planned</v>
      </c>
      <c r="J3089" s="220">
        <f>_xlfn.XLOOKUP(G3089,Calendar!$A$2:$A$300,Calendar!$B$2:$B$300)</f>
        <v>43395</v>
      </c>
      <c r="K3089" s="5" t="b">
        <f t="shared" ca="1" si="147"/>
        <v>0</v>
      </c>
      <c r="L3089" s="5" t="str">
        <f t="shared" si="148"/>
        <v>Logic+ The Thinking Toolbox36</v>
      </c>
    </row>
    <row r="3090" spans="1:12" hidden="1" x14ac:dyDescent="0.25">
      <c r="A3090" s="217" t="str">
        <f t="shared" si="149"/>
        <v>ƒ __/__</v>
      </c>
      <c r="B3090" s="217" t="str">
        <f>IFERROR(IF(VLOOKUP(L3090,ActivityList[#Data],13,0)="Yes"," "&amp;Map,"")&amp;IF(VLOOKUP(L3090,ActivityList[#Data],14,0)="Yes"," "&amp;Timeline,IF(VLOOKUP(L3090,ActivityList[#Data],14,0)="Figure"," "&amp;Timeline&amp;Figure,"")),"")</f>
        <v/>
      </c>
      <c r="C3090" s="85" t="str">
        <v>Work through Lesson 15 and complete all exercises</v>
      </c>
      <c r="D3090" s="218" t="str">
        <v>+ The Thinking Toolbox</v>
      </c>
      <c r="E3090" s="218" t="str">
        <v>Logic</v>
      </c>
      <c r="F3090" s="219">
        <v>0</v>
      </c>
      <c r="G3090" s="5">
        <v>39</v>
      </c>
      <c r="H3090" s="5" t="str">
        <v>Ethan‚ Jesse</v>
      </c>
      <c r="I3090" s="5" t="str">
        <v>Planned</v>
      </c>
      <c r="J3090" s="220">
        <f>_xlfn.XLOOKUP(G3090,Calendar!$A$2:$A$300,Calendar!$B$2:$B$300)</f>
        <v>43398</v>
      </c>
      <c r="K3090" s="5" t="b">
        <f t="shared" ca="1" si="147"/>
        <v>0</v>
      </c>
      <c r="L3090" s="5" t="str">
        <f t="shared" si="148"/>
        <v>Logic+ The Thinking Toolbox39</v>
      </c>
    </row>
    <row r="3091" spans="1:12" hidden="1" x14ac:dyDescent="0.25">
      <c r="A3091" s="217" t="str">
        <f t="shared" si="149"/>
        <v>ƒ __/__</v>
      </c>
      <c r="B3091" s="217" t="str">
        <f>IFERROR(IF(VLOOKUP(L3091,ActivityList[#Data],13,0)="Yes"," "&amp;Map,"")&amp;IF(VLOOKUP(L3091,ActivityList[#Data],14,0)="Yes"," "&amp;Timeline,IF(VLOOKUP(L3091,ActivityList[#Data],14,0)="Figure"," "&amp;Timeline&amp;Figure,"")),"")</f>
        <v/>
      </c>
      <c r="C3091" s="85" t="str">
        <v>Work through Lesson 16 and complete all exercises</v>
      </c>
      <c r="D3091" s="218" t="str">
        <v>+ The Thinking Toolbox</v>
      </c>
      <c r="E3091" s="218" t="str">
        <v>Logic</v>
      </c>
      <c r="F3091" s="219">
        <v>0</v>
      </c>
      <c r="G3091" s="5">
        <v>41</v>
      </c>
      <c r="H3091" s="5" t="str">
        <v>Ethan‚ Jesse</v>
      </c>
      <c r="I3091" s="5" t="str">
        <v>Planned</v>
      </c>
      <c r="J3091" s="220">
        <f>_xlfn.XLOOKUP(G3091,Calendar!$A$2:$A$300,Calendar!$B$2:$B$300)</f>
        <v>43402</v>
      </c>
      <c r="K3091" s="5" t="b">
        <f t="shared" ref="K3091:K3154" ca="1" si="150">J3091&lt;=$D$1</f>
        <v>0</v>
      </c>
      <c r="L3091" s="5" t="str">
        <f t="shared" ref="L3091:L3154" si="151">E3091&amp;D3091&amp;G3091</f>
        <v>Logic+ The Thinking Toolbox41</v>
      </c>
    </row>
    <row r="3092" spans="1:12" hidden="1" x14ac:dyDescent="0.25">
      <c r="A3092" s="217" t="str">
        <f t="shared" si="149"/>
        <v>ƒ __/__</v>
      </c>
      <c r="B3092" s="217" t="str">
        <f>IFERROR(IF(VLOOKUP(L3092,ActivityList[#Data],13,0)="Yes"," "&amp;Map,"")&amp;IF(VLOOKUP(L3092,ActivityList[#Data],14,0)="Yes"," "&amp;Timeline,IF(VLOOKUP(L3092,ActivityList[#Data],14,0)="Figure"," "&amp;Timeline&amp;Figure,"")),"")</f>
        <v/>
      </c>
      <c r="C3092" s="85" t="str">
        <v>Work through Lesson 17 and complete all exercises</v>
      </c>
      <c r="D3092" s="218" t="str">
        <v>+ The Thinking Toolbox</v>
      </c>
      <c r="E3092" s="218" t="str">
        <v>Logic</v>
      </c>
      <c r="F3092" s="219">
        <v>0</v>
      </c>
      <c r="G3092" s="5">
        <v>44</v>
      </c>
      <c r="H3092" s="5" t="str">
        <v>Ethan‚ Jesse</v>
      </c>
      <c r="I3092" s="5" t="str">
        <v>Planned</v>
      </c>
      <c r="J3092" s="220">
        <f>_xlfn.XLOOKUP(G3092,Calendar!$A$2:$A$300,Calendar!$B$2:$B$300)</f>
        <v>43405</v>
      </c>
      <c r="K3092" s="5" t="b">
        <f t="shared" ca="1" si="150"/>
        <v>0</v>
      </c>
      <c r="L3092" s="5" t="str">
        <f t="shared" si="151"/>
        <v>Logic+ The Thinking Toolbox44</v>
      </c>
    </row>
    <row r="3093" spans="1:12" hidden="1" x14ac:dyDescent="0.25">
      <c r="A3093" s="217" t="str">
        <f t="shared" si="149"/>
        <v>ƒ __/__</v>
      </c>
      <c r="B3093" s="217" t="str">
        <f>IFERROR(IF(VLOOKUP(L3093,ActivityList[#Data],13,0)="Yes"," "&amp;Map,"")&amp;IF(VLOOKUP(L3093,ActivityList[#Data],14,0)="Yes"," "&amp;Timeline,IF(VLOOKUP(L3093,ActivityList[#Data],14,0)="Figure"," "&amp;Timeline&amp;Figure,"")),"")</f>
        <v/>
      </c>
      <c r="C3093" s="85" t="str">
        <v>Work through Lesson 18 and complete all exercises</v>
      </c>
      <c r="D3093" s="218" t="str">
        <v>+ The Thinking Toolbox</v>
      </c>
      <c r="E3093" s="218" t="str">
        <v>Logic</v>
      </c>
      <c r="F3093" s="219">
        <v>0</v>
      </c>
      <c r="G3093" s="5">
        <v>46</v>
      </c>
      <c r="H3093" s="5" t="str">
        <v>Ethan‚ Jesse</v>
      </c>
      <c r="I3093" s="5" t="str">
        <v>Planned</v>
      </c>
      <c r="J3093" s="220">
        <f>_xlfn.XLOOKUP(G3093,Calendar!$A$2:$A$300,Calendar!$B$2:$B$300)</f>
        <v>43409</v>
      </c>
      <c r="K3093" s="5" t="b">
        <f t="shared" ca="1" si="150"/>
        <v>0</v>
      </c>
      <c r="L3093" s="5" t="str">
        <f t="shared" si="151"/>
        <v>Logic+ The Thinking Toolbox46</v>
      </c>
    </row>
    <row r="3094" spans="1:12" hidden="1" x14ac:dyDescent="0.25">
      <c r="A3094" s="217" t="str">
        <f t="shared" si="149"/>
        <v>ƒ __/__</v>
      </c>
      <c r="B3094" s="217" t="str">
        <f>IFERROR(IF(VLOOKUP(L3094,ActivityList[#Data],13,0)="Yes"," "&amp;Map,"")&amp;IF(VLOOKUP(L3094,ActivityList[#Data],14,0)="Yes"," "&amp;Timeline,IF(VLOOKUP(L3094,ActivityList[#Data],14,0)="Figure"," "&amp;Timeline&amp;Figure,"")),"")</f>
        <v/>
      </c>
      <c r="C3094" s="85" t="str">
        <v>Work through Lesson 19 and complete all exercises</v>
      </c>
      <c r="D3094" s="218" t="str">
        <v>+ The Thinking Toolbox</v>
      </c>
      <c r="E3094" s="218" t="str">
        <v>Logic</v>
      </c>
      <c r="F3094" s="219">
        <v>0</v>
      </c>
      <c r="G3094" s="5">
        <v>49</v>
      </c>
      <c r="H3094" s="5" t="str">
        <v>Ethan‚ Jesse</v>
      </c>
      <c r="I3094" s="5" t="str">
        <v>Planned</v>
      </c>
      <c r="J3094" s="220">
        <f>_xlfn.XLOOKUP(G3094,Calendar!$A$2:$A$300,Calendar!$B$2:$B$300)</f>
        <v>43412</v>
      </c>
      <c r="K3094" s="5" t="b">
        <f t="shared" ca="1" si="150"/>
        <v>0</v>
      </c>
      <c r="L3094" s="5" t="str">
        <f t="shared" si="151"/>
        <v>Logic+ The Thinking Toolbox49</v>
      </c>
    </row>
    <row r="3095" spans="1:12" hidden="1" x14ac:dyDescent="0.25">
      <c r="A3095" s="217" t="str">
        <f t="shared" si="149"/>
        <v>ƒ __/__</v>
      </c>
      <c r="B3095" s="217" t="str">
        <f>IFERROR(IF(VLOOKUP(L3095,ActivityList[#Data],13,0)="Yes"," "&amp;Map,"")&amp;IF(VLOOKUP(L3095,ActivityList[#Data],14,0)="Yes"," "&amp;Timeline,IF(VLOOKUP(L3095,ActivityList[#Data],14,0)="Figure"," "&amp;Timeline&amp;Figure,"")),"")</f>
        <v/>
      </c>
      <c r="C3095" s="85" t="str">
        <v>Work through Lesson 20 and complete all exercises</v>
      </c>
      <c r="D3095" s="218" t="str">
        <v>+ The Thinking Toolbox</v>
      </c>
      <c r="E3095" s="218" t="str">
        <v>Logic</v>
      </c>
      <c r="F3095" s="219">
        <v>0</v>
      </c>
      <c r="G3095" s="5">
        <v>51</v>
      </c>
      <c r="H3095" s="5" t="str">
        <v>Ethan‚ Jesse</v>
      </c>
      <c r="I3095" s="5" t="str">
        <v>Planned</v>
      </c>
      <c r="J3095" s="220">
        <f>_xlfn.XLOOKUP(G3095,Calendar!$A$2:$A$300,Calendar!$B$2:$B$300)</f>
        <v>43416</v>
      </c>
      <c r="K3095" s="5" t="b">
        <f t="shared" ca="1" si="150"/>
        <v>0</v>
      </c>
      <c r="L3095" s="5" t="str">
        <f t="shared" si="151"/>
        <v>Logic+ The Thinking Toolbox51</v>
      </c>
    </row>
    <row r="3096" spans="1:12" hidden="1" x14ac:dyDescent="0.25">
      <c r="A3096" s="217" t="str">
        <f t="shared" si="149"/>
        <v>ƒ __/__</v>
      </c>
      <c r="B3096" s="217" t="str">
        <f>IFERROR(IF(VLOOKUP(L3096,ActivityList[#Data],13,0)="Yes"," "&amp;Map,"")&amp;IF(VLOOKUP(L3096,ActivityList[#Data],14,0)="Yes"," "&amp;Timeline,IF(VLOOKUP(L3096,ActivityList[#Data],14,0)="Figure"," "&amp;Timeline&amp;Figure,"")),"")</f>
        <v/>
      </c>
      <c r="C3096" s="85" t="str">
        <v>Work through Lesson 21 and complete all exercises</v>
      </c>
      <c r="D3096" s="218" t="str">
        <v>+ The Thinking Toolbox</v>
      </c>
      <c r="E3096" s="218" t="str">
        <v>Logic</v>
      </c>
      <c r="F3096" s="219">
        <v>0</v>
      </c>
      <c r="G3096" s="5">
        <v>54</v>
      </c>
      <c r="H3096" s="5" t="str">
        <v>Ethan‚ Jesse</v>
      </c>
      <c r="I3096" s="5" t="str">
        <v>Planned</v>
      </c>
      <c r="J3096" s="220">
        <f>_xlfn.XLOOKUP(G3096,Calendar!$A$2:$A$300,Calendar!$B$2:$B$300)</f>
        <v>43419</v>
      </c>
      <c r="K3096" s="5" t="b">
        <f t="shared" ca="1" si="150"/>
        <v>0</v>
      </c>
      <c r="L3096" s="5" t="str">
        <f t="shared" si="151"/>
        <v>Logic+ The Thinking Toolbox54</v>
      </c>
    </row>
    <row r="3097" spans="1:12" hidden="1" x14ac:dyDescent="0.25">
      <c r="A3097" s="217" t="str">
        <f t="shared" si="149"/>
        <v>ƒ __/__</v>
      </c>
      <c r="B3097" s="217" t="str">
        <f>IFERROR(IF(VLOOKUP(L3097,ActivityList[#Data],13,0)="Yes"," "&amp;Map,"")&amp;IF(VLOOKUP(L3097,ActivityList[#Data],14,0)="Yes"," "&amp;Timeline,IF(VLOOKUP(L3097,ActivityList[#Data],14,0)="Figure"," "&amp;Timeline&amp;Figure,"")),"")</f>
        <v/>
      </c>
      <c r="C3097" s="85" t="str">
        <v>Work through Lesson 22 and complete all exercises</v>
      </c>
      <c r="D3097" s="218" t="str">
        <v>+ The Thinking Toolbox</v>
      </c>
      <c r="E3097" s="218" t="str">
        <v>Logic</v>
      </c>
      <c r="F3097" s="219">
        <v>0</v>
      </c>
      <c r="G3097" s="5">
        <v>56</v>
      </c>
      <c r="H3097" s="5" t="str">
        <v>Ethan‚ Jesse</v>
      </c>
      <c r="I3097" s="5" t="str">
        <v>Planned</v>
      </c>
      <c r="J3097" s="220">
        <f>_xlfn.XLOOKUP(G3097,Calendar!$A$2:$A$300,Calendar!$B$2:$B$300)</f>
        <v>43423</v>
      </c>
      <c r="K3097" s="5" t="b">
        <f t="shared" ca="1" si="150"/>
        <v>0</v>
      </c>
      <c r="L3097" s="5" t="str">
        <f t="shared" si="151"/>
        <v>Logic+ The Thinking Toolbox56</v>
      </c>
    </row>
    <row r="3098" spans="1:12" hidden="1" x14ac:dyDescent="0.25">
      <c r="A3098" s="217" t="str">
        <f t="shared" si="149"/>
        <v>ƒ __/__</v>
      </c>
      <c r="B3098" s="217" t="str">
        <f>IFERROR(IF(VLOOKUP(L3098,ActivityList[#Data],13,0)="Yes"," "&amp;Map,"")&amp;IF(VLOOKUP(L3098,ActivityList[#Data],14,0)="Yes"," "&amp;Timeline,IF(VLOOKUP(L3098,ActivityList[#Data],14,0)="Figure"," "&amp;Timeline&amp;Figure,"")),"")</f>
        <v/>
      </c>
      <c r="C3098" s="85" t="str">
        <v>Work through Lesson 23 and complete all exercises</v>
      </c>
      <c r="D3098" s="218" t="str">
        <v>+ The Thinking Toolbox</v>
      </c>
      <c r="E3098" s="218" t="str">
        <v>Logic</v>
      </c>
      <c r="F3098" s="219">
        <v>0</v>
      </c>
      <c r="G3098" s="5">
        <v>59</v>
      </c>
      <c r="H3098" s="5" t="str">
        <v>Ethan‚ Jesse</v>
      </c>
      <c r="I3098" s="5" t="str">
        <v>Planned</v>
      </c>
      <c r="J3098" s="220">
        <f>_xlfn.XLOOKUP(G3098,Calendar!$A$2:$A$300,Calendar!$B$2:$B$300)</f>
        <v>43426</v>
      </c>
      <c r="K3098" s="5" t="b">
        <f t="shared" ca="1" si="150"/>
        <v>0</v>
      </c>
      <c r="L3098" s="5" t="str">
        <f t="shared" si="151"/>
        <v>Logic+ The Thinking Toolbox59</v>
      </c>
    </row>
    <row r="3099" spans="1:12" hidden="1" x14ac:dyDescent="0.25">
      <c r="A3099" s="217" t="str">
        <f t="shared" si="149"/>
        <v>ƒ __/__</v>
      </c>
      <c r="B3099" s="217" t="str">
        <f>IFERROR(IF(VLOOKUP(L3099,ActivityList[#Data],13,0)="Yes"," "&amp;Map,"")&amp;IF(VLOOKUP(L3099,ActivityList[#Data],14,0)="Yes"," "&amp;Timeline,IF(VLOOKUP(L3099,ActivityList[#Data],14,0)="Figure"," "&amp;Timeline&amp;Figure,"")),"")</f>
        <v/>
      </c>
      <c r="C3099" s="85" t="str">
        <v>Work through Lesson 24 and complete all exercises</v>
      </c>
      <c r="D3099" s="218" t="str">
        <v>+ The Thinking Toolbox</v>
      </c>
      <c r="E3099" s="218" t="str">
        <v>Logic</v>
      </c>
      <c r="F3099" s="219">
        <v>0</v>
      </c>
      <c r="G3099" s="5">
        <v>61</v>
      </c>
      <c r="H3099" s="5" t="str">
        <v>Ethan‚ Jesse</v>
      </c>
      <c r="I3099" s="5" t="str">
        <v>Planned</v>
      </c>
      <c r="J3099" s="220">
        <f>_xlfn.XLOOKUP(G3099,Calendar!$A$2:$A$300,Calendar!$B$2:$B$300)</f>
        <v>43430</v>
      </c>
      <c r="K3099" s="5" t="b">
        <f t="shared" ca="1" si="150"/>
        <v>0</v>
      </c>
      <c r="L3099" s="5" t="str">
        <f t="shared" si="151"/>
        <v>Logic+ The Thinking Toolbox61</v>
      </c>
    </row>
    <row r="3100" spans="1:12" hidden="1" x14ac:dyDescent="0.25">
      <c r="A3100" s="217" t="str">
        <f t="shared" si="149"/>
        <v>ƒ __/__</v>
      </c>
      <c r="B3100" s="217" t="str">
        <f>IFERROR(IF(VLOOKUP(L3100,ActivityList[#Data],13,0)="Yes"," "&amp;Map,"")&amp;IF(VLOOKUP(L3100,ActivityList[#Data],14,0)="Yes"," "&amp;Timeline,IF(VLOOKUP(L3100,ActivityList[#Data],14,0)="Figure"," "&amp;Timeline&amp;Figure,"")),"")</f>
        <v/>
      </c>
      <c r="C3100" s="85" t="str">
        <v>Work through Lesson 25 and complete all exercises</v>
      </c>
      <c r="D3100" s="218" t="str">
        <v>+ The Thinking Toolbox</v>
      </c>
      <c r="E3100" s="218" t="str">
        <v>Logic</v>
      </c>
      <c r="F3100" s="219">
        <v>0</v>
      </c>
      <c r="G3100" s="5">
        <v>64</v>
      </c>
      <c r="H3100" s="5" t="str">
        <v>Ethan‚ Jesse</v>
      </c>
      <c r="I3100" s="5" t="str">
        <v>Planned</v>
      </c>
      <c r="J3100" s="220">
        <f>_xlfn.XLOOKUP(G3100,Calendar!$A$2:$A$300,Calendar!$B$2:$B$300)</f>
        <v>43433</v>
      </c>
      <c r="K3100" s="5" t="b">
        <f t="shared" ca="1" si="150"/>
        <v>0</v>
      </c>
      <c r="L3100" s="5" t="str">
        <f t="shared" si="151"/>
        <v>Logic+ The Thinking Toolbox64</v>
      </c>
    </row>
    <row r="3101" spans="1:12" hidden="1" x14ac:dyDescent="0.25">
      <c r="A3101" s="217" t="str">
        <f t="shared" si="149"/>
        <v>ƒ __/__</v>
      </c>
      <c r="B3101" s="217" t="str">
        <f>IFERROR(IF(VLOOKUP(L3101,ActivityList[#Data],13,0)="Yes"," "&amp;Map,"")&amp;IF(VLOOKUP(L3101,ActivityList[#Data],14,0)="Yes"," "&amp;Timeline,IF(VLOOKUP(L3101,ActivityList[#Data],14,0)="Figure"," "&amp;Timeline&amp;Figure,"")),"")</f>
        <v/>
      </c>
      <c r="C3101" s="85" t="str">
        <v>Work through Lesson 26 and complete all exercises</v>
      </c>
      <c r="D3101" s="218" t="str">
        <v>+ The Thinking Toolbox</v>
      </c>
      <c r="E3101" s="218" t="str">
        <v>Logic</v>
      </c>
      <c r="F3101" s="219">
        <v>0</v>
      </c>
      <c r="G3101" s="5">
        <v>66</v>
      </c>
      <c r="H3101" s="5" t="str">
        <v>Ethan‚ Jesse</v>
      </c>
      <c r="I3101" s="5" t="str">
        <v>Planned</v>
      </c>
      <c r="J3101" s="220">
        <f>_xlfn.XLOOKUP(G3101,Calendar!$A$2:$A$300,Calendar!$B$2:$B$300)</f>
        <v>43437</v>
      </c>
      <c r="K3101" s="5" t="b">
        <f t="shared" ca="1" si="150"/>
        <v>0</v>
      </c>
      <c r="L3101" s="5" t="str">
        <f t="shared" si="151"/>
        <v>Logic+ The Thinking Toolbox66</v>
      </c>
    </row>
    <row r="3102" spans="1:12" hidden="1" x14ac:dyDescent="0.25">
      <c r="A3102" s="217" t="str">
        <f t="shared" si="149"/>
        <v>ƒ __/__</v>
      </c>
      <c r="B3102" s="217" t="str">
        <f>IFERROR(IF(VLOOKUP(L3102,ActivityList[#Data],13,0)="Yes"," "&amp;Map,"")&amp;IF(VLOOKUP(L3102,ActivityList[#Data],14,0)="Yes"," "&amp;Timeline,IF(VLOOKUP(L3102,ActivityList[#Data],14,0)="Figure"," "&amp;Timeline&amp;Figure,"")),"")</f>
        <v/>
      </c>
      <c r="C3102" s="85" t="str">
        <v>Work through Lesson 27 and complete all exercises</v>
      </c>
      <c r="D3102" s="218" t="str">
        <v>+ The Thinking Toolbox</v>
      </c>
      <c r="E3102" s="218" t="str">
        <v>Logic</v>
      </c>
      <c r="F3102" s="219">
        <v>0</v>
      </c>
      <c r="G3102" s="5">
        <v>69</v>
      </c>
      <c r="H3102" s="5" t="str">
        <v>Ethan‚ Jesse</v>
      </c>
      <c r="I3102" s="5" t="str">
        <v>Planned</v>
      </c>
      <c r="J3102" s="220">
        <f>_xlfn.XLOOKUP(G3102,Calendar!$A$2:$A$300,Calendar!$B$2:$B$300)</f>
        <v>43440</v>
      </c>
      <c r="K3102" s="5" t="b">
        <f t="shared" ca="1" si="150"/>
        <v>0</v>
      </c>
      <c r="L3102" s="5" t="str">
        <f t="shared" si="151"/>
        <v>Logic+ The Thinking Toolbox69</v>
      </c>
    </row>
    <row r="3103" spans="1:12" hidden="1" x14ac:dyDescent="0.25">
      <c r="A3103" s="217" t="str">
        <f t="shared" si="149"/>
        <v>ƒ __/__</v>
      </c>
      <c r="B3103" s="217" t="str">
        <f>IFERROR(IF(VLOOKUP(L3103,ActivityList[#Data],13,0)="Yes"," "&amp;Map,"")&amp;IF(VLOOKUP(L3103,ActivityList[#Data],14,0)="Yes"," "&amp;Timeline,IF(VLOOKUP(L3103,ActivityList[#Data],14,0)="Figure"," "&amp;Timeline&amp;Figure,"")),"")</f>
        <v/>
      </c>
      <c r="C3103" s="85" t="str">
        <v>Work through Lesson 28 and complete all exercises</v>
      </c>
      <c r="D3103" s="218" t="str">
        <v>+ The Thinking Toolbox</v>
      </c>
      <c r="E3103" s="218" t="str">
        <v>Logic</v>
      </c>
      <c r="F3103" s="219">
        <v>0</v>
      </c>
      <c r="G3103" s="5">
        <v>71</v>
      </c>
      <c r="H3103" s="5" t="str">
        <v>Ethan‚ Jesse</v>
      </c>
      <c r="I3103" s="5" t="str">
        <v>Planned</v>
      </c>
      <c r="J3103" s="220">
        <f>_xlfn.XLOOKUP(G3103,Calendar!$A$2:$A$300,Calendar!$B$2:$B$300)</f>
        <v>43444</v>
      </c>
      <c r="K3103" s="5" t="b">
        <f t="shared" ca="1" si="150"/>
        <v>0</v>
      </c>
      <c r="L3103" s="5" t="str">
        <f t="shared" si="151"/>
        <v>Logic+ The Thinking Toolbox71</v>
      </c>
    </row>
    <row r="3104" spans="1:12" hidden="1" x14ac:dyDescent="0.25">
      <c r="A3104" s="217" t="str">
        <f t="shared" si="149"/>
        <v>ƒ __/__</v>
      </c>
      <c r="B3104" s="217" t="str">
        <f>IFERROR(IF(VLOOKUP(L3104,ActivityList[#Data],13,0)="Yes"," "&amp;Map,"")&amp;IF(VLOOKUP(L3104,ActivityList[#Data],14,0)="Yes"," "&amp;Timeline,IF(VLOOKUP(L3104,ActivityList[#Data],14,0)="Figure"," "&amp;Timeline&amp;Figure,"")),"")</f>
        <v/>
      </c>
      <c r="C3104" s="85" t="str">
        <v>Work through Lesson 29 and complete all exercises</v>
      </c>
      <c r="D3104" s="218" t="str">
        <v>+ The Thinking Toolbox</v>
      </c>
      <c r="E3104" s="218" t="str">
        <v>Logic</v>
      </c>
      <c r="F3104" s="219">
        <v>0</v>
      </c>
      <c r="G3104" s="5">
        <v>74</v>
      </c>
      <c r="H3104" s="5" t="str">
        <v>Ethan‚ Jesse</v>
      </c>
      <c r="I3104" s="5" t="str">
        <v>Planned</v>
      </c>
      <c r="J3104" s="220">
        <f>_xlfn.XLOOKUP(G3104,Calendar!$A$2:$A$300,Calendar!$B$2:$B$300)</f>
        <v>43447</v>
      </c>
      <c r="K3104" s="5" t="b">
        <f t="shared" ca="1" si="150"/>
        <v>0</v>
      </c>
      <c r="L3104" s="5" t="str">
        <f t="shared" si="151"/>
        <v>Logic+ The Thinking Toolbox74</v>
      </c>
    </row>
    <row r="3105" spans="1:12" hidden="1" x14ac:dyDescent="0.25">
      <c r="A3105" s="217" t="str">
        <f t="shared" si="149"/>
        <v>ƒ __/__</v>
      </c>
      <c r="B3105" s="217" t="str">
        <f>IFERROR(IF(VLOOKUP(L3105,ActivityList[#Data],13,0)="Yes"," "&amp;Map,"")&amp;IF(VLOOKUP(L3105,ActivityList[#Data],14,0)="Yes"," "&amp;Timeline,IF(VLOOKUP(L3105,ActivityList[#Data],14,0)="Figure"," "&amp;Timeline&amp;Figure,"")),"")</f>
        <v/>
      </c>
      <c r="C3105" s="85" t="str">
        <v>Work through Lesson 30 and complete all exercises</v>
      </c>
      <c r="D3105" s="218" t="str">
        <v>+ The Thinking Toolbox</v>
      </c>
      <c r="E3105" s="218" t="str">
        <v>Logic</v>
      </c>
      <c r="F3105" s="219">
        <v>0</v>
      </c>
      <c r="G3105" s="5">
        <v>76</v>
      </c>
      <c r="H3105" s="5" t="str">
        <v>Ethan‚ Jesse</v>
      </c>
      <c r="I3105" s="5" t="str">
        <v>Planned</v>
      </c>
      <c r="J3105" s="220">
        <f>_xlfn.XLOOKUP(G3105,Calendar!$A$2:$A$300,Calendar!$B$2:$B$300)</f>
        <v>43451</v>
      </c>
      <c r="K3105" s="5" t="b">
        <f t="shared" ca="1" si="150"/>
        <v>0</v>
      </c>
      <c r="L3105" s="5" t="str">
        <f t="shared" si="151"/>
        <v>Logic+ The Thinking Toolbox76</v>
      </c>
    </row>
    <row r="3106" spans="1:12" hidden="1" x14ac:dyDescent="0.25">
      <c r="A3106" s="217" t="str">
        <f t="shared" si="149"/>
        <v>ƒ __/__</v>
      </c>
      <c r="B3106" s="217" t="str">
        <f>IFERROR(IF(VLOOKUP(L3106,ActivityList[#Data],13,0)="Yes"," "&amp;Map,"")&amp;IF(VLOOKUP(L3106,ActivityList[#Data],14,0)="Yes"," "&amp;Timeline,IF(VLOOKUP(L3106,ActivityList[#Data],14,0)="Figure"," "&amp;Timeline&amp;Figure,"")),"")</f>
        <v/>
      </c>
      <c r="C3106" s="85" t="str">
        <v>Work through Lesson 31 and complete all exercises</v>
      </c>
      <c r="D3106" s="218" t="str">
        <v>+ The Thinking Toolbox</v>
      </c>
      <c r="E3106" s="218" t="str">
        <v>Logic</v>
      </c>
      <c r="F3106" s="219">
        <v>0</v>
      </c>
      <c r="G3106" s="5">
        <v>79</v>
      </c>
      <c r="H3106" s="5" t="str">
        <v>Ethan‚ Jesse</v>
      </c>
      <c r="I3106" s="5" t="str">
        <v>Planned</v>
      </c>
      <c r="J3106" s="220">
        <f>_xlfn.XLOOKUP(G3106,Calendar!$A$2:$A$300,Calendar!$B$2:$B$300)</f>
        <v>43454</v>
      </c>
      <c r="K3106" s="5" t="b">
        <f t="shared" ca="1" si="150"/>
        <v>0</v>
      </c>
      <c r="L3106" s="5" t="str">
        <f t="shared" si="151"/>
        <v>Logic+ The Thinking Toolbox79</v>
      </c>
    </row>
    <row r="3107" spans="1:12" hidden="1" x14ac:dyDescent="0.25">
      <c r="A3107" s="217" t="str">
        <f t="shared" si="149"/>
        <v>ƒ __/__</v>
      </c>
      <c r="B3107" s="217" t="str">
        <f>IFERROR(IF(VLOOKUP(L3107,ActivityList[#Data],13,0)="Yes"," "&amp;Map,"")&amp;IF(VLOOKUP(L3107,ActivityList[#Data],14,0)="Yes"," "&amp;Timeline,IF(VLOOKUP(L3107,ActivityList[#Data],14,0)="Figure"," "&amp;Timeline&amp;Figure,"")),"")</f>
        <v/>
      </c>
      <c r="C3107" s="85" t="str">
        <v>Work through Lesson 32 and complete all exercises</v>
      </c>
      <c r="D3107" s="218" t="str">
        <v>+ The Thinking Toolbox</v>
      </c>
      <c r="E3107" s="218" t="str">
        <v>Logic</v>
      </c>
      <c r="F3107" s="219">
        <v>0</v>
      </c>
      <c r="G3107" s="5">
        <v>81</v>
      </c>
      <c r="H3107" s="5" t="str">
        <v>Ethan‚ Jesse</v>
      </c>
      <c r="I3107" s="5" t="str">
        <v>Planned</v>
      </c>
      <c r="J3107" s="220">
        <f>_xlfn.XLOOKUP(G3107,Calendar!$A$2:$A$300,Calendar!$B$2:$B$300)</f>
        <v>43461</v>
      </c>
      <c r="K3107" s="5" t="b">
        <f t="shared" ca="1" si="150"/>
        <v>0</v>
      </c>
      <c r="L3107" s="5" t="str">
        <f t="shared" si="151"/>
        <v>Logic+ The Thinking Toolbox81</v>
      </c>
    </row>
    <row r="3108" spans="1:12" hidden="1" x14ac:dyDescent="0.25">
      <c r="A3108" s="217" t="str">
        <f t="shared" si="149"/>
        <v>ƒ __/__</v>
      </c>
      <c r="B3108" s="217" t="str">
        <f>IFERROR(IF(VLOOKUP(L3108,ActivityList[#Data],13,0)="Yes"," "&amp;Map,"")&amp;IF(VLOOKUP(L3108,ActivityList[#Data],14,0)="Yes"," "&amp;Timeline,IF(VLOOKUP(L3108,ActivityList[#Data],14,0)="Figure"," "&amp;Timeline&amp;Figure,"")),"")</f>
        <v/>
      </c>
      <c r="C3108" s="85" t="str">
        <v>Work through Lesson 33 and complete all exercises</v>
      </c>
      <c r="D3108" s="218" t="str">
        <v>+ The Thinking Toolbox</v>
      </c>
      <c r="E3108" s="218" t="str">
        <v>Logic</v>
      </c>
      <c r="F3108" s="219">
        <v>0</v>
      </c>
      <c r="G3108" s="5">
        <v>84</v>
      </c>
      <c r="H3108" s="5" t="str">
        <v>Ethan‚ Jesse</v>
      </c>
      <c r="I3108" s="5" t="str">
        <v>Planned</v>
      </c>
      <c r="J3108" s="220">
        <f>_xlfn.XLOOKUP(G3108,Calendar!$A$2:$A$300,Calendar!$B$2:$B$300)</f>
        <v>43468</v>
      </c>
      <c r="K3108" s="5" t="b">
        <f t="shared" ca="1" si="150"/>
        <v>0</v>
      </c>
      <c r="L3108" s="5" t="str">
        <f t="shared" si="151"/>
        <v>Logic+ The Thinking Toolbox84</v>
      </c>
    </row>
    <row r="3109" spans="1:12" hidden="1" x14ac:dyDescent="0.25">
      <c r="A3109" s="217" t="str">
        <f t="shared" si="149"/>
        <v>ƒ __/__</v>
      </c>
      <c r="B3109" s="217" t="str">
        <f>IFERROR(IF(VLOOKUP(L3109,ActivityList[#Data],13,0)="Yes"," "&amp;Map,"")&amp;IF(VLOOKUP(L3109,ActivityList[#Data],14,0)="Yes"," "&amp;Timeline,IF(VLOOKUP(L3109,ActivityList[#Data],14,0)="Figure"," "&amp;Timeline&amp;Figure,"")),"")</f>
        <v/>
      </c>
      <c r="C3109" s="85" t="str">
        <v>Work through Lesson 34 and complete all exercises</v>
      </c>
      <c r="D3109" s="218" t="str">
        <v>+ The Thinking Toolbox</v>
      </c>
      <c r="E3109" s="218" t="str">
        <v>Logic</v>
      </c>
      <c r="F3109" s="219">
        <v>0</v>
      </c>
      <c r="G3109" s="5">
        <v>86</v>
      </c>
      <c r="H3109" s="5" t="str">
        <v>Ethan‚ Jesse</v>
      </c>
      <c r="I3109" s="5" t="str">
        <v>Planned</v>
      </c>
      <c r="J3109" s="220">
        <f>_xlfn.XLOOKUP(G3109,Calendar!$A$2:$A$300,Calendar!$B$2:$B$300)</f>
        <v>43472</v>
      </c>
      <c r="K3109" s="5" t="b">
        <f t="shared" ca="1" si="150"/>
        <v>0</v>
      </c>
      <c r="L3109" s="5" t="str">
        <f t="shared" si="151"/>
        <v>Logic+ The Thinking Toolbox86</v>
      </c>
    </row>
    <row r="3110" spans="1:12" hidden="1" x14ac:dyDescent="0.25">
      <c r="A3110" s="217" t="str">
        <f t="shared" si="149"/>
        <v>ƒ __/__</v>
      </c>
      <c r="B3110" s="217" t="str">
        <f>IFERROR(IF(VLOOKUP(L3110,ActivityList[#Data],13,0)="Yes"," "&amp;Map,"")&amp;IF(VLOOKUP(L3110,ActivityList[#Data],14,0)="Yes"," "&amp;Timeline,IF(VLOOKUP(L3110,ActivityList[#Data],14,0)="Figure"," "&amp;Timeline&amp;Figure,"")),"")</f>
        <v/>
      </c>
      <c r="C3110" s="85" t="str">
        <v>Work through Lesson 35 and complete all exercises</v>
      </c>
      <c r="D3110" s="218" t="str">
        <v>+ The Thinking Toolbox</v>
      </c>
      <c r="E3110" s="218" t="str">
        <v>Logic</v>
      </c>
      <c r="F3110" s="219">
        <v>0</v>
      </c>
      <c r="G3110" s="5">
        <v>89</v>
      </c>
      <c r="H3110" s="5" t="str">
        <v>Ethan‚ Jesse</v>
      </c>
      <c r="I3110" s="5" t="str">
        <v>Planned</v>
      </c>
      <c r="J3110" s="220">
        <f>_xlfn.XLOOKUP(G3110,Calendar!$A$2:$A$300,Calendar!$B$2:$B$300)</f>
        <v>43475</v>
      </c>
      <c r="K3110" s="5" t="b">
        <f t="shared" ca="1" si="150"/>
        <v>0</v>
      </c>
      <c r="L3110" s="5" t="str">
        <f t="shared" si="151"/>
        <v>Logic+ The Thinking Toolbox89</v>
      </c>
    </row>
    <row r="3111" spans="1:12" hidden="1" x14ac:dyDescent="0.25">
      <c r="A3111" s="217" t="str">
        <f t="shared" si="149"/>
        <v>ƒ __/__</v>
      </c>
      <c r="B3111" s="217" t="str">
        <f>IFERROR(IF(VLOOKUP(L3111,ActivityList[#Data],13,0)="Yes"," "&amp;Map,"")&amp;IF(VLOOKUP(L3111,ActivityList[#Data],14,0)="Yes"," "&amp;Timeline,IF(VLOOKUP(L3111,ActivityList[#Data],14,0)="Figure"," "&amp;Timeline&amp;Figure,"")),"")</f>
        <v/>
      </c>
      <c r="C3111" s="85" t="str">
        <v>Work through Lesson 1 and complete all exercises</v>
      </c>
      <c r="D3111" s="218" t="str">
        <v>+ The Fallacy Detective</v>
      </c>
      <c r="E3111" s="218" t="str">
        <v>Logic</v>
      </c>
      <c r="F3111" s="219">
        <v>0</v>
      </c>
      <c r="G3111" s="5">
        <v>91</v>
      </c>
      <c r="H3111" s="5" t="str">
        <v>Ethan‚ Jesse</v>
      </c>
      <c r="I3111" s="5" t="str">
        <v>Planned</v>
      </c>
      <c r="J3111" s="220">
        <f>_xlfn.XLOOKUP(G3111,Calendar!$A$2:$A$300,Calendar!$B$2:$B$300)</f>
        <v>43479</v>
      </c>
      <c r="K3111" s="5" t="b">
        <f t="shared" ca="1" si="150"/>
        <v>0</v>
      </c>
      <c r="L3111" s="5" t="str">
        <f t="shared" si="151"/>
        <v>Logic+ The Fallacy Detective91</v>
      </c>
    </row>
    <row r="3112" spans="1:12" hidden="1" x14ac:dyDescent="0.25">
      <c r="A3112" s="217" t="str">
        <f t="shared" si="149"/>
        <v>ƒ __/__</v>
      </c>
      <c r="B3112" s="217" t="str">
        <f>IFERROR(IF(VLOOKUP(L3112,ActivityList[#Data],13,0)="Yes"," "&amp;Map,"")&amp;IF(VLOOKUP(L3112,ActivityList[#Data],14,0)="Yes"," "&amp;Timeline,IF(VLOOKUP(L3112,ActivityList[#Data],14,0)="Figure"," "&amp;Timeline&amp;Figure,"")),"")</f>
        <v/>
      </c>
      <c r="C3112" s="85" t="str">
        <v>Work through Lesson 2 and complete all exercises</v>
      </c>
      <c r="D3112" s="218" t="str">
        <v>+ The Fallacy Detective</v>
      </c>
      <c r="E3112" s="218" t="str">
        <v>Logic</v>
      </c>
      <c r="F3112" s="219">
        <v>0</v>
      </c>
      <c r="G3112" s="5">
        <v>93</v>
      </c>
      <c r="H3112" s="5" t="str">
        <v>Ethan‚ Jesse</v>
      </c>
      <c r="I3112" s="5" t="str">
        <v>Planned</v>
      </c>
      <c r="J3112" s="220">
        <f>_xlfn.XLOOKUP(G3112,Calendar!$A$2:$A$300,Calendar!$B$2:$B$300)</f>
        <v>43481</v>
      </c>
      <c r="K3112" s="5" t="b">
        <f t="shared" ca="1" si="150"/>
        <v>0</v>
      </c>
      <c r="L3112" s="5" t="str">
        <f t="shared" si="151"/>
        <v>Logic+ The Fallacy Detective93</v>
      </c>
    </row>
    <row r="3113" spans="1:12" hidden="1" x14ac:dyDescent="0.25">
      <c r="A3113" s="217" t="str">
        <f t="shared" si="149"/>
        <v>ƒ __/__</v>
      </c>
      <c r="B3113" s="217" t="str">
        <f>IFERROR(IF(VLOOKUP(L3113,ActivityList[#Data],13,0)="Yes"," "&amp;Map,"")&amp;IF(VLOOKUP(L3113,ActivityList[#Data],14,0)="Yes"," "&amp;Timeline,IF(VLOOKUP(L3113,ActivityList[#Data],14,0)="Figure"," "&amp;Timeline&amp;Figure,"")),"")</f>
        <v/>
      </c>
      <c r="C3113" s="85" t="str">
        <v>Work through Lesson 3 and complete all exercises</v>
      </c>
      <c r="D3113" s="218" t="str">
        <v>+ The Fallacy Detective</v>
      </c>
      <c r="E3113" s="218" t="str">
        <v>Logic</v>
      </c>
      <c r="F3113" s="219">
        <v>0</v>
      </c>
      <c r="G3113" s="5">
        <v>94</v>
      </c>
      <c r="H3113" s="5" t="str">
        <v>Ethan‚ Jesse</v>
      </c>
      <c r="I3113" s="5" t="str">
        <v>Planned</v>
      </c>
      <c r="J3113" s="220">
        <f>_xlfn.XLOOKUP(G3113,Calendar!$A$2:$A$300,Calendar!$B$2:$B$300)</f>
        <v>43482</v>
      </c>
      <c r="K3113" s="5" t="b">
        <f t="shared" ca="1" si="150"/>
        <v>0</v>
      </c>
      <c r="L3113" s="5" t="str">
        <f t="shared" si="151"/>
        <v>Logic+ The Fallacy Detective94</v>
      </c>
    </row>
    <row r="3114" spans="1:12" hidden="1" x14ac:dyDescent="0.25">
      <c r="A3114" s="217" t="str">
        <f t="shared" si="149"/>
        <v>ƒ __/__</v>
      </c>
      <c r="B3114" s="217" t="str">
        <f>IFERROR(IF(VLOOKUP(L3114,ActivityList[#Data],13,0)="Yes"," "&amp;Map,"")&amp;IF(VLOOKUP(L3114,ActivityList[#Data],14,0)="Yes"," "&amp;Timeline,IF(VLOOKUP(L3114,ActivityList[#Data],14,0)="Figure"," "&amp;Timeline&amp;Figure,"")),"")</f>
        <v/>
      </c>
      <c r="C3114" s="85" t="str">
        <v>Work through Lesson 4 and complete all exercises</v>
      </c>
      <c r="D3114" s="218" t="str">
        <v>+ The Fallacy Detective</v>
      </c>
      <c r="E3114" s="218" t="str">
        <v>Logic</v>
      </c>
      <c r="F3114" s="219">
        <v>0</v>
      </c>
      <c r="G3114" s="5">
        <v>96</v>
      </c>
      <c r="H3114" s="5" t="str">
        <v>Ethan‚ Jesse</v>
      </c>
      <c r="I3114" s="5" t="str">
        <v>Planned</v>
      </c>
      <c r="J3114" s="220">
        <f>_xlfn.XLOOKUP(G3114,Calendar!$A$2:$A$300,Calendar!$B$2:$B$300)</f>
        <v>43486</v>
      </c>
      <c r="K3114" s="5" t="b">
        <f t="shared" ca="1" si="150"/>
        <v>0</v>
      </c>
      <c r="L3114" s="5" t="str">
        <f t="shared" si="151"/>
        <v>Logic+ The Fallacy Detective96</v>
      </c>
    </row>
    <row r="3115" spans="1:12" hidden="1" x14ac:dyDescent="0.25">
      <c r="A3115" s="217" t="str">
        <f t="shared" si="149"/>
        <v>ƒ __/__</v>
      </c>
      <c r="B3115" s="217" t="str">
        <f>IFERROR(IF(VLOOKUP(L3115,ActivityList[#Data],13,0)="Yes"," "&amp;Map,"")&amp;IF(VLOOKUP(L3115,ActivityList[#Data],14,0)="Yes"," "&amp;Timeline,IF(VLOOKUP(L3115,ActivityList[#Data],14,0)="Figure"," "&amp;Timeline&amp;Figure,"")),"")</f>
        <v/>
      </c>
      <c r="C3115" s="85" t="str">
        <v>Work through Lesson 5 and complete all exercises</v>
      </c>
      <c r="D3115" s="218" t="str">
        <v>+ The Fallacy Detective</v>
      </c>
      <c r="E3115" s="218" t="str">
        <v>Logic</v>
      </c>
      <c r="F3115" s="219">
        <v>0</v>
      </c>
      <c r="G3115" s="5">
        <v>98</v>
      </c>
      <c r="H3115" s="5" t="str">
        <v>Ethan‚ Jesse</v>
      </c>
      <c r="I3115" s="5" t="str">
        <v>Planned</v>
      </c>
      <c r="J3115" s="220">
        <f>_xlfn.XLOOKUP(G3115,Calendar!$A$2:$A$300,Calendar!$B$2:$B$300)</f>
        <v>43488</v>
      </c>
      <c r="K3115" s="5" t="b">
        <f t="shared" ca="1" si="150"/>
        <v>0</v>
      </c>
      <c r="L3115" s="5" t="str">
        <f t="shared" si="151"/>
        <v>Logic+ The Fallacy Detective98</v>
      </c>
    </row>
    <row r="3116" spans="1:12" hidden="1" x14ac:dyDescent="0.25">
      <c r="A3116" s="217" t="str">
        <f t="shared" si="149"/>
        <v>ƒ __/__</v>
      </c>
      <c r="B3116" s="217" t="str">
        <f>IFERROR(IF(VLOOKUP(L3116,ActivityList[#Data],13,0)="Yes"," "&amp;Map,"")&amp;IF(VLOOKUP(L3116,ActivityList[#Data],14,0)="Yes"," "&amp;Timeline,IF(VLOOKUP(L3116,ActivityList[#Data],14,0)="Figure"," "&amp;Timeline&amp;Figure,"")),"")</f>
        <v/>
      </c>
      <c r="C3116" s="85" t="str">
        <v>Work through Lesson 6 and complete all exercises</v>
      </c>
      <c r="D3116" s="218" t="str">
        <v>+ The Fallacy Detective</v>
      </c>
      <c r="E3116" s="218" t="str">
        <v>Logic</v>
      </c>
      <c r="F3116" s="219">
        <v>0</v>
      </c>
      <c r="G3116" s="5">
        <v>99</v>
      </c>
      <c r="H3116" s="5" t="str">
        <v>Ethan‚ Jesse</v>
      </c>
      <c r="I3116" s="5" t="str">
        <v>Planned</v>
      </c>
      <c r="J3116" s="220">
        <f>_xlfn.XLOOKUP(G3116,Calendar!$A$2:$A$300,Calendar!$B$2:$B$300)</f>
        <v>43489</v>
      </c>
      <c r="K3116" s="5" t="b">
        <f t="shared" ca="1" si="150"/>
        <v>0</v>
      </c>
      <c r="L3116" s="5" t="str">
        <f t="shared" si="151"/>
        <v>Logic+ The Fallacy Detective99</v>
      </c>
    </row>
    <row r="3117" spans="1:12" hidden="1" x14ac:dyDescent="0.25">
      <c r="A3117" s="217" t="str">
        <f t="shared" si="149"/>
        <v>ƒ __/__</v>
      </c>
      <c r="B3117" s="217" t="str">
        <f>IFERROR(IF(VLOOKUP(L3117,ActivityList[#Data],13,0)="Yes"," "&amp;Map,"")&amp;IF(VLOOKUP(L3117,ActivityList[#Data],14,0)="Yes"," "&amp;Timeline,IF(VLOOKUP(L3117,ActivityList[#Data],14,0)="Figure"," "&amp;Timeline&amp;Figure,"")),"")</f>
        <v/>
      </c>
      <c r="C3117" s="85" t="str">
        <v>Work through Lesson 7 and complete all exercises</v>
      </c>
      <c r="D3117" s="218" t="str">
        <v>+ The Fallacy Detective</v>
      </c>
      <c r="E3117" s="218" t="str">
        <v>Logic</v>
      </c>
      <c r="F3117" s="219">
        <v>0</v>
      </c>
      <c r="G3117" s="5">
        <v>101</v>
      </c>
      <c r="H3117" s="5" t="str">
        <v>Ethan‚ Jesse</v>
      </c>
      <c r="I3117" s="5" t="str">
        <v>Planned</v>
      </c>
      <c r="J3117" s="220">
        <f>_xlfn.XLOOKUP(G3117,Calendar!$A$2:$A$300,Calendar!$B$2:$B$300)</f>
        <v>43493</v>
      </c>
      <c r="K3117" s="5" t="b">
        <f t="shared" ca="1" si="150"/>
        <v>0</v>
      </c>
      <c r="L3117" s="5" t="str">
        <f t="shared" si="151"/>
        <v>Logic+ The Fallacy Detective101</v>
      </c>
    </row>
    <row r="3118" spans="1:12" hidden="1" x14ac:dyDescent="0.25">
      <c r="A3118" s="217" t="str">
        <f t="shared" si="149"/>
        <v>ƒ __/__</v>
      </c>
      <c r="B3118" s="217" t="str">
        <f>IFERROR(IF(VLOOKUP(L3118,ActivityList[#Data],13,0)="Yes"," "&amp;Map,"")&amp;IF(VLOOKUP(L3118,ActivityList[#Data],14,0)="Yes"," "&amp;Timeline,IF(VLOOKUP(L3118,ActivityList[#Data],14,0)="Figure"," "&amp;Timeline&amp;Figure,"")),"")</f>
        <v/>
      </c>
      <c r="C3118" s="85" t="str">
        <v>Work through Lesson 8 and complete all exercises</v>
      </c>
      <c r="D3118" s="218" t="str">
        <v>+ The Fallacy Detective</v>
      </c>
      <c r="E3118" s="218" t="str">
        <v>Logic</v>
      </c>
      <c r="F3118" s="219">
        <v>0</v>
      </c>
      <c r="G3118" s="5">
        <v>104</v>
      </c>
      <c r="H3118" s="5" t="str">
        <v>Ethan‚ Jesse</v>
      </c>
      <c r="I3118" s="5" t="str">
        <v>Planned</v>
      </c>
      <c r="J3118" s="220">
        <f>_xlfn.XLOOKUP(G3118,Calendar!$A$2:$A$300,Calendar!$B$2:$B$300)</f>
        <v>43496</v>
      </c>
      <c r="K3118" s="5" t="b">
        <f t="shared" ca="1" si="150"/>
        <v>0</v>
      </c>
      <c r="L3118" s="5" t="str">
        <f t="shared" si="151"/>
        <v>Logic+ The Fallacy Detective104</v>
      </c>
    </row>
    <row r="3119" spans="1:12" hidden="1" x14ac:dyDescent="0.25">
      <c r="A3119" s="217" t="str">
        <f t="shared" si="149"/>
        <v>ƒ __/__</v>
      </c>
      <c r="B3119" s="217" t="str">
        <f>IFERROR(IF(VLOOKUP(L3119,ActivityList[#Data],13,0)="Yes"," "&amp;Map,"")&amp;IF(VLOOKUP(L3119,ActivityList[#Data],14,0)="Yes"," "&amp;Timeline,IF(VLOOKUP(L3119,ActivityList[#Data],14,0)="Figure"," "&amp;Timeline&amp;Figure,"")),"")</f>
        <v/>
      </c>
      <c r="C3119" s="85" t="str">
        <v>Work through Lesson 9 and complete all exercises</v>
      </c>
      <c r="D3119" s="218" t="str">
        <v>+ The Fallacy Detective</v>
      </c>
      <c r="E3119" s="218" t="str">
        <v>Logic</v>
      </c>
      <c r="F3119" s="219">
        <v>0</v>
      </c>
      <c r="G3119" s="5">
        <v>106</v>
      </c>
      <c r="H3119" s="5" t="str">
        <v>Ethan‚ Jesse</v>
      </c>
      <c r="I3119" s="5" t="str">
        <v>Planned</v>
      </c>
      <c r="J3119" s="220">
        <f>_xlfn.XLOOKUP(G3119,Calendar!$A$2:$A$300,Calendar!$B$2:$B$300)</f>
        <v>43500</v>
      </c>
      <c r="K3119" s="5" t="b">
        <f t="shared" ca="1" si="150"/>
        <v>0</v>
      </c>
      <c r="L3119" s="5" t="str">
        <f t="shared" si="151"/>
        <v>Logic+ The Fallacy Detective106</v>
      </c>
    </row>
    <row r="3120" spans="1:12" hidden="1" x14ac:dyDescent="0.25">
      <c r="A3120" s="217" t="str">
        <f t="shared" si="149"/>
        <v>ƒ __/__</v>
      </c>
      <c r="B3120" s="217" t="str">
        <f>IFERROR(IF(VLOOKUP(L3120,ActivityList[#Data],13,0)="Yes"," "&amp;Map,"")&amp;IF(VLOOKUP(L3120,ActivityList[#Data],14,0)="Yes"," "&amp;Timeline,IF(VLOOKUP(L3120,ActivityList[#Data],14,0)="Figure"," "&amp;Timeline&amp;Figure,"")),"")</f>
        <v/>
      </c>
      <c r="C3120" s="85" t="str">
        <v>Work through Lesson 10 and complete all exercises</v>
      </c>
      <c r="D3120" s="218" t="str">
        <v>+ The Fallacy Detective</v>
      </c>
      <c r="E3120" s="218" t="str">
        <v>Logic</v>
      </c>
      <c r="F3120" s="219">
        <v>0</v>
      </c>
      <c r="G3120" s="5">
        <v>109</v>
      </c>
      <c r="H3120" s="5" t="str">
        <v>Ethan‚ Jesse</v>
      </c>
      <c r="I3120" s="5" t="str">
        <v>Planned</v>
      </c>
      <c r="J3120" s="220">
        <f>_xlfn.XLOOKUP(G3120,Calendar!$A$2:$A$300,Calendar!$B$2:$B$300)</f>
        <v>43503</v>
      </c>
      <c r="K3120" s="5" t="b">
        <f t="shared" ca="1" si="150"/>
        <v>0</v>
      </c>
      <c r="L3120" s="5" t="str">
        <f t="shared" si="151"/>
        <v>Logic+ The Fallacy Detective109</v>
      </c>
    </row>
    <row r="3121" spans="1:12" hidden="1" x14ac:dyDescent="0.25">
      <c r="A3121" s="217" t="str">
        <f t="shared" si="149"/>
        <v>ƒ __/__</v>
      </c>
      <c r="B3121" s="217" t="str">
        <f>IFERROR(IF(VLOOKUP(L3121,ActivityList[#Data],13,0)="Yes"," "&amp;Map,"")&amp;IF(VLOOKUP(L3121,ActivityList[#Data],14,0)="Yes"," "&amp;Timeline,IF(VLOOKUP(L3121,ActivityList[#Data],14,0)="Figure"," "&amp;Timeline&amp;Figure,"")),"")</f>
        <v/>
      </c>
      <c r="C3121" s="85" t="str">
        <v>Work through Lesson 11 and complete all exercises</v>
      </c>
      <c r="D3121" s="218" t="str">
        <v>+ The Fallacy Detective</v>
      </c>
      <c r="E3121" s="218" t="str">
        <v>Logic</v>
      </c>
      <c r="F3121" s="219">
        <v>0</v>
      </c>
      <c r="G3121" s="5">
        <v>111</v>
      </c>
      <c r="H3121" s="5" t="str">
        <v>Ethan‚ Jesse</v>
      </c>
      <c r="I3121" s="5" t="str">
        <v>Planned</v>
      </c>
      <c r="J3121" s="220">
        <f>_xlfn.XLOOKUP(G3121,Calendar!$A$2:$A$300,Calendar!$B$2:$B$300)</f>
        <v>43507</v>
      </c>
      <c r="K3121" s="5" t="b">
        <f t="shared" ca="1" si="150"/>
        <v>0</v>
      </c>
      <c r="L3121" s="5" t="str">
        <f t="shared" si="151"/>
        <v>Logic+ The Fallacy Detective111</v>
      </c>
    </row>
    <row r="3122" spans="1:12" hidden="1" x14ac:dyDescent="0.25">
      <c r="A3122" s="217" t="str">
        <f t="shared" si="149"/>
        <v>ƒ __/__</v>
      </c>
      <c r="B3122" s="217" t="str">
        <f>IFERROR(IF(VLOOKUP(L3122,ActivityList[#Data],13,0)="Yes"," "&amp;Map,"")&amp;IF(VLOOKUP(L3122,ActivityList[#Data],14,0)="Yes"," "&amp;Timeline,IF(VLOOKUP(L3122,ActivityList[#Data],14,0)="Figure"," "&amp;Timeline&amp;Figure,"")),"")</f>
        <v/>
      </c>
      <c r="C3122" s="85" t="str">
        <v>Work through Lesson 12 and complete all exercises</v>
      </c>
      <c r="D3122" s="218" t="str">
        <v>+ The Fallacy Detective</v>
      </c>
      <c r="E3122" s="218" t="str">
        <v>Logic</v>
      </c>
      <c r="F3122" s="219">
        <v>0</v>
      </c>
      <c r="G3122" s="5">
        <v>114</v>
      </c>
      <c r="H3122" s="5" t="str">
        <v>Ethan‚ Jesse</v>
      </c>
      <c r="I3122" s="5" t="str">
        <v>Planned</v>
      </c>
      <c r="J3122" s="220">
        <f>_xlfn.XLOOKUP(G3122,Calendar!$A$2:$A$300,Calendar!$B$2:$B$300)</f>
        <v>43510</v>
      </c>
      <c r="K3122" s="5" t="b">
        <f t="shared" ca="1" si="150"/>
        <v>0</v>
      </c>
      <c r="L3122" s="5" t="str">
        <f t="shared" si="151"/>
        <v>Logic+ The Fallacy Detective114</v>
      </c>
    </row>
    <row r="3123" spans="1:12" hidden="1" x14ac:dyDescent="0.25">
      <c r="A3123" s="217" t="str">
        <f t="shared" si="149"/>
        <v>ƒ __/__</v>
      </c>
      <c r="B3123" s="217" t="str">
        <f>IFERROR(IF(VLOOKUP(L3123,ActivityList[#Data],13,0)="Yes"," "&amp;Map,"")&amp;IF(VLOOKUP(L3123,ActivityList[#Data],14,0)="Yes"," "&amp;Timeline,IF(VLOOKUP(L3123,ActivityList[#Data],14,0)="Figure"," "&amp;Timeline&amp;Figure,"")),"")</f>
        <v/>
      </c>
      <c r="C3123" s="85" t="str">
        <v>Work through Lesson 13 and complete all exercises</v>
      </c>
      <c r="D3123" s="218" t="str">
        <v>+ The Fallacy Detective</v>
      </c>
      <c r="E3123" s="218" t="str">
        <v>Logic</v>
      </c>
      <c r="F3123" s="219">
        <v>0</v>
      </c>
      <c r="G3123" s="5">
        <v>116</v>
      </c>
      <c r="H3123" s="5" t="str">
        <v>Ethan‚ Jesse</v>
      </c>
      <c r="I3123" s="5" t="str">
        <v>Planned</v>
      </c>
      <c r="J3123" s="220">
        <f>_xlfn.XLOOKUP(G3123,Calendar!$A$2:$A$300,Calendar!$B$2:$B$300)</f>
        <v>43514</v>
      </c>
      <c r="K3123" s="5" t="b">
        <f t="shared" ca="1" si="150"/>
        <v>0</v>
      </c>
      <c r="L3123" s="5" t="str">
        <f t="shared" si="151"/>
        <v>Logic+ The Fallacy Detective116</v>
      </c>
    </row>
    <row r="3124" spans="1:12" hidden="1" x14ac:dyDescent="0.25">
      <c r="A3124" s="217" t="str">
        <f t="shared" si="149"/>
        <v>ƒ __/__</v>
      </c>
      <c r="B3124" s="217" t="str">
        <f>IFERROR(IF(VLOOKUP(L3124,ActivityList[#Data],13,0)="Yes"," "&amp;Map,"")&amp;IF(VLOOKUP(L3124,ActivityList[#Data],14,0)="Yes"," "&amp;Timeline,IF(VLOOKUP(L3124,ActivityList[#Data],14,0)="Figure"," "&amp;Timeline&amp;Figure,"")),"")</f>
        <v/>
      </c>
      <c r="C3124" s="85" t="str">
        <v>Work through Lesson 14 and complete all exercises</v>
      </c>
      <c r="D3124" s="218" t="str">
        <v>+ The Fallacy Detective</v>
      </c>
      <c r="E3124" s="218" t="str">
        <v>Logic</v>
      </c>
      <c r="F3124" s="219">
        <v>0</v>
      </c>
      <c r="G3124" s="5">
        <v>119</v>
      </c>
      <c r="H3124" s="5" t="str">
        <v>Ethan‚ Jesse</v>
      </c>
      <c r="I3124" s="5" t="str">
        <v>Planned</v>
      </c>
      <c r="J3124" s="220">
        <f>_xlfn.XLOOKUP(G3124,Calendar!$A$2:$A$300,Calendar!$B$2:$B$300)</f>
        <v>43517</v>
      </c>
      <c r="K3124" s="5" t="b">
        <f t="shared" ca="1" si="150"/>
        <v>0</v>
      </c>
      <c r="L3124" s="5" t="str">
        <f t="shared" si="151"/>
        <v>Logic+ The Fallacy Detective119</v>
      </c>
    </row>
    <row r="3125" spans="1:12" hidden="1" x14ac:dyDescent="0.25">
      <c r="A3125" s="217" t="str">
        <f t="shared" si="149"/>
        <v>ƒ __/__</v>
      </c>
      <c r="B3125" s="217" t="str">
        <f>IFERROR(IF(VLOOKUP(L3125,ActivityList[#Data],13,0)="Yes"," "&amp;Map,"")&amp;IF(VLOOKUP(L3125,ActivityList[#Data],14,0)="Yes"," "&amp;Timeline,IF(VLOOKUP(L3125,ActivityList[#Data],14,0)="Figure"," "&amp;Timeline&amp;Figure,"")),"")</f>
        <v/>
      </c>
      <c r="C3125" s="85" t="str">
        <v>Work through Lesson 15 and complete all exercises</v>
      </c>
      <c r="D3125" s="218" t="str">
        <v>+ The Fallacy Detective</v>
      </c>
      <c r="E3125" s="218" t="str">
        <v>Logic</v>
      </c>
      <c r="F3125" s="219">
        <v>0</v>
      </c>
      <c r="G3125" s="5">
        <v>121</v>
      </c>
      <c r="H3125" s="5" t="str">
        <v>Ethan‚ Jesse</v>
      </c>
      <c r="I3125" s="5" t="str">
        <v>Planned</v>
      </c>
      <c r="J3125" s="220">
        <f>_xlfn.XLOOKUP(G3125,Calendar!$A$2:$A$300,Calendar!$B$2:$B$300)</f>
        <v>43521</v>
      </c>
      <c r="K3125" s="5" t="b">
        <f t="shared" ca="1" si="150"/>
        <v>0</v>
      </c>
      <c r="L3125" s="5" t="str">
        <f t="shared" si="151"/>
        <v>Logic+ The Fallacy Detective121</v>
      </c>
    </row>
    <row r="3126" spans="1:12" hidden="1" x14ac:dyDescent="0.25">
      <c r="A3126" s="217" t="str">
        <f t="shared" si="149"/>
        <v>ƒ __/__</v>
      </c>
      <c r="B3126" s="217" t="str">
        <f>IFERROR(IF(VLOOKUP(L3126,ActivityList[#Data],13,0)="Yes"," "&amp;Map,"")&amp;IF(VLOOKUP(L3126,ActivityList[#Data],14,0)="Yes"," "&amp;Timeline,IF(VLOOKUP(L3126,ActivityList[#Data],14,0)="Figure"," "&amp;Timeline&amp;Figure,"")),"")</f>
        <v/>
      </c>
      <c r="C3126" s="85" t="str">
        <v>Work through Lesson 16 and complete all exercises</v>
      </c>
      <c r="D3126" s="218" t="str">
        <v>+ The Fallacy Detective</v>
      </c>
      <c r="E3126" s="218" t="str">
        <v>Logic</v>
      </c>
      <c r="F3126" s="219">
        <v>0</v>
      </c>
      <c r="G3126" s="5">
        <v>124</v>
      </c>
      <c r="H3126" s="5" t="str">
        <v>Ethan‚ Jesse</v>
      </c>
      <c r="I3126" s="5" t="str">
        <v>Planned</v>
      </c>
      <c r="J3126" s="220">
        <f>_xlfn.XLOOKUP(G3126,Calendar!$A$2:$A$300,Calendar!$B$2:$B$300)</f>
        <v>43524</v>
      </c>
      <c r="K3126" s="5" t="b">
        <f t="shared" ca="1" si="150"/>
        <v>0</v>
      </c>
      <c r="L3126" s="5" t="str">
        <f t="shared" si="151"/>
        <v>Logic+ The Fallacy Detective124</v>
      </c>
    </row>
    <row r="3127" spans="1:12" hidden="1" x14ac:dyDescent="0.25">
      <c r="A3127" s="217" t="str">
        <f t="shared" si="149"/>
        <v>ƒ __/__</v>
      </c>
      <c r="B3127" s="217" t="str">
        <f>IFERROR(IF(VLOOKUP(L3127,ActivityList[#Data],13,0)="Yes"," "&amp;Map,"")&amp;IF(VLOOKUP(L3127,ActivityList[#Data],14,0)="Yes"," "&amp;Timeline,IF(VLOOKUP(L3127,ActivityList[#Data],14,0)="Figure"," "&amp;Timeline&amp;Figure,"")),"")</f>
        <v/>
      </c>
      <c r="C3127" s="85" t="str">
        <v>Work through Lesson 17 and complete all exercises</v>
      </c>
      <c r="D3127" s="218" t="str">
        <v>+ The Fallacy Detective</v>
      </c>
      <c r="E3127" s="218" t="str">
        <v>Logic</v>
      </c>
      <c r="F3127" s="219">
        <v>0</v>
      </c>
      <c r="G3127" s="5">
        <v>126</v>
      </c>
      <c r="H3127" s="5" t="str">
        <v>Ethan‚ Jesse</v>
      </c>
      <c r="I3127" s="5" t="str">
        <v>Planned</v>
      </c>
      <c r="J3127" s="220">
        <f>_xlfn.XLOOKUP(G3127,Calendar!$A$2:$A$300,Calendar!$B$2:$B$300)</f>
        <v>43528</v>
      </c>
      <c r="K3127" s="5" t="b">
        <f t="shared" ca="1" si="150"/>
        <v>0</v>
      </c>
      <c r="L3127" s="5" t="str">
        <f t="shared" si="151"/>
        <v>Logic+ The Fallacy Detective126</v>
      </c>
    </row>
    <row r="3128" spans="1:12" hidden="1" x14ac:dyDescent="0.25">
      <c r="A3128" s="217" t="str">
        <f t="shared" si="149"/>
        <v>ƒ __/__</v>
      </c>
      <c r="B3128" s="217" t="str">
        <f>IFERROR(IF(VLOOKUP(L3128,ActivityList[#Data],13,0)="Yes"," "&amp;Map,"")&amp;IF(VLOOKUP(L3128,ActivityList[#Data],14,0)="Yes"," "&amp;Timeline,IF(VLOOKUP(L3128,ActivityList[#Data],14,0)="Figure"," "&amp;Timeline&amp;Figure,"")),"")</f>
        <v/>
      </c>
      <c r="C3128" s="85" t="str">
        <v>Work through Lesson 18 and complete all exercises</v>
      </c>
      <c r="D3128" s="218" t="str">
        <v>+ The Fallacy Detective</v>
      </c>
      <c r="E3128" s="218" t="str">
        <v>Logic</v>
      </c>
      <c r="F3128" s="219">
        <v>0</v>
      </c>
      <c r="G3128" s="5">
        <v>129</v>
      </c>
      <c r="H3128" s="5" t="str">
        <v>Ethan‚ Jesse</v>
      </c>
      <c r="I3128" s="5" t="str">
        <v>Planned</v>
      </c>
      <c r="J3128" s="220">
        <f>_xlfn.XLOOKUP(G3128,Calendar!$A$2:$A$300,Calendar!$B$2:$B$300)</f>
        <v>43531</v>
      </c>
      <c r="K3128" s="5" t="b">
        <f t="shared" ca="1" si="150"/>
        <v>0</v>
      </c>
      <c r="L3128" s="5" t="str">
        <f t="shared" si="151"/>
        <v>Logic+ The Fallacy Detective129</v>
      </c>
    </row>
    <row r="3129" spans="1:12" hidden="1" x14ac:dyDescent="0.25">
      <c r="A3129" s="217" t="str">
        <f t="shared" si="149"/>
        <v>ƒ __/__</v>
      </c>
      <c r="B3129" s="217" t="str">
        <f>IFERROR(IF(VLOOKUP(L3129,ActivityList[#Data],13,0)="Yes"," "&amp;Map,"")&amp;IF(VLOOKUP(L3129,ActivityList[#Data],14,0)="Yes"," "&amp;Timeline,IF(VLOOKUP(L3129,ActivityList[#Data],14,0)="Figure"," "&amp;Timeline&amp;Figure,"")),"")</f>
        <v/>
      </c>
      <c r="C3129" s="85" t="str">
        <v>Work through Lesson 19 and complete all exercises</v>
      </c>
      <c r="D3129" s="218" t="str">
        <v>+ The Fallacy Detective</v>
      </c>
      <c r="E3129" s="218" t="str">
        <v>Logic</v>
      </c>
      <c r="F3129" s="219">
        <v>0</v>
      </c>
      <c r="G3129" s="5">
        <v>131</v>
      </c>
      <c r="H3129" s="5" t="str">
        <v>Ethan‚ Jesse</v>
      </c>
      <c r="I3129" s="5" t="str">
        <v>Planned</v>
      </c>
      <c r="J3129" s="220">
        <f>_xlfn.XLOOKUP(G3129,Calendar!$A$2:$A$300,Calendar!$B$2:$B$300)</f>
        <v>43535</v>
      </c>
      <c r="K3129" s="5" t="b">
        <f t="shared" ca="1" si="150"/>
        <v>0</v>
      </c>
      <c r="L3129" s="5" t="str">
        <f t="shared" si="151"/>
        <v>Logic+ The Fallacy Detective131</v>
      </c>
    </row>
    <row r="3130" spans="1:12" hidden="1" x14ac:dyDescent="0.25">
      <c r="A3130" s="217" t="str">
        <f t="shared" si="149"/>
        <v>ƒ __/__</v>
      </c>
      <c r="B3130" s="217" t="str">
        <f>IFERROR(IF(VLOOKUP(L3130,ActivityList[#Data],13,0)="Yes"," "&amp;Map,"")&amp;IF(VLOOKUP(L3130,ActivityList[#Data],14,0)="Yes"," "&amp;Timeline,IF(VLOOKUP(L3130,ActivityList[#Data],14,0)="Figure"," "&amp;Timeline&amp;Figure,"")),"")</f>
        <v/>
      </c>
      <c r="C3130" s="85" t="str">
        <v>Work through Lesson 20 and complete all exercises</v>
      </c>
      <c r="D3130" s="218" t="str">
        <v>+ The Fallacy Detective</v>
      </c>
      <c r="E3130" s="218" t="str">
        <v>Logic</v>
      </c>
      <c r="F3130" s="219">
        <v>0</v>
      </c>
      <c r="G3130" s="5">
        <v>134</v>
      </c>
      <c r="H3130" s="5" t="str">
        <v>Ethan‚ Jesse</v>
      </c>
      <c r="I3130" s="5" t="str">
        <v>Planned</v>
      </c>
      <c r="J3130" s="220">
        <f>_xlfn.XLOOKUP(G3130,Calendar!$A$2:$A$300,Calendar!$B$2:$B$300)</f>
        <v>43538</v>
      </c>
      <c r="K3130" s="5" t="b">
        <f t="shared" ca="1" si="150"/>
        <v>0</v>
      </c>
      <c r="L3130" s="5" t="str">
        <f t="shared" si="151"/>
        <v>Logic+ The Fallacy Detective134</v>
      </c>
    </row>
    <row r="3131" spans="1:12" hidden="1" x14ac:dyDescent="0.25">
      <c r="A3131" s="217" t="str">
        <f t="shared" si="149"/>
        <v>ƒ __/__</v>
      </c>
      <c r="B3131" s="217" t="str">
        <f>IFERROR(IF(VLOOKUP(L3131,ActivityList[#Data],13,0)="Yes"," "&amp;Map,"")&amp;IF(VLOOKUP(L3131,ActivityList[#Data],14,0)="Yes"," "&amp;Timeline,IF(VLOOKUP(L3131,ActivityList[#Data],14,0)="Figure"," "&amp;Timeline&amp;Figure,"")),"")</f>
        <v/>
      </c>
      <c r="C3131" s="85" t="str">
        <v>Work through Lesson 21 and complete all exercises</v>
      </c>
      <c r="D3131" s="218" t="str">
        <v>+ The Fallacy Detective</v>
      </c>
      <c r="E3131" s="218" t="str">
        <v>Logic</v>
      </c>
      <c r="F3131" s="219">
        <v>0</v>
      </c>
      <c r="G3131" s="5">
        <v>136</v>
      </c>
      <c r="H3131" s="5" t="str">
        <v>Ethan‚ Jesse</v>
      </c>
      <c r="I3131" s="5" t="str">
        <v>Planned</v>
      </c>
      <c r="J3131" s="220">
        <f>_xlfn.XLOOKUP(G3131,Calendar!$A$2:$A$300,Calendar!$B$2:$B$300)</f>
        <v>43542</v>
      </c>
      <c r="K3131" s="5" t="b">
        <f t="shared" ca="1" si="150"/>
        <v>0</v>
      </c>
      <c r="L3131" s="5" t="str">
        <f t="shared" si="151"/>
        <v>Logic+ The Fallacy Detective136</v>
      </c>
    </row>
    <row r="3132" spans="1:12" hidden="1" x14ac:dyDescent="0.25">
      <c r="A3132" s="217" t="str">
        <f t="shared" si="149"/>
        <v>ƒ __/__</v>
      </c>
      <c r="B3132" s="217" t="str">
        <f>IFERROR(IF(VLOOKUP(L3132,ActivityList[#Data],13,0)="Yes"," "&amp;Map,"")&amp;IF(VLOOKUP(L3132,ActivityList[#Data],14,0)="Yes"," "&amp;Timeline,IF(VLOOKUP(L3132,ActivityList[#Data],14,0)="Figure"," "&amp;Timeline&amp;Figure,"")),"")</f>
        <v/>
      </c>
      <c r="C3132" s="85" t="str">
        <v>Work through Lesson 22 and complete all exercises</v>
      </c>
      <c r="D3132" s="218" t="str">
        <v>+ The Fallacy Detective</v>
      </c>
      <c r="E3132" s="218" t="str">
        <v>Logic</v>
      </c>
      <c r="F3132" s="219">
        <v>0</v>
      </c>
      <c r="G3132" s="5">
        <v>139</v>
      </c>
      <c r="H3132" s="5" t="str">
        <v>Ethan‚ Jesse</v>
      </c>
      <c r="I3132" s="5" t="str">
        <v>Planned</v>
      </c>
      <c r="J3132" s="220">
        <f>_xlfn.XLOOKUP(G3132,Calendar!$A$2:$A$300,Calendar!$B$2:$B$300)</f>
        <v>43545</v>
      </c>
      <c r="K3132" s="5" t="b">
        <f t="shared" ca="1" si="150"/>
        <v>0</v>
      </c>
      <c r="L3132" s="5" t="str">
        <f t="shared" si="151"/>
        <v>Logic+ The Fallacy Detective139</v>
      </c>
    </row>
    <row r="3133" spans="1:12" hidden="1" x14ac:dyDescent="0.25">
      <c r="A3133" s="217" t="str">
        <f t="shared" si="149"/>
        <v>ƒ __/__</v>
      </c>
      <c r="B3133" s="217" t="str">
        <f>IFERROR(IF(VLOOKUP(L3133,ActivityList[#Data],13,0)="Yes"," "&amp;Map,"")&amp;IF(VLOOKUP(L3133,ActivityList[#Data],14,0)="Yes"," "&amp;Timeline,IF(VLOOKUP(L3133,ActivityList[#Data],14,0)="Figure"," "&amp;Timeline&amp;Figure,"")),"")</f>
        <v/>
      </c>
      <c r="C3133" s="85" t="str">
        <v>Work through Lesson 23 and complete all exercises</v>
      </c>
      <c r="D3133" s="218" t="str">
        <v>+ The Fallacy Detective</v>
      </c>
      <c r="E3133" s="218" t="str">
        <v>Logic</v>
      </c>
      <c r="F3133" s="219">
        <v>0</v>
      </c>
      <c r="G3133" s="5">
        <v>141</v>
      </c>
      <c r="H3133" s="5" t="str">
        <v>Ethan‚ Jesse</v>
      </c>
      <c r="I3133" s="5" t="str">
        <v>Planned</v>
      </c>
      <c r="J3133" s="220">
        <f>_xlfn.XLOOKUP(G3133,Calendar!$A$2:$A$300,Calendar!$B$2:$B$300)</f>
        <v>43549</v>
      </c>
      <c r="K3133" s="5" t="b">
        <f t="shared" ca="1" si="150"/>
        <v>0</v>
      </c>
      <c r="L3133" s="5" t="str">
        <f t="shared" si="151"/>
        <v>Logic+ The Fallacy Detective141</v>
      </c>
    </row>
    <row r="3134" spans="1:12" hidden="1" x14ac:dyDescent="0.25">
      <c r="A3134" s="217" t="str">
        <f t="shared" si="149"/>
        <v>ƒ __/__</v>
      </c>
      <c r="B3134" s="217" t="str">
        <f>IFERROR(IF(VLOOKUP(L3134,ActivityList[#Data],13,0)="Yes"," "&amp;Map,"")&amp;IF(VLOOKUP(L3134,ActivityList[#Data],14,0)="Yes"," "&amp;Timeline,IF(VLOOKUP(L3134,ActivityList[#Data],14,0)="Figure"," "&amp;Timeline&amp;Figure,"")),"")</f>
        <v/>
      </c>
      <c r="C3134" s="85" t="str">
        <v>Work through Lesson 24 and complete all exercises</v>
      </c>
      <c r="D3134" s="218" t="str">
        <v>+ The Fallacy Detective</v>
      </c>
      <c r="E3134" s="218" t="str">
        <v>Logic</v>
      </c>
      <c r="F3134" s="219">
        <v>0</v>
      </c>
      <c r="G3134" s="5">
        <v>144</v>
      </c>
      <c r="H3134" s="5" t="str">
        <v>Ethan‚ Jesse</v>
      </c>
      <c r="I3134" s="5" t="str">
        <v>Planned</v>
      </c>
      <c r="J3134" s="220">
        <f>_xlfn.XLOOKUP(G3134,Calendar!$A$2:$A$300,Calendar!$B$2:$B$300)</f>
        <v>43552</v>
      </c>
      <c r="K3134" s="5" t="b">
        <f t="shared" ca="1" si="150"/>
        <v>0</v>
      </c>
      <c r="L3134" s="5" t="str">
        <f t="shared" si="151"/>
        <v>Logic+ The Fallacy Detective144</v>
      </c>
    </row>
    <row r="3135" spans="1:12" hidden="1" x14ac:dyDescent="0.25">
      <c r="A3135" s="217" t="str">
        <f t="shared" si="149"/>
        <v>ƒ __/__</v>
      </c>
      <c r="B3135" s="217" t="str">
        <f>IFERROR(IF(VLOOKUP(L3135,ActivityList[#Data],13,0)="Yes"," "&amp;Map,"")&amp;IF(VLOOKUP(L3135,ActivityList[#Data],14,0)="Yes"," "&amp;Timeline,IF(VLOOKUP(L3135,ActivityList[#Data],14,0)="Figure"," "&amp;Timeline&amp;Figure,"")),"")</f>
        <v/>
      </c>
      <c r="C3135" s="85" t="str">
        <v>Work through Lesson 25 and complete all exercises</v>
      </c>
      <c r="D3135" s="218" t="str">
        <v>+ The Fallacy Detective</v>
      </c>
      <c r="E3135" s="218" t="str">
        <v>Logic</v>
      </c>
      <c r="F3135" s="219">
        <v>0</v>
      </c>
      <c r="G3135" s="5">
        <v>146</v>
      </c>
      <c r="H3135" s="5" t="str">
        <v>Ethan‚ Jesse</v>
      </c>
      <c r="I3135" s="5" t="str">
        <v>Planned</v>
      </c>
      <c r="J3135" s="220">
        <f>_xlfn.XLOOKUP(G3135,Calendar!$A$2:$A$300,Calendar!$B$2:$B$300)</f>
        <v>43556</v>
      </c>
      <c r="K3135" s="5" t="b">
        <f t="shared" ca="1" si="150"/>
        <v>0</v>
      </c>
      <c r="L3135" s="5" t="str">
        <f t="shared" si="151"/>
        <v>Logic+ The Fallacy Detective146</v>
      </c>
    </row>
    <row r="3136" spans="1:12" hidden="1" x14ac:dyDescent="0.25">
      <c r="A3136" s="217" t="str">
        <f t="shared" si="149"/>
        <v>ƒ __/__</v>
      </c>
      <c r="B3136" s="217" t="str">
        <f>IFERROR(IF(VLOOKUP(L3136,ActivityList[#Data],13,0)="Yes"," "&amp;Map,"")&amp;IF(VLOOKUP(L3136,ActivityList[#Data],14,0)="Yes"," "&amp;Timeline,IF(VLOOKUP(L3136,ActivityList[#Data],14,0)="Figure"," "&amp;Timeline&amp;Figure,"")),"")</f>
        <v/>
      </c>
      <c r="C3136" s="85" t="str">
        <v>Work through Lesson 26 and complete all exercises</v>
      </c>
      <c r="D3136" s="218" t="str">
        <v>+ The Fallacy Detective</v>
      </c>
      <c r="E3136" s="218" t="str">
        <v>Logic</v>
      </c>
      <c r="F3136" s="219">
        <v>0</v>
      </c>
      <c r="G3136" s="5">
        <v>149</v>
      </c>
      <c r="H3136" s="5" t="str">
        <v>Ethan‚ Jesse</v>
      </c>
      <c r="I3136" s="5" t="str">
        <v>Planned</v>
      </c>
      <c r="J3136" s="220">
        <f>_xlfn.XLOOKUP(G3136,Calendar!$A$2:$A$300,Calendar!$B$2:$B$300)</f>
        <v>43559</v>
      </c>
      <c r="K3136" s="5" t="b">
        <f t="shared" ca="1" si="150"/>
        <v>0</v>
      </c>
      <c r="L3136" s="5" t="str">
        <f t="shared" si="151"/>
        <v>Logic+ The Fallacy Detective149</v>
      </c>
    </row>
    <row r="3137" spans="1:12" hidden="1" x14ac:dyDescent="0.25">
      <c r="A3137" s="217" t="str">
        <f t="shared" si="149"/>
        <v>ƒ __/__</v>
      </c>
      <c r="B3137" s="217" t="str">
        <f>IFERROR(IF(VLOOKUP(L3137,ActivityList[#Data],13,0)="Yes"," "&amp;Map,"")&amp;IF(VLOOKUP(L3137,ActivityList[#Data],14,0)="Yes"," "&amp;Timeline,IF(VLOOKUP(L3137,ActivityList[#Data],14,0)="Figure"," "&amp;Timeline&amp;Figure,"")),"")</f>
        <v/>
      </c>
      <c r="C3137" s="85" t="str">
        <v>Work through Lesson 27 and complete all exercises</v>
      </c>
      <c r="D3137" s="218" t="str">
        <v>+ The Fallacy Detective</v>
      </c>
      <c r="E3137" s="218" t="str">
        <v>Logic</v>
      </c>
      <c r="F3137" s="219">
        <v>0</v>
      </c>
      <c r="G3137" s="5">
        <v>151</v>
      </c>
      <c r="H3137" s="5" t="str">
        <v>Ethan‚ Jesse</v>
      </c>
      <c r="I3137" s="5" t="str">
        <v>Planned</v>
      </c>
      <c r="J3137" s="220">
        <f>_xlfn.XLOOKUP(G3137,Calendar!$A$2:$A$300,Calendar!$B$2:$B$300)</f>
        <v>43563</v>
      </c>
      <c r="K3137" s="5" t="b">
        <f t="shared" ca="1" si="150"/>
        <v>0</v>
      </c>
      <c r="L3137" s="5" t="str">
        <f t="shared" si="151"/>
        <v>Logic+ The Fallacy Detective151</v>
      </c>
    </row>
    <row r="3138" spans="1:12" hidden="1" x14ac:dyDescent="0.25">
      <c r="A3138" s="217" t="str">
        <f t="shared" si="149"/>
        <v>ƒ __/__</v>
      </c>
      <c r="B3138" s="217" t="str">
        <f>IFERROR(IF(VLOOKUP(L3138,ActivityList[#Data],13,0)="Yes"," "&amp;Map,"")&amp;IF(VLOOKUP(L3138,ActivityList[#Data],14,0)="Yes"," "&amp;Timeline,IF(VLOOKUP(L3138,ActivityList[#Data],14,0)="Figure"," "&amp;Timeline&amp;Figure,"")),"")</f>
        <v/>
      </c>
      <c r="C3138" s="85" t="str">
        <v>Work through Lesson 28 and complete all exercises</v>
      </c>
      <c r="D3138" s="218" t="str">
        <v>+ The Fallacy Detective</v>
      </c>
      <c r="E3138" s="218" t="str">
        <v>Logic</v>
      </c>
      <c r="F3138" s="219">
        <v>0</v>
      </c>
      <c r="G3138" s="5">
        <v>154</v>
      </c>
      <c r="H3138" s="5" t="str">
        <v>Ethan‚ Jesse</v>
      </c>
      <c r="I3138" s="5" t="str">
        <v>Planned</v>
      </c>
      <c r="J3138" s="220">
        <f>_xlfn.XLOOKUP(G3138,Calendar!$A$2:$A$300,Calendar!$B$2:$B$300)</f>
        <v>43566</v>
      </c>
      <c r="K3138" s="5" t="b">
        <f t="shared" ca="1" si="150"/>
        <v>0</v>
      </c>
      <c r="L3138" s="5" t="str">
        <f t="shared" si="151"/>
        <v>Logic+ The Fallacy Detective154</v>
      </c>
    </row>
    <row r="3139" spans="1:12" hidden="1" x14ac:dyDescent="0.25">
      <c r="A3139" s="217" t="str">
        <f t="shared" si="149"/>
        <v>ƒ __/__</v>
      </c>
      <c r="B3139" s="217" t="str">
        <f>IFERROR(IF(VLOOKUP(L3139,ActivityList[#Data],13,0)="Yes"," "&amp;Map,"")&amp;IF(VLOOKUP(L3139,ActivityList[#Data],14,0)="Yes"," "&amp;Timeline,IF(VLOOKUP(L3139,ActivityList[#Data],14,0)="Figure"," "&amp;Timeline&amp;Figure,"")),"")</f>
        <v/>
      </c>
      <c r="C3139" s="85" t="str">
        <v>Work through Lesson 29 and complete all exercises</v>
      </c>
      <c r="D3139" s="218" t="str">
        <v>+ The Fallacy Detective</v>
      </c>
      <c r="E3139" s="218" t="str">
        <v>Logic</v>
      </c>
      <c r="F3139" s="219">
        <v>0</v>
      </c>
      <c r="G3139" s="5">
        <v>156</v>
      </c>
      <c r="H3139" s="5" t="str">
        <v>Ethan‚ Jesse</v>
      </c>
      <c r="I3139" s="5" t="str">
        <v>Planned</v>
      </c>
      <c r="J3139" s="220">
        <f>_xlfn.XLOOKUP(G3139,Calendar!$A$2:$A$300,Calendar!$B$2:$B$300)</f>
        <v>43570</v>
      </c>
      <c r="K3139" s="5" t="b">
        <f t="shared" ca="1" si="150"/>
        <v>0</v>
      </c>
      <c r="L3139" s="5" t="str">
        <f t="shared" si="151"/>
        <v>Logic+ The Fallacy Detective156</v>
      </c>
    </row>
    <row r="3140" spans="1:12" hidden="1" x14ac:dyDescent="0.25">
      <c r="A3140" s="217" t="str">
        <f t="shared" si="149"/>
        <v>ƒ __/__</v>
      </c>
      <c r="B3140" s="217" t="str">
        <f>IFERROR(IF(VLOOKUP(L3140,ActivityList[#Data],13,0)="Yes"," "&amp;Map,"")&amp;IF(VLOOKUP(L3140,ActivityList[#Data],14,0)="Yes"," "&amp;Timeline,IF(VLOOKUP(L3140,ActivityList[#Data],14,0)="Figure"," "&amp;Timeline&amp;Figure,"")),"")</f>
        <v/>
      </c>
      <c r="C3140" s="85" t="str">
        <v>Work through Lesson 30 and complete all exercises</v>
      </c>
      <c r="D3140" s="218" t="str">
        <v>+ The Fallacy Detective</v>
      </c>
      <c r="E3140" s="218" t="str">
        <v>Logic</v>
      </c>
      <c r="F3140" s="219">
        <v>0</v>
      </c>
      <c r="G3140" s="5">
        <v>159</v>
      </c>
      <c r="H3140" s="5" t="str">
        <v>Ethan‚ Jesse</v>
      </c>
      <c r="I3140" s="5" t="str">
        <v>Planned</v>
      </c>
      <c r="J3140" s="220">
        <f>_xlfn.XLOOKUP(G3140,Calendar!$A$2:$A$300,Calendar!$B$2:$B$300)</f>
        <v>43573</v>
      </c>
      <c r="K3140" s="5" t="b">
        <f t="shared" ca="1" si="150"/>
        <v>0</v>
      </c>
      <c r="L3140" s="5" t="str">
        <f t="shared" si="151"/>
        <v>Logic+ The Fallacy Detective159</v>
      </c>
    </row>
    <row r="3141" spans="1:12" hidden="1" x14ac:dyDescent="0.25">
      <c r="A3141" s="217" t="str">
        <f t="shared" ref="A3141:A3204" si="152">Planned&amp;" __/__"</f>
        <v>ƒ __/__</v>
      </c>
      <c r="B3141" s="217" t="str">
        <f>IFERROR(IF(VLOOKUP(L3141,ActivityList[#Data],13,0)="Yes"," "&amp;Map,"")&amp;IF(VLOOKUP(L3141,ActivityList[#Data],14,0)="Yes"," "&amp;Timeline,IF(VLOOKUP(L3141,ActivityList[#Data],14,0)="Figure"," "&amp;Timeline&amp;Figure,"")),"")</f>
        <v/>
      </c>
      <c r="C3141" s="85" t="str">
        <v>Work through Lesson 31 and complete all exercises</v>
      </c>
      <c r="D3141" s="218" t="str">
        <v>+ The Fallacy Detective</v>
      </c>
      <c r="E3141" s="218" t="str">
        <v>Logic</v>
      </c>
      <c r="F3141" s="219">
        <v>0</v>
      </c>
      <c r="G3141" s="5">
        <v>161</v>
      </c>
      <c r="H3141" s="5" t="str">
        <v>Ethan‚ Jesse</v>
      </c>
      <c r="I3141" s="5" t="str">
        <v>Planned</v>
      </c>
      <c r="J3141" s="220">
        <f>_xlfn.XLOOKUP(G3141,Calendar!$A$2:$A$300,Calendar!$B$2:$B$300)</f>
        <v>43577</v>
      </c>
      <c r="K3141" s="5" t="b">
        <f t="shared" ca="1" si="150"/>
        <v>0</v>
      </c>
      <c r="L3141" s="5" t="str">
        <f t="shared" si="151"/>
        <v>Logic+ The Fallacy Detective161</v>
      </c>
    </row>
    <row r="3142" spans="1:12" hidden="1" x14ac:dyDescent="0.25">
      <c r="A3142" s="217" t="str">
        <f t="shared" si="152"/>
        <v>ƒ __/__</v>
      </c>
      <c r="B3142" s="217" t="str">
        <f>IFERROR(IF(VLOOKUP(L3142,ActivityList[#Data],13,0)="Yes"," "&amp;Map,"")&amp;IF(VLOOKUP(L3142,ActivityList[#Data],14,0)="Yes"," "&amp;Timeline,IF(VLOOKUP(L3142,ActivityList[#Data],14,0)="Figure"," "&amp;Timeline&amp;Figure,"")),"")</f>
        <v/>
      </c>
      <c r="C3142" s="85" t="str">
        <v>Work through Lesson 32 and complete all exercises</v>
      </c>
      <c r="D3142" s="218" t="str">
        <v>+ The Fallacy Detective</v>
      </c>
      <c r="E3142" s="218" t="str">
        <v>Logic</v>
      </c>
      <c r="F3142" s="219">
        <v>0</v>
      </c>
      <c r="G3142" s="5">
        <v>164</v>
      </c>
      <c r="H3142" s="5" t="str">
        <v>Ethan‚ Jesse</v>
      </c>
      <c r="I3142" s="5" t="str">
        <v>Planned</v>
      </c>
      <c r="J3142" s="220">
        <f>_xlfn.XLOOKUP(G3142,Calendar!$A$2:$A$300,Calendar!$B$2:$B$300)</f>
        <v>43580</v>
      </c>
      <c r="K3142" s="5" t="b">
        <f t="shared" ca="1" si="150"/>
        <v>0</v>
      </c>
      <c r="L3142" s="5" t="str">
        <f t="shared" si="151"/>
        <v>Logic+ The Fallacy Detective164</v>
      </c>
    </row>
    <row r="3143" spans="1:12" hidden="1" x14ac:dyDescent="0.25">
      <c r="A3143" s="217" t="str">
        <f t="shared" si="152"/>
        <v>ƒ __/__</v>
      </c>
      <c r="B3143" s="217" t="str">
        <f>IFERROR(IF(VLOOKUP(L3143,ActivityList[#Data],13,0)="Yes"," "&amp;Map,"")&amp;IF(VLOOKUP(L3143,ActivityList[#Data],14,0)="Yes"," "&amp;Timeline,IF(VLOOKUP(L3143,ActivityList[#Data],14,0)="Figure"," "&amp;Timeline&amp;Figure,"")),"")</f>
        <v/>
      </c>
      <c r="C3143" s="85" t="str">
        <v>Work through Lesson 33 and complete all exercises</v>
      </c>
      <c r="D3143" s="218" t="str">
        <v>+ The Fallacy Detective</v>
      </c>
      <c r="E3143" s="218" t="str">
        <v>Logic</v>
      </c>
      <c r="F3143" s="219">
        <v>0</v>
      </c>
      <c r="G3143" s="5">
        <v>166</v>
      </c>
      <c r="H3143" s="5" t="str">
        <v>Ethan‚ Jesse</v>
      </c>
      <c r="I3143" s="5" t="str">
        <v>Planned</v>
      </c>
      <c r="J3143" s="220">
        <f>_xlfn.XLOOKUP(G3143,Calendar!$A$2:$A$300,Calendar!$B$2:$B$300)</f>
        <v>43584</v>
      </c>
      <c r="K3143" s="5" t="b">
        <f t="shared" ca="1" si="150"/>
        <v>0</v>
      </c>
      <c r="L3143" s="5" t="str">
        <f t="shared" si="151"/>
        <v>Logic+ The Fallacy Detective166</v>
      </c>
    </row>
    <row r="3144" spans="1:12" hidden="1" x14ac:dyDescent="0.25">
      <c r="A3144" s="217" t="str">
        <f t="shared" si="152"/>
        <v>ƒ __/__</v>
      </c>
      <c r="B3144" s="217" t="str">
        <f>IFERROR(IF(VLOOKUP(L3144,ActivityList[#Data],13,0)="Yes"," "&amp;Map,"")&amp;IF(VLOOKUP(L3144,ActivityList[#Data],14,0)="Yes"," "&amp;Timeline,IF(VLOOKUP(L3144,ActivityList[#Data],14,0)="Figure"," "&amp;Timeline&amp;Figure,"")),"")</f>
        <v/>
      </c>
      <c r="C3144" s="85" t="str">
        <v>Work through Lesson 34 and complete all exercises</v>
      </c>
      <c r="D3144" s="218" t="str">
        <v>+ The Fallacy Detective</v>
      </c>
      <c r="E3144" s="218" t="str">
        <v>Logic</v>
      </c>
      <c r="F3144" s="219">
        <v>0</v>
      </c>
      <c r="G3144" s="5">
        <v>169</v>
      </c>
      <c r="H3144" s="5" t="str">
        <v>Ethan‚ Jesse</v>
      </c>
      <c r="I3144" s="5" t="str">
        <v>Planned</v>
      </c>
      <c r="J3144" s="220">
        <f>_xlfn.XLOOKUP(G3144,Calendar!$A$2:$A$300,Calendar!$B$2:$B$300)</f>
        <v>43587</v>
      </c>
      <c r="K3144" s="5" t="b">
        <f t="shared" ca="1" si="150"/>
        <v>0</v>
      </c>
      <c r="L3144" s="5" t="str">
        <f t="shared" si="151"/>
        <v>Logic+ The Fallacy Detective169</v>
      </c>
    </row>
    <row r="3145" spans="1:12" hidden="1" x14ac:dyDescent="0.25">
      <c r="A3145" s="217" t="str">
        <f t="shared" si="152"/>
        <v>ƒ __/__</v>
      </c>
      <c r="B3145" s="217" t="str">
        <f>IFERROR(IF(VLOOKUP(L3145,ActivityList[#Data],13,0)="Yes"," "&amp;Map,"")&amp;IF(VLOOKUP(L3145,ActivityList[#Data],14,0)="Yes"," "&amp;Timeline,IF(VLOOKUP(L3145,ActivityList[#Data],14,0)="Figure"," "&amp;Timeline&amp;Figure,"")),"")</f>
        <v/>
      </c>
      <c r="C3145" s="85" t="str">
        <v>Work through Lesson 35 and complete all exercises</v>
      </c>
      <c r="D3145" s="218" t="str">
        <v>+ The Fallacy Detective</v>
      </c>
      <c r="E3145" s="218" t="str">
        <v>Logic</v>
      </c>
      <c r="F3145" s="219">
        <v>0</v>
      </c>
      <c r="G3145" s="5">
        <v>171</v>
      </c>
      <c r="H3145" s="5" t="str">
        <v>Ethan‚ Jesse</v>
      </c>
      <c r="I3145" s="5" t="str">
        <v>Planned</v>
      </c>
      <c r="J3145" s="220">
        <f>_xlfn.XLOOKUP(G3145,Calendar!$A$2:$A$300,Calendar!$B$2:$B$300)</f>
        <v>43591</v>
      </c>
      <c r="K3145" s="5" t="b">
        <f t="shared" ca="1" si="150"/>
        <v>0</v>
      </c>
      <c r="L3145" s="5" t="str">
        <f t="shared" si="151"/>
        <v>Logic+ The Fallacy Detective171</v>
      </c>
    </row>
    <row r="3146" spans="1:12" hidden="1" x14ac:dyDescent="0.25">
      <c r="A3146" s="217" t="str">
        <f t="shared" si="152"/>
        <v>ƒ __/__</v>
      </c>
      <c r="B3146" s="217" t="str">
        <f>IFERROR(IF(VLOOKUP(L3146,ActivityList[#Data],13,0)="Yes"," "&amp;Map,"")&amp;IF(VLOOKUP(L3146,ActivityList[#Data],14,0)="Yes"," "&amp;Timeline,IF(VLOOKUP(L3146,ActivityList[#Data],14,0)="Figure"," "&amp;Timeline&amp;Figure,"")),"")</f>
        <v/>
      </c>
      <c r="C3146" s="85" t="str">
        <v>Work through Lesson 36 and complete all exercises</v>
      </c>
      <c r="D3146" s="218" t="str">
        <v>+ The Fallacy Detective</v>
      </c>
      <c r="E3146" s="218" t="str">
        <v>Logic</v>
      </c>
      <c r="F3146" s="219">
        <v>0</v>
      </c>
      <c r="G3146" s="5">
        <v>174</v>
      </c>
      <c r="H3146" s="5" t="str">
        <v>Ethan‚ Jesse</v>
      </c>
      <c r="I3146" s="5" t="str">
        <v>Planned</v>
      </c>
      <c r="J3146" s="220">
        <f>_xlfn.XLOOKUP(G3146,Calendar!$A$2:$A$300,Calendar!$B$2:$B$300)</f>
        <v>43594</v>
      </c>
      <c r="K3146" s="5" t="b">
        <f t="shared" ca="1" si="150"/>
        <v>0</v>
      </c>
      <c r="L3146" s="5" t="str">
        <f t="shared" si="151"/>
        <v>Logic+ The Fallacy Detective174</v>
      </c>
    </row>
    <row r="3147" spans="1:12" hidden="1" x14ac:dyDescent="0.25">
      <c r="A3147" s="217" t="str">
        <f t="shared" si="152"/>
        <v>ƒ __/__</v>
      </c>
      <c r="B3147" s="217" t="str">
        <f>IFERROR(IF(VLOOKUP(L3147,ActivityList[#Data],13,0)="Yes"," "&amp;Map,"")&amp;IF(VLOOKUP(L3147,ActivityList[#Data],14,0)="Yes"," "&amp;Timeline,IF(VLOOKUP(L3147,ActivityList[#Data],14,0)="Figure"," "&amp;Timeline&amp;Figure,"")),"")</f>
        <v/>
      </c>
      <c r="C3147" s="85" t="str">
        <v>Work through Lesson 37 and complete all exercises</v>
      </c>
      <c r="D3147" s="218" t="str">
        <v>+ The Fallacy Detective</v>
      </c>
      <c r="E3147" s="218" t="str">
        <v>Logic</v>
      </c>
      <c r="F3147" s="219">
        <v>0</v>
      </c>
      <c r="G3147" s="5">
        <v>176</v>
      </c>
      <c r="H3147" s="5" t="str">
        <v>Ethan‚ Jesse</v>
      </c>
      <c r="I3147" s="5" t="str">
        <v>Planned</v>
      </c>
      <c r="J3147" s="220">
        <f>_xlfn.XLOOKUP(G3147,Calendar!$A$2:$A$300,Calendar!$B$2:$B$300)</f>
        <v>43598</v>
      </c>
      <c r="K3147" s="5" t="b">
        <f t="shared" ca="1" si="150"/>
        <v>0</v>
      </c>
      <c r="L3147" s="5" t="str">
        <f t="shared" si="151"/>
        <v>Logic+ The Fallacy Detective176</v>
      </c>
    </row>
    <row r="3148" spans="1:12" hidden="1" x14ac:dyDescent="0.25">
      <c r="A3148" s="217" t="str">
        <f t="shared" si="152"/>
        <v>ƒ __/__</v>
      </c>
      <c r="B3148" s="217" t="str">
        <f>IFERROR(IF(VLOOKUP(L3148,ActivityList[#Data],13,0)="Yes"," "&amp;Map,"")&amp;IF(VLOOKUP(L3148,ActivityList[#Data],14,0)="Yes"," "&amp;Timeline,IF(VLOOKUP(L3148,ActivityList[#Data],14,0)="Figure"," "&amp;Timeline&amp;Figure,"")),"")</f>
        <v/>
      </c>
      <c r="C3148" s="85" t="str">
        <v>Work through Lesson 38 and complete all exercises</v>
      </c>
      <c r="D3148" s="218" t="str">
        <v>+ The Fallacy Detective</v>
      </c>
      <c r="E3148" s="218" t="str">
        <v>Logic</v>
      </c>
      <c r="F3148" s="219">
        <v>0</v>
      </c>
      <c r="G3148" s="5">
        <v>179</v>
      </c>
      <c r="H3148" s="5" t="str">
        <v>Ethan‚ Jesse</v>
      </c>
      <c r="I3148" s="5" t="str">
        <v>Planned</v>
      </c>
      <c r="J3148" s="220">
        <f>_xlfn.XLOOKUP(G3148,Calendar!$A$2:$A$300,Calendar!$B$2:$B$300)</f>
        <v>43601</v>
      </c>
      <c r="K3148" s="5" t="b">
        <f t="shared" ca="1" si="150"/>
        <v>0</v>
      </c>
      <c r="L3148" s="5" t="str">
        <f t="shared" si="151"/>
        <v>Logic+ The Fallacy Detective179</v>
      </c>
    </row>
    <row r="3149" spans="1:12" hidden="1" x14ac:dyDescent="0.25">
      <c r="A3149" s="217" t="str">
        <f t="shared" si="152"/>
        <v>ƒ __/__</v>
      </c>
      <c r="B3149" s="217" t="str">
        <f>IFERROR(IF(VLOOKUP(L3149,ActivityList[#Data],13,0)="Yes"," "&amp;Map,"")&amp;IF(VLOOKUP(L3149,ActivityList[#Data],14,0)="Yes"," "&amp;Timeline,IF(VLOOKUP(L3149,ActivityList[#Data],14,0)="Figure"," "&amp;Timeline&amp;Figure,"")),"")</f>
        <v/>
      </c>
      <c r="C3149" s="85" t="str">
        <v>Solve Test 1 Puzzles 1-2</v>
      </c>
      <c r="D3149" s="218" t="str">
        <v>+ IQ Mindbenders</v>
      </c>
      <c r="E3149" s="218" t="str">
        <v>Logic</v>
      </c>
      <c r="F3149" s="219">
        <v>0</v>
      </c>
      <c r="G3149" s="5">
        <v>1</v>
      </c>
      <c r="H3149" s="5" t="str">
        <v>Ethan‚ Jesse</v>
      </c>
      <c r="I3149" s="5" t="str">
        <v>Completed</v>
      </c>
      <c r="J3149" s="220">
        <f>_xlfn.XLOOKUP(G3149,Calendar!$A$2:$A$300,Calendar!$B$2:$B$300)</f>
        <v>43346</v>
      </c>
      <c r="K3149" s="5" t="b">
        <f t="shared" ca="1" si="150"/>
        <v>1</v>
      </c>
      <c r="L3149" s="5" t="str">
        <f t="shared" si="151"/>
        <v>Logic+ IQ Mindbenders1</v>
      </c>
    </row>
    <row r="3150" spans="1:12" hidden="1" x14ac:dyDescent="0.25">
      <c r="A3150" s="217" t="str">
        <f t="shared" si="152"/>
        <v>ƒ __/__</v>
      </c>
      <c r="B3150" s="217" t="str">
        <f>IFERROR(IF(VLOOKUP(L3150,ActivityList[#Data],13,0)="Yes"," "&amp;Map,"")&amp;IF(VLOOKUP(L3150,ActivityList[#Data],14,0)="Yes"," "&amp;Timeline,IF(VLOOKUP(L3150,ActivityList[#Data],14,0)="Figure"," "&amp;Timeline&amp;Figure,"")),"")</f>
        <v/>
      </c>
      <c r="C3150" s="85" t="str">
        <v>Solve Test 1 Puzzles 3-4</v>
      </c>
      <c r="D3150" s="218" t="str">
        <v>+ IQ Mindbenders</v>
      </c>
      <c r="E3150" s="218" t="str">
        <v>Logic</v>
      </c>
      <c r="F3150" s="219">
        <v>0</v>
      </c>
      <c r="G3150" s="5">
        <v>2</v>
      </c>
      <c r="H3150" s="5" t="str">
        <v>Ethan‚ Jesse</v>
      </c>
      <c r="I3150" s="5" t="str">
        <v>Completed</v>
      </c>
      <c r="J3150" s="220">
        <f>_xlfn.XLOOKUP(G3150,Calendar!$A$2:$A$300,Calendar!$B$2:$B$300)</f>
        <v>43347</v>
      </c>
      <c r="K3150" s="5" t="b">
        <f t="shared" ca="1" si="150"/>
        <v>1</v>
      </c>
      <c r="L3150" s="5" t="str">
        <f t="shared" si="151"/>
        <v>Logic+ IQ Mindbenders2</v>
      </c>
    </row>
    <row r="3151" spans="1:12" hidden="1" x14ac:dyDescent="0.25">
      <c r="A3151" s="217" t="str">
        <f t="shared" si="152"/>
        <v>ƒ __/__</v>
      </c>
      <c r="B3151" s="217" t="str">
        <f>IFERROR(IF(VLOOKUP(L3151,ActivityList[#Data],13,0)="Yes"," "&amp;Map,"")&amp;IF(VLOOKUP(L3151,ActivityList[#Data],14,0)="Yes"," "&amp;Timeline,IF(VLOOKUP(L3151,ActivityList[#Data],14,0)="Figure"," "&amp;Timeline&amp;Figure,"")),"")</f>
        <v/>
      </c>
      <c r="C3151" s="85" t="str">
        <v>Solve Test 1 Puzzles 5-6</v>
      </c>
      <c r="D3151" s="218" t="str">
        <v>+ IQ Mindbenders</v>
      </c>
      <c r="E3151" s="218" t="str">
        <v>Logic</v>
      </c>
      <c r="F3151" s="219">
        <v>0</v>
      </c>
      <c r="G3151" s="5">
        <v>3</v>
      </c>
      <c r="H3151" s="5" t="str">
        <v>Ethan‚ Jesse</v>
      </c>
      <c r="I3151" s="5" t="str">
        <v>Completed</v>
      </c>
      <c r="J3151" s="220">
        <f>_xlfn.XLOOKUP(G3151,Calendar!$A$2:$A$300,Calendar!$B$2:$B$300)</f>
        <v>43348</v>
      </c>
      <c r="K3151" s="5" t="b">
        <f t="shared" ca="1" si="150"/>
        <v>1</v>
      </c>
      <c r="L3151" s="5" t="str">
        <f t="shared" si="151"/>
        <v>Logic+ IQ Mindbenders3</v>
      </c>
    </row>
    <row r="3152" spans="1:12" hidden="1" x14ac:dyDescent="0.25">
      <c r="A3152" s="217" t="str">
        <f t="shared" si="152"/>
        <v>ƒ __/__</v>
      </c>
      <c r="B3152" s="217" t="str">
        <f>IFERROR(IF(VLOOKUP(L3152,ActivityList[#Data],13,0)="Yes"," "&amp;Map,"")&amp;IF(VLOOKUP(L3152,ActivityList[#Data],14,0)="Yes"," "&amp;Timeline,IF(VLOOKUP(L3152,ActivityList[#Data],14,0)="Figure"," "&amp;Timeline&amp;Figure,"")),"")</f>
        <v/>
      </c>
      <c r="C3152" s="85" t="str">
        <v>Solve Test 1 Puzzles 7-8</v>
      </c>
      <c r="D3152" s="218" t="str">
        <v>+ IQ Mindbenders</v>
      </c>
      <c r="E3152" s="218" t="str">
        <v>Logic</v>
      </c>
      <c r="F3152" s="219">
        <v>0</v>
      </c>
      <c r="G3152" s="5">
        <v>4</v>
      </c>
      <c r="H3152" s="5" t="str">
        <v>Ethan‚ Jesse</v>
      </c>
      <c r="I3152" s="5" t="str">
        <v>Completed</v>
      </c>
      <c r="J3152" s="220">
        <f>_xlfn.XLOOKUP(G3152,Calendar!$A$2:$A$300,Calendar!$B$2:$B$300)</f>
        <v>43349</v>
      </c>
      <c r="K3152" s="5" t="b">
        <f t="shared" ca="1" si="150"/>
        <v>1</v>
      </c>
      <c r="L3152" s="5" t="str">
        <f t="shared" si="151"/>
        <v>Logic+ IQ Mindbenders4</v>
      </c>
    </row>
    <row r="3153" spans="1:12" hidden="1" x14ac:dyDescent="0.25">
      <c r="A3153" s="217" t="str">
        <f t="shared" si="152"/>
        <v>ƒ __/__</v>
      </c>
      <c r="B3153" s="217" t="str">
        <f>IFERROR(IF(VLOOKUP(L3153,ActivityList[#Data],13,0)="Yes"," "&amp;Map,"")&amp;IF(VLOOKUP(L3153,ActivityList[#Data],14,0)="Yes"," "&amp;Timeline,IF(VLOOKUP(L3153,ActivityList[#Data],14,0)="Figure"," "&amp;Timeline&amp;Figure,"")),"")</f>
        <v/>
      </c>
      <c r="C3153" s="85" t="str">
        <v>Solve Test 1 Puzzles 9-10</v>
      </c>
      <c r="D3153" s="218" t="str">
        <v>+ IQ Mindbenders</v>
      </c>
      <c r="E3153" s="218" t="str">
        <v>Logic</v>
      </c>
      <c r="F3153" s="219">
        <v>0</v>
      </c>
      <c r="G3153" s="5">
        <v>6</v>
      </c>
      <c r="H3153" s="5" t="str">
        <v>Ethan‚ Jesse</v>
      </c>
      <c r="I3153" s="5" t="str">
        <v>Completed</v>
      </c>
      <c r="J3153" s="220">
        <f>_xlfn.XLOOKUP(G3153,Calendar!$A$2:$A$300,Calendar!$B$2:$B$300)</f>
        <v>43353</v>
      </c>
      <c r="K3153" s="5" t="b">
        <f t="shared" ca="1" si="150"/>
        <v>1</v>
      </c>
      <c r="L3153" s="5" t="str">
        <f t="shared" si="151"/>
        <v>Logic+ IQ Mindbenders6</v>
      </c>
    </row>
    <row r="3154" spans="1:12" hidden="1" x14ac:dyDescent="0.25">
      <c r="A3154" s="217" t="str">
        <f t="shared" si="152"/>
        <v>ƒ __/__</v>
      </c>
      <c r="B3154" s="217" t="str">
        <f>IFERROR(IF(VLOOKUP(L3154,ActivityList[#Data],13,0)="Yes"," "&amp;Map,"")&amp;IF(VLOOKUP(L3154,ActivityList[#Data],14,0)="Yes"," "&amp;Timeline,IF(VLOOKUP(L3154,ActivityList[#Data],14,0)="Figure"," "&amp;Timeline&amp;Figure,"")),"")</f>
        <v/>
      </c>
      <c r="C3154" s="85" t="str">
        <v>Solve Test 1 Puzzles 11-12</v>
      </c>
      <c r="D3154" s="218" t="str">
        <v>+ IQ Mindbenders</v>
      </c>
      <c r="E3154" s="218" t="str">
        <v>Logic</v>
      </c>
      <c r="F3154" s="219">
        <v>0</v>
      </c>
      <c r="G3154" s="5">
        <v>7</v>
      </c>
      <c r="H3154" s="5" t="str">
        <v>Ethan‚ Jesse</v>
      </c>
      <c r="I3154" s="5" t="str">
        <v>Completed</v>
      </c>
      <c r="J3154" s="220">
        <f>_xlfn.XLOOKUP(G3154,Calendar!$A$2:$A$300,Calendar!$B$2:$B$300)</f>
        <v>43354</v>
      </c>
      <c r="K3154" s="5" t="b">
        <f t="shared" ca="1" si="150"/>
        <v>1</v>
      </c>
      <c r="L3154" s="5" t="str">
        <f t="shared" si="151"/>
        <v>Logic+ IQ Mindbenders7</v>
      </c>
    </row>
    <row r="3155" spans="1:12" hidden="1" x14ac:dyDescent="0.25">
      <c r="A3155" s="217" t="str">
        <f t="shared" si="152"/>
        <v>ƒ __/__</v>
      </c>
      <c r="B3155" s="217" t="str">
        <f>IFERROR(IF(VLOOKUP(L3155,ActivityList[#Data],13,0)="Yes"," "&amp;Map,"")&amp;IF(VLOOKUP(L3155,ActivityList[#Data],14,0)="Yes"," "&amp;Timeline,IF(VLOOKUP(L3155,ActivityList[#Data],14,0)="Figure"," "&amp;Timeline&amp;Figure,"")),"")</f>
        <v/>
      </c>
      <c r="C3155" s="85" t="str">
        <v>Solve Test 1 Puzzles 13-14</v>
      </c>
      <c r="D3155" s="218" t="str">
        <v>+ IQ Mindbenders</v>
      </c>
      <c r="E3155" s="218" t="str">
        <v>Logic</v>
      </c>
      <c r="F3155" s="219">
        <v>0</v>
      </c>
      <c r="G3155" s="5">
        <v>8</v>
      </c>
      <c r="H3155" s="5" t="str">
        <v>Ethan‚ Jesse</v>
      </c>
      <c r="I3155" s="5" t="str">
        <v>Completed</v>
      </c>
      <c r="J3155" s="220">
        <f>_xlfn.XLOOKUP(G3155,Calendar!$A$2:$A$300,Calendar!$B$2:$B$300)</f>
        <v>43355</v>
      </c>
      <c r="K3155" s="5" t="b">
        <f t="shared" ref="K3155:K3218" ca="1" si="153">J3155&lt;=$D$1</f>
        <v>1</v>
      </c>
      <c r="L3155" s="5" t="str">
        <f t="shared" ref="L3155:L3218" si="154">E3155&amp;D3155&amp;G3155</f>
        <v>Logic+ IQ Mindbenders8</v>
      </c>
    </row>
    <row r="3156" spans="1:12" hidden="1" x14ac:dyDescent="0.25">
      <c r="A3156" s="217" t="str">
        <f t="shared" si="152"/>
        <v>ƒ __/__</v>
      </c>
      <c r="B3156" s="217" t="str">
        <f>IFERROR(IF(VLOOKUP(L3156,ActivityList[#Data],13,0)="Yes"," "&amp;Map,"")&amp;IF(VLOOKUP(L3156,ActivityList[#Data],14,0)="Yes"," "&amp;Timeline,IF(VLOOKUP(L3156,ActivityList[#Data],14,0)="Figure"," "&amp;Timeline&amp;Figure,"")),"")</f>
        <v/>
      </c>
      <c r="C3156" s="85" t="str">
        <v>Solve Test 1 Puzzles 15-16</v>
      </c>
      <c r="D3156" s="218" t="str">
        <v>+ IQ Mindbenders</v>
      </c>
      <c r="E3156" s="218" t="str">
        <v>Logic</v>
      </c>
      <c r="F3156" s="219">
        <v>0</v>
      </c>
      <c r="G3156" s="5">
        <v>9</v>
      </c>
      <c r="H3156" s="5" t="str">
        <v>Ethan‚ Jesse</v>
      </c>
      <c r="I3156" s="5" t="str">
        <v>Completed</v>
      </c>
      <c r="J3156" s="220">
        <f>_xlfn.XLOOKUP(G3156,Calendar!$A$2:$A$300,Calendar!$B$2:$B$300)</f>
        <v>43356</v>
      </c>
      <c r="K3156" s="5" t="b">
        <f t="shared" ca="1" si="153"/>
        <v>1</v>
      </c>
      <c r="L3156" s="5" t="str">
        <f t="shared" si="154"/>
        <v>Logic+ IQ Mindbenders9</v>
      </c>
    </row>
    <row r="3157" spans="1:12" hidden="1" x14ac:dyDescent="0.25">
      <c r="A3157" s="217" t="str">
        <f t="shared" si="152"/>
        <v>ƒ __/__</v>
      </c>
      <c r="B3157" s="217" t="str">
        <f>IFERROR(IF(VLOOKUP(L3157,ActivityList[#Data],13,0)="Yes"," "&amp;Map,"")&amp;IF(VLOOKUP(L3157,ActivityList[#Data],14,0)="Yes"," "&amp;Timeline,IF(VLOOKUP(L3157,ActivityList[#Data],14,0)="Figure"," "&amp;Timeline&amp;Figure,"")),"")</f>
        <v/>
      </c>
      <c r="C3157" s="85" t="str">
        <v>Solve Test 1 Puzzles 17-18</v>
      </c>
      <c r="D3157" s="218" t="str">
        <v>+ IQ Mindbenders</v>
      </c>
      <c r="E3157" s="218" t="str">
        <v>Logic</v>
      </c>
      <c r="F3157" s="219">
        <v>0</v>
      </c>
      <c r="G3157" s="5">
        <v>11</v>
      </c>
      <c r="H3157" s="5" t="str">
        <v>Ethan‚ Jesse</v>
      </c>
      <c r="I3157" s="5" t="str">
        <v>Completed</v>
      </c>
      <c r="J3157" s="220">
        <f>_xlfn.XLOOKUP(G3157,Calendar!$A$2:$A$300,Calendar!$B$2:$B$300)</f>
        <v>43360</v>
      </c>
      <c r="K3157" s="5" t="b">
        <f t="shared" ca="1" si="153"/>
        <v>1</v>
      </c>
      <c r="L3157" s="5" t="str">
        <f t="shared" si="154"/>
        <v>Logic+ IQ Mindbenders11</v>
      </c>
    </row>
    <row r="3158" spans="1:12" hidden="1" x14ac:dyDescent="0.25">
      <c r="A3158" s="217" t="str">
        <f t="shared" si="152"/>
        <v>ƒ __/__</v>
      </c>
      <c r="B3158" s="217" t="str">
        <f>IFERROR(IF(VLOOKUP(L3158,ActivityList[#Data],13,0)="Yes"," "&amp;Map,"")&amp;IF(VLOOKUP(L3158,ActivityList[#Data],14,0)="Yes"," "&amp;Timeline,IF(VLOOKUP(L3158,ActivityList[#Data],14,0)="Figure"," "&amp;Timeline&amp;Figure,"")),"")</f>
        <v/>
      </c>
      <c r="C3158" s="85" t="str">
        <v>Solve Test 1 Puzzles 19-20</v>
      </c>
      <c r="D3158" s="218" t="str">
        <v>+ IQ Mindbenders</v>
      </c>
      <c r="E3158" s="218" t="str">
        <v>Logic</v>
      </c>
      <c r="F3158" s="219">
        <v>0</v>
      </c>
      <c r="G3158" s="5">
        <v>12</v>
      </c>
      <c r="H3158" s="5" t="str">
        <v>Ethan‚ Jesse</v>
      </c>
      <c r="I3158" s="5" t="str">
        <v>Completed</v>
      </c>
      <c r="J3158" s="220">
        <f>_xlfn.XLOOKUP(G3158,Calendar!$A$2:$A$300,Calendar!$B$2:$B$300)</f>
        <v>43361</v>
      </c>
      <c r="K3158" s="5" t="b">
        <f t="shared" ca="1" si="153"/>
        <v>1</v>
      </c>
      <c r="L3158" s="5" t="str">
        <f t="shared" si="154"/>
        <v>Logic+ IQ Mindbenders12</v>
      </c>
    </row>
    <row r="3159" spans="1:12" hidden="1" x14ac:dyDescent="0.25">
      <c r="A3159" s="217" t="str">
        <f t="shared" si="152"/>
        <v>ƒ __/__</v>
      </c>
      <c r="B3159" s="217" t="str">
        <f>IFERROR(IF(VLOOKUP(L3159,ActivityList[#Data],13,0)="Yes"," "&amp;Map,"")&amp;IF(VLOOKUP(L3159,ActivityList[#Data],14,0)="Yes"," "&amp;Timeline,IF(VLOOKUP(L3159,ActivityList[#Data],14,0)="Figure"," "&amp;Timeline&amp;Figure,"")),"")</f>
        <v/>
      </c>
      <c r="C3159" s="85" t="str">
        <v>Solve Test 1 Puzzles 21-22</v>
      </c>
      <c r="D3159" s="218" t="str">
        <v>+ IQ Mindbenders</v>
      </c>
      <c r="E3159" s="218" t="str">
        <v>Logic</v>
      </c>
      <c r="F3159" s="219">
        <v>0</v>
      </c>
      <c r="G3159" s="5">
        <v>13</v>
      </c>
      <c r="H3159" s="5" t="str">
        <v>Ethan‚ Jesse</v>
      </c>
      <c r="I3159" s="5" t="str">
        <v>Completed</v>
      </c>
      <c r="J3159" s="220">
        <f>_xlfn.XLOOKUP(G3159,Calendar!$A$2:$A$300,Calendar!$B$2:$B$300)</f>
        <v>43362</v>
      </c>
      <c r="K3159" s="5" t="b">
        <f t="shared" ca="1" si="153"/>
        <v>1</v>
      </c>
      <c r="L3159" s="5" t="str">
        <f t="shared" si="154"/>
        <v>Logic+ IQ Mindbenders13</v>
      </c>
    </row>
    <row r="3160" spans="1:12" hidden="1" x14ac:dyDescent="0.25">
      <c r="A3160" s="217" t="str">
        <f t="shared" si="152"/>
        <v>ƒ __/__</v>
      </c>
      <c r="B3160" s="217" t="str">
        <f>IFERROR(IF(VLOOKUP(L3160,ActivityList[#Data],13,0)="Yes"," "&amp;Map,"")&amp;IF(VLOOKUP(L3160,ActivityList[#Data],14,0)="Yes"," "&amp;Timeline,IF(VLOOKUP(L3160,ActivityList[#Data],14,0)="Figure"," "&amp;Timeline&amp;Figure,"")),"")</f>
        <v/>
      </c>
      <c r="C3160" s="85" t="str">
        <v>Solve Test 1 Puzzles 23-24</v>
      </c>
      <c r="D3160" s="218" t="str">
        <v>+ IQ Mindbenders</v>
      </c>
      <c r="E3160" s="218" t="str">
        <v>Logic</v>
      </c>
      <c r="F3160" s="219">
        <v>0</v>
      </c>
      <c r="G3160" s="5">
        <v>14</v>
      </c>
      <c r="H3160" s="5" t="str">
        <v>Ethan‚ Jesse</v>
      </c>
      <c r="I3160" s="5" t="str">
        <v>Completed</v>
      </c>
      <c r="J3160" s="220">
        <f>_xlfn.XLOOKUP(G3160,Calendar!$A$2:$A$300,Calendar!$B$2:$B$300)</f>
        <v>43363</v>
      </c>
      <c r="K3160" s="5" t="b">
        <f t="shared" ca="1" si="153"/>
        <v>1</v>
      </c>
      <c r="L3160" s="5" t="str">
        <f t="shared" si="154"/>
        <v>Logic+ IQ Mindbenders14</v>
      </c>
    </row>
    <row r="3161" spans="1:12" hidden="1" x14ac:dyDescent="0.25">
      <c r="A3161" s="217" t="str">
        <f t="shared" si="152"/>
        <v>ƒ __/__</v>
      </c>
      <c r="B3161" s="217" t="str">
        <f>IFERROR(IF(VLOOKUP(L3161,ActivityList[#Data],13,0)="Yes"," "&amp;Map,"")&amp;IF(VLOOKUP(L3161,ActivityList[#Data],14,0)="Yes"," "&amp;Timeline,IF(VLOOKUP(L3161,ActivityList[#Data],14,0)="Figure"," "&amp;Timeline&amp;Figure,"")),"")</f>
        <v/>
      </c>
      <c r="C3161" s="85" t="str">
        <v>Solve Test 1 Puzzles 25-26</v>
      </c>
      <c r="D3161" s="218" t="str">
        <v>+ IQ Mindbenders</v>
      </c>
      <c r="E3161" s="218" t="str">
        <v>Logic</v>
      </c>
      <c r="F3161" s="219">
        <v>0</v>
      </c>
      <c r="G3161" s="5">
        <v>16</v>
      </c>
      <c r="H3161" s="5" t="str">
        <v>Ethan‚ Jesse</v>
      </c>
      <c r="I3161" s="5" t="str">
        <v>Completed</v>
      </c>
      <c r="J3161" s="220">
        <f>_xlfn.XLOOKUP(G3161,Calendar!$A$2:$A$300,Calendar!$B$2:$B$300)</f>
        <v>43367</v>
      </c>
      <c r="K3161" s="5" t="b">
        <f t="shared" ca="1" si="153"/>
        <v>1</v>
      </c>
      <c r="L3161" s="5" t="str">
        <f t="shared" si="154"/>
        <v>Logic+ IQ Mindbenders16</v>
      </c>
    </row>
    <row r="3162" spans="1:12" hidden="1" x14ac:dyDescent="0.25">
      <c r="A3162" s="217" t="str">
        <f t="shared" si="152"/>
        <v>ƒ __/__</v>
      </c>
      <c r="B3162" s="217" t="str">
        <f>IFERROR(IF(VLOOKUP(L3162,ActivityList[#Data],13,0)="Yes"," "&amp;Map,"")&amp;IF(VLOOKUP(L3162,ActivityList[#Data],14,0)="Yes"," "&amp;Timeline,IF(VLOOKUP(L3162,ActivityList[#Data],14,0)="Figure"," "&amp;Timeline&amp;Figure,"")),"")</f>
        <v/>
      </c>
      <c r="C3162" s="85" t="str">
        <v>Solve Test 1 Puzzles 27-28</v>
      </c>
      <c r="D3162" s="218" t="str">
        <v>+ IQ Mindbenders</v>
      </c>
      <c r="E3162" s="218" t="str">
        <v>Logic</v>
      </c>
      <c r="F3162" s="219">
        <v>0</v>
      </c>
      <c r="G3162" s="5">
        <v>17</v>
      </c>
      <c r="H3162" s="5" t="str">
        <v>Ethan‚ Jesse</v>
      </c>
      <c r="I3162" s="5" t="str">
        <v>Completed</v>
      </c>
      <c r="J3162" s="220">
        <f>_xlfn.XLOOKUP(G3162,Calendar!$A$2:$A$300,Calendar!$B$2:$B$300)</f>
        <v>43368</v>
      </c>
      <c r="K3162" s="5" t="b">
        <f t="shared" ca="1" si="153"/>
        <v>1</v>
      </c>
      <c r="L3162" s="5" t="str">
        <f t="shared" si="154"/>
        <v>Logic+ IQ Mindbenders17</v>
      </c>
    </row>
    <row r="3163" spans="1:12" hidden="1" x14ac:dyDescent="0.25">
      <c r="A3163" s="217" t="str">
        <f t="shared" si="152"/>
        <v>ƒ __/__</v>
      </c>
      <c r="B3163" s="217" t="str">
        <f>IFERROR(IF(VLOOKUP(L3163,ActivityList[#Data],13,0)="Yes"," "&amp;Map,"")&amp;IF(VLOOKUP(L3163,ActivityList[#Data],14,0)="Yes"," "&amp;Timeline,IF(VLOOKUP(L3163,ActivityList[#Data],14,0)="Figure"," "&amp;Timeline&amp;Figure,"")),"")</f>
        <v/>
      </c>
      <c r="C3163" s="85" t="str">
        <v>Solve Test 1 Puzzles 29-30</v>
      </c>
      <c r="D3163" s="218" t="str">
        <v>+ IQ Mindbenders</v>
      </c>
      <c r="E3163" s="218" t="str">
        <v>Logic</v>
      </c>
      <c r="F3163" s="219">
        <v>0</v>
      </c>
      <c r="G3163" s="5">
        <v>18</v>
      </c>
      <c r="H3163" s="5" t="str">
        <v>Ethan‚ Jesse</v>
      </c>
      <c r="I3163" s="5" t="str">
        <v>Completed</v>
      </c>
      <c r="J3163" s="220">
        <f>_xlfn.XLOOKUP(G3163,Calendar!$A$2:$A$300,Calendar!$B$2:$B$300)</f>
        <v>43369</v>
      </c>
      <c r="K3163" s="5" t="b">
        <f t="shared" ca="1" si="153"/>
        <v>1</v>
      </c>
      <c r="L3163" s="5" t="str">
        <f t="shared" si="154"/>
        <v>Logic+ IQ Mindbenders18</v>
      </c>
    </row>
    <row r="3164" spans="1:12" hidden="1" x14ac:dyDescent="0.25">
      <c r="A3164" s="217" t="str">
        <f t="shared" si="152"/>
        <v>ƒ __/__</v>
      </c>
      <c r="B3164" s="217" t="str">
        <f>IFERROR(IF(VLOOKUP(L3164,ActivityList[#Data],13,0)="Yes"," "&amp;Map,"")&amp;IF(VLOOKUP(L3164,ActivityList[#Data],14,0)="Yes"," "&amp;Timeline,IF(VLOOKUP(L3164,ActivityList[#Data],14,0)="Figure"," "&amp;Timeline&amp;Figure,"")),"")</f>
        <v/>
      </c>
      <c r="C3164" s="85" t="str">
        <v>Solve Test 2 Puzzles 1-2</v>
      </c>
      <c r="D3164" s="218" t="str">
        <v>+ IQ Mindbenders</v>
      </c>
      <c r="E3164" s="218" t="str">
        <v>Logic</v>
      </c>
      <c r="F3164" s="219">
        <v>0</v>
      </c>
      <c r="G3164" s="5">
        <v>19</v>
      </c>
      <c r="H3164" s="5" t="str">
        <v>Ethan‚ Jesse</v>
      </c>
      <c r="I3164" s="5" t="str">
        <v>Completed</v>
      </c>
      <c r="J3164" s="220">
        <f>_xlfn.XLOOKUP(G3164,Calendar!$A$2:$A$300,Calendar!$B$2:$B$300)</f>
        <v>43370</v>
      </c>
      <c r="K3164" s="5" t="b">
        <f t="shared" ca="1" si="153"/>
        <v>1</v>
      </c>
      <c r="L3164" s="5" t="str">
        <f t="shared" si="154"/>
        <v>Logic+ IQ Mindbenders19</v>
      </c>
    </row>
    <row r="3165" spans="1:12" hidden="1" x14ac:dyDescent="0.25">
      <c r="A3165" s="217" t="str">
        <f t="shared" si="152"/>
        <v>ƒ __/__</v>
      </c>
      <c r="B3165" s="217" t="str">
        <f>IFERROR(IF(VLOOKUP(L3165,ActivityList[#Data],13,0)="Yes"," "&amp;Map,"")&amp;IF(VLOOKUP(L3165,ActivityList[#Data],14,0)="Yes"," "&amp;Timeline,IF(VLOOKUP(L3165,ActivityList[#Data],14,0)="Figure"," "&amp;Timeline&amp;Figure,"")),"")</f>
        <v/>
      </c>
      <c r="C3165" s="85" t="str">
        <v>Solve Test 2 Puzzles 3-4</v>
      </c>
      <c r="D3165" s="218" t="str">
        <v>+ IQ Mindbenders</v>
      </c>
      <c r="E3165" s="218" t="str">
        <v>Logic</v>
      </c>
      <c r="F3165" s="219">
        <v>0</v>
      </c>
      <c r="G3165" s="5">
        <v>21</v>
      </c>
      <c r="H3165" s="5" t="str">
        <v>Ethan‚ Jesse</v>
      </c>
      <c r="I3165" s="5" t="str">
        <v>Completed</v>
      </c>
      <c r="J3165" s="220">
        <f>_xlfn.XLOOKUP(G3165,Calendar!$A$2:$A$300,Calendar!$B$2:$B$300)</f>
        <v>43374</v>
      </c>
      <c r="K3165" s="5" t="b">
        <f t="shared" ca="1" si="153"/>
        <v>1</v>
      </c>
      <c r="L3165" s="5" t="str">
        <f t="shared" si="154"/>
        <v>Logic+ IQ Mindbenders21</v>
      </c>
    </row>
    <row r="3166" spans="1:12" hidden="1" x14ac:dyDescent="0.25">
      <c r="A3166" s="217" t="str">
        <f t="shared" si="152"/>
        <v>ƒ __/__</v>
      </c>
      <c r="B3166" s="217" t="str">
        <f>IFERROR(IF(VLOOKUP(L3166,ActivityList[#Data],13,0)="Yes"," "&amp;Map,"")&amp;IF(VLOOKUP(L3166,ActivityList[#Data],14,0)="Yes"," "&amp;Timeline,IF(VLOOKUP(L3166,ActivityList[#Data],14,0)="Figure"," "&amp;Timeline&amp;Figure,"")),"")</f>
        <v/>
      </c>
      <c r="C3166" s="85" t="str">
        <v>Solve Test 2 Puzzles 5-6</v>
      </c>
      <c r="D3166" s="218" t="str">
        <v>+ IQ Mindbenders</v>
      </c>
      <c r="E3166" s="218" t="str">
        <v>Logic</v>
      </c>
      <c r="F3166" s="219">
        <v>0</v>
      </c>
      <c r="G3166" s="5">
        <v>22</v>
      </c>
      <c r="H3166" s="5" t="str">
        <v>Ethan‚ Jesse</v>
      </c>
      <c r="I3166" s="5" t="str">
        <v>Completed</v>
      </c>
      <c r="J3166" s="220">
        <f>_xlfn.XLOOKUP(G3166,Calendar!$A$2:$A$300,Calendar!$B$2:$B$300)</f>
        <v>43375</v>
      </c>
      <c r="K3166" s="5" t="b">
        <f t="shared" ca="1" si="153"/>
        <v>1</v>
      </c>
      <c r="L3166" s="5" t="str">
        <f t="shared" si="154"/>
        <v>Logic+ IQ Mindbenders22</v>
      </c>
    </row>
    <row r="3167" spans="1:12" x14ac:dyDescent="0.25">
      <c r="A3167" s="217" t="str">
        <f t="shared" si="152"/>
        <v>ƒ __/__</v>
      </c>
      <c r="B3167" s="217" t="str">
        <f>IFERROR(IF(VLOOKUP(L3167,ActivityList[#Data],13,0)="Yes"," "&amp;Map,"")&amp;IF(VLOOKUP(L3167,ActivityList[#Data],14,0)="Yes"," "&amp;Timeline,IF(VLOOKUP(L3167,ActivityList[#Data],14,0)="Figure"," "&amp;Timeline&amp;Figure,"")),"")</f>
        <v/>
      </c>
      <c r="C3167" s="85" t="str">
        <v>Solve Test 2 Puzzles 7-8</v>
      </c>
      <c r="D3167" s="218" t="str">
        <v>+ IQ Mindbenders</v>
      </c>
      <c r="E3167" s="218" t="str">
        <v>Logic</v>
      </c>
      <c r="F3167" s="219">
        <v>0</v>
      </c>
      <c r="G3167" s="5">
        <v>23</v>
      </c>
      <c r="H3167" s="5" t="str">
        <v>Ethan‚ Jesse</v>
      </c>
      <c r="I3167" s="5" t="str">
        <v>Planned</v>
      </c>
      <c r="J3167" s="220">
        <f>_xlfn.XLOOKUP(G3167,Calendar!$A$2:$A$300,Calendar!$B$2:$B$300)</f>
        <v>43376</v>
      </c>
      <c r="K3167" s="5" t="b">
        <f t="shared" ca="1" si="153"/>
        <v>1</v>
      </c>
      <c r="L3167" s="5" t="str">
        <f t="shared" si="154"/>
        <v>Logic+ IQ Mindbenders23</v>
      </c>
    </row>
    <row r="3168" spans="1:12" x14ac:dyDescent="0.25">
      <c r="A3168" s="217" t="str">
        <f t="shared" si="152"/>
        <v>ƒ __/__</v>
      </c>
      <c r="B3168" s="217" t="str">
        <f>IFERROR(IF(VLOOKUP(L3168,ActivityList[#Data],13,0)="Yes"," "&amp;Map,"")&amp;IF(VLOOKUP(L3168,ActivityList[#Data],14,0)="Yes"," "&amp;Timeline,IF(VLOOKUP(L3168,ActivityList[#Data],14,0)="Figure"," "&amp;Timeline&amp;Figure,"")),"")</f>
        <v/>
      </c>
      <c r="C3168" s="85" t="str">
        <v>Solve Test 2 Puzzles 9-10</v>
      </c>
      <c r="D3168" s="218" t="str">
        <v>+ IQ Mindbenders</v>
      </c>
      <c r="E3168" s="218" t="str">
        <v>Logic</v>
      </c>
      <c r="F3168" s="219">
        <v>0</v>
      </c>
      <c r="G3168" s="5">
        <v>24</v>
      </c>
      <c r="H3168" s="5" t="str">
        <v>Ethan‚ Jesse</v>
      </c>
      <c r="I3168" s="5" t="str">
        <v>Planned</v>
      </c>
      <c r="J3168" s="220">
        <f>_xlfn.XLOOKUP(G3168,Calendar!$A$2:$A$300,Calendar!$B$2:$B$300)</f>
        <v>43377</v>
      </c>
      <c r="K3168" s="5" t="b">
        <f t="shared" ca="1" si="153"/>
        <v>1</v>
      </c>
      <c r="L3168" s="5" t="str">
        <f t="shared" si="154"/>
        <v>Logic+ IQ Mindbenders24</v>
      </c>
    </row>
    <row r="3169" spans="1:12" hidden="1" x14ac:dyDescent="0.25">
      <c r="A3169" s="217" t="str">
        <f t="shared" si="152"/>
        <v>ƒ __/__</v>
      </c>
      <c r="B3169" s="217" t="str">
        <f>IFERROR(IF(VLOOKUP(L3169,ActivityList[#Data],13,0)="Yes"," "&amp;Map,"")&amp;IF(VLOOKUP(L3169,ActivityList[#Data],14,0)="Yes"," "&amp;Timeline,IF(VLOOKUP(L3169,ActivityList[#Data],14,0)="Figure"," "&amp;Timeline&amp;Figure,"")),"")</f>
        <v/>
      </c>
      <c r="C3169" s="85" t="str">
        <v>Solve Test 2 Puzzles 11-12</v>
      </c>
      <c r="D3169" s="218" t="str">
        <v>+ IQ Mindbenders</v>
      </c>
      <c r="E3169" s="218" t="str">
        <v>Logic</v>
      </c>
      <c r="F3169" s="219">
        <v>0</v>
      </c>
      <c r="G3169" s="5">
        <v>26</v>
      </c>
      <c r="H3169" s="5" t="str">
        <v>Ethan‚ Jesse</v>
      </c>
      <c r="I3169" s="5" t="str">
        <v>Planned</v>
      </c>
      <c r="J3169" s="220">
        <f>_xlfn.XLOOKUP(G3169,Calendar!$A$2:$A$300,Calendar!$B$2:$B$300)</f>
        <v>43381</v>
      </c>
      <c r="K3169" s="5" t="b">
        <f t="shared" ca="1" si="153"/>
        <v>0</v>
      </c>
      <c r="L3169" s="5" t="str">
        <f t="shared" si="154"/>
        <v>Logic+ IQ Mindbenders26</v>
      </c>
    </row>
    <row r="3170" spans="1:12" hidden="1" x14ac:dyDescent="0.25">
      <c r="A3170" s="217" t="str">
        <f t="shared" si="152"/>
        <v>ƒ __/__</v>
      </c>
      <c r="B3170" s="217" t="str">
        <f>IFERROR(IF(VLOOKUP(L3170,ActivityList[#Data],13,0)="Yes"," "&amp;Map,"")&amp;IF(VLOOKUP(L3170,ActivityList[#Data],14,0)="Yes"," "&amp;Timeline,IF(VLOOKUP(L3170,ActivityList[#Data],14,0)="Figure"," "&amp;Timeline&amp;Figure,"")),"")</f>
        <v/>
      </c>
      <c r="C3170" s="85" t="str">
        <v>Solve Test 2 Puzzles 13-14</v>
      </c>
      <c r="D3170" s="218" t="str">
        <v>+ IQ Mindbenders</v>
      </c>
      <c r="E3170" s="218" t="str">
        <v>Logic</v>
      </c>
      <c r="F3170" s="219">
        <v>0</v>
      </c>
      <c r="G3170" s="5">
        <v>27</v>
      </c>
      <c r="H3170" s="5" t="str">
        <v>Ethan‚ Jesse</v>
      </c>
      <c r="I3170" s="5" t="str">
        <v>Planned</v>
      </c>
      <c r="J3170" s="220">
        <f>_xlfn.XLOOKUP(G3170,Calendar!$A$2:$A$300,Calendar!$B$2:$B$300)</f>
        <v>43382</v>
      </c>
      <c r="K3170" s="5" t="b">
        <f t="shared" ca="1" si="153"/>
        <v>0</v>
      </c>
      <c r="L3170" s="5" t="str">
        <f t="shared" si="154"/>
        <v>Logic+ IQ Mindbenders27</v>
      </c>
    </row>
    <row r="3171" spans="1:12" hidden="1" x14ac:dyDescent="0.25">
      <c r="A3171" s="217" t="str">
        <f t="shared" si="152"/>
        <v>ƒ __/__</v>
      </c>
      <c r="B3171" s="217" t="str">
        <f>IFERROR(IF(VLOOKUP(L3171,ActivityList[#Data],13,0)="Yes"," "&amp;Map,"")&amp;IF(VLOOKUP(L3171,ActivityList[#Data],14,0)="Yes"," "&amp;Timeline,IF(VLOOKUP(L3171,ActivityList[#Data],14,0)="Figure"," "&amp;Timeline&amp;Figure,"")),"")</f>
        <v/>
      </c>
      <c r="C3171" s="85" t="str">
        <v>Solve Test 2 Puzzles 15-16</v>
      </c>
      <c r="D3171" s="218" t="str">
        <v>+ IQ Mindbenders</v>
      </c>
      <c r="E3171" s="218" t="str">
        <v>Logic</v>
      </c>
      <c r="F3171" s="219">
        <v>0</v>
      </c>
      <c r="G3171" s="5">
        <v>28</v>
      </c>
      <c r="H3171" s="5" t="str">
        <v>Ethan‚ Jesse</v>
      </c>
      <c r="I3171" s="5" t="str">
        <v>Planned</v>
      </c>
      <c r="J3171" s="220">
        <f>_xlfn.XLOOKUP(G3171,Calendar!$A$2:$A$300,Calendar!$B$2:$B$300)</f>
        <v>43383</v>
      </c>
      <c r="K3171" s="5" t="b">
        <f t="shared" ca="1" si="153"/>
        <v>0</v>
      </c>
      <c r="L3171" s="5" t="str">
        <f t="shared" si="154"/>
        <v>Logic+ IQ Mindbenders28</v>
      </c>
    </row>
    <row r="3172" spans="1:12" hidden="1" x14ac:dyDescent="0.25">
      <c r="A3172" s="217" t="str">
        <f t="shared" si="152"/>
        <v>ƒ __/__</v>
      </c>
      <c r="B3172" s="217" t="str">
        <f>IFERROR(IF(VLOOKUP(L3172,ActivityList[#Data],13,0)="Yes"," "&amp;Map,"")&amp;IF(VLOOKUP(L3172,ActivityList[#Data],14,0)="Yes"," "&amp;Timeline,IF(VLOOKUP(L3172,ActivityList[#Data],14,0)="Figure"," "&amp;Timeline&amp;Figure,"")),"")</f>
        <v/>
      </c>
      <c r="C3172" s="85" t="str">
        <v>Solve Test 2 Puzzles 17-18</v>
      </c>
      <c r="D3172" s="218" t="str">
        <v>+ IQ Mindbenders</v>
      </c>
      <c r="E3172" s="218" t="str">
        <v>Logic</v>
      </c>
      <c r="F3172" s="219">
        <v>0</v>
      </c>
      <c r="G3172" s="5">
        <v>29</v>
      </c>
      <c r="H3172" s="5" t="str">
        <v>Ethan‚ Jesse</v>
      </c>
      <c r="I3172" s="5" t="str">
        <v>Planned</v>
      </c>
      <c r="J3172" s="220">
        <f>_xlfn.XLOOKUP(G3172,Calendar!$A$2:$A$300,Calendar!$B$2:$B$300)</f>
        <v>43384</v>
      </c>
      <c r="K3172" s="5" t="b">
        <f t="shared" ca="1" si="153"/>
        <v>0</v>
      </c>
      <c r="L3172" s="5" t="str">
        <f t="shared" si="154"/>
        <v>Logic+ IQ Mindbenders29</v>
      </c>
    </row>
    <row r="3173" spans="1:12" hidden="1" x14ac:dyDescent="0.25">
      <c r="A3173" s="217" t="str">
        <f t="shared" si="152"/>
        <v>ƒ __/__</v>
      </c>
      <c r="B3173" s="217" t="str">
        <f>IFERROR(IF(VLOOKUP(L3173,ActivityList[#Data],13,0)="Yes"," "&amp;Map,"")&amp;IF(VLOOKUP(L3173,ActivityList[#Data],14,0)="Yes"," "&amp;Timeline,IF(VLOOKUP(L3173,ActivityList[#Data],14,0)="Figure"," "&amp;Timeline&amp;Figure,"")),"")</f>
        <v/>
      </c>
      <c r="C3173" s="85" t="str">
        <v>Solve Test 2 Puzzles 19-20</v>
      </c>
      <c r="D3173" s="218" t="str">
        <v>+ IQ Mindbenders</v>
      </c>
      <c r="E3173" s="218" t="str">
        <v>Logic</v>
      </c>
      <c r="F3173" s="219">
        <v>0</v>
      </c>
      <c r="G3173" s="5">
        <v>31</v>
      </c>
      <c r="H3173" s="5" t="str">
        <v>Ethan‚ Jesse</v>
      </c>
      <c r="I3173" s="5" t="str">
        <v>Planned</v>
      </c>
      <c r="J3173" s="220">
        <f>_xlfn.XLOOKUP(G3173,Calendar!$A$2:$A$300,Calendar!$B$2:$B$300)</f>
        <v>43388</v>
      </c>
      <c r="K3173" s="5" t="b">
        <f t="shared" ca="1" si="153"/>
        <v>0</v>
      </c>
      <c r="L3173" s="5" t="str">
        <f t="shared" si="154"/>
        <v>Logic+ IQ Mindbenders31</v>
      </c>
    </row>
    <row r="3174" spans="1:12" hidden="1" x14ac:dyDescent="0.25">
      <c r="A3174" s="217" t="str">
        <f t="shared" si="152"/>
        <v>ƒ __/__</v>
      </c>
      <c r="B3174" s="217" t="str">
        <f>IFERROR(IF(VLOOKUP(L3174,ActivityList[#Data],13,0)="Yes"," "&amp;Map,"")&amp;IF(VLOOKUP(L3174,ActivityList[#Data],14,0)="Yes"," "&amp;Timeline,IF(VLOOKUP(L3174,ActivityList[#Data],14,0)="Figure"," "&amp;Timeline&amp;Figure,"")),"")</f>
        <v/>
      </c>
      <c r="C3174" s="85" t="str">
        <v>Solve Test 2 Puzzles 21-22</v>
      </c>
      <c r="D3174" s="218" t="str">
        <v>+ IQ Mindbenders</v>
      </c>
      <c r="E3174" s="218" t="str">
        <v>Logic</v>
      </c>
      <c r="F3174" s="219">
        <v>0</v>
      </c>
      <c r="G3174" s="5">
        <v>32</v>
      </c>
      <c r="H3174" s="5" t="str">
        <v>Ethan‚ Jesse</v>
      </c>
      <c r="I3174" s="5" t="str">
        <v>Planned</v>
      </c>
      <c r="J3174" s="220">
        <f>_xlfn.XLOOKUP(G3174,Calendar!$A$2:$A$300,Calendar!$B$2:$B$300)</f>
        <v>43389</v>
      </c>
      <c r="K3174" s="5" t="b">
        <f t="shared" ca="1" si="153"/>
        <v>0</v>
      </c>
      <c r="L3174" s="5" t="str">
        <f t="shared" si="154"/>
        <v>Logic+ IQ Mindbenders32</v>
      </c>
    </row>
    <row r="3175" spans="1:12" hidden="1" x14ac:dyDescent="0.25">
      <c r="A3175" s="217" t="str">
        <f t="shared" si="152"/>
        <v>ƒ __/__</v>
      </c>
      <c r="B3175" s="217" t="str">
        <f>IFERROR(IF(VLOOKUP(L3175,ActivityList[#Data],13,0)="Yes"," "&amp;Map,"")&amp;IF(VLOOKUP(L3175,ActivityList[#Data],14,0)="Yes"," "&amp;Timeline,IF(VLOOKUP(L3175,ActivityList[#Data],14,0)="Figure"," "&amp;Timeline&amp;Figure,"")),"")</f>
        <v/>
      </c>
      <c r="C3175" s="85" t="str">
        <v>Solve Test 2 Puzzles 23-24</v>
      </c>
      <c r="D3175" s="218" t="str">
        <v>+ IQ Mindbenders</v>
      </c>
      <c r="E3175" s="218" t="str">
        <v>Logic</v>
      </c>
      <c r="F3175" s="219">
        <v>0</v>
      </c>
      <c r="G3175" s="5">
        <v>33</v>
      </c>
      <c r="H3175" s="5" t="str">
        <v>Ethan‚ Jesse</v>
      </c>
      <c r="I3175" s="5" t="str">
        <v>Planned</v>
      </c>
      <c r="J3175" s="220">
        <f>_xlfn.XLOOKUP(G3175,Calendar!$A$2:$A$300,Calendar!$B$2:$B$300)</f>
        <v>43390</v>
      </c>
      <c r="K3175" s="5" t="b">
        <f t="shared" ca="1" si="153"/>
        <v>0</v>
      </c>
      <c r="L3175" s="5" t="str">
        <f t="shared" si="154"/>
        <v>Logic+ IQ Mindbenders33</v>
      </c>
    </row>
    <row r="3176" spans="1:12" hidden="1" x14ac:dyDescent="0.25">
      <c r="A3176" s="217" t="str">
        <f t="shared" si="152"/>
        <v>ƒ __/__</v>
      </c>
      <c r="B3176" s="217" t="str">
        <f>IFERROR(IF(VLOOKUP(L3176,ActivityList[#Data],13,0)="Yes"," "&amp;Map,"")&amp;IF(VLOOKUP(L3176,ActivityList[#Data],14,0)="Yes"," "&amp;Timeline,IF(VLOOKUP(L3176,ActivityList[#Data],14,0)="Figure"," "&amp;Timeline&amp;Figure,"")),"")</f>
        <v/>
      </c>
      <c r="C3176" s="85" t="str">
        <v>Solve Test 2 Puzzles 25-26</v>
      </c>
      <c r="D3176" s="218" t="str">
        <v>+ IQ Mindbenders</v>
      </c>
      <c r="E3176" s="218" t="str">
        <v>Logic</v>
      </c>
      <c r="F3176" s="219">
        <v>0</v>
      </c>
      <c r="G3176" s="5">
        <v>34</v>
      </c>
      <c r="H3176" s="5" t="str">
        <v>Ethan‚ Jesse</v>
      </c>
      <c r="I3176" s="5" t="str">
        <v>Planned</v>
      </c>
      <c r="J3176" s="220">
        <f>_xlfn.XLOOKUP(G3176,Calendar!$A$2:$A$300,Calendar!$B$2:$B$300)</f>
        <v>43391</v>
      </c>
      <c r="K3176" s="5" t="b">
        <f t="shared" ca="1" si="153"/>
        <v>0</v>
      </c>
      <c r="L3176" s="5" t="str">
        <f t="shared" si="154"/>
        <v>Logic+ IQ Mindbenders34</v>
      </c>
    </row>
    <row r="3177" spans="1:12" hidden="1" x14ac:dyDescent="0.25">
      <c r="A3177" s="217" t="str">
        <f t="shared" si="152"/>
        <v>ƒ __/__</v>
      </c>
      <c r="B3177" s="217" t="str">
        <f>IFERROR(IF(VLOOKUP(L3177,ActivityList[#Data],13,0)="Yes"," "&amp;Map,"")&amp;IF(VLOOKUP(L3177,ActivityList[#Data],14,0)="Yes"," "&amp;Timeline,IF(VLOOKUP(L3177,ActivityList[#Data],14,0)="Figure"," "&amp;Timeline&amp;Figure,"")),"")</f>
        <v/>
      </c>
      <c r="C3177" s="85" t="str">
        <v>Solve Test 2 Puzzles 27-28</v>
      </c>
      <c r="D3177" s="218" t="str">
        <v>+ IQ Mindbenders</v>
      </c>
      <c r="E3177" s="218" t="str">
        <v>Logic</v>
      </c>
      <c r="F3177" s="219">
        <v>0</v>
      </c>
      <c r="G3177" s="5">
        <v>36</v>
      </c>
      <c r="H3177" s="5" t="str">
        <v>Ethan‚ Jesse</v>
      </c>
      <c r="I3177" s="5" t="str">
        <v>Planned</v>
      </c>
      <c r="J3177" s="220">
        <f>_xlfn.XLOOKUP(G3177,Calendar!$A$2:$A$300,Calendar!$B$2:$B$300)</f>
        <v>43395</v>
      </c>
      <c r="K3177" s="5" t="b">
        <f t="shared" ca="1" si="153"/>
        <v>0</v>
      </c>
      <c r="L3177" s="5" t="str">
        <f t="shared" si="154"/>
        <v>Logic+ IQ Mindbenders36</v>
      </c>
    </row>
    <row r="3178" spans="1:12" hidden="1" x14ac:dyDescent="0.25">
      <c r="A3178" s="217" t="str">
        <f t="shared" si="152"/>
        <v>ƒ __/__</v>
      </c>
      <c r="B3178" s="217" t="str">
        <f>IFERROR(IF(VLOOKUP(L3178,ActivityList[#Data],13,0)="Yes"," "&amp;Map,"")&amp;IF(VLOOKUP(L3178,ActivityList[#Data],14,0)="Yes"," "&amp;Timeline,IF(VLOOKUP(L3178,ActivityList[#Data],14,0)="Figure"," "&amp;Timeline&amp;Figure,"")),"")</f>
        <v/>
      </c>
      <c r="C3178" s="85" t="str">
        <v>Solve Test 2 Puzzles 29-30</v>
      </c>
      <c r="D3178" s="218" t="str">
        <v>+ IQ Mindbenders</v>
      </c>
      <c r="E3178" s="218" t="str">
        <v>Logic</v>
      </c>
      <c r="F3178" s="219">
        <v>0</v>
      </c>
      <c r="G3178" s="5">
        <v>37</v>
      </c>
      <c r="H3178" s="5" t="str">
        <v>Ethan‚ Jesse</v>
      </c>
      <c r="I3178" s="5" t="str">
        <v>Planned</v>
      </c>
      <c r="J3178" s="220">
        <f>_xlfn.XLOOKUP(G3178,Calendar!$A$2:$A$300,Calendar!$B$2:$B$300)</f>
        <v>43396</v>
      </c>
      <c r="K3178" s="5" t="b">
        <f t="shared" ca="1" si="153"/>
        <v>0</v>
      </c>
      <c r="L3178" s="5" t="str">
        <f t="shared" si="154"/>
        <v>Logic+ IQ Mindbenders37</v>
      </c>
    </row>
    <row r="3179" spans="1:12" hidden="1" x14ac:dyDescent="0.25">
      <c r="A3179" s="217" t="str">
        <f t="shared" si="152"/>
        <v>ƒ __/__</v>
      </c>
      <c r="B3179" s="217" t="str">
        <f>IFERROR(IF(VLOOKUP(L3179,ActivityList[#Data],13,0)="Yes"," "&amp;Map,"")&amp;IF(VLOOKUP(L3179,ActivityList[#Data],14,0)="Yes"," "&amp;Timeline,IF(VLOOKUP(L3179,ActivityList[#Data],14,0)="Figure"," "&amp;Timeline&amp;Figure,"")),"")</f>
        <v/>
      </c>
      <c r="C3179" s="85" t="str">
        <v>Solve Test 3 Puzzles 1-2</v>
      </c>
      <c r="D3179" s="218" t="str">
        <v>+ IQ Mindbenders</v>
      </c>
      <c r="E3179" s="218" t="str">
        <v>Logic</v>
      </c>
      <c r="F3179" s="219">
        <v>0</v>
      </c>
      <c r="G3179" s="5">
        <v>38</v>
      </c>
      <c r="H3179" s="5" t="str">
        <v>Ethan‚ Jesse</v>
      </c>
      <c r="I3179" s="5" t="str">
        <v>Planned</v>
      </c>
      <c r="J3179" s="220">
        <f>_xlfn.XLOOKUP(G3179,Calendar!$A$2:$A$300,Calendar!$B$2:$B$300)</f>
        <v>43397</v>
      </c>
      <c r="K3179" s="5" t="b">
        <f t="shared" ca="1" si="153"/>
        <v>0</v>
      </c>
      <c r="L3179" s="5" t="str">
        <f t="shared" si="154"/>
        <v>Logic+ IQ Mindbenders38</v>
      </c>
    </row>
    <row r="3180" spans="1:12" hidden="1" x14ac:dyDescent="0.25">
      <c r="A3180" s="217" t="str">
        <f t="shared" si="152"/>
        <v>ƒ __/__</v>
      </c>
      <c r="B3180" s="217" t="str">
        <f>IFERROR(IF(VLOOKUP(L3180,ActivityList[#Data],13,0)="Yes"," "&amp;Map,"")&amp;IF(VLOOKUP(L3180,ActivityList[#Data],14,0)="Yes"," "&amp;Timeline,IF(VLOOKUP(L3180,ActivityList[#Data],14,0)="Figure"," "&amp;Timeline&amp;Figure,"")),"")</f>
        <v/>
      </c>
      <c r="C3180" s="85" t="str">
        <v>Solve Test 3 Puzzles 3-4</v>
      </c>
      <c r="D3180" s="218" t="str">
        <v>+ IQ Mindbenders</v>
      </c>
      <c r="E3180" s="218" t="str">
        <v>Logic</v>
      </c>
      <c r="F3180" s="219">
        <v>0</v>
      </c>
      <c r="G3180" s="5">
        <v>39</v>
      </c>
      <c r="H3180" s="5" t="str">
        <v>Ethan‚ Jesse</v>
      </c>
      <c r="I3180" s="5" t="str">
        <v>Planned</v>
      </c>
      <c r="J3180" s="220">
        <f>_xlfn.XLOOKUP(G3180,Calendar!$A$2:$A$300,Calendar!$B$2:$B$300)</f>
        <v>43398</v>
      </c>
      <c r="K3180" s="5" t="b">
        <f t="shared" ca="1" si="153"/>
        <v>0</v>
      </c>
      <c r="L3180" s="5" t="str">
        <f t="shared" si="154"/>
        <v>Logic+ IQ Mindbenders39</v>
      </c>
    </row>
    <row r="3181" spans="1:12" hidden="1" x14ac:dyDescent="0.25">
      <c r="A3181" s="217" t="str">
        <f t="shared" si="152"/>
        <v>ƒ __/__</v>
      </c>
      <c r="B3181" s="217" t="str">
        <f>IFERROR(IF(VLOOKUP(L3181,ActivityList[#Data],13,0)="Yes"," "&amp;Map,"")&amp;IF(VLOOKUP(L3181,ActivityList[#Data],14,0)="Yes"," "&amp;Timeline,IF(VLOOKUP(L3181,ActivityList[#Data],14,0)="Figure"," "&amp;Timeline&amp;Figure,"")),"")</f>
        <v/>
      </c>
      <c r="C3181" s="85" t="str">
        <v>Solve Test 3 Puzzles 5-6</v>
      </c>
      <c r="D3181" s="218" t="str">
        <v>+ IQ Mindbenders</v>
      </c>
      <c r="E3181" s="218" t="str">
        <v>Logic</v>
      </c>
      <c r="F3181" s="219">
        <v>0</v>
      </c>
      <c r="G3181" s="5">
        <v>41</v>
      </c>
      <c r="H3181" s="5" t="str">
        <v>Ethan‚ Jesse</v>
      </c>
      <c r="I3181" s="5" t="str">
        <v>Planned</v>
      </c>
      <c r="J3181" s="220">
        <f>_xlfn.XLOOKUP(G3181,Calendar!$A$2:$A$300,Calendar!$B$2:$B$300)</f>
        <v>43402</v>
      </c>
      <c r="K3181" s="5" t="b">
        <f t="shared" ca="1" si="153"/>
        <v>0</v>
      </c>
      <c r="L3181" s="5" t="str">
        <f t="shared" si="154"/>
        <v>Logic+ IQ Mindbenders41</v>
      </c>
    </row>
    <row r="3182" spans="1:12" hidden="1" x14ac:dyDescent="0.25">
      <c r="A3182" s="217" t="str">
        <f t="shared" si="152"/>
        <v>ƒ __/__</v>
      </c>
      <c r="B3182" s="217" t="str">
        <f>IFERROR(IF(VLOOKUP(L3182,ActivityList[#Data],13,0)="Yes"," "&amp;Map,"")&amp;IF(VLOOKUP(L3182,ActivityList[#Data],14,0)="Yes"," "&amp;Timeline,IF(VLOOKUP(L3182,ActivityList[#Data],14,0)="Figure"," "&amp;Timeline&amp;Figure,"")),"")</f>
        <v/>
      </c>
      <c r="C3182" s="85" t="str">
        <v>Solve Test 3 Puzzles 7-8</v>
      </c>
      <c r="D3182" s="218" t="str">
        <v>+ IQ Mindbenders</v>
      </c>
      <c r="E3182" s="218" t="str">
        <v>Logic</v>
      </c>
      <c r="F3182" s="219">
        <v>0</v>
      </c>
      <c r="G3182" s="5">
        <v>42</v>
      </c>
      <c r="H3182" s="5" t="str">
        <v>Ethan‚ Jesse</v>
      </c>
      <c r="I3182" s="5" t="str">
        <v>Planned</v>
      </c>
      <c r="J3182" s="220">
        <f>_xlfn.XLOOKUP(G3182,Calendar!$A$2:$A$300,Calendar!$B$2:$B$300)</f>
        <v>43403</v>
      </c>
      <c r="K3182" s="5" t="b">
        <f t="shared" ca="1" si="153"/>
        <v>0</v>
      </c>
      <c r="L3182" s="5" t="str">
        <f t="shared" si="154"/>
        <v>Logic+ IQ Mindbenders42</v>
      </c>
    </row>
    <row r="3183" spans="1:12" hidden="1" x14ac:dyDescent="0.25">
      <c r="A3183" s="217" t="str">
        <f t="shared" si="152"/>
        <v>ƒ __/__</v>
      </c>
      <c r="B3183" s="217" t="str">
        <f>IFERROR(IF(VLOOKUP(L3183,ActivityList[#Data],13,0)="Yes"," "&amp;Map,"")&amp;IF(VLOOKUP(L3183,ActivityList[#Data],14,0)="Yes"," "&amp;Timeline,IF(VLOOKUP(L3183,ActivityList[#Data],14,0)="Figure"," "&amp;Timeline&amp;Figure,"")),"")</f>
        <v/>
      </c>
      <c r="C3183" s="85" t="str">
        <v>Solve Test 3 Puzzles 9-10</v>
      </c>
      <c r="D3183" s="218" t="str">
        <v>+ IQ Mindbenders</v>
      </c>
      <c r="E3183" s="218" t="str">
        <v>Logic</v>
      </c>
      <c r="F3183" s="219">
        <v>0</v>
      </c>
      <c r="G3183" s="5">
        <v>43</v>
      </c>
      <c r="H3183" s="5" t="str">
        <v>Ethan‚ Jesse</v>
      </c>
      <c r="I3183" s="5" t="str">
        <v>Planned</v>
      </c>
      <c r="J3183" s="220">
        <f>_xlfn.XLOOKUP(G3183,Calendar!$A$2:$A$300,Calendar!$B$2:$B$300)</f>
        <v>43404</v>
      </c>
      <c r="K3183" s="5" t="b">
        <f t="shared" ca="1" si="153"/>
        <v>0</v>
      </c>
      <c r="L3183" s="5" t="str">
        <f t="shared" si="154"/>
        <v>Logic+ IQ Mindbenders43</v>
      </c>
    </row>
    <row r="3184" spans="1:12" hidden="1" x14ac:dyDescent="0.25">
      <c r="A3184" s="217" t="str">
        <f t="shared" si="152"/>
        <v>ƒ __/__</v>
      </c>
      <c r="B3184" s="217" t="str">
        <f>IFERROR(IF(VLOOKUP(L3184,ActivityList[#Data],13,0)="Yes"," "&amp;Map,"")&amp;IF(VLOOKUP(L3184,ActivityList[#Data],14,0)="Yes"," "&amp;Timeline,IF(VLOOKUP(L3184,ActivityList[#Data],14,0)="Figure"," "&amp;Timeline&amp;Figure,"")),"")</f>
        <v/>
      </c>
      <c r="C3184" s="85" t="str">
        <v>Solve Test 3 Puzzles 11-12</v>
      </c>
      <c r="D3184" s="218" t="str">
        <v>+ IQ Mindbenders</v>
      </c>
      <c r="E3184" s="218" t="str">
        <v>Logic</v>
      </c>
      <c r="F3184" s="219">
        <v>0</v>
      </c>
      <c r="G3184" s="5">
        <v>44</v>
      </c>
      <c r="H3184" s="5" t="str">
        <v>Ethan‚ Jesse</v>
      </c>
      <c r="I3184" s="5" t="str">
        <v>Planned</v>
      </c>
      <c r="J3184" s="220">
        <f>_xlfn.XLOOKUP(G3184,Calendar!$A$2:$A$300,Calendar!$B$2:$B$300)</f>
        <v>43405</v>
      </c>
      <c r="K3184" s="5" t="b">
        <f t="shared" ca="1" si="153"/>
        <v>0</v>
      </c>
      <c r="L3184" s="5" t="str">
        <f t="shared" si="154"/>
        <v>Logic+ IQ Mindbenders44</v>
      </c>
    </row>
    <row r="3185" spans="1:12" hidden="1" x14ac:dyDescent="0.25">
      <c r="A3185" s="217" t="str">
        <f t="shared" si="152"/>
        <v>ƒ __/__</v>
      </c>
      <c r="B3185" s="217" t="str">
        <f>IFERROR(IF(VLOOKUP(L3185,ActivityList[#Data],13,0)="Yes"," "&amp;Map,"")&amp;IF(VLOOKUP(L3185,ActivityList[#Data],14,0)="Yes"," "&amp;Timeline,IF(VLOOKUP(L3185,ActivityList[#Data],14,0)="Figure"," "&amp;Timeline&amp;Figure,"")),"")</f>
        <v/>
      </c>
      <c r="C3185" s="85" t="str">
        <v>Solve Test 3 Puzzles 13-14</v>
      </c>
      <c r="D3185" s="218" t="str">
        <v>+ IQ Mindbenders</v>
      </c>
      <c r="E3185" s="218" t="str">
        <v>Logic</v>
      </c>
      <c r="F3185" s="219">
        <v>0</v>
      </c>
      <c r="G3185" s="5">
        <v>46</v>
      </c>
      <c r="H3185" s="5" t="str">
        <v>Ethan‚ Jesse</v>
      </c>
      <c r="I3185" s="5" t="str">
        <v>Planned</v>
      </c>
      <c r="J3185" s="220">
        <f>_xlfn.XLOOKUP(G3185,Calendar!$A$2:$A$300,Calendar!$B$2:$B$300)</f>
        <v>43409</v>
      </c>
      <c r="K3185" s="5" t="b">
        <f t="shared" ca="1" si="153"/>
        <v>0</v>
      </c>
      <c r="L3185" s="5" t="str">
        <f t="shared" si="154"/>
        <v>Logic+ IQ Mindbenders46</v>
      </c>
    </row>
    <row r="3186" spans="1:12" hidden="1" x14ac:dyDescent="0.25">
      <c r="A3186" s="217" t="str">
        <f t="shared" si="152"/>
        <v>ƒ __/__</v>
      </c>
      <c r="B3186" s="217" t="str">
        <f>IFERROR(IF(VLOOKUP(L3186,ActivityList[#Data],13,0)="Yes"," "&amp;Map,"")&amp;IF(VLOOKUP(L3186,ActivityList[#Data],14,0)="Yes"," "&amp;Timeline,IF(VLOOKUP(L3186,ActivityList[#Data],14,0)="Figure"," "&amp;Timeline&amp;Figure,"")),"")</f>
        <v/>
      </c>
      <c r="C3186" s="85" t="str">
        <v>Solve Test 3 Puzzles 15-16</v>
      </c>
      <c r="D3186" s="218" t="str">
        <v>+ IQ Mindbenders</v>
      </c>
      <c r="E3186" s="218" t="str">
        <v>Logic</v>
      </c>
      <c r="F3186" s="219">
        <v>0</v>
      </c>
      <c r="G3186" s="5">
        <v>47</v>
      </c>
      <c r="H3186" s="5" t="str">
        <v>Ethan‚ Jesse</v>
      </c>
      <c r="I3186" s="5" t="str">
        <v>Planned</v>
      </c>
      <c r="J3186" s="220">
        <f>_xlfn.XLOOKUP(G3186,Calendar!$A$2:$A$300,Calendar!$B$2:$B$300)</f>
        <v>43410</v>
      </c>
      <c r="K3186" s="5" t="b">
        <f t="shared" ca="1" si="153"/>
        <v>0</v>
      </c>
      <c r="L3186" s="5" t="str">
        <f t="shared" si="154"/>
        <v>Logic+ IQ Mindbenders47</v>
      </c>
    </row>
    <row r="3187" spans="1:12" hidden="1" x14ac:dyDescent="0.25">
      <c r="A3187" s="217" t="str">
        <f t="shared" si="152"/>
        <v>ƒ __/__</v>
      </c>
      <c r="B3187" s="217" t="str">
        <f>IFERROR(IF(VLOOKUP(L3187,ActivityList[#Data],13,0)="Yes"," "&amp;Map,"")&amp;IF(VLOOKUP(L3187,ActivityList[#Data],14,0)="Yes"," "&amp;Timeline,IF(VLOOKUP(L3187,ActivityList[#Data],14,0)="Figure"," "&amp;Timeline&amp;Figure,"")),"")</f>
        <v/>
      </c>
      <c r="C3187" s="85" t="str">
        <v>Solve Test 3 Puzzles 17-18</v>
      </c>
      <c r="D3187" s="218" t="str">
        <v>+ IQ Mindbenders</v>
      </c>
      <c r="E3187" s="218" t="str">
        <v>Logic</v>
      </c>
      <c r="F3187" s="219">
        <v>0</v>
      </c>
      <c r="G3187" s="5">
        <v>48</v>
      </c>
      <c r="H3187" s="5" t="str">
        <v>Ethan‚ Jesse</v>
      </c>
      <c r="I3187" s="5" t="str">
        <v>Planned</v>
      </c>
      <c r="J3187" s="220">
        <f>_xlfn.XLOOKUP(G3187,Calendar!$A$2:$A$300,Calendar!$B$2:$B$300)</f>
        <v>43411</v>
      </c>
      <c r="K3187" s="5" t="b">
        <f t="shared" ca="1" si="153"/>
        <v>0</v>
      </c>
      <c r="L3187" s="5" t="str">
        <f t="shared" si="154"/>
        <v>Logic+ IQ Mindbenders48</v>
      </c>
    </row>
    <row r="3188" spans="1:12" hidden="1" x14ac:dyDescent="0.25">
      <c r="A3188" s="217" t="str">
        <f t="shared" si="152"/>
        <v>ƒ __/__</v>
      </c>
      <c r="B3188" s="217" t="str">
        <f>IFERROR(IF(VLOOKUP(L3188,ActivityList[#Data],13,0)="Yes"," "&amp;Map,"")&amp;IF(VLOOKUP(L3188,ActivityList[#Data],14,0)="Yes"," "&amp;Timeline,IF(VLOOKUP(L3188,ActivityList[#Data],14,0)="Figure"," "&amp;Timeline&amp;Figure,"")),"")</f>
        <v/>
      </c>
      <c r="C3188" s="85" t="str">
        <v>Solve Test 3 Puzzles 19-20</v>
      </c>
      <c r="D3188" s="218" t="str">
        <v>+ IQ Mindbenders</v>
      </c>
      <c r="E3188" s="218" t="str">
        <v>Logic</v>
      </c>
      <c r="F3188" s="219">
        <v>0</v>
      </c>
      <c r="G3188" s="5">
        <v>49</v>
      </c>
      <c r="H3188" s="5" t="str">
        <v>Ethan‚ Jesse</v>
      </c>
      <c r="I3188" s="5" t="str">
        <v>Planned</v>
      </c>
      <c r="J3188" s="220">
        <f>_xlfn.XLOOKUP(G3188,Calendar!$A$2:$A$300,Calendar!$B$2:$B$300)</f>
        <v>43412</v>
      </c>
      <c r="K3188" s="5" t="b">
        <f t="shared" ca="1" si="153"/>
        <v>0</v>
      </c>
      <c r="L3188" s="5" t="str">
        <f t="shared" si="154"/>
        <v>Logic+ IQ Mindbenders49</v>
      </c>
    </row>
    <row r="3189" spans="1:12" hidden="1" x14ac:dyDescent="0.25">
      <c r="A3189" s="217" t="str">
        <f t="shared" si="152"/>
        <v>ƒ __/__</v>
      </c>
      <c r="B3189" s="217" t="str">
        <f>IFERROR(IF(VLOOKUP(L3189,ActivityList[#Data],13,0)="Yes"," "&amp;Map,"")&amp;IF(VLOOKUP(L3189,ActivityList[#Data],14,0)="Yes"," "&amp;Timeline,IF(VLOOKUP(L3189,ActivityList[#Data],14,0)="Figure"," "&amp;Timeline&amp;Figure,"")),"")</f>
        <v/>
      </c>
      <c r="C3189" s="85" t="str">
        <v>Solve Test 3 Puzzles 21-22</v>
      </c>
      <c r="D3189" s="218" t="str">
        <v>+ IQ Mindbenders</v>
      </c>
      <c r="E3189" s="218" t="str">
        <v>Logic</v>
      </c>
      <c r="F3189" s="219">
        <v>0</v>
      </c>
      <c r="G3189" s="5">
        <v>51</v>
      </c>
      <c r="H3189" s="5" t="str">
        <v>Ethan‚ Jesse</v>
      </c>
      <c r="I3189" s="5" t="str">
        <v>Planned</v>
      </c>
      <c r="J3189" s="220">
        <f>_xlfn.XLOOKUP(G3189,Calendar!$A$2:$A$300,Calendar!$B$2:$B$300)</f>
        <v>43416</v>
      </c>
      <c r="K3189" s="5" t="b">
        <f t="shared" ca="1" si="153"/>
        <v>0</v>
      </c>
      <c r="L3189" s="5" t="str">
        <f t="shared" si="154"/>
        <v>Logic+ IQ Mindbenders51</v>
      </c>
    </row>
    <row r="3190" spans="1:12" hidden="1" x14ac:dyDescent="0.25">
      <c r="A3190" s="217" t="str">
        <f t="shared" si="152"/>
        <v>ƒ __/__</v>
      </c>
      <c r="B3190" s="217" t="str">
        <f>IFERROR(IF(VLOOKUP(L3190,ActivityList[#Data],13,0)="Yes"," "&amp;Map,"")&amp;IF(VLOOKUP(L3190,ActivityList[#Data],14,0)="Yes"," "&amp;Timeline,IF(VLOOKUP(L3190,ActivityList[#Data],14,0)="Figure"," "&amp;Timeline&amp;Figure,"")),"")</f>
        <v/>
      </c>
      <c r="C3190" s="85" t="str">
        <v>Solve Test 3 Puzzles 23-24</v>
      </c>
      <c r="D3190" s="218" t="str">
        <v>+ IQ Mindbenders</v>
      </c>
      <c r="E3190" s="218" t="str">
        <v>Logic</v>
      </c>
      <c r="F3190" s="219">
        <v>0</v>
      </c>
      <c r="G3190" s="5">
        <v>52</v>
      </c>
      <c r="H3190" s="5" t="str">
        <v>Ethan‚ Jesse</v>
      </c>
      <c r="I3190" s="5" t="str">
        <v>Planned</v>
      </c>
      <c r="J3190" s="220">
        <f>_xlfn.XLOOKUP(G3190,Calendar!$A$2:$A$300,Calendar!$B$2:$B$300)</f>
        <v>43417</v>
      </c>
      <c r="K3190" s="5" t="b">
        <f t="shared" ca="1" si="153"/>
        <v>0</v>
      </c>
      <c r="L3190" s="5" t="str">
        <f t="shared" si="154"/>
        <v>Logic+ IQ Mindbenders52</v>
      </c>
    </row>
    <row r="3191" spans="1:12" hidden="1" x14ac:dyDescent="0.25">
      <c r="A3191" s="217" t="str">
        <f t="shared" si="152"/>
        <v>ƒ __/__</v>
      </c>
      <c r="B3191" s="217" t="str">
        <f>IFERROR(IF(VLOOKUP(L3191,ActivityList[#Data],13,0)="Yes"," "&amp;Map,"")&amp;IF(VLOOKUP(L3191,ActivityList[#Data],14,0)="Yes"," "&amp;Timeline,IF(VLOOKUP(L3191,ActivityList[#Data],14,0)="Figure"," "&amp;Timeline&amp;Figure,"")),"")</f>
        <v/>
      </c>
      <c r="C3191" s="85" t="str">
        <v>Solve Test 3 Puzzles 25-26</v>
      </c>
      <c r="D3191" s="218" t="str">
        <v>+ IQ Mindbenders</v>
      </c>
      <c r="E3191" s="218" t="str">
        <v>Logic</v>
      </c>
      <c r="F3191" s="219">
        <v>0</v>
      </c>
      <c r="G3191" s="5">
        <v>53</v>
      </c>
      <c r="H3191" s="5" t="str">
        <v>Ethan‚ Jesse</v>
      </c>
      <c r="I3191" s="5" t="str">
        <v>Planned</v>
      </c>
      <c r="J3191" s="220">
        <f>_xlfn.XLOOKUP(G3191,Calendar!$A$2:$A$300,Calendar!$B$2:$B$300)</f>
        <v>43418</v>
      </c>
      <c r="K3191" s="5" t="b">
        <f t="shared" ca="1" si="153"/>
        <v>0</v>
      </c>
      <c r="L3191" s="5" t="str">
        <f t="shared" si="154"/>
        <v>Logic+ IQ Mindbenders53</v>
      </c>
    </row>
    <row r="3192" spans="1:12" hidden="1" x14ac:dyDescent="0.25">
      <c r="A3192" s="217" t="str">
        <f t="shared" si="152"/>
        <v>ƒ __/__</v>
      </c>
      <c r="B3192" s="217" t="str">
        <f>IFERROR(IF(VLOOKUP(L3192,ActivityList[#Data],13,0)="Yes"," "&amp;Map,"")&amp;IF(VLOOKUP(L3192,ActivityList[#Data],14,0)="Yes"," "&amp;Timeline,IF(VLOOKUP(L3192,ActivityList[#Data],14,0)="Figure"," "&amp;Timeline&amp;Figure,"")),"")</f>
        <v/>
      </c>
      <c r="C3192" s="85" t="str">
        <v>Solve Test 3 Puzzles 27-28</v>
      </c>
      <c r="D3192" s="218" t="str">
        <v>+ IQ Mindbenders</v>
      </c>
      <c r="E3192" s="218" t="str">
        <v>Logic</v>
      </c>
      <c r="F3192" s="219">
        <v>0</v>
      </c>
      <c r="G3192" s="5">
        <v>54</v>
      </c>
      <c r="H3192" s="5" t="str">
        <v>Ethan‚ Jesse</v>
      </c>
      <c r="I3192" s="5" t="str">
        <v>Planned</v>
      </c>
      <c r="J3192" s="220">
        <f>_xlfn.XLOOKUP(G3192,Calendar!$A$2:$A$300,Calendar!$B$2:$B$300)</f>
        <v>43419</v>
      </c>
      <c r="K3192" s="5" t="b">
        <f t="shared" ca="1" si="153"/>
        <v>0</v>
      </c>
      <c r="L3192" s="5" t="str">
        <f t="shared" si="154"/>
        <v>Logic+ IQ Mindbenders54</v>
      </c>
    </row>
    <row r="3193" spans="1:12" hidden="1" x14ac:dyDescent="0.25">
      <c r="A3193" s="217" t="str">
        <f t="shared" si="152"/>
        <v>ƒ __/__</v>
      </c>
      <c r="B3193" s="217" t="str">
        <f>IFERROR(IF(VLOOKUP(L3193,ActivityList[#Data],13,0)="Yes"," "&amp;Map,"")&amp;IF(VLOOKUP(L3193,ActivityList[#Data],14,0)="Yes"," "&amp;Timeline,IF(VLOOKUP(L3193,ActivityList[#Data],14,0)="Figure"," "&amp;Timeline&amp;Figure,"")),"")</f>
        <v/>
      </c>
      <c r="C3193" s="85" t="str">
        <v>Solve Test 3 Puzzles 29-30</v>
      </c>
      <c r="D3193" s="218" t="str">
        <v>+ IQ Mindbenders</v>
      </c>
      <c r="E3193" s="218" t="str">
        <v>Logic</v>
      </c>
      <c r="F3193" s="219">
        <v>0</v>
      </c>
      <c r="G3193" s="5">
        <v>56</v>
      </c>
      <c r="H3193" s="5" t="str">
        <v>Ethan‚ Jesse</v>
      </c>
      <c r="I3193" s="5" t="str">
        <v>Planned</v>
      </c>
      <c r="J3193" s="220">
        <f>_xlfn.XLOOKUP(G3193,Calendar!$A$2:$A$300,Calendar!$B$2:$B$300)</f>
        <v>43423</v>
      </c>
      <c r="K3193" s="5" t="b">
        <f t="shared" ca="1" si="153"/>
        <v>0</v>
      </c>
      <c r="L3193" s="5" t="str">
        <f t="shared" si="154"/>
        <v>Logic+ IQ Mindbenders56</v>
      </c>
    </row>
    <row r="3194" spans="1:12" hidden="1" x14ac:dyDescent="0.25">
      <c r="A3194" s="217" t="str">
        <f t="shared" si="152"/>
        <v>ƒ __/__</v>
      </c>
      <c r="B3194" s="217" t="str">
        <f>IFERROR(IF(VLOOKUP(L3194,ActivityList[#Data],13,0)="Yes"," "&amp;Map,"")&amp;IF(VLOOKUP(L3194,ActivityList[#Data],14,0)="Yes"," "&amp;Timeline,IF(VLOOKUP(L3194,ActivityList[#Data],14,0)="Figure"," "&amp;Timeline&amp;Figure,"")),"")</f>
        <v/>
      </c>
      <c r="C3194" s="85" t="str">
        <v>Solve Test 4 Puzzles 1-2</v>
      </c>
      <c r="D3194" s="218" t="str">
        <v>+ IQ Mindbenders</v>
      </c>
      <c r="E3194" s="218" t="str">
        <v>Logic</v>
      </c>
      <c r="F3194" s="219">
        <v>0</v>
      </c>
      <c r="G3194" s="5">
        <v>57</v>
      </c>
      <c r="H3194" s="5" t="str">
        <v>Ethan‚ Jesse</v>
      </c>
      <c r="I3194" s="5" t="str">
        <v>Planned</v>
      </c>
      <c r="J3194" s="220">
        <f>_xlfn.XLOOKUP(G3194,Calendar!$A$2:$A$300,Calendar!$B$2:$B$300)</f>
        <v>43424</v>
      </c>
      <c r="K3194" s="5" t="b">
        <f t="shared" ca="1" si="153"/>
        <v>0</v>
      </c>
      <c r="L3194" s="5" t="str">
        <f t="shared" si="154"/>
        <v>Logic+ IQ Mindbenders57</v>
      </c>
    </row>
    <row r="3195" spans="1:12" hidden="1" x14ac:dyDescent="0.25">
      <c r="A3195" s="217" t="str">
        <f t="shared" si="152"/>
        <v>ƒ __/__</v>
      </c>
      <c r="B3195" s="217" t="str">
        <f>IFERROR(IF(VLOOKUP(L3195,ActivityList[#Data],13,0)="Yes"," "&amp;Map,"")&amp;IF(VLOOKUP(L3195,ActivityList[#Data],14,0)="Yes"," "&amp;Timeline,IF(VLOOKUP(L3195,ActivityList[#Data],14,0)="Figure"," "&amp;Timeline&amp;Figure,"")),"")</f>
        <v/>
      </c>
      <c r="C3195" s="85" t="str">
        <v>Solve Test 4 Puzzles 3-4</v>
      </c>
      <c r="D3195" s="218" t="str">
        <v>+ IQ Mindbenders</v>
      </c>
      <c r="E3195" s="218" t="str">
        <v>Logic</v>
      </c>
      <c r="F3195" s="219">
        <v>0</v>
      </c>
      <c r="G3195" s="5">
        <v>58</v>
      </c>
      <c r="H3195" s="5" t="str">
        <v>Ethan‚ Jesse</v>
      </c>
      <c r="I3195" s="5" t="str">
        <v>Planned</v>
      </c>
      <c r="J3195" s="220">
        <f>_xlfn.XLOOKUP(G3195,Calendar!$A$2:$A$300,Calendar!$B$2:$B$300)</f>
        <v>43425</v>
      </c>
      <c r="K3195" s="5" t="b">
        <f t="shared" ca="1" si="153"/>
        <v>0</v>
      </c>
      <c r="L3195" s="5" t="str">
        <f t="shared" si="154"/>
        <v>Logic+ IQ Mindbenders58</v>
      </c>
    </row>
    <row r="3196" spans="1:12" hidden="1" x14ac:dyDescent="0.25">
      <c r="A3196" s="217" t="str">
        <f t="shared" si="152"/>
        <v>ƒ __/__</v>
      </c>
      <c r="B3196" s="217" t="str">
        <f>IFERROR(IF(VLOOKUP(L3196,ActivityList[#Data],13,0)="Yes"," "&amp;Map,"")&amp;IF(VLOOKUP(L3196,ActivityList[#Data],14,0)="Yes"," "&amp;Timeline,IF(VLOOKUP(L3196,ActivityList[#Data],14,0)="Figure"," "&amp;Timeline&amp;Figure,"")),"")</f>
        <v/>
      </c>
      <c r="C3196" s="85" t="str">
        <v>Solve Test 4 Puzzles 5-6</v>
      </c>
      <c r="D3196" s="218" t="str">
        <v>+ IQ Mindbenders</v>
      </c>
      <c r="E3196" s="218" t="str">
        <v>Logic</v>
      </c>
      <c r="F3196" s="219">
        <v>0</v>
      </c>
      <c r="G3196" s="5">
        <v>59</v>
      </c>
      <c r="H3196" s="5" t="str">
        <v>Ethan‚ Jesse</v>
      </c>
      <c r="I3196" s="5" t="str">
        <v>Planned</v>
      </c>
      <c r="J3196" s="220">
        <f>_xlfn.XLOOKUP(G3196,Calendar!$A$2:$A$300,Calendar!$B$2:$B$300)</f>
        <v>43426</v>
      </c>
      <c r="K3196" s="5" t="b">
        <f t="shared" ca="1" si="153"/>
        <v>0</v>
      </c>
      <c r="L3196" s="5" t="str">
        <f t="shared" si="154"/>
        <v>Logic+ IQ Mindbenders59</v>
      </c>
    </row>
    <row r="3197" spans="1:12" hidden="1" x14ac:dyDescent="0.25">
      <c r="A3197" s="217" t="str">
        <f t="shared" si="152"/>
        <v>ƒ __/__</v>
      </c>
      <c r="B3197" s="217" t="str">
        <f>IFERROR(IF(VLOOKUP(L3197,ActivityList[#Data],13,0)="Yes"," "&amp;Map,"")&amp;IF(VLOOKUP(L3197,ActivityList[#Data],14,0)="Yes"," "&amp;Timeline,IF(VLOOKUP(L3197,ActivityList[#Data],14,0)="Figure"," "&amp;Timeline&amp;Figure,"")),"")</f>
        <v/>
      </c>
      <c r="C3197" s="85" t="str">
        <v>Solve Test 4 Puzzles 7-8</v>
      </c>
      <c r="D3197" s="218" t="str">
        <v>+ IQ Mindbenders</v>
      </c>
      <c r="E3197" s="218" t="str">
        <v>Logic</v>
      </c>
      <c r="F3197" s="219">
        <v>0</v>
      </c>
      <c r="G3197" s="5">
        <v>61</v>
      </c>
      <c r="H3197" s="5" t="str">
        <v>Ethan‚ Jesse</v>
      </c>
      <c r="I3197" s="5" t="str">
        <v>Planned</v>
      </c>
      <c r="J3197" s="220">
        <f>_xlfn.XLOOKUP(G3197,Calendar!$A$2:$A$300,Calendar!$B$2:$B$300)</f>
        <v>43430</v>
      </c>
      <c r="K3197" s="5" t="b">
        <f t="shared" ca="1" si="153"/>
        <v>0</v>
      </c>
      <c r="L3197" s="5" t="str">
        <f t="shared" si="154"/>
        <v>Logic+ IQ Mindbenders61</v>
      </c>
    </row>
    <row r="3198" spans="1:12" hidden="1" x14ac:dyDescent="0.25">
      <c r="A3198" s="217" t="str">
        <f t="shared" si="152"/>
        <v>ƒ __/__</v>
      </c>
      <c r="B3198" s="217" t="str">
        <f>IFERROR(IF(VLOOKUP(L3198,ActivityList[#Data],13,0)="Yes"," "&amp;Map,"")&amp;IF(VLOOKUP(L3198,ActivityList[#Data],14,0)="Yes"," "&amp;Timeline,IF(VLOOKUP(L3198,ActivityList[#Data],14,0)="Figure"," "&amp;Timeline&amp;Figure,"")),"")</f>
        <v/>
      </c>
      <c r="C3198" s="85" t="str">
        <v>Solve Test 4 Puzzles 9-10</v>
      </c>
      <c r="D3198" s="218" t="str">
        <v>+ IQ Mindbenders</v>
      </c>
      <c r="E3198" s="218" t="str">
        <v>Logic</v>
      </c>
      <c r="F3198" s="219">
        <v>0</v>
      </c>
      <c r="G3198" s="5">
        <v>62</v>
      </c>
      <c r="H3198" s="5" t="str">
        <v>Ethan‚ Jesse</v>
      </c>
      <c r="I3198" s="5" t="str">
        <v>Planned</v>
      </c>
      <c r="J3198" s="220">
        <f>_xlfn.XLOOKUP(G3198,Calendar!$A$2:$A$300,Calendar!$B$2:$B$300)</f>
        <v>43431</v>
      </c>
      <c r="K3198" s="5" t="b">
        <f t="shared" ca="1" si="153"/>
        <v>0</v>
      </c>
      <c r="L3198" s="5" t="str">
        <f t="shared" si="154"/>
        <v>Logic+ IQ Mindbenders62</v>
      </c>
    </row>
    <row r="3199" spans="1:12" hidden="1" x14ac:dyDescent="0.25">
      <c r="A3199" s="217" t="str">
        <f t="shared" si="152"/>
        <v>ƒ __/__</v>
      </c>
      <c r="B3199" s="217" t="str">
        <f>IFERROR(IF(VLOOKUP(L3199,ActivityList[#Data],13,0)="Yes"," "&amp;Map,"")&amp;IF(VLOOKUP(L3199,ActivityList[#Data],14,0)="Yes"," "&amp;Timeline,IF(VLOOKUP(L3199,ActivityList[#Data],14,0)="Figure"," "&amp;Timeline&amp;Figure,"")),"")</f>
        <v/>
      </c>
      <c r="C3199" s="85" t="str">
        <v>Solve Test 4 Puzzles 11-12</v>
      </c>
      <c r="D3199" s="218" t="str">
        <v>+ IQ Mindbenders</v>
      </c>
      <c r="E3199" s="218" t="str">
        <v>Logic</v>
      </c>
      <c r="F3199" s="219">
        <v>0</v>
      </c>
      <c r="G3199" s="5">
        <v>63</v>
      </c>
      <c r="H3199" s="5" t="str">
        <v>Ethan‚ Jesse</v>
      </c>
      <c r="I3199" s="5" t="str">
        <v>Planned</v>
      </c>
      <c r="J3199" s="220">
        <f>_xlfn.XLOOKUP(G3199,Calendar!$A$2:$A$300,Calendar!$B$2:$B$300)</f>
        <v>43432</v>
      </c>
      <c r="K3199" s="5" t="b">
        <f t="shared" ca="1" si="153"/>
        <v>0</v>
      </c>
      <c r="L3199" s="5" t="str">
        <f t="shared" si="154"/>
        <v>Logic+ IQ Mindbenders63</v>
      </c>
    </row>
    <row r="3200" spans="1:12" hidden="1" x14ac:dyDescent="0.25">
      <c r="A3200" s="217" t="str">
        <f t="shared" si="152"/>
        <v>ƒ __/__</v>
      </c>
      <c r="B3200" s="217" t="str">
        <f>IFERROR(IF(VLOOKUP(L3200,ActivityList[#Data],13,0)="Yes"," "&amp;Map,"")&amp;IF(VLOOKUP(L3200,ActivityList[#Data],14,0)="Yes"," "&amp;Timeline,IF(VLOOKUP(L3200,ActivityList[#Data],14,0)="Figure"," "&amp;Timeline&amp;Figure,"")),"")</f>
        <v/>
      </c>
      <c r="C3200" s="85" t="str">
        <v>Solve Test 4 Puzzles 13-14</v>
      </c>
      <c r="D3200" s="218" t="str">
        <v>+ IQ Mindbenders</v>
      </c>
      <c r="E3200" s="218" t="str">
        <v>Logic</v>
      </c>
      <c r="F3200" s="219">
        <v>0</v>
      </c>
      <c r="G3200" s="5">
        <v>64</v>
      </c>
      <c r="H3200" s="5" t="str">
        <v>Ethan‚ Jesse</v>
      </c>
      <c r="I3200" s="5" t="str">
        <v>Planned</v>
      </c>
      <c r="J3200" s="220">
        <f>_xlfn.XLOOKUP(G3200,Calendar!$A$2:$A$300,Calendar!$B$2:$B$300)</f>
        <v>43433</v>
      </c>
      <c r="K3200" s="5" t="b">
        <f t="shared" ca="1" si="153"/>
        <v>0</v>
      </c>
      <c r="L3200" s="5" t="str">
        <f t="shared" si="154"/>
        <v>Logic+ IQ Mindbenders64</v>
      </c>
    </row>
    <row r="3201" spans="1:12" hidden="1" x14ac:dyDescent="0.25">
      <c r="A3201" s="217" t="str">
        <f t="shared" si="152"/>
        <v>ƒ __/__</v>
      </c>
      <c r="B3201" s="217" t="str">
        <f>IFERROR(IF(VLOOKUP(L3201,ActivityList[#Data],13,0)="Yes"," "&amp;Map,"")&amp;IF(VLOOKUP(L3201,ActivityList[#Data],14,0)="Yes"," "&amp;Timeline,IF(VLOOKUP(L3201,ActivityList[#Data],14,0)="Figure"," "&amp;Timeline&amp;Figure,"")),"")</f>
        <v/>
      </c>
      <c r="C3201" s="85" t="str">
        <v>Solve Test 4 Puzzles 15-16</v>
      </c>
      <c r="D3201" s="218" t="str">
        <v>+ IQ Mindbenders</v>
      </c>
      <c r="E3201" s="218" t="str">
        <v>Logic</v>
      </c>
      <c r="F3201" s="219">
        <v>0</v>
      </c>
      <c r="G3201" s="5">
        <v>66</v>
      </c>
      <c r="H3201" s="5" t="str">
        <v>Ethan‚ Jesse</v>
      </c>
      <c r="I3201" s="5" t="str">
        <v>Planned</v>
      </c>
      <c r="J3201" s="220">
        <f>_xlfn.XLOOKUP(G3201,Calendar!$A$2:$A$300,Calendar!$B$2:$B$300)</f>
        <v>43437</v>
      </c>
      <c r="K3201" s="5" t="b">
        <f t="shared" ca="1" si="153"/>
        <v>0</v>
      </c>
      <c r="L3201" s="5" t="str">
        <f t="shared" si="154"/>
        <v>Logic+ IQ Mindbenders66</v>
      </c>
    </row>
    <row r="3202" spans="1:12" hidden="1" x14ac:dyDescent="0.25">
      <c r="A3202" s="217" t="str">
        <f t="shared" si="152"/>
        <v>ƒ __/__</v>
      </c>
      <c r="B3202" s="217" t="str">
        <f>IFERROR(IF(VLOOKUP(L3202,ActivityList[#Data],13,0)="Yes"," "&amp;Map,"")&amp;IF(VLOOKUP(L3202,ActivityList[#Data],14,0)="Yes"," "&amp;Timeline,IF(VLOOKUP(L3202,ActivityList[#Data],14,0)="Figure"," "&amp;Timeline&amp;Figure,"")),"")</f>
        <v/>
      </c>
      <c r="C3202" s="85" t="str">
        <v>Solve Test 4 Puzzles 17-18</v>
      </c>
      <c r="D3202" s="218" t="str">
        <v>+ IQ Mindbenders</v>
      </c>
      <c r="E3202" s="218" t="str">
        <v>Logic</v>
      </c>
      <c r="F3202" s="219">
        <v>0</v>
      </c>
      <c r="G3202" s="5">
        <v>67</v>
      </c>
      <c r="H3202" s="5" t="str">
        <v>Ethan‚ Jesse</v>
      </c>
      <c r="I3202" s="5" t="str">
        <v>Planned</v>
      </c>
      <c r="J3202" s="220">
        <f>_xlfn.XLOOKUP(G3202,Calendar!$A$2:$A$300,Calendar!$B$2:$B$300)</f>
        <v>43438</v>
      </c>
      <c r="K3202" s="5" t="b">
        <f t="shared" ca="1" si="153"/>
        <v>0</v>
      </c>
      <c r="L3202" s="5" t="str">
        <f t="shared" si="154"/>
        <v>Logic+ IQ Mindbenders67</v>
      </c>
    </row>
    <row r="3203" spans="1:12" hidden="1" x14ac:dyDescent="0.25">
      <c r="A3203" s="217" t="str">
        <f t="shared" si="152"/>
        <v>ƒ __/__</v>
      </c>
      <c r="B3203" s="217" t="str">
        <f>IFERROR(IF(VLOOKUP(L3203,ActivityList[#Data],13,0)="Yes"," "&amp;Map,"")&amp;IF(VLOOKUP(L3203,ActivityList[#Data],14,0)="Yes"," "&amp;Timeline,IF(VLOOKUP(L3203,ActivityList[#Data],14,0)="Figure"," "&amp;Timeline&amp;Figure,"")),"")</f>
        <v/>
      </c>
      <c r="C3203" s="85" t="str">
        <v>Solve Test 4 Puzzles 19-20</v>
      </c>
      <c r="D3203" s="218" t="str">
        <v>+ IQ Mindbenders</v>
      </c>
      <c r="E3203" s="218" t="str">
        <v>Logic</v>
      </c>
      <c r="F3203" s="219">
        <v>0</v>
      </c>
      <c r="G3203" s="5">
        <v>68</v>
      </c>
      <c r="H3203" s="5" t="str">
        <v>Ethan‚ Jesse</v>
      </c>
      <c r="I3203" s="5" t="str">
        <v>Planned</v>
      </c>
      <c r="J3203" s="220">
        <f>_xlfn.XLOOKUP(G3203,Calendar!$A$2:$A$300,Calendar!$B$2:$B$300)</f>
        <v>43439</v>
      </c>
      <c r="K3203" s="5" t="b">
        <f t="shared" ca="1" si="153"/>
        <v>0</v>
      </c>
      <c r="L3203" s="5" t="str">
        <f t="shared" si="154"/>
        <v>Logic+ IQ Mindbenders68</v>
      </c>
    </row>
    <row r="3204" spans="1:12" hidden="1" x14ac:dyDescent="0.25">
      <c r="A3204" s="217" t="str">
        <f t="shared" si="152"/>
        <v>ƒ __/__</v>
      </c>
      <c r="B3204" s="217" t="str">
        <f>IFERROR(IF(VLOOKUP(L3204,ActivityList[#Data],13,0)="Yes"," "&amp;Map,"")&amp;IF(VLOOKUP(L3204,ActivityList[#Data],14,0)="Yes"," "&amp;Timeline,IF(VLOOKUP(L3204,ActivityList[#Data],14,0)="Figure"," "&amp;Timeline&amp;Figure,"")),"")</f>
        <v/>
      </c>
      <c r="C3204" s="85" t="str">
        <v>Solve Test 4 Puzzles 21-22</v>
      </c>
      <c r="D3204" s="218" t="str">
        <v>+ IQ Mindbenders</v>
      </c>
      <c r="E3204" s="218" t="str">
        <v>Logic</v>
      </c>
      <c r="F3204" s="219">
        <v>0</v>
      </c>
      <c r="G3204" s="5">
        <v>69</v>
      </c>
      <c r="H3204" s="5" t="str">
        <v>Ethan‚ Jesse</v>
      </c>
      <c r="I3204" s="5" t="str">
        <v>Planned</v>
      </c>
      <c r="J3204" s="220">
        <f>_xlfn.XLOOKUP(G3204,Calendar!$A$2:$A$300,Calendar!$B$2:$B$300)</f>
        <v>43440</v>
      </c>
      <c r="K3204" s="5" t="b">
        <f t="shared" ca="1" si="153"/>
        <v>0</v>
      </c>
      <c r="L3204" s="5" t="str">
        <f t="shared" si="154"/>
        <v>Logic+ IQ Mindbenders69</v>
      </c>
    </row>
    <row r="3205" spans="1:12" hidden="1" x14ac:dyDescent="0.25">
      <c r="A3205" s="217" t="str">
        <f t="shared" ref="A3205:A3268" si="155">Planned&amp;" __/__"</f>
        <v>ƒ __/__</v>
      </c>
      <c r="B3205" s="217" t="str">
        <f>IFERROR(IF(VLOOKUP(L3205,ActivityList[#Data],13,0)="Yes"," "&amp;Map,"")&amp;IF(VLOOKUP(L3205,ActivityList[#Data],14,0)="Yes"," "&amp;Timeline,IF(VLOOKUP(L3205,ActivityList[#Data],14,0)="Figure"," "&amp;Timeline&amp;Figure,"")),"")</f>
        <v/>
      </c>
      <c r="C3205" s="85" t="str">
        <v>Solve Test 4 Puzzles 23-24</v>
      </c>
      <c r="D3205" s="218" t="str">
        <v>+ IQ Mindbenders</v>
      </c>
      <c r="E3205" s="218" t="str">
        <v>Logic</v>
      </c>
      <c r="F3205" s="219">
        <v>0</v>
      </c>
      <c r="G3205" s="5">
        <v>71</v>
      </c>
      <c r="H3205" s="5" t="str">
        <v>Ethan‚ Jesse</v>
      </c>
      <c r="I3205" s="5" t="str">
        <v>Planned</v>
      </c>
      <c r="J3205" s="220">
        <f>_xlfn.XLOOKUP(G3205,Calendar!$A$2:$A$300,Calendar!$B$2:$B$300)</f>
        <v>43444</v>
      </c>
      <c r="K3205" s="5" t="b">
        <f t="shared" ca="1" si="153"/>
        <v>0</v>
      </c>
      <c r="L3205" s="5" t="str">
        <f t="shared" si="154"/>
        <v>Logic+ IQ Mindbenders71</v>
      </c>
    </row>
    <row r="3206" spans="1:12" hidden="1" x14ac:dyDescent="0.25">
      <c r="A3206" s="217" t="str">
        <f t="shared" si="155"/>
        <v>ƒ __/__</v>
      </c>
      <c r="B3206" s="217" t="str">
        <f>IFERROR(IF(VLOOKUP(L3206,ActivityList[#Data],13,0)="Yes"," "&amp;Map,"")&amp;IF(VLOOKUP(L3206,ActivityList[#Data],14,0)="Yes"," "&amp;Timeline,IF(VLOOKUP(L3206,ActivityList[#Data],14,0)="Figure"," "&amp;Timeline&amp;Figure,"")),"")</f>
        <v/>
      </c>
      <c r="C3206" s="85" t="str">
        <v>Solve Test 4 Puzzles 25-26</v>
      </c>
      <c r="D3206" s="218" t="str">
        <v>+ IQ Mindbenders</v>
      </c>
      <c r="E3206" s="218" t="str">
        <v>Logic</v>
      </c>
      <c r="F3206" s="219">
        <v>0</v>
      </c>
      <c r="G3206" s="5">
        <v>72</v>
      </c>
      <c r="H3206" s="5" t="str">
        <v>Ethan‚ Jesse</v>
      </c>
      <c r="I3206" s="5" t="str">
        <v>Planned</v>
      </c>
      <c r="J3206" s="220">
        <f>_xlfn.XLOOKUP(G3206,Calendar!$A$2:$A$300,Calendar!$B$2:$B$300)</f>
        <v>43445</v>
      </c>
      <c r="K3206" s="5" t="b">
        <f t="shared" ca="1" si="153"/>
        <v>0</v>
      </c>
      <c r="L3206" s="5" t="str">
        <f t="shared" si="154"/>
        <v>Logic+ IQ Mindbenders72</v>
      </c>
    </row>
    <row r="3207" spans="1:12" hidden="1" x14ac:dyDescent="0.25">
      <c r="A3207" s="217" t="str">
        <f t="shared" si="155"/>
        <v>ƒ __/__</v>
      </c>
      <c r="B3207" s="217" t="str">
        <f>IFERROR(IF(VLOOKUP(L3207,ActivityList[#Data],13,0)="Yes"," "&amp;Map,"")&amp;IF(VLOOKUP(L3207,ActivityList[#Data],14,0)="Yes"," "&amp;Timeline,IF(VLOOKUP(L3207,ActivityList[#Data],14,0)="Figure"," "&amp;Timeline&amp;Figure,"")),"")</f>
        <v/>
      </c>
      <c r="C3207" s="85" t="str">
        <v>Solve Test 4 Puzzles 27-28</v>
      </c>
      <c r="D3207" s="218" t="str">
        <v>+ IQ Mindbenders</v>
      </c>
      <c r="E3207" s="218" t="str">
        <v>Logic</v>
      </c>
      <c r="F3207" s="219">
        <v>0</v>
      </c>
      <c r="G3207" s="5">
        <v>73</v>
      </c>
      <c r="H3207" s="5" t="str">
        <v>Ethan‚ Jesse</v>
      </c>
      <c r="I3207" s="5" t="str">
        <v>Planned</v>
      </c>
      <c r="J3207" s="220">
        <f>_xlfn.XLOOKUP(G3207,Calendar!$A$2:$A$300,Calendar!$B$2:$B$300)</f>
        <v>43446</v>
      </c>
      <c r="K3207" s="5" t="b">
        <f t="shared" ca="1" si="153"/>
        <v>0</v>
      </c>
      <c r="L3207" s="5" t="str">
        <f t="shared" si="154"/>
        <v>Logic+ IQ Mindbenders73</v>
      </c>
    </row>
    <row r="3208" spans="1:12" hidden="1" x14ac:dyDescent="0.25">
      <c r="A3208" s="217" t="str">
        <f t="shared" si="155"/>
        <v>ƒ __/__</v>
      </c>
      <c r="B3208" s="217" t="str">
        <f>IFERROR(IF(VLOOKUP(L3208,ActivityList[#Data],13,0)="Yes"," "&amp;Map,"")&amp;IF(VLOOKUP(L3208,ActivityList[#Data],14,0)="Yes"," "&amp;Timeline,IF(VLOOKUP(L3208,ActivityList[#Data],14,0)="Figure"," "&amp;Timeline&amp;Figure,"")),"")</f>
        <v/>
      </c>
      <c r="C3208" s="85" t="str">
        <v>Solve Test 4 Puzzles 29-30</v>
      </c>
      <c r="D3208" s="218" t="str">
        <v>+ IQ Mindbenders</v>
      </c>
      <c r="E3208" s="218" t="str">
        <v>Logic</v>
      </c>
      <c r="F3208" s="219">
        <v>0</v>
      </c>
      <c r="G3208" s="5">
        <v>74</v>
      </c>
      <c r="H3208" s="5" t="str">
        <v>Ethan‚ Jesse</v>
      </c>
      <c r="I3208" s="5" t="str">
        <v>Planned</v>
      </c>
      <c r="J3208" s="220">
        <f>_xlfn.XLOOKUP(G3208,Calendar!$A$2:$A$300,Calendar!$B$2:$B$300)</f>
        <v>43447</v>
      </c>
      <c r="K3208" s="5" t="b">
        <f t="shared" ca="1" si="153"/>
        <v>0</v>
      </c>
      <c r="L3208" s="5" t="str">
        <f t="shared" si="154"/>
        <v>Logic+ IQ Mindbenders74</v>
      </c>
    </row>
    <row r="3209" spans="1:12" hidden="1" x14ac:dyDescent="0.25">
      <c r="A3209" s="217" t="str">
        <f t="shared" si="155"/>
        <v>ƒ __/__</v>
      </c>
      <c r="B3209" s="217" t="str">
        <f>IFERROR(IF(VLOOKUP(L3209,ActivityList[#Data],13,0)="Yes"," "&amp;Map,"")&amp;IF(VLOOKUP(L3209,ActivityList[#Data],14,0)="Yes"," "&amp;Timeline,IF(VLOOKUP(L3209,ActivityList[#Data],14,0)="Figure"," "&amp;Timeline&amp;Figure,"")),"")</f>
        <v/>
      </c>
      <c r="C3209" s="85" t="str">
        <v>Solve Test 5 Puzzles 1-2</v>
      </c>
      <c r="D3209" s="218" t="str">
        <v>+ IQ Mindbenders</v>
      </c>
      <c r="E3209" s="218" t="str">
        <v>Logic</v>
      </c>
      <c r="F3209" s="219">
        <v>0</v>
      </c>
      <c r="G3209" s="5">
        <v>76</v>
      </c>
      <c r="H3209" s="5" t="str">
        <v>Ethan‚ Jesse</v>
      </c>
      <c r="I3209" s="5" t="str">
        <v>Planned</v>
      </c>
      <c r="J3209" s="220">
        <f>_xlfn.XLOOKUP(G3209,Calendar!$A$2:$A$300,Calendar!$B$2:$B$300)</f>
        <v>43451</v>
      </c>
      <c r="K3209" s="5" t="b">
        <f t="shared" ca="1" si="153"/>
        <v>0</v>
      </c>
      <c r="L3209" s="5" t="str">
        <f t="shared" si="154"/>
        <v>Logic+ IQ Mindbenders76</v>
      </c>
    </row>
    <row r="3210" spans="1:12" hidden="1" x14ac:dyDescent="0.25">
      <c r="A3210" s="217" t="str">
        <f t="shared" si="155"/>
        <v>ƒ __/__</v>
      </c>
      <c r="B3210" s="217" t="str">
        <f>IFERROR(IF(VLOOKUP(L3210,ActivityList[#Data],13,0)="Yes"," "&amp;Map,"")&amp;IF(VLOOKUP(L3210,ActivityList[#Data],14,0)="Yes"," "&amp;Timeline,IF(VLOOKUP(L3210,ActivityList[#Data],14,0)="Figure"," "&amp;Timeline&amp;Figure,"")),"")</f>
        <v/>
      </c>
      <c r="C3210" s="85" t="str">
        <v>Solve Test 5 Puzzles 3-4</v>
      </c>
      <c r="D3210" s="218" t="str">
        <v>+ IQ Mindbenders</v>
      </c>
      <c r="E3210" s="218" t="str">
        <v>Logic</v>
      </c>
      <c r="F3210" s="219">
        <v>0</v>
      </c>
      <c r="G3210" s="5">
        <v>77</v>
      </c>
      <c r="H3210" s="5" t="str">
        <v>Ethan‚ Jesse</v>
      </c>
      <c r="I3210" s="5" t="str">
        <v>Planned</v>
      </c>
      <c r="J3210" s="220">
        <f>_xlfn.XLOOKUP(G3210,Calendar!$A$2:$A$300,Calendar!$B$2:$B$300)</f>
        <v>43452</v>
      </c>
      <c r="K3210" s="5" t="b">
        <f t="shared" ca="1" si="153"/>
        <v>0</v>
      </c>
      <c r="L3210" s="5" t="str">
        <f t="shared" si="154"/>
        <v>Logic+ IQ Mindbenders77</v>
      </c>
    </row>
    <row r="3211" spans="1:12" hidden="1" x14ac:dyDescent="0.25">
      <c r="A3211" s="217" t="str">
        <f t="shared" si="155"/>
        <v>ƒ __/__</v>
      </c>
      <c r="B3211" s="217" t="str">
        <f>IFERROR(IF(VLOOKUP(L3211,ActivityList[#Data],13,0)="Yes"," "&amp;Map,"")&amp;IF(VLOOKUP(L3211,ActivityList[#Data],14,0)="Yes"," "&amp;Timeline,IF(VLOOKUP(L3211,ActivityList[#Data],14,0)="Figure"," "&amp;Timeline&amp;Figure,"")),"")</f>
        <v/>
      </c>
      <c r="C3211" s="85" t="str">
        <v>Solve Test 5 Puzzles 5-6</v>
      </c>
      <c r="D3211" s="218" t="str">
        <v>+ IQ Mindbenders</v>
      </c>
      <c r="E3211" s="218" t="str">
        <v>Logic</v>
      </c>
      <c r="F3211" s="219">
        <v>0</v>
      </c>
      <c r="G3211" s="5">
        <v>78</v>
      </c>
      <c r="H3211" s="5" t="str">
        <v>Ethan‚ Jesse</v>
      </c>
      <c r="I3211" s="5" t="str">
        <v>Planned</v>
      </c>
      <c r="J3211" s="220">
        <f>_xlfn.XLOOKUP(G3211,Calendar!$A$2:$A$300,Calendar!$B$2:$B$300)</f>
        <v>43453</v>
      </c>
      <c r="K3211" s="5" t="b">
        <f t="shared" ca="1" si="153"/>
        <v>0</v>
      </c>
      <c r="L3211" s="5" t="str">
        <f t="shared" si="154"/>
        <v>Logic+ IQ Mindbenders78</v>
      </c>
    </row>
    <row r="3212" spans="1:12" hidden="1" x14ac:dyDescent="0.25">
      <c r="A3212" s="217" t="str">
        <f t="shared" si="155"/>
        <v>ƒ __/__</v>
      </c>
      <c r="B3212" s="217" t="str">
        <f>IFERROR(IF(VLOOKUP(L3212,ActivityList[#Data],13,0)="Yes"," "&amp;Map,"")&amp;IF(VLOOKUP(L3212,ActivityList[#Data],14,0)="Yes"," "&amp;Timeline,IF(VLOOKUP(L3212,ActivityList[#Data],14,0)="Figure"," "&amp;Timeline&amp;Figure,"")),"")</f>
        <v/>
      </c>
      <c r="C3212" s="85" t="str">
        <v>Solve Test 5 Puzzles 7-8</v>
      </c>
      <c r="D3212" s="218" t="str">
        <v>+ IQ Mindbenders</v>
      </c>
      <c r="E3212" s="218" t="str">
        <v>Logic</v>
      </c>
      <c r="F3212" s="219">
        <v>0</v>
      </c>
      <c r="G3212" s="5">
        <v>79</v>
      </c>
      <c r="H3212" s="5" t="str">
        <v>Ethan‚ Jesse</v>
      </c>
      <c r="I3212" s="5" t="str">
        <v>Planned</v>
      </c>
      <c r="J3212" s="220">
        <f>_xlfn.XLOOKUP(G3212,Calendar!$A$2:$A$300,Calendar!$B$2:$B$300)</f>
        <v>43454</v>
      </c>
      <c r="K3212" s="5" t="b">
        <f t="shared" ca="1" si="153"/>
        <v>0</v>
      </c>
      <c r="L3212" s="5" t="str">
        <f t="shared" si="154"/>
        <v>Logic+ IQ Mindbenders79</v>
      </c>
    </row>
    <row r="3213" spans="1:12" hidden="1" x14ac:dyDescent="0.25">
      <c r="A3213" s="217" t="str">
        <f t="shared" si="155"/>
        <v>ƒ __/__</v>
      </c>
      <c r="B3213" s="217" t="str">
        <f>IFERROR(IF(VLOOKUP(L3213,ActivityList[#Data],13,0)="Yes"," "&amp;Map,"")&amp;IF(VLOOKUP(L3213,ActivityList[#Data],14,0)="Yes"," "&amp;Timeline,IF(VLOOKUP(L3213,ActivityList[#Data],14,0)="Figure"," "&amp;Timeline&amp;Figure,"")),"")</f>
        <v/>
      </c>
      <c r="C3213" s="85" t="str">
        <v>Solve Test 5 Puzzles 9-10</v>
      </c>
      <c r="D3213" s="218" t="str">
        <v>+ IQ Mindbenders</v>
      </c>
      <c r="E3213" s="218" t="str">
        <v>Logic</v>
      </c>
      <c r="F3213" s="219">
        <v>0</v>
      </c>
      <c r="G3213" s="5">
        <v>81</v>
      </c>
      <c r="H3213" s="5" t="str">
        <v>Ethan‚ Jesse</v>
      </c>
      <c r="I3213" s="5" t="str">
        <v>Planned</v>
      </c>
      <c r="J3213" s="220">
        <f>_xlfn.XLOOKUP(G3213,Calendar!$A$2:$A$300,Calendar!$B$2:$B$300)</f>
        <v>43461</v>
      </c>
      <c r="K3213" s="5" t="b">
        <f t="shared" ca="1" si="153"/>
        <v>0</v>
      </c>
      <c r="L3213" s="5" t="str">
        <f t="shared" si="154"/>
        <v>Logic+ IQ Mindbenders81</v>
      </c>
    </row>
    <row r="3214" spans="1:12" hidden="1" x14ac:dyDescent="0.25">
      <c r="A3214" s="217" t="str">
        <f t="shared" si="155"/>
        <v>ƒ __/__</v>
      </c>
      <c r="B3214" s="217" t="str">
        <f>IFERROR(IF(VLOOKUP(L3214,ActivityList[#Data],13,0)="Yes"," "&amp;Map,"")&amp;IF(VLOOKUP(L3214,ActivityList[#Data],14,0)="Yes"," "&amp;Timeline,IF(VLOOKUP(L3214,ActivityList[#Data],14,0)="Figure"," "&amp;Timeline&amp;Figure,"")),"")</f>
        <v/>
      </c>
      <c r="C3214" s="85" t="str">
        <v>Solve Test 5 Puzzles 11-12</v>
      </c>
      <c r="D3214" s="218" t="str">
        <v>+ IQ Mindbenders</v>
      </c>
      <c r="E3214" s="218" t="str">
        <v>Logic</v>
      </c>
      <c r="F3214" s="219">
        <v>0</v>
      </c>
      <c r="G3214" s="5">
        <v>82</v>
      </c>
      <c r="H3214" s="5" t="str">
        <v>Ethan‚ Jesse</v>
      </c>
      <c r="I3214" s="5" t="str">
        <v>Planned</v>
      </c>
      <c r="J3214" s="220">
        <f>_xlfn.XLOOKUP(G3214,Calendar!$A$2:$A$300,Calendar!$B$2:$B$300)</f>
        <v>43462</v>
      </c>
      <c r="K3214" s="5" t="b">
        <f t="shared" ca="1" si="153"/>
        <v>0</v>
      </c>
      <c r="L3214" s="5" t="str">
        <f t="shared" si="154"/>
        <v>Logic+ IQ Mindbenders82</v>
      </c>
    </row>
    <row r="3215" spans="1:12" hidden="1" x14ac:dyDescent="0.25">
      <c r="A3215" s="217" t="str">
        <f t="shared" si="155"/>
        <v>ƒ __/__</v>
      </c>
      <c r="B3215" s="217" t="str">
        <f>IFERROR(IF(VLOOKUP(L3215,ActivityList[#Data],13,0)="Yes"," "&amp;Map,"")&amp;IF(VLOOKUP(L3215,ActivityList[#Data],14,0)="Yes"," "&amp;Timeline,IF(VLOOKUP(L3215,ActivityList[#Data],14,0)="Figure"," "&amp;Timeline&amp;Figure,"")),"")</f>
        <v/>
      </c>
      <c r="C3215" s="85" t="str">
        <v>Solve Test 5 Puzzles 13-14</v>
      </c>
      <c r="D3215" s="218" t="str">
        <v>+ IQ Mindbenders</v>
      </c>
      <c r="E3215" s="218" t="str">
        <v>Logic</v>
      </c>
      <c r="F3215" s="219">
        <v>0</v>
      </c>
      <c r="G3215" s="5">
        <v>83</v>
      </c>
      <c r="H3215" s="5" t="str">
        <v>Ethan‚ Jesse</v>
      </c>
      <c r="I3215" s="5" t="str">
        <v>Planned</v>
      </c>
      <c r="J3215" s="220">
        <f>_xlfn.XLOOKUP(G3215,Calendar!$A$2:$A$300,Calendar!$B$2:$B$300)</f>
        <v>43467</v>
      </c>
      <c r="K3215" s="5" t="b">
        <f t="shared" ca="1" si="153"/>
        <v>0</v>
      </c>
      <c r="L3215" s="5" t="str">
        <f t="shared" si="154"/>
        <v>Logic+ IQ Mindbenders83</v>
      </c>
    </row>
    <row r="3216" spans="1:12" hidden="1" x14ac:dyDescent="0.25">
      <c r="A3216" s="217" t="str">
        <f t="shared" si="155"/>
        <v>ƒ __/__</v>
      </c>
      <c r="B3216" s="217" t="str">
        <f>IFERROR(IF(VLOOKUP(L3216,ActivityList[#Data],13,0)="Yes"," "&amp;Map,"")&amp;IF(VLOOKUP(L3216,ActivityList[#Data],14,0)="Yes"," "&amp;Timeline,IF(VLOOKUP(L3216,ActivityList[#Data],14,0)="Figure"," "&amp;Timeline&amp;Figure,"")),"")</f>
        <v/>
      </c>
      <c r="C3216" s="85" t="str">
        <v>Solve Test 5 Puzzles 15-16</v>
      </c>
      <c r="D3216" s="218" t="str">
        <v>+ IQ Mindbenders</v>
      </c>
      <c r="E3216" s="218" t="str">
        <v>Logic</v>
      </c>
      <c r="F3216" s="219">
        <v>0</v>
      </c>
      <c r="G3216" s="5">
        <v>84</v>
      </c>
      <c r="H3216" s="5" t="str">
        <v>Ethan‚ Jesse</v>
      </c>
      <c r="I3216" s="5" t="str">
        <v>Planned</v>
      </c>
      <c r="J3216" s="220">
        <f>_xlfn.XLOOKUP(G3216,Calendar!$A$2:$A$300,Calendar!$B$2:$B$300)</f>
        <v>43468</v>
      </c>
      <c r="K3216" s="5" t="b">
        <f t="shared" ca="1" si="153"/>
        <v>0</v>
      </c>
      <c r="L3216" s="5" t="str">
        <f t="shared" si="154"/>
        <v>Logic+ IQ Mindbenders84</v>
      </c>
    </row>
    <row r="3217" spans="1:12" hidden="1" x14ac:dyDescent="0.25">
      <c r="A3217" s="217" t="str">
        <f t="shared" si="155"/>
        <v>ƒ __/__</v>
      </c>
      <c r="B3217" s="217" t="str">
        <f>IFERROR(IF(VLOOKUP(L3217,ActivityList[#Data],13,0)="Yes"," "&amp;Map,"")&amp;IF(VLOOKUP(L3217,ActivityList[#Data],14,0)="Yes"," "&amp;Timeline,IF(VLOOKUP(L3217,ActivityList[#Data],14,0)="Figure"," "&amp;Timeline&amp;Figure,"")),"")</f>
        <v/>
      </c>
      <c r="C3217" s="85" t="str">
        <v>Solve Test 5 Puzzles 17-18</v>
      </c>
      <c r="D3217" s="218" t="str">
        <v>+ IQ Mindbenders</v>
      </c>
      <c r="E3217" s="218" t="str">
        <v>Logic</v>
      </c>
      <c r="F3217" s="219">
        <v>0</v>
      </c>
      <c r="G3217" s="5">
        <v>86</v>
      </c>
      <c r="H3217" s="5" t="str">
        <v>Ethan‚ Jesse</v>
      </c>
      <c r="I3217" s="5" t="str">
        <v>Planned</v>
      </c>
      <c r="J3217" s="220">
        <f>_xlfn.XLOOKUP(G3217,Calendar!$A$2:$A$300,Calendar!$B$2:$B$300)</f>
        <v>43472</v>
      </c>
      <c r="K3217" s="5" t="b">
        <f t="shared" ca="1" si="153"/>
        <v>0</v>
      </c>
      <c r="L3217" s="5" t="str">
        <f t="shared" si="154"/>
        <v>Logic+ IQ Mindbenders86</v>
      </c>
    </row>
    <row r="3218" spans="1:12" hidden="1" x14ac:dyDescent="0.25">
      <c r="A3218" s="217" t="str">
        <f t="shared" si="155"/>
        <v>ƒ __/__</v>
      </c>
      <c r="B3218" s="217" t="str">
        <f>IFERROR(IF(VLOOKUP(L3218,ActivityList[#Data],13,0)="Yes"," "&amp;Map,"")&amp;IF(VLOOKUP(L3218,ActivityList[#Data],14,0)="Yes"," "&amp;Timeline,IF(VLOOKUP(L3218,ActivityList[#Data],14,0)="Figure"," "&amp;Timeline&amp;Figure,"")),"")</f>
        <v/>
      </c>
      <c r="C3218" s="85" t="str">
        <v>Solve Test 5 Puzzles 19-20</v>
      </c>
      <c r="D3218" s="218" t="str">
        <v>+ IQ Mindbenders</v>
      </c>
      <c r="E3218" s="218" t="str">
        <v>Logic</v>
      </c>
      <c r="F3218" s="219">
        <v>0</v>
      </c>
      <c r="G3218" s="5">
        <v>87</v>
      </c>
      <c r="H3218" s="5" t="str">
        <v>Ethan‚ Jesse</v>
      </c>
      <c r="I3218" s="5" t="str">
        <v>Planned</v>
      </c>
      <c r="J3218" s="220">
        <f>_xlfn.XLOOKUP(G3218,Calendar!$A$2:$A$300,Calendar!$B$2:$B$300)</f>
        <v>43473</v>
      </c>
      <c r="K3218" s="5" t="b">
        <f t="shared" ca="1" si="153"/>
        <v>0</v>
      </c>
      <c r="L3218" s="5" t="str">
        <f t="shared" si="154"/>
        <v>Logic+ IQ Mindbenders87</v>
      </c>
    </row>
    <row r="3219" spans="1:12" hidden="1" x14ac:dyDescent="0.25">
      <c r="A3219" s="217" t="str">
        <f t="shared" si="155"/>
        <v>ƒ __/__</v>
      </c>
      <c r="B3219" s="217" t="str">
        <f>IFERROR(IF(VLOOKUP(L3219,ActivityList[#Data],13,0)="Yes"," "&amp;Map,"")&amp;IF(VLOOKUP(L3219,ActivityList[#Data],14,0)="Yes"," "&amp;Timeline,IF(VLOOKUP(L3219,ActivityList[#Data],14,0)="Figure"," "&amp;Timeline&amp;Figure,"")),"")</f>
        <v/>
      </c>
      <c r="C3219" s="85" t="str">
        <v>Solve Test 5 Puzzles 21-22</v>
      </c>
      <c r="D3219" s="218" t="str">
        <v>+ IQ Mindbenders</v>
      </c>
      <c r="E3219" s="218" t="str">
        <v>Logic</v>
      </c>
      <c r="F3219" s="219">
        <v>0</v>
      </c>
      <c r="G3219" s="5">
        <v>88</v>
      </c>
      <c r="H3219" s="5" t="str">
        <v>Ethan‚ Jesse</v>
      </c>
      <c r="I3219" s="5" t="str">
        <v>Planned</v>
      </c>
      <c r="J3219" s="220">
        <f>_xlfn.XLOOKUP(G3219,Calendar!$A$2:$A$300,Calendar!$B$2:$B$300)</f>
        <v>43474</v>
      </c>
      <c r="K3219" s="5" t="b">
        <f t="shared" ref="K3219:K3282" ca="1" si="156">J3219&lt;=$D$1</f>
        <v>0</v>
      </c>
      <c r="L3219" s="5" t="str">
        <f t="shared" ref="L3219:L3282" si="157">E3219&amp;D3219&amp;G3219</f>
        <v>Logic+ IQ Mindbenders88</v>
      </c>
    </row>
    <row r="3220" spans="1:12" hidden="1" x14ac:dyDescent="0.25">
      <c r="A3220" s="217" t="str">
        <f t="shared" si="155"/>
        <v>ƒ __/__</v>
      </c>
      <c r="B3220" s="217" t="str">
        <f>IFERROR(IF(VLOOKUP(L3220,ActivityList[#Data],13,0)="Yes"," "&amp;Map,"")&amp;IF(VLOOKUP(L3220,ActivityList[#Data],14,0)="Yes"," "&amp;Timeline,IF(VLOOKUP(L3220,ActivityList[#Data],14,0)="Figure"," "&amp;Timeline&amp;Figure,"")),"")</f>
        <v/>
      </c>
      <c r="C3220" s="85" t="str">
        <v>Solve Test 5 Puzzles 23-24</v>
      </c>
      <c r="D3220" s="218" t="str">
        <v>+ IQ Mindbenders</v>
      </c>
      <c r="E3220" s="218" t="str">
        <v>Logic</v>
      </c>
      <c r="F3220" s="219">
        <v>0</v>
      </c>
      <c r="G3220" s="5">
        <v>89</v>
      </c>
      <c r="H3220" s="5" t="str">
        <v>Ethan‚ Jesse</v>
      </c>
      <c r="I3220" s="5" t="str">
        <v>Planned</v>
      </c>
      <c r="J3220" s="220">
        <f>_xlfn.XLOOKUP(G3220,Calendar!$A$2:$A$300,Calendar!$B$2:$B$300)</f>
        <v>43475</v>
      </c>
      <c r="K3220" s="5" t="b">
        <f t="shared" ca="1" si="156"/>
        <v>0</v>
      </c>
      <c r="L3220" s="5" t="str">
        <f t="shared" si="157"/>
        <v>Logic+ IQ Mindbenders89</v>
      </c>
    </row>
    <row r="3221" spans="1:12" hidden="1" x14ac:dyDescent="0.25">
      <c r="A3221" s="217" t="str">
        <f t="shared" si="155"/>
        <v>ƒ __/__</v>
      </c>
      <c r="B3221" s="217" t="str">
        <f>IFERROR(IF(VLOOKUP(L3221,ActivityList[#Data],13,0)="Yes"," "&amp;Map,"")&amp;IF(VLOOKUP(L3221,ActivityList[#Data],14,0)="Yes"," "&amp;Timeline,IF(VLOOKUP(L3221,ActivityList[#Data],14,0)="Figure"," "&amp;Timeline&amp;Figure,"")),"")</f>
        <v/>
      </c>
      <c r="C3221" s="85" t="str">
        <v>Solve Test 5 Puzzles 25-26</v>
      </c>
      <c r="D3221" s="218" t="str">
        <v>+ IQ Mindbenders</v>
      </c>
      <c r="E3221" s="218" t="str">
        <v>Logic</v>
      </c>
      <c r="F3221" s="219">
        <v>0</v>
      </c>
      <c r="G3221" s="5">
        <v>91</v>
      </c>
      <c r="H3221" s="5" t="str">
        <v>Ethan‚ Jesse</v>
      </c>
      <c r="I3221" s="5" t="str">
        <v>Planned</v>
      </c>
      <c r="J3221" s="220">
        <f>_xlfn.XLOOKUP(G3221,Calendar!$A$2:$A$300,Calendar!$B$2:$B$300)</f>
        <v>43479</v>
      </c>
      <c r="K3221" s="5" t="b">
        <f t="shared" ca="1" si="156"/>
        <v>0</v>
      </c>
      <c r="L3221" s="5" t="str">
        <f t="shared" si="157"/>
        <v>Logic+ IQ Mindbenders91</v>
      </c>
    </row>
    <row r="3222" spans="1:12" hidden="1" x14ac:dyDescent="0.25">
      <c r="A3222" s="217" t="str">
        <f t="shared" si="155"/>
        <v>ƒ __/__</v>
      </c>
      <c r="B3222" s="217" t="str">
        <f>IFERROR(IF(VLOOKUP(L3222,ActivityList[#Data],13,0)="Yes"," "&amp;Map,"")&amp;IF(VLOOKUP(L3222,ActivityList[#Data],14,0)="Yes"," "&amp;Timeline,IF(VLOOKUP(L3222,ActivityList[#Data],14,0)="Figure"," "&amp;Timeline&amp;Figure,"")),"")</f>
        <v/>
      </c>
      <c r="C3222" s="85" t="str">
        <v>Solve Test 5 Puzzles 27-28</v>
      </c>
      <c r="D3222" s="218" t="str">
        <v>+ IQ Mindbenders</v>
      </c>
      <c r="E3222" s="218" t="str">
        <v>Logic</v>
      </c>
      <c r="F3222" s="219">
        <v>0</v>
      </c>
      <c r="G3222" s="5">
        <v>92</v>
      </c>
      <c r="H3222" s="5" t="str">
        <v>Ethan‚ Jesse</v>
      </c>
      <c r="I3222" s="5" t="str">
        <v>Planned</v>
      </c>
      <c r="J3222" s="220">
        <f>_xlfn.XLOOKUP(G3222,Calendar!$A$2:$A$300,Calendar!$B$2:$B$300)</f>
        <v>43480</v>
      </c>
      <c r="K3222" s="5" t="b">
        <f t="shared" ca="1" si="156"/>
        <v>0</v>
      </c>
      <c r="L3222" s="5" t="str">
        <f t="shared" si="157"/>
        <v>Logic+ IQ Mindbenders92</v>
      </c>
    </row>
    <row r="3223" spans="1:12" hidden="1" x14ac:dyDescent="0.25">
      <c r="A3223" s="217" t="str">
        <f t="shared" si="155"/>
        <v>ƒ __/__</v>
      </c>
      <c r="B3223" s="217" t="str">
        <f>IFERROR(IF(VLOOKUP(L3223,ActivityList[#Data],13,0)="Yes"," "&amp;Map,"")&amp;IF(VLOOKUP(L3223,ActivityList[#Data],14,0)="Yes"," "&amp;Timeline,IF(VLOOKUP(L3223,ActivityList[#Data],14,0)="Figure"," "&amp;Timeline&amp;Figure,"")),"")</f>
        <v/>
      </c>
      <c r="C3223" s="85" t="str">
        <v>Solve Test 5 Puzzles 29-30</v>
      </c>
      <c r="D3223" s="218" t="str">
        <v>+ IQ Mindbenders</v>
      </c>
      <c r="E3223" s="218" t="str">
        <v>Logic</v>
      </c>
      <c r="F3223" s="219">
        <v>0</v>
      </c>
      <c r="G3223" s="5">
        <v>93</v>
      </c>
      <c r="H3223" s="5" t="str">
        <v>Ethan‚ Jesse</v>
      </c>
      <c r="I3223" s="5" t="str">
        <v>Planned</v>
      </c>
      <c r="J3223" s="220">
        <f>_xlfn.XLOOKUP(G3223,Calendar!$A$2:$A$300,Calendar!$B$2:$B$300)</f>
        <v>43481</v>
      </c>
      <c r="K3223" s="5" t="b">
        <f t="shared" ca="1" si="156"/>
        <v>0</v>
      </c>
      <c r="L3223" s="5" t="str">
        <f t="shared" si="157"/>
        <v>Logic+ IQ Mindbenders93</v>
      </c>
    </row>
    <row r="3224" spans="1:12" hidden="1" x14ac:dyDescent="0.25">
      <c r="A3224" s="217" t="str">
        <f t="shared" si="155"/>
        <v>ƒ __/__</v>
      </c>
      <c r="B3224" s="217" t="str">
        <f>IFERROR(IF(VLOOKUP(L3224,ActivityList[#Data],13,0)="Yes"," "&amp;Map,"")&amp;IF(VLOOKUP(L3224,ActivityList[#Data],14,0)="Yes"," "&amp;Timeline,IF(VLOOKUP(L3224,ActivityList[#Data],14,0)="Figure"," "&amp;Timeline&amp;Figure,"")),"")</f>
        <v/>
      </c>
      <c r="C3224" s="85" t="str">
        <v>Solve Test 6 Puzzles 1-2</v>
      </c>
      <c r="D3224" s="218" t="str">
        <v>+ IQ Mindbenders</v>
      </c>
      <c r="E3224" s="218" t="str">
        <v>Logic</v>
      </c>
      <c r="F3224" s="219">
        <v>0</v>
      </c>
      <c r="G3224" s="5">
        <v>94</v>
      </c>
      <c r="H3224" s="5" t="str">
        <v>Ethan‚ Jesse</v>
      </c>
      <c r="I3224" s="5" t="str">
        <v>Planned</v>
      </c>
      <c r="J3224" s="220">
        <f>_xlfn.XLOOKUP(G3224,Calendar!$A$2:$A$300,Calendar!$B$2:$B$300)</f>
        <v>43482</v>
      </c>
      <c r="K3224" s="5" t="b">
        <f t="shared" ca="1" si="156"/>
        <v>0</v>
      </c>
      <c r="L3224" s="5" t="str">
        <f t="shared" si="157"/>
        <v>Logic+ IQ Mindbenders94</v>
      </c>
    </row>
    <row r="3225" spans="1:12" hidden="1" x14ac:dyDescent="0.25">
      <c r="A3225" s="217" t="str">
        <f t="shared" si="155"/>
        <v>ƒ __/__</v>
      </c>
      <c r="B3225" s="217" t="str">
        <f>IFERROR(IF(VLOOKUP(L3225,ActivityList[#Data],13,0)="Yes"," "&amp;Map,"")&amp;IF(VLOOKUP(L3225,ActivityList[#Data],14,0)="Yes"," "&amp;Timeline,IF(VLOOKUP(L3225,ActivityList[#Data],14,0)="Figure"," "&amp;Timeline&amp;Figure,"")),"")</f>
        <v/>
      </c>
      <c r="C3225" s="85" t="str">
        <v>Solve Test 6 Puzzles 3-4</v>
      </c>
      <c r="D3225" s="218" t="str">
        <v>+ IQ Mindbenders</v>
      </c>
      <c r="E3225" s="218" t="str">
        <v>Logic</v>
      </c>
      <c r="F3225" s="219">
        <v>0</v>
      </c>
      <c r="G3225" s="5">
        <v>96</v>
      </c>
      <c r="H3225" s="5" t="str">
        <v>Ethan‚ Jesse</v>
      </c>
      <c r="I3225" s="5" t="str">
        <v>Planned</v>
      </c>
      <c r="J3225" s="220">
        <f>_xlfn.XLOOKUP(G3225,Calendar!$A$2:$A$300,Calendar!$B$2:$B$300)</f>
        <v>43486</v>
      </c>
      <c r="K3225" s="5" t="b">
        <f t="shared" ca="1" si="156"/>
        <v>0</v>
      </c>
      <c r="L3225" s="5" t="str">
        <f t="shared" si="157"/>
        <v>Logic+ IQ Mindbenders96</v>
      </c>
    </row>
    <row r="3226" spans="1:12" hidden="1" x14ac:dyDescent="0.25">
      <c r="A3226" s="217" t="str">
        <f t="shared" si="155"/>
        <v>ƒ __/__</v>
      </c>
      <c r="B3226" s="217" t="str">
        <f>IFERROR(IF(VLOOKUP(L3226,ActivityList[#Data],13,0)="Yes"," "&amp;Map,"")&amp;IF(VLOOKUP(L3226,ActivityList[#Data],14,0)="Yes"," "&amp;Timeline,IF(VLOOKUP(L3226,ActivityList[#Data],14,0)="Figure"," "&amp;Timeline&amp;Figure,"")),"")</f>
        <v/>
      </c>
      <c r="C3226" s="85" t="str">
        <v>Solve Test 6 Puzzles 5-6</v>
      </c>
      <c r="D3226" s="218" t="str">
        <v>+ IQ Mindbenders</v>
      </c>
      <c r="E3226" s="218" t="str">
        <v>Logic</v>
      </c>
      <c r="F3226" s="219">
        <v>0</v>
      </c>
      <c r="G3226" s="5">
        <v>97</v>
      </c>
      <c r="H3226" s="5" t="str">
        <v>Ethan‚ Jesse</v>
      </c>
      <c r="I3226" s="5" t="str">
        <v>Planned</v>
      </c>
      <c r="J3226" s="220">
        <f>_xlfn.XLOOKUP(G3226,Calendar!$A$2:$A$300,Calendar!$B$2:$B$300)</f>
        <v>43487</v>
      </c>
      <c r="K3226" s="5" t="b">
        <f t="shared" ca="1" si="156"/>
        <v>0</v>
      </c>
      <c r="L3226" s="5" t="str">
        <f t="shared" si="157"/>
        <v>Logic+ IQ Mindbenders97</v>
      </c>
    </row>
    <row r="3227" spans="1:12" hidden="1" x14ac:dyDescent="0.25">
      <c r="A3227" s="217" t="str">
        <f t="shared" si="155"/>
        <v>ƒ __/__</v>
      </c>
      <c r="B3227" s="217" t="str">
        <f>IFERROR(IF(VLOOKUP(L3227,ActivityList[#Data],13,0)="Yes"," "&amp;Map,"")&amp;IF(VLOOKUP(L3227,ActivityList[#Data],14,0)="Yes"," "&amp;Timeline,IF(VLOOKUP(L3227,ActivityList[#Data],14,0)="Figure"," "&amp;Timeline&amp;Figure,"")),"")</f>
        <v/>
      </c>
      <c r="C3227" s="85" t="str">
        <v>Solve Test 6 Puzzles 7-8</v>
      </c>
      <c r="D3227" s="218" t="str">
        <v>+ IQ Mindbenders</v>
      </c>
      <c r="E3227" s="218" t="str">
        <v>Logic</v>
      </c>
      <c r="F3227" s="219">
        <v>0</v>
      </c>
      <c r="G3227" s="5">
        <v>98</v>
      </c>
      <c r="H3227" s="5" t="str">
        <v>Ethan‚ Jesse</v>
      </c>
      <c r="I3227" s="5" t="str">
        <v>Planned</v>
      </c>
      <c r="J3227" s="220">
        <f>_xlfn.XLOOKUP(G3227,Calendar!$A$2:$A$300,Calendar!$B$2:$B$300)</f>
        <v>43488</v>
      </c>
      <c r="K3227" s="5" t="b">
        <f t="shared" ca="1" si="156"/>
        <v>0</v>
      </c>
      <c r="L3227" s="5" t="str">
        <f t="shared" si="157"/>
        <v>Logic+ IQ Mindbenders98</v>
      </c>
    </row>
    <row r="3228" spans="1:12" hidden="1" x14ac:dyDescent="0.25">
      <c r="A3228" s="217" t="str">
        <f t="shared" si="155"/>
        <v>ƒ __/__</v>
      </c>
      <c r="B3228" s="217" t="str">
        <f>IFERROR(IF(VLOOKUP(L3228,ActivityList[#Data],13,0)="Yes"," "&amp;Map,"")&amp;IF(VLOOKUP(L3228,ActivityList[#Data],14,0)="Yes"," "&amp;Timeline,IF(VLOOKUP(L3228,ActivityList[#Data],14,0)="Figure"," "&amp;Timeline&amp;Figure,"")),"")</f>
        <v/>
      </c>
      <c r="C3228" s="85" t="str">
        <v>Solve Test 6 Puzzles 9-10</v>
      </c>
      <c r="D3228" s="218" t="str">
        <v>+ IQ Mindbenders</v>
      </c>
      <c r="E3228" s="218" t="str">
        <v>Logic</v>
      </c>
      <c r="F3228" s="219">
        <v>0</v>
      </c>
      <c r="G3228" s="5">
        <v>99</v>
      </c>
      <c r="H3228" s="5" t="str">
        <v>Ethan‚ Jesse</v>
      </c>
      <c r="I3228" s="5" t="str">
        <v>Planned</v>
      </c>
      <c r="J3228" s="220">
        <f>_xlfn.XLOOKUP(G3228,Calendar!$A$2:$A$300,Calendar!$B$2:$B$300)</f>
        <v>43489</v>
      </c>
      <c r="K3228" s="5" t="b">
        <f t="shared" ca="1" si="156"/>
        <v>0</v>
      </c>
      <c r="L3228" s="5" t="str">
        <f t="shared" si="157"/>
        <v>Logic+ IQ Mindbenders99</v>
      </c>
    </row>
    <row r="3229" spans="1:12" hidden="1" x14ac:dyDescent="0.25">
      <c r="A3229" s="217" t="str">
        <f t="shared" si="155"/>
        <v>ƒ __/__</v>
      </c>
      <c r="B3229" s="217" t="str">
        <f>IFERROR(IF(VLOOKUP(L3229,ActivityList[#Data],13,0)="Yes"," "&amp;Map,"")&amp;IF(VLOOKUP(L3229,ActivityList[#Data],14,0)="Yes"," "&amp;Timeline,IF(VLOOKUP(L3229,ActivityList[#Data],14,0)="Figure"," "&amp;Timeline&amp;Figure,"")),"")</f>
        <v/>
      </c>
      <c r="C3229" s="85" t="str">
        <v>Solve Test 6 Puzzles 11-12</v>
      </c>
      <c r="D3229" s="218" t="str">
        <v>+ IQ Mindbenders</v>
      </c>
      <c r="E3229" s="218" t="str">
        <v>Logic</v>
      </c>
      <c r="F3229" s="219">
        <v>0</v>
      </c>
      <c r="G3229" s="5">
        <v>101</v>
      </c>
      <c r="H3229" s="5" t="str">
        <v>Ethan‚ Jesse</v>
      </c>
      <c r="I3229" s="5" t="str">
        <v>Planned</v>
      </c>
      <c r="J3229" s="220">
        <f>_xlfn.XLOOKUP(G3229,Calendar!$A$2:$A$300,Calendar!$B$2:$B$300)</f>
        <v>43493</v>
      </c>
      <c r="K3229" s="5" t="b">
        <f t="shared" ca="1" si="156"/>
        <v>0</v>
      </c>
      <c r="L3229" s="5" t="str">
        <f t="shared" si="157"/>
        <v>Logic+ IQ Mindbenders101</v>
      </c>
    </row>
    <row r="3230" spans="1:12" hidden="1" x14ac:dyDescent="0.25">
      <c r="A3230" s="217" t="str">
        <f t="shared" si="155"/>
        <v>ƒ __/__</v>
      </c>
      <c r="B3230" s="217" t="str">
        <f>IFERROR(IF(VLOOKUP(L3230,ActivityList[#Data],13,0)="Yes"," "&amp;Map,"")&amp;IF(VLOOKUP(L3230,ActivityList[#Data],14,0)="Yes"," "&amp;Timeline,IF(VLOOKUP(L3230,ActivityList[#Data],14,0)="Figure"," "&amp;Timeline&amp;Figure,"")),"")</f>
        <v/>
      </c>
      <c r="C3230" s="85" t="str">
        <v>Solve Test 6 Puzzles 13-14</v>
      </c>
      <c r="D3230" s="218" t="str">
        <v>+ IQ Mindbenders</v>
      </c>
      <c r="E3230" s="218" t="str">
        <v>Logic</v>
      </c>
      <c r="F3230" s="219">
        <v>0</v>
      </c>
      <c r="G3230" s="5">
        <v>102</v>
      </c>
      <c r="H3230" s="5" t="str">
        <v>Ethan‚ Jesse</v>
      </c>
      <c r="I3230" s="5" t="str">
        <v>Planned</v>
      </c>
      <c r="J3230" s="220">
        <f>_xlfn.XLOOKUP(G3230,Calendar!$A$2:$A$300,Calendar!$B$2:$B$300)</f>
        <v>43494</v>
      </c>
      <c r="K3230" s="5" t="b">
        <f t="shared" ca="1" si="156"/>
        <v>0</v>
      </c>
      <c r="L3230" s="5" t="str">
        <f t="shared" si="157"/>
        <v>Logic+ IQ Mindbenders102</v>
      </c>
    </row>
    <row r="3231" spans="1:12" hidden="1" x14ac:dyDescent="0.25">
      <c r="A3231" s="217" t="str">
        <f t="shared" si="155"/>
        <v>ƒ __/__</v>
      </c>
      <c r="B3231" s="217" t="str">
        <f>IFERROR(IF(VLOOKUP(L3231,ActivityList[#Data],13,0)="Yes"," "&amp;Map,"")&amp;IF(VLOOKUP(L3231,ActivityList[#Data],14,0)="Yes"," "&amp;Timeline,IF(VLOOKUP(L3231,ActivityList[#Data],14,0)="Figure"," "&amp;Timeline&amp;Figure,"")),"")</f>
        <v/>
      </c>
      <c r="C3231" s="85" t="str">
        <v>Solve Test 6 Puzzles 15-16</v>
      </c>
      <c r="D3231" s="218" t="str">
        <v>+ IQ Mindbenders</v>
      </c>
      <c r="E3231" s="218" t="str">
        <v>Logic</v>
      </c>
      <c r="F3231" s="219">
        <v>0</v>
      </c>
      <c r="G3231" s="5">
        <v>103</v>
      </c>
      <c r="H3231" s="5" t="str">
        <v>Ethan‚ Jesse</v>
      </c>
      <c r="I3231" s="5" t="str">
        <v>Planned</v>
      </c>
      <c r="J3231" s="220">
        <f>_xlfn.XLOOKUP(G3231,Calendar!$A$2:$A$300,Calendar!$B$2:$B$300)</f>
        <v>43495</v>
      </c>
      <c r="K3231" s="5" t="b">
        <f t="shared" ca="1" si="156"/>
        <v>0</v>
      </c>
      <c r="L3231" s="5" t="str">
        <f t="shared" si="157"/>
        <v>Logic+ IQ Mindbenders103</v>
      </c>
    </row>
    <row r="3232" spans="1:12" hidden="1" x14ac:dyDescent="0.25">
      <c r="A3232" s="217" t="str">
        <f t="shared" si="155"/>
        <v>ƒ __/__</v>
      </c>
      <c r="B3232" s="217" t="str">
        <f>IFERROR(IF(VLOOKUP(L3232,ActivityList[#Data],13,0)="Yes"," "&amp;Map,"")&amp;IF(VLOOKUP(L3232,ActivityList[#Data],14,0)="Yes"," "&amp;Timeline,IF(VLOOKUP(L3232,ActivityList[#Data],14,0)="Figure"," "&amp;Timeline&amp;Figure,"")),"")</f>
        <v/>
      </c>
      <c r="C3232" s="85" t="str">
        <v>Solve Test 6 Puzzles 17-18</v>
      </c>
      <c r="D3232" s="218" t="str">
        <v>+ IQ Mindbenders</v>
      </c>
      <c r="E3232" s="218" t="str">
        <v>Logic</v>
      </c>
      <c r="F3232" s="219">
        <v>0</v>
      </c>
      <c r="G3232" s="5">
        <v>104</v>
      </c>
      <c r="H3232" s="5" t="str">
        <v>Ethan‚ Jesse</v>
      </c>
      <c r="I3232" s="5" t="str">
        <v>Planned</v>
      </c>
      <c r="J3232" s="220">
        <f>_xlfn.XLOOKUP(G3232,Calendar!$A$2:$A$300,Calendar!$B$2:$B$300)</f>
        <v>43496</v>
      </c>
      <c r="K3232" s="5" t="b">
        <f t="shared" ca="1" si="156"/>
        <v>0</v>
      </c>
      <c r="L3232" s="5" t="str">
        <f t="shared" si="157"/>
        <v>Logic+ IQ Mindbenders104</v>
      </c>
    </row>
    <row r="3233" spans="1:12" hidden="1" x14ac:dyDescent="0.25">
      <c r="A3233" s="217" t="str">
        <f t="shared" si="155"/>
        <v>ƒ __/__</v>
      </c>
      <c r="B3233" s="217" t="str">
        <f>IFERROR(IF(VLOOKUP(L3233,ActivityList[#Data],13,0)="Yes"," "&amp;Map,"")&amp;IF(VLOOKUP(L3233,ActivityList[#Data],14,0)="Yes"," "&amp;Timeline,IF(VLOOKUP(L3233,ActivityList[#Data],14,0)="Figure"," "&amp;Timeline&amp;Figure,"")),"")</f>
        <v/>
      </c>
      <c r="C3233" s="85" t="str">
        <v>Solve Test 6 Puzzles 19-20</v>
      </c>
      <c r="D3233" s="218" t="str">
        <v>+ IQ Mindbenders</v>
      </c>
      <c r="E3233" s="218" t="str">
        <v>Logic</v>
      </c>
      <c r="F3233" s="219">
        <v>0</v>
      </c>
      <c r="G3233" s="5">
        <v>106</v>
      </c>
      <c r="H3233" s="5" t="str">
        <v>Ethan‚ Jesse</v>
      </c>
      <c r="I3233" s="5" t="str">
        <v>Planned</v>
      </c>
      <c r="J3233" s="220">
        <f>_xlfn.XLOOKUP(G3233,Calendar!$A$2:$A$300,Calendar!$B$2:$B$300)</f>
        <v>43500</v>
      </c>
      <c r="K3233" s="5" t="b">
        <f t="shared" ca="1" si="156"/>
        <v>0</v>
      </c>
      <c r="L3233" s="5" t="str">
        <f t="shared" si="157"/>
        <v>Logic+ IQ Mindbenders106</v>
      </c>
    </row>
    <row r="3234" spans="1:12" hidden="1" x14ac:dyDescent="0.25">
      <c r="A3234" s="217" t="str">
        <f t="shared" si="155"/>
        <v>ƒ __/__</v>
      </c>
      <c r="B3234" s="217" t="str">
        <f>IFERROR(IF(VLOOKUP(L3234,ActivityList[#Data],13,0)="Yes"," "&amp;Map,"")&amp;IF(VLOOKUP(L3234,ActivityList[#Data],14,0)="Yes"," "&amp;Timeline,IF(VLOOKUP(L3234,ActivityList[#Data],14,0)="Figure"," "&amp;Timeline&amp;Figure,"")),"")</f>
        <v/>
      </c>
      <c r="C3234" s="85" t="str">
        <v>Solve Test 6 Puzzles 21-22</v>
      </c>
      <c r="D3234" s="218" t="str">
        <v>+ IQ Mindbenders</v>
      </c>
      <c r="E3234" s="218" t="str">
        <v>Logic</v>
      </c>
      <c r="F3234" s="219">
        <v>0</v>
      </c>
      <c r="G3234" s="5">
        <v>107</v>
      </c>
      <c r="H3234" s="5" t="str">
        <v>Ethan‚ Jesse</v>
      </c>
      <c r="I3234" s="5" t="str">
        <v>Planned</v>
      </c>
      <c r="J3234" s="220">
        <f>_xlfn.XLOOKUP(G3234,Calendar!$A$2:$A$300,Calendar!$B$2:$B$300)</f>
        <v>43501</v>
      </c>
      <c r="K3234" s="5" t="b">
        <f t="shared" ca="1" si="156"/>
        <v>0</v>
      </c>
      <c r="L3234" s="5" t="str">
        <f t="shared" si="157"/>
        <v>Logic+ IQ Mindbenders107</v>
      </c>
    </row>
    <row r="3235" spans="1:12" hidden="1" x14ac:dyDescent="0.25">
      <c r="A3235" s="217" t="str">
        <f t="shared" si="155"/>
        <v>ƒ __/__</v>
      </c>
      <c r="B3235" s="217" t="str">
        <f>IFERROR(IF(VLOOKUP(L3235,ActivityList[#Data],13,0)="Yes"," "&amp;Map,"")&amp;IF(VLOOKUP(L3235,ActivityList[#Data],14,0)="Yes"," "&amp;Timeline,IF(VLOOKUP(L3235,ActivityList[#Data],14,0)="Figure"," "&amp;Timeline&amp;Figure,"")),"")</f>
        <v/>
      </c>
      <c r="C3235" s="85" t="str">
        <v>Solve Test 6 Puzzles 23-24</v>
      </c>
      <c r="D3235" s="218" t="str">
        <v>+ IQ Mindbenders</v>
      </c>
      <c r="E3235" s="218" t="str">
        <v>Logic</v>
      </c>
      <c r="F3235" s="219">
        <v>0</v>
      </c>
      <c r="G3235" s="5">
        <v>108</v>
      </c>
      <c r="H3235" s="5" t="str">
        <v>Ethan‚ Jesse</v>
      </c>
      <c r="I3235" s="5" t="str">
        <v>Planned</v>
      </c>
      <c r="J3235" s="220">
        <f>_xlfn.XLOOKUP(G3235,Calendar!$A$2:$A$300,Calendar!$B$2:$B$300)</f>
        <v>43502</v>
      </c>
      <c r="K3235" s="5" t="b">
        <f t="shared" ca="1" si="156"/>
        <v>0</v>
      </c>
      <c r="L3235" s="5" t="str">
        <f t="shared" si="157"/>
        <v>Logic+ IQ Mindbenders108</v>
      </c>
    </row>
    <row r="3236" spans="1:12" hidden="1" x14ac:dyDescent="0.25">
      <c r="A3236" s="217" t="str">
        <f t="shared" si="155"/>
        <v>ƒ __/__</v>
      </c>
      <c r="B3236" s="217" t="str">
        <f>IFERROR(IF(VLOOKUP(L3236,ActivityList[#Data],13,0)="Yes"," "&amp;Map,"")&amp;IF(VLOOKUP(L3236,ActivityList[#Data],14,0)="Yes"," "&amp;Timeline,IF(VLOOKUP(L3236,ActivityList[#Data],14,0)="Figure"," "&amp;Timeline&amp;Figure,"")),"")</f>
        <v/>
      </c>
      <c r="C3236" s="85" t="str">
        <v>Solve Test 6 Puzzles 25-26</v>
      </c>
      <c r="D3236" s="218" t="str">
        <v>+ IQ Mindbenders</v>
      </c>
      <c r="E3236" s="218" t="str">
        <v>Logic</v>
      </c>
      <c r="F3236" s="219">
        <v>0</v>
      </c>
      <c r="G3236" s="5">
        <v>109</v>
      </c>
      <c r="H3236" s="5" t="str">
        <v>Ethan‚ Jesse</v>
      </c>
      <c r="I3236" s="5" t="str">
        <v>Planned</v>
      </c>
      <c r="J3236" s="220">
        <f>_xlfn.XLOOKUP(G3236,Calendar!$A$2:$A$300,Calendar!$B$2:$B$300)</f>
        <v>43503</v>
      </c>
      <c r="K3236" s="5" t="b">
        <f t="shared" ca="1" si="156"/>
        <v>0</v>
      </c>
      <c r="L3236" s="5" t="str">
        <f t="shared" si="157"/>
        <v>Logic+ IQ Mindbenders109</v>
      </c>
    </row>
    <row r="3237" spans="1:12" hidden="1" x14ac:dyDescent="0.25">
      <c r="A3237" s="217" t="str">
        <f t="shared" si="155"/>
        <v>ƒ __/__</v>
      </c>
      <c r="B3237" s="217" t="str">
        <f>IFERROR(IF(VLOOKUP(L3237,ActivityList[#Data],13,0)="Yes"," "&amp;Map,"")&amp;IF(VLOOKUP(L3237,ActivityList[#Data],14,0)="Yes"," "&amp;Timeline,IF(VLOOKUP(L3237,ActivityList[#Data],14,0)="Figure"," "&amp;Timeline&amp;Figure,"")),"")</f>
        <v/>
      </c>
      <c r="C3237" s="85" t="str">
        <v>Solve Test 6 Puzzles 27-28</v>
      </c>
      <c r="D3237" s="218" t="str">
        <v>+ IQ Mindbenders</v>
      </c>
      <c r="E3237" s="218" t="str">
        <v>Logic</v>
      </c>
      <c r="F3237" s="219">
        <v>0</v>
      </c>
      <c r="G3237" s="5">
        <v>111</v>
      </c>
      <c r="H3237" s="5" t="str">
        <v>Ethan‚ Jesse</v>
      </c>
      <c r="I3237" s="5" t="str">
        <v>Planned</v>
      </c>
      <c r="J3237" s="220">
        <f>_xlfn.XLOOKUP(G3237,Calendar!$A$2:$A$300,Calendar!$B$2:$B$300)</f>
        <v>43507</v>
      </c>
      <c r="K3237" s="5" t="b">
        <f t="shared" ca="1" si="156"/>
        <v>0</v>
      </c>
      <c r="L3237" s="5" t="str">
        <f t="shared" si="157"/>
        <v>Logic+ IQ Mindbenders111</v>
      </c>
    </row>
    <row r="3238" spans="1:12" hidden="1" x14ac:dyDescent="0.25">
      <c r="A3238" s="217" t="str">
        <f t="shared" si="155"/>
        <v>ƒ __/__</v>
      </c>
      <c r="B3238" s="217" t="str">
        <f>IFERROR(IF(VLOOKUP(L3238,ActivityList[#Data],13,0)="Yes"," "&amp;Map,"")&amp;IF(VLOOKUP(L3238,ActivityList[#Data],14,0)="Yes"," "&amp;Timeline,IF(VLOOKUP(L3238,ActivityList[#Data],14,0)="Figure"," "&amp;Timeline&amp;Figure,"")),"")</f>
        <v/>
      </c>
      <c r="C3238" s="85" t="str">
        <v>Solve Test 6 Puzzles 29-30</v>
      </c>
      <c r="D3238" s="218" t="str">
        <v>+ IQ Mindbenders</v>
      </c>
      <c r="E3238" s="218" t="str">
        <v>Logic</v>
      </c>
      <c r="F3238" s="219">
        <v>0</v>
      </c>
      <c r="G3238" s="5">
        <v>112</v>
      </c>
      <c r="H3238" s="5" t="str">
        <v>Ethan‚ Jesse</v>
      </c>
      <c r="I3238" s="5" t="str">
        <v>Planned</v>
      </c>
      <c r="J3238" s="220">
        <f>_xlfn.XLOOKUP(G3238,Calendar!$A$2:$A$300,Calendar!$B$2:$B$300)</f>
        <v>43508</v>
      </c>
      <c r="K3238" s="5" t="b">
        <f t="shared" ca="1" si="156"/>
        <v>0</v>
      </c>
      <c r="L3238" s="5" t="str">
        <f t="shared" si="157"/>
        <v>Logic+ IQ Mindbenders112</v>
      </c>
    </row>
    <row r="3239" spans="1:12" hidden="1" x14ac:dyDescent="0.25">
      <c r="A3239" s="217" t="str">
        <f t="shared" si="155"/>
        <v>ƒ __/__</v>
      </c>
      <c r="B3239" s="217" t="str">
        <f>IFERROR(IF(VLOOKUP(L3239,ActivityList[#Data],13,0)="Yes"," "&amp;Map,"")&amp;IF(VLOOKUP(L3239,ActivityList[#Data],14,0)="Yes"," "&amp;Timeline,IF(VLOOKUP(L3239,ActivityList[#Data],14,0)="Figure"," "&amp;Timeline&amp;Figure,"")),"")</f>
        <v/>
      </c>
      <c r="C3239" s="85" t="str">
        <v>Solve Test 7 Puzzles 1-2</v>
      </c>
      <c r="D3239" s="218" t="str">
        <v>+ IQ Mindbenders</v>
      </c>
      <c r="E3239" s="218" t="str">
        <v>Logic</v>
      </c>
      <c r="F3239" s="219">
        <v>0</v>
      </c>
      <c r="G3239" s="5">
        <v>113</v>
      </c>
      <c r="H3239" s="5" t="str">
        <v>Ethan‚ Jesse</v>
      </c>
      <c r="I3239" s="5" t="str">
        <v>Planned</v>
      </c>
      <c r="J3239" s="220">
        <f>_xlfn.XLOOKUP(G3239,Calendar!$A$2:$A$300,Calendar!$B$2:$B$300)</f>
        <v>43509</v>
      </c>
      <c r="K3239" s="5" t="b">
        <f t="shared" ca="1" si="156"/>
        <v>0</v>
      </c>
      <c r="L3239" s="5" t="str">
        <f t="shared" si="157"/>
        <v>Logic+ IQ Mindbenders113</v>
      </c>
    </row>
    <row r="3240" spans="1:12" hidden="1" x14ac:dyDescent="0.25">
      <c r="A3240" s="217" t="str">
        <f t="shared" si="155"/>
        <v>ƒ __/__</v>
      </c>
      <c r="B3240" s="217" t="str">
        <f>IFERROR(IF(VLOOKUP(L3240,ActivityList[#Data],13,0)="Yes"," "&amp;Map,"")&amp;IF(VLOOKUP(L3240,ActivityList[#Data],14,0)="Yes"," "&amp;Timeline,IF(VLOOKUP(L3240,ActivityList[#Data],14,0)="Figure"," "&amp;Timeline&amp;Figure,"")),"")</f>
        <v/>
      </c>
      <c r="C3240" s="85" t="str">
        <v>Solve Test 7 Puzzles 3-4</v>
      </c>
      <c r="D3240" s="218" t="str">
        <v>+ IQ Mindbenders</v>
      </c>
      <c r="E3240" s="218" t="str">
        <v>Logic</v>
      </c>
      <c r="F3240" s="219">
        <v>0</v>
      </c>
      <c r="G3240" s="5">
        <v>114</v>
      </c>
      <c r="H3240" s="5" t="str">
        <v>Ethan‚ Jesse</v>
      </c>
      <c r="I3240" s="5" t="str">
        <v>Planned</v>
      </c>
      <c r="J3240" s="220">
        <f>_xlfn.XLOOKUP(G3240,Calendar!$A$2:$A$300,Calendar!$B$2:$B$300)</f>
        <v>43510</v>
      </c>
      <c r="K3240" s="5" t="b">
        <f t="shared" ca="1" si="156"/>
        <v>0</v>
      </c>
      <c r="L3240" s="5" t="str">
        <f t="shared" si="157"/>
        <v>Logic+ IQ Mindbenders114</v>
      </c>
    </row>
    <row r="3241" spans="1:12" hidden="1" x14ac:dyDescent="0.25">
      <c r="A3241" s="217" t="str">
        <f t="shared" si="155"/>
        <v>ƒ __/__</v>
      </c>
      <c r="B3241" s="217" t="str">
        <f>IFERROR(IF(VLOOKUP(L3241,ActivityList[#Data],13,0)="Yes"," "&amp;Map,"")&amp;IF(VLOOKUP(L3241,ActivityList[#Data],14,0)="Yes"," "&amp;Timeline,IF(VLOOKUP(L3241,ActivityList[#Data],14,0)="Figure"," "&amp;Timeline&amp;Figure,"")),"")</f>
        <v/>
      </c>
      <c r="C3241" s="85" t="str">
        <v>Solve Test 7 Puzzles 5-6</v>
      </c>
      <c r="D3241" s="218" t="str">
        <v>+ IQ Mindbenders</v>
      </c>
      <c r="E3241" s="218" t="str">
        <v>Logic</v>
      </c>
      <c r="F3241" s="219">
        <v>0</v>
      </c>
      <c r="G3241" s="5">
        <v>116</v>
      </c>
      <c r="H3241" s="5" t="str">
        <v>Ethan‚ Jesse</v>
      </c>
      <c r="I3241" s="5" t="str">
        <v>Planned</v>
      </c>
      <c r="J3241" s="220">
        <f>_xlfn.XLOOKUP(G3241,Calendar!$A$2:$A$300,Calendar!$B$2:$B$300)</f>
        <v>43514</v>
      </c>
      <c r="K3241" s="5" t="b">
        <f t="shared" ca="1" si="156"/>
        <v>0</v>
      </c>
      <c r="L3241" s="5" t="str">
        <f t="shared" si="157"/>
        <v>Logic+ IQ Mindbenders116</v>
      </c>
    </row>
    <row r="3242" spans="1:12" hidden="1" x14ac:dyDescent="0.25">
      <c r="A3242" s="217" t="str">
        <f t="shared" si="155"/>
        <v>ƒ __/__</v>
      </c>
      <c r="B3242" s="217" t="str">
        <f>IFERROR(IF(VLOOKUP(L3242,ActivityList[#Data],13,0)="Yes"," "&amp;Map,"")&amp;IF(VLOOKUP(L3242,ActivityList[#Data],14,0)="Yes"," "&amp;Timeline,IF(VLOOKUP(L3242,ActivityList[#Data],14,0)="Figure"," "&amp;Timeline&amp;Figure,"")),"")</f>
        <v/>
      </c>
      <c r="C3242" s="85" t="str">
        <v>Solve Test 7 Puzzles 7-8</v>
      </c>
      <c r="D3242" s="218" t="str">
        <v>+ IQ Mindbenders</v>
      </c>
      <c r="E3242" s="218" t="str">
        <v>Logic</v>
      </c>
      <c r="F3242" s="219">
        <v>0</v>
      </c>
      <c r="G3242" s="5">
        <v>117</v>
      </c>
      <c r="H3242" s="5" t="str">
        <v>Ethan‚ Jesse</v>
      </c>
      <c r="I3242" s="5" t="str">
        <v>Planned</v>
      </c>
      <c r="J3242" s="220">
        <f>_xlfn.XLOOKUP(G3242,Calendar!$A$2:$A$300,Calendar!$B$2:$B$300)</f>
        <v>43515</v>
      </c>
      <c r="K3242" s="5" t="b">
        <f t="shared" ca="1" si="156"/>
        <v>0</v>
      </c>
      <c r="L3242" s="5" t="str">
        <f t="shared" si="157"/>
        <v>Logic+ IQ Mindbenders117</v>
      </c>
    </row>
    <row r="3243" spans="1:12" hidden="1" x14ac:dyDescent="0.25">
      <c r="A3243" s="217" t="str">
        <f t="shared" si="155"/>
        <v>ƒ __/__</v>
      </c>
      <c r="B3243" s="217" t="str">
        <f>IFERROR(IF(VLOOKUP(L3243,ActivityList[#Data],13,0)="Yes"," "&amp;Map,"")&amp;IF(VLOOKUP(L3243,ActivityList[#Data],14,0)="Yes"," "&amp;Timeline,IF(VLOOKUP(L3243,ActivityList[#Data],14,0)="Figure"," "&amp;Timeline&amp;Figure,"")),"")</f>
        <v/>
      </c>
      <c r="C3243" s="85" t="str">
        <v>Solve Test 7 Puzzles 9-10</v>
      </c>
      <c r="D3243" s="218" t="str">
        <v>+ IQ Mindbenders</v>
      </c>
      <c r="E3243" s="218" t="str">
        <v>Logic</v>
      </c>
      <c r="F3243" s="219">
        <v>0</v>
      </c>
      <c r="G3243" s="5">
        <v>118</v>
      </c>
      <c r="H3243" s="5" t="str">
        <v>Ethan‚ Jesse</v>
      </c>
      <c r="I3243" s="5" t="str">
        <v>Planned</v>
      </c>
      <c r="J3243" s="220">
        <f>_xlfn.XLOOKUP(G3243,Calendar!$A$2:$A$300,Calendar!$B$2:$B$300)</f>
        <v>43516</v>
      </c>
      <c r="K3243" s="5" t="b">
        <f t="shared" ca="1" si="156"/>
        <v>0</v>
      </c>
      <c r="L3243" s="5" t="str">
        <f t="shared" si="157"/>
        <v>Logic+ IQ Mindbenders118</v>
      </c>
    </row>
    <row r="3244" spans="1:12" hidden="1" x14ac:dyDescent="0.25">
      <c r="A3244" s="217" t="str">
        <f t="shared" si="155"/>
        <v>ƒ __/__</v>
      </c>
      <c r="B3244" s="217" t="str">
        <f>IFERROR(IF(VLOOKUP(L3244,ActivityList[#Data],13,0)="Yes"," "&amp;Map,"")&amp;IF(VLOOKUP(L3244,ActivityList[#Data],14,0)="Yes"," "&amp;Timeline,IF(VLOOKUP(L3244,ActivityList[#Data],14,0)="Figure"," "&amp;Timeline&amp;Figure,"")),"")</f>
        <v/>
      </c>
      <c r="C3244" s="85" t="str">
        <v>Solve Test 7 Puzzles 11-12</v>
      </c>
      <c r="D3244" s="218" t="str">
        <v>+ IQ Mindbenders</v>
      </c>
      <c r="E3244" s="218" t="str">
        <v>Logic</v>
      </c>
      <c r="F3244" s="219">
        <v>0</v>
      </c>
      <c r="G3244" s="5">
        <v>119</v>
      </c>
      <c r="H3244" s="5" t="str">
        <v>Ethan‚ Jesse</v>
      </c>
      <c r="I3244" s="5" t="str">
        <v>Planned</v>
      </c>
      <c r="J3244" s="220">
        <f>_xlfn.XLOOKUP(G3244,Calendar!$A$2:$A$300,Calendar!$B$2:$B$300)</f>
        <v>43517</v>
      </c>
      <c r="K3244" s="5" t="b">
        <f t="shared" ca="1" si="156"/>
        <v>0</v>
      </c>
      <c r="L3244" s="5" t="str">
        <f t="shared" si="157"/>
        <v>Logic+ IQ Mindbenders119</v>
      </c>
    </row>
    <row r="3245" spans="1:12" hidden="1" x14ac:dyDescent="0.25">
      <c r="A3245" s="217" t="str">
        <f t="shared" si="155"/>
        <v>ƒ __/__</v>
      </c>
      <c r="B3245" s="217" t="str">
        <f>IFERROR(IF(VLOOKUP(L3245,ActivityList[#Data],13,0)="Yes"," "&amp;Map,"")&amp;IF(VLOOKUP(L3245,ActivityList[#Data],14,0)="Yes"," "&amp;Timeline,IF(VLOOKUP(L3245,ActivityList[#Data],14,0)="Figure"," "&amp;Timeline&amp;Figure,"")),"")</f>
        <v/>
      </c>
      <c r="C3245" s="85" t="str">
        <v>Solve Test 7 Puzzles 13-14</v>
      </c>
      <c r="D3245" s="218" t="str">
        <v>+ IQ Mindbenders</v>
      </c>
      <c r="E3245" s="218" t="str">
        <v>Logic</v>
      </c>
      <c r="F3245" s="219">
        <v>0</v>
      </c>
      <c r="G3245" s="5">
        <v>121</v>
      </c>
      <c r="H3245" s="5" t="str">
        <v>Ethan‚ Jesse</v>
      </c>
      <c r="I3245" s="5" t="str">
        <v>Planned</v>
      </c>
      <c r="J3245" s="220">
        <f>_xlfn.XLOOKUP(G3245,Calendar!$A$2:$A$300,Calendar!$B$2:$B$300)</f>
        <v>43521</v>
      </c>
      <c r="K3245" s="5" t="b">
        <f t="shared" ca="1" si="156"/>
        <v>0</v>
      </c>
      <c r="L3245" s="5" t="str">
        <f t="shared" si="157"/>
        <v>Logic+ IQ Mindbenders121</v>
      </c>
    </row>
    <row r="3246" spans="1:12" hidden="1" x14ac:dyDescent="0.25">
      <c r="A3246" s="217" t="str">
        <f t="shared" si="155"/>
        <v>ƒ __/__</v>
      </c>
      <c r="B3246" s="217" t="str">
        <f>IFERROR(IF(VLOOKUP(L3246,ActivityList[#Data],13,0)="Yes"," "&amp;Map,"")&amp;IF(VLOOKUP(L3246,ActivityList[#Data],14,0)="Yes"," "&amp;Timeline,IF(VLOOKUP(L3246,ActivityList[#Data],14,0)="Figure"," "&amp;Timeline&amp;Figure,"")),"")</f>
        <v/>
      </c>
      <c r="C3246" s="85" t="str">
        <v>Solve Test 7 Puzzles 15-16</v>
      </c>
      <c r="D3246" s="218" t="str">
        <v>+ IQ Mindbenders</v>
      </c>
      <c r="E3246" s="218" t="str">
        <v>Logic</v>
      </c>
      <c r="F3246" s="219">
        <v>0</v>
      </c>
      <c r="G3246" s="5">
        <v>122</v>
      </c>
      <c r="H3246" s="5" t="str">
        <v>Ethan‚ Jesse</v>
      </c>
      <c r="I3246" s="5" t="str">
        <v>Planned</v>
      </c>
      <c r="J3246" s="220">
        <f>_xlfn.XLOOKUP(G3246,Calendar!$A$2:$A$300,Calendar!$B$2:$B$300)</f>
        <v>43522</v>
      </c>
      <c r="K3246" s="5" t="b">
        <f t="shared" ca="1" si="156"/>
        <v>0</v>
      </c>
      <c r="L3246" s="5" t="str">
        <f t="shared" si="157"/>
        <v>Logic+ IQ Mindbenders122</v>
      </c>
    </row>
    <row r="3247" spans="1:12" hidden="1" x14ac:dyDescent="0.25">
      <c r="A3247" s="217" t="str">
        <f t="shared" si="155"/>
        <v>ƒ __/__</v>
      </c>
      <c r="B3247" s="217" t="str">
        <f>IFERROR(IF(VLOOKUP(L3247,ActivityList[#Data],13,0)="Yes"," "&amp;Map,"")&amp;IF(VLOOKUP(L3247,ActivityList[#Data],14,0)="Yes"," "&amp;Timeline,IF(VLOOKUP(L3247,ActivityList[#Data],14,0)="Figure"," "&amp;Timeline&amp;Figure,"")),"")</f>
        <v/>
      </c>
      <c r="C3247" s="85" t="str">
        <v>Solve Test 7 Puzzles 17-18</v>
      </c>
      <c r="D3247" s="218" t="str">
        <v>+ IQ Mindbenders</v>
      </c>
      <c r="E3247" s="218" t="str">
        <v>Logic</v>
      </c>
      <c r="F3247" s="219">
        <v>0</v>
      </c>
      <c r="G3247" s="5">
        <v>123</v>
      </c>
      <c r="H3247" s="5" t="str">
        <v>Ethan‚ Jesse</v>
      </c>
      <c r="I3247" s="5" t="str">
        <v>Planned</v>
      </c>
      <c r="J3247" s="220">
        <f>_xlfn.XLOOKUP(G3247,Calendar!$A$2:$A$300,Calendar!$B$2:$B$300)</f>
        <v>43523</v>
      </c>
      <c r="K3247" s="5" t="b">
        <f t="shared" ca="1" si="156"/>
        <v>0</v>
      </c>
      <c r="L3247" s="5" t="str">
        <f t="shared" si="157"/>
        <v>Logic+ IQ Mindbenders123</v>
      </c>
    </row>
    <row r="3248" spans="1:12" hidden="1" x14ac:dyDescent="0.25">
      <c r="A3248" s="217" t="str">
        <f t="shared" si="155"/>
        <v>ƒ __/__</v>
      </c>
      <c r="B3248" s="217" t="str">
        <f>IFERROR(IF(VLOOKUP(L3248,ActivityList[#Data],13,0)="Yes"," "&amp;Map,"")&amp;IF(VLOOKUP(L3248,ActivityList[#Data],14,0)="Yes"," "&amp;Timeline,IF(VLOOKUP(L3248,ActivityList[#Data],14,0)="Figure"," "&amp;Timeline&amp;Figure,"")),"")</f>
        <v/>
      </c>
      <c r="C3248" s="85" t="str">
        <v>Solve Test 7 Puzzles 19-20</v>
      </c>
      <c r="D3248" s="218" t="str">
        <v>+ IQ Mindbenders</v>
      </c>
      <c r="E3248" s="218" t="str">
        <v>Logic</v>
      </c>
      <c r="F3248" s="219">
        <v>0</v>
      </c>
      <c r="G3248" s="5">
        <v>124</v>
      </c>
      <c r="H3248" s="5" t="str">
        <v>Ethan‚ Jesse</v>
      </c>
      <c r="I3248" s="5" t="str">
        <v>Planned</v>
      </c>
      <c r="J3248" s="220">
        <f>_xlfn.XLOOKUP(G3248,Calendar!$A$2:$A$300,Calendar!$B$2:$B$300)</f>
        <v>43524</v>
      </c>
      <c r="K3248" s="5" t="b">
        <f t="shared" ca="1" si="156"/>
        <v>0</v>
      </c>
      <c r="L3248" s="5" t="str">
        <f t="shared" si="157"/>
        <v>Logic+ IQ Mindbenders124</v>
      </c>
    </row>
    <row r="3249" spans="1:12" hidden="1" x14ac:dyDescent="0.25">
      <c r="A3249" s="217" t="str">
        <f t="shared" si="155"/>
        <v>ƒ __/__</v>
      </c>
      <c r="B3249" s="217" t="str">
        <f>IFERROR(IF(VLOOKUP(L3249,ActivityList[#Data],13,0)="Yes"," "&amp;Map,"")&amp;IF(VLOOKUP(L3249,ActivityList[#Data],14,0)="Yes"," "&amp;Timeline,IF(VLOOKUP(L3249,ActivityList[#Data],14,0)="Figure"," "&amp;Timeline&amp;Figure,"")),"")</f>
        <v/>
      </c>
      <c r="C3249" s="85" t="str">
        <v>Solve Test 7 Puzzles 21-22</v>
      </c>
      <c r="D3249" s="218" t="str">
        <v>+ IQ Mindbenders</v>
      </c>
      <c r="E3249" s="218" t="str">
        <v>Logic</v>
      </c>
      <c r="F3249" s="219">
        <v>0</v>
      </c>
      <c r="G3249" s="5">
        <v>126</v>
      </c>
      <c r="H3249" s="5" t="str">
        <v>Ethan‚ Jesse</v>
      </c>
      <c r="I3249" s="5" t="str">
        <v>Planned</v>
      </c>
      <c r="J3249" s="220">
        <f>_xlfn.XLOOKUP(G3249,Calendar!$A$2:$A$300,Calendar!$B$2:$B$300)</f>
        <v>43528</v>
      </c>
      <c r="K3249" s="5" t="b">
        <f t="shared" ca="1" si="156"/>
        <v>0</v>
      </c>
      <c r="L3249" s="5" t="str">
        <f t="shared" si="157"/>
        <v>Logic+ IQ Mindbenders126</v>
      </c>
    </row>
    <row r="3250" spans="1:12" hidden="1" x14ac:dyDescent="0.25">
      <c r="A3250" s="217" t="str">
        <f t="shared" si="155"/>
        <v>ƒ __/__</v>
      </c>
      <c r="B3250" s="217" t="str">
        <f>IFERROR(IF(VLOOKUP(L3250,ActivityList[#Data],13,0)="Yes"," "&amp;Map,"")&amp;IF(VLOOKUP(L3250,ActivityList[#Data],14,0)="Yes"," "&amp;Timeline,IF(VLOOKUP(L3250,ActivityList[#Data],14,0)="Figure"," "&amp;Timeline&amp;Figure,"")),"")</f>
        <v/>
      </c>
      <c r="C3250" s="85" t="str">
        <v>Solve Test 7 Puzzles 23-24</v>
      </c>
      <c r="D3250" s="218" t="str">
        <v>+ IQ Mindbenders</v>
      </c>
      <c r="E3250" s="218" t="str">
        <v>Logic</v>
      </c>
      <c r="F3250" s="219">
        <v>0</v>
      </c>
      <c r="G3250" s="5">
        <v>127</v>
      </c>
      <c r="H3250" s="5" t="str">
        <v>Ethan‚ Jesse</v>
      </c>
      <c r="I3250" s="5" t="str">
        <v>Planned</v>
      </c>
      <c r="J3250" s="220">
        <f>_xlfn.XLOOKUP(G3250,Calendar!$A$2:$A$300,Calendar!$B$2:$B$300)</f>
        <v>43529</v>
      </c>
      <c r="K3250" s="5" t="b">
        <f t="shared" ca="1" si="156"/>
        <v>0</v>
      </c>
      <c r="L3250" s="5" t="str">
        <f t="shared" si="157"/>
        <v>Logic+ IQ Mindbenders127</v>
      </c>
    </row>
    <row r="3251" spans="1:12" hidden="1" x14ac:dyDescent="0.25">
      <c r="A3251" s="217" t="str">
        <f t="shared" si="155"/>
        <v>ƒ __/__</v>
      </c>
      <c r="B3251" s="217" t="str">
        <f>IFERROR(IF(VLOOKUP(L3251,ActivityList[#Data],13,0)="Yes"," "&amp;Map,"")&amp;IF(VLOOKUP(L3251,ActivityList[#Data],14,0)="Yes"," "&amp;Timeline,IF(VLOOKUP(L3251,ActivityList[#Data],14,0)="Figure"," "&amp;Timeline&amp;Figure,"")),"")</f>
        <v/>
      </c>
      <c r="C3251" s="85" t="str">
        <v>Solve Test 7 Puzzles 25-26</v>
      </c>
      <c r="D3251" s="218" t="str">
        <v>+ IQ Mindbenders</v>
      </c>
      <c r="E3251" s="218" t="str">
        <v>Logic</v>
      </c>
      <c r="F3251" s="219">
        <v>0</v>
      </c>
      <c r="G3251" s="5">
        <v>128</v>
      </c>
      <c r="H3251" s="5" t="str">
        <v>Ethan‚ Jesse</v>
      </c>
      <c r="I3251" s="5" t="str">
        <v>Planned</v>
      </c>
      <c r="J3251" s="220">
        <f>_xlfn.XLOOKUP(G3251,Calendar!$A$2:$A$300,Calendar!$B$2:$B$300)</f>
        <v>43530</v>
      </c>
      <c r="K3251" s="5" t="b">
        <f t="shared" ca="1" si="156"/>
        <v>0</v>
      </c>
      <c r="L3251" s="5" t="str">
        <f t="shared" si="157"/>
        <v>Logic+ IQ Mindbenders128</v>
      </c>
    </row>
    <row r="3252" spans="1:12" hidden="1" x14ac:dyDescent="0.25">
      <c r="A3252" s="217" t="str">
        <f t="shared" si="155"/>
        <v>ƒ __/__</v>
      </c>
      <c r="B3252" s="217" t="str">
        <f>IFERROR(IF(VLOOKUP(L3252,ActivityList[#Data],13,0)="Yes"," "&amp;Map,"")&amp;IF(VLOOKUP(L3252,ActivityList[#Data],14,0)="Yes"," "&amp;Timeline,IF(VLOOKUP(L3252,ActivityList[#Data],14,0)="Figure"," "&amp;Timeline&amp;Figure,"")),"")</f>
        <v/>
      </c>
      <c r="C3252" s="85" t="str">
        <v>Solve Test 7 Puzzles 27-28</v>
      </c>
      <c r="D3252" s="218" t="str">
        <v>+ IQ Mindbenders</v>
      </c>
      <c r="E3252" s="218" t="str">
        <v>Logic</v>
      </c>
      <c r="F3252" s="219">
        <v>0</v>
      </c>
      <c r="G3252" s="5">
        <v>129</v>
      </c>
      <c r="H3252" s="5" t="str">
        <v>Ethan‚ Jesse</v>
      </c>
      <c r="I3252" s="5" t="str">
        <v>Planned</v>
      </c>
      <c r="J3252" s="220">
        <f>_xlfn.XLOOKUP(G3252,Calendar!$A$2:$A$300,Calendar!$B$2:$B$300)</f>
        <v>43531</v>
      </c>
      <c r="K3252" s="5" t="b">
        <f t="shared" ca="1" si="156"/>
        <v>0</v>
      </c>
      <c r="L3252" s="5" t="str">
        <f t="shared" si="157"/>
        <v>Logic+ IQ Mindbenders129</v>
      </c>
    </row>
    <row r="3253" spans="1:12" hidden="1" x14ac:dyDescent="0.25">
      <c r="A3253" s="217" t="str">
        <f t="shared" si="155"/>
        <v>ƒ __/__</v>
      </c>
      <c r="B3253" s="217" t="str">
        <f>IFERROR(IF(VLOOKUP(L3253,ActivityList[#Data],13,0)="Yes"," "&amp;Map,"")&amp;IF(VLOOKUP(L3253,ActivityList[#Data],14,0)="Yes"," "&amp;Timeline,IF(VLOOKUP(L3253,ActivityList[#Data],14,0)="Figure"," "&amp;Timeline&amp;Figure,"")),"")</f>
        <v/>
      </c>
      <c r="C3253" s="85" t="str">
        <v>Solve Test 7 Puzzles 29-30</v>
      </c>
      <c r="D3253" s="218" t="str">
        <v>+ IQ Mindbenders</v>
      </c>
      <c r="E3253" s="218" t="str">
        <v>Logic</v>
      </c>
      <c r="F3253" s="219">
        <v>0</v>
      </c>
      <c r="G3253" s="5">
        <v>131</v>
      </c>
      <c r="H3253" s="5" t="str">
        <v>Ethan‚ Jesse</v>
      </c>
      <c r="I3253" s="5" t="str">
        <v>Planned</v>
      </c>
      <c r="J3253" s="220">
        <f>_xlfn.XLOOKUP(G3253,Calendar!$A$2:$A$300,Calendar!$B$2:$B$300)</f>
        <v>43535</v>
      </c>
      <c r="K3253" s="5" t="b">
        <f t="shared" ca="1" si="156"/>
        <v>0</v>
      </c>
      <c r="L3253" s="5" t="str">
        <f t="shared" si="157"/>
        <v>Logic+ IQ Mindbenders131</v>
      </c>
    </row>
    <row r="3254" spans="1:12" hidden="1" x14ac:dyDescent="0.25">
      <c r="A3254" s="217" t="str">
        <f t="shared" si="155"/>
        <v>ƒ __/__</v>
      </c>
      <c r="B3254" s="217" t="str">
        <f>IFERROR(IF(VLOOKUP(L3254,ActivityList[#Data],13,0)="Yes"," "&amp;Map,"")&amp;IF(VLOOKUP(L3254,ActivityList[#Data],14,0)="Yes"," "&amp;Timeline,IF(VLOOKUP(L3254,ActivityList[#Data],14,0)="Figure"," "&amp;Timeline&amp;Figure,"")),"")</f>
        <v/>
      </c>
      <c r="C3254" s="85" t="str">
        <v>Solve Test 8 Puzzles 1-2</v>
      </c>
      <c r="D3254" s="218" t="str">
        <v>+ IQ Mindbenders</v>
      </c>
      <c r="E3254" s="218" t="str">
        <v>Logic</v>
      </c>
      <c r="F3254" s="219">
        <v>0</v>
      </c>
      <c r="G3254" s="5">
        <v>132</v>
      </c>
      <c r="H3254" s="5" t="str">
        <v>Ethan‚ Jesse</v>
      </c>
      <c r="I3254" s="5" t="str">
        <v>Planned</v>
      </c>
      <c r="J3254" s="220">
        <f>_xlfn.XLOOKUP(G3254,Calendar!$A$2:$A$300,Calendar!$B$2:$B$300)</f>
        <v>43536</v>
      </c>
      <c r="K3254" s="5" t="b">
        <f t="shared" ca="1" si="156"/>
        <v>0</v>
      </c>
      <c r="L3254" s="5" t="str">
        <f t="shared" si="157"/>
        <v>Logic+ IQ Mindbenders132</v>
      </c>
    </row>
    <row r="3255" spans="1:12" hidden="1" x14ac:dyDescent="0.25">
      <c r="A3255" s="217" t="str">
        <f t="shared" si="155"/>
        <v>ƒ __/__</v>
      </c>
      <c r="B3255" s="217" t="str">
        <f>IFERROR(IF(VLOOKUP(L3255,ActivityList[#Data],13,0)="Yes"," "&amp;Map,"")&amp;IF(VLOOKUP(L3255,ActivityList[#Data],14,0)="Yes"," "&amp;Timeline,IF(VLOOKUP(L3255,ActivityList[#Data],14,0)="Figure"," "&amp;Timeline&amp;Figure,"")),"")</f>
        <v/>
      </c>
      <c r="C3255" s="85" t="str">
        <v>Solve Test 8 Puzzles 3-4</v>
      </c>
      <c r="D3255" s="218" t="str">
        <v>+ IQ Mindbenders</v>
      </c>
      <c r="E3255" s="218" t="str">
        <v>Logic</v>
      </c>
      <c r="F3255" s="219">
        <v>0</v>
      </c>
      <c r="G3255" s="5">
        <v>133</v>
      </c>
      <c r="H3255" s="5" t="str">
        <v>Ethan‚ Jesse</v>
      </c>
      <c r="I3255" s="5" t="str">
        <v>Planned</v>
      </c>
      <c r="J3255" s="220">
        <f>_xlfn.XLOOKUP(G3255,Calendar!$A$2:$A$300,Calendar!$B$2:$B$300)</f>
        <v>43537</v>
      </c>
      <c r="K3255" s="5" t="b">
        <f t="shared" ca="1" si="156"/>
        <v>0</v>
      </c>
      <c r="L3255" s="5" t="str">
        <f t="shared" si="157"/>
        <v>Logic+ IQ Mindbenders133</v>
      </c>
    </row>
    <row r="3256" spans="1:12" hidden="1" x14ac:dyDescent="0.25">
      <c r="A3256" s="217" t="str">
        <f t="shared" si="155"/>
        <v>ƒ __/__</v>
      </c>
      <c r="B3256" s="217" t="str">
        <f>IFERROR(IF(VLOOKUP(L3256,ActivityList[#Data],13,0)="Yes"," "&amp;Map,"")&amp;IF(VLOOKUP(L3256,ActivityList[#Data],14,0)="Yes"," "&amp;Timeline,IF(VLOOKUP(L3256,ActivityList[#Data],14,0)="Figure"," "&amp;Timeline&amp;Figure,"")),"")</f>
        <v/>
      </c>
      <c r="C3256" s="85" t="str">
        <v>Solve Test 8 Puzzles 5-6</v>
      </c>
      <c r="D3256" s="218" t="str">
        <v>+ IQ Mindbenders</v>
      </c>
      <c r="E3256" s="218" t="str">
        <v>Logic</v>
      </c>
      <c r="F3256" s="219">
        <v>0</v>
      </c>
      <c r="G3256" s="5">
        <v>134</v>
      </c>
      <c r="H3256" s="5" t="str">
        <v>Ethan‚ Jesse</v>
      </c>
      <c r="I3256" s="5" t="str">
        <v>Planned</v>
      </c>
      <c r="J3256" s="220">
        <f>_xlfn.XLOOKUP(G3256,Calendar!$A$2:$A$300,Calendar!$B$2:$B$300)</f>
        <v>43538</v>
      </c>
      <c r="K3256" s="5" t="b">
        <f t="shared" ca="1" si="156"/>
        <v>0</v>
      </c>
      <c r="L3256" s="5" t="str">
        <f t="shared" si="157"/>
        <v>Logic+ IQ Mindbenders134</v>
      </c>
    </row>
    <row r="3257" spans="1:12" hidden="1" x14ac:dyDescent="0.25">
      <c r="A3257" s="217" t="str">
        <f t="shared" si="155"/>
        <v>ƒ __/__</v>
      </c>
      <c r="B3257" s="217" t="str">
        <f>IFERROR(IF(VLOOKUP(L3257,ActivityList[#Data],13,0)="Yes"," "&amp;Map,"")&amp;IF(VLOOKUP(L3257,ActivityList[#Data],14,0)="Yes"," "&amp;Timeline,IF(VLOOKUP(L3257,ActivityList[#Data],14,0)="Figure"," "&amp;Timeline&amp;Figure,"")),"")</f>
        <v/>
      </c>
      <c r="C3257" s="85" t="str">
        <v>Solve Test 8 Puzzles 7-8</v>
      </c>
      <c r="D3257" s="218" t="str">
        <v>+ IQ Mindbenders</v>
      </c>
      <c r="E3257" s="218" t="str">
        <v>Logic</v>
      </c>
      <c r="F3257" s="219">
        <v>0</v>
      </c>
      <c r="G3257" s="5">
        <v>136</v>
      </c>
      <c r="H3257" s="5" t="str">
        <v>Ethan‚ Jesse</v>
      </c>
      <c r="I3257" s="5" t="str">
        <v>Planned</v>
      </c>
      <c r="J3257" s="220">
        <f>_xlfn.XLOOKUP(G3257,Calendar!$A$2:$A$300,Calendar!$B$2:$B$300)</f>
        <v>43542</v>
      </c>
      <c r="K3257" s="5" t="b">
        <f t="shared" ca="1" si="156"/>
        <v>0</v>
      </c>
      <c r="L3257" s="5" t="str">
        <f t="shared" si="157"/>
        <v>Logic+ IQ Mindbenders136</v>
      </c>
    </row>
    <row r="3258" spans="1:12" hidden="1" x14ac:dyDescent="0.25">
      <c r="A3258" s="217" t="str">
        <f t="shared" si="155"/>
        <v>ƒ __/__</v>
      </c>
      <c r="B3258" s="217" t="str">
        <f>IFERROR(IF(VLOOKUP(L3258,ActivityList[#Data],13,0)="Yes"," "&amp;Map,"")&amp;IF(VLOOKUP(L3258,ActivityList[#Data],14,0)="Yes"," "&amp;Timeline,IF(VLOOKUP(L3258,ActivityList[#Data],14,0)="Figure"," "&amp;Timeline&amp;Figure,"")),"")</f>
        <v/>
      </c>
      <c r="C3258" s="85" t="str">
        <v>Solve Test 8 Puzzles 9-10</v>
      </c>
      <c r="D3258" s="218" t="str">
        <v>+ IQ Mindbenders</v>
      </c>
      <c r="E3258" s="218" t="str">
        <v>Logic</v>
      </c>
      <c r="F3258" s="219">
        <v>0</v>
      </c>
      <c r="G3258" s="5">
        <v>137</v>
      </c>
      <c r="H3258" s="5" t="str">
        <v>Ethan‚ Jesse</v>
      </c>
      <c r="I3258" s="5" t="str">
        <v>Planned</v>
      </c>
      <c r="J3258" s="220">
        <f>_xlfn.XLOOKUP(G3258,Calendar!$A$2:$A$300,Calendar!$B$2:$B$300)</f>
        <v>43543</v>
      </c>
      <c r="K3258" s="5" t="b">
        <f t="shared" ca="1" si="156"/>
        <v>0</v>
      </c>
      <c r="L3258" s="5" t="str">
        <f t="shared" si="157"/>
        <v>Logic+ IQ Mindbenders137</v>
      </c>
    </row>
    <row r="3259" spans="1:12" hidden="1" x14ac:dyDescent="0.25">
      <c r="A3259" s="217" t="str">
        <f t="shared" si="155"/>
        <v>ƒ __/__</v>
      </c>
      <c r="B3259" s="217" t="str">
        <f>IFERROR(IF(VLOOKUP(L3259,ActivityList[#Data],13,0)="Yes"," "&amp;Map,"")&amp;IF(VLOOKUP(L3259,ActivityList[#Data],14,0)="Yes"," "&amp;Timeline,IF(VLOOKUP(L3259,ActivityList[#Data],14,0)="Figure"," "&amp;Timeline&amp;Figure,"")),"")</f>
        <v/>
      </c>
      <c r="C3259" s="85" t="str">
        <v>Solve Test 8 Puzzles 11-12</v>
      </c>
      <c r="D3259" s="218" t="str">
        <v>+ IQ Mindbenders</v>
      </c>
      <c r="E3259" s="218" t="str">
        <v>Logic</v>
      </c>
      <c r="F3259" s="219">
        <v>0</v>
      </c>
      <c r="G3259" s="5">
        <v>138</v>
      </c>
      <c r="H3259" s="5" t="str">
        <v>Ethan‚ Jesse</v>
      </c>
      <c r="I3259" s="5" t="str">
        <v>Planned</v>
      </c>
      <c r="J3259" s="220">
        <f>_xlfn.XLOOKUP(G3259,Calendar!$A$2:$A$300,Calendar!$B$2:$B$300)</f>
        <v>43544</v>
      </c>
      <c r="K3259" s="5" t="b">
        <f t="shared" ca="1" si="156"/>
        <v>0</v>
      </c>
      <c r="L3259" s="5" t="str">
        <f t="shared" si="157"/>
        <v>Logic+ IQ Mindbenders138</v>
      </c>
    </row>
    <row r="3260" spans="1:12" hidden="1" x14ac:dyDescent="0.25">
      <c r="A3260" s="217" t="str">
        <f t="shared" si="155"/>
        <v>ƒ __/__</v>
      </c>
      <c r="B3260" s="217" t="str">
        <f>IFERROR(IF(VLOOKUP(L3260,ActivityList[#Data],13,0)="Yes"," "&amp;Map,"")&amp;IF(VLOOKUP(L3260,ActivityList[#Data],14,0)="Yes"," "&amp;Timeline,IF(VLOOKUP(L3260,ActivityList[#Data],14,0)="Figure"," "&amp;Timeline&amp;Figure,"")),"")</f>
        <v/>
      </c>
      <c r="C3260" s="85" t="str">
        <v>Solve Test 8 Puzzles 13-14</v>
      </c>
      <c r="D3260" s="218" t="str">
        <v>+ IQ Mindbenders</v>
      </c>
      <c r="E3260" s="218" t="str">
        <v>Logic</v>
      </c>
      <c r="F3260" s="219">
        <v>0</v>
      </c>
      <c r="G3260" s="5">
        <v>139</v>
      </c>
      <c r="H3260" s="5" t="str">
        <v>Ethan‚ Jesse</v>
      </c>
      <c r="I3260" s="5" t="str">
        <v>Planned</v>
      </c>
      <c r="J3260" s="220">
        <f>_xlfn.XLOOKUP(G3260,Calendar!$A$2:$A$300,Calendar!$B$2:$B$300)</f>
        <v>43545</v>
      </c>
      <c r="K3260" s="5" t="b">
        <f t="shared" ca="1" si="156"/>
        <v>0</v>
      </c>
      <c r="L3260" s="5" t="str">
        <f t="shared" si="157"/>
        <v>Logic+ IQ Mindbenders139</v>
      </c>
    </row>
    <row r="3261" spans="1:12" hidden="1" x14ac:dyDescent="0.25">
      <c r="A3261" s="217" t="str">
        <f t="shared" si="155"/>
        <v>ƒ __/__</v>
      </c>
      <c r="B3261" s="217" t="str">
        <f>IFERROR(IF(VLOOKUP(L3261,ActivityList[#Data],13,0)="Yes"," "&amp;Map,"")&amp;IF(VLOOKUP(L3261,ActivityList[#Data],14,0)="Yes"," "&amp;Timeline,IF(VLOOKUP(L3261,ActivityList[#Data],14,0)="Figure"," "&amp;Timeline&amp;Figure,"")),"")</f>
        <v/>
      </c>
      <c r="C3261" s="85" t="str">
        <v>Solve Test 8 Puzzles 15-16</v>
      </c>
      <c r="D3261" s="218" t="str">
        <v>+ IQ Mindbenders</v>
      </c>
      <c r="E3261" s="218" t="str">
        <v>Logic</v>
      </c>
      <c r="F3261" s="219">
        <v>0</v>
      </c>
      <c r="G3261" s="5">
        <v>141</v>
      </c>
      <c r="H3261" s="5" t="str">
        <v>Ethan‚ Jesse</v>
      </c>
      <c r="I3261" s="5" t="str">
        <v>Planned</v>
      </c>
      <c r="J3261" s="220">
        <f>_xlfn.XLOOKUP(G3261,Calendar!$A$2:$A$300,Calendar!$B$2:$B$300)</f>
        <v>43549</v>
      </c>
      <c r="K3261" s="5" t="b">
        <f t="shared" ca="1" si="156"/>
        <v>0</v>
      </c>
      <c r="L3261" s="5" t="str">
        <f t="shared" si="157"/>
        <v>Logic+ IQ Mindbenders141</v>
      </c>
    </row>
    <row r="3262" spans="1:12" hidden="1" x14ac:dyDescent="0.25">
      <c r="A3262" s="217" t="str">
        <f t="shared" si="155"/>
        <v>ƒ __/__</v>
      </c>
      <c r="B3262" s="217" t="str">
        <f>IFERROR(IF(VLOOKUP(L3262,ActivityList[#Data],13,0)="Yes"," "&amp;Map,"")&amp;IF(VLOOKUP(L3262,ActivityList[#Data],14,0)="Yes"," "&amp;Timeline,IF(VLOOKUP(L3262,ActivityList[#Data],14,0)="Figure"," "&amp;Timeline&amp;Figure,"")),"")</f>
        <v/>
      </c>
      <c r="C3262" s="85" t="str">
        <v>Solve Test 8 Puzzles 17-18</v>
      </c>
      <c r="D3262" s="218" t="str">
        <v>+ IQ Mindbenders</v>
      </c>
      <c r="E3262" s="218" t="str">
        <v>Logic</v>
      </c>
      <c r="F3262" s="219">
        <v>0</v>
      </c>
      <c r="G3262" s="5">
        <v>142</v>
      </c>
      <c r="H3262" s="5" t="str">
        <v>Ethan‚ Jesse</v>
      </c>
      <c r="I3262" s="5" t="str">
        <v>Planned</v>
      </c>
      <c r="J3262" s="220">
        <f>_xlfn.XLOOKUP(G3262,Calendar!$A$2:$A$300,Calendar!$B$2:$B$300)</f>
        <v>43550</v>
      </c>
      <c r="K3262" s="5" t="b">
        <f t="shared" ca="1" si="156"/>
        <v>0</v>
      </c>
      <c r="L3262" s="5" t="str">
        <f t="shared" si="157"/>
        <v>Logic+ IQ Mindbenders142</v>
      </c>
    </row>
    <row r="3263" spans="1:12" hidden="1" x14ac:dyDescent="0.25">
      <c r="A3263" s="217" t="str">
        <f t="shared" si="155"/>
        <v>ƒ __/__</v>
      </c>
      <c r="B3263" s="217" t="str">
        <f>IFERROR(IF(VLOOKUP(L3263,ActivityList[#Data],13,0)="Yes"," "&amp;Map,"")&amp;IF(VLOOKUP(L3263,ActivityList[#Data],14,0)="Yes"," "&amp;Timeline,IF(VLOOKUP(L3263,ActivityList[#Data],14,0)="Figure"," "&amp;Timeline&amp;Figure,"")),"")</f>
        <v/>
      </c>
      <c r="C3263" s="85" t="str">
        <v>Solve Test 8 Puzzles 19-20</v>
      </c>
      <c r="D3263" s="218" t="str">
        <v>+ IQ Mindbenders</v>
      </c>
      <c r="E3263" s="218" t="str">
        <v>Logic</v>
      </c>
      <c r="F3263" s="219">
        <v>0</v>
      </c>
      <c r="G3263" s="5">
        <v>143</v>
      </c>
      <c r="H3263" s="5" t="str">
        <v>Ethan‚ Jesse</v>
      </c>
      <c r="I3263" s="5" t="str">
        <v>Planned</v>
      </c>
      <c r="J3263" s="220">
        <f>_xlfn.XLOOKUP(G3263,Calendar!$A$2:$A$300,Calendar!$B$2:$B$300)</f>
        <v>43551</v>
      </c>
      <c r="K3263" s="5" t="b">
        <f t="shared" ca="1" si="156"/>
        <v>0</v>
      </c>
      <c r="L3263" s="5" t="str">
        <f t="shared" si="157"/>
        <v>Logic+ IQ Mindbenders143</v>
      </c>
    </row>
    <row r="3264" spans="1:12" hidden="1" x14ac:dyDescent="0.25">
      <c r="A3264" s="217" t="str">
        <f t="shared" si="155"/>
        <v>ƒ __/__</v>
      </c>
      <c r="B3264" s="217" t="str">
        <f>IFERROR(IF(VLOOKUP(L3264,ActivityList[#Data],13,0)="Yes"," "&amp;Map,"")&amp;IF(VLOOKUP(L3264,ActivityList[#Data],14,0)="Yes"," "&amp;Timeline,IF(VLOOKUP(L3264,ActivityList[#Data],14,0)="Figure"," "&amp;Timeline&amp;Figure,"")),"")</f>
        <v/>
      </c>
      <c r="C3264" s="85" t="str">
        <v>Solve Test 8 Puzzles 21-22</v>
      </c>
      <c r="D3264" s="218" t="str">
        <v>+ IQ Mindbenders</v>
      </c>
      <c r="E3264" s="218" t="str">
        <v>Logic</v>
      </c>
      <c r="F3264" s="219">
        <v>0</v>
      </c>
      <c r="G3264" s="5">
        <v>144</v>
      </c>
      <c r="H3264" s="5" t="str">
        <v>Ethan‚ Jesse</v>
      </c>
      <c r="I3264" s="5" t="str">
        <v>Planned</v>
      </c>
      <c r="J3264" s="220">
        <f>_xlfn.XLOOKUP(G3264,Calendar!$A$2:$A$300,Calendar!$B$2:$B$300)</f>
        <v>43552</v>
      </c>
      <c r="K3264" s="5" t="b">
        <f t="shared" ca="1" si="156"/>
        <v>0</v>
      </c>
      <c r="L3264" s="5" t="str">
        <f t="shared" si="157"/>
        <v>Logic+ IQ Mindbenders144</v>
      </c>
    </row>
    <row r="3265" spans="1:12" hidden="1" x14ac:dyDescent="0.25">
      <c r="A3265" s="217" t="str">
        <f t="shared" si="155"/>
        <v>ƒ __/__</v>
      </c>
      <c r="B3265" s="217" t="str">
        <f>IFERROR(IF(VLOOKUP(L3265,ActivityList[#Data],13,0)="Yes"," "&amp;Map,"")&amp;IF(VLOOKUP(L3265,ActivityList[#Data],14,0)="Yes"," "&amp;Timeline,IF(VLOOKUP(L3265,ActivityList[#Data],14,0)="Figure"," "&amp;Timeline&amp;Figure,"")),"")</f>
        <v/>
      </c>
      <c r="C3265" s="85" t="str">
        <v>Solve Test 8 Puzzles 23-24</v>
      </c>
      <c r="D3265" s="218" t="str">
        <v>+ IQ Mindbenders</v>
      </c>
      <c r="E3265" s="218" t="str">
        <v>Logic</v>
      </c>
      <c r="F3265" s="219">
        <v>0</v>
      </c>
      <c r="G3265" s="5">
        <v>146</v>
      </c>
      <c r="H3265" s="5" t="str">
        <v>Ethan‚ Jesse</v>
      </c>
      <c r="I3265" s="5" t="str">
        <v>Planned</v>
      </c>
      <c r="J3265" s="220">
        <f>_xlfn.XLOOKUP(G3265,Calendar!$A$2:$A$300,Calendar!$B$2:$B$300)</f>
        <v>43556</v>
      </c>
      <c r="K3265" s="5" t="b">
        <f t="shared" ca="1" si="156"/>
        <v>0</v>
      </c>
      <c r="L3265" s="5" t="str">
        <f t="shared" si="157"/>
        <v>Logic+ IQ Mindbenders146</v>
      </c>
    </row>
    <row r="3266" spans="1:12" hidden="1" x14ac:dyDescent="0.25">
      <c r="A3266" s="217" t="str">
        <f t="shared" si="155"/>
        <v>ƒ __/__</v>
      </c>
      <c r="B3266" s="217" t="str">
        <f>IFERROR(IF(VLOOKUP(L3266,ActivityList[#Data],13,0)="Yes"," "&amp;Map,"")&amp;IF(VLOOKUP(L3266,ActivityList[#Data],14,0)="Yes"," "&amp;Timeline,IF(VLOOKUP(L3266,ActivityList[#Data],14,0)="Figure"," "&amp;Timeline&amp;Figure,"")),"")</f>
        <v/>
      </c>
      <c r="C3266" s="85" t="str">
        <v>Solve Test 8 Puzzles 25-26</v>
      </c>
      <c r="D3266" s="218" t="str">
        <v>+ IQ Mindbenders</v>
      </c>
      <c r="E3266" s="218" t="str">
        <v>Logic</v>
      </c>
      <c r="F3266" s="219">
        <v>0</v>
      </c>
      <c r="G3266" s="5">
        <v>147</v>
      </c>
      <c r="H3266" s="5" t="str">
        <v>Ethan‚ Jesse</v>
      </c>
      <c r="I3266" s="5" t="str">
        <v>Planned</v>
      </c>
      <c r="J3266" s="220">
        <f>_xlfn.XLOOKUP(G3266,Calendar!$A$2:$A$300,Calendar!$B$2:$B$300)</f>
        <v>43557</v>
      </c>
      <c r="K3266" s="5" t="b">
        <f t="shared" ca="1" si="156"/>
        <v>0</v>
      </c>
      <c r="L3266" s="5" t="str">
        <f t="shared" si="157"/>
        <v>Logic+ IQ Mindbenders147</v>
      </c>
    </row>
    <row r="3267" spans="1:12" hidden="1" x14ac:dyDescent="0.25">
      <c r="A3267" s="217" t="str">
        <f t="shared" si="155"/>
        <v>ƒ __/__</v>
      </c>
      <c r="B3267" s="217" t="str">
        <f>IFERROR(IF(VLOOKUP(L3267,ActivityList[#Data],13,0)="Yes"," "&amp;Map,"")&amp;IF(VLOOKUP(L3267,ActivityList[#Data],14,0)="Yes"," "&amp;Timeline,IF(VLOOKUP(L3267,ActivityList[#Data],14,0)="Figure"," "&amp;Timeline&amp;Figure,"")),"")</f>
        <v/>
      </c>
      <c r="C3267" s="85" t="str">
        <v>Solve Test 8 Puzzles 27-28</v>
      </c>
      <c r="D3267" s="218" t="str">
        <v>+ IQ Mindbenders</v>
      </c>
      <c r="E3267" s="218" t="str">
        <v>Logic</v>
      </c>
      <c r="F3267" s="219">
        <v>0</v>
      </c>
      <c r="G3267" s="5">
        <v>148</v>
      </c>
      <c r="H3267" s="5" t="str">
        <v>Ethan‚ Jesse</v>
      </c>
      <c r="I3267" s="5" t="str">
        <v>Planned</v>
      </c>
      <c r="J3267" s="220">
        <f>_xlfn.XLOOKUP(G3267,Calendar!$A$2:$A$300,Calendar!$B$2:$B$300)</f>
        <v>43558</v>
      </c>
      <c r="K3267" s="5" t="b">
        <f t="shared" ca="1" si="156"/>
        <v>0</v>
      </c>
      <c r="L3267" s="5" t="str">
        <f t="shared" si="157"/>
        <v>Logic+ IQ Mindbenders148</v>
      </c>
    </row>
    <row r="3268" spans="1:12" hidden="1" x14ac:dyDescent="0.25">
      <c r="A3268" s="217" t="str">
        <f t="shared" si="155"/>
        <v>ƒ __/__</v>
      </c>
      <c r="B3268" s="217" t="str">
        <f>IFERROR(IF(VLOOKUP(L3268,ActivityList[#Data],13,0)="Yes"," "&amp;Map,"")&amp;IF(VLOOKUP(L3268,ActivityList[#Data],14,0)="Yes"," "&amp;Timeline,IF(VLOOKUP(L3268,ActivityList[#Data],14,0)="Figure"," "&amp;Timeline&amp;Figure,"")),"")</f>
        <v/>
      </c>
      <c r="C3268" s="85" t="str">
        <v>Solve Test 8 Puzzles 29-30</v>
      </c>
      <c r="D3268" s="218" t="str">
        <v>+ IQ Mindbenders</v>
      </c>
      <c r="E3268" s="218" t="str">
        <v>Logic</v>
      </c>
      <c r="F3268" s="219">
        <v>0</v>
      </c>
      <c r="G3268" s="5">
        <v>149</v>
      </c>
      <c r="H3268" s="5" t="str">
        <v>Ethan‚ Jesse</v>
      </c>
      <c r="I3268" s="5" t="str">
        <v>Planned</v>
      </c>
      <c r="J3268" s="220">
        <f>_xlfn.XLOOKUP(G3268,Calendar!$A$2:$A$300,Calendar!$B$2:$B$300)</f>
        <v>43559</v>
      </c>
      <c r="K3268" s="5" t="b">
        <f t="shared" ca="1" si="156"/>
        <v>0</v>
      </c>
      <c r="L3268" s="5" t="str">
        <f t="shared" si="157"/>
        <v>Logic+ IQ Mindbenders149</v>
      </c>
    </row>
    <row r="3269" spans="1:12" hidden="1" x14ac:dyDescent="0.25">
      <c r="A3269" s="217" t="str">
        <f t="shared" ref="A3269:A3332" si="158">Planned&amp;" __/__"</f>
        <v>ƒ __/__</v>
      </c>
      <c r="B3269" s="217" t="str">
        <f>IFERROR(IF(VLOOKUP(L3269,ActivityList[#Data],13,0)="Yes"," "&amp;Map,"")&amp;IF(VLOOKUP(L3269,ActivityList[#Data],14,0)="Yes"," "&amp;Timeline,IF(VLOOKUP(L3269,ActivityList[#Data],14,0)="Figure"," "&amp;Timeline&amp;Figure,"")),"")</f>
        <v/>
      </c>
      <c r="C3269" s="85" t="str">
        <v>Solve Test 9 Puzzles 1-2</v>
      </c>
      <c r="D3269" s="218" t="str">
        <v>+ IQ Mindbenders</v>
      </c>
      <c r="E3269" s="218" t="str">
        <v>Logic</v>
      </c>
      <c r="F3269" s="219">
        <v>0</v>
      </c>
      <c r="G3269" s="5">
        <v>151</v>
      </c>
      <c r="H3269" s="5" t="str">
        <v>Ethan‚ Jesse</v>
      </c>
      <c r="I3269" s="5" t="str">
        <v>Planned</v>
      </c>
      <c r="J3269" s="220">
        <f>_xlfn.XLOOKUP(G3269,Calendar!$A$2:$A$300,Calendar!$B$2:$B$300)</f>
        <v>43563</v>
      </c>
      <c r="K3269" s="5" t="b">
        <f t="shared" ca="1" si="156"/>
        <v>0</v>
      </c>
      <c r="L3269" s="5" t="str">
        <f t="shared" si="157"/>
        <v>Logic+ IQ Mindbenders151</v>
      </c>
    </row>
    <row r="3270" spans="1:12" hidden="1" x14ac:dyDescent="0.25">
      <c r="A3270" s="217" t="str">
        <f t="shared" si="158"/>
        <v>ƒ __/__</v>
      </c>
      <c r="B3270" s="217" t="str">
        <f>IFERROR(IF(VLOOKUP(L3270,ActivityList[#Data],13,0)="Yes"," "&amp;Map,"")&amp;IF(VLOOKUP(L3270,ActivityList[#Data],14,0)="Yes"," "&amp;Timeline,IF(VLOOKUP(L3270,ActivityList[#Data],14,0)="Figure"," "&amp;Timeline&amp;Figure,"")),"")</f>
        <v/>
      </c>
      <c r="C3270" s="85" t="str">
        <v>Solve Test 9 Puzzles 3-4</v>
      </c>
      <c r="D3270" s="218" t="str">
        <v>+ IQ Mindbenders</v>
      </c>
      <c r="E3270" s="218" t="str">
        <v>Logic</v>
      </c>
      <c r="F3270" s="219">
        <v>0</v>
      </c>
      <c r="G3270" s="5">
        <v>152</v>
      </c>
      <c r="H3270" s="5" t="str">
        <v>Ethan‚ Jesse</v>
      </c>
      <c r="I3270" s="5" t="str">
        <v>Planned</v>
      </c>
      <c r="J3270" s="220">
        <f>_xlfn.XLOOKUP(G3270,Calendar!$A$2:$A$300,Calendar!$B$2:$B$300)</f>
        <v>43564</v>
      </c>
      <c r="K3270" s="5" t="b">
        <f t="shared" ca="1" si="156"/>
        <v>0</v>
      </c>
      <c r="L3270" s="5" t="str">
        <f t="shared" si="157"/>
        <v>Logic+ IQ Mindbenders152</v>
      </c>
    </row>
    <row r="3271" spans="1:12" hidden="1" x14ac:dyDescent="0.25">
      <c r="A3271" s="217" t="str">
        <f t="shared" si="158"/>
        <v>ƒ __/__</v>
      </c>
      <c r="B3271" s="217" t="str">
        <f>IFERROR(IF(VLOOKUP(L3271,ActivityList[#Data],13,0)="Yes"," "&amp;Map,"")&amp;IF(VLOOKUP(L3271,ActivityList[#Data],14,0)="Yes"," "&amp;Timeline,IF(VLOOKUP(L3271,ActivityList[#Data],14,0)="Figure"," "&amp;Timeline&amp;Figure,"")),"")</f>
        <v/>
      </c>
      <c r="C3271" s="85" t="str">
        <v>Solve Test 9 Puzzles 5-6</v>
      </c>
      <c r="D3271" s="218" t="str">
        <v>+ IQ Mindbenders</v>
      </c>
      <c r="E3271" s="218" t="str">
        <v>Logic</v>
      </c>
      <c r="F3271" s="219">
        <v>0</v>
      </c>
      <c r="G3271" s="5">
        <v>153</v>
      </c>
      <c r="H3271" s="5" t="str">
        <v>Ethan‚ Jesse</v>
      </c>
      <c r="I3271" s="5" t="str">
        <v>Planned</v>
      </c>
      <c r="J3271" s="220">
        <f>_xlfn.XLOOKUP(G3271,Calendar!$A$2:$A$300,Calendar!$B$2:$B$300)</f>
        <v>43565</v>
      </c>
      <c r="K3271" s="5" t="b">
        <f t="shared" ca="1" si="156"/>
        <v>0</v>
      </c>
      <c r="L3271" s="5" t="str">
        <f t="shared" si="157"/>
        <v>Logic+ IQ Mindbenders153</v>
      </c>
    </row>
    <row r="3272" spans="1:12" hidden="1" x14ac:dyDescent="0.25">
      <c r="A3272" s="217" t="str">
        <f t="shared" si="158"/>
        <v>ƒ __/__</v>
      </c>
      <c r="B3272" s="217" t="str">
        <f>IFERROR(IF(VLOOKUP(L3272,ActivityList[#Data],13,0)="Yes"," "&amp;Map,"")&amp;IF(VLOOKUP(L3272,ActivityList[#Data],14,0)="Yes"," "&amp;Timeline,IF(VLOOKUP(L3272,ActivityList[#Data],14,0)="Figure"," "&amp;Timeline&amp;Figure,"")),"")</f>
        <v/>
      </c>
      <c r="C3272" s="85" t="str">
        <v>Solve Test 9 Puzzles 7-8</v>
      </c>
      <c r="D3272" s="218" t="str">
        <v>+ IQ Mindbenders</v>
      </c>
      <c r="E3272" s="218" t="str">
        <v>Logic</v>
      </c>
      <c r="F3272" s="219">
        <v>0</v>
      </c>
      <c r="G3272" s="5">
        <v>154</v>
      </c>
      <c r="H3272" s="5" t="str">
        <v>Ethan‚ Jesse</v>
      </c>
      <c r="I3272" s="5" t="str">
        <v>Planned</v>
      </c>
      <c r="J3272" s="220">
        <f>_xlfn.XLOOKUP(G3272,Calendar!$A$2:$A$300,Calendar!$B$2:$B$300)</f>
        <v>43566</v>
      </c>
      <c r="K3272" s="5" t="b">
        <f t="shared" ca="1" si="156"/>
        <v>0</v>
      </c>
      <c r="L3272" s="5" t="str">
        <f t="shared" si="157"/>
        <v>Logic+ IQ Mindbenders154</v>
      </c>
    </row>
    <row r="3273" spans="1:12" hidden="1" x14ac:dyDescent="0.25">
      <c r="A3273" s="217" t="str">
        <f t="shared" si="158"/>
        <v>ƒ __/__</v>
      </c>
      <c r="B3273" s="217" t="str">
        <f>IFERROR(IF(VLOOKUP(L3273,ActivityList[#Data],13,0)="Yes"," "&amp;Map,"")&amp;IF(VLOOKUP(L3273,ActivityList[#Data],14,0)="Yes"," "&amp;Timeline,IF(VLOOKUP(L3273,ActivityList[#Data],14,0)="Figure"," "&amp;Timeline&amp;Figure,"")),"")</f>
        <v/>
      </c>
      <c r="C3273" s="85" t="str">
        <v>Solve Test 9 Puzzles 9-10</v>
      </c>
      <c r="D3273" s="218" t="str">
        <v>+ IQ Mindbenders</v>
      </c>
      <c r="E3273" s="218" t="str">
        <v>Logic</v>
      </c>
      <c r="F3273" s="219">
        <v>0</v>
      </c>
      <c r="G3273" s="5">
        <v>156</v>
      </c>
      <c r="H3273" s="5" t="str">
        <v>Ethan‚ Jesse</v>
      </c>
      <c r="I3273" s="5" t="str">
        <v>Planned</v>
      </c>
      <c r="J3273" s="220">
        <f>_xlfn.XLOOKUP(G3273,Calendar!$A$2:$A$300,Calendar!$B$2:$B$300)</f>
        <v>43570</v>
      </c>
      <c r="K3273" s="5" t="b">
        <f t="shared" ca="1" si="156"/>
        <v>0</v>
      </c>
      <c r="L3273" s="5" t="str">
        <f t="shared" si="157"/>
        <v>Logic+ IQ Mindbenders156</v>
      </c>
    </row>
    <row r="3274" spans="1:12" hidden="1" x14ac:dyDescent="0.25">
      <c r="A3274" s="217" t="str">
        <f t="shared" si="158"/>
        <v>ƒ __/__</v>
      </c>
      <c r="B3274" s="217" t="str">
        <f>IFERROR(IF(VLOOKUP(L3274,ActivityList[#Data],13,0)="Yes"," "&amp;Map,"")&amp;IF(VLOOKUP(L3274,ActivityList[#Data],14,0)="Yes"," "&amp;Timeline,IF(VLOOKUP(L3274,ActivityList[#Data],14,0)="Figure"," "&amp;Timeline&amp;Figure,"")),"")</f>
        <v/>
      </c>
      <c r="C3274" s="85" t="str">
        <v>Solve Test 9 Puzzles 11-12</v>
      </c>
      <c r="D3274" s="218" t="str">
        <v>+ IQ Mindbenders</v>
      </c>
      <c r="E3274" s="218" t="str">
        <v>Logic</v>
      </c>
      <c r="F3274" s="219">
        <v>0</v>
      </c>
      <c r="G3274" s="5">
        <v>157</v>
      </c>
      <c r="H3274" s="5" t="str">
        <v>Ethan‚ Jesse</v>
      </c>
      <c r="I3274" s="5" t="str">
        <v>Planned</v>
      </c>
      <c r="J3274" s="220">
        <f>_xlfn.XLOOKUP(G3274,Calendar!$A$2:$A$300,Calendar!$B$2:$B$300)</f>
        <v>43571</v>
      </c>
      <c r="K3274" s="5" t="b">
        <f t="shared" ca="1" si="156"/>
        <v>0</v>
      </c>
      <c r="L3274" s="5" t="str">
        <f t="shared" si="157"/>
        <v>Logic+ IQ Mindbenders157</v>
      </c>
    </row>
    <row r="3275" spans="1:12" hidden="1" x14ac:dyDescent="0.25">
      <c r="A3275" s="217" t="str">
        <f t="shared" si="158"/>
        <v>ƒ __/__</v>
      </c>
      <c r="B3275" s="217" t="str">
        <f>IFERROR(IF(VLOOKUP(L3275,ActivityList[#Data],13,0)="Yes"," "&amp;Map,"")&amp;IF(VLOOKUP(L3275,ActivityList[#Data],14,0)="Yes"," "&amp;Timeline,IF(VLOOKUP(L3275,ActivityList[#Data],14,0)="Figure"," "&amp;Timeline&amp;Figure,"")),"")</f>
        <v/>
      </c>
      <c r="C3275" s="85" t="str">
        <v>Solve Test 9 Puzzles 13-14</v>
      </c>
      <c r="D3275" s="218" t="str">
        <v>+ IQ Mindbenders</v>
      </c>
      <c r="E3275" s="218" t="str">
        <v>Logic</v>
      </c>
      <c r="F3275" s="219">
        <v>0</v>
      </c>
      <c r="G3275" s="5">
        <v>158</v>
      </c>
      <c r="H3275" s="5" t="str">
        <v>Ethan‚ Jesse</v>
      </c>
      <c r="I3275" s="5" t="str">
        <v>Planned</v>
      </c>
      <c r="J3275" s="220">
        <f>_xlfn.XLOOKUP(G3275,Calendar!$A$2:$A$300,Calendar!$B$2:$B$300)</f>
        <v>43572</v>
      </c>
      <c r="K3275" s="5" t="b">
        <f t="shared" ca="1" si="156"/>
        <v>0</v>
      </c>
      <c r="L3275" s="5" t="str">
        <f t="shared" si="157"/>
        <v>Logic+ IQ Mindbenders158</v>
      </c>
    </row>
    <row r="3276" spans="1:12" hidden="1" x14ac:dyDescent="0.25">
      <c r="A3276" s="217" t="str">
        <f t="shared" si="158"/>
        <v>ƒ __/__</v>
      </c>
      <c r="B3276" s="217" t="str">
        <f>IFERROR(IF(VLOOKUP(L3276,ActivityList[#Data],13,0)="Yes"," "&amp;Map,"")&amp;IF(VLOOKUP(L3276,ActivityList[#Data],14,0)="Yes"," "&amp;Timeline,IF(VLOOKUP(L3276,ActivityList[#Data],14,0)="Figure"," "&amp;Timeline&amp;Figure,"")),"")</f>
        <v/>
      </c>
      <c r="C3276" s="85" t="str">
        <v>Solve Test 9 Puzzles 15-16</v>
      </c>
      <c r="D3276" s="218" t="str">
        <v>+ IQ Mindbenders</v>
      </c>
      <c r="E3276" s="218" t="str">
        <v>Logic</v>
      </c>
      <c r="F3276" s="219">
        <v>0</v>
      </c>
      <c r="G3276" s="5">
        <v>159</v>
      </c>
      <c r="H3276" s="5" t="str">
        <v>Ethan‚ Jesse</v>
      </c>
      <c r="I3276" s="5" t="str">
        <v>Planned</v>
      </c>
      <c r="J3276" s="220">
        <f>_xlfn.XLOOKUP(G3276,Calendar!$A$2:$A$300,Calendar!$B$2:$B$300)</f>
        <v>43573</v>
      </c>
      <c r="K3276" s="5" t="b">
        <f t="shared" ca="1" si="156"/>
        <v>0</v>
      </c>
      <c r="L3276" s="5" t="str">
        <f t="shared" si="157"/>
        <v>Logic+ IQ Mindbenders159</v>
      </c>
    </row>
    <row r="3277" spans="1:12" hidden="1" x14ac:dyDescent="0.25">
      <c r="A3277" s="217" t="str">
        <f t="shared" si="158"/>
        <v>ƒ __/__</v>
      </c>
      <c r="B3277" s="217" t="str">
        <f>IFERROR(IF(VLOOKUP(L3277,ActivityList[#Data],13,0)="Yes"," "&amp;Map,"")&amp;IF(VLOOKUP(L3277,ActivityList[#Data],14,0)="Yes"," "&amp;Timeline,IF(VLOOKUP(L3277,ActivityList[#Data],14,0)="Figure"," "&amp;Timeline&amp;Figure,"")),"")</f>
        <v/>
      </c>
      <c r="C3277" s="85" t="str">
        <v>Solve Test 9 Puzzles 17-18</v>
      </c>
      <c r="D3277" s="218" t="str">
        <v>+ IQ Mindbenders</v>
      </c>
      <c r="E3277" s="218" t="str">
        <v>Logic</v>
      </c>
      <c r="F3277" s="219">
        <v>0</v>
      </c>
      <c r="G3277" s="5">
        <v>161</v>
      </c>
      <c r="H3277" s="5" t="str">
        <v>Ethan‚ Jesse</v>
      </c>
      <c r="I3277" s="5" t="str">
        <v>Planned</v>
      </c>
      <c r="J3277" s="220">
        <f>_xlfn.XLOOKUP(G3277,Calendar!$A$2:$A$300,Calendar!$B$2:$B$300)</f>
        <v>43577</v>
      </c>
      <c r="K3277" s="5" t="b">
        <f t="shared" ca="1" si="156"/>
        <v>0</v>
      </c>
      <c r="L3277" s="5" t="str">
        <f t="shared" si="157"/>
        <v>Logic+ IQ Mindbenders161</v>
      </c>
    </row>
    <row r="3278" spans="1:12" hidden="1" x14ac:dyDescent="0.25">
      <c r="A3278" s="217" t="str">
        <f t="shared" si="158"/>
        <v>ƒ __/__</v>
      </c>
      <c r="B3278" s="217" t="str">
        <f>IFERROR(IF(VLOOKUP(L3278,ActivityList[#Data],13,0)="Yes"," "&amp;Map,"")&amp;IF(VLOOKUP(L3278,ActivityList[#Data],14,0)="Yes"," "&amp;Timeline,IF(VLOOKUP(L3278,ActivityList[#Data],14,0)="Figure"," "&amp;Timeline&amp;Figure,"")),"")</f>
        <v/>
      </c>
      <c r="C3278" s="85" t="str">
        <v>Solve Test 9 Puzzles 19-20</v>
      </c>
      <c r="D3278" s="218" t="str">
        <v>+ IQ Mindbenders</v>
      </c>
      <c r="E3278" s="218" t="str">
        <v>Logic</v>
      </c>
      <c r="F3278" s="219">
        <v>0</v>
      </c>
      <c r="G3278" s="5">
        <v>162</v>
      </c>
      <c r="H3278" s="5" t="str">
        <v>Ethan‚ Jesse</v>
      </c>
      <c r="I3278" s="5" t="str">
        <v>Planned</v>
      </c>
      <c r="J3278" s="220">
        <f>_xlfn.XLOOKUP(G3278,Calendar!$A$2:$A$300,Calendar!$B$2:$B$300)</f>
        <v>43578</v>
      </c>
      <c r="K3278" s="5" t="b">
        <f t="shared" ca="1" si="156"/>
        <v>0</v>
      </c>
      <c r="L3278" s="5" t="str">
        <f t="shared" si="157"/>
        <v>Logic+ IQ Mindbenders162</v>
      </c>
    </row>
    <row r="3279" spans="1:12" hidden="1" x14ac:dyDescent="0.25">
      <c r="A3279" s="217" t="str">
        <f t="shared" si="158"/>
        <v>ƒ __/__</v>
      </c>
      <c r="B3279" s="217" t="str">
        <f>IFERROR(IF(VLOOKUP(L3279,ActivityList[#Data],13,0)="Yes"," "&amp;Map,"")&amp;IF(VLOOKUP(L3279,ActivityList[#Data],14,0)="Yes"," "&amp;Timeline,IF(VLOOKUP(L3279,ActivityList[#Data],14,0)="Figure"," "&amp;Timeline&amp;Figure,"")),"")</f>
        <v/>
      </c>
      <c r="C3279" s="85" t="str">
        <v>Solve Test 9 Puzzles 21-22</v>
      </c>
      <c r="D3279" s="218" t="str">
        <v>+ IQ Mindbenders</v>
      </c>
      <c r="E3279" s="218" t="str">
        <v>Logic</v>
      </c>
      <c r="F3279" s="219">
        <v>0</v>
      </c>
      <c r="G3279" s="5">
        <v>163</v>
      </c>
      <c r="H3279" s="5" t="str">
        <v>Ethan‚ Jesse</v>
      </c>
      <c r="I3279" s="5" t="str">
        <v>Planned</v>
      </c>
      <c r="J3279" s="220">
        <f>_xlfn.XLOOKUP(G3279,Calendar!$A$2:$A$300,Calendar!$B$2:$B$300)</f>
        <v>43579</v>
      </c>
      <c r="K3279" s="5" t="b">
        <f t="shared" ca="1" si="156"/>
        <v>0</v>
      </c>
      <c r="L3279" s="5" t="str">
        <f t="shared" si="157"/>
        <v>Logic+ IQ Mindbenders163</v>
      </c>
    </row>
    <row r="3280" spans="1:12" hidden="1" x14ac:dyDescent="0.25">
      <c r="A3280" s="217" t="str">
        <f t="shared" si="158"/>
        <v>ƒ __/__</v>
      </c>
      <c r="B3280" s="217" t="str">
        <f>IFERROR(IF(VLOOKUP(L3280,ActivityList[#Data],13,0)="Yes"," "&amp;Map,"")&amp;IF(VLOOKUP(L3280,ActivityList[#Data],14,0)="Yes"," "&amp;Timeline,IF(VLOOKUP(L3280,ActivityList[#Data],14,0)="Figure"," "&amp;Timeline&amp;Figure,"")),"")</f>
        <v/>
      </c>
      <c r="C3280" s="85" t="str">
        <v>Solve Test 9 Puzzles 23-24</v>
      </c>
      <c r="D3280" s="218" t="str">
        <v>+ IQ Mindbenders</v>
      </c>
      <c r="E3280" s="218" t="str">
        <v>Logic</v>
      </c>
      <c r="F3280" s="219">
        <v>0</v>
      </c>
      <c r="G3280" s="5">
        <v>164</v>
      </c>
      <c r="H3280" s="5" t="str">
        <v>Ethan‚ Jesse</v>
      </c>
      <c r="I3280" s="5" t="str">
        <v>Planned</v>
      </c>
      <c r="J3280" s="220">
        <f>_xlfn.XLOOKUP(G3280,Calendar!$A$2:$A$300,Calendar!$B$2:$B$300)</f>
        <v>43580</v>
      </c>
      <c r="K3280" s="5" t="b">
        <f t="shared" ca="1" si="156"/>
        <v>0</v>
      </c>
      <c r="L3280" s="5" t="str">
        <f t="shared" si="157"/>
        <v>Logic+ IQ Mindbenders164</v>
      </c>
    </row>
    <row r="3281" spans="1:12" hidden="1" x14ac:dyDescent="0.25">
      <c r="A3281" s="217" t="str">
        <f t="shared" si="158"/>
        <v>ƒ __/__</v>
      </c>
      <c r="B3281" s="217" t="str">
        <f>IFERROR(IF(VLOOKUP(L3281,ActivityList[#Data],13,0)="Yes"," "&amp;Map,"")&amp;IF(VLOOKUP(L3281,ActivityList[#Data],14,0)="Yes"," "&amp;Timeline,IF(VLOOKUP(L3281,ActivityList[#Data],14,0)="Figure"," "&amp;Timeline&amp;Figure,"")),"")</f>
        <v/>
      </c>
      <c r="C3281" s="85" t="str">
        <v>Solve Test 9 Puzzles 25-26</v>
      </c>
      <c r="D3281" s="218" t="str">
        <v>+ IQ Mindbenders</v>
      </c>
      <c r="E3281" s="218" t="str">
        <v>Logic</v>
      </c>
      <c r="F3281" s="219">
        <v>0</v>
      </c>
      <c r="G3281" s="5">
        <v>166</v>
      </c>
      <c r="H3281" s="5" t="str">
        <v>Ethan‚ Jesse</v>
      </c>
      <c r="I3281" s="5" t="str">
        <v>Planned</v>
      </c>
      <c r="J3281" s="220">
        <f>_xlfn.XLOOKUP(G3281,Calendar!$A$2:$A$300,Calendar!$B$2:$B$300)</f>
        <v>43584</v>
      </c>
      <c r="K3281" s="5" t="b">
        <f t="shared" ca="1" si="156"/>
        <v>0</v>
      </c>
      <c r="L3281" s="5" t="str">
        <f t="shared" si="157"/>
        <v>Logic+ IQ Mindbenders166</v>
      </c>
    </row>
    <row r="3282" spans="1:12" hidden="1" x14ac:dyDescent="0.25">
      <c r="A3282" s="217" t="str">
        <f t="shared" si="158"/>
        <v>ƒ __/__</v>
      </c>
      <c r="B3282" s="217" t="str">
        <f>IFERROR(IF(VLOOKUP(L3282,ActivityList[#Data],13,0)="Yes"," "&amp;Map,"")&amp;IF(VLOOKUP(L3282,ActivityList[#Data],14,0)="Yes"," "&amp;Timeline,IF(VLOOKUP(L3282,ActivityList[#Data],14,0)="Figure"," "&amp;Timeline&amp;Figure,"")),"")</f>
        <v/>
      </c>
      <c r="C3282" s="85" t="str">
        <v>Solve Test 9 Puzzles 27-28</v>
      </c>
      <c r="D3282" s="218" t="str">
        <v>+ IQ Mindbenders</v>
      </c>
      <c r="E3282" s="218" t="str">
        <v>Logic</v>
      </c>
      <c r="F3282" s="219">
        <v>0</v>
      </c>
      <c r="G3282" s="5">
        <v>167</v>
      </c>
      <c r="H3282" s="5" t="str">
        <v>Ethan‚ Jesse</v>
      </c>
      <c r="I3282" s="5" t="str">
        <v>Planned</v>
      </c>
      <c r="J3282" s="220">
        <f>_xlfn.XLOOKUP(G3282,Calendar!$A$2:$A$300,Calendar!$B$2:$B$300)</f>
        <v>43585</v>
      </c>
      <c r="K3282" s="5" t="b">
        <f t="shared" ca="1" si="156"/>
        <v>0</v>
      </c>
      <c r="L3282" s="5" t="str">
        <f t="shared" si="157"/>
        <v>Logic+ IQ Mindbenders167</v>
      </c>
    </row>
    <row r="3283" spans="1:12" hidden="1" x14ac:dyDescent="0.25">
      <c r="A3283" s="217" t="str">
        <f t="shared" si="158"/>
        <v>ƒ __/__</v>
      </c>
      <c r="B3283" s="217" t="str">
        <f>IFERROR(IF(VLOOKUP(L3283,ActivityList[#Data],13,0)="Yes"," "&amp;Map,"")&amp;IF(VLOOKUP(L3283,ActivityList[#Data],14,0)="Yes"," "&amp;Timeline,IF(VLOOKUP(L3283,ActivityList[#Data],14,0)="Figure"," "&amp;Timeline&amp;Figure,"")),"")</f>
        <v/>
      </c>
      <c r="C3283" s="85" t="str">
        <v>Solve Test 9 Puzzles 29-30</v>
      </c>
      <c r="D3283" s="218" t="str">
        <v>+ IQ Mindbenders</v>
      </c>
      <c r="E3283" s="218" t="str">
        <v>Logic</v>
      </c>
      <c r="F3283" s="219">
        <v>0</v>
      </c>
      <c r="G3283" s="5">
        <v>168</v>
      </c>
      <c r="H3283" s="5" t="str">
        <v>Ethan‚ Jesse</v>
      </c>
      <c r="I3283" s="5" t="str">
        <v>Planned</v>
      </c>
      <c r="J3283" s="220">
        <f>_xlfn.XLOOKUP(G3283,Calendar!$A$2:$A$300,Calendar!$B$2:$B$300)</f>
        <v>43586</v>
      </c>
      <c r="K3283" s="5" t="b">
        <f t="shared" ref="K3283:K3346" ca="1" si="159">J3283&lt;=$D$1</f>
        <v>0</v>
      </c>
      <c r="L3283" s="5" t="str">
        <f t="shared" ref="L3283:L3346" si="160">E3283&amp;D3283&amp;G3283</f>
        <v>Logic+ IQ Mindbenders168</v>
      </c>
    </row>
    <row r="3284" spans="1:12" hidden="1" x14ac:dyDescent="0.25">
      <c r="A3284" s="217" t="str">
        <f t="shared" si="158"/>
        <v>ƒ __/__</v>
      </c>
      <c r="B3284" s="217" t="str">
        <f>IFERROR(IF(VLOOKUP(L3284,ActivityList[#Data],13,0)="Yes"," "&amp;Map,"")&amp;IF(VLOOKUP(L3284,ActivityList[#Data],14,0)="Yes"," "&amp;Timeline,IF(VLOOKUP(L3284,ActivityList[#Data],14,0)="Figure"," "&amp;Timeline&amp;Figure,"")),"")</f>
        <v/>
      </c>
      <c r="C3284" s="85" t="str">
        <v>Solve Test 10 Puzzles 1-2</v>
      </c>
      <c r="D3284" s="218" t="str">
        <v>+ IQ Mindbenders</v>
      </c>
      <c r="E3284" s="218" t="str">
        <v>Logic</v>
      </c>
      <c r="F3284" s="219">
        <v>0</v>
      </c>
      <c r="G3284" s="5">
        <v>169</v>
      </c>
      <c r="H3284" s="5" t="str">
        <v>Ethan‚ Jesse</v>
      </c>
      <c r="I3284" s="5" t="str">
        <v>Planned</v>
      </c>
      <c r="J3284" s="220">
        <f>_xlfn.XLOOKUP(G3284,Calendar!$A$2:$A$300,Calendar!$B$2:$B$300)</f>
        <v>43587</v>
      </c>
      <c r="K3284" s="5" t="b">
        <f t="shared" ca="1" si="159"/>
        <v>0</v>
      </c>
      <c r="L3284" s="5" t="str">
        <f t="shared" si="160"/>
        <v>Logic+ IQ Mindbenders169</v>
      </c>
    </row>
    <row r="3285" spans="1:12" hidden="1" x14ac:dyDescent="0.25">
      <c r="A3285" s="217" t="str">
        <f t="shared" si="158"/>
        <v>ƒ __/__</v>
      </c>
      <c r="B3285" s="217" t="str">
        <f>IFERROR(IF(VLOOKUP(L3285,ActivityList[#Data],13,0)="Yes"," "&amp;Map,"")&amp;IF(VLOOKUP(L3285,ActivityList[#Data],14,0)="Yes"," "&amp;Timeline,IF(VLOOKUP(L3285,ActivityList[#Data],14,0)="Figure"," "&amp;Timeline&amp;Figure,"")),"")</f>
        <v/>
      </c>
      <c r="C3285" s="85" t="str">
        <v>Solve Test 10 Puzzles 3-4</v>
      </c>
      <c r="D3285" s="218" t="str">
        <v>+ IQ Mindbenders</v>
      </c>
      <c r="E3285" s="218" t="str">
        <v>Logic</v>
      </c>
      <c r="F3285" s="219">
        <v>0</v>
      </c>
      <c r="G3285" s="5">
        <v>171</v>
      </c>
      <c r="H3285" s="5" t="str">
        <v>Ethan‚ Jesse</v>
      </c>
      <c r="I3285" s="5" t="str">
        <v>Planned</v>
      </c>
      <c r="J3285" s="220">
        <f>_xlfn.XLOOKUP(G3285,Calendar!$A$2:$A$300,Calendar!$B$2:$B$300)</f>
        <v>43591</v>
      </c>
      <c r="K3285" s="5" t="b">
        <f t="shared" ca="1" si="159"/>
        <v>0</v>
      </c>
      <c r="L3285" s="5" t="str">
        <f t="shared" si="160"/>
        <v>Logic+ IQ Mindbenders171</v>
      </c>
    </row>
    <row r="3286" spans="1:12" hidden="1" x14ac:dyDescent="0.25">
      <c r="A3286" s="217" t="str">
        <f t="shared" si="158"/>
        <v>ƒ __/__</v>
      </c>
      <c r="B3286" s="217" t="str">
        <f>IFERROR(IF(VLOOKUP(L3286,ActivityList[#Data],13,0)="Yes"," "&amp;Map,"")&amp;IF(VLOOKUP(L3286,ActivityList[#Data],14,0)="Yes"," "&amp;Timeline,IF(VLOOKUP(L3286,ActivityList[#Data],14,0)="Figure"," "&amp;Timeline&amp;Figure,"")),"")</f>
        <v/>
      </c>
      <c r="C3286" s="85" t="str">
        <v>Solve Test 10 Puzzles 5-6</v>
      </c>
      <c r="D3286" s="218" t="str">
        <v>+ IQ Mindbenders</v>
      </c>
      <c r="E3286" s="218" t="str">
        <v>Logic</v>
      </c>
      <c r="F3286" s="219">
        <v>0</v>
      </c>
      <c r="G3286" s="5">
        <v>172</v>
      </c>
      <c r="H3286" s="5" t="str">
        <v>Ethan‚ Jesse</v>
      </c>
      <c r="I3286" s="5" t="str">
        <v>Planned</v>
      </c>
      <c r="J3286" s="220">
        <f>_xlfn.XLOOKUP(G3286,Calendar!$A$2:$A$300,Calendar!$B$2:$B$300)</f>
        <v>43592</v>
      </c>
      <c r="K3286" s="5" t="b">
        <f t="shared" ca="1" si="159"/>
        <v>0</v>
      </c>
      <c r="L3286" s="5" t="str">
        <f t="shared" si="160"/>
        <v>Logic+ IQ Mindbenders172</v>
      </c>
    </row>
    <row r="3287" spans="1:12" hidden="1" x14ac:dyDescent="0.25">
      <c r="A3287" s="217" t="str">
        <f t="shared" si="158"/>
        <v>ƒ __/__</v>
      </c>
      <c r="B3287" s="217" t="str">
        <f>IFERROR(IF(VLOOKUP(L3287,ActivityList[#Data],13,0)="Yes"," "&amp;Map,"")&amp;IF(VLOOKUP(L3287,ActivityList[#Data],14,0)="Yes"," "&amp;Timeline,IF(VLOOKUP(L3287,ActivityList[#Data],14,0)="Figure"," "&amp;Timeline&amp;Figure,"")),"")</f>
        <v/>
      </c>
      <c r="C3287" s="85" t="str">
        <v>Solve Test 10 Puzzles 7-8</v>
      </c>
      <c r="D3287" s="218" t="str">
        <v>+ IQ Mindbenders</v>
      </c>
      <c r="E3287" s="218" t="str">
        <v>Logic</v>
      </c>
      <c r="F3287" s="219">
        <v>0</v>
      </c>
      <c r="G3287" s="5">
        <v>173</v>
      </c>
      <c r="H3287" s="5" t="str">
        <v>Ethan‚ Jesse</v>
      </c>
      <c r="I3287" s="5" t="str">
        <v>Planned</v>
      </c>
      <c r="J3287" s="220">
        <f>_xlfn.XLOOKUP(G3287,Calendar!$A$2:$A$300,Calendar!$B$2:$B$300)</f>
        <v>43593</v>
      </c>
      <c r="K3287" s="5" t="b">
        <f t="shared" ca="1" si="159"/>
        <v>0</v>
      </c>
      <c r="L3287" s="5" t="str">
        <f t="shared" si="160"/>
        <v>Logic+ IQ Mindbenders173</v>
      </c>
    </row>
    <row r="3288" spans="1:12" hidden="1" x14ac:dyDescent="0.25">
      <c r="A3288" s="217" t="str">
        <f t="shared" si="158"/>
        <v>ƒ __/__</v>
      </c>
      <c r="B3288" s="217" t="str">
        <f>IFERROR(IF(VLOOKUP(L3288,ActivityList[#Data],13,0)="Yes"," "&amp;Map,"")&amp;IF(VLOOKUP(L3288,ActivityList[#Data],14,0)="Yes"," "&amp;Timeline,IF(VLOOKUP(L3288,ActivityList[#Data],14,0)="Figure"," "&amp;Timeline&amp;Figure,"")),"")</f>
        <v/>
      </c>
      <c r="C3288" s="85" t="str">
        <v>Solve Test 10 Puzzles 9-10</v>
      </c>
      <c r="D3288" s="218" t="str">
        <v>+ IQ Mindbenders</v>
      </c>
      <c r="E3288" s="218" t="str">
        <v>Logic</v>
      </c>
      <c r="F3288" s="219">
        <v>0</v>
      </c>
      <c r="G3288" s="5">
        <v>174</v>
      </c>
      <c r="H3288" s="5" t="str">
        <v>Ethan‚ Jesse</v>
      </c>
      <c r="I3288" s="5" t="str">
        <v>Planned</v>
      </c>
      <c r="J3288" s="220">
        <f>_xlfn.XLOOKUP(G3288,Calendar!$A$2:$A$300,Calendar!$B$2:$B$300)</f>
        <v>43594</v>
      </c>
      <c r="K3288" s="5" t="b">
        <f t="shared" ca="1" si="159"/>
        <v>0</v>
      </c>
      <c r="L3288" s="5" t="str">
        <f t="shared" si="160"/>
        <v>Logic+ IQ Mindbenders174</v>
      </c>
    </row>
    <row r="3289" spans="1:12" hidden="1" x14ac:dyDescent="0.25">
      <c r="A3289" s="217" t="str">
        <f t="shared" si="158"/>
        <v>ƒ __/__</v>
      </c>
      <c r="B3289" s="217" t="str">
        <f>IFERROR(IF(VLOOKUP(L3289,ActivityList[#Data],13,0)="Yes"," "&amp;Map,"")&amp;IF(VLOOKUP(L3289,ActivityList[#Data],14,0)="Yes"," "&amp;Timeline,IF(VLOOKUP(L3289,ActivityList[#Data],14,0)="Figure"," "&amp;Timeline&amp;Figure,"")),"")</f>
        <v/>
      </c>
      <c r="C3289" s="85" t="str">
        <v>Solve Test 10 Puzzles 11-12</v>
      </c>
      <c r="D3289" s="218" t="str">
        <v>+ IQ Mindbenders</v>
      </c>
      <c r="E3289" s="218" t="str">
        <v>Logic</v>
      </c>
      <c r="F3289" s="219">
        <v>0</v>
      </c>
      <c r="G3289" s="5">
        <v>176</v>
      </c>
      <c r="H3289" s="5" t="str">
        <v>Ethan‚ Jesse</v>
      </c>
      <c r="I3289" s="5" t="str">
        <v>Planned</v>
      </c>
      <c r="J3289" s="220">
        <f>_xlfn.XLOOKUP(G3289,Calendar!$A$2:$A$300,Calendar!$B$2:$B$300)</f>
        <v>43598</v>
      </c>
      <c r="K3289" s="5" t="b">
        <f t="shared" ca="1" si="159"/>
        <v>0</v>
      </c>
      <c r="L3289" s="5" t="str">
        <f t="shared" si="160"/>
        <v>Logic+ IQ Mindbenders176</v>
      </c>
    </row>
    <row r="3290" spans="1:12" hidden="1" x14ac:dyDescent="0.25">
      <c r="A3290" s="217" t="str">
        <f t="shared" si="158"/>
        <v>ƒ __/__</v>
      </c>
      <c r="B3290" s="217" t="str">
        <f>IFERROR(IF(VLOOKUP(L3290,ActivityList[#Data],13,0)="Yes"," "&amp;Map,"")&amp;IF(VLOOKUP(L3290,ActivityList[#Data],14,0)="Yes"," "&amp;Timeline,IF(VLOOKUP(L3290,ActivityList[#Data],14,0)="Figure"," "&amp;Timeline&amp;Figure,"")),"")</f>
        <v/>
      </c>
      <c r="C3290" s="85" t="str">
        <v>Solve Test 10 Puzzles 13-14</v>
      </c>
      <c r="D3290" s="218" t="str">
        <v>+ IQ Mindbenders</v>
      </c>
      <c r="E3290" s="218" t="str">
        <v>Logic</v>
      </c>
      <c r="F3290" s="219">
        <v>0</v>
      </c>
      <c r="G3290" s="5">
        <v>177</v>
      </c>
      <c r="H3290" s="5" t="str">
        <v>Ethan‚ Jesse</v>
      </c>
      <c r="I3290" s="5" t="str">
        <v>Planned</v>
      </c>
      <c r="J3290" s="220">
        <f>_xlfn.XLOOKUP(G3290,Calendar!$A$2:$A$300,Calendar!$B$2:$B$300)</f>
        <v>43599</v>
      </c>
      <c r="K3290" s="5" t="b">
        <f t="shared" ca="1" si="159"/>
        <v>0</v>
      </c>
      <c r="L3290" s="5" t="str">
        <f t="shared" si="160"/>
        <v>Logic+ IQ Mindbenders177</v>
      </c>
    </row>
    <row r="3291" spans="1:12" hidden="1" x14ac:dyDescent="0.25">
      <c r="A3291" s="217" t="str">
        <f t="shared" si="158"/>
        <v>ƒ __/__</v>
      </c>
      <c r="B3291" s="217" t="str">
        <f>IFERROR(IF(VLOOKUP(L3291,ActivityList[#Data],13,0)="Yes"," "&amp;Map,"")&amp;IF(VLOOKUP(L3291,ActivityList[#Data],14,0)="Yes"," "&amp;Timeline,IF(VLOOKUP(L3291,ActivityList[#Data],14,0)="Figure"," "&amp;Timeline&amp;Figure,"")),"")</f>
        <v/>
      </c>
      <c r="C3291" s="85" t="str">
        <v>Solve Test 10 Puzzles 15-16</v>
      </c>
      <c r="D3291" s="218" t="str">
        <v>+ IQ Mindbenders</v>
      </c>
      <c r="E3291" s="218" t="str">
        <v>Logic</v>
      </c>
      <c r="F3291" s="219">
        <v>0</v>
      </c>
      <c r="G3291" s="5">
        <v>178</v>
      </c>
      <c r="H3291" s="5" t="str">
        <v>Ethan‚ Jesse</v>
      </c>
      <c r="I3291" s="5" t="str">
        <v>Planned</v>
      </c>
      <c r="J3291" s="220">
        <f>_xlfn.XLOOKUP(G3291,Calendar!$A$2:$A$300,Calendar!$B$2:$B$300)</f>
        <v>43600</v>
      </c>
      <c r="K3291" s="5" t="b">
        <f t="shared" ca="1" si="159"/>
        <v>0</v>
      </c>
      <c r="L3291" s="5" t="str">
        <f t="shared" si="160"/>
        <v>Logic+ IQ Mindbenders178</v>
      </c>
    </row>
    <row r="3292" spans="1:12" hidden="1" x14ac:dyDescent="0.25">
      <c r="A3292" s="217" t="str">
        <f t="shared" si="158"/>
        <v>ƒ __/__</v>
      </c>
      <c r="B3292" s="217" t="str">
        <f>IFERROR(IF(VLOOKUP(L3292,ActivityList[#Data],13,0)="Yes"," "&amp;Map,"")&amp;IF(VLOOKUP(L3292,ActivityList[#Data],14,0)="Yes"," "&amp;Timeline,IF(VLOOKUP(L3292,ActivityList[#Data],14,0)="Figure"," "&amp;Timeline&amp;Figure,"")),"")</f>
        <v/>
      </c>
      <c r="C3292" s="85" t="str">
        <v>Solve Test 10 Puzzles 17-20</v>
      </c>
      <c r="D3292" s="218" t="str">
        <v>+ IQ Mindbenders</v>
      </c>
      <c r="E3292" s="218" t="str">
        <v>Logic</v>
      </c>
      <c r="F3292" s="219">
        <v>0</v>
      </c>
      <c r="G3292" s="5">
        <v>179</v>
      </c>
      <c r="H3292" s="5" t="str">
        <v>Ethan‚ Jesse</v>
      </c>
      <c r="I3292" s="5" t="str">
        <v>Planned</v>
      </c>
      <c r="J3292" s="220">
        <f>_xlfn.XLOOKUP(G3292,Calendar!$A$2:$A$300,Calendar!$B$2:$B$300)</f>
        <v>43601</v>
      </c>
      <c r="K3292" s="5" t="b">
        <f t="shared" ca="1" si="159"/>
        <v>0</v>
      </c>
      <c r="L3292" s="5" t="str">
        <f t="shared" si="160"/>
        <v>Logic+ IQ Mindbenders179</v>
      </c>
    </row>
    <row r="3293" spans="1:12" hidden="1" x14ac:dyDescent="0.25">
      <c r="A3293" s="217" t="str">
        <f t="shared" si="158"/>
        <v>ƒ __/__</v>
      </c>
      <c r="B3293" s="217" t="str">
        <f>IFERROR(IF(VLOOKUP(L3293,ActivityList[#Data],13,0)="Yes"," "&amp;Map,"")&amp;IF(VLOOKUP(L3293,ActivityList[#Data],14,0)="Yes"," "&amp;Timeline,IF(VLOOKUP(L3293,ActivityList[#Data],14,0)="Figure"," "&amp;Timeline&amp;Figure,"")),"")</f>
        <v/>
      </c>
      <c r="C3293" s="85" t="str">
        <v>Do 30 mins of Scratch tuturials and programming</v>
      </c>
      <c r="D3293" s="218" t="str">
        <v>+ Programming: Scratch</v>
      </c>
      <c r="E3293" s="218" t="str">
        <v>Logic</v>
      </c>
      <c r="F3293" s="219">
        <v>0</v>
      </c>
      <c r="G3293" s="5">
        <v>2</v>
      </c>
      <c r="H3293" s="5" t="str">
        <v>Ethan‚ Jesse</v>
      </c>
      <c r="I3293" s="5" t="str">
        <v>Completed</v>
      </c>
      <c r="J3293" s="220">
        <f>_xlfn.XLOOKUP(G3293,Calendar!$A$2:$A$300,Calendar!$B$2:$B$300)</f>
        <v>43347</v>
      </c>
      <c r="K3293" s="5" t="b">
        <f t="shared" ca="1" si="159"/>
        <v>1</v>
      </c>
      <c r="L3293" s="5" t="str">
        <f t="shared" si="160"/>
        <v>Logic+ Programming: Scratch2</v>
      </c>
    </row>
    <row r="3294" spans="1:12" hidden="1" x14ac:dyDescent="0.25">
      <c r="A3294" s="217" t="str">
        <f t="shared" si="158"/>
        <v>ƒ __/__</v>
      </c>
      <c r="B3294" s="217" t="str">
        <f>IFERROR(IF(VLOOKUP(L3294,ActivityList[#Data],13,0)="Yes"," "&amp;Map,"")&amp;IF(VLOOKUP(L3294,ActivityList[#Data],14,0)="Yes"," "&amp;Timeline,IF(VLOOKUP(L3294,ActivityList[#Data],14,0)="Figure"," "&amp;Timeline&amp;Figure,"")),"")</f>
        <v/>
      </c>
      <c r="C3294" s="85" t="str">
        <v>Do 30 mins of Scratch tuturials and programming</v>
      </c>
      <c r="D3294" s="218" t="str">
        <v>+ Programming: Scratch</v>
      </c>
      <c r="E3294" s="218" t="str">
        <v>Logic</v>
      </c>
      <c r="F3294" s="219">
        <v>0</v>
      </c>
      <c r="G3294" s="5">
        <v>7</v>
      </c>
      <c r="H3294" s="5" t="str">
        <v>Ethan‚ Jesse</v>
      </c>
      <c r="I3294" s="5" t="str">
        <v>Completed</v>
      </c>
      <c r="J3294" s="220">
        <f>_xlfn.XLOOKUP(G3294,Calendar!$A$2:$A$300,Calendar!$B$2:$B$300)</f>
        <v>43354</v>
      </c>
      <c r="K3294" s="5" t="b">
        <f t="shared" ca="1" si="159"/>
        <v>1</v>
      </c>
      <c r="L3294" s="5" t="str">
        <f t="shared" si="160"/>
        <v>Logic+ Programming: Scratch7</v>
      </c>
    </row>
    <row r="3295" spans="1:12" hidden="1" x14ac:dyDescent="0.25">
      <c r="A3295" s="217" t="str">
        <f t="shared" si="158"/>
        <v>ƒ __/__</v>
      </c>
      <c r="B3295" s="217" t="str">
        <f>IFERROR(IF(VLOOKUP(L3295,ActivityList[#Data],13,0)="Yes"," "&amp;Map,"")&amp;IF(VLOOKUP(L3295,ActivityList[#Data],14,0)="Yes"," "&amp;Timeline,IF(VLOOKUP(L3295,ActivityList[#Data],14,0)="Figure"," "&amp;Timeline&amp;Figure,"")),"")</f>
        <v/>
      </c>
      <c r="C3295" s="85" t="str">
        <v>Do 30 mins of Scratch tuturials and programming</v>
      </c>
      <c r="D3295" s="218" t="str">
        <v>+ Programming: Scratch</v>
      </c>
      <c r="E3295" s="218" t="str">
        <v>Logic</v>
      </c>
      <c r="F3295" s="219">
        <v>0</v>
      </c>
      <c r="G3295" s="5">
        <v>12</v>
      </c>
      <c r="H3295" s="5" t="str">
        <v>Ethan‚ Jesse</v>
      </c>
      <c r="I3295" s="5" t="str">
        <v>Completed</v>
      </c>
      <c r="J3295" s="220">
        <f>_xlfn.XLOOKUP(G3295,Calendar!$A$2:$A$300,Calendar!$B$2:$B$300)</f>
        <v>43361</v>
      </c>
      <c r="K3295" s="5" t="b">
        <f t="shared" ca="1" si="159"/>
        <v>1</v>
      </c>
      <c r="L3295" s="5" t="str">
        <f t="shared" si="160"/>
        <v>Logic+ Programming: Scratch12</v>
      </c>
    </row>
    <row r="3296" spans="1:12" hidden="1" x14ac:dyDescent="0.25">
      <c r="A3296" s="217" t="str">
        <f t="shared" si="158"/>
        <v>ƒ __/__</v>
      </c>
      <c r="B3296" s="217" t="str">
        <f>IFERROR(IF(VLOOKUP(L3296,ActivityList[#Data],13,0)="Yes"," "&amp;Map,"")&amp;IF(VLOOKUP(L3296,ActivityList[#Data],14,0)="Yes"," "&amp;Timeline,IF(VLOOKUP(L3296,ActivityList[#Data],14,0)="Figure"," "&amp;Timeline&amp;Figure,"")),"")</f>
        <v/>
      </c>
      <c r="C3296" s="85" t="str">
        <v>Do 30 mins of Scratch tuturials and programming</v>
      </c>
      <c r="D3296" s="218" t="str">
        <v>+ Programming: Scratch</v>
      </c>
      <c r="E3296" s="218" t="str">
        <v>Logic</v>
      </c>
      <c r="F3296" s="219">
        <v>0</v>
      </c>
      <c r="G3296" s="5">
        <v>17</v>
      </c>
      <c r="H3296" s="5" t="str">
        <v>Ethan‚ Jesse</v>
      </c>
      <c r="I3296" s="5" t="str">
        <v>Completed</v>
      </c>
      <c r="J3296" s="220">
        <f>_xlfn.XLOOKUP(G3296,Calendar!$A$2:$A$300,Calendar!$B$2:$B$300)</f>
        <v>43368</v>
      </c>
      <c r="K3296" s="5" t="b">
        <f t="shared" ca="1" si="159"/>
        <v>1</v>
      </c>
      <c r="L3296" s="5" t="str">
        <f t="shared" si="160"/>
        <v>Logic+ Programming: Scratch17</v>
      </c>
    </row>
    <row r="3297" spans="1:12" hidden="1" x14ac:dyDescent="0.25">
      <c r="A3297" s="217" t="str">
        <f t="shared" si="158"/>
        <v>ƒ __/__</v>
      </c>
      <c r="B3297" s="217" t="str">
        <f>IFERROR(IF(VLOOKUP(L3297,ActivityList[#Data],13,0)="Yes"," "&amp;Map,"")&amp;IF(VLOOKUP(L3297,ActivityList[#Data],14,0)="Yes"," "&amp;Timeline,IF(VLOOKUP(L3297,ActivityList[#Data],14,0)="Figure"," "&amp;Timeline&amp;Figure,"")),"")</f>
        <v/>
      </c>
      <c r="C3297" s="85" t="str">
        <v>Do 30 mins of Scratch tuturials and programming</v>
      </c>
      <c r="D3297" s="218" t="str">
        <v>+ Programming: Scratch</v>
      </c>
      <c r="E3297" s="218" t="str">
        <v>Logic</v>
      </c>
      <c r="F3297" s="219">
        <v>0</v>
      </c>
      <c r="G3297" s="5">
        <v>22</v>
      </c>
      <c r="H3297" s="5" t="str">
        <v>Ethan‚ Jesse</v>
      </c>
      <c r="I3297" s="5" t="str">
        <v>Completed</v>
      </c>
      <c r="J3297" s="220">
        <f>_xlfn.XLOOKUP(G3297,Calendar!$A$2:$A$300,Calendar!$B$2:$B$300)</f>
        <v>43375</v>
      </c>
      <c r="K3297" s="5" t="b">
        <f t="shared" ca="1" si="159"/>
        <v>1</v>
      </c>
      <c r="L3297" s="5" t="str">
        <f t="shared" si="160"/>
        <v>Logic+ Programming: Scratch22</v>
      </c>
    </row>
    <row r="3298" spans="1:12" hidden="1" x14ac:dyDescent="0.25">
      <c r="A3298" s="217" t="str">
        <f t="shared" si="158"/>
        <v>ƒ __/__</v>
      </c>
      <c r="B3298" s="217" t="str">
        <f>IFERROR(IF(VLOOKUP(L3298,ActivityList[#Data],13,0)="Yes"," "&amp;Map,"")&amp;IF(VLOOKUP(L3298,ActivityList[#Data],14,0)="Yes"," "&amp;Timeline,IF(VLOOKUP(L3298,ActivityList[#Data],14,0)="Figure"," "&amp;Timeline&amp;Figure,"")),"")</f>
        <v/>
      </c>
      <c r="C3298" s="85" t="str">
        <v>Do 30 mins of Scratch tuturials and programming</v>
      </c>
      <c r="D3298" s="218" t="str">
        <v>+ Programming: Scratch</v>
      </c>
      <c r="E3298" s="218" t="str">
        <v>Logic</v>
      </c>
      <c r="F3298" s="219">
        <v>0</v>
      </c>
      <c r="G3298" s="5">
        <v>27</v>
      </c>
      <c r="H3298" s="5" t="str">
        <v>Ethan‚ Jesse</v>
      </c>
      <c r="I3298" s="5" t="str">
        <v>Planned</v>
      </c>
      <c r="J3298" s="220">
        <f>_xlfn.XLOOKUP(G3298,Calendar!$A$2:$A$300,Calendar!$B$2:$B$300)</f>
        <v>43382</v>
      </c>
      <c r="K3298" s="5" t="b">
        <f t="shared" ca="1" si="159"/>
        <v>0</v>
      </c>
      <c r="L3298" s="5" t="str">
        <f t="shared" si="160"/>
        <v>Logic+ Programming: Scratch27</v>
      </c>
    </row>
    <row r="3299" spans="1:12" hidden="1" x14ac:dyDescent="0.25">
      <c r="A3299" s="217" t="str">
        <f t="shared" si="158"/>
        <v>ƒ __/__</v>
      </c>
      <c r="B3299" s="217" t="str">
        <f>IFERROR(IF(VLOOKUP(L3299,ActivityList[#Data],13,0)="Yes"," "&amp;Map,"")&amp;IF(VLOOKUP(L3299,ActivityList[#Data],14,0)="Yes"," "&amp;Timeline,IF(VLOOKUP(L3299,ActivityList[#Data],14,0)="Figure"," "&amp;Timeline&amp;Figure,"")),"")</f>
        <v/>
      </c>
      <c r="C3299" s="85" t="str">
        <v>Do 30 mins of Scratch tuturials and programming</v>
      </c>
      <c r="D3299" s="218" t="str">
        <v>+ Programming: Scratch</v>
      </c>
      <c r="E3299" s="218" t="str">
        <v>Logic</v>
      </c>
      <c r="F3299" s="219">
        <v>0</v>
      </c>
      <c r="G3299" s="5">
        <v>32</v>
      </c>
      <c r="H3299" s="5" t="str">
        <v>Ethan‚ Jesse</v>
      </c>
      <c r="I3299" s="5" t="str">
        <v>Planned</v>
      </c>
      <c r="J3299" s="220">
        <f>_xlfn.XLOOKUP(G3299,Calendar!$A$2:$A$300,Calendar!$B$2:$B$300)</f>
        <v>43389</v>
      </c>
      <c r="K3299" s="5" t="b">
        <f t="shared" ca="1" si="159"/>
        <v>0</v>
      </c>
      <c r="L3299" s="5" t="str">
        <f t="shared" si="160"/>
        <v>Logic+ Programming: Scratch32</v>
      </c>
    </row>
    <row r="3300" spans="1:12" hidden="1" x14ac:dyDescent="0.25">
      <c r="A3300" s="217" t="str">
        <f t="shared" si="158"/>
        <v>ƒ __/__</v>
      </c>
      <c r="B3300" s="217" t="str">
        <f>IFERROR(IF(VLOOKUP(L3300,ActivityList[#Data],13,0)="Yes"," "&amp;Map,"")&amp;IF(VLOOKUP(L3300,ActivityList[#Data],14,0)="Yes"," "&amp;Timeline,IF(VLOOKUP(L3300,ActivityList[#Data],14,0)="Figure"," "&amp;Timeline&amp;Figure,"")),"")</f>
        <v/>
      </c>
      <c r="C3300" s="85" t="str">
        <v>Do 30 mins of Scratch tuturials and programming</v>
      </c>
      <c r="D3300" s="218" t="str">
        <v>+ Programming: Scratch</v>
      </c>
      <c r="E3300" s="218" t="str">
        <v>Logic</v>
      </c>
      <c r="F3300" s="219">
        <v>0</v>
      </c>
      <c r="G3300" s="5">
        <v>37</v>
      </c>
      <c r="H3300" s="5" t="str">
        <v>Ethan‚ Jesse</v>
      </c>
      <c r="I3300" s="5" t="str">
        <v>Planned</v>
      </c>
      <c r="J3300" s="220">
        <f>_xlfn.XLOOKUP(G3300,Calendar!$A$2:$A$300,Calendar!$B$2:$B$300)</f>
        <v>43396</v>
      </c>
      <c r="K3300" s="5" t="b">
        <f t="shared" ca="1" si="159"/>
        <v>0</v>
      </c>
      <c r="L3300" s="5" t="str">
        <f t="shared" si="160"/>
        <v>Logic+ Programming: Scratch37</v>
      </c>
    </row>
    <row r="3301" spans="1:12" hidden="1" x14ac:dyDescent="0.25">
      <c r="A3301" s="217" t="str">
        <f t="shared" si="158"/>
        <v>ƒ __/__</v>
      </c>
      <c r="B3301" s="217" t="str">
        <f>IFERROR(IF(VLOOKUP(L3301,ActivityList[#Data],13,0)="Yes"," "&amp;Map,"")&amp;IF(VLOOKUP(L3301,ActivityList[#Data],14,0)="Yes"," "&amp;Timeline,IF(VLOOKUP(L3301,ActivityList[#Data],14,0)="Figure"," "&amp;Timeline&amp;Figure,"")),"")</f>
        <v/>
      </c>
      <c r="C3301" s="85" t="str">
        <v>Do 30 mins of Scratch tuturials and programming</v>
      </c>
      <c r="D3301" s="218" t="str">
        <v>+ Programming: Scratch</v>
      </c>
      <c r="E3301" s="218" t="str">
        <v>Logic</v>
      </c>
      <c r="F3301" s="219">
        <v>0</v>
      </c>
      <c r="G3301" s="5">
        <v>42</v>
      </c>
      <c r="H3301" s="5" t="str">
        <v>Ethan‚ Jesse</v>
      </c>
      <c r="I3301" s="5" t="str">
        <v>Planned</v>
      </c>
      <c r="J3301" s="220">
        <f>_xlfn.XLOOKUP(G3301,Calendar!$A$2:$A$300,Calendar!$B$2:$B$300)</f>
        <v>43403</v>
      </c>
      <c r="K3301" s="5" t="b">
        <f t="shared" ca="1" si="159"/>
        <v>0</v>
      </c>
      <c r="L3301" s="5" t="str">
        <f t="shared" si="160"/>
        <v>Logic+ Programming: Scratch42</v>
      </c>
    </row>
    <row r="3302" spans="1:12" hidden="1" x14ac:dyDescent="0.25">
      <c r="A3302" s="217" t="str">
        <f t="shared" si="158"/>
        <v>ƒ __/__</v>
      </c>
      <c r="B3302" s="217" t="str">
        <f>IFERROR(IF(VLOOKUP(L3302,ActivityList[#Data],13,0)="Yes"," "&amp;Map,"")&amp;IF(VLOOKUP(L3302,ActivityList[#Data],14,0)="Yes"," "&amp;Timeline,IF(VLOOKUP(L3302,ActivityList[#Data],14,0)="Figure"," "&amp;Timeline&amp;Figure,"")),"")</f>
        <v/>
      </c>
      <c r="C3302" s="85" t="str">
        <v>Do 30 mins of Scratch tuturials and programming</v>
      </c>
      <c r="D3302" s="218" t="str">
        <v>+ Programming: Scratch</v>
      </c>
      <c r="E3302" s="218" t="str">
        <v>Logic</v>
      </c>
      <c r="F3302" s="219">
        <v>0</v>
      </c>
      <c r="G3302" s="5">
        <v>47</v>
      </c>
      <c r="H3302" s="5" t="str">
        <v>Ethan‚ Jesse</v>
      </c>
      <c r="I3302" s="5" t="str">
        <v>Planned</v>
      </c>
      <c r="J3302" s="220">
        <f>_xlfn.XLOOKUP(G3302,Calendar!$A$2:$A$300,Calendar!$B$2:$B$300)</f>
        <v>43410</v>
      </c>
      <c r="K3302" s="5" t="b">
        <f t="shared" ca="1" si="159"/>
        <v>0</v>
      </c>
      <c r="L3302" s="5" t="str">
        <f t="shared" si="160"/>
        <v>Logic+ Programming: Scratch47</v>
      </c>
    </row>
    <row r="3303" spans="1:12" hidden="1" x14ac:dyDescent="0.25">
      <c r="A3303" s="217" t="str">
        <f t="shared" si="158"/>
        <v>ƒ __/__</v>
      </c>
      <c r="B3303" s="217" t="str">
        <f>IFERROR(IF(VLOOKUP(L3303,ActivityList[#Data],13,0)="Yes"," "&amp;Map,"")&amp;IF(VLOOKUP(L3303,ActivityList[#Data],14,0)="Yes"," "&amp;Timeline,IF(VLOOKUP(L3303,ActivityList[#Data],14,0)="Figure"," "&amp;Timeline&amp;Figure,"")),"")</f>
        <v/>
      </c>
      <c r="C3303" s="85" t="str">
        <v>Do 30 mins of Scratch tuturials and programming</v>
      </c>
      <c r="D3303" s="218" t="str">
        <v>+ Programming: Scratch</v>
      </c>
      <c r="E3303" s="218" t="str">
        <v>Logic</v>
      </c>
      <c r="F3303" s="219">
        <v>0</v>
      </c>
      <c r="G3303" s="5">
        <v>52</v>
      </c>
      <c r="H3303" s="5" t="str">
        <v>Ethan‚ Jesse</v>
      </c>
      <c r="I3303" s="5" t="str">
        <v>Planned</v>
      </c>
      <c r="J3303" s="220">
        <f>_xlfn.XLOOKUP(G3303,Calendar!$A$2:$A$300,Calendar!$B$2:$B$300)</f>
        <v>43417</v>
      </c>
      <c r="K3303" s="5" t="b">
        <f t="shared" ca="1" si="159"/>
        <v>0</v>
      </c>
      <c r="L3303" s="5" t="str">
        <f t="shared" si="160"/>
        <v>Logic+ Programming: Scratch52</v>
      </c>
    </row>
    <row r="3304" spans="1:12" hidden="1" x14ac:dyDescent="0.25">
      <c r="A3304" s="217" t="str">
        <f t="shared" si="158"/>
        <v>ƒ __/__</v>
      </c>
      <c r="B3304" s="217" t="str">
        <f>IFERROR(IF(VLOOKUP(L3304,ActivityList[#Data],13,0)="Yes"," "&amp;Map,"")&amp;IF(VLOOKUP(L3304,ActivityList[#Data],14,0)="Yes"," "&amp;Timeline,IF(VLOOKUP(L3304,ActivityList[#Data],14,0)="Figure"," "&amp;Timeline&amp;Figure,"")),"")</f>
        <v/>
      </c>
      <c r="C3304" s="85" t="str">
        <v>Do 30 mins of Scratch tuturials and programming</v>
      </c>
      <c r="D3304" s="218" t="str">
        <v>+ Programming: Scratch</v>
      </c>
      <c r="E3304" s="218" t="str">
        <v>Logic</v>
      </c>
      <c r="F3304" s="219">
        <v>0</v>
      </c>
      <c r="G3304" s="5">
        <v>57</v>
      </c>
      <c r="H3304" s="5" t="str">
        <v>Ethan‚ Jesse</v>
      </c>
      <c r="I3304" s="5" t="str">
        <v>Planned</v>
      </c>
      <c r="J3304" s="220">
        <f>_xlfn.XLOOKUP(G3304,Calendar!$A$2:$A$300,Calendar!$B$2:$B$300)</f>
        <v>43424</v>
      </c>
      <c r="K3304" s="5" t="b">
        <f t="shared" ca="1" si="159"/>
        <v>0</v>
      </c>
      <c r="L3304" s="5" t="str">
        <f t="shared" si="160"/>
        <v>Logic+ Programming: Scratch57</v>
      </c>
    </row>
    <row r="3305" spans="1:12" hidden="1" x14ac:dyDescent="0.25">
      <c r="A3305" s="217" t="str">
        <f t="shared" si="158"/>
        <v>ƒ __/__</v>
      </c>
      <c r="B3305" s="217" t="str">
        <f>IFERROR(IF(VLOOKUP(L3305,ActivityList[#Data],13,0)="Yes"," "&amp;Map,"")&amp;IF(VLOOKUP(L3305,ActivityList[#Data],14,0)="Yes"," "&amp;Timeline,IF(VLOOKUP(L3305,ActivityList[#Data],14,0)="Figure"," "&amp;Timeline&amp;Figure,"")),"")</f>
        <v/>
      </c>
      <c r="C3305" s="85" t="str">
        <v>Do 30 mins of Scratch tuturials and programming</v>
      </c>
      <c r="D3305" s="218" t="str">
        <v>+ Programming: Scratch</v>
      </c>
      <c r="E3305" s="218" t="str">
        <v>Logic</v>
      </c>
      <c r="F3305" s="219">
        <v>0</v>
      </c>
      <c r="G3305" s="5">
        <v>62</v>
      </c>
      <c r="H3305" s="5" t="str">
        <v>Ethan‚ Jesse</v>
      </c>
      <c r="I3305" s="5" t="str">
        <v>Planned</v>
      </c>
      <c r="J3305" s="220">
        <f>_xlfn.XLOOKUP(G3305,Calendar!$A$2:$A$300,Calendar!$B$2:$B$300)</f>
        <v>43431</v>
      </c>
      <c r="K3305" s="5" t="b">
        <f t="shared" ca="1" si="159"/>
        <v>0</v>
      </c>
      <c r="L3305" s="5" t="str">
        <f t="shared" si="160"/>
        <v>Logic+ Programming: Scratch62</v>
      </c>
    </row>
    <row r="3306" spans="1:12" hidden="1" x14ac:dyDescent="0.25">
      <c r="A3306" s="217" t="str">
        <f t="shared" si="158"/>
        <v>ƒ __/__</v>
      </c>
      <c r="B3306" s="217" t="str">
        <f>IFERROR(IF(VLOOKUP(L3306,ActivityList[#Data],13,0)="Yes"," "&amp;Map,"")&amp;IF(VLOOKUP(L3306,ActivityList[#Data],14,0)="Yes"," "&amp;Timeline,IF(VLOOKUP(L3306,ActivityList[#Data],14,0)="Figure"," "&amp;Timeline&amp;Figure,"")),"")</f>
        <v/>
      </c>
      <c r="C3306" s="85" t="str">
        <v>Do 30 mins of Scratch tuturials and programming</v>
      </c>
      <c r="D3306" s="218" t="str">
        <v>+ Programming: Scratch</v>
      </c>
      <c r="E3306" s="218" t="str">
        <v>Logic</v>
      </c>
      <c r="F3306" s="219">
        <v>0</v>
      </c>
      <c r="G3306" s="5">
        <v>67</v>
      </c>
      <c r="H3306" s="5" t="str">
        <v>Ethan‚ Jesse</v>
      </c>
      <c r="I3306" s="5" t="str">
        <v>Planned</v>
      </c>
      <c r="J3306" s="220">
        <f>_xlfn.XLOOKUP(G3306,Calendar!$A$2:$A$300,Calendar!$B$2:$B$300)</f>
        <v>43438</v>
      </c>
      <c r="K3306" s="5" t="b">
        <f t="shared" ca="1" si="159"/>
        <v>0</v>
      </c>
      <c r="L3306" s="5" t="str">
        <f t="shared" si="160"/>
        <v>Logic+ Programming: Scratch67</v>
      </c>
    </row>
    <row r="3307" spans="1:12" hidden="1" x14ac:dyDescent="0.25">
      <c r="A3307" s="217" t="str">
        <f t="shared" si="158"/>
        <v>ƒ __/__</v>
      </c>
      <c r="B3307" s="217" t="str">
        <f>IFERROR(IF(VLOOKUP(L3307,ActivityList[#Data],13,0)="Yes"," "&amp;Map,"")&amp;IF(VLOOKUP(L3307,ActivityList[#Data],14,0)="Yes"," "&amp;Timeline,IF(VLOOKUP(L3307,ActivityList[#Data],14,0)="Figure"," "&amp;Timeline&amp;Figure,"")),"")</f>
        <v/>
      </c>
      <c r="C3307" s="85" t="str">
        <v>Do 30 mins of Scratch tuturials and programming</v>
      </c>
      <c r="D3307" s="218" t="str">
        <v>+ Programming: Scratch</v>
      </c>
      <c r="E3307" s="218" t="str">
        <v>Logic</v>
      </c>
      <c r="F3307" s="219">
        <v>0</v>
      </c>
      <c r="G3307" s="5">
        <v>72</v>
      </c>
      <c r="H3307" s="5" t="str">
        <v>Ethan‚ Jesse</v>
      </c>
      <c r="I3307" s="5" t="str">
        <v>Planned</v>
      </c>
      <c r="J3307" s="220">
        <f>_xlfn.XLOOKUP(G3307,Calendar!$A$2:$A$300,Calendar!$B$2:$B$300)</f>
        <v>43445</v>
      </c>
      <c r="K3307" s="5" t="b">
        <f t="shared" ca="1" si="159"/>
        <v>0</v>
      </c>
      <c r="L3307" s="5" t="str">
        <f t="shared" si="160"/>
        <v>Logic+ Programming: Scratch72</v>
      </c>
    </row>
    <row r="3308" spans="1:12" hidden="1" x14ac:dyDescent="0.25">
      <c r="A3308" s="217" t="str">
        <f t="shared" si="158"/>
        <v>ƒ __/__</v>
      </c>
      <c r="B3308" s="217" t="str">
        <f>IFERROR(IF(VLOOKUP(L3308,ActivityList[#Data],13,0)="Yes"," "&amp;Map,"")&amp;IF(VLOOKUP(L3308,ActivityList[#Data],14,0)="Yes"," "&amp;Timeline,IF(VLOOKUP(L3308,ActivityList[#Data],14,0)="Figure"," "&amp;Timeline&amp;Figure,"")),"")</f>
        <v/>
      </c>
      <c r="C3308" s="85" t="str">
        <v>Do 30 mins of Scratch tuturials and programming</v>
      </c>
      <c r="D3308" s="218" t="str">
        <v>+ Programming: Scratch</v>
      </c>
      <c r="E3308" s="218" t="str">
        <v>Logic</v>
      </c>
      <c r="F3308" s="219">
        <v>0</v>
      </c>
      <c r="G3308" s="5">
        <v>77</v>
      </c>
      <c r="H3308" s="5" t="str">
        <v>Ethan‚ Jesse</v>
      </c>
      <c r="I3308" s="5" t="str">
        <v>Planned</v>
      </c>
      <c r="J3308" s="220">
        <f>_xlfn.XLOOKUP(G3308,Calendar!$A$2:$A$300,Calendar!$B$2:$B$300)</f>
        <v>43452</v>
      </c>
      <c r="K3308" s="5" t="b">
        <f t="shared" ca="1" si="159"/>
        <v>0</v>
      </c>
      <c r="L3308" s="5" t="str">
        <f t="shared" si="160"/>
        <v>Logic+ Programming: Scratch77</v>
      </c>
    </row>
    <row r="3309" spans="1:12" hidden="1" x14ac:dyDescent="0.25">
      <c r="A3309" s="217" t="str">
        <f t="shared" si="158"/>
        <v>ƒ __/__</v>
      </c>
      <c r="B3309" s="217" t="str">
        <f>IFERROR(IF(VLOOKUP(L3309,ActivityList[#Data],13,0)="Yes"," "&amp;Map,"")&amp;IF(VLOOKUP(L3309,ActivityList[#Data],14,0)="Yes"," "&amp;Timeline,IF(VLOOKUP(L3309,ActivityList[#Data],14,0)="Figure"," "&amp;Timeline&amp;Figure,"")),"")</f>
        <v/>
      </c>
      <c r="C3309" s="85" t="str">
        <v>Do 30 mins of Scratch tuturials and programming</v>
      </c>
      <c r="D3309" s="218" t="str">
        <v>+ Programming: Scratch</v>
      </c>
      <c r="E3309" s="218" t="str">
        <v>Logic</v>
      </c>
      <c r="F3309" s="219">
        <v>0</v>
      </c>
      <c r="G3309" s="5">
        <v>82</v>
      </c>
      <c r="H3309" s="5" t="str">
        <v>Ethan‚ Jesse</v>
      </c>
      <c r="I3309" s="5" t="str">
        <v>Planned</v>
      </c>
      <c r="J3309" s="220">
        <f>_xlfn.XLOOKUP(G3309,Calendar!$A$2:$A$300,Calendar!$B$2:$B$300)</f>
        <v>43462</v>
      </c>
      <c r="K3309" s="5" t="b">
        <f t="shared" ca="1" si="159"/>
        <v>0</v>
      </c>
      <c r="L3309" s="5" t="str">
        <f t="shared" si="160"/>
        <v>Logic+ Programming: Scratch82</v>
      </c>
    </row>
    <row r="3310" spans="1:12" hidden="1" x14ac:dyDescent="0.25">
      <c r="A3310" s="217" t="str">
        <f t="shared" si="158"/>
        <v>ƒ __/__</v>
      </c>
      <c r="B3310" s="217" t="str">
        <f>IFERROR(IF(VLOOKUP(L3310,ActivityList[#Data],13,0)="Yes"," "&amp;Map,"")&amp;IF(VLOOKUP(L3310,ActivityList[#Data],14,0)="Yes"," "&amp;Timeline,IF(VLOOKUP(L3310,ActivityList[#Data],14,0)="Figure"," "&amp;Timeline&amp;Figure,"")),"")</f>
        <v/>
      </c>
      <c r="C3310" s="85" t="str">
        <v>Do 30 mins of Scratch tuturials and programming</v>
      </c>
      <c r="D3310" s="218" t="str">
        <v>+ Programming: Scratch</v>
      </c>
      <c r="E3310" s="218" t="str">
        <v>Logic</v>
      </c>
      <c r="F3310" s="219">
        <v>0</v>
      </c>
      <c r="G3310" s="5">
        <v>87</v>
      </c>
      <c r="H3310" s="5" t="str">
        <v>Ethan‚ Jesse</v>
      </c>
      <c r="I3310" s="5" t="str">
        <v>Planned</v>
      </c>
      <c r="J3310" s="220">
        <f>_xlfn.XLOOKUP(G3310,Calendar!$A$2:$A$300,Calendar!$B$2:$B$300)</f>
        <v>43473</v>
      </c>
      <c r="K3310" s="5" t="b">
        <f t="shared" ca="1" si="159"/>
        <v>0</v>
      </c>
      <c r="L3310" s="5" t="str">
        <f t="shared" si="160"/>
        <v>Logic+ Programming: Scratch87</v>
      </c>
    </row>
    <row r="3311" spans="1:12" hidden="1" x14ac:dyDescent="0.25">
      <c r="A3311" s="217" t="str">
        <f t="shared" si="158"/>
        <v>ƒ __/__</v>
      </c>
      <c r="B3311" s="217" t="str">
        <f>IFERROR(IF(VLOOKUP(L3311,ActivityList[#Data],13,0)="Yes"," "&amp;Map,"")&amp;IF(VLOOKUP(L3311,ActivityList[#Data],14,0)="Yes"," "&amp;Timeline,IF(VLOOKUP(L3311,ActivityList[#Data],14,0)="Figure"," "&amp;Timeline&amp;Figure,"")),"")</f>
        <v/>
      </c>
      <c r="C3311" s="85" t="str">
        <v>Do 30 mins of Scratch tuturials and programming</v>
      </c>
      <c r="D3311" s="218" t="str">
        <v>+ Programming: Scratch</v>
      </c>
      <c r="E3311" s="218" t="str">
        <v>Logic</v>
      </c>
      <c r="F3311" s="219">
        <v>0</v>
      </c>
      <c r="G3311" s="5">
        <v>92</v>
      </c>
      <c r="H3311" s="5" t="str">
        <v>Ethan‚ Jesse</v>
      </c>
      <c r="I3311" s="5" t="str">
        <v>Planned</v>
      </c>
      <c r="J3311" s="220">
        <f>_xlfn.XLOOKUP(G3311,Calendar!$A$2:$A$300,Calendar!$B$2:$B$300)</f>
        <v>43480</v>
      </c>
      <c r="K3311" s="5" t="b">
        <f t="shared" ca="1" si="159"/>
        <v>0</v>
      </c>
      <c r="L3311" s="5" t="str">
        <f t="shared" si="160"/>
        <v>Logic+ Programming: Scratch92</v>
      </c>
    </row>
    <row r="3312" spans="1:12" hidden="1" x14ac:dyDescent="0.25">
      <c r="A3312" s="217" t="str">
        <f t="shared" si="158"/>
        <v>ƒ __/__</v>
      </c>
      <c r="B3312" s="217" t="str">
        <f>IFERROR(IF(VLOOKUP(L3312,ActivityList[#Data],13,0)="Yes"," "&amp;Map,"")&amp;IF(VLOOKUP(L3312,ActivityList[#Data],14,0)="Yes"," "&amp;Timeline,IF(VLOOKUP(L3312,ActivityList[#Data],14,0)="Figure"," "&amp;Timeline&amp;Figure,"")),"")</f>
        <v/>
      </c>
      <c r="C3312" s="85" t="str">
        <v>Do 30 mins of Scratch tuturials and programming</v>
      </c>
      <c r="D3312" s="218" t="str">
        <v>+ Programming: Scratch</v>
      </c>
      <c r="E3312" s="218" t="str">
        <v>Logic</v>
      </c>
      <c r="F3312" s="219">
        <v>0</v>
      </c>
      <c r="G3312" s="5">
        <v>97</v>
      </c>
      <c r="H3312" s="5" t="str">
        <v>Ethan‚ Jesse</v>
      </c>
      <c r="I3312" s="5" t="str">
        <v>Planned</v>
      </c>
      <c r="J3312" s="220">
        <f>_xlfn.XLOOKUP(G3312,Calendar!$A$2:$A$300,Calendar!$B$2:$B$300)</f>
        <v>43487</v>
      </c>
      <c r="K3312" s="5" t="b">
        <f t="shared" ca="1" si="159"/>
        <v>0</v>
      </c>
      <c r="L3312" s="5" t="str">
        <f t="shared" si="160"/>
        <v>Logic+ Programming: Scratch97</v>
      </c>
    </row>
    <row r="3313" spans="1:12" hidden="1" x14ac:dyDescent="0.25">
      <c r="A3313" s="217" t="str">
        <f t="shared" si="158"/>
        <v>ƒ __/__</v>
      </c>
      <c r="B3313" s="217" t="str">
        <f>IFERROR(IF(VLOOKUP(L3313,ActivityList[#Data],13,0)="Yes"," "&amp;Map,"")&amp;IF(VLOOKUP(L3313,ActivityList[#Data],14,0)="Yes"," "&amp;Timeline,IF(VLOOKUP(L3313,ActivityList[#Data],14,0)="Figure"," "&amp;Timeline&amp;Figure,"")),"")</f>
        <v/>
      </c>
      <c r="C3313" s="85" t="str">
        <v>Do 30 mins of Scratch tuturials and programming</v>
      </c>
      <c r="D3313" s="218" t="str">
        <v>+ Programming: Scratch</v>
      </c>
      <c r="E3313" s="218" t="str">
        <v>Logic</v>
      </c>
      <c r="F3313" s="219">
        <v>0</v>
      </c>
      <c r="G3313" s="5">
        <v>102</v>
      </c>
      <c r="H3313" s="5" t="str">
        <v>Ethan‚ Jesse</v>
      </c>
      <c r="I3313" s="5" t="str">
        <v>Planned</v>
      </c>
      <c r="J3313" s="220">
        <f>_xlfn.XLOOKUP(G3313,Calendar!$A$2:$A$300,Calendar!$B$2:$B$300)</f>
        <v>43494</v>
      </c>
      <c r="K3313" s="5" t="b">
        <f t="shared" ca="1" si="159"/>
        <v>0</v>
      </c>
      <c r="L3313" s="5" t="str">
        <f t="shared" si="160"/>
        <v>Logic+ Programming: Scratch102</v>
      </c>
    </row>
    <row r="3314" spans="1:12" hidden="1" x14ac:dyDescent="0.25">
      <c r="A3314" s="217" t="str">
        <f t="shared" si="158"/>
        <v>ƒ __/__</v>
      </c>
      <c r="B3314" s="217" t="str">
        <f>IFERROR(IF(VLOOKUP(L3314,ActivityList[#Data],13,0)="Yes"," "&amp;Map,"")&amp;IF(VLOOKUP(L3314,ActivityList[#Data],14,0)="Yes"," "&amp;Timeline,IF(VLOOKUP(L3314,ActivityList[#Data],14,0)="Figure"," "&amp;Timeline&amp;Figure,"")),"")</f>
        <v/>
      </c>
      <c r="C3314" s="85" t="str">
        <v>Do 30 mins of Scratch tuturials and programming</v>
      </c>
      <c r="D3314" s="218" t="str">
        <v>+ Programming: Scratch</v>
      </c>
      <c r="E3314" s="218" t="str">
        <v>Logic</v>
      </c>
      <c r="F3314" s="219">
        <v>0</v>
      </c>
      <c r="G3314" s="5">
        <v>107</v>
      </c>
      <c r="H3314" s="5" t="str">
        <v>Ethan‚ Jesse</v>
      </c>
      <c r="I3314" s="5" t="str">
        <v>Planned</v>
      </c>
      <c r="J3314" s="220">
        <f>_xlfn.XLOOKUP(G3314,Calendar!$A$2:$A$300,Calendar!$B$2:$B$300)</f>
        <v>43501</v>
      </c>
      <c r="K3314" s="5" t="b">
        <f t="shared" ca="1" si="159"/>
        <v>0</v>
      </c>
      <c r="L3314" s="5" t="str">
        <f t="shared" si="160"/>
        <v>Logic+ Programming: Scratch107</v>
      </c>
    </row>
    <row r="3315" spans="1:12" hidden="1" x14ac:dyDescent="0.25">
      <c r="A3315" s="217" t="str">
        <f t="shared" si="158"/>
        <v>ƒ __/__</v>
      </c>
      <c r="B3315" s="217" t="str">
        <f>IFERROR(IF(VLOOKUP(L3315,ActivityList[#Data],13,0)="Yes"," "&amp;Map,"")&amp;IF(VLOOKUP(L3315,ActivityList[#Data],14,0)="Yes"," "&amp;Timeline,IF(VLOOKUP(L3315,ActivityList[#Data],14,0)="Figure"," "&amp;Timeline&amp;Figure,"")),"")</f>
        <v/>
      </c>
      <c r="C3315" s="85" t="str">
        <v>Do 30 mins of Scratch tuturials and programming</v>
      </c>
      <c r="D3315" s="218" t="str">
        <v>+ Programming: Scratch</v>
      </c>
      <c r="E3315" s="218" t="str">
        <v>Logic</v>
      </c>
      <c r="F3315" s="219">
        <v>0</v>
      </c>
      <c r="G3315" s="5">
        <v>112</v>
      </c>
      <c r="H3315" s="5" t="str">
        <v>Ethan‚ Jesse</v>
      </c>
      <c r="I3315" s="5" t="str">
        <v>Planned</v>
      </c>
      <c r="J3315" s="220">
        <f>_xlfn.XLOOKUP(G3315,Calendar!$A$2:$A$300,Calendar!$B$2:$B$300)</f>
        <v>43508</v>
      </c>
      <c r="K3315" s="5" t="b">
        <f t="shared" ca="1" si="159"/>
        <v>0</v>
      </c>
      <c r="L3315" s="5" t="str">
        <f t="shared" si="160"/>
        <v>Logic+ Programming: Scratch112</v>
      </c>
    </row>
    <row r="3316" spans="1:12" hidden="1" x14ac:dyDescent="0.25">
      <c r="A3316" s="217" t="str">
        <f t="shared" si="158"/>
        <v>ƒ __/__</v>
      </c>
      <c r="B3316" s="217" t="str">
        <f>IFERROR(IF(VLOOKUP(L3316,ActivityList[#Data],13,0)="Yes"," "&amp;Map,"")&amp;IF(VLOOKUP(L3316,ActivityList[#Data],14,0)="Yes"," "&amp;Timeline,IF(VLOOKUP(L3316,ActivityList[#Data],14,0)="Figure"," "&amp;Timeline&amp;Figure,"")),"")</f>
        <v/>
      </c>
      <c r="C3316" s="85" t="str">
        <v>Do 30 mins of Scratch tuturials and programming</v>
      </c>
      <c r="D3316" s="218" t="str">
        <v>+ Programming: Scratch</v>
      </c>
      <c r="E3316" s="218" t="str">
        <v>Logic</v>
      </c>
      <c r="F3316" s="219">
        <v>0</v>
      </c>
      <c r="G3316" s="5">
        <v>117</v>
      </c>
      <c r="H3316" s="5" t="str">
        <v>Ethan‚ Jesse</v>
      </c>
      <c r="I3316" s="5" t="str">
        <v>Planned</v>
      </c>
      <c r="J3316" s="220">
        <f>_xlfn.XLOOKUP(G3316,Calendar!$A$2:$A$300,Calendar!$B$2:$B$300)</f>
        <v>43515</v>
      </c>
      <c r="K3316" s="5" t="b">
        <f t="shared" ca="1" si="159"/>
        <v>0</v>
      </c>
      <c r="L3316" s="5" t="str">
        <f t="shared" si="160"/>
        <v>Logic+ Programming: Scratch117</v>
      </c>
    </row>
    <row r="3317" spans="1:12" hidden="1" x14ac:dyDescent="0.25">
      <c r="A3317" s="217" t="str">
        <f t="shared" si="158"/>
        <v>ƒ __/__</v>
      </c>
      <c r="B3317" s="217" t="str">
        <f>IFERROR(IF(VLOOKUP(L3317,ActivityList[#Data],13,0)="Yes"," "&amp;Map,"")&amp;IF(VLOOKUP(L3317,ActivityList[#Data],14,0)="Yes"," "&amp;Timeline,IF(VLOOKUP(L3317,ActivityList[#Data],14,0)="Figure"," "&amp;Timeline&amp;Figure,"")),"")</f>
        <v/>
      </c>
      <c r="C3317" s="85" t="str">
        <v>Do 30 mins of Scratch tuturials and programming</v>
      </c>
      <c r="D3317" s="218" t="str">
        <v>+ Programming: Scratch</v>
      </c>
      <c r="E3317" s="218" t="str">
        <v>Logic</v>
      </c>
      <c r="F3317" s="219">
        <v>0</v>
      </c>
      <c r="G3317" s="5">
        <v>122</v>
      </c>
      <c r="H3317" s="5" t="str">
        <v>Ethan‚ Jesse</v>
      </c>
      <c r="I3317" s="5" t="str">
        <v>Planned</v>
      </c>
      <c r="J3317" s="220">
        <f>_xlfn.XLOOKUP(G3317,Calendar!$A$2:$A$300,Calendar!$B$2:$B$300)</f>
        <v>43522</v>
      </c>
      <c r="K3317" s="5" t="b">
        <f t="shared" ca="1" si="159"/>
        <v>0</v>
      </c>
      <c r="L3317" s="5" t="str">
        <f t="shared" si="160"/>
        <v>Logic+ Programming: Scratch122</v>
      </c>
    </row>
    <row r="3318" spans="1:12" hidden="1" x14ac:dyDescent="0.25">
      <c r="A3318" s="217" t="str">
        <f t="shared" si="158"/>
        <v>ƒ __/__</v>
      </c>
      <c r="B3318" s="217" t="str">
        <f>IFERROR(IF(VLOOKUP(L3318,ActivityList[#Data],13,0)="Yes"," "&amp;Map,"")&amp;IF(VLOOKUP(L3318,ActivityList[#Data],14,0)="Yes"," "&amp;Timeline,IF(VLOOKUP(L3318,ActivityList[#Data],14,0)="Figure"," "&amp;Timeline&amp;Figure,"")),"")</f>
        <v/>
      </c>
      <c r="C3318" s="85" t="str">
        <v>Do 30 mins of Scratch tuturials and programming</v>
      </c>
      <c r="D3318" s="218" t="str">
        <v>+ Programming: Scratch</v>
      </c>
      <c r="E3318" s="218" t="str">
        <v>Logic</v>
      </c>
      <c r="F3318" s="219">
        <v>0</v>
      </c>
      <c r="G3318" s="5">
        <v>127</v>
      </c>
      <c r="H3318" s="5" t="str">
        <v>Ethan‚ Jesse</v>
      </c>
      <c r="I3318" s="5" t="str">
        <v>Planned</v>
      </c>
      <c r="J3318" s="220">
        <f>_xlfn.XLOOKUP(G3318,Calendar!$A$2:$A$300,Calendar!$B$2:$B$300)</f>
        <v>43529</v>
      </c>
      <c r="K3318" s="5" t="b">
        <f t="shared" ca="1" si="159"/>
        <v>0</v>
      </c>
      <c r="L3318" s="5" t="str">
        <f t="shared" si="160"/>
        <v>Logic+ Programming: Scratch127</v>
      </c>
    </row>
    <row r="3319" spans="1:12" hidden="1" x14ac:dyDescent="0.25">
      <c r="A3319" s="217" t="str">
        <f t="shared" si="158"/>
        <v>ƒ __/__</v>
      </c>
      <c r="B3319" s="217" t="str">
        <f>IFERROR(IF(VLOOKUP(L3319,ActivityList[#Data],13,0)="Yes"," "&amp;Map,"")&amp;IF(VLOOKUP(L3319,ActivityList[#Data],14,0)="Yes"," "&amp;Timeline,IF(VLOOKUP(L3319,ActivityList[#Data],14,0)="Figure"," "&amp;Timeline&amp;Figure,"")),"")</f>
        <v/>
      </c>
      <c r="C3319" s="85" t="str">
        <v>Do 30 mins of Scratch tuturials and programming</v>
      </c>
      <c r="D3319" s="218" t="str">
        <v>+ Programming: Scratch</v>
      </c>
      <c r="E3319" s="218" t="str">
        <v>Logic</v>
      </c>
      <c r="F3319" s="219">
        <v>0</v>
      </c>
      <c r="G3319" s="5">
        <v>132</v>
      </c>
      <c r="H3319" s="5" t="str">
        <v>Ethan‚ Jesse</v>
      </c>
      <c r="I3319" s="5" t="str">
        <v>Planned</v>
      </c>
      <c r="J3319" s="220">
        <f>_xlfn.XLOOKUP(G3319,Calendar!$A$2:$A$300,Calendar!$B$2:$B$300)</f>
        <v>43536</v>
      </c>
      <c r="K3319" s="5" t="b">
        <f t="shared" ca="1" si="159"/>
        <v>0</v>
      </c>
      <c r="L3319" s="5" t="str">
        <f t="shared" si="160"/>
        <v>Logic+ Programming: Scratch132</v>
      </c>
    </row>
    <row r="3320" spans="1:12" hidden="1" x14ac:dyDescent="0.25">
      <c r="A3320" s="217" t="str">
        <f t="shared" si="158"/>
        <v>ƒ __/__</v>
      </c>
      <c r="B3320" s="217" t="str">
        <f>IFERROR(IF(VLOOKUP(L3320,ActivityList[#Data],13,0)="Yes"," "&amp;Map,"")&amp;IF(VLOOKUP(L3320,ActivityList[#Data],14,0)="Yes"," "&amp;Timeline,IF(VLOOKUP(L3320,ActivityList[#Data],14,0)="Figure"," "&amp;Timeline&amp;Figure,"")),"")</f>
        <v/>
      </c>
      <c r="C3320" s="85" t="str">
        <v>Do 30 mins of Scratch tuturials and programming</v>
      </c>
      <c r="D3320" s="218" t="str">
        <v>+ Programming: Scratch</v>
      </c>
      <c r="E3320" s="218" t="str">
        <v>Logic</v>
      </c>
      <c r="F3320" s="219">
        <v>0</v>
      </c>
      <c r="G3320" s="5">
        <v>137</v>
      </c>
      <c r="H3320" s="5" t="str">
        <v>Ethan‚ Jesse</v>
      </c>
      <c r="I3320" s="5" t="str">
        <v>Planned</v>
      </c>
      <c r="J3320" s="220">
        <f>_xlfn.XLOOKUP(G3320,Calendar!$A$2:$A$300,Calendar!$B$2:$B$300)</f>
        <v>43543</v>
      </c>
      <c r="K3320" s="5" t="b">
        <f t="shared" ca="1" si="159"/>
        <v>0</v>
      </c>
      <c r="L3320" s="5" t="str">
        <f t="shared" si="160"/>
        <v>Logic+ Programming: Scratch137</v>
      </c>
    </row>
    <row r="3321" spans="1:12" hidden="1" x14ac:dyDescent="0.25">
      <c r="A3321" s="217" t="str">
        <f t="shared" si="158"/>
        <v>ƒ __/__</v>
      </c>
      <c r="B3321" s="217" t="str">
        <f>IFERROR(IF(VLOOKUP(L3321,ActivityList[#Data],13,0)="Yes"," "&amp;Map,"")&amp;IF(VLOOKUP(L3321,ActivityList[#Data],14,0)="Yes"," "&amp;Timeline,IF(VLOOKUP(L3321,ActivityList[#Data],14,0)="Figure"," "&amp;Timeline&amp;Figure,"")),"")</f>
        <v/>
      </c>
      <c r="C3321" s="85" t="str">
        <v>Do 30 mins of Scratch tuturials and programming</v>
      </c>
      <c r="D3321" s="218" t="str">
        <v>+ Programming: Scratch</v>
      </c>
      <c r="E3321" s="218" t="str">
        <v>Logic</v>
      </c>
      <c r="F3321" s="219">
        <v>0</v>
      </c>
      <c r="G3321" s="5">
        <v>142</v>
      </c>
      <c r="H3321" s="5" t="str">
        <v>Ethan‚ Jesse</v>
      </c>
      <c r="I3321" s="5" t="str">
        <v>Planned</v>
      </c>
      <c r="J3321" s="220">
        <f>_xlfn.XLOOKUP(G3321,Calendar!$A$2:$A$300,Calendar!$B$2:$B$300)</f>
        <v>43550</v>
      </c>
      <c r="K3321" s="5" t="b">
        <f t="shared" ca="1" si="159"/>
        <v>0</v>
      </c>
      <c r="L3321" s="5" t="str">
        <f t="shared" si="160"/>
        <v>Logic+ Programming: Scratch142</v>
      </c>
    </row>
    <row r="3322" spans="1:12" hidden="1" x14ac:dyDescent="0.25">
      <c r="A3322" s="217" t="str">
        <f t="shared" si="158"/>
        <v>ƒ __/__</v>
      </c>
      <c r="B3322" s="217" t="str">
        <f>IFERROR(IF(VLOOKUP(L3322,ActivityList[#Data],13,0)="Yes"," "&amp;Map,"")&amp;IF(VLOOKUP(L3322,ActivityList[#Data],14,0)="Yes"," "&amp;Timeline,IF(VLOOKUP(L3322,ActivityList[#Data],14,0)="Figure"," "&amp;Timeline&amp;Figure,"")),"")</f>
        <v/>
      </c>
      <c r="C3322" s="85" t="str">
        <v>Do 30 mins of Scratch tuturials and programming</v>
      </c>
      <c r="D3322" s="218" t="str">
        <v>+ Programming: Scratch</v>
      </c>
      <c r="E3322" s="218" t="str">
        <v>Logic</v>
      </c>
      <c r="F3322" s="219">
        <v>0</v>
      </c>
      <c r="G3322" s="5">
        <v>147</v>
      </c>
      <c r="H3322" s="5" t="str">
        <v>Ethan‚ Jesse</v>
      </c>
      <c r="I3322" s="5" t="str">
        <v>Planned</v>
      </c>
      <c r="J3322" s="220">
        <f>_xlfn.XLOOKUP(G3322,Calendar!$A$2:$A$300,Calendar!$B$2:$B$300)</f>
        <v>43557</v>
      </c>
      <c r="K3322" s="5" t="b">
        <f t="shared" ca="1" si="159"/>
        <v>0</v>
      </c>
      <c r="L3322" s="5" t="str">
        <f t="shared" si="160"/>
        <v>Logic+ Programming: Scratch147</v>
      </c>
    </row>
    <row r="3323" spans="1:12" hidden="1" x14ac:dyDescent="0.25">
      <c r="A3323" s="217" t="str">
        <f t="shared" si="158"/>
        <v>ƒ __/__</v>
      </c>
      <c r="B3323" s="217" t="str">
        <f>IFERROR(IF(VLOOKUP(L3323,ActivityList[#Data],13,0)="Yes"," "&amp;Map,"")&amp;IF(VLOOKUP(L3323,ActivityList[#Data],14,0)="Yes"," "&amp;Timeline,IF(VLOOKUP(L3323,ActivityList[#Data],14,0)="Figure"," "&amp;Timeline&amp;Figure,"")),"")</f>
        <v/>
      </c>
      <c r="C3323" s="85" t="str">
        <v>Do 30 mins of Scratch tuturials and programming</v>
      </c>
      <c r="D3323" s="218" t="str">
        <v>+ Programming: Scratch</v>
      </c>
      <c r="E3323" s="218" t="str">
        <v>Logic</v>
      </c>
      <c r="F3323" s="219">
        <v>0</v>
      </c>
      <c r="G3323" s="5">
        <v>152</v>
      </c>
      <c r="H3323" s="5" t="str">
        <v>Ethan‚ Jesse</v>
      </c>
      <c r="I3323" s="5" t="str">
        <v>Planned</v>
      </c>
      <c r="J3323" s="220">
        <f>_xlfn.XLOOKUP(G3323,Calendar!$A$2:$A$300,Calendar!$B$2:$B$300)</f>
        <v>43564</v>
      </c>
      <c r="K3323" s="5" t="b">
        <f t="shared" ca="1" si="159"/>
        <v>0</v>
      </c>
      <c r="L3323" s="5" t="str">
        <f t="shared" si="160"/>
        <v>Logic+ Programming: Scratch152</v>
      </c>
    </row>
    <row r="3324" spans="1:12" hidden="1" x14ac:dyDescent="0.25">
      <c r="A3324" s="217" t="str">
        <f t="shared" si="158"/>
        <v>ƒ __/__</v>
      </c>
      <c r="B3324" s="217" t="str">
        <f>IFERROR(IF(VLOOKUP(L3324,ActivityList[#Data],13,0)="Yes"," "&amp;Map,"")&amp;IF(VLOOKUP(L3324,ActivityList[#Data],14,0)="Yes"," "&amp;Timeline,IF(VLOOKUP(L3324,ActivityList[#Data],14,0)="Figure"," "&amp;Timeline&amp;Figure,"")),"")</f>
        <v/>
      </c>
      <c r="C3324" s="85" t="str">
        <v>Do 30 mins of Scratch tuturials and programming</v>
      </c>
      <c r="D3324" s="218" t="str">
        <v>+ Programming: Scratch</v>
      </c>
      <c r="E3324" s="218" t="str">
        <v>Logic</v>
      </c>
      <c r="F3324" s="219">
        <v>0</v>
      </c>
      <c r="G3324" s="5">
        <v>157</v>
      </c>
      <c r="H3324" s="5" t="str">
        <v>Ethan‚ Jesse</v>
      </c>
      <c r="I3324" s="5" t="str">
        <v>Planned</v>
      </c>
      <c r="J3324" s="220">
        <f>_xlfn.XLOOKUP(G3324,Calendar!$A$2:$A$300,Calendar!$B$2:$B$300)</f>
        <v>43571</v>
      </c>
      <c r="K3324" s="5" t="b">
        <f t="shared" ca="1" si="159"/>
        <v>0</v>
      </c>
      <c r="L3324" s="5" t="str">
        <f t="shared" si="160"/>
        <v>Logic+ Programming: Scratch157</v>
      </c>
    </row>
    <row r="3325" spans="1:12" hidden="1" x14ac:dyDescent="0.25">
      <c r="A3325" s="217" t="str">
        <f t="shared" si="158"/>
        <v>ƒ __/__</v>
      </c>
      <c r="B3325" s="217" t="str">
        <f>IFERROR(IF(VLOOKUP(L3325,ActivityList[#Data],13,0)="Yes"," "&amp;Map,"")&amp;IF(VLOOKUP(L3325,ActivityList[#Data],14,0)="Yes"," "&amp;Timeline,IF(VLOOKUP(L3325,ActivityList[#Data],14,0)="Figure"," "&amp;Timeline&amp;Figure,"")),"")</f>
        <v/>
      </c>
      <c r="C3325" s="85" t="str">
        <v>Do 30 mins of Scratch tuturials and programming</v>
      </c>
      <c r="D3325" s="218" t="str">
        <v>+ Programming: Scratch</v>
      </c>
      <c r="E3325" s="218" t="str">
        <v>Logic</v>
      </c>
      <c r="F3325" s="219">
        <v>0</v>
      </c>
      <c r="G3325" s="5">
        <v>162</v>
      </c>
      <c r="H3325" s="5" t="str">
        <v>Ethan‚ Jesse</v>
      </c>
      <c r="I3325" s="5" t="str">
        <v>Planned</v>
      </c>
      <c r="J3325" s="220">
        <f>_xlfn.XLOOKUP(G3325,Calendar!$A$2:$A$300,Calendar!$B$2:$B$300)</f>
        <v>43578</v>
      </c>
      <c r="K3325" s="5" t="b">
        <f t="shared" ca="1" si="159"/>
        <v>0</v>
      </c>
      <c r="L3325" s="5" t="str">
        <f t="shared" si="160"/>
        <v>Logic+ Programming: Scratch162</v>
      </c>
    </row>
    <row r="3326" spans="1:12" hidden="1" x14ac:dyDescent="0.25">
      <c r="A3326" s="217" t="str">
        <f t="shared" si="158"/>
        <v>ƒ __/__</v>
      </c>
      <c r="B3326" s="217" t="str">
        <f>IFERROR(IF(VLOOKUP(L3326,ActivityList[#Data],13,0)="Yes"," "&amp;Map,"")&amp;IF(VLOOKUP(L3326,ActivityList[#Data],14,0)="Yes"," "&amp;Timeline,IF(VLOOKUP(L3326,ActivityList[#Data],14,0)="Figure"," "&amp;Timeline&amp;Figure,"")),"")</f>
        <v/>
      </c>
      <c r="C3326" s="85" t="str">
        <v>Do 30 mins of Scratch tuturials and programming</v>
      </c>
      <c r="D3326" s="218" t="str">
        <v>+ Programming: Scratch</v>
      </c>
      <c r="E3326" s="218" t="str">
        <v>Logic</v>
      </c>
      <c r="F3326" s="219">
        <v>0</v>
      </c>
      <c r="G3326" s="5">
        <v>167</v>
      </c>
      <c r="H3326" s="5" t="str">
        <v>Ethan‚ Jesse</v>
      </c>
      <c r="I3326" s="5" t="str">
        <v>Planned</v>
      </c>
      <c r="J3326" s="220">
        <f>_xlfn.XLOOKUP(G3326,Calendar!$A$2:$A$300,Calendar!$B$2:$B$300)</f>
        <v>43585</v>
      </c>
      <c r="K3326" s="5" t="b">
        <f t="shared" ca="1" si="159"/>
        <v>0</v>
      </c>
      <c r="L3326" s="5" t="str">
        <f t="shared" si="160"/>
        <v>Logic+ Programming: Scratch167</v>
      </c>
    </row>
    <row r="3327" spans="1:12" hidden="1" x14ac:dyDescent="0.25">
      <c r="A3327" s="217" t="str">
        <f t="shared" si="158"/>
        <v>ƒ __/__</v>
      </c>
      <c r="B3327" s="217" t="str">
        <f>IFERROR(IF(VLOOKUP(L3327,ActivityList[#Data],13,0)="Yes"," "&amp;Map,"")&amp;IF(VLOOKUP(L3327,ActivityList[#Data],14,0)="Yes"," "&amp;Timeline,IF(VLOOKUP(L3327,ActivityList[#Data],14,0)="Figure"," "&amp;Timeline&amp;Figure,"")),"")</f>
        <v/>
      </c>
      <c r="C3327" s="85" t="str">
        <v>Do 30 mins of Scratch tuturials and programming</v>
      </c>
      <c r="D3327" s="218" t="str">
        <v>+ Programming: Scratch</v>
      </c>
      <c r="E3327" s="218" t="str">
        <v>Logic</v>
      </c>
      <c r="F3327" s="219">
        <v>0</v>
      </c>
      <c r="G3327" s="5">
        <v>172</v>
      </c>
      <c r="H3327" s="5" t="str">
        <v>Ethan‚ Jesse</v>
      </c>
      <c r="I3327" s="5" t="str">
        <v>Planned</v>
      </c>
      <c r="J3327" s="220">
        <f>_xlfn.XLOOKUP(G3327,Calendar!$A$2:$A$300,Calendar!$B$2:$B$300)</f>
        <v>43592</v>
      </c>
      <c r="K3327" s="5" t="b">
        <f t="shared" ca="1" si="159"/>
        <v>0</v>
      </c>
      <c r="L3327" s="5" t="str">
        <f t="shared" si="160"/>
        <v>Logic+ Programming: Scratch172</v>
      </c>
    </row>
    <row r="3328" spans="1:12" hidden="1" x14ac:dyDescent="0.25">
      <c r="A3328" s="217" t="str">
        <f t="shared" si="158"/>
        <v>ƒ __/__</v>
      </c>
      <c r="B3328" s="217" t="str">
        <f>IFERROR(IF(VLOOKUP(L3328,ActivityList[#Data],13,0)="Yes"," "&amp;Map,"")&amp;IF(VLOOKUP(L3328,ActivityList[#Data],14,0)="Yes"," "&amp;Timeline,IF(VLOOKUP(L3328,ActivityList[#Data],14,0)="Figure"," "&amp;Timeline&amp;Figure,"")),"")</f>
        <v/>
      </c>
      <c r="C3328" s="85" t="str">
        <v>Do 30 mins of Scratch tuturials and programming</v>
      </c>
      <c r="D3328" s="218" t="str">
        <v>+ Programming: Scratch</v>
      </c>
      <c r="E3328" s="218" t="str">
        <v>Logic</v>
      </c>
      <c r="F3328" s="219">
        <v>0</v>
      </c>
      <c r="G3328" s="5">
        <v>177</v>
      </c>
      <c r="H3328" s="5" t="str">
        <v>Ethan‚ Jesse</v>
      </c>
      <c r="I3328" s="5" t="str">
        <v>Planned</v>
      </c>
      <c r="J3328" s="220">
        <f>_xlfn.XLOOKUP(G3328,Calendar!$A$2:$A$300,Calendar!$B$2:$B$300)</f>
        <v>43599</v>
      </c>
      <c r="K3328" s="5" t="b">
        <f t="shared" ca="1" si="159"/>
        <v>0</v>
      </c>
      <c r="L3328" s="5" t="str">
        <f t="shared" si="160"/>
        <v>Logic+ Programming: Scratch177</v>
      </c>
    </row>
    <row r="3329" spans="1:12" hidden="1" x14ac:dyDescent="0.25">
      <c r="A3329" s="217" t="str">
        <f t="shared" si="158"/>
        <v>ƒ __/__</v>
      </c>
      <c r="B3329" s="217" t="str">
        <f>IFERROR(IF(VLOOKUP(L3329,ActivityList[#Data],13,0)="Yes"," "&amp;Map,"")&amp;IF(VLOOKUP(L3329,ActivityList[#Data],14,0)="Yes"," "&amp;Timeline,IF(VLOOKUP(L3329,ActivityList[#Data],14,0)="Figure"," "&amp;Timeline&amp;Figure,"")),"")</f>
        <v/>
      </c>
      <c r="C3329" s="85" t="str">
        <v>Work through and complete Project 1</v>
      </c>
      <c r="D3329" s="218" t="str">
        <v>+ EEME Electronics Project</v>
      </c>
      <c r="E3329" s="218" t="str">
        <v>Logic</v>
      </c>
      <c r="F3329" s="219">
        <v>0</v>
      </c>
      <c r="G3329" s="5">
        <v>11</v>
      </c>
      <c r="H3329" s="5" t="str">
        <v>Ethan‚ Jesse</v>
      </c>
      <c r="I3329" s="5" t="str">
        <v>Completed</v>
      </c>
      <c r="J3329" s="220">
        <f>_xlfn.XLOOKUP(G3329,Calendar!$A$2:$A$300,Calendar!$B$2:$B$300)</f>
        <v>43360</v>
      </c>
      <c r="K3329" s="5" t="b">
        <f t="shared" ca="1" si="159"/>
        <v>1</v>
      </c>
      <c r="L3329" s="5" t="str">
        <f t="shared" si="160"/>
        <v>Logic+ EEME Electronics Project11</v>
      </c>
    </row>
    <row r="3330" spans="1:12" hidden="1" x14ac:dyDescent="0.25">
      <c r="A3330" s="217" t="str">
        <f t="shared" si="158"/>
        <v>ƒ __/__</v>
      </c>
      <c r="B3330" s="217" t="str">
        <f>IFERROR(IF(VLOOKUP(L3330,ActivityList[#Data],13,0)="Yes"," "&amp;Map,"")&amp;IF(VLOOKUP(L3330,ActivityList[#Data],14,0)="Yes"," "&amp;Timeline,IF(VLOOKUP(L3330,ActivityList[#Data],14,0)="Figure"," "&amp;Timeline&amp;Figure,"")),"")</f>
        <v/>
      </c>
      <c r="C3330" s="85" t="str">
        <v>Work through and complete Project 2</v>
      </c>
      <c r="D3330" s="218" t="str">
        <v>+ EEME Electronics Project</v>
      </c>
      <c r="E3330" s="218" t="str">
        <v>Logic</v>
      </c>
      <c r="F3330" s="219">
        <v>0</v>
      </c>
      <c r="G3330" s="5">
        <v>31</v>
      </c>
      <c r="H3330" s="5" t="str">
        <v>Ethan‚ Jesse</v>
      </c>
      <c r="I3330" s="5" t="str">
        <v>Planned</v>
      </c>
      <c r="J3330" s="220">
        <f>_xlfn.XLOOKUP(G3330,Calendar!$A$2:$A$300,Calendar!$B$2:$B$300)</f>
        <v>43388</v>
      </c>
      <c r="K3330" s="5" t="b">
        <f t="shared" ca="1" si="159"/>
        <v>0</v>
      </c>
      <c r="L3330" s="5" t="str">
        <f t="shared" si="160"/>
        <v>Logic+ EEME Electronics Project31</v>
      </c>
    </row>
    <row r="3331" spans="1:12" hidden="1" x14ac:dyDescent="0.25">
      <c r="A3331" s="217" t="str">
        <f t="shared" si="158"/>
        <v>ƒ __/__</v>
      </c>
      <c r="B3331" s="217" t="str">
        <f>IFERROR(IF(VLOOKUP(L3331,ActivityList[#Data],13,0)="Yes"," "&amp;Map,"")&amp;IF(VLOOKUP(L3331,ActivityList[#Data],14,0)="Yes"," "&amp;Timeline,IF(VLOOKUP(L3331,ActivityList[#Data],14,0)="Figure"," "&amp;Timeline&amp;Figure,"")),"")</f>
        <v/>
      </c>
      <c r="C3331" s="85" t="str">
        <v>Work through and complete Project 3</v>
      </c>
      <c r="D3331" s="218" t="str">
        <v>+ EEME Electronics Project</v>
      </c>
      <c r="E3331" s="218" t="str">
        <v>Logic</v>
      </c>
      <c r="F3331" s="219">
        <v>0</v>
      </c>
      <c r="G3331" s="5">
        <v>51</v>
      </c>
      <c r="H3331" s="5" t="str">
        <v>Ethan‚ Jesse</v>
      </c>
      <c r="I3331" s="5" t="str">
        <v>Planned</v>
      </c>
      <c r="J3331" s="220">
        <f>_xlfn.XLOOKUP(G3331,Calendar!$A$2:$A$300,Calendar!$B$2:$B$300)</f>
        <v>43416</v>
      </c>
      <c r="K3331" s="5" t="b">
        <f t="shared" ca="1" si="159"/>
        <v>0</v>
      </c>
      <c r="L3331" s="5" t="str">
        <f t="shared" si="160"/>
        <v>Logic+ EEME Electronics Project51</v>
      </c>
    </row>
    <row r="3332" spans="1:12" hidden="1" x14ac:dyDescent="0.25">
      <c r="A3332" s="217" t="str">
        <f t="shared" si="158"/>
        <v>ƒ __/__</v>
      </c>
      <c r="B3332" s="217" t="str">
        <f>IFERROR(IF(VLOOKUP(L3332,ActivityList[#Data],13,0)="Yes"," "&amp;Map,"")&amp;IF(VLOOKUP(L3332,ActivityList[#Data],14,0)="Yes"," "&amp;Timeline,IF(VLOOKUP(L3332,ActivityList[#Data],14,0)="Figure"," "&amp;Timeline&amp;Figure,"")),"")</f>
        <v/>
      </c>
      <c r="C3332" s="85" t="str">
        <v>Work through and complete Project 4</v>
      </c>
      <c r="D3332" s="218" t="str">
        <v>+ EEME Electronics Project</v>
      </c>
      <c r="E3332" s="218" t="str">
        <v>Logic</v>
      </c>
      <c r="F3332" s="219">
        <v>0</v>
      </c>
      <c r="G3332" s="5">
        <v>71</v>
      </c>
      <c r="H3332" s="5" t="str">
        <v>Ethan‚ Jesse</v>
      </c>
      <c r="I3332" s="5" t="str">
        <v>Planned</v>
      </c>
      <c r="J3332" s="220">
        <f>_xlfn.XLOOKUP(G3332,Calendar!$A$2:$A$300,Calendar!$B$2:$B$300)</f>
        <v>43444</v>
      </c>
      <c r="K3332" s="5" t="b">
        <f t="shared" ca="1" si="159"/>
        <v>0</v>
      </c>
      <c r="L3332" s="5" t="str">
        <f t="shared" si="160"/>
        <v>Logic+ EEME Electronics Project71</v>
      </c>
    </row>
    <row r="3333" spans="1:12" hidden="1" x14ac:dyDescent="0.25">
      <c r="A3333" s="217" t="str">
        <f t="shared" ref="A3333:A3396" si="161">Planned&amp;" __/__"</f>
        <v>ƒ __/__</v>
      </c>
      <c r="B3333" s="217" t="str">
        <f>IFERROR(IF(VLOOKUP(L3333,ActivityList[#Data],13,0)="Yes"," "&amp;Map,"")&amp;IF(VLOOKUP(L3333,ActivityList[#Data],14,0)="Yes"," "&amp;Timeline,IF(VLOOKUP(L3333,ActivityList[#Data],14,0)="Figure"," "&amp;Timeline&amp;Figure,"")),"")</f>
        <v/>
      </c>
      <c r="C3333" s="85" t="str">
        <v>Work through and complete Project 5</v>
      </c>
      <c r="D3333" s="218" t="str">
        <v>+ EEME Electronics Project</v>
      </c>
      <c r="E3333" s="218" t="str">
        <v>Logic</v>
      </c>
      <c r="F3333" s="219">
        <v>0</v>
      </c>
      <c r="G3333" s="5">
        <v>91</v>
      </c>
      <c r="H3333" s="5" t="str">
        <v>Ethan‚ Jesse</v>
      </c>
      <c r="I3333" s="5" t="str">
        <v>Planned</v>
      </c>
      <c r="J3333" s="220">
        <f>_xlfn.XLOOKUP(G3333,Calendar!$A$2:$A$300,Calendar!$B$2:$B$300)</f>
        <v>43479</v>
      </c>
      <c r="K3333" s="5" t="b">
        <f t="shared" ca="1" si="159"/>
        <v>0</v>
      </c>
      <c r="L3333" s="5" t="str">
        <f t="shared" si="160"/>
        <v>Logic+ EEME Electronics Project91</v>
      </c>
    </row>
    <row r="3334" spans="1:12" hidden="1" x14ac:dyDescent="0.25">
      <c r="A3334" s="217" t="str">
        <f t="shared" si="161"/>
        <v>ƒ __/__</v>
      </c>
      <c r="B3334" s="217" t="str">
        <f>IFERROR(IF(VLOOKUP(L3334,ActivityList[#Data],13,0)="Yes"," "&amp;Map,"")&amp;IF(VLOOKUP(L3334,ActivityList[#Data],14,0)="Yes"," "&amp;Timeline,IF(VLOOKUP(L3334,ActivityList[#Data],14,0)="Figure"," "&amp;Timeline&amp;Figure,"")),"")</f>
        <v/>
      </c>
      <c r="C3334" s="85" t="str">
        <v>Work through and complete Project 6</v>
      </c>
      <c r="D3334" s="218" t="str">
        <v>+ EEME Electronics Project</v>
      </c>
      <c r="E3334" s="218" t="str">
        <v>Logic</v>
      </c>
      <c r="F3334" s="219">
        <v>0</v>
      </c>
      <c r="G3334" s="5">
        <v>111</v>
      </c>
      <c r="H3334" s="5" t="str">
        <v>Ethan‚ Jesse</v>
      </c>
      <c r="I3334" s="5" t="str">
        <v>Planned</v>
      </c>
      <c r="J3334" s="220">
        <f>_xlfn.XLOOKUP(G3334,Calendar!$A$2:$A$300,Calendar!$B$2:$B$300)</f>
        <v>43507</v>
      </c>
      <c r="K3334" s="5" t="b">
        <f t="shared" ca="1" si="159"/>
        <v>0</v>
      </c>
      <c r="L3334" s="5" t="str">
        <f t="shared" si="160"/>
        <v>Logic+ EEME Electronics Project111</v>
      </c>
    </row>
    <row r="3335" spans="1:12" hidden="1" x14ac:dyDescent="0.25">
      <c r="A3335" s="217" t="str">
        <f t="shared" si="161"/>
        <v>ƒ __/__</v>
      </c>
      <c r="B3335" s="217" t="str">
        <f>IFERROR(IF(VLOOKUP(L3335,ActivityList[#Data],13,0)="Yes"," "&amp;Map,"")&amp;IF(VLOOKUP(L3335,ActivityList[#Data],14,0)="Yes"," "&amp;Timeline,IF(VLOOKUP(L3335,ActivityList[#Data],14,0)="Figure"," "&amp;Timeline&amp;Figure,"")),"")</f>
        <v/>
      </c>
      <c r="C3335" s="85" t="str">
        <v>Work through and complete Project 7</v>
      </c>
      <c r="D3335" s="218" t="str">
        <v>+ EEME Electronics Project</v>
      </c>
      <c r="E3335" s="218" t="str">
        <v>Logic</v>
      </c>
      <c r="F3335" s="219">
        <v>0</v>
      </c>
      <c r="G3335" s="5">
        <v>131</v>
      </c>
      <c r="H3335" s="5" t="str">
        <v>Ethan‚ Jesse</v>
      </c>
      <c r="I3335" s="5" t="str">
        <v>Planned</v>
      </c>
      <c r="J3335" s="220">
        <f>_xlfn.XLOOKUP(G3335,Calendar!$A$2:$A$300,Calendar!$B$2:$B$300)</f>
        <v>43535</v>
      </c>
      <c r="K3335" s="5" t="b">
        <f t="shared" ca="1" si="159"/>
        <v>0</v>
      </c>
      <c r="L3335" s="5" t="str">
        <f t="shared" si="160"/>
        <v>Logic+ EEME Electronics Project131</v>
      </c>
    </row>
    <row r="3336" spans="1:12" hidden="1" x14ac:dyDescent="0.25">
      <c r="A3336" s="217" t="str">
        <f t="shared" si="161"/>
        <v>ƒ __/__</v>
      </c>
      <c r="B3336" s="217" t="str">
        <f>IFERROR(IF(VLOOKUP(L3336,ActivityList[#Data],13,0)="Yes"," "&amp;Map,"")&amp;IF(VLOOKUP(L3336,ActivityList[#Data],14,0)="Yes"," "&amp;Timeline,IF(VLOOKUP(L3336,ActivityList[#Data],14,0)="Figure"," "&amp;Timeline&amp;Figure,"")),"")</f>
        <v/>
      </c>
      <c r="C3336" s="85" t="str">
        <v>Work through and complete Project 8</v>
      </c>
      <c r="D3336" s="218" t="str">
        <v>+ EEME Electronics Project</v>
      </c>
      <c r="E3336" s="218" t="str">
        <v>Logic</v>
      </c>
      <c r="F3336" s="219">
        <v>0</v>
      </c>
      <c r="G3336" s="5">
        <v>151</v>
      </c>
      <c r="H3336" s="5" t="str">
        <v>Ethan‚ Jesse</v>
      </c>
      <c r="I3336" s="5" t="str">
        <v>Planned</v>
      </c>
      <c r="J3336" s="220">
        <f>_xlfn.XLOOKUP(G3336,Calendar!$A$2:$A$300,Calendar!$B$2:$B$300)</f>
        <v>43563</v>
      </c>
      <c r="K3336" s="5" t="b">
        <f t="shared" ca="1" si="159"/>
        <v>0</v>
      </c>
      <c r="L3336" s="5" t="str">
        <f t="shared" si="160"/>
        <v>Logic+ EEME Electronics Project151</v>
      </c>
    </row>
    <row r="3337" spans="1:12" hidden="1" x14ac:dyDescent="0.25">
      <c r="A3337" s="217" t="str">
        <f t="shared" si="161"/>
        <v>ƒ __/__</v>
      </c>
      <c r="B3337" s="217" t="str">
        <f>IFERROR(IF(VLOOKUP(L3337,ActivityList[#Data],13,0)="Yes"," "&amp;Map,"")&amp;IF(VLOOKUP(L3337,ActivityList[#Data],14,0)="Yes"," "&amp;Timeline,IF(VLOOKUP(L3337,ActivityList[#Data],14,0)="Figure"," "&amp;Timeline&amp;Figure,"")),"")</f>
        <v/>
      </c>
      <c r="C3337" s="85" t="str">
        <v>Work through and complete Project 9</v>
      </c>
      <c r="D3337" s="218" t="str">
        <v>+ EEME Electronics Project</v>
      </c>
      <c r="E3337" s="218" t="str">
        <v>Logic</v>
      </c>
      <c r="F3337" s="219">
        <v>0</v>
      </c>
      <c r="G3337" s="5">
        <v>171</v>
      </c>
      <c r="H3337" s="5" t="str">
        <v>Ethan‚ Jesse</v>
      </c>
      <c r="I3337" s="5" t="str">
        <v>Planned</v>
      </c>
      <c r="J3337" s="220">
        <f>_xlfn.XLOOKUP(G3337,Calendar!$A$2:$A$300,Calendar!$B$2:$B$300)</f>
        <v>43591</v>
      </c>
      <c r="K3337" s="5" t="b">
        <f t="shared" ca="1" si="159"/>
        <v>0</v>
      </c>
      <c r="L3337" s="5" t="str">
        <f t="shared" si="160"/>
        <v>Logic+ EEME Electronics Project171</v>
      </c>
    </row>
    <row r="3338" spans="1:12" ht="30" hidden="1" x14ac:dyDescent="0.25">
      <c r="A3338" s="217" t="str">
        <f t="shared" si="161"/>
        <v>ƒ __/__</v>
      </c>
      <c r="B3338" s="217" t="str">
        <f>IFERROR(IF(VLOOKUP(L3338,ActivityList[#Data],13,0)="Yes"," "&amp;Map,"")&amp;IF(VLOOKUP(L3338,ActivityList[#Data],14,0)="Yes"," "&amp;Timeline,IF(VLOOKUP(L3338,ActivityList[#Data],14,0)="Figure"," "&amp;Timeline&amp;Figure,"")),"")</f>
        <v/>
      </c>
      <c r="C3338" s="85" t="str">
        <v>Memorise Psalm 91 (Track 11: All Nations Shall Worship). This week work on verses 1-2</v>
      </c>
      <c r="D3338" s="218" t="str">
        <v>Bible</v>
      </c>
      <c r="E3338" s="218" t="str">
        <v>Mem.</v>
      </c>
      <c r="F3338" s="219">
        <v>0</v>
      </c>
      <c r="G3338" s="5">
        <v>1</v>
      </c>
      <c r="H3338" s="5" t="str">
        <v>Ethan‚ Jesse</v>
      </c>
      <c r="I3338" s="5" t="str">
        <v>Completed</v>
      </c>
      <c r="J3338" s="220">
        <f>_xlfn.XLOOKUP(G3338,Calendar!$A$2:$A$300,Calendar!$B$2:$B$300)</f>
        <v>43346</v>
      </c>
      <c r="K3338" s="5" t="b">
        <f t="shared" ca="1" si="159"/>
        <v>1</v>
      </c>
      <c r="L3338" s="5" t="str">
        <f t="shared" si="160"/>
        <v>Mem.Bible1</v>
      </c>
    </row>
    <row r="3339" spans="1:12" ht="30" hidden="1" x14ac:dyDescent="0.25">
      <c r="A3339" s="217" t="str">
        <f t="shared" si="161"/>
        <v>ƒ __/__</v>
      </c>
      <c r="B3339" s="217" t="str">
        <f>IFERROR(IF(VLOOKUP(L3339,ActivityList[#Data],13,0)="Yes"," "&amp;Map,"")&amp;IF(VLOOKUP(L3339,ActivityList[#Data],14,0)="Yes"," "&amp;Timeline,IF(VLOOKUP(L3339,ActivityList[#Data],14,0)="Figure"," "&amp;Timeline&amp;Figure,"")),"")</f>
        <v/>
      </c>
      <c r="C3339" s="85" t="str">
        <v>Memorise Psalm 91 (Track 11: All Nations Shall Worship). This week work on verses 1-4</v>
      </c>
      <c r="D3339" s="218" t="str">
        <v>Bible</v>
      </c>
      <c r="E3339" s="218" t="str">
        <v>Mem.</v>
      </c>
      <c r="F3339" s="219">
        <v>0</v>
      </c>
      <c r="G3339" s="5">
        <v>6</v>
      </c>
      <c r="H3339" s="5" t="str">
        <v>Ethan‚ Jesse</v>
      </c>
      <c r="I3339" s="5" t="str">
        <v>Completed</v>
      </c>
      <c r="J3339" s="220">
        <f>_xlfn.XLOOKUP(G3339,Calendar!$A$2:$A$300,Calendar!$B$2:$B$300)</f>
        <v>43353</v>
      </c>
      <c r="K3339" s="5" t="b">
        <f t="shared" ca="1" si="159"/>
        <v>1</v>
      </c>
      <c r="L3339" s="5" t="str">
        <f t="shared" si="160"/>
        <v>Mem.Bible6</v>
      </c>
    </row>
    <row r="3340" spans="1:12" ht="30" hidden="1" x14ac:dyDescent="0.25">
      <c r="A3340" s="217" t="str">
        <f t="shared" si="161"/>
        <v>ƒ __/__</v>
      </c>
      <c r="B3340" s="217" t="str">
        <f>IFERROR(IF(VLOOKUP(L3340,ActivityList[#Data],13,0)="Yes"," "&amp;Map,"")&amp;IF(VLOOKUP(L3340,ActivityList[#Data],14,0)="Yes"," "&amp;Timeline,IF(VLOOKUP(L3340,ActivityList[#Data],14,0)="Figure"," "&amp;Timeline&amp;Figure,"")),"")</f>
        <v/>
      </c>
      <c r="C3340" s="85" t="str">
        <v>Memorise Psalm 91 (Track 11: All Nations Shall Worship). This week work on verses 1-6</v>
      </c>
      <c r="D3340" s="218" t="str">
        <v>Bible</v>
      </c>
      <c r="E3340" s="218" t="str">
        <v>Mem.</v>
      </c>
      <c r="F3340" s="219">
        <v>0</v>
      </c>
      <c r="G3340" s="5">
        <v>11</v>
      </c>
      <c r="H3340" s="5" t="str">
        <v>Ethan‚ Jesse</v>
      </c>
      <c r="I3340" s="5" t="str">
        <v>Completed</v>
      </c>
      <c r="J3340" s="220">
        <f>_xlfn.XLOOKUP(G3340,Calendar!$A$2:$A$300,Calendar!$B$2:$B$300)</f>
        <v>43360</v>
      </c>
      <c r="K3340" s="5" t="b">
        <f t="shared" ca="1" si="159"/>
        <v>1</v>
      </c>
      <c r="L3340" s="5" t="str">
        <f t="shared" si="160"/>
        <v>Mem.Bible11</v>
      </c>
    </row>
    <row r="3341" spans="1:12" ht="30" hidden="1" x14ac:dyDescent="0.25">
      <c r="A3341" s="217" t="str">
        <f t="shared" si="161"/>
        <v>ƒ __/__</v>
      </c>
      <c r="B3341" s="217" t="str">
        <f>IFERROR(IF(VLOOKUP(L3341,ActivityList[#Data],13,0)="Yes"," "&amp;Map,"")&amp;IF(VLOOKUP(L3341,ActivityList[#Data],14,0)="Yes"," "&amp;Timeline,IF(VLOOKUP(L3341,ActivityList[#Data],14,0)="Figure"," "&amp;Timeline&amp;Figure,"")),"")</f>
        <v/>
      </c>
      <c r="C3341" s="85" t="str">
        <v>Memorise Psalm 91 (Track 11: All Nations Shall Worship). This week work on verses 1-8</v>
      </c>
      <c r="D3341" s="218" t="str">
        <v>Bible</v>
      </c>
      <c r="E3341" s="218" t="str">
        <v>Mem.</v>
      </c>
      <c r="F3341" s="219">
        <v>0</v>
      </c>
      <c r="G3341" s="5">
        <v>16</v>
      </c>
      <c r="H3341" s="5" t="str">
        <v>Ethan‚ Jesse</v>
      </c>
      <c r="I3341" s="5" t="str">
        <v>Completed</v>
      </c>
      <c r="J3341" s="220">
        <f>_xlfn.XLOOKUP(G3341,Calendar!$A$2:$A$300,Calendar!$B$2:$B$300)</f>
        <v>43367</v>
      </c>
      <c r="K3341" s="5" t="b">
        <f t="shared" ca="1" si="159"/>
        <v>1</v>
      </c>
      <c r="L3341" s="5" t="str">
        <f t="shared" si="160"/>
        <v>Mem.Bible16</v>
      </c>
    </row>
    <row r="3342" spans="1:12" ht="30" hidden="1" x14ac:dyDescent="0.25">
      <c r="A3342" s="217" t="str">
        <f t="shared" si="161"/>
        <v>ƒ __/__</v>
      </c>
      <c r="B3342" s="217" t="str">
        <f>IFERROR(IF(VLOOKUP(L3342,ActivityList[#Data],13,0)="Yes"," "&amp;Map,"")&amp;IF(VLOOKUP(L3342,ActivityList[#Data],14,0)="Yes"," "&amp;Timeline,IF(VLOOKUP(L3342,ActivityList[#Data],14,0)="Figure"," "&amp;Timeline&amp;Figure,"")),"")</f>
        <v/>
      </c>
      <c r="C3342" s="85" t="str">
        <v>Memorise Psalm 91 (Track 11: All Nations Shall Worship). This week work on verses 1-10</v>
      </c>
      <c r="D3342" s="218" t="str">
        <v>Bible</v>
      </c>
      <c r="E3342" s="218" t="str">
        <v>Mem.</v>
      </c>
      <c r="F3342" s="219">
        <v>0</v>
      </c>
      <c r="G3342" s="5">
        <v>21</v>
      </c>
      <c r="H3342" s="5" t="str">
        <v>Ethan‚ Jesse</v>
      </c>
      <c r="I3342" s="5" t="str">
        <v>Completed</v>
      </c>
      <c r="J3342" s="220">
        <f>_xlfn.XLOOKUP(G3342,Calendar!$A$2:$A$300,Calendar!$B$2:$B$300)</f>
        <v>43374</v>
      </c>
      <c r="K3342" s="5" t="b">
        <f t="shared" ca="1" si="159"/>
        <v>1</v>
      </c>
      <c r="L3342" s="5" t="str">
        <f t="shared" si="160"/>
        <v>Mem.Bible21</v>
      </c>
    </row>
    <row r="3343" spans="1:12" ht="30" hidden="1" x14ac:dyDescent="0.25">
      <c r="A3343" s="217" t="str">
        <f t="shared" si="161"/>
        <v>ƒ __/__</v>
      </c>
      <c r="B3343" s="217" t="str">
        <f>IFERROR(IF(VLOOKUP(L3343,ActivityList[#Data],13,0)="Yes"," "&amp;Map,"")&amp;IF(VLOOKUP(L3343,ActivityList[#Data],14,0)="Yes"," "&amp;Timeline,IF(VLOOKUP(L3343,ActivityList[#Data],14,0)="Figure"," "&amp;Timeline&amp;Figure,"")),"")</f>
        <v/>
      </c>
      <c r="C3343" s="85" t="str">
        <v>Memorise Psalm 91 (Track 11: All Nations Shall Worship). This week work on verses 1-12</v>
      </c>
      <c r="D3343" s="218" t="str">
        <v>Bible</v>
      </c>
      <c r="E3343" s="218" t="str">
        <v>Mem.</v>
      </c>
      <c r="F3343" s="219">
        <v>0</v>
      </c>
      <c r="G3343" s="5">
        <v>26</v>
      </c>
      <c r="H3343" s="5" t="str">
        <v>Ethan‚ Jesse</v>
      </c>
      <c r="I3343" s="5" t="str">
        <v>Planned</v>
      </c>
      <c r="J3343" s="220">
        <f>_xlfn.XLOOKUP(G3343,Calendar!$A$2:$A$300,Calendar!$B$2:$B$300)</f>
        <v>43381</v>
      </c>
      <c r="K3343" s="5" t="b">
        <f t="shared" ca="1" si="159"/>
        <v>0</v>
      </c>
      <c r="L3343" s="5" t="str">
        <f t="shared" si="160"/>
        <v>Mem.Bible26</v>
      </c>
    </row>
    <row r="3344" spans="1:12" ht="30" hidden="1" x14ac:dyDescent="0.25">
      <c r="A3344" s="217" t="str">
        <f t="shared" si="161"/>
        <v>ƒ __/__</v>
      </c>
      <c r="B3344" s="217" t="str">
        <f>IFERROR(IF(VLOOKUP(L3344,ActivityList[#Data],13,0)="Yes"," "&amp;Map,"")&amp;IF(VLOOKUP(L3344,ActivityList[#Data],14,0)="Yes"," "&amp;Timeline,IF(VLOOKUP(L3344,ActivityList[#Data],14,0)="Figure"," "&amp;Timeline&amp;Figure,"")),"")</f>
        <v/>
      </c>
      <c r="C3344" s="85" t="str">
        <v>Memorise Psalm 91 (Track 11: All Nations Shall Worship). This week work on verses 1-14</v>
      </c>
      <c r="D3344" s="218" t="str">
        <v>Bible</v>
      </c>
      <c r="E3344" s="218" t="str">
        <v>Mem.</v>
      </c>
      <c r="F3344" s="219">
        <v>0</v>
      </c>
      <c r="G3344" s="5">
        <v>31</v>
      </c>
      <c r="H3344" s="5" t="str">
        <v>Ethan‚ Jesse</v>
      </c>
      <c r="I3344" s="5" t="str">
        <v>Planned</v>
      </c>
      <c r="J3344" s="220">
        <f>_xlfn.XLOOKUP(G3344,Calendar!$A$2:$A$300,Calendar!$B$2:$B$300)</f>
        <v>43388</v>
      </c>
      <c r="K3344" s="5" t="b">
        <f t="shared" ca="1" si="159"/>
        <v>0</v>
      </c>
      <c r="L3344" s="5" t="str">
        <f t="shared" si="160"/>
        <v>Mem.Bible31</v>
      </c>
    </row>
    <row r="3345" spans="1:12" ht="45" hidden="1" x14ac:dyDescent="0.25">
      <c r="A3345" s="217" t="str">
        <f t="shared" si="161"/>
        <v>ƒ __/__</v>
      </c>
      <c r="B3345" s="217" t="str">
        <f>IFERROR(IF(VLOOKUP(L3345,ActivityList[#Data],13,0)="Yes"," "&amp;Map,"")&amp;IF(VLOOKUP(L3345,ActivityList[#Data],14,0)="Yes"," "&amp;Timeline,IF(VLOOKUP(L3345,ActivityList[#Data],14,0)="Figure"," "&amp;Timeline&amp;Figure,"")),"")</f>
        <v/>
      </c>
      <c r="C3345" s="85" t="str">
        <v>Memorise Psalm 91 (Track 11: All Nations Shall Worship). This week complete memorisation of the whole chapter</v>
      </c>
      <c r="D3345" s="218" t="str">
        <v>Bible</v>
      </c>
      <c r="E3345" s="218" t="str">
        <v>Mem.</v>
      </c>
      <c r="F3345" s="219">
        <v>0</v>
      </c>
      <c r="G3345" s="5">
        <v>36</v>
      </c>
      <c r="H3345" s="5" t="str">
        <v>Ethan‚ Jesse</v>
      </c>
      <c r="I3345" s="5" t="str">
        <v>Planned</v>
      </c>
      <c r="J3345" s="220">
        <f>_xlfn.XLOOKUP(G3345,Calendar!$A$2:$A$300,Calendar!$B$2:$B$300)</f>
        <v>43395</v>
      </c>
      <c r="K3345" s="5" t="b">
        <f t="shared" ca="1" si="159"/>
        <v>0</v>
      </c>
      <c r="L3345" s="5" t="str">
        <f t="shared" si="160"/>
        <v>Mem.Bible36</v>
      </c>
    </row>
    <row r="3346" spans="1:12" ht="30" hidden="1" x14ac:dyDescent="0.25">
      <c r="A3346" s="217" t="str">
        <f t="shared" si="161"/>
        <v>ƒ __/__</v>
      </c>
      <c r="B3346" s="217" t="str">
        <f>IFERROR(IF(VLOOKUP(L3346,ActivityList[#Data],13,0)="Yes"," "&amp;Map,"")&amp;IF(VLOOKUP(L3346,ActivityList[#Data],14,0)="Yes"," "&amp;Timeline,IF(VLOOKUP(L3346,ActivityList[#Data],14,0)="Figure"," "&amp;Timeline&amp;Figure,"")),"")</f>
        <v/>
      </c>
      <c r="C3346" s="85" t="str">
        <v>Memorise 1 John 1:9 and Proverbs 31:30 (Tracks 3 and 10: All Nations Shall Worship)</v>
      </c>
      <c r="D3346" s="218" t="str">
        <v>Bible</v>
      </c>
      <c r="E3346" s="218" t="str">
        <v>Mem.</v>
      </c>
      <c r="F3346" s="219">
        <v>0</v>
      </c>
      <c r="G3346" s="5">
        <v>41</v>
      </c>
      <c r="H3346" s="5" t="str">
        <v>Ethan‚ Jesse</v>
      </c>
      <c r="I3346" s="5" t="str">
        <v>Planned</v>
      </c>
      <c r="J3346" s="220">
        <f>_xlfn.XLOOKUP(G3346,Calendar!$A$2:$A$300,Calendar!$B$2:$B$300)</f>
        <v>43402</v>
      </c>
      <c r="K3346" s="5" t="b">
        <f t="shared" ca="1" si="159"/>
        <v>0</v>
      </c>
      <c r="L3346" s="5" t="str">
        <f t="shared" si="160"/>
        <v>Mem.Bible41</v>
      </c>
    </row>
    <row r="3347" spans="1:12" ht="30" hidden="1" x14ac:dyDescent="0.25">
      <c r="A3347" s="217" t="str">
        <f t="shared" si="161"/>
        <v>ƒ __/__</v>
      </c>
      <c r="B3347" s="217" t="str">
        <f>IFERROR(IF(VLOOKUP(L3347,ActivityList[#Data],13,0)="Yes"," "&amp;Map,"")&amp;IF(VLOOKUP(L3347,ActivityList[#Data],14,0)="Yes"," "&amp;Timeline,IF(VLOOKUP(L3347,ActivityList[#Data],14,0)="Figure"," "&amp;Timeline&amp;Figure,"")),"")</f>
        <v/>
      </c>
      <c r="C3347" s="85" t="str">
        <v>Memorise Philippians 2:5-11 (Track 9: All Nations Shall Worship). This week work on verses 5-6</v>
      </c>
      <c r="D3347" s="218" t="str">
        <v>Bible</v>
      </c>
      <c r="E3347" s="218" t="str">
        <v>Mem.</v>
      </c>
      <c r="F3347" s="219">
        <v>0</v>
      </c>
      <c r="G3347" s="5">
        <v>46</v>
      </c>
      <c r="H3347" s="5" t="str">
        <v>Ethan‚ Jesse</v>
      </c>
      <c r="I3347" s="5" t="str">
        <v>Planned</v>
      </c>
      <c r="J3347" s="220">
        <f>_xlfn.XLOOKUP(G3347,Calendar!$A$2:$A$300,Calendar!$B$2:$B$300)</f>
        <v>43409</v>
      </c>
      <c r="K3347" s="5" t="b">
        <f t="shared" ref="K3347:K3410" ca="1" si="162">J3347&lt;=$D$1</f>
        <v>0</v>
      </c>
      <c r="L3347" s="5" t="str">
        <f t="shared" ref="L3347:L3410" si="163">E3347&amp;D3347&amp;G3347</f>
        <v>Mem.Bible46</v>
      </c>
    </row>
    <row r="3348" spans="1:12" ht="30" hidden="1" x14ac:dyDescent="0.25">
      <c r="A3348" s="217" t="str">
        <f t="shared" si="161"/>
        <v>ƒ __/__</v>
      </c>
      <c r="B3348" s="217" t="str">
        <f>IFERROR(IF(VLOOKUP(L3348,ActivityList[#Data],13,0)="Yes"," "&amp;Map,"")&amp;IF(VLOOKUP(L3348,ActivityList[#Data],14,0)="Yes"," "&amp;Timeline,IF(VLOOKUP(L3348,ActivityList[#Data],14,0)="Figure"," "&amp;Timeline&amp;Figure,"")),"")</f>
        <v/>
      </c>
      <c r="C3348" s="85" t="str">
        <v>Memorise Philippians 2:5-11 (Track 9: All Nations Shall Worship). This week work on verses 5-8</v>
      </c>
      <c r="D3348" s="218" t="str">
        <v>Bible</v>
      </c>
      <c r="E3348" s="218" t="str">
        <v>Mem.</v>
      </c>
      <c r="F3348" s="219">
        <v>0</v>
      </c>
      <c r="G3348" s="5">
        <v>51</v>
      </c>
      <c r="H3348" s="5" t="str">
        <v>Ethan‚ Jesse</v>
      </c>
      <c r="I3348" s="5" t="str">
        <v>Planned</v>
      </c>
      <c r="J3348" s="220">
        <f>_xlfn.XLOOKUP(G3348,Calendar!$A$2:$A$300,Calendar!$B$2:$B$300)</f>
        <v>43416</v>
      </c>
      <c r="K3348" s="5" t="b">
        <f t="shared" ca="1" si="162"/>
        <v>0</v>
      </c>
      <c r="L3348" s="5" t="str">
        <f t="shared" si="163"/>
        <v>Mem.Bible51</v>
      </c>
    </row>
    <row r="3349" spans="1:12" ht="30" hidden="1" x14ac:dyDescent="0.25">
      <c r="A3349" s="217" t="str">
        <f t="shared" si="161"/>
        <v>ƒ __/__</v>
      </c>
      <c r="B3349" s="217" t="str">
        <f>IFERROR(IF(VLOOKUP(L3349,ActivityList[#Data],13,0)="Yes"," "&amp;Map,"")&amp;IF(VLOOKUP(L3349,ActivityList[#Data],14,0)="Yes"," "&amp;Timeline,IF(VLOOKUP(L3349,ActivityList[#Data],14,0)="Figure"," "&amp;Timeline&amp;Figure,"")),"")</f>
        <v/>
      </c>
      <c r="C3349" s="85" t="str">
        <v>Memorise Philippians 2:5-11 (Track 9: All Nations Shall Worship). This week work on verses 5-10</v>
      </c>
      <c r="D3349" s="218" t="str">
        <v>Bible</v>
      </c>
      <c r="E3349" s="218" t="str">
        <v>Mem.</v>
      </c>
      <c r="F3349" s="219">
        <v>0</v>
      </c>
      <c r="G3349" s="5">
        <v>56</v>
      </c>
      <c r="H3349" s="5" t="str">
        <v>Ethan‚ Jesse</v>
      </c>
      <c r="I3349" s="5" t="str">
        <v>Planned</v>
      </c>
      <c r="J3349" s="220">
        <f>_xlfn.XLOOKUP(G3349,Calendar!$A$2:$A$300,Calendar!$B$2:$B$300)</f>
        <v>43423</v>
      </c>
      <c r="K3349" s="5" t="b">
        <f t="shared" ca="1" si="162"/>
        <v>0</v>
      </c>
      <c r="L3349" s="5" t="str">
        <f t="shared" si="163"/>
        <v>Mem.Bible56</v>
      </c>
    </row>
    <row r="3350" spans="1:12" ht="30" hidden="1" x14ac:dyDescent="0.25">
      <c r="A3350" s="217" t="str">
        <f t="shared" si="161"/>
        <v>ƒ __/__</v>
      </c>
      <c r="B3350" s="217" t="str">
        <f>IFERROR(IF(VLOOKUP(L3350,ActivityList[#Data],13,0)="Yes"," "&amp;Map,"")&amp;IF(VLOOKUP(L3350,ActivityList[#Data],14,0)="Yes"," "&amp;Timeline,IF(VLOOKUP(L3350,ActivityList[#Data],14,0)="Figure"," "&amp;Timeline&amp;Figure,"")),"")</f>
        <v/>
      </c>
      <c r="C3350" s="85" t="str">
        <v>Memorise Philippians 2:5-11 (Track 9: All Nations Shall Worship). This week complete verses 5-11</v>
      </c>
      <c r="D3350" s="218" t="str">
        <v>Bible</v>
      </c>
      <c r="E3350" s="218" t="str">
        <v>Mem.</v>
      </c>
      <c r="F3350" s="219">
        <v>0</v>
      </c>
      <c r="G3350" s="5">
        <v>61</v>
      </c>
      <c r="H3350" s="5" t="str">
        <v>Ethan‚ Jesse</v>
      </c>
      <c r="I3350" s="5" t="str">
        <v>Planned</v>
      </c>
      <c r="J3350" s="220">
        <f>_xlfn.XLOOKUP(G3350,Calendar!$A$2:$A$300,Calendar!$B$2:$B$300)</f>
        <v>43430</v>
      </c>
      <c r="K3350" s="5" t="b">
        <f t="shared" ca="1" si="162"/>
        <v>0</v>
      </c>
      <c r="L3350" s="5" t="str">
        <f t="shared" si="163"/>
        <v>Mem.Bible61</v>
      </c>
    </row>
    <row r="3351" spans="1:12" ht="30" hidden="1" x14ac:dyDescent="0.25">
      <c r="A3351" s="217" t="str">
        <f t="shared" si="161"/>
        <v>ƒ __/__</v>
      </c>
      <c r="B3351" s="217" t="str">
        <f>IFERROR(IF(VLOOKUP(L3351,ActivityList[#Data],13,0)="Yes"," "&amp;Map,"")&amp;IF(VLOOKUP(L3351,ActivityList[#Data],14,0)="Yes"," "&amp;Timeline,IF(VLOOKUP(L3351,ActivityList[#Data],14,0)="Figure"," "&amp;Timeline&amp;Figure,"")),"")</f>
        <v/>
      </c>
      <c r="C3351" s="85" t="str">
        <v>Memorise Galations 5:22-23 (Track 8: All Nations Shall Worship)</v>
      </c>
      <c r="D3351" s="218" t="str">
        <v>Bible</v>
      </c>
      <c r="E3351" s="218" t="str">
        <v>Mem.</v>
      </c>
      <c r="F3351" s="219">
        <v>0</v>
      </c>
      <c r="G3351" s="5">
        <v>66</v>
      </c>
      <c r="H3351" s="5" t="str">
        <v>Ethan‚ Jesse</v>
      </c>
      <c r="I3351" s="5" t="str">
        <v>Planned</v>
      </c>
      <c r="J3351" s="220">
        <f>_xlfn.XLOOKUP(G3351,Calendar!$A$2:$A$300,Calendar!$B$2:$B$300)</f>
        <v>43437</v>
      </c>
      <c r="K3351" s="5" t="b">
        <f t="shared" ca="1" si="162"/>
        <v>0</v>
      </c>
      <c r="L3351" s="5" t="str">
        <f t="shared" si="163"/>
        <v>Mem.Bible66</v>
      </c>
    </row>
    <row r="3352" spans="1:12" ht="30" hidden="1" x14ac:dyDescent="0.25">
      <c r="A3352" s="217" t="str">
        <f t="shared" si="161"/>
        <v>ƒ __/__</v>
      </c>
      <c r="B3352" s="217" t="str">
        <f>IFERROR(IF(VLOOKUP(L3352,ActivityList[#Data],13,0)="Yes"," "&amp;Map,"")&amp;IF(VLOOKUP(L3352,ActivityList[#Data],14,0)="Yes"," "&amp;Timeline,IF(VLOOKUP(L3352,ActivityList[#Data],14,0)="Figure"," "&amp;Timeline&amp;Figure,"")),"")</f>
        <v/>
      </c>
      <c r="C3352" s="85" t="str">
        <v>Memorise Ephesians 6:13-17 (Track 4: All Nations Shall Worship)</v>
      </c>
      <c r="D3352" s="218" t="str">
        <v>Bible</v>
      </c>
      <c r="E3352" s="218" t="str">
        <v>Mem.</v>
      </c>
      <c r="F3352" s="219">
        <v>0</v>
      </c>
      <c r="G3352" s="5">
        <v>71</v>
      </c>
      <c r="H3352" s="5" t="str">
        <v>Ethan‚ Jesse</v>
      </c>
      <c r="I3352" s="5" t="str">
        <v>Planned</v>
      </c>
      <c r="J3352" s="220">
        <f>_xlfn.XLOOKUP(G3352,Calendar!$A$2:$A$300,Calendar!$B$2:$B$300)</f>
        <v>43444</v>
      </c>
      <c r="K3352" s="5" t="b">
        <f t="shared" ca="1" si="162"/>
        <v>0</v>
      </c>
      <c r="L3352" s="5" t="str">
        <f t="shared" si="163"/>
        <v>Mem.Bible71</v>
      </c>
    </row>
    <row r="3353" spans="1:12" ht="30" hidden="1" x14ac:dyDescent="0.25">
      <c r="A3353" s="217" t="str">
        <f t="shared" si="161"/>
        <v>ƒ __/__</v>
      </c>
      <c r="B3353" s="217" t="str">
        <f>IFERROR(IF(VLOOKUP(L3353,ActivityList[#Data],13,0)="Yes"," "&amp;Map,"")&amp;IF(VLOOKUP(L3353,ActivityList[#Data],14,0)="Yes"," "&amp;Timeline,IF(VLOOKUP(L3353,ActivityList[#Data],14,0)="Figure"," "&amp;Timeline&amp;Figure,"")),"")</f>
        <v/>
      </c>
      <c r="C3353" s="85" t="str">
        <v>Memorise Ephesians 6:13-17 (Track 4: All Nations Shall Worship)</v>
      </c>
      <c r="D3353" s="218" t="str">
        <v>Bible</v>
      </c>
      <c r="E3353" s="218" t="str">
        <v>Mem.</v>
      </c>
      <c r="F3353" s="219">
        <v>0</v>
      </c>
      <c r="G3353" s="5">
        <v>76</v>
      </c>
      <c r="H3353" s="5" t="str">
        <v>Ethan‚ Jesse</v>
      </c>
      <c r="I3353" s="5" t="str">
        <v>Planned</v>
      </c>
      <c r="J3353" s="220">
        <f>_xlfn.XLOOKUP(G3353,Calendar!$A$2:$A$300,Calendar!$B$2:$B$300)</f>
        <v>43451</v>
      </c>
      <c r="K3353" s="5" t="b">
        <f t="shared" ca="1" si="162"/>
        <v>0</v>
      </c>
      <c r="L3353" s="5" t="str">
        <f t="shared" si="163"/>
        <v>Mem.Bible76</v>
      </c>
    </row>
    <row r="3354" spans="1:12" ht="30" hidden="1" x14ac:dyDescent="0.25">
      <c r="A3354" s="217" t="str">
        <f t="shared" si="161"/>
        <v>ƒ __/__</v>
      </c>
      <c r="B3354" s="217" t="str">
        <f>IFERROR(IF(VLOOKUP(L3354,ActivityList[#Data],13,0)="Yes"," "&amp;Map,"")&amp;IF(VLOOKUP(L3354,ActivityList[#Data],14,0)="Yes"," "&amp;Timeline,IF(VLOOKUP(L3354,ActivityList[#Data],14,0)="Figure"," "&amp;Timeline&amp;Figure,"")),"")</f>
        <v/>
      </c>
      <c r="C3354" s="85" t="str">
        <v>Memorise Ephesians 6:13-17 (Track 4: All Nations Shall Worship)</v>
      </c>
      <c r="D3354" s="218" t="str">
        <v>Bible</v>
      </c>
      <c r="E3354" s="218" t="str">
        <v>Mem.</v>
      </c>
      <c r="F3354" s="219">
        <v>0</v>
      </c>
      <c r="G3354" s="5">
        <v>81</v>
      </c>
      <c r="H3354" s="5" t="str">
        <v>Ethan‚ Jesse</v>
      </c>
      <c r="I3354" s="5" t="str">
        <v>Planned</v>
      </c>
      <c r="J3354" s="220">
        <f>_xlfn.XLOOKUP(G3354,Calendar!$A$2:$A$300,Calendar!$B$2:$B$300)</f>
        <v>43461</v>
      </c>
      <c r="K3354" s="5" t="b">
        <f t="shared" ca="1" si="162"/>
        <v>0</v>
      </c>
      <c r="L3354" s="5" t="str">
        <f t="shared" si="163"/>
        <v>Mem.Bible81</v>
      </c>
    </row>
    <row r="3355" spans="1:12" ht="30" hidden="1" x14ac:dyDescent="0.25">
      <c r="A3355" s="217" t="str">
        <f t="shared" si="161"/>
        <v>ƒ __/__</v>
      </c>
      <c r="B3355" s="217" t="str">
        <f>IFERROR(IF(VLOOKUP(L3355,ActivityList[#Data],13,0)="Yes"," "&amp;Map,"")&amp;IF(VLOOKUP(L3355,ActivityList[#Data],14,0)="Yes"," "&amp;Timeline,IF(VLOOKUP(L3355,ActivityList[#Data],14,0)="Figure"," "&amp;Timeline&amp;Figure,"")),"")</f>
        <v/>
      </c>
      <c r="C3355" s="85" t="str">
        <v>Memorise 1 Corinthians 6:19-20 (Track 5: All Nations Shall Worship)</v>
      </c>
      <c r="D3355" s="218" t="str">
        <v>Bible</v>
      </c>
      <c r="E3355" s="218" t="str">
        <v>Mem.</v>
      </c>
      <c r="F3355" s="219">
        <v>0</v>
      </c>
      <c r="G3355" s="5">
        <v>86</v>
      </c>
      <c r="H3355" s="5" t="str">
        <v>Ethan‚ Jesse</v>
      </c>
      <c r="I3355" s="5" t="str">
        <v>Planned</v>
      </c>
      <c r="J3355" s="220">
        <f>_xlfn.XLOOKUP(G3355,Calendar!$A$2:$A$300,Calendar!$B$2:$B$300)</f>
        <v>43472</v>
      </c>
      <c r="K3355" s="5" t="b">
        <f t="shared" ca="1" si="162"/>
        <v>0</v>
      </c>
      <c r="L3355" s="5" t="str">
        <f t="shared" si="163"/>
        <v>Mem.Bible86</v>
      </c>
    </row>
    <row r="3356" spans="1:12" ht="30" hidden="1" x14ac:dyDescent="0.25">
      <c r="A3356" s="217" t="str">
        <f t="shared" si="161"/>
        <v>ƒ __/__</v>
      </c>
      <c r="B3356" s="217" t="str">
        <f>IFERROR(IF(VLOOKUP(L3356,ActivityList[#Data],13,0)="Yes"," "&amp;Map,"")&amp;IF(VLOOKUP(L3356,ActivityList[#Data],14,0)="Yes"," "&amp;Timeline,IF(VLOOKUP(L3356,ActivityList[#Data],14,0)="Figure"," "&amp;Timeline&amp;Figure,"")),"")</f>
        <v/>
      </c>
      <c r="C3356" s="85" t="str">
        <v>Memorise John 10:7-18 (Track 7: All Nations Shall Worship). This week work on verses 7-8</v>
      </c>
      <c r="D3356" s="218" t="str">
        <v>Bible</v>
      </c>
      <c r="E3356" s="218" t="str">
        <v>Mem.</v>
      </c>
      <c r="F3356" s="219">
        <v>0</v>
      </c>
      <c r="G3356" s="5">
        <v>91</v>
      </c>
      <c r="H3356" s="5" t="str">
        <v>Ethan‚ Jesse</v>
      </c>
      <c r="I3356" s="5" t="str">
        <v>Planned</v>
      </c>
      <c r="J3356" s="220">
        <f>_xlfn.XLOOKUP(G3356,Calendar!$A$2:$A$300,Calendar!$B$2:$B$300)</f>
        <v>43479</v>
      </c>
      <c r="K3356" s="5" t="b">
        <f t="shared" ca="1" si="162"/>
        <v>0</v>
      </c>
      <c r="L3356" s="5" t="str">
        <f t="shared" si="163"/>
        <v>Mem.Bible91</v>
      </c>
    </row>
    <row r="3357" spans="1:12" ht="30" hidden="1" x14ac:dyDescent="0.25">
      <c r="A3357" s="217" t="str">
        <f t="shared" si="161"/>
        <v>ƒ __/__</v>
      </c>
      <c r="B3357" s="217" t="str">
        <f>IFERROR(IF(VLOOKUP(L3357,ActivityList[#Data],13,0)="Yes"," "&amp;Map,"")&amp;IF(VLOOKUP(L3357,ActivityList[#Data],14,0)="Yes"," "&amp;Timeline,IF(VLOOKUP(L3357,ActivityList[#Data],14,0)="Figure"," "&amp;Timeline&amp;Figure,"")),"")</f>
        <v/>
      </c>
      <c r="C3357" s="85" t="str">
        <v>Memorise John 10:7-18 (Track 7: All Nations Shall Worship). This week work on verses 7-10</v>
      </c>
      <c r="D3357" s="218" t="str">
        <v>Bible</v>
      </c>
      <c r="E3357" s="218" t="str">
        <v>Mem.</v>
      </c>
      <c r="F3357" s="219">
        <v>0</v>
      </c>
      <c r="G3357" s="5">
        <v>96</v>
      </c>
      <c r="H3357" s="5" t="str">
        <v>Ethan‚ Jesse</v>
      </c>
      <c r="I3357" s="5" t="str">
        <v>Planned</v>
      </c>
      <c r="J3357" s="220">
        <f>_xlfn.XLOOKUP(G3357,Calendar!$A$2:$A$300,Calendar!$B$2:$B$300)</f>
        <v>43486</v>
      </c>
      <c r="K3357" s="5" t="b">
        <f t="shared" ca="1" si="162"/>
        <v>0</v>
      </c>
      <c r="L3357" s="5" t="str">
        <f t="shared" si="163"/>
        <v>Mem.Bible96</v>
      </c>
    </row>
    <row r="3358" spans="1:12" ht="30" hidden="1" x14ac:dyDescent="0.25">
      <c r="A3358" s="217" t="str">
        <f t="shared" si="161"/>
        <v>ƒ __/__</v>
      </c>
      <c r="B3358" s="217" t="str">
        <f>IFERROR(IF(VLOOKUP(L3358,ActivityList[#Data],13,0)="Yes"," "&amp;Map,"")&amp;IF(VLOOKUP(L3358,ActivityList[#Data],14,0)="Yes"," "&amp;Timeline,IF(VLOOKUP(L3358,ActivityList[#Data],14,0)="Figure"," "&amp;Timeline&amp;Figure,"")),"")</f>
        <v/>
      </c>
      <c r="C3358" s="85" t="str">
        <v>Memorise John 10:7-18 (Track 7: All Nations Shall Worship). This week work on verses 7-12</v>
      </c>
      <c r="D3358" s="218" t="str">
        <v>Bible</v>
      </c>
      <c r="E3358" s="218" t="str">
        <v>Mem.</v>
      </c>
      <c r="F3358" s="219">
        <v>0</v>
      </c>
      <c r="G3358" s="5">
        <v>101</v>
      </c>
      <c r="H3358" s="5" t="str">
        <v>Ethan‚ Jesse</v>
      </c>
      <c r="I3358" s="5" t="str">
        <v>Planned</v>
      </c>
      <c r="J3358" s="220">
        <f>_xlfn.XLOOKUP(G3358,Calendar!$A$2:$A$300,Calendar!$B$2:$B$300)</f>
        <v>43493</v>
      </c>
      <c r="K3358" s="5" t="b">
        <f t="shared" ca="1" si="162"/>
        <v>0</v>
      </c>
      <c r="L3358" s="5" t="str">
        <f t="shared" si="163"/>
        <v>Mem.Bible101</v>
      </c>
    </row>
    <row r="3359" spans="1:12" ht="30" hidden="1" x14ac:dyDescent="0.25">
      <c r="A3359" s="217" t="str">
        <f t="shared" si="161"/>
        <v>ƒ __/__</v>
      </c>
      <c r="B3359" s="217" t="str">
        <f>IFERROR(IF(VLOOKUP(L3359,ActivityList[#Data],13,0)="Yes"," "&amp;Map,"")&amp;IF(VLOOKUP(L3359,ActivityList[#Data],14,0)="Yes"," "&amp;Timeline,IF(VLOOKUP(L3359,ActivityList[#Data],14,0)="Figure"," "&amp;Timeline&amp;Figure,"")),"")</f>
        <v/>
      </c>
      <c r="C3359" s="85" t="str">
        <v>Memorise John 10:7-18 (Track 7: All Nations Shall Worship). This week work on verses 7-14</v>
      </c>
      <c r="D3359" s="218" t="str">
        <v>Bible</v>
      </c>
      <c r="E3359" s="218" t="str">
        <v>Mem.</v>
      </c>
      <c r="F3359" s="219">
        <v>0</v>
      </c>
      <c r="G3359" s="5">
        <v>106</v>
      </c>
      <c r="H3359" s="5" t="str">
        <v>Ethan‚ Jesse</v>
      </c>
      <c r="I3359" s="5" t="str">
        <v>Planned</v>
      </c>
      <c r="J3359" s="220">
        <f>_xlfn.XLOOKUP(G3359,Calendar!$A$2:$A$300,Calendar!$B$2:$B$300)</f>
        <v>43500</v>
      </c>
      <c r="K3359" s="5" t="b">
        <f t="shared" ca="1" si="162"/>
        <v>0</v>
      </c>
      <c r="L3359" s="5" t="str">
        <f t="shared" si="163"/>
        <v>Mem.Bible106</v>
      </c>
    </row>
    <row r="3360" spans="1:12" ht="30" hidden="1" x14ac:dyDescent="0.25">
      <c r="A3360" s="217" t="str">
        <f t="shared" si="161"/>
        <v>ƒ __/__</v>
      </c>
      <c r="B3360" s="217" t="str">
        <f>IFERROR(IF(VLOOKUP(L3360,ActivityList[#Data],13,0)="Yes"," "&amp;Map,"")&amp;IF(VLOOKUP(L3360,ActivityList[#Data],14,0)="Yes"," "&amp;Timeline,IF(VLOOKUP(L3360,ActivityList[#Data],14,0)="Figure"," "&amp;Timeline&amp;Figure,"")),"")</f>
        <v/>
      </c>
      <c r="C3360" s="85" t="str">
        <v>Memorise John 10:7-18 (Track 7: All Nations Shall Worship). This week work on verses 7-16</v>
      </c>
      <c r="D3360" s="218" t="str">
        <v>Bible</v>
      </c>
      <c r="E3360" s="218" t="str">
        <v>Mem.</v>
      </c>
      <c r="F3360" s="219">
        <v>0</v>
      </c>
      <c r="G3360" s="5">
        <v>111</v>
      </c>
      <c r="H3360" s="5" t="str">
        <v>Ethan‚ Jesse</v>
      </c>
      <c r="I3360" s="5" t="str">
        <v>Planned</v>
      </c>
      <c r="J3360" s="220">
        <f>_xlfn.XLOOKUP(G3360,Calendar!$A$2:$A$300,Calendar!$B$2:$B$300)</f>
        <v>43507</v>
      </c>
      <c r="K3360" s="5" t="b">
        <f t="shared" ca="1" si="162"/>
        <v>0</v>
      </c>
      <c r="L3360" s="5" t="str">
        <f t="shared" si="163"/>
        <v>Mem.Bible111</v>
      </c>
    </row>
    <row r="3361" spans="1:12" ht="45" hidden="1" x14ac:dyDescent="0.25">
      <c r="A3361" s="217" t="str">
        <f t="shared" si="161"/>
        <v>ƒ __/__</v>
      </c>
      <c r="B3361" s="217" t="str">
        <f>IFERROR(IF(VLOOKUP(L3361,ActivityList[#Data],13,0)="Yes"," "&amp;Map,"")&amp;IF(VLOOKUP(L3361,ActivityList[#Data],14,0)="Yes"," "&amp;Timeline,IF(VLOOKUP(L3361,ActivityList[#Data],14,0)="Figure"," "&amp;Timeline&amp;Figure,"")),"")</f>
        <v/>
      </c>
      <c r="C3361" s="85" t="str">
        <v>Memorise John 10:7-18 (Track 7: All Nations Shall Worship). This week complete memorisation of verses 7-18</v>
      </c>
      <c r="D3361" s="218" t="str">
        <v>Bible</v>
      </c>
      <c r="E3361" s="218" t="str">
        <v>Mem.</v>
      </c>
      <c r="F3361" s="219">
        <v>0</v>
      </c>
      <c r="G3361" s="5">
        <v>116</v>
      </c>
      <c r="H3361" s="5" t="str">
        <v>Ethan‚ Jesse</v>
      </c>
      <c r="I3361" s="5" t="str">
        <v>Planned</v>
      </c>
      <c r="J3361" s="220">
        <f>_xlfn.XLOOKUP(G3361,Calendar!$A$2:$A$300,Calendar!$B$2:$B$300)</f>
        <v>43514</v>
      </c>
      <c r="K3361" s="5" t="b">
        <f t="shared" ca="1" si="162"/>
        <v>0</v>
      </c>
      <c r="L3361" s="5" t="str">
        <f t="shared" si="163"/>
        <v>Mem.Bible116</v>
      </c>
    </row>
    <row r="3362" spans="1:12" ht="30" hidden="1" x14ac:dyDescent="0.25">
      <c r="A3362" s="217" t="str">
        <f t="shared" si="161"/>
        <v>ƒ __/__</v>
      </c>
      <c r="B3362" s="217" t="str">
        <f>IFERROR(IF(VLOOKUP(L3362,ActivityList[#Data],13,0)="Yes"," "&amp;Map,"")&amp;IF(VLOOKUP(L3362,ActivityList[#Data],14,0)="Yes"," "&amp;Timeline,IF(VLOOKUP(L3362,ActivityList[#Data],14,0)="Figure"," "&amp;Timeline&amp;Figure,"")),"")</f>
        <v/>
      </c>
      <c r="C3362" s="85" t="str">
        <v>Memorise Proverbs 6:6-11 (Track 6: All Nations Shall Worship)</v>
      </c>
      <c r="D3362" s="218" t="str">
        <v>Bible</v>
      </c>
      <c r="E3362" s="218" t="str">
        <v>Mem.</v>
      </c>
      <c r="F3362" s="219">
        <v>0</v>
      </c>
      <c r="G3362" s="5">
        <v>121</v>
      </c>
      <c r="H3362" s="5" t="str">
        <v>Ethan‚ Jesse</v>
      </c>
      <c r="I3362" s="5" t="str">
        <v>Planned</v>
      </c>
      <c r="J3362" s="220">
        <f>_xlfn.XLOOKUP(G3362,Calendar!$A$2:$A$300,Calendar!$B$2:$B$300)</f>
        <v>43521</v>
      </c>
      <c r="K3362" s="5" t="b">
        <f t="shared" ca="1" si="162"/>
        <v>0</v>
      </c>
      <c r="L3362" s="5" t="str">
        <f t="shared" si="163"/>
        <v>Mem.Bible121</v>
      </c>
    </row>
    <row r="3363" spans="1:12" ht="30" hidden="1" x14ac:dyDescent="0.25">
      <c r="A3363" s="217" t="str">
        <f t="shared" si="161"/>
        <v>ƒ __/__</v>
      </c>
      <c r="B3363" s="217" t="str">
        <f>IFERROR(IF(VLOOKUP(L3363,ActivityList[#Data],13,0)="Yes"," "&amp;Map,"")&amp;IF(VLOOKUP(L3363,ActivityList[#Data],14,0)="Yes"," "&amp;Timeline,IF(VLOOKUP(L3363,ActivityList[#Data],14,0)="Figure"," "&amp;Timeline&amp;Figure,"")),"")</f>
        <v/>
      </c>
      <c r="C3363" s="85" t="str">
        <v>Memorise Proverbs 6:6-11 (Track 6: All Nations Shall Worship)</v>
      </c>
      <c r="D3363" s="218" t="str">
        <v>Bible</v>
      </c>
      <c r="E3363" s="218" t="str">
        <v>Mem.</v>
      </c>
      <c r="F3363" s="219">
        <v>0</v>
      </c>
      <c r="G3363" s="5">
        <v>126</v>
      </c>
      <c r="H3363" s="5" t="str">
        <v>Ethan‚ Jesse</v>
      </c>
      <c r="I3363" s="5" t="str">
        <v>Planned</v>
      </c>
      <c r="J3363" s="220">
        <f>_xlfn.XLOOKUP(G3363,Calendar!$A$2:$A$300,Calendar!$B$2:$B$300)</f>
        <v>43528</v>
      </c>
      <c r="K3363" s="5" t="b">
        <f t="shared" ca="1" si="162"/>
        <v>0</v>
      </c>
      <c r="L3363" s="5" t="str">
        <f t="shared" si="163"/>
        <v>Mem.Bible126</v>
      </c>
    </row>
    <row r="3364" spans="1:12" ht="30" hidden="1" x14ac:dyDescent="0.25">
      <c r="A3364" s="217" t="str">
        <f t="shared" si="161"/>
        <v>ƒ __/__</v>
      </c>
      <c r="B3364" s="217" t="str">
        <f>IFERROR(IF(VLOOKUP(L3364,ActivityList[#Data],13,0)="Yes"," "&amp;Map,"")&amp;IF(VLOOKUP(L3364,ActivityList[#Data],14,0)="Yes"," "&amp;Timeline,IF(VLOOKUP(L3364,ActivityList[#Data],14,0)="Figure"," "&amp;Timeline&amp;Figure,"")),"")</f>
        <v/>
      </c>
      <c r="C3364" s="85" t="str">
        <v>Memorise Proverbs 6:6-11 (Track 6: All Nations Shall Worship)</v>
      </c>
      <c r="D3364" s="218" t="str">
        <v>Bible</v>
      </c>
      <c r="E3364" s="218" t="str">
        <v>Mem.</v>
      </c>
      <c r="F3364" s="219">
        <v>0</v>
      </c>
      <c r="G3364" s="5">
        <v>131</v>
      </c>
      <c r="H3364" s="5" t="str">
        <v>Ethan‚ Jesse</v>
      </c>
      <c r="I3364" s="5" t="str">
        <v>Planned</v>
      </c>
      <c r="J3364" s="220">
        <f>_xlfn.XLOOKUP(G3364,Calendar!$A$2:$A$300,Calendar!$B$2:$B$300)</f>
        <v>43535</v>
      </c>
      <c r="K3364" s="5" t="b">
        <f t="shared" ca="1" si="162"/>
        <v>0</v>
      </c>
      <c r="L3364" s="5" t="str">
        <f t="shared" si="163"/>
        <v>Mem.Bible131</v>
      </c>
    </row>
    <row r="3365" spans="1:12" ht="30" hidden="1" x14ac:dyDescent="0.25">
      <c r="A3365" s="217" t="str">
        <f t="shared" si="161"/>
        <v>ƒ __/__</v>
      </c>
      <c r="B3365" s="217" t="str">
        <f>IFERROR(IF(VLOOKUP(L3365,ActivityList[#Data],13,0)="Yes"," "&amp;Map,"")&amp;IF(VLOOKUP(L3365,ActivityList[#Data],14,0)="Yes"," "&amp;Timeline,IF(VLOOKUP(L3365,ActivityList[#Data],14,0)="Figure"," "&amp;Timeline&amp;Figure,"")),"")</f>
        <v/>
      </c>
      <c r="C3365" s="85" t="str">
        <v>Memorise Psalm 86:9-10 (Track 1: All Nations Shall Worship)</v>
      </c>
      <c r="D3365" s="218" t="str">
        <v>Bible</v>
      </c>
      <c r="E3365" s="218" t="str">
        <v>Mem.</v>
      </c>
      <c r="F3365" s="219">
        <v>0</v>
      </c>
      <c r="G3365" s="5">
        <v>136</v>
      </c>
      <c r="H3365" s="5" t="str">
        <v>Ethan‚ Jesse</v>
      </c>
      <c r="I3365" s="5" t="str">
        <v>Planned</v>
      </c>
      <c r="J3365" s="220">
        <f>_xlfn.XLOOKUP(G3365,Calendar!$A$2:$A$300,Calendar!$B$2:$B$300)</f>
        <v>43542</v>
      </c>
      <c r="K3365" s="5" t="b">
        <f t="shared" ca="1" si="162"/>
        <v>0</v>
      </c>
      <c r="L3365" s="5" t="str">
        <f t="shared" si="163"/>
        <v>Mem.Bible136</v>
      </c>
    </row>
    <row r="3366" spans="1:12" ht="30" hidden="1" x14ac:dyDescent="0.25">
      <c r="A3366" s="217" t="str">
        <f t="shared" si="161"/>
        <v>ƒ __/__</v>
      </c>
      <c r="B3366" s="217" t="str">
        <f>IFERROR(IF(VLOOKUP(L3366,ActivityList[#Data],13,0)="Yes"," "&amp;Map,"")&amp;IF(VLOOKUP(L3366,ActivityList[#Data],14,0)="Yes"," "&amp;Timeline,IF(VLOOKUP(L3366,ActivityList[#Data],14,0)="Figure"," "&amp;Timeline&amp;Figure,"")),"")</f>
        <v/>
      </c>
      <c r="C3366" s="85" t="str">
        <v>Memorise Matthew 5:1-16 (Track 2: All Nations Shall Worship). This week work on verses 1-2</v>
      </c>
      <c r="D3366" s="218" t="str">
        <v>Bible</v>
      </c>
      <c r="E3366" s="218" t="str">
        <v>Mem.</v>
      </c>
      <c r="F3366" s="219">
        <v>0</v>
      </c>
      <c r="G3366" s="5">
        <v>141</v>
      </c>
      <c r="H3366" s="5" t="str">
        <v>Ethan‚ Jesse</v>
      </c>
      <c r="I3366" s="5" t="str">
        <v>Planned</v>
      </c>
      <c r="J3366" s="220">
        <f>_xlfn.XLOOKUP(G3366,Calendar!$A$2:$A$300,Calendar!$B$2:$B$300)</f>
        <v>43549</v>
      </c>
      <c r="K3366" s="5" t="b">
        <f t="shared" ca="1" si="162"/>
        <v>0</v>
      </c>
      <c r="L3366" s="5" t="str">
        <f t="shared" si="163"/>
        <v>Mem.Bible141</v>
      </c>
    </row>
    <row r="3367" spans="1:12" ht="30" hidden="1" x14ac:dyDescent="0.25">
      <c r="A3367" s="217" t="str">
        <f t="shared" si="161"/>
        <v>ƒ __/__</v>
      </c>
      <c r="B3367" s="217" t="str">
        <f>IFERROR(IF(VLOOKUP(L3367,ActivityList[#Data],13,0)="Yes"," "&amp;Map,"")&amp;IF(VLOOKUP(L3367,ActivityList[#Data],14,0)="Yes"," "&amp;Timeline,IF(VLOOKUP(L3367,ActivityList[#Data],14,0)="Figure"," "&amp;Timeline&amp;Figure,"")),"")</f>
        <v/>
      </c>
      <c r="C3367" s="85" t="str">
        <v>Memorise Matthew 5:1-16 (Track 2: All Nations Shall Worship). This week work on verses 1-4</v>
      </c>
      <c r="D3367" s="218" t="str">
        <v>Bible</v>
      </c>
      <c r="E3367" s="218" t="str">
        <v>Mem.</v>
      </c>
      <c r="F3367" s="219">
        <v>0</v>
      </c>
      <c r="G3367" s="5">
        <v>146</v>
      </c>
      <c r="H3367" s="5" t="str">
        <v>Ethan‚ Jesse</v>
      </c>
      <c r="I3367" s="5" t="str">
        <v>Planned</v>
      </c>
      <c r="J3367" s="220">
        <f>_xlfn.XLOOKUP(G3367,Calendar!$A$2:$A$300,Calendar!$B$2:$B$300)</f>
        <v>43556</v>
      </c>
      <c r="K3367" s="5" t="b">
        <f t="shared" ca="1" si="162"/>
        <v>0</v>
      </c>
      <c r="L3367" s="5" t="str">
        <f t="shared" si="163"/>
        <v>Mem.Bible146</v>
      </c>
    </row>
    <row r="3368" spans="1:12" ht="30" hidden="1" x14ac:dyDescent="0.25">
      <c r="A3368" s="217" t="str">
        <f t="shared" si="161"/>
        <v>ƒ __/__</v>
      </c>
      <c r="B3368" s="217" t="str">
        <f>IFERROR(IF(VLOOKUP(L3368,ActivityList[#Data],13,0)="Yes"," "&amp;Map,"")&amp;IF(VLOOKUP(L3368,ActivityList[#Data],14,0)="Yes"," "&amp;Timeline,IF(VLOOKUP(L3368,ActivityList[#Data],14,0)="Figure"," "&amp;Timeline&amp;Figure,"")),"")</f>
        <v/>
      </c>
      <c r="C3368" s="85" t="str">
        <v>Memorise Matthew 5:1-16 (Track 2: All Nations Shall Worship). This week work on verses 1-6</v>
      </c>
      <c r="D3368" s="218" t="str">
        <v>Bible</v>
      </c>
      <c r="E3368" s="218" t="str">
        <v>Mem.</v>
      </c>
      <c r="F3368" s="219">
        <v>0</v>
      </c>
      <c r="G3368" s="5">
        <v>151</v>
      </c>
      <c r="H3368" s="5" t="str">
        <v>Ethan‚ Jesse</v>
      </c>
      <c r="I3368" s="5" t="str">
        <v>Planned</v>
      </c>
      <c r="J3368" s="220">
        <f>_xlfn.XLOOKUP(G3368,Calendar!$A$2:$A$300,Calendar!$B$2:$B$300)</f>
        <v>43563</v>
      </c>
      <c r="K3368" s="5" t="b">
        <f t="shared" ca="1" si="162"/>
        <v>0</v>
      </c>
      <c r="L3368" s="5" t="str">
        <f t="shared" si="163"/>
        <v>Mem.Bible151</v>
      </c>
    </row>
    <row r="3369" spans="1:12" ht="30" hidden="1" x14ac:dyDescent="0.25">
      <c r="A3369" s="217" t="str">
        <f t="shared" si="161"/>
        <v>ƒ __/__</v>
      </c>
      <c r="B3369" s="217" t="str">
        <f>IFERROR(IF(VLOOKUP(L3369,ActivityList[#Data],13,0)="Yes"," "&amp;Map,"")&amp;IF(VLOOKUP(L3369,ActivityList[#Data],14,0)="Yes"," "&amp;Timeline,IF(VLOOKUP(L3369,ActivityList[#Data],14,0)="Figure"," "&amp;Timeline&amp;Figure,"")),"")</f>
        <v/>
      </c>
      <c r="C3369" s="85" t="str">
        <v>Memorise Matthew 5:1-16 (Track 2: All Nations Shall Worship). This week work on verses 1-8</v>
      </c>
      <c r="D3369" s="218" t="str">
        <v>Bible</v>
      </c>
      <c r="E3369" s="218" t="str">
        <v>Mem.</v>
      </c>
      <c r="F3369" s="219">
        <v>0</v>
      </c>
      <c r="G3369" s="5">
        <v>156</v>
      </c>
      <c r="H3369" s="5" t="str">
        <v>Ethan‚ Jesse</v>
      </c>
      <c r="I3369" s="5" t="str">
        <v>Planned</v>
      </c>
      <c r="J3369" s="220">
        <f>_xlfn.XLOOKUP(G3369,Calendar!$A$2:$A$300,Calendar!$B$2:$B$300)</f>
        <v>43570</v>
      </c>
      <c r="K3369" s="5" t="b">
        <f t="shared" ca="1" si="162"/>
        <v>0</v>
      </c>
      <c r="L3369" s="5" t="str">
        <f t="shared" si="163"/>
        <v>Mem.Bible156</v>
      </c>
    </row>
    <row r="3370" spans="1:12" ht="30" hidden="1" x14ac:dyDescent="0.25">
      <c r="A3370" s="217" t="str">
        <f t="shared" si="161"/>
        <v>ƒ __/__</v>
      </c>
      <c r="B3370" s="217" t="str">
        <f>IFERROR(IF(VLOOKUP(L3370,ActivityList[#Data],13,0)="Yes"," "&amp;Map,"")&amp;IF(VLOOKUP(L3370,ActivityList[#Data],14,0)="Yes"," "&amp;Timeline,IF(VLOOKUP(L3370,ActivityList[#Data],14,0)="Figure"," "&amp;Timeline&amp;Figure,"")),"")</f>
        <v/>
      </c>
      <c r="C3370" s="85" t="str">
        <v>Memorise Matthew 5:1-16 (Track 2: All Nations Shall Worship). This week work on verses 1-10</v>
      </c>
      <c r="D3370" s="218" t="str">
        <v>Bible</v>
      </c>
      <c r="E3370" s="218" t="str">
        <v>Mem.</v>
      </c>
      <c r="F3370" s="219">
        <v>0</v>
      </c>
      <c r="G3370" s="5">
        <v>161</v>
      </c>
      <c r="H3370" s="5" t="str">
        <v>Ethan‚ Jesse</v>
      </c>
      <c r="I3370" s="5" t="str">
        <v>Planned</v>
      </c>
      <c r="J3370" s="220">
        <f>_xlfn.XLOOKUP(G3370,Calendar!$A$2:$A$300,Calendar!$B$2:$B$300)</f>
        <v>43577</v>
      </c>
      <c r="K3370" s="5" t="b">
        <f t="shared" ca="1" si="162"/>
        <v>0</v>
      </c>
      <c r="L3370" s="5" t="str">
        <f t="shared" si="163"/>
        <v>Mem.Bible161</v>
      </c>
    </row>
    <row r="3371" spans="1:12" ht="30" hidden="1" x14ac:dyDescent="0.25">
      <c r="A3371" s="217" t="str">
        <f t="shared" si="161"/>
        <v>ƒ __/__</v>
      </c>
      <c r="B3371" s="217" t="str">
        <f>IFERROR(IF(VLOOKUP(L3371,ActivityList[#Data],13,0)="Yes"," "&amp;Map,"")&amp;IF(VLOOKUP(L3371,ActivityList[#Data],14,0)="Yes"," "&amp;Timeline,IF(VLOOKUP(L3371,ActivityList[#Data],14,0)="Figure"," "&amp;Timeline&amp;Figure,"")),"")</f>
        <v/>
      </c>
      <c r="C3371" s="85" t="str">
        <v>Memorise Matthew 5:1-16 (Track 2: All Nations Shall Worship). This week work on verses 1-12</v>
      </c>
      <c r="D3371" s="218" t="str">
        <v>Bible</v>
      </c>
      <c r="E3371" s="218" t="str">
        <v>Mem.</v>
      </c>
      <c r="F3371" s="219">
        <v>0</v>
      </c>
      <c r="G3371" s="5">
        <v>166</v>
      </c>
      <c r="H3371" s="5" t="str">
        <v>Ethan‚ Jesse</v>
      </c>
      <c r="I3371" s="5" t="str">
        <v>Planned</v>
      </c>
      <c r="J3371" s="220">
        <f>_xlfn.XLOOKUP(G3371,Calendar!$A$2:$A$300,Calendar!$B$2:$B$300)</f>
        <v>43584</v>
      </c>
      <c r="K3371" s="5" t="b">
        <f t="shared" ca="1" si="162"/>
        <v>0</v>
      </c>
      <c r="L3371" s="5" t="str">
        <f t="shared" si="163"/>
        <v>Mem.Bible166</v>
      </c>
    </row>
    <row r="3372" spans="1:12" ht="30" hidden="1" x14ac:dyDescent="0.25">
      <c r="A3372" s="217" t="str">
        <f t="shared" si="161"/>
        <v>ƒ __/__</v>
      </c>
      <c r="B3372" s="217" t="str">
        <f>IFERROR(IF(VLOOKUP(L3372,ActivityList[#Data],13,0)="Yes"," "&amp;Map,"")&amp;IF(VLOOKUP(L3372,ActivityList[#Data],14,0)="Yes"," "&amp;Timeline,IF(VLOOKUP(L3372,ActivityList[#Data],14,0)="Figure"," "&amp;Timeline&amp;Figure,"")),"")</f>
        <v/>
      </c>
      <c r="C3372" s="85" t="str">
        <v>Memorise Matthew 5:1-16 (Track 2: All Nations Shall Worship). This week work on verses 1-14</v>
      </c>
      <c r="D3372" s="218" t="str">
        <v>Bible</v>
      </c>
      <c r="E3372" s="218" t="str">
        <v>Mem.</v>
      </c>
      <c r="F3372" s="219">
        <v>0</v>
      </c>
      <c r="G3372" s="5">
        <v>171</v>
      </c>
      <c r="H3372" s="5" t="str">
        <v>Ethan‚ Jesse</v>
      </c>
      <c r="I3372" s="5" t="str">
        <v>Planned</v>
      </c>
      <c r="J3372" s="220">
        <f>_xlfn.XLOOKUP(G3372,Calendar!$A$2:$A$300,Calendar!$B$2:$B$300)</f>
        <v>43591</v>
      </c>
      <c r="K3372" s="5" t="b">
        <f t="shared" ca="1" si="162"/>
        <v>0</v>
      </c>
      <c r="L3372" s="5" t="str">
        <f t="shared" si="163"/>
        <v>Mem.Bible171</v>
      </c>
    </row>
    <row r="3373" spans="1:12" ht="45" hidden="1" x14ac:dyDescent="0.25">
      <c r="A3373" s="217" t="str">
        <f t="shared" si="161"/>
        <v>ƒ __/__</v>
      </c>
      <c r="B3373" s="217" t="str">
        <f>IFERROR(IF(VLOOKUP(L3373,ActivityList[#Data],13,0)="Yes"," "&amp;Map,"")&amp;IF(VLOOKUP(L3373,ActivityList[#Data],14,0)="Yes"," "&amp;Timeline,IF(VLOOKUP(L3373,ActivityList[#Data],14,0)="Figure"," "&amp;Timeline&amp;Figure,"")),"")</f>
        <v/>
      </c>
      <c r="C3373" s="85" t="str">
        <v>Memorise Matthew 5:1-16 (Track 2: All Nations Shall Worship). This week complete memorisation of verses 1-16</v>
      </c>
      <c r="D3373" s="218" t="str">
        <v>Bible</v>
      </c>
      <c r="E3373" s="218" t="str">
        <v>Mem.</v>
      </c>
      <c r="F3373" s="219">
        <v>0</v>
      </c>
      <c r="G3373" s="5">
        <v>176</v>
      </c>
      <c r="H3373" s="5" t="str">
        <v>Ethan‚ Jesse</v>
      </c>
      <c r="I3373" s="5" t="str">
        <v>Planned</v>
      </c>
      <c r="J3373" s="220">
        <f>_xlfn.XLOOKUP(G3373,Calendar!$A$2:$A$300,Calendar!$B$2:$B$300)</f>
        <v>43598</v>
      </c>
      <c r="K3373" s="5" t="b">
        <f t="shared" ca="1" si="162"/>
        <v>0</v>
      </c>
      <c r="L3373" s="5" t="str">
        <f t="shared" si="163"/>
        <v>Mem.Bible176</v>
      </c>
    </row>
    <row r="3374" spans="1:12" hidden="1" x14ac:dyDescent="0.25">
      <c r="A3374" s="217" t="str">
        <f t="shared" si="161"/>
        <v>ƒ __/__</v>
      </c>
      <c r="B3374" s="217" t="str">
        <f>IFERROR(IF(VLOOKUP(L3374,ActivityList[#Data],13,0)="Yes"," "&amp;Map,"")&amp;IF(VLOOKUP(L3374,ActivityList[#Data],14,0)="Yes"," "&amp;Timeline,IF(VLOOKUP(L3374,ActivityList[#Data],14,0)="Figure"," "&amp;Timeline&amp;Figure,"")),"")</f>
        <v/>
      </c>
      <c r="C3374" s="85" t="str">
        <v>Review previous memory verses</v>
      </c>
      <c r="D3374" s="218" t="str">
        <v>Bible</v>
      </c>
      <c r="E3374" s="218" t="str">
        <v>Mem.</v>
      </c>
      <c r="F3374" s="219">
        <v>0</v>
      </c>
      <c r="G3374" s="5">
        <v>45</v>
      </c>
      <c r="H3374" s="5" t="str">
        <v>Ethan‚ Jesse</v>
      </c>
      <c r="I3374" s="5" t="str">
        <v>Planned</v>
      </c>
      <c r="J3374" s="220">
        <f>_xlfn.XLOOKUP(G3374,Calendar!$A$2:$A$300,Calendar!$B$2:$B$300)</f>
        <v>43406</v>
      </c>
      <c r="K3374" s="5" t="b">
        <f t="shared" ca="1" si="162"/>
        <v>0</v>
      </c>
      <c r="L3374" s="5" t="str">
        <f t="shared" si="163"/>
        <v>Mem.Bible45</v>
      </c>
    </row>
    <row r="3375" spans="1:12" hidden="1" x14ac:dyDescent="0.25">
      <c r="A3375" s="217" t="str">
        <f t="shared" si="161"/>
        <v>ƒ __/__</v>
      </c>
      <c r="B3375" s="217" t="str">
        <f>IFERROR(IF(VLOOKUP(L3375,ActivityList[#Data],13,0)="Yes"," "&amp;Map,"")&amp;IF(VLOOKUP(L3375,ActivityList[#Data],14,0)="Yes"," "&amp;Timeline,IF(VLOOKUP(L3375,ActivityList[#Data],14,0)="Figure"," "&amp;Timeline&amp;Figure,"")),"")</f>
        <v/>
      </c>
      <c r="C3375" s="85" t="str">
        <v>Review previous memory verses</v>
      </c>
      <c r="D3375" s="218" t="str">
        <v>Bible</v>
      </c>
      <c r="E3375" s="218" t="str">
        <v>Mem.</v>
      </c>
      <c r="F3375" s="219">
        <v>0</v>
      </c>
      <c r="G3375" s="5">
        <v>50</v>
      </c>
      <c r="H3375" s="5" t="str">
        <v>Ethan‚ Jesse</v>
      </c>
      <c r="I3375" s="5" t="str">
        <v>Planned</v>
      </c>
      <c r="J3375" s="220">
        <f>_xlfn.XLOOKUP(G3375,Calendar!$A$2:$A$300,Calendar!$B$2:$B$300)</f>
        <v>43413</v>
      </c>
      <c r="K3375" s="5" t="b">
        <f t="shared" ca="1" si="162"/>
        <v>0</v>
      </c>
      <c r="L3375" s="5" t="str">
        <f t="shared" si="163"/>
        <v>Mem.Bible50</v>
      </c>
    </row>
    <row r="3376" spans="1:12" hidden="1" x14ac:dyDescent="0.25">
      <c r="A3376" s="217" t="str">
        <f t="shared" si="161"/>
        <v>ƒ __/__</v>
      </c>
      <c r="B3376" s="217" t="str">
        <f>IFERROR(IF(VLOOKUP(L3376,ActivityList[#Data],13,0)="Yes"," "&amp;Map,"")&amp;IF(VLOOKUP(L3376,ActivityList[#Data],14,0)="Yes"," "&amp;Timeline,IF(VLOOKUP(L3376,ActivityList[#Data],14,0)="Figure"," "&amp;Timeline&amp;Figure,"")),"")</f>
        <v/>
      </c>
      <c r="C3376" s="85" t="str">
        <v>Review previous memory verses</v>
      </c>
      <c r="D3376" s="218" t="str">
        <v>Bible</v>
      </c>
      <c r="E3376" s="218" t="str">
        <v>Mem.</v>
      </c>
      <c r="F3376" s="219">
        <v>0</v>
      </c>
      <c r="G3376" s="5">
        <v>55</v>
      </c>
      <c r="H3376" s="5" t="str">
        <v>Ethan‚ Jesse</v>
      </c>
      <c r="I3376" s="5" t="str">
        <v>Planned</v>
      </c>
      <c r="J3376" s="220">
        <f>_xlfn.XLOOKUP(G3376,Calendar!$A$2:$A$300,Calendar!$B$2:$B$300)</f>
        <v>43420</v>
      </c>
      <c r="K3376" s="5" t="b">
        <f t="shared" ca="1" si="162"/>
        <v>0</v>
      </c>
      <c r="L3376" s="5" t="str">
        <f t="shared" si="163"/>
        <v>Mem.Bible55</v>
      </c>
    </row>
    <row r="3377" spans="1:12" hidden="1" x14ac:dyDescent="0.25">
      <c r="A3377" s="217" t="str">
        <f t="shared" si="161"/>
        <v>ƒ __/__</v>
      </c>
      <c r="B3377" s="217" t="str">
        <f>IFERROR(IF(VLOOKUP(L3377,ActivityList[#Data],13,0)="Yes"," "&amp;Map,"")&amp;IF(VLOOKUP(L3377,ActivityList[#Data],14,0)="Yes"," "&amp;Timeline,IF(VLOOKUP(L3377,ActivityList[#Data],14,0)="Figure"," "&amp;Timeline&amp;Figure,"")),"")</f>
        <v/>
      </c>
      <c r="C3377" s="85" t="str">
        <v>Review previous memory verses</v>
      </c>
      <c r="D3377" s="218" t="str">
        <v>Bible</v>
      </c>
      <c r="E3377" s="218" t="str">
        <v>Mem.</v>
      </c>
      <c r="F3377" s="219">
        <v>0</v>
      </c>
      <c r="G3377" s="5">
        <v>60</v>
      </c>
      <c r="H3377" s="5" t="str">
        <v>Ethan‚ Jesse</v>
      </c>
      <c r="I3377" s="5" t="str">
        <v>Planned</v>
      </c>
      <c r="J3377" s="220">
        <f>_xlfn.XLOOKUP(G3377,Calendar!$A$2:$A$300,Calendar!$B$2:$B$300)</f>
        <v>43427</v>
      </c>
      <c r="K3377" s="5" t="b">
        <f t="shared" ca="1" si="162"/>
        <v>0</v>
      </c>
      <c r="L3377" s="5" t="str">
        <f t="shared" si="163"/>
        <v>Mem.Bible60</v>
      </c>
    </row>
    <row r="3378" spans="1:12" hidden="1" x14ac:dyDescent="0.25">
      <c r="A3378" s="217" t="str">
        <f t="shared" si="161"/>
        <v>ƒ __/__</v>
      </c>
      <c r="B3378" s="217" t="str">
        <f>IFERROR(IF(VLOOKUP(L3378,ActivityList[#Data],13,0)="Yes"," "&amp;Map,"")&amp;IF(VLOOKUP(L3378,ActivityList[#Data],14,0)="Yes"," "&amp;Timeline,IF(VLOOKUP(L3378,ActivityList[#Data],14,0)="Figure"," "&amp;Timeline&amp;Figure,"")),"")</f>
        <v/>
      </c>
      <c r="C3378" s="85" t="str">
        <v>Review previous memory verses</v>
      </c>
      <c r="D3378" s="218" t="str">
        <v>Bible</v>
      </c>
      <c r="E3378" s="218" t="str">
        <v>Mem.</v>
      </c>
      <c r="F3378" s="219">
        <v>0</v>
      </c>
      <c r="G3378" s="5">
        <v>65</v>
      </c>
      <c r="H3378" s="5" t="str">
        <v>Ethan‚ Jesse</v>
      </c>
      <c r="I3378" s="5" t="str">
        <v>Planned</v>
      </c>
      <c r="J3378" s="220">
        <f>_xlfn.XLOOKUP(G3378,Calendar!$A$2:$A$300,Calendar!$B$2:$B$300)</f>
        <v>43434</v>
      </c>
      <c r="K3378" s="5" t="b">
        <f t="shared" ca="1" si="162"/>
        <v>0</v>
      </c>
      <c r="L3378" s="5" t="str">
        <f t="shared" si="163"/>
        <v>Mem.Bible65</v>
      </c>
    </row>
    <row r="3379" spans="1:12" hidden="1" x14ac:dyDescent="0.25">
      <c r="A3379" s="217" t="str">
        <f t="shared" si="161"/>
        <v>ƒ __/__</v>
      </c>
      <c r="B3379" s="217" t="str">
        <f>IFERROR(IF(VLOOKUP(L3379,ActivityList[#Data],13,0)="Yes"," "&amp;Map,"")&amp;IF(VLOOKUP(L3379,ActivityList[#Data],14,0)="Yes"," "&amp;Timeline,IF(VLOOKUP(L3379,ActivityList[#Data],14,0)="Figure"," "&amp;Timeline&amp;Figure,"")),"")</f>
        <v/>
      </c>
      <c r="C3379" s="85" t="str">
        <v>Review previous memory verses</v>
      </c>
      <c r="D3379" s="218" t="str">
        <v>Bible</v>
      </c>
      <c r="E3379" s="218" t="str">
        <v>Mem.</v>
      </c>
      <c r="F3379" s="219">
        <v>0</v>
      </c>
      <c r="G3379" s="5">
        <v>70</v>
      </c>
      <c r="H3379" s="5" t="str">
        <v>Ethan‚ Jesse</v>
      </c>
      <c r="I3379" s="5" t="str">
        <v>Planned</v>
      </c>
      <c r="J3379" s="220">
        <f>_xlfn.XLOOKUP(G3379,Calendar!$A$2:$A$300,Calendar!$B$2:$B$300)</f>
        <v>43441</v>
      </c>
      <c r="K3379" s="5" t="b">
        <f t="shared" ca="1" si="162"/>
        <v>0</v>
      </c>
      <c r="L3379" s="5" t="str">
        <f t="shared" si="163"/>
        <v>Mem.Bible70</v>
      </c>
    </row>
    <row r="3380" spans="1:12" hidden="1" x14ac:dyDescent="0.25">
      <c r="A3380" s="217" t="str">
        <f t="shared" si="161"/>
        <v>ƒ __/__</v>
      </c>
      <c r="B3380" s="217" t="str">
        <f>IFERROR(IF(VLOOKUP(L3380,ActivityList[#Data],13,0)="Yes"," "&amp;Map,"")&amp;IF(VLOOKUP(L3380,ActivityList[#Data],14,0)="Yes"," "&amp;Timeline,IF(VLOOKUP(L3380,ActivityList[#Data],14,0)="Figure"," "&amp;Timeline&amp;Figure,"")),"")</f>
        <v/>
      </c>
      <c r="C3380" s="85" t="str">
        <v>Review previous memory verses</v>
      </c>
      <c r="D3380" s="218" t="str">
        <v>Bible</v>
      </c>
      <c r="E3380" s="218" t="str">
        <v>Mem.</v>
      </c>
      <c r="F3380" s="219">
        <v>0</v>
      </c>
      <c r="G3380" s="5">
        <v>75</v>
      </c>
      <c r="H3380" s="5" t="str">
        <v>Ethan‚ Jesse</v>
      </c>
      <c r="I3380" s="5" t="str">
        <v>Planned</v>
      </c>
      <c r="J3380" s="220">
        <f>_xlfn.XLOOKUP(G3380,Calendar!$A$2:$A$300,Calendar!$B$2:$B$300)</f>
        <v>43448</v>
      </c>
      <c r="K3380" s="5" t="b">
        <f t="shared" ca="1" si="162"/>
        <v>0</v>
      </c>
      <c r="L3380" s="5" t="str">
        <f t="shared" si="163"/>
        <v>Mem.Bible75</v>
      </c>
    </row>
    <row r="3381" spans="1:12" hidden="1" x14ac:dyDescent="0.25">
      <c r="A3381" s="217" t="str">
        <f t="shared" si="161"/>
        <v>ƒ __/__</v>
      </c>
      <c r="B3381" s="217" t="str">
        <f>IFERROR(IF(VLOOKUP(L3381,ActivityList[#Data],13,0)="Yes"," "&amp;Map,"")&amp;IF(VLOOKUP(L3381,ActivityList[#Data],14,0)="Yes"," "&amp;Timeline,IF(VLOOKUP(L3381,ActivityList[#Data],14,0)="Figure"," "&amp;Timeline&amp;Figure,"")),"")</f>
        <v/>
      </c>
      <c r="C3381" s="85" t="str">
        <v>Review previous memory verses</v>
      </c>
      <c r="D3381" s="218" t="str">
        <v>Bible</v>
      </c>
      <c r="E3381" s="218" t="str">
        <v>Mem.</v>
      </c>
      <c r="F3381" s="219">
        <v>0</v>
      </c>
      <c r="G3381" s="5">
        <v>80</v>
      </c>
      <c r="H3381" s="5" t="str">
        <v>Ethan‚ Jesse</v>
      </c>
      <c r="I3381" s="5" t="str">
        <v>Planned</v>
      </c>
      <c r="J3381" s="220">
        <f>_xlfn.XLOOKUP(G3381,Calendar!$A$2:$A$300,Calendar!$B$2:$B$300)</f>
        <v>43455</v>
      </c>
      <c r="K3381" s="5" t="b">
        <f t="shared" ca="1" si="162"/>
        <v>0</v>
      </c>
      <c r="L3381" s="5" t="str">
        <f t="shared" si="163"/>
        <v>Mem.Bible80</v>
      </c>
    </row>
    <row r="3382" spans="1:12" hidden="1" x14ac:dyDescent="0.25">
      <c r="A3382" s="217" t="str">
        <f t="shared" si="161"/>
        <v>ƒ __/__</v>
      </c>
      <c r="B3382" s="217" t="str">
        <f>IFERROR(IF(VLOOKUP(L3382,ActivityList[#Data],13,0)="Yes"," "&amp;Map,"")&amp;IF(VLOOKUP(L3382,ActivityList[#Data],14,0)="Yes"," "&amp;Timeline,IF(VLOOKUP(L3382,ActivityList[#Data],14,0)="Figure"," "&amp;Timeline&amp;Figure,"")),"")</f>
        <v/>
      </c>
      <c r="C3382" s="85" t="str">
        <v>Review previous memory verses</v>
      </c>
      <c r="D3382" s="218" t="str">
        <v>Bible</v>
      </c>
      <c r="E3382" s="218" t="str">
        <v>Mem.</v>
      </c>
      <c r="F3382" s="219">
        <v>0</v>
      </c>
      <c r="G3382" s="5">
        <v>85</v>
      </c>
      <c r="H3382" s="5" t="str">
        <v>Ethan‚ Jesse</v>
      </c>
      <c r="I3382" s="5" t="str">
        <v>Planned</v>
      </c>
      <c r="J3382" s="220">
        <f>_xlfn.XLOOKUP(G3382,Calendar!$A$2:$A$300,Calendar!$B$2:$B$300)</f>
        <v>43469</v>
      </c>
      <c r="K3382" s="5" t="b">
        <f t="shared" ca="1" si="162"/>
        <v>0</v>
      </c>
      <c r="L3382" s="5" t="str">
        <f t="shared" si="163"/>
        <v>Mem.Bible85</v>
      </c>
    </row>
    <row r="3383" spans="1:12" hidden="1" x14ac:dyDescent="0.25">
      <c r="A3383" s="217" t="str">
        <f t="shared" si="161"/>
        <v>ƒ __/__</v>
      </c>
      <c r="B3383" s="217" t="str">
        <f>IFERROR(IF(VLOOKUP(L3383,ActivityList[#Data],13,0)="Yes"," "&amp;Map,"")&amp;IF(VLOOKUP(L3383,ActivityList[#Data],14,0)="Yes"," "&amp;Timeline,IF(VLOOKUP(L3383,ActivityList[#Data],14,0)="Figure"," "&amp;Timeline&amp;Figure,"")),"")</f>
        <v/>
      </c>
      <c r="C3383" s="85" t="str">
        <v>Review previous memory verses</v>
      </c>
      <c r="D3383" s="218" t="str">
        <v>Bible</v>
      </c>
      <c r="E3383" s="218" t="str">
        <v>Mem.</v>
      </c>
      <c r="F3383" s="219">
        <v>0</v>
      </c>
      <c r="G3383" s="5">
        <v>90</v>
      </c>
      <c r="H3383" s="5" t="str">
        <v>Ethan‚ Jesse</v>
      </c>
      <c r="I3383" s="5" t="str">
        <v>Planned</v>
      </c>
      <c r="J3383" s="220">
        <f>_xlfn.XLOOKUP(G3383,Calendar!$A$2:$A$300,Calendar!$B$2:$B$300)</f>
        <v>43476</v>
      </c>
      <c r="K3383" s="5" t="b">
        <f t="shared" ca="1" si="162"/>
        <v>0</v>
      </c>
      <c r="L3383" s="5" t="str">
        <f t="shared" si="163"/>
        <v>Mem.Bible90</v>
      </c>
    </row>
    <row r="3384" spans="1:12" hidden="1" x14ac:dyDescent="0.25">
      <c r="A3384" s="217" t="str">
        <f t="shared" si="161"/>
        <v>ƒ __/__</v>
      </c>
      <c r="B3384" s="217" t="str">
        <f>IFERROR(IF(VLOOKUP(L3384,ActivityList[#Data],13,0)="Yes"," "&amp;Map,"")&amp;IF(VLOOKUP(L3384,ActivityList[#Data],14,0)="Yes"," "&amp;Timeline,IF(VLOOKUP(L3384,ActivityList[#Data],14,0)="Figure"," "&amp;Timeline&amp;Figure,"")),"")</f>
        <v/>
      </c>
      <c r="C3384" s="85" t="str">
        <v>Review previous memory verses</v>
      </c>
      <c r="D3384" s="218" t="str">
        <v>Bible</v>
      </c>
      <c r="E3384" s="218" t="str">
        <v>Mem.</v>
      </c>
      <c r="F3384" s="219">
        <v>0</v>
      </c>
      <c r="G3384" s="5">
        <v>95</v>
      </c>
      <c r="H3384" s="5" t="str">
        <v>Ethan‚ Jesse</v>
      </c>
      <c r="I3384" s="5" t="str">
        <v>Planned</v>
      </c>
      <c r="J3384" s="220">
        <f>_xlfn.XLOOKUP(G3384,Calendar!$A$2:$A$300,Calendar!$B$2:$B$300)</f>
        <v>43483</v>
      </c>
      <c r="K3384" s="5" t="b">
        <f t="shared" ca="1" si="162"/>
        <v>0</v>
      </c>
      <c r="L3384" s="5" t="str">
        <f t="shared" si="163"/>
        <v>Mem.Bible95</v>
      </c>
    </row>
    <row r="3385" spans="1:12" hidden="1" x14ac:dyDescent="0.25">
      <c r="A3385" s="217" t="str">
        <f t="shared" si="161"/>
        <v>ƒ __/__</v>
      </c>
      <c r="B3385" s="217" t="str">
        <f>IFERROR(IF(VLOOKUP(L3385,ActivityList[#Data],13,0)="Yes"," "&amp;Map,"")&amp;IF(VLOOKUP(L3385,ActivityList[#Data],14,0)="Yes"," "&amp;Timeline,IF(VLOOKUP(L3385,ActivityList[#Data],14,0)="Figure"," "&amp;Timeline&amp;Figure,"")),"")</f>
        <v/>
      </c>
      <c r="C3385" s="85" t="str">
        <v>Review previous memory verses</v>
      </c>
      <c r="D3385" s="218" t="str">
        <v>Bible</v>
      </c>
      <c r="E3385" s="218" t="str">
        <v>Mem.</v>
      </c>
      <c r="F3385" s="219">
        <v>0</v>
      </c>
      <c r="G3385" s="5">
        <v>100</v>
      </c>
      <c r="H3385" s="5" t="str">
        <v>Ethan‚ Jesse</v>
      </c>
      <c r="I3385" s="5" t="str">
        <v>Planned</v>
      </c>
      <c r="J3385" s="220">
        <f>_xlfn.XLOOKUP(G3385,Calendar!$A$2:$A$300,Calendar!$B$2:$B$300)</f>
        <v>43490</v>
      </c>
      <c r="K3385" s="5" t="b">
        <f t="shared" ca="1" si="162"/>
        <v>0</v>
      </c>
      <c r="L3385" s="5" t="str">
        <f t="shared" si="163"/>
        <v>Mem.Bible100</v>
      </c>
    </row>
    <row r="3386" spans="1:12" hidden="1" x14ac:dyDescent="0.25">
      <c r="A3386" s="217" t="str">
        <f t="shared" si="161"/>
        <v>ƒ __/__</v>
      </c>
      <c r="B3386" s="217" t="str">
        <f>IFERROR(IF(VLOOKUP(L3386,ActivityList[#Data],13,0)="Yes"," "&amp;Map,"")&amp;IF(VLOOKUP(L3386,ActivityList[#Data],14,0)="Yes"," "&amp;Timeline,IF(VLOOKUP(L3386,ActivityList[#Data],14,0)="Figure"," "&amp;Timeline&amp;Figure,"")),"")</f>
        <v/>
      </c>
      <c r="C3386" s="85" t="str">
        <v>Review previous memory verses</v>
      </c>
      <c r="D3386" s="218" t="str">
        <v>Bible</v>
      </c>
      <c r="E3386" s="218" t="str">
        <v>Mem.</v>
      </c>
      <c r="F3386" s="219">
        <v>0</v>
      </c>
      <c r="G3386" s="5">
        <v>105</v>
      </c>
      <c r="H3386" s="5" t="str">
        <v>Ethan‚ Jesse</v>
      </c>
      <c r="I3386" s="5" t="str">
        <v>Planned</v>
      </c>
      <c r="J3386" s="220">
        <f>_xlfn.XLOOKUP(G3386,Calendar!$A$2:$A$300,Calendar!$B$2:$B$300)</f>
        <v>43497</v>
      </c>
      <c r="K3386" s="5" t="b">
        <f t="shared" ca="1" si="162"/>
        <v>0</v>
      </c>
      <c r="L3386" s="5" t="str">
        <f t="shared" si="163"/>
        <v>Mem.Bible105</v>
      </c>
    </row>
    <row r="3387" spans="1:12" hidden="1" x14ac:dyDescent="0.25">
      <c r="A3387" s="217" t="str">
        <f t="shared" si="161"/>
        <v>ƒ __/__</v>
      </c>
      <c r="B3387" s="217" t="str">
        <f>IFERROR(IF(VLOOKUP(L3387,ActivityList[#Data],13,0)="Yes"," "&amp;Map,"")&amp;IF(VLOOKUP(L3387,ActivityList[#Data],14,0)="Yes"," "&amp;Timeline,IF(VLOOKUP(L3387,ActivityList[#Data],14,0)="Figure"," "&amp;Timeline&amp;Figure,"")),"")</f>
        <v/>
      </c>
      <c r="C3387" s="85" t="str">
        <v>Review previous memory verses</v>
      </c>
      <c r="D3387" s="218" t="str">
        <v>Bible</v>
      </c>
      <c r="E3387" s="218" t="str">
        <v>Mem.</v>
      </c>
      <c r="F3387" s="219">
        <v>0</v>
      </c>
      <c r="G3387" s="5">
        <v>110</v>
      </c>
      <c r="H3387" s="5" t="str">
        <v>Ethan‚ Jesse</v>
      </c>
      <c r="I3387" s="5" t="str">
        <v>Planned</v>
      </c>
      <c r="J3387" s="220">
        <f>_xlfn.XLOOKUP(G3387,Calendar!$A$2:$A$300,Calendar!$B$2:$B$300)</f>
        <v>43504</v>
      </c>
      <c r="K3387" s="5" t="b">
        <f t="shared" ca="1" si="162"/>
        <v>0</v>
      </c>
      <c r="L3387" s="5" t="str">
        <f t="shared" si="163"/>
        <v>Mem.Bible110</v>
      </c>
    </row>
    <row r="3388" spans="1:12" hidden="1" x14ac:dyDescent="0.25">
      <c r="A3388" s="217" t="str">
        <f t="shared" si="161"/>
        <v>ƒ __/__</v>
      </c>
      <c r="B3388" s="217" t="str">
        <f>IFERROR(IF(VLOOKUP(L3388,ActivityList[#Data],13,0)="Yes"," "&amp;Map,"")&amp;IF(VLOOKUP(L3388,ActivityList[#Data],14,0)="Yes"," "&amp;Timeline,IF(VLOOKUP(L3388,ActivityList[#Data],14,0)="Figure"," "&amp;Timeline&amp;Figure,"")),"")</f>
        <v/>
      </c>
      <c r="C3388" s="85" t="str">
        <v>Review previous memory verses</v>
      </c>
      <c r="D3388" s="218" t="str">
        <v>Bible</v>
      </c>
      <c r="E3388" s="218" t="str">
        <v>Mem.</v>
      </c>
      <c r="F3388" s="219">
        <v>0</v>
      </c>
      <c r="G3388" s="5">
        <v>115</v>
      </c>
      <c r="H3388" s="5" t="str">
        <v>Ethan‚ Jesse</v>
      </c>
      <c r="I3388" s="5" t="str">
        <v>Planned</v>
      </c>
      <c r="J3388" s="220">
        <f>_xlfn.XLOOKUP(G3388,Calendar!$A$2:$A$300,Calendar!$B$2:$B$300)</f>
        <v>43511</v>
      </c>
      <c r="K3388" s="5" t="b">
        <f t="shared" ca="1" si="162"/>
        <v>0</v>
      </c>
      <c r="L3388" s="5" t="str">
        <f t="shared" si="163"/>
        <v>Mem.Bible115</v>
      </c>
    </row>
    <row r="3389" spans="1:12" hidden="1" x14ac:dyDescent="0.25">
      <c r="A3389" s="217" t="str">
        <f t="shared" si="161"/>
        <v>ƒ __/__</v>
      </c>
      <c r="B3389" s="217" t="str">
        <f>IFERROR(IF(VLOOKUP(L3389,ActivityList[#Data],13,0)="Yes"," "&amp;Map,"")&amp;IF(VLOOKUP(L3389,ActivityList[#Data],14,0)="Yes"," "&amp;Timeline,IF(VLOOKUP(L3389,ActivityList[#Data],14,0)="Figure"," "&amp;Timeline&amp;Figure,"")),"")</f>
        <v/>
      </c>
      <c r="C3389" s="85" t="str">
        <v>Review previous memory verses</v>
      </c>
      <c r="D3389" s="218" t="str">
        <v>Bible</v>
      </c>
      <c r="E3389" s="218" t="str">
        <v>Mem.</v>
      </c>
      <c r="F3389" s="219">
        <v>0</v>
      </c>
      <c r="G3389" s="5">
        <v>120</v>
      </c>
      <c r="H3389" s="5" t="str">
        <v>Ethan‚ Jesse</v>
      </c>
      <c r="I3389" s="5" t="str">
        <v>Planned</v>
      </c>
      <c r="J3389" s="220">
        <f>_xlfn.XLOOKUP(G3389,Calendar!$A$2:$A$300,Calendar!$B$2:$B$300)</f>
        <v>43518</v>
      </c>
      <c r="K3389" s="5" t="b">
        <f t="shared" ca="1" si="162"/>
        <v>0</v>
      </c>
      <c r="L3389" s="5" t="str">
        <f t="shared" si="163"/>
        <v>Mem.Bible120</v>
      </c>
    </row>
    <row r="3390" spans="1:12" hidden="1" x14ac:dyDescent="0.25">
      <c r="A3390" s="217" t="str">
        <f t="shared" si="161"/>
        <v>ƒ __/__</v>
      </c>
      <c r="B3390" s="217" t="str">
        <f>IFERROR(IF(VLOOKUP(L3390,ActivityList[#Data],13,0)="Yes"," "&amp;Map,"")&amp;IF(VLOOKUP(L3390,ActivityList[#Data],14,0)="Yes"," "&amp;Timeline,IF(VLOOKUP(L3390,ActivityList[#Data],14,0)="Figure"," "&amp;Timeline&amp;Figure,"")),"")</f>
        <v/>
      </c>
      <c r="C3390" s="85" t="str">
        <v>Review previous memory verses</v>
      </c>
      <c r="D3390" s="218" t="str">
        <v>Bible</v>
      </c>
      <c r="E3390" s="218" t="str">
        <v>Mem.</v>
      </c>
      <c r="F3390" s="219">
        <v>0</v>
      </c>
      <c r="G3390" s="5">
        <v>125</v>
      </c>
      <c r="H3390" s="5" t="str">
        <v>Ethan‚ Jesse</v>
      </c>
      <c r="I3390" s="5" t="str">
        <v>Planned</v>
      </c>
      <c r="J3390" s="220">
        <f>_xlfn.XLOOKUP(G3390,Calendar!$A$2:$A$300,Calendar!$B$2:$B$300)</f>
        <v>43525</v>
      </c>
      <c r="K3390" s="5" t="b">
        <f t="shared" ca="1" si="162"/>
        <v>0</v>
      </c>
      <c r="L3390" s="5" t="str">
        <f t="shared" si="163"/>
        <v>Mem.Bible125</v>
      </c>
    </row>
    <row r="3391" spans="1:12" hidden="1" x14ac:dyDescent="0.25">
      <c r="A3391" s="217" t="str">
        <f t="shared" si="161"/>
        <v>ƒ __/__</v>
      </c>
      <c r="B3391" s="217" t="str">
        <f>IFERROR(IF(VLOOKUP(L3391,ActivityList[#Data],13,0)="Yes"," "&amp;Map,"")&amp;IF(VLOOKUP(L3391,ActivityList[#Data],14,0)="Yes"," "&amp;Timeline,IF(VLOOKUP(L3391,ActivityList[#Data],14,0)="Figure"," "&amp;Timeline&amp;Figure,"")),"")</f>
        <v/>
      </c>
      <c r="C3391" s="85" t="str">
        <v>Review previous memory verses</v>
      </c>
      <c r="D3391" s="218" t="str">
        <v>Bible</v>
      </c>
      <c r="E3391" s="218" t="str">
        <v>Mem.</v>
      </c>
      <c r="F3391" s="219">
        <v>0</v>
      </c>
      <c r="G3391" s="5">
        <v>130</v>
      </c>
      <c r="H3391" s="5" t="str">
        <v>Ethan‚ Jesse</v>
      </c>
      <c r="I3391" s="5" t="str">
        <v>Planned</v>
      </c>
      <c r="J3391" s="220">
        <f>_xlfn.XLOOKUP(G3391,Calendar!$A$2:$A$300,Calendar!$B$2:$B$300)</f>
        <v>43532</v>
      </c>
      <c r="K3391" s="5" t="b">
        <f t="shared" ca="1" si="162"/>
        <v>0</v>
      </c>
      <c r="L3391" s="5" t="str">
        <f t="shared" si="163"/>
        <v>Mem.Bible130</v>
      </c>
    </row>
    <row r="3392" spans="1:12" hidden="1" x14ac:dyDescent="0.25">
      <c r="A3392" s="217" t="str">
        <f t="shared" si="161"/>
        <v>ƒ __/__</v>
      </c>
      <c r="B3392" s="217" t="str">
        <f>IFERROR(IF(VLOOKUP(L3392,ActivityList[#Data],13,0)="Yes"," "&amp;Map,"")&amp;IF(VLOOKUP(L3392,ActivityList[#Data],14,0)="Yes"," "&amp;Timeline,IF(VLOOKUP(L3392,ActivityList[#Data],14,0)="Figure"," "&amp;Timeline&amp;Figure,"")),"")</f>
        <v/>
      </c>
      <c r="C3392" s="85" t="str">
        <v>Review previous memory verses</v>
      </c>
      <c r="D3392" s="218" t="str">
        <v>Bible</v>
      </c>
      <c r="E3392" s="218" t="str">
        <v>Mem.</v>
      </c>
      <c r="F3392" s="219">
        <v>0</v>
      </c>
      <c r="G3392" s="5">
        <v>135</v>
      </c>
      <c r="H3392" s="5" t="str">
        <v>Ethan‚ Jesse</v>
      </c>
      <c r="I3392" s="5" t="str">
        <v>Planned</v>
      </c>
      <c r="J3392" s="220">
        <f>_xlfn.XLOOKUP(G3392,Calendar!$A$2:$A$300,Calendar!$B$2:$B$300)</f>
        <v>43539</v>
      </c>
      <c r="K3392" s="5" t="b">
        <f t="shared" ca="1" si="162"/>
        <v>0</v>
      </c>
      <c r="L3392" s="5" t="str">
        <f t="shared" si="163"/>
        <v>Mem.Bible135</v>
      </c>
    </row>
    <row r="3393" spans="1:12" hidden="1" x14ac:dyDescent="0.25">
      <c r="A3393" s="217" t="str">
        <f t="shared" si="161"/>
        <v>ƒ __/__</v>
      </c>
      <c r="B3393" s="217" t="str">
        <f>IFERROR(IF(VLOOKUP(L3393,ActivityList[#Data],13,0)="Yes"," "&amp;Map,"")&amp;IF(VLOOKUP(L3393,ActivityList[#Data],14,0)="Yes"," "&amp;Timeline,IF(VLOOKUP(L3393,ActivityList[#Data],14,0)="Figure"," "&amp;Timeline&amp;Figure,"")),"")</f>
        <v/>
      </c>
      <c r="C3393" s="85" t="str">
        <v>Review previous memory verses</v>
      </c>
      <c r="D3393" s="218" t="str">
        <v>Bible</v>
      </c>
      <c r="E3393" s="218" t="str">
        <v>Mem.</v>
      </c>
      <c r="F3393" s="219">
        <v>0</v>
      </c>
      <c r="G3393" s="5">
        <v>140</v>
      </c>
      <c r="H3393" s="5" t="str">
        <v>Ethan‚ Jesse</v>
      </c>
      <c r="I3393" s="5" t="str">
        <v>Planned</v>
      </c>
      <c r="J3393" s="220">
        <f>_xlfn.XLOOKUP(G3393,Calendar!$A$2:$A$300,Calendar!$B$2:$B$300)</f>
        <v>43546</v>
      </c>
      <c r="K3393" s="5" t="b">
        <f t="shared" ca="1" si="162"/>
        <v>0</v>
      </c>
      <c r="L3393" s="5" t="str">
        <f t="shared" si="163"/>
        <v>Mem.Bible140</v>
      </c>
    </row>
    <row r="3394" spans="1:12" hidden="1" x14ac:dyDescent="0.25">
      <c r="A3394" s="217" t="str">
        <f t="shared" si="161"/>
        <v>ƒ __/__</v>
      </c>
      <c r="B3394" s="217" t="str">
        <f>IFERROR(IF(VLOOKUP(L3394,ActivityList[#Data],13,0)="Yes"," "&amp;Map,"")&amp;IF(VLOOKUP(L3394,ActivityList[#Data],14,0)="Yes"," "&amp;Timeline,IF(VLOOKUP(L3394,ActivityList[#Data],14,0)="Figure"," "&amp;Timeline&amp;Figure,"")),"")</f>
        <v/>
      </c>
      <c r="C3394" s="85" t="str">
        <v>Review previous memory verses</v>
      </c>
      <c r="D3394" s="218" t="str">
        <v>Bible</v>
      </c>
      <c r="E3394" s="218" t="str">
        <v>Mem.</v>
      </c>
      <c r="F3394" s="219">
        <v>0</v>
      </c>
      <c r="G3394" s="5">
        <v>145</v>
      </c>
      <c r="H3394" s="5" t="str">
        <v>Ethan‚ Jesse</v>
      </c>
      <c r="I3394" s="5" t="str">
        <v>Planned</v>
      </c>
      <c r="J3394" s="220">
        <f>_xlfn.XLOOKUP(G3394,Calendar!$A$2:$A$300,Calendar!$B$2:$B$300)</f>
        <v>43553</v>
      </c>
      <c r="K3394" s="5" t="b">
        <f t="shared" ca="1" si="162"/>
        <v>0</v>
      </c>
      <c r="L3394" s="5" t="str">
        <f t="shared" si="163"/>
        <v>Mem.Bible145</v>
      </c>
    </row>
    <row r="3395" spans="1:12" hidden="1" x14ac:dyDescent="0.25">
      <c r="A3395" s="217" t="str">
        <f t="shared" si="161"/>
        <v>ƒ __/__</v>
      </c>
      <c r="B3395" s="217" t="str">
        <f>IFERROR(IF(VLOOKUP(L3395,ActivityList[#Data],13,0)="Yes"," "&amp;Map,"")&amp;IF(VLOOKUP(L3395,ActivityList[#Data],14,0)="Yes"," "&amp;Timeline,IF(VLOOKUP(L3395,ActivityList[#Data],14,0)="Figure"," "&amp;Timeline&amp;Figure,"")),"")</f>
        <v/>
      </c>
      <c r="C3395" s="85" t="str">
        <v>Review previous memory verses</v>
      </c>
      <c r="D3395" s="218" t="str">
        <v>Bible</v>
      </c>
      <c r="E3395" s="218" t="str">
        <v>Mem.</v>
      </c>
      <c r="F3395" s="219">
        <v>0</v>
      </c>
      <c r="G3395" s="5">
        <v>150</v>
      </c>
      <c r="H3395" s="5" t="str">
        <v>Ethan‚ Jesse</v>
      </c>
      <c r="I3395" s="5" t="str">
        <v>Planned</v>
      </c>
      <c r="J3395" s="220">
        <f>_xlfn.XLOOKUP(G3395,Calendar!$A$2:$A$300,Calendar!$B$2:$B$300)</f>
        <v>43560</v>
      </c>
      <c r="K3395" s="5" t="b">
        <f t="shared" ca="1" si="162"/>
        <v>0</v>
      </c>
      <c r="L3395" s="5" t="str">
        <f t="shared" si="163"/>
        <v>Mem.Bible150</v>
      </c>
    </row>
    <row r="3396" spans="1:12" hidden="1" x14ac:dyDescent="0.25">
      <c r="A3396" s="217" t="str">
        <f t="shared" si="161"/>
        <v>ƒ __/__</v>
      </c>
      <c r="B3396" s="217" t="str">
        <f>IFERROR(IF(VLOOKUP(L3396,ActivityList[#Data],13,0)="Yes"," "&amp;Map,"")&amp;IF(VLOOKUP(L3396,ActivityList[#Data],14,0)="Yes"," "&amp;Timeline,IF(VLOOKUP(L3396,ActivityList[#Data],14,0)="Figure"," "&amp;Timeline&amp;Figure,"")),"")</f>
        <v/>
      </c>
      <c r="C3396" s="85" t="str">
        <v>Review previous memory verses</v>
      </c>
      <c r="D3396" s="218" t="str">
        <v>Bible</v>
      </c>
      <c r="E3396" s="218" t="str">
        <v>Mem.</v>
      </c>
      <c r="F3396" s="219">
        <v>0</v>
      </c>
      <c r="G3396" s="5">
        <v>155</v>
      </c>
      <c r="H3396" s="5" t="str">
        <v>Ethan‚ Jesse</v>
      </c>
      <c r="I3396" s="5" t="str">
        <v>Planned</v>
      </c>
      <c r="J3396" s="220">
        <f>_xlfn.XLOOKUP(G3396,Calendar!$A$2:$A$300,Calendar!$B$2:$B$300)</f>
        <v>43567</v>
      </c>
      <c r="K3396" s="5" t="b">
        <f t="shared" ca="1" si="162"/>
        <v>0</v>
      </c>
      <c r="L3396" s="5" t="str">
        <f t="shared" si="163"/>
        <v>Mem.Bible155</v>
      </c>
    </row>
    <row r="3397" spans="1:12" hidden="1" x14ac:dyDescent="0.25">
      <c r="A3397" s="217" t="str">
        <f t="shared" ref="A3397:A3460" si="164">Planned&amp;" __/__"</f>
        <v>ƒ __/__</v>
      </c>
      <c r="B3397" s="217" t="str">
        <f>IFERROR(IF(VLOOKUP(L3397,ActivityList[#Data],13,0)="Yes"," "&amp;Map,"")&amp;IF(VLOOKUP(L3397,ActivityList[#Data],14,0)="Yes"," "&amp;Timeline,IF(VLOOKUP(L3397,ActivityList[#Data],14,0)="Figure"," "&amp;Timeline&amp;Figure,"")),"")</f>
        <v/>
      </c>
      <c r="C3397" s="85" t="str">
        <v>Review previous memory verses</v>
      </c>
      <c r="D3397" s="218" t="str">
        <v>Bible</v>
      </c>
      <c r="E3397" s="218" t="str">
        <v>Mem.</v>
      </c>
      <c r="F3397" s="219">
        <v>0</v>
      </c>
      <c r="G3397" s="5">
        <v>160</v>
      </c>
      <c r="H3397" s="5" t="str">
        <v>Ethan‚ Jesse</v>
      </c>
      <c r="I3397" s="5" t="str">
        <v>Planned</v>
      </c>
      <c r="J3397" s="220">
        <f>_xlfn.XLOOKUP(G3397,Calendar!$A$2:$A$300,Calendar!$B$2:$B$300)</f>
        <v>43574</v>
      </c>
      <c r="K3397" s="5" t="b">
        <f t="shared" ca="1" si="162"/>
        <v>0</v>
      </c>
      <c r="L3397" s="5" t="str">
        <f t="shared" si="163"/>
        <v>Mem.Bible160</v>
      </c>
    </row>
    <row r="3398" spans="1:12" hidden="1" x14ac:dyDescent="0.25">
      <c r="A3398" s="217" t="str">
        <f t="shared" si="164"/>
        <v>ƒ __/__</v>
      </c>
      <c r="B3398" s="217" t="str">
        <f>IFERROR(IF(VLOOKUP(L3398,ActivityList[#Data],13,0)="Yes"," "&amp;Map,"")&amp;IF(VLOOKUP(L3398,ActivityList[#Data],14,0)="Yes"," "&amp;Timeline,IF(VLOOKUP(L3398,ActivityList[#Data],14,0)="Figure"," "&amp;Timeline&amp;Figure,"")),"")</f>
        <v/>
      </c>
      <c r="C3398" s="85" t="str">
        <v>Review previous memory verses</v>
      </c>
      <c r="D3398" s="218" t="str">
        <v>Bible</v>
      </c>
      <c r="E3398" s="218" t="str">
        <v>Mem.</v>
      </c>
      <c r="F3398" s="219">
        <v>0</v>
      </c>
      <c r="G3398" s="5">
        <v>165</v>
      </c>
      <c r="H3398" s="5" t="str">
        <v>Ethan‚ Jesse</v>
      </c>
      <c r="I3398" s="5" t="str">
        <v>Planned</v>
      </c>
      <c r="J3398" s="220">
        <f>_xlfn.XLOOKUP(G3398,Calendar!$A$2:$A$300,Calendar!$B$2:$B$300)</f>
        <v>43581</v>
      </c>
      <c r="K3398" s="5" t="b">
        <f t="shared" ca="1" si="162"/>
        <v>0</v>
      </c>
      <c r="L3398" s="5" t="str">
        <f t="shared" si="163"/>
        <v>Mem.Bible165</v>
      </c>
    </row>
    <row r="3399" spans="1:12" hidden="1" x14ac:dyDescent="0.25">
      <c r="A3399" s="217" t="str">
        <f t="shared" si="164"/>
        <v>ƒ __/__</v>
      </c>
      <c r="B3399" s="217" t="str">
        <f>IFERROR(IF(VLOOKUP(L3399,ActivityList[#Data],13,0)="Yes"," "&amp;Map,"")&amp;IF(VLOOKUP(L3399,ActivityList[#Data],14,0)="Yes"," "&amp;Timeline,IF(VLOOKUP(L3399,ActivityList[#Data],14,0)="Figure"," "&amp;Timeline&amp;Figure,"")),"")</f>
        <v/>
      </c>
      <c r="C3399" s="85" t="str">
        <v>Review previous memory verses</v>
      </c>
      <c r="D3399" s="218" t="str">
        <v>Bible</v>
      </c>
      <c r="E3399" s="218" t="str">
        <v>Mem.</v>
      </c>
      <c r="F3399" s="219">
        <v>0</v>
      </c>
      <c r="G3399" s="5">
        <v>170</v>
      </c>
      <c r="H3399" s="5" t="str">
        <v>Ethan‚ Jesse</v>
      </c>
      <c r="I3399" s="5" t="str">
        <v>Planned</v>
      </c>
      <c r="J3399" s="220">
        <f>_xlfn.XLOOKUP(G3399,Calendar!$A$2:$A$300,Calendar!$B$2:$B$300)</f>
        <v>43588</v>
      </c>
      <c r="K3399" s="5" t="b">
        <f t="shared" ca="1" si="162"/>
        <v>0</v>
      </c>
      <c r="L3399" s="5" t="str">
        <f t="shared" si="163"/>
        <v>Mem.Bible170</v>
      </c>
    </row>
    <row r="3400" spans="1:12" hidden="1" x14ac:dyDescent="0.25">
      <c r="A3400" s="217" t="str">
        <f t="shared" si="164"/>
        <v>ƒ __/__</v>
      </c>
      <c r="B3400" s="217" t="str">
        <f>IFERROR(IF(VLOOKUP(L3400,ActivityList[#Data],13,0)="Yes"," "&amp;Map,"")&amp;IF(VLOOKUP(L3400,ActivityList[#Data],14,0)="Yes"," "&amp;Timeline,IF(VLOOKUP(L3400,ActivityList[#Data],14,0)="Figure"," "&amp;Timeline&amp;Figure,"")),"")</f>
        <v/>
      </c>
      <c r="C3400" s="85" t="str">
        <v>Review previous memory verses</v>
      </c>
      <c r="D3400" s="218" t="str">
        <v>Bible</v>
      </c>
      <c r="E3400" s="218" t="str">
        <v>Mem.</v>
      </c>
      <c r="F3400" s="219">
        <v>0</v>
      </c>
      <c r="G3400" s="5">
        <v>175</v>
      </c>
      <c r="H3400" s="5" t="str">
        <v>Ethan‚ Jesse</v>
      </c>
      <c r="I3400" s="5" t="str">
        <v>Planned</v>
      </c>
      <c r="J3400" s="220">
        <f>_xlfn.XLOOKUP(G3400,Calendar!$A$2:$A$300,Calendar!$B$2:$B$300)</f>
        <v>43595</v>
      </c>
      <c r="K3400" s="5" t="b">
        <f t="shared" ca="1" si="162"/>
        <v>0</v>
      </c>
      <c r="L3400" s="5" t="str">
        <f t="shared" si="163"/>
        <v>Mem.Bible175</v>
      </c>
    </row>
    <row r="3401" spans="1:12" hidden="1" x14ac:dyDescent="0.25">
      <c r="A3401" s="217" t="str">
        <f t="shared" si="164"/>
        <v>ƒ __/__</v>
      </c>
      <c r="B3401" s="217" t="str">
        <f>IFERROR(IF(VLOOKUP(L3401,ActivityList[#Data],13,0)="Yes"," "&amp;Map,"")&amp;IF(VLOOKUP(L3401,ActivityList[#Data],14,0)="Yes"," "&amp;Timeline,IF(VLOOKUP(L3401,ActivityList[#Data],14,0)="Figure"," "&amp;Timeline&amp;Figure,"")),"")</f>
        <v/>
      </c>
      <c r="C3401" s="85" t="str">
        <v>Review previous memory verses</v>
      </c>
      <c r="D3401" s="218" t="str">
        <v>Bible</v>
      </c>
      <c r="E3401" s="218" t="str">
        <v>Mem.</v>
      </c>
      <c r="F3401" s="219">
        <v>0</v>
      </c>
      <c r="G3401" s="5">
        <v>180</v>
      </c>
      <c r="H3401" s="5" t="str">
        <v>Ethan‚ Jesse</v>
      </c>
      <c r="I3401" s="5" t="str">
        <v>Planned</v>
      </c>
      <c r="J3401" s="220">
        <f>_xlfn.XLOOKUP(G3401,Calendar!$A$2:$A$300,Calendar!$B$2:$B$300)</f>
        <v>43602</v>
      </c>
      <c r="K3401" s="5" t="b">
        <f t="shared" ca="1" si="162"/>
        <v>0</v>
      </c>
      <c r="L3401" s="5" t="str">
        <f t="shared" si="163"/>
        <v>Mem.Bible180</v>
      </c>
    </row>
    <row r="3402" spans="1:12" hidden="1" x14ac:dyDescent="0.25">
      <c r="A3402" s="217" t="str">
        <f t="shared" si="164"/>
        <v>ƒ __/__</v>
      </c>
      <c r="B3402" s="217" t="str">
        <f>IFERROR(IF(VLOOKUP(L3402,ActivityList[#Data],13,0)="Yes"," "&amp;Map,"")&amp;IF(VLOOKUP(L3402,ActivityList[#Data],14,0)="Yes"," "&amp;Timeline,IF(VLOOKUP(L3402,ActivityList[#Data],14,0)="Figure"," "&amp;Timeline&amp;Figure,"")),"")</f>
        <v/>
      </c>
      <c r="C3402" s="85" t="str">
        <v>Learn the concept of Creation</v>
      </c>
      <c r="D3402" s="218" t="str">
        <v>+ Theology</v>
      </c>
      <c r="E3402" s="218" t="str">
        <v>Mem.</v>
      </c>
      <c r="F3402" s="219">
        <v>0</v>
      </c>
      <c r="G3402" s="5">
        <v>6</v>
      </c>
      <c r="H3402" s="5" t="str">
        <v>Ethan‚ Jesse</v>
      </c>
      <c r="I3402" s="5" t="str">
        <v>Completed</v>
      </c>
      <c r="J3402" s="220">
        <f>_xlfn.XLOOKUP(G3402,Calendar!$A$2:$A$300,Calendar!$B$2:$B$300)</f>
        <v>43353</v>
      </c>
      <c r="K3402" s="5" t="b">
        <f t="shared" ca="1" si="162"/>
        <v>1</v>
      </c>
      <c r="L3402" s="5" t="str">
        <f t="shared" si="163"/>
        <v>Mem.+ Theology6</v>
      </c>
    </row>
    <row r="3403" spans="1:12" hidden="1" x14ac:dyDescent="0.25">
      <c r="A3403" s="217" t="str">
        <f t="shared" si="164"/>
        <v>ƒ __/__</v>
      </c>
      <c r="B3403" s="217" t="str">
        <f>IFERROR(IF(VLOOKUP(L3403,ActivityList[#Data],13,0)="Yes"," "&amp;Map,"")&amp;IF(VLOOKUP(L3403,ActivityList[#Data],14,0)="Yes"," "&amp;Timeline,IF(VLOOKUP(L3403,ActivityList[#Data],14,0)="Figure"," "&amp;Timeline&amp;Figure,"")),"")</f>
        <v/>
      </c>
      <c r="C3403" s="85" t="str">
        <v>Learn the concept of Original Sin</v>
      </c>
      <c r="D3403" s="218" t="str">
        <v>+ Theology</v>
      </c>
      <c r="E3403" s="218" t="str">
        <v>Mem.</v>
      </c>
      <c r="F3403" s="219">
        <v>0</v>
      </c>
      <c r="G3403" s="5">
        <v>16</v>
      </c>
      <c r="H3403" s="5" t="str">
        <v>Ethan‚ Jesse</v>
      </c>
      <c r="I3403" s="5" t="str">
        <v>Completed</v>
      </c>
      <c r="J3403" s="220">
        <f>_xlfn.XLOOKUP(G3403,Calendar!$A$2:$A$300,Calendar!$B$2:$B$300)</f>
        <v>43367</v>
      </c>
      <c r="K3403" s="5" t="b">
        <f t="shared" ca="1" si="162"/>
        <v>1</v>
      </c>
      <c r="L3403" s="5" t="str">
        <f t="shared" si="163"/>
        <v>Mem.+ Theology16</v>
      </c>
    </row>
    <row r="3404" spans="1:12" hidden="1" x14ac:dyDescent="0.25">
      <c r="A3404" s="217" t="str">
        <f t="shared" si="164"/>
        <v>ƒ __/__</v>
      </c>
      <c r="B3404" s="217" t="str">
        <f>IFERROR(IF(VLOOKUP(L3404,ActivityList[#Data],13,0)="Yes"," "&amp;Map,"")&amp;IF(VLOOKUP(L3404,ActivityList[#Data],14,0)="Yes"," "&amp;Timeline,IF(VLOOKUP(L3404,ActivityList[#Data],14,0)="Figure"," "&amp;Timeline&amp;Figure,"")),"")</f>
        <v/>
      </c>
      <c r="C3404" s="85" t="str">
        <v>Learn the concept of Substitionary Atonement</v>
      </c>
      <c r="D3404" s="218" t="str">
        <v>+ Theology</v>
      </c>
      <c r="E3404" s="218" t="str">
        <v>Mem.</v>
      </c>
      <c r="F3404" s="219">
        <v>0</v>
      </c>
      <c r="G3404" s="5">
        <v>26</v>
      </c>
      <c r="H3404" s="5" t="str">
        <v>Ethan‚ Jesse</v>
      </c>
      <c r="I3404" s="5" t="str">
        <v>Planned</v>
      </c>
      <c r="J3404" s="220">
        <f>_xlfn.XLOOKUP(G3404,Calendar!$A$2:$A$300,Calendar!$B$2:$B$300)</f>
        <v>43381</v>
      </c>
      <c r="K3404" s="5" t="b">
        <f t="shared" ca="1" si="162"/>
        <v>0</v>
      </c>
      <c r="L3404" s="5" t="str">
        <f t="shared" si="163"/>
        <v>Mem.+ Theology26</v>
      </c>
    </row>
    <row r="3405" spans="1:12" hidden="1" x14ac:dyDescent="0.25">
      <c r="A3405" s="217" t="str">
        <f t="shared" si="164"/>
        <v>ƒ __/__</v>
      </c>
      <c r="B3405" s="217" t="str">
        <f>IFERROR(IF(VLOOKUP(L3405,ActivityList[#Data],13,0)="Yes"," "&amp;Map,"")&amp;IF(VLOOKUP(L3405,ActivityList[#Data],14,0)="Yes"," "&amp;Timeline,IF(VLOOKUP(L3405,ActivityList[#Data],14,0)="Figure"," "&amp;Timeline&amp;Figure,"")),"")</f>
        <v/>
      </c>
      <c r="C3405" s="85" t="str">
        <v>Learn the concept of Repentance</v>
      </c>
      <c r="D3405" s="218" t="str">
        <v>+ Theology</v>
      </c>
      <c r="E3405" s="218" t="str">
        <v>Mem.</v>
      </c>
      <c r="F3405" s="219">
        <v>0</v>
      </c>
      <c r="G3405" s="5">
        <v>36</v>
      </c>
      <c r="H3405" s="5" t="str">
        <v>Ethan‚ Jesse</v>
      </c>
      <c r="I3405" s="5" t="str">
        <v>Planned</v>
      </c>
      <c r="J3405" s="220">
        <f>_xlfn.XLOOKUP(G3405,Calendar!$A$2:$A$300,Calendar!$B$2:$B$300)</f>
        <v>43395</v>
      </c>
      <c r="K3405" s="5" t="b">
        <f t="shared" ca="1" si="162"/>
        <v>0</v>
      </c>
      <c r="L3405" s="5" t="str">
        <f t="shared" si="163"/>
        <v>Mem.+ Theology36</v>
      </c>
    </row>
    <row r="3406" spans="1:12" hidden="1" x14ac:dyDescent="0.25">
      <c r="A3406" s="217" t="str">
        <f t="shared" si="164"/>
        <v>ƒ __/__</v>
      </c>
      <c r="B3406" s="217" t="str">
        <f>IFERROR(IF(VLOOKUP(L3406,ActivityList[#Data],13,0)="Yes"," "&amp;Map,"")&amp;IF(VLOOKUP(L3406,ActivityList[#Data],14,0)="Yes"," "&amp;Timeline,IF(VLOOKUP(L3406,ActivityList[#Data],14,0)="Figure"," "&amp;Timeline&amp;Figure,"")),"")</f>
        <v/>
      </c>
      <c r="C3406" s="85" t="str">
        <v>Learn the concept of Eternal Life</v>
      </c>
      <c r="D3406" s="218" t="str">
        <v>+ Theology</v>
      </c>
      <c r="E3406" s="218" t="str">
        <v>Mem.</v>
      </c>
      <c r="F3406" s="219">
        <v>0</v>
      </c>
      <c r="G3406" s="5">
        <v>46</v>
      </c>
      <c r="H3406" s="5" t="str">
        <v>Ethan‚ Jesse</v>
      </c>
      <c r="I3406" s="5" t="str">
        <v>Planned</v>
      </c>
      <c r="J3406" s="220">
        <f>_xlfn.XLOOKUP(G3406,Calendar!$A$2:$A$300,Calendar!$B$2:$B$300)</f>
        <v>43409</v>
      </c>
      <c r="K3406" s="5" t="b">
        <f t="shared" ca="1" si="162"/>
        <v>0</v>
      </c>
      <c r="L3406" s="5" t="str">
        <f t="shared" si="163"/>
        <v>Mem.+ Theology46</v>
      </c>
    </row>
    <row r="3407" spans="1:12" hidden="1" x14ac:dyDescent="0.25">
      <c r="A3407" s="217" t="str">
        <f t="shared" si="164"/>
        <v>ƒ __/__</v>
      </c>
      <c r="B3407" s="217" t="str">
        <f>IFERROR(IF(VLOOKUP(L3407,ActivityList[#Data],13,0)="Yes"," "&amp;Map,"")&amp;IF(VLOOKUP(L3407,ActivityList[#Data],14,0)="Yes"," "&amp;Timeline,IF(VLOOKUP(L3407,ActivityList[#Data],14,0)="Figure"," "&amp;Timeline&amp;Figure,"")),"")</f>
        <v/>
      </c>
      <c r="C3407" s="85" t="str">
        <v>Memorise the Ten Commandments</v>
      </c>
      <c r="D3407" s="218" t="str">
        <v>+ Theology</v>
      </c>
      <c r="E3407" s="218" t="str">
        <v>Mem.</v>
      </c>
      <c r="F3407" s="219">
        <v>0</v>
      </c>
      <c r="G3407" s="5">
        <v>56</v>
      </c>
      <c r="H3407" s="5" t="str">
        <v>Ethan‚ Jesse</v>
      </c>
      <c r="I3407" s="5" t="str">
        <v>Planned</v>
      </c>
      <c r="J3407" s="220">
        <f>_xlfn.XLOOKUP(G3407,Calendar!$A$2:$A$300,Calendar!$B$2:$B$300)</f>
        <v>43423</v>
      </c>
      <c r="K3407" s="5" t="b">
        <f t="shared" ca="1" si="162"/>
        <v>0</v>
      </c>
      <c r="L3407" s="5" t="str">
        <f t="shared" si="163"/>
        <v>Mem.+ Theology56</v>
      </c>
    </row>
    <row r="3408" spans="1:12" hidden="1" x14ac:dyDescent="0.25">
      <c r="A3408" s="217" t="str">
        <f t="shared" si="164"/>
        <v>ƒ __/__</v>
      </c>
      <c r="B3408" s="217" t="str">
        <f>IFERROR(IF(VLOOKUP(L3408,ActivityList[#Data],13,0)="Yes"," "&amp;Map,"")&amp;IF(VLOOKUP(L3408,ActivityList[#Data],14,0)="Yes"," "&amp;Timeline,IF(VLOOKUP(L3408,ActivityList[#Data],14,0)="Figure"," "&amp;Timeline&amp;Figure,"")),"")</f>
        <v/>
      </c>
      <c r="C3408" s="85" t="str">
        <v>Memorise the Apostles' Creed</v>
      </c>
      <c r="D3408" s="218" t="str">
        <v>+ Theology</v>
      </c>
      <c r="E3408" s="218" t="str">
        <v>Mem.</v>
      </c>
      <c r="F3408" s="219">
        <v>0</v>
      </c>
      <c r="G3408" s="5">
        <v>66</v>
      </c>
      <c r="H3408" s="5" t="str">
        <v>Ethan‚ Jesse</v>
      </c>
      <c r="I3408" s="5" t="str">
        <v>Planned</v>
      </c>
      <c r="J3408" s="220">
        <f>_xlfn.XLOOKUP(G3408,Calendar!$A$2:$A$300,Calendar!$B$2:$B$300)</f>
        <v>43437</v>
      </c>
      <c r="K3408" s="5" t="b">
        <f t="shared" ca="1" si="162"/>
        <v>0</v>
      </c>
      <c r="L3408" s="5" t="str">
        <f t="shared" si="163"/>
        <v>Mem.+ Theology66</v>
      </c>
    </row>
    <row r="3409" spans="1:12" hidden="1" x14ac:dyDescent="0.25">
      <c r="A3409" s="217" t="str">
        <f t="shared" si="164"/>
        <v>ƒ __/__</v>
      </c>
      <c r="B3409" s="217" t="str">
        <f>IFERROR(IF(VLOOKUP(L3409,ActivityList[#Data],13,0)="Yes"," "&amp;Map,"")&amp;IF(VLOOKUP(L3409,ActivityList[#Data],14,0)="Yes"," "&amp;Timeline,IF(VLOOKUP(L3409,ActivityList[#Data],14,0)="Figure"," "&amp;Timeline&amp;Figure,"")),"")</f>
        <v/>
      </c>
      <c r="C3409" s="85" t="str">
        <v>Memorise square numbers and roots up to 20</v>
      </c>
      <c r="D3409" s="218" t="str">
        <v>+ Knowledge</v>
      </c>
      <c r="E3409" s="218" t="str">
        <v>Mem.</v>
      </c>
      <c r="F3409" s="219">
        <v>0</v>
      </c>
      <c r="G3409" s="5">
        <v>101</v>
      </c>
      <c r="H3409" s="5" t="str">
        <v>Ethan‚ Jesse</v>
      </c>
      <c r="I3409" s="5" t="str">
        <v>Planned</v>
      </c>
      <c r="J3409" s="220">
        <f>_xlfn.XLOOKUP(G3409,Calendar!$A$2:$A$300,Calendar!$B$2:$B$300)</f>
        <v>43493</v>
      </c>
      <c r="K3409" s="5" t="b">
        <f t="shared" ca="1" si="162"/>
        <v>0</v>
      </c>
      <c r="L3409" s="5" t="str">
        <f t="shared" si="163"/>
        <v>Mem.+ Knowledge101</v>
      </c>
    </row>
    <row r="3410" spans="1:12" hidden="1" x14ac:dyDescent="0.25">
      <c r="A3410" s="217" t="str">
        <f t="shared" si="164"/>
        <v>ƒ __/__</v>
      </c>
      <c r="B3410" s="217" t="str">
        <f>IFERROR(IF(VLOOKUP(L3410,ActivityList[#Data],13,0)="Yes"," "&amp;Map,"")&amp;IF(VLOOKUP(L3410,ActivityList[#Data],14,0)="Yes"," "&amp;Timeline,IF(VLOOKUP(L3410,ActivityList[#Data],14,0)="Figure"," "&amp;Timeline&amp;Figure,"")),"")</f>
        <v/>
      </c>
      <c r="C3410" s="85" t="str">
        <v>Memorise square numbers and roots up to 20</v>
      </c>
      <c r="D3410" s="218" t="str">
        <v>+ Knowledge</v>
      </c>
      <c r="E3410" s="218" t="str">
        <v>Mem.</v>
      </c>
      <c r="F3410" s="219">
        <v>0</v>
      </c>
      <c r="G3410" s="5">
        <v>111</v>
      </c>
      <c r="H3410" s="5" t="str">
        <v>Ethan‚ Jesse</v>
      </c>
      <c r="I3410" s="5" t="str">
        <v>Planned</v>
      </c>
      <c r="J3410" s="220">
        <f>_xlfn.XLOOKUP(G3410,Calendar!$A$2:$A$300,Calendar!$B$2:$B$300)</f>
        <v>43507</v>
      </c>
      <c r="K3410" s="5" t="b">
        <f t="shared" ca="1" si="162"/>
        <v>0</v>
      </c>
      <c r="L3410" s="5" t="str">
        <f t="shared" si="163"/>
        <v>Mem.+ Knowledge111</v>
      </c>
    </row>
    <row r="3411" spans="1:12" hidden="1" x14ac:dyDescent="0.25">
      <c r="A3411" s="217" t="str">
        <f t="shared" si="164"/>
        <v>ƒ __/__</v>
      </c>
      <c r="B3411" s="217" t="str">
        <f>IFERROR(IF(VLOOKUP(L3411,ActivityList[#Data],13,0)="Yes"," "&amp;Map,"")&amp;IF(VLOOKUP(L3411,ActivityList[#Data],14,0)="Yes"," "&amp;Timeline,IF(VLOOKUP(L3411,ActivityList[#Data],14,0)="Figure"," "&amp;Timeline&amp;Figure,"")),"")</f>
        <v/>
      </c>
      <c r="C3411" s="85" t="str">
        <v>Memorise square numbers and roots up to 20</v>
      </c>
      <c r="D3411" s="218" t="str">
        <v>+ Knowledge</v>
      </c>
      <c r="E3411" s="218" t="str">
        <v>Mem.</v>
      </c>
      <c r="F3411" s="219">
        <v>0</v>
      </c>
      <c r="G3411" s="5">
        <v>131</v>
      </c>
      <c r="H3411" s="5" t="str">
        <v>Ethan‚ Jesse</v>
      </c>
      <c r="I3411" s="5" t="str">
        <v>Planned</v>
      </c>
      <c r="J3411" s="220">
        <f>_xlfn.XLOOKUP(G3411,Calendar!$A$2:$A$300,Calendar!$B$2:$B$300)</f>
        <v>43535</v>
      </c>
      <c r="K3411" s="5" t="b">
        <f t="shared" ref="K3411:K3474" ca="1" si="165">J3411&lt;=$D$1</f>
        <v>0</v>
      </c>
      <c r="L3411" s="5" t="str">
        <f t="shared" ref="L3411:L3474" si="166">E3411&amp;D3411&amp;G3411</f>
        <v>Mem.+ Knowledge131</v>
      </c>
    </row>
    <row r="3412" spans="1:12" hidden="1" x14ac:dyDescent="0.25">
      <c r="A3412" s="217" t="str">
        <f t="shared" si="164"/>
        <v>ƒ __/__</v>
      </c>
      <c r="B3412" s="217" t="str">
        <f>IFERROR(IF(VLOOKUP(L3412,ActivityList[#Data],13,0)="Yes"," "&amp;Map,"")&amp;IF(VLOOKUP(L3412,ActivityList[#Data],14,0)="Yes"," "&amp;Timeline,IF(VLOOKUP(L3412,ActivityList[#Data],14,0)="Figure"," "&amp;Timeline&amp;Figure,"")),"")</f>
        <v/>
      </c>
      <c r="C3412" s="85" t="str">
        <v>Review previous Bible verses memorised</v>
      </c>
      <c r="D3412" s="218" t="str">
        <v>+ Review</v>
      </c>
      <c r="E3412" s="218" t="str">
        <v>Mem.</v>
      </c>
      <c r="F3412" s="219">
        <v>0</v>
      </c>
      <c r="G3412" s="5">
        <v>4</v>
      </c>
      <c r="H3412" s="5" t="str">
        <v>Ethan‚ Jesse</v>
      </c>
      <c r="I3412" s="5" t="str">
        <v>Completed</v>
      </c>
      <c r="J3412" s="220">
        <f>_xlfn.XLOOKUP(G3412,Calendar!$A$2:$A$300,Calendar!$B$2:$B$300)</f>
        <v>43349</v>
      </c>
      <c r="K3412" s="5" t="b">
        <f t="shared" ca="1" si="165"/>
        <v>1</v>
      </c>
      <c r="L3412" s="5" t="str">
        <f t="shared" si="166"/>
        <v>Mem.+ Review4</v>
      </c>
    </row>
    <row r="3413" spans="1:12" hidden="1" x14ac:dyDescent="0.25">
      <c r="A3413" s="217" t="str">
        <f t="shared" si="164"/>
        <v>ƒ __/__</v>
      </c>
      <c r="B3413" s="217" t="str">
        <f>IFERROR(IF(VLOOKUP(L3413,ActivityList[#Data],13,0)="Yes"," "&amp;Map,"")&amp;IF(VLOOKUP(L3413,ActivityList[#Data],14,0)="Yes"," "&amp;Timeline,IF(VLOOKUP(L3413,ActivityList[#Data],14,0)="Figure"," "&amp;Timeline&amp;Figure,"")),"")</f>
        <v/>
      </c>
      <c r="C3413" s="85" t="str">
        <v>Review previous literature memorised</v>
      </c>
      <c r="D3413" s="218" t="str">
        <v>+ Review</v>
      </c>
      <c r="E3413" s="218" t="str">
        <v>Mem.</v>
      </c>
      <c r="F3413" s="219">
        <v>0</v>
      </c>
      <c r="G3413" s="5">
        <v>9</v>
      </c>
      <c r="H3413" s="5" t="str">
        <v>Ethan‚ Jesse</v>
      </c>
      <c r="I3413" s="5" t="str">
        <v>Completed</v>
      </c>
      <c r="J3413" s="220">
        <f>_xlfn.XLOOKUP(G3413,Calendar!$A$2:$A$300,Calendar!$B$2:$B$300)</f>
        <v>43356</v>
      </c>
      <c r="K3413" s="5" t="b">
        <f t="shared" ca="1" si="165"/>
        <v>1</v>
      </c>
      <c r="L3413" s="5" t="str">
        <f t="shared" si="166"/>
        <v>Mem.+ Review9</v>
      </c>
    </row>
    <row r="3414" spans="1:12" hidden="1" x14ac:dyDescent="0.25">
      <c r="A3414" s="217" t="str">
        <f t="shared" si="164"/>
        <v>ƒ __/__</v>
      </c>
      <c r="B3414" s="217" t="str">
        <f>IFERROR(IF(VLOOKUP(L3414,ActivityList[#Data],13,0)="Yes"," "&amp;Map,"")&amp;IF(VLOOKUP(L3414,ActivityList[#Data],14,0)="Yes"," "&amp;Timeline,IF(VLOOKUP(L3414,ActivityList[#Data],14,0)="Figure"," "&amp;Timeline&amp;Figure,"")),"")</f>
        <v/>
      </c>
      <c r="C3414" s="85" t="str">
        <v>Review previous theological concepts memorised</v>
      </c>
      <c r="D3414" s="218" t="str">
        <v>+ Review</v>
      </c>
      <c r="E3414" s="218" t="str">
        <v>Mem.</v>
      </c>
      <c r="F3414" s="219">
        <v>0</v>
      </c>
      <c r="G3414" s="5">
        <v>14</v>
      </c>
      <c r="H3414" s="5" t="str">
        <v>Ethan‚ Jesse</v>
      </c>
      <c r="I3414" s="5" t="str">
        <v>Completed</v>
      </c>
      <c r="J3414" s="220">
        <f>_xlfn.XLOOKUP(G3414,Calendar!$A$2:$A$300,Calendar!$B$2:$B$300)</f>
        <v>43363</v>
      </c>
      <c r="K3414" s="5" t="b">
        <f t="shared" ca="1" si="165"/>
        <v>1</v>
      </c>
      <c r="L3414" s="5" t="str">
        <f t="shared" si="166"/>
        <v>Mem.+ Review14</v>
      </c>
    </row>
    <row r="3415" spans="1:12" hidden="1" x14ac:dyDescent="0.25">
      <c r="A3415" s="217" t="str">
        <f t="shared" si="164"/>
        <v>ƒ __/__</v>
      </c>
      <c r="B3415" s="217" t="str">
        <f>IFERROR(IF(VLOOKUP(L3415,ActivityList[#Data],13,0)="Yes"," "&amp;Map,"")&amp;IF(VLOOKUP(L3415,ActivityList[#Data],14,0)="Yes"," "&amp;Timeline,IF(VLOOKUP(L3415,ActivityList[#Data],14,0)="Figure"," "&amp;Timeline&amp;Figure,"")),"")</f>
        <v/>
      </c>
      <c r="C3415" s="85" t="str">
        <v>Review previous knowledge memorised</v>
      </c>
      <c r="D3415" s="218" t="str">
        <v>+ Review</v>
      </c>
      <c r="E3415" s="218" t="str">
        <v>Mem.</v>
      </c>
      <c r="F3415" s="219">
        <v>0</v>
      </c>
      <c r="G3415" s="5">
        <v>19</v>
      </c>
      <c r="H3415" s="5" t="str">
        <v>Ethan‚ Jesse</v>
      </c>
      <c r="I3415" s="5" t="str">
        <v>Completed</v>
      </c>
      <c r="J3415" s="220">
        <f>_xlfn.XLOOKUP(G3415,Calendar!$A$2:$A$300,Calendar!$B$2:$B$300)</f>
        <v>43370</v>
      </c>
      <c r="K3415" s="5" t="b">
        <f t="shared" ca="1" si="165"/>
        <v>1</v>
      </c>
      <c r="L3415" s="5" t="str">
        <f t="shared" si="166"/>
        <v>Mem.+ Review19</v>
      </c>
    </row>
    <row r="3416" spans="1:12" x14ac:dyDescent="0.25">
      <c r="A3416" s="217" t="str">
        <f t="shared" si="164"/>
        <v>ƒ __/__</v>
      </c>
      <c r="B3416" s="217" t="str">
        <f>IFERROR(IF(VLOOKUP(L3416,ActivityList[#Data],13,0)="Yes"," "&amp;Map,"")&amp;IF(VLOOKUP(L3416,ActivityList[#Data],14,0)="Yes"," "&amp;Timeline,IF(VLOOKUP(L3416,ActivityList[#Data],14,0)="Figure"," "&amp;Timeline&amp;Figure,"")),"")</f>
        <v/>
      </c>
      <c r="C3416" s="85" t="str">
        <v>Review previous Bible verses memorised</v>
      </c>
      <c r="D3416" s="218" t="str">
        <v>+ Review</v>
      </c>
      <c r="E3416" s="218" t="str">
        <v>Mem.</v>
      </c>
      <c r="F3416" s="219">
        <v>0</v>
      </c>
      <c r="G3416" s="5">
        <v>24</v>
      </c>
      <c r="H3416" s="5" t="str">
        <v>Ethan‚ Jesse</v>
      </c>
      <c r="I3416" s="5" t="str">
        <v>Planned</v>
      </c>
      <c r="J3416" s="220">
        <f>_xlfn.XLOOKUP(G3416,Calendar!$A$2:$A$300,Calendar!$B$2:$B$300)</f>
        <v>43377</v>
      </c>
      <c r="K3416" s="5" t="b">
        <f t="shared" ca="1" si="165"/>
        <v>1</v>
      </c>
      <c r="L3416" s="5" t="str">
        <f t="shared" si="166"/>
        <v>Mem.+ Review24</v>
      </c>
    </row>
    <row r="3417" spans="1:12" hidden="1" x14ac:dyDescent="0.25">
      <c r="A3417" s="217" t="str">
        <f t="shared" si="164"/>
        <v>ƒ __/__</v>
      </c>
      <c r="B3417" s="217" t="str">
        <f>IFERROR(IF(VLOOKUP(L3417,ActivityList[#Data],13,0)="Yes"," "&amp;Map,"")&amp;IF(VLOOKUP(L3417,ActivityList[#Data],14,0)="Yes"," "&amp;Timeline,IF(VLOOKUP(L3417,ActivityList[#Data],14,0)="Figure"," "&amp;Timeline&amp;Figure,"")),"")</f>
        <v/>
      </c>
      <c r="C3417" s="85" t="str">
        <v>Review previous literature memorised</v>
      </c>
      <c r="D3417" s="218" t="str">
        <v>+ Review</v>
      </c>
      <c r="E3417" s="218" t="str">
        <v>Mem.</v>
      </c>
      <c r="F3417" s="219">
        <v>0</v>
      </c>
      <c r="G3417" s="5">
        <v>29</v>
      </c>
      <c r="H3417" s="5" t="str">
        <v>Ethan‚ Jesse</v>
      </c>
      <c r="I3417" s="5" t="str">
        <v>Planned</v>
      </c>
      <c r="J3417" s="220">
        <f>_xlfn.XLOOKUP(G3417,Calendar!$A$2:$A$300,Calendar!$B$2:$B$300)</f>
        <v>43384</v>
      </c>
      <c r="K3417" s="5" t="b">
        <f t="shared" ca="1" si="165"/>
        <v>0</v>
      </c>
      <c r="L3417" s="5" t="str">
        <f t="shared" si="166"/>
        <v>Mem.+ Review29</v>
      </c>
    </row>
    <row r="3418" spans="1:12" hidden="1" x14ac:dyDescent="0.25">
      <c r="A3418" s="217" t="str">
        <f t="shared" si="164"/>
        <v>ƒ __/__</v>
      </c>
      <c r="B3418" s="217" t="str">
        <f>IFERROR(IF(VLOOKUP(L3418,ActivityList[#Data],13,0)="Yes"," "&amp;Map,"")&amp;IF(VLOOKUP(L3418,ActivityList[#Data],14,0)="Yes"," "&amp;Timeline,IF(VLOOKUP(L3418,ActivityList[#Data],14,0)="Figure"," "&amp;Timeline&amp;Figure,"")),"")</f>
        <v/>
      </c>
      <c r="C3418" s="85" t="str">
        <v>Review previous theological concepts memorised</v>
      </c>
      <c r="D3418" s="218" t="str">
        <v>+ Review</v>
      </c>
      <c r="E3418" s="218" t="str">
        <v>Mem.</v>
      </c>
      <c r="F3418" s="219">
        <v>0</v>
      </c>
      <c r="G3418" s="5">
        <v>34</v>
      </c>
      <c r="H3418" s="5" t="str">
        <v>Ethan‚ Jesse</v>
      </c>
      <c r="I3418" s="5" t="str">
        <v>Planned</v>
      </c>
      <c r="J3418" s="220">
        <f>_xlfn.XLOOKUP(G3418,Calendar!$A$2:$A$300,Calendar!$B$2:$B$300)</f>
        <v>43391</v>
      </c>
      <c r="K3418" s="5" t="b">
        <f t="shared" ca="1" si="165"/>
        <v>0</v>
      </c>
      <c r="L3418" s="5" t="str">
        <f t="shared" si="166"/>
        <v>Mem.+ Review34</v>
      </c>
    </row>
    <row r="3419" spans="1:12" hidden="1" x14ac:dyDescent="0.25">
      <c r="A3419" s="217" t="str">
        <f t="shared" si="164"/>
        <v>ƒ __/__</v>
      </c>
      <c r="B3419" s="217" t="str">
        <f>IFERROR(IF(VLOOKUP(L3419,ActivityList[#Data],13,0)="Yes"," "&amp;Map,"")&amp;IF(VLOOKUP(L3419,ActivityList[#Data],14,0)="Yes"," "&amp;Timeline,IF(VLOOKUP(L3419,ActivityList[#Data],14,0)="Figure"," "&amp;Timeline&amp;Figure,"")),"")</f>
        <v/>
      </c>
      <c r="C3419" s="85" t="str">
        <v>Review previous knowledge memorised</v>
      </c>
      <c r="D3419" s="218" t="str">
        <v>+ Review</v>
      </c>
      <c r="E3419" s="218" t="str">
        <v>Mem.</v>
      </c>
      <c r="F3419" s="219">
        <v>0</v>
      </c>
      <c r="G3419" s="5">
        <v>39</v>
      </c>
      <c r="H3419" s="5" t="str">
        <v>Ethan‚ Jesse</v>
      </c>
      <c r="I3419" s="5" t="str">
        <v>Planned</v>
      </c>
      <c r="J3419" s="220">
        <f>_xlfn.XLOOKUP(G3419,Calendar!$A$2:$A$300,Calendar!$B$2:$B$300)</f>
        <v>43398</v>
      </c>
      <c r="K3419" s="5" t="b">
        <f t="shared" ca="1" si="165"/>
        <v>0</v>
      </c>
      <c r="L3419" s="5" t="str">
        <f t="shared" si="166"/>
        <v>Mem.+ Review39</v>
      </c>
    </row>
    <row r="3420" spans="1:12" hidden="1" x14ac:dyDescent="0.25">
      <c r="A3420" s="217" t="str">
        <f t="shared" si="164"/>
        <v>ƒ __/__</v>
      </c>
      <c r="B3420" s="217" t="str">
        <f>IFERROR(IF(VLOOKUP(L3420,ActivityList[#Data],13,0)="Yes"," "&amp;Map,"")&amp;IF(VLOOKUP(L3420,ActivityList[#Data],14,0)="Yes"," "&amp;Timeline,IF(VLOOKUP(L3420,ActivityList[#Data],14,0)="Figure"," "&amp;Timeline&amp;Figure,"")),"")</f>
        <v/>
      </c>
      <c r="C3420" s="85" t="str">
        <v>Review previous Bible verses memorised</v>
      </c>
      <c r="D3420" s="218" t="str">
        <v>+ Review</v>
      </c>
      <c r="E3420" s="218" t="str">
        <v>Mem.</v>
      </c>
      <c r="F3420" s="219">
        <v>0</v>
      </c>
      <c r="G3420" s="5">
        <v>44</v>
      </c>
      <c r="H3420" s="5" t="str">
        <v>Ethan‚ Jesse</v>
      </c>
      <c r="I3420" s="5" t="str">
        <v>Planned</v>
      </c>
      <c r="J3420" s="220">
        <f>_xlfn.XLOOKUP(G3420,Calendar!$A$2:$A$300,Calendar!$B$2:$B$300)</f>
        <v>43405</v>
      </c>
      <c r="K3420" s="5" t="b">
        <f t="shared" ca="1" si="165"/>
        <v>0</v>
      </c>
      <c r="L3420" s="5" t="str">
        <f t="shared" si="166"/>
        <v>Mem.+ Review44</v>
      </c>
    </row>
    <row r="3421" spans="1:12" hidden="1" x14ac:dyDescent="0.25">
      <c r="A3421" s="217" t="str">
        <f t="shared" si="164"/>
        <v>ƒ __/__</v>
      </c>
      <c r="B3421" s="217" t="str">
        <f>IFERROR(IF(VLOOKUP(L3421,ActivityList[#Data],13,0)="Yes"," "&amp;Map,"")&amp;IF(VLOOKUP(L3421,ActivityList[#Data],14,0)="Yes"," "&amp;Timeline,IF(VLOOKUP(L3421,ActivityList[#Data],14,0)="Figure"," "&amp;Timeline&amp;Figure,"")),"")</f>
        <v/>
      </c>
      <c r="C3421" s="85" t="str">
        <v>Review previous literature memorised</v>
      </c>
      <c r="D3421" s="218" t="str">
        <v>+ Review</v>
      </c>
      <c r="E3421" s="218" t="str">
        <v>Mem.</v>
      </c>
      <c r="F3421" s="219">
        <v>0</v>
      </c>
      <c r="G3421" s="5">
        <v>49</v>
      </c>
      <c r="H3421" s="5" t="str">
        <v>Ethan‚ Jesse</v>
      </c>
      <c r="I3421" s="5" t="str">
        <v>Planned</v>
      </c>
      <c r="J3421" s="220">
        <f>_xlfn.XLOOKUP(G3421,Calendar!$A$2:$A$300,Calendar!$B$2:$B$300)</f>
        <v>43412</v>
      </c>
      <c r="K3421" s="5" t="b">
        <f t="shared" ca="1" si="165"/>
        <v>0</v>
      </c>
      <c r="L3421" s="5" t="str">
        <f t="shared" si="166"/>
        <v>Mem.+ Review49</v>
      </c>
    </row>
    <row r="3422" spans="1:12" hidden="1" x14ac:dyDescent="0.25">
      <c r="A3422" s="217" t="str">
        <f t="shared" si="164"/>
        <v>ƒ __/__</v>
      </c>
      <c r="B3422" s="217" t="str">
        <f>IFERROR(IF(VLOOKUP(L3422,ActivityList[#Data],13,0)="Yes"," "&amp;Map,"")&amp;IF(VLOOKUP(L3422,ActivityList[#Data],14,0)="Yes"," "&amp;Timeline,IF(VLOOKUP(L3422,ActivityList[#Data],14,0)="Figure"," "&amp;Timeline&amp;Figure,"")),"")</f>
        <v/>
      </c>
      <c r="C3422" s="85" t="str">
        <v>Review previous theological concepts memorised</v>
      </c>
      <c r="D3422" s="218" t="str">
        <v>+ Review</v>
      </c>
      <c r="E3422" s="218" t="str">
        <v>Mem.</v>
      </c>
      <c r="F3422" s="219">
        <v>0</v>
      </c>
      <c r="G3422" s="5">
        <v>54</v>
      </c>
      <c r="H3422" s="5" t="str">
        <v>Ethan‚ Jesse</v>
      </c>
      <c r="I3422" s="5" t="str">
        <v>Planned</v>
      </c>
      <c r="J3422" s="220">
        <f>_xlfn.XLOOKUP(G3422,Calendar!$A$2:$A$300,Calendar!$B$2:$B$300)</f>
        <v>43419</v>
      </c>
      <c r="K3422" s="5" t="b">
        <f t="shared" ca="1" si="165"/>
        <v>0</v>
      </c>
      <c r="L3422" s="5" t="str">
        <f t="shared" si="166"/>
        <v>Mem.+ Review54</v>
      </c>
    </row>
    <row r="3423" spans="1:12" hidden="1" x14ac:dyDescent="0.25">
      <c r="A3423" s="217" t="str">
        <f t="shared" si="164"/>
        <v>ƒ __/__</v>
      </c>
      <c r="B3423" s="217" t="str">
        <f>IFERROR(IF(VLOOKUP(L3423,ActivityList[#Data],13,0)="Yes"," "&amp;Map,"")&amp;IF(VLOOKUP(L3423,ActivityList[#Data],14,0)="Yes"," "&amp;Timeline,IF(VLOOKUP(L3423,ActivityList[#Data],14,0)="Figure"," "&amp;Timeline&amp;Figure,"")),"")</f>
        <v/>
      </c>
      <c r="C3423" s="85" t="str">
        <v>Review previous knowledge memorised</v>
      </c>
      <c r="D3423" s="218" t="str">
        <v>+ Review</v>
      </c>
      <c r="E3423" s="218" t="str">
        <v>Mem.</v>
      </c>
      <c r="F3423" s="219">
        <v>0</v>
      </c>
      <c r="G3423" s="5">
        <v>59</v>
      </c>
      <c r="H3423" s="5" t="str">
        <v>Ethan‚ Jesse</v>
      </c>
      <c r="I3423" s="5" t="str">
        <v>Planned</v>
      </c>
      <c r="J3423" s="220">
        <f>_xlfn.XLOOKUP(G3423,Calendar!$A$2:$A$300,Calendar!$B$2:$B$300)</f>
        <v>43426</v>
      </c>
      <c r="K3423" s="5" t="b">
        <f t="shared" ca="1" si="165"/>
        <v>0</v>
      </c>
      <c r="L3423" s="5" t="str">
        <f t="shared" si="166"/>
        <v>Mem.+ Review59</v>
      </c>
    </row>
    <row r="3424" spans="1:12" hidden="1" x14ac:dyDescent="0.25">
      <c r="A3424" s="217" t="str">
        <f t="shared" si="164"/>
        <v>ƒ __/__</v>
      </c>
      <c r="B3424" s="217" t="str">
        <f>IFERROR(IF(VLOOKUP(L3424,ActivityList[#Data],13,0)="Yes"," "&amp;Map,"")&amp;IF(VLOOKUP(L3424,ActivityList[#Data],14,0)="Yes"," "&amp;Timeline,IF(VLOOKUP(L3424,ActivityList[#Data],14,0)="Figure"," "&amp;Timeline&amp;Figure,"")),"")</f>
        <v/>
      </c>
      <c r="C3424" s="85" t="str">
        <v>Review previous Bible verses memorised</v>
      </c>
      <c r="D3424" s="218" t="str">
        <v>+ Review</v>
      </c>
      <c r="E3424" s="218" t="str">
        <v>Mem.</v>
      </c>
      <c r="F3424" s="219">
        <v>0</v>
      </c>
      <c r="G3424" s="5">
        <v>64</v>
      </c>
      <c r="H3424" s="5" t="str">
        <v>Ethan‚ Jesse</v>
      </c>
      <c r="I3424" s="5" t="str">
        <v>Planned</v>
      </c>
      <c r="J3424" s="220">
        <f>_xlfn.XLOOKUP(G3424,Calendar!$A$2:$A$300,Calendar!$B$2:$B$300)</f>
        <v>43433</v>
      </c>
      <c r="K3424" s="5" t="b">
        <f t="shared" ca="1" si="165"/>
        <v>0</v>
      </c>
      <c r="L3424" s="5" t="str">
        <f t="shared" si="166"/>
        <v>Mem.+ Review64</v>
      </c>
    </row>
    <row r="3425" spans="1:12" hidden="1" x14ac:dyDescent="0.25">
      <c r="A3425" s="217" t="str">
        <f t="shared" si="164"/>
        <v>ƒ __/__</v>
      </c>
      <c r="B3425" s="217" t="str">
        <f>IFERROR(IF(VLOOKUP(L3425,ActivityList[#Data],13,0)="Yes"," "&amp;Map,"")&amp;IF(VLOOKUP(L3425,ActivityList[#Data],14,0)="Yes"," "&amp;Timeline,IF(VLOOKUP(L3425,ActivityList[#Data],14,0)="Figure"," "&amp;Timeline&amp;Figure,"")),"")</f>
        <v/>
      </c>
      <c r="C3425" s="85" t="str">
        <v>Review previous literature memorised</v>
      </c>
      <c r="D3425" s="218" t="str">
        <v>+ Review</v>
      </c>
      <c r="E3425" s="218" t="str">
        <v>Mem.</v>
      </c>
      <c r="F3425" s="219">
        <v>0</v>
      </c>
      <c r="G3425" s="5">
        <v>69</v>
      </c>
      <c r="H3425" s="5" t="str">
        <v>Ethan‚ Jesse</v>
      </c>
      <c r="I3425" s="5" t="str">
        <v>Planned</v>
      </c>
      <c r="J3425" s="220">
        <f>_xlfn.XLOOKUP(G3425,Calendar!$A$2:$A$300,Calendar!$B$2:$B$300)</f>
        <v>43440</v>
      </c>
      <c r="K3425" s="5" t="b">
        <f t="shared" ca="1" si="165"/>
        <v>0</v>
      </c>
      <c r="L3425" s="5" t="str">
        <f t="shared" si="166"/>
        <v>Mem.+ Review69</v>
      </c>
    </row>
    <row r="3426" spans="1:12" hidden="1" x14ac:dyDescent="0.25">
      <c r="A3426" s="217" t="str">
        <f t="shared" si="164"/>
        <v>ƒ __/__</v>
      </c>
      <c r="B3426" s="217" t="str">
        <f>IFERROR(IF(VLOOKUP(L3426,ActivityList[#Data],13,0)="Yes"," "&amp;Map,"")&amp;IF(VLOOKUP(L3426,ActivityList[#Data],14,0)="Yes"," "&amp;Timeline,IF(VLOOKUP(L3426,ActivityList[#Data],14,0)="Figure"," "&amp;Timeline&amp;Figure,"")),"")</f>
        <v/>
      </c>
      <c r="C3426" s="85" t="str">
        <v>Review previous theological concepts memorised</v>
      </c>
      <c r="D3426" s="218" t="str">
        <v>+ Review</v>
      </c>
      <c r="E3426" s="218" t="str">
        <v>Mem.</v>
      </c>
      <c r="F3426" s="219">
        <v>0</v>
      </c>
      <c r="G3426" s="5">
        <v>74</v>
      </c>
      <c r="H3426" s="5" t="str">
        <v>Ethan‚ Jesse</v>
      </c>
      <c r="I3426" s="5" t="str">
        <v>Planned</v>
      </c>
      <c r="J3426" s="220">
        <f>_xlfn.XLOOKUP(G3426,Calendar!$A$2:$A$300,Calendar!$B$2:$B$300)</f>
        <v>43447</v>
      </c>
      <c r="K3426" s="5" t="b">
        <f t="shared" ca="1" si="165"/>
        <v>0</v>
      </c>
      <c r="L3426" s="5" t="str">
        <f t="shared" si="166"/>
        <v>Mem.+ Review74</v>
      </c>
    </row>
    <row r="3427" spans="1:12" hidden="1" x14ac:dyDescent="0.25">
      <c r="A3427" s="217" t="str">
        <f t="shared" si="164"/>
        <v>ƒ __/__</v>
      </c>
      <c r="B3427" s="217" t="str">
        <f>IFERROR(IF(VLOOKUP(L3427,ActivityList[#Data],13,0)="Yes"," "&amp;Map,"")&amp;IF(VLOOKUP(L3427,ActivityList[#Data],14,0)="Yes"," "&amp;Timeline,IF(VLOOKUP(L3427,ActivityList[#Data],14,0)="Figure"," "&amp;Timeline&amp;Figure,"")),"")</f>
        <v/>
      </c>
      <c r="C3427" s="85" t="str">
        <v>Review previous knowledge memorised</v>
      </c>
      <c r="D3427" s="218" t="str">
        <v>+ Review</v>
      </c>
      <c r="E3427" s="218" t="str">
        <v>Mem.</v>
      </c>
      <c r="F3427" s="219">
        <v>0</v>
      </c>
      <c r="G3427" s="5">
        <v>79</v>
      </c>
      <c r="H3427" s="5" t="str">
        <v>Ethan‚ Jesse</v>
      </c>
      <c r="I3427" s="5" t="str">
        <v>Planned</v>
      </c>
      <c r="J3427" s="220">
        <f>_xlfn.XLOOKUP(G3427,Calendar!$A$2:$A$300,Calendar!$B$2:$B$300)</f>
        <v>43454</v>
      </c>
      <c r="K3427" s="5" t="b">
        <f t="shared" ca="1" si="165"/>
        <v>0</v>
      </c>
      <c r="L3427" s="5" t="str">
        <f t="shared" si="166"/>
        <v>Mem.+ Review79</v>
      </c>
    </row>
    <row r="3428" spans="1:12" hidden="1" x14ac:dyDescent="0.25">
      <c r="A3428" s="217" t="str">
        <f t="shared" si="164"/>
        <v>ƒ __/__</v>
      </c>
      <c r="B3428" s="217" t="str">
        <f>IFERROR(IF(VLOOKUP(L3428,ActivityList[#Data],13,0)="Yes"," "&amp;Map,"")&amp;IF(VLOOKUP(L3428,ActivityList[#Data],14,0)="Yes"," "&amp;Timeline,IF(VLOOKUP(L3428,ActivityList[#Data],14,0)="Figure"," "&amp;Timeline&amp;Figure,"")),"")</f>
        <v/>
      </c>
      <c r="C3428" s="85" t="str">
        <v>Review previous Bible verses memorised</v>
      </c>
      <c r="D3428" s="218" t="str">
        <v>+ Review</v>
      </c>
      <c r="E3428" s="218" t="str">
        <v>Mem.</v>
      </c>
      <c r="F3428" s="219">
        <v>0</v>
      </c>
      <c r="G3428" s="5">
        <v>84</v>
      </c>
      <c r="H3428" s="5" t="str">
        <v>Ethan‚ Jesse</v>
      </c>
      <c r="I3428" s="5" t="str">
        <v>Planned</v>
      </c>
      <c r="J3428" s="220">
        <f>_xlfn.XLOOKUP(G3428,Calendar!$A$2:$A$300,Calendar!$B$2:$B$300)</f>
        <v>43468</v>
      </c>
      <c r="K3428" s="5" t="b">
        <f t="shared" ca="1" si="165"/>
        <v>0</v>
      </c>
      <c r="L3428" s="5" t="str">
        <f t="shared" si="166"/>
        <v>Mem.+ Review84</v>
      </c>
    </row>
    <row r="3429" spans="1:12" hidden="1" x14ac:dyDescent="0.25">
      <c r="A3429" s="217" t="str">
        <f t="shared" si="164"/>
        <v>ƒ __/__</v>
      </c>
      <c r="B3429" s="217" t="str">
        <f>IFERROR(IF(VLOOKUP(L3429,ActivityList[#Data],13,0)="Yes"," "&amp;Map,"")&amp;IF(VLOOKUP(L3429,ActivityList[#Data],14,0)="Yes"," "&amp;Timeline,IF(VLOOKUP(L3429,ActivityList[#Data],14,0)="Figure"," "&amp;Timeline&amp;Figure,"")),"")</f>
        <v/>
      </c>
      <c r="C3429" s="85" t="str">
        <v>Review previous literature memorised</v>
      </c>
      <c r="D3429" s="218" t="str">
        <v>+ Review</v>
      </c>
      <c r="E3429" s="218" t="str">
        <v>Mem.</v>
      </c>
      <c r="F3429" s="219">
        <v>0</v>
      </c>
      <c r="G3429" s="5">
        <v>89</v>
      </c>
      <c r="H3429" s="5" t="str">
        <v>Ethan‚ Jesse</v>
      </c>
      <c r="I3429" s="5" t="str">
        <v>Planned</v>
      </c>
      <c r="J3429" s="220">
        <f>_xlfn.XLOOKUP(G3429,Calendar!$A$2:$A$300,Calendar!$B$2:$B$300)</f>
        <v>43475</v>
      </c>
      <c r="K3429" s="5" t="b">
        <f t="shared" ca="1" si="165"/>
        <v>0</v>
      </c>
      <c r="L3429" s="5" t="str">
        <f t="shared" si="166"/>
        <v>Mem.+ Review89</v>
      </c>
    </row>
    <row r="3430" spans="1:12" hidden="1" x14ac:dyDescent="0.25">
      <c r="A3430" s="217" t="str">
        <f t="shared" si="164"/>
        <v>ƒ __/__</v>
      </c>
      <c r="B3430" s="217" t="str">
        <f>IFERROR(IF(VLOOKUP(L3430,ActivityList[#Data],13,0)="Yes"," "&amp;Map,"")&amp;IF(VLOOKUP(L3430,ActivityList[#Data],14,0)="Yes"," "&amp;Timeline,IF(VLOOKUP(L3430,ActivityList[#Data],14,0)="Figure"," "&amp;Timeline&amp;Figure,"")),"")</f>
        <v/>
      </c>
      <c r="C3430" s="85" t="str">
        <v>Review previous theological concepts memorised</v>
      </c>
      <c r="D3430" s="218" t="str">
        <v>+ Review</v>
      </c>
      <c r="E3430" s="218" t="str">
        <v>Mem.</v>
      </c>
      <c r="F3430" s="219">
        <v>0</v>
      </c>
      <c r="G3430" s="5">
        <v>94</v>
      </c>
      <c r="H3430" s="5" t="str">
        <v>Ethan‚ Jesse</v>
      </c>
      <c r="I3430" s="5" t="str">
        <v>Planned</v>
      </c>
      <c r="J3430" s="220">
        <f>_xlfn.XLOOKUP(G3430,Calendar!$A$2:$A$300,Calendar!$B$2:$B$300)</f>
        <v>43482</v>
      </c>
      <c r="K3430" s="5" t="b">
        <f t="shared" ca="1" si="165"/>
        <v>0</v>
      </c>
      <c r="L3430" s="5" t="str">
        <f t="shared" si="166"/>
        <v>Mem.+ Review94</v>
      </c>
    </row>
    <row r="3431" spans="1:12" hidden="1" x14ac:dyDescent="0.25">
      <c r="A3431" s="217" t="str">
        <f t="shared" si="164"/>
        <v>ƒ __/__</v>
      </c>
      <c r="B3431" s="217" t="str">
        <f>IFERROR(IF(VLOOKUP(L3431,ActivityList[#Data],13,0)="Yes"," "&amp;Map,"")&amp;IF(VLOOKUP(L3431,ActivityList[#Data],14,0)="Yes"," "&amp;Timeline,IF(VLOOKUP(L3431,ActivityList[#Data],14,0)="Figure"," "&amp;Timeline&amp;Figure,"")),"")</f>
        <v/>
      </c>
      <c r="C3431" s="85" t="str">
        <v>Review previous knowledge memorised</v>
      </c>
      <c r="D3431" s="218" t="str">
        <v>+ Review</v>
      </c>
      <c r="E3431" s="218" t="str">
        <v>Mem.</v>
      </c>
      <c r="F3431" s="219">
        <v>0</v>
      </c>
      <c r="G3431" s="5">
        <v>99</v>
      </c>
      <c r="H3431" s="5" t="str">
        <v>Ethan‚ Jesse</v>
      </c>
      <c r="I3431" s="5" t="str">
        <v>Planned</v>
      </c>
      <c r="J3431" s="220">
        <f>_xlfn.XLOOKUP(G3431,Calendar!$A$2:$A$300,Calendar!$B$2:$B$300)</f>
        <v>43489</v>
      </c>
      <c r="K3431" s="5" t="b">
        <f t="shared" ca="1" si="165"/>
        <v>0</v>
      </c>
      <c r="L3431" s="5" t="str">
        <f t="shared" si="166"/>
        <v>Mem.+ Review99</v>
      </c>
    </row>
    <row r="3432" spans="1:12" hidden="1" x14ac:dyDescent="0.25">
      <c r="A3432" s="217" t="str">
        <f t="shared" si="164"/>
        <v>ƒ __/__</v>
      </c>
      <c r="B3432" s="217" t="str">
        <f>IFERROR(IF(VLOOKUP(L3432,ActivityList[#Data],13,0)="Yes"," "&amp;Map,"")&amp;IF(VLOOKUP(L3432,ActivityList[#Data],14,0)="Yes"," "&amp;Timeline,IF(VLOOKUP(L3432,ActivityList[#Data],14,0)="Figure"," "&amp;Timeline&amp;Figure,"")),"")</f>
        <v/>
      </c>
      <c r="C3432" s="85" t="str">
        <v>Review previous Bible verses memorised</v>
      </c>
      <c r="D3432" s="218" t="str">
        <v>+ Review</v>
      </c>
      <c r="E3432" s="218" t="str">
        <v>Mem.</v>
      </c>
      <c r="F3432" s="219">
        <v>0</v>
      </c>
      <c r="G3432" s="5">
        <v>104</v>
      </c>
      <c r="H3432" s="5" t="str">
        <v>Ethan‚ Jesse</v>
      </c>
      <c r="I3432" s="5" t="str">
        <v>Planned</v>
      </c>
      <c r="J3432" s="220">
        <f>_xlfn.XLOOKUP(G3432,Calendar!$A$2:$A$300,Calendar!$B$2:$B$300)</f>
        <v>43496</v>
      </c>
      <c r="K3432" s="5" t="b">
        <f t="shared" ca="1" si="165"/>
        <v>0</v>
      </c>
      <c r="L3432" s="5" t="str">
        <f t="shared" si="166"/>
        <v>Mem.+ Review104</v>
      </c>
    </row>
    <row r="3433" spans="1:12" hidden="1" x14ac:dyDescent="0.25">
      <c r="A3433" s="217" t="str">
        <f t="shared" si="164"/>
        <v>ƒ __/__</v>
      </c>
      <c r="B3433" s="217" t="str">
        <f>IFERROR(IF(VLOOKUP(L3433,ActivityList[#Data],13,0)="Yes"," "&amp;Map,"")&amp;IF(VLOOKUP(L3433,ActivityList[#Data],14,0)="Yes"," "&amp;Timeline,IF(VLOOKUP(L3433,ActivityList[#Data],14,0)="Figure"," "&amp;Timeline&amp;Figure,"")),"")</f>
        <v/>
      </c>
      <c r="C3433" s="85" t="str">
        <v>Review previous literature memorised</v>
      </c>
      <c r="D3433" s="218" t="str">
        <v>+ Review</v>
      </c>
      <c r="E3433" s="218" t="str">
        <v>Mem.</v>
      </c>
      <c r="F3433" s="219">
        <v>0</v>
      </c>
      <c r="G3433" s="5">
        <v>109</v>
      </c>
      <c r="H3433" s="5" t="str">
        <v>Ethan‚ Jesse</v>
      </c>
      <c r="I3433" s="5" t="str">
        <v>Planned</v>
      </c>
      <c r="J3433" s="220">
        <f>_xlfn.XLOOKUP(G3433,Calendar!$A$2:$A$300,Calendar!$B$2:$B$300)</f>
        <v>43503</v>
      </c>
      <c r="K3433" s="5" t="b">
        <f t="shared" ca="1" si="165"/>
        <v>0</v>
      </c>
      <c r="L3433" s="5" t="str">
        <f t="shared" si="166"/>
        <v>Mem.+ Review109</v>
      </c>
    </row>
    <row r="3434" spans="1:12" hidden="1" x14ac:dyDescent="0.25">
      <c r="A3434" s="217" t="str">
        <f t="shared" si="164"/>
        <v>ƒ __/__</v>
      </c>
      <c r="B3434" s="217" t="str">
        <f>IFERROR(IF(VLOOKUP(L3434,ActivityList[#Data],13,0)="Yes"," "&amp;Map,"")&amp;IF(VLOOKUP(L3434,ActivityList[#Data],14,0)="Yes"," "&amp;Timeline,IF(VLOOKUP(L3434,ActivityList[#Data],14,0)="Figure"," "&amp;Timeline&amp;Figure,"")),"")</f>
        <v/>
      </c>
      <c r="C3434" s="85" t="str">
        <v>Review previous theological concepts memorised</v>
      </c>
      <c r="D3434" s="218" t="str">
        <v>+ Review</v>
      </c>
      <c r="E3434" s="218" t="str">
        <v>Mem.</v>
      </c>
      <c r="F3434" s="219">
        <v>0</v>
      </c>
      <c r="G3434" s="5">
        <v>114</v>
      </c>
      <c r="H3434" s="5" t="str">
        <v>Ethan‚ Jesse</v>
      </c>
      <c r="I3434" s="5" t="str">
        <v>Planned</v>
      </c>
      <c r="J3434" s="220">
        <f>_xlfn.XLOOKUP(G3434,Calendar!$A$2:$A$300,Calendar!$B$2:$B$300)</f>
        <v>43510</v>
      </c>
      <c r="K3434" s="5" t="b">
        <f t="shared" ca="1" si="165"/>
        <v>0</v>
      </c>
      <c r="L3434" s="5" t="str">
        <f t="shared" si="166"/>
        <v>Mem.+ Review114</v>
      </c>
    </row>
    <row r="3435" spans="1:12" hidden="1" x14ac:dyDescent="0.25">
      <c r="A3435" s="217" t="str">
        <f t="shared" si="164"/>
        <v>ƒ __/__</v>
      </c>
      <c r="B3435" s="217" t="str">
        <f>IFERROR(IF(VLOOKUP(L3435,ActivityList[#Data],13,0)="Yes"," "&amp;Map,"")&amp;IF(VLOOKUP(L3435,ActivityList[#Data],14,0)="Yes"," "&amp;Timeline,IF(VLOOKUP(L3435,ActivityList[#Data],14,0)="Figure"," "&amp;Timeline&amp;Figure,"")),"")</f>
        <v/>
      </c>
      <c r="C3435" s="85" t="str">
        <v>Review previous knowledge memorised</v>
      </c>
      <c r="D3435" s="218" t="str">
        <v>+ Review</v>
      </c>
      <c r="E3435" s="218" t="str">
        <v>Mem.</v>
      </c>
      <c r="F3435" s="219">
        <v>0</v>
      </c>
      <c r="G3435" s="5">
        <v>119</v>
      </c>
      <c r="H3435" s="5" t="str">
        <v>Ethan‚ Jesse</v>
      </c>
      <c r="I3435" s="5" t="str">
        <v>Planned</v>
      </c>
      <c r="J3435" s="220">
        <f>_xlfn.XLOOKUP(G3435,Calendar!$A$2:$A$300,Calendar!$B$2:$B$300)</f>
        <v>43517</v>
      </c>
      <c r="K3435" s="5" t="b">
        <f t="shared" ca="1" si="165"/>
        <v>0</v>
      </c>
      <c r="L3435" s="5" t="str">
        <f t="shared" si="166"/>
        <v>Mem.+ Review119</v>
      </c>
    </row>
    <row r="3436" spans="1:12" hidden="1" x14ac:dyDescent="0.25">
      <c r="A3436" s="217" t="str">
        <f t="shared" si="164"/>
        <v>ƒ __/__</v>
      </c>
      <c r="B3436" s="217" t="str">
        <f>IFERROR(IF(VLOOKUP(L3436,ActivityList[#Data],13,0)="Yes"," "&amp;Map,"")&amp;IF(VLOOKUP(L3436,ActivityList[#Data],14,0)="Yes"," "&amp;Timeline,IF(VLOOKUP(L3436,ActivityList[#Data],14,0)="Figure"," "&amp;Timeline&amp;Figure,"")),"")</f>
        <v/>
      </c>
      <c r="C3436" s="85" t="str">
        <v>Review previous Bible verses memorised</v>
      </c>
      <c r="D3436" s="218" t="str">
        <v>+ Review</v>
      </c>
      <c r="E3436" s="218" t="str">
        <v>Mem.</v>
      </c>
      <c r="F3436" s="219">
        <v>0</v>
      </c>
      <c r="G3436" s="5">
        <v>124</v>
      </c>
      <c r="H3436" s="5" t="str">
        <v>Ethan‚ Jesse</v>
      </c>
      <c r="I3436" s="5" t="str">
        <v>Planned</v>
      </c>
      <c r="J3436" s="220">
        <f>_xlfn.XLOOKUP(G3436,Calendar!$A$2:$A$300,Calendar!$B$2:$B$300)</f>
        <v>43524</v>
      </c>
      <c r="K3436" s="5" t="b">
        <f t="shared" ca="1" si="165"/>
        <v>0</v>
      </c>
      <c r="L3436" s="5" t="str">
        <f t="shared" si="166"/>
        <v>Mem.+ Review124</v>
      </c>
    </row>
    <row r="3437" spans="1:12" hidden="1" x14ac:dyDescent="0.25">
      <c r="A3437" s="217" t="str">
        <f t="shared" si="164"/>
        <v>ƒ __/__</v>
      </c>
      <c r="B3437" s="217" t="str">
        <f>IFERROR(IF(VLOOKUP(L3437,ActivityList[#Data],13,0)="Yes"," "&amp;Map,"")&amp;IF(VLOOKUP(L3437,ActivityList[#Data],14,0)="Yes"," "&amp;Timeline,IF(VLOOKUP(L3437,ActivityList[#Data],14,0)="Figure"," "&amp;Timeline&amp;Figure,"")),"")</f>
        <v/>
      </c>
      <c r="C3437" s="85" t="str">
        <v>Review previous literature memorised</v>
      </c>
      <c r="D3437" s="218" t="str">
        <v>+ Review</v>
      </c>
      <c r="E3437" s="218" t="str">
        <v>Mem.</v>
      </c>
      <c r="F3437" s="219">
        <v>0</v>
      </c>
      <c r="G3437" s="5">
        <v>129</v>
      </c>
      <c r="H3437" s="5" t="str">
        <v>Ethan‚ Jesse</v>
      </c>
      <c r="I3437" s="5" t="str">
        <v>Planned</v>
      </c>
      <c r="J3437" s="220">
        <f>_xlfn.XLOOKUP(G3437,Calendar!$A$2:$A$300,Calendar!$B$2:$B$300)</f>
        <v>43531</v>
      </c>
      <c r="K3437" s="5" t="b">
        <f t="shared" ca="1" si="165"/>
        <v>0</v>
      </c>
      <c r="L3437" s="5" t="str">
        <f t="shared" si="166"/>
        <v>Mem.+ Review129</v>
      </c>
    </row>
    <row r="3438" spans="1:12" hidden="1" x14ac:dyDescent="0.25">
      <c r="A3438" s="217" t="str">
        <f t="shared" si="164"/>
        <v>ƒ __/__</v>
      </c>
      <c r="B3438" s="217" t="str">
        <f>IFERROR(IF(VLOOKUP(L3438,ActivityList[#Data],13,0)="Yes"," "&amp;Map,"")&amp;IF(VLOOKUP(L3438,ActivityList[#Data],14,0)="Yes"," "&amp;Timeline,IF(VLOOKUP(L3438,ActivityList[#Data],14,0)="Figure"," "&amp;Timeline&amp;Figure,"")),"")</f>
        <v/>
      </c>
      <c r="C3438" s="85" t="str">
        <v>Review previous theological concepts memorised</v>
      </c>
      <c r="D3438" s="218" t="str">
        <v>+ Review</v>
      </c>
      <c r="E3438" s="218" t="str">
        <v>Mem.</v>
      </c>
      <c r="F3438" s="219">
        <v>0</v>
      </c>
      <c r="G3438" s="5">
        <v>134</v>
      </c>
      <c r="H3438" s="5" t="str">
        <v>Ethan‚ Jesse</v>
      </c>
      <c r="I3438" s="5" t="str">
        <v>Planned</v>
      </c>
      <c r="J3438" s="220">
        <f>_xlfn.XLOOKUP(G3438,Calendar!$A$2:$A$300,Calendar!$B$2:$B$300)</f>
        <v>43538</v>
      </c>
      <c r="K3438" s="5" t="b">
        <f t="shared" ca="1" si="165"/>
        <v>0</v>
      </c>
      <c r="L3438" s="5" t="str">
        <f t="shared" si="166"/>
        <v>Mem.+ Review134</v>
      </c>
    </row>
    <row r="3439" spans="1:12" hidden="1" x14ac:dyDescent="0.25">
      <c r="A3439" s="217" t="str">
        <f t="shared" si="164"/>
        <v>ƒ __/__</v>
      </c>
      <c r="B3439" s="217" t="str">
        <f>IFERROR(IF(VLOOKUP(L3439,ActivityList[#Data],13,0)="Yes"," "&amp;Map,"")&amp;IF(VLOOKUP(L3439,ActivityList[#Data],14,0)="Yes"," "&amp;Timeline,IF(VLOOKUP(L3439,ActivityList[#Data],14,0)="Figure"," "&amp;Timeline&amp;Figure,"")),"")</f>
        <v/>
      </c>
      <c r="C3439" s="85" t="str">
        <v>Review previous knowledge memorised</v>
      </c>
      <c r="D3439" s="218" t="str">
        <v>+ Review</v>
      </c>
      <c r="E3439" s="218" t="str">
        <v>Mem.</v>
      </c>
      <c r="F3439" s="219">
        <v>0</v>
      </c>
      <c r="G3439" s="5">
        <v>139</v>
      </c>
      <c r="H3439" s="5" t="str">
        <v>Ethan‚ Jesse</v>
      </c>
      <c r="I3439" s="5" t="str">
        <v>Planned</v>
      </c>
      <c r="J3439" s="220">
        <f>_xlfn.XLOOKUP(G3439,Calendar!$A$2:$A$300,Calendar!$B$2:$B$300)</f>
        <v>43545</v>
      </c>
      <c r="K3439" s="5" t="b">
        <f t="shared" ca="1" si="165"/>
        <v>0</v>
      </c>
      <c r="L3439" s="5" t="str">
        <f t="shared" si="166"/>
        <v>Mem.+ Review139</v>
      </c>
    </row>
    <row r="3440" spans="1:12" hidden="1" x14ac:dyDescent="0.25">
      <c r="A3440" s="217" t="str">
        <f t="shared" si="164"/>
        <v>ƒ __/__</v>
      </c>
      <c r="B3440" s="217" t="str">
        <f>IFERROR(IF(VLOOKUP(L3440,ActivityList[#Data],13,0)="Yes"," "&amp;Map,"")&amp;IF(VLOOKUP(L3440,ActivityList[#Data],14,0)="Yes"," "&amp;Timeline,IF(VLOOKUP(L3440,ActivityList[#Data],14,0)="Figure"," "&amp;Timeline&amp;Figure,"")),"")</f>
        <v/>
      </c>
      <c r="C3440" s="85" t="str">
        <v>Review previous Bible verses memorised</v>
      </c>
      <c r="D3440" s="218" t="str">
        <v>+ Review</v>
      </c>
      <c r="E3440" s="218" t="str">
        <v>Mem.</v>
      </c>
      <c r="F3440" s="219">
        <v>0</v>
      </c>
      <c r="G3440" s="5">
        <v>144</v>
      </c>
      <c r="H3440" s="5" t="str">
        <v>Ethan‚ Jesse</v>
      </c>
      <c r="I3440" s="5" t="str">
        <v>Planned</v>
      </c>
      <c r="J3440" s="220">
        <f>_xlfn.XLOOKUP(G3440,Calendar!$A$2:$A$300,Calendar!$B$2:$B$300)</f>
        <v>43552</v>
      </c>
      <c r="K3440" s="5" t="b">
        <f t="shared" ca="1" si="165"/>
        <v>0</v>
      </c>
      <c r="L3440" s="5" t="str">
        <f t="shared" si="166"/>
        <v>Mem.+ Review144</v>
      </c>
    </row>
    <row r="3441" spans="1:12" hidden="1" x14ac:dyDescent="0.25">
      <c r="A3441" s="217" t="str">
        <f t="shared" si="164"/>
        <v>ƒ __/__</v>
      </c>
      <c r="B3441" s="217" t="str">
        <f>IFERROR(IF(VLOOKUP(L3441,ActivityList[#Data],13,0)="Yes"," "&amp;Map,"")&amp;IF(VLOOKUP(L3441,ActivityList[#Data],14,0)="Yes"," "&amp;Timeline,IF(VLOOKUP(L3441,ActivityList[#Data],14,0)="Figure"," "&amp;Timeline&amp;Figure,"")),"")</f>
        <v/>
      </c>
      <c r="C3441" s="85" t="str">
        <v>Review previous literature memorised</v>
      </c>
      <c r="D3441" s="218" t="str">
        <v>+ Review</v>
      </c>
      <c r="E3441" s="218" t="str">
        <v>Mem.</v>
      </c>
      <c r="F3441" s="219">
        <v>0</v>
      </c>
      <c r="G3441" s="5">
        <v>149</v>
      </c>
      <c r="H3441" s="5" t="str">
        <v>Ethan‚ Jesse</v>
      </c>
      <c r="I3441" s="5" t="str">
        <v>Planned</v>
      </c>
      <c r="J3441" s="220">
        <f>_xlfn.XLOOKUP(G3441,Calendar!$A$2:$A$300,Calendar!$B$2:$B$300)</f>
        <v>43559</v>
      </c>
      <c r="K3441" s="5" t="b">
        <f t="shared" ca="1" si="165"/>
        <v>0</v>
      </c>
      <c r="L3441" s="5" t="str">
        <f t="shared" si="166"/>
        <v>Mem.+ Review149</v>
      </c>
    </row>
    <row r="3442" spans="1:12" hidden="1" x14ac:dyDescent="0.25">
      <c r="A3442" s="217" t="str">
        <f t="shared" si="164"/>
        <v>ƒ __/__</v>
      </c>
      <c r="B3442" s="217" t="str">
        <f>IFERROR(IF(VLOOKUP(L3442,ActivityList[#Data],13,0)="Yes"," "&amp;Map,"")&amp;IF(VLOOKUP(L3442,ActivityList[#Data],14,0)="Yes"," "&amp;Timeline,IF(VLOOKUP(L3442,ActivityList[#Data],14,0)="Figure"," "&amp;Timeline&amp;Figure,"")),"")</f>
        <v/>
      </c>
      <c r="C3442" s="85" t="str">
        <v>Review previous theological concepts memorised</v>
      </c>
      <c r="D3442" s="218" t="str">
        <v>+ Review</v>
      </c>
      <c r="E3442" s="218" t="str">
        <v>Mem.</v>
      </c>
      <c r="F3442" s="219">
        <v>0</v>
      </c>
      <c r="G3442" s="5">
        <v>154</v>
      </c>
      <c r="H3442" s="5" t="str">
        <v>Ethan‚ Jesse</v>
      </c>
      <c r="I3442" s="5" t="str">
        <v>Planned</v>
      </c>
      <c r="J3442" s="220">
        <f>_xlfn.XLOOKUP(G3442,Calendar!$A$2:$A$300,Calendar!$B$2:$B$300)</f>
        <v>43566</v>
      </c>
      <c r="K3442" s="5" t="b">
        <f t="shared" ca="1" si="165"/>
        <v>0</v>
      </c>
      <c r="L3442" s="5" t="str">
        <f t="shared" si="166"/>
        <v>Mem.+ Review154</v>
      </c>
    </row>
    <row r="3443" spans="1:12" hidden="1" x14ac:dyDescent="0.25">
      <c r="A3443" s="217" t="str">
        <f t="shared" si="164"/>
        <v>ƒ __/__</v>
      </c>
      <c r="B3443" s="217" t="str">
        <f>IFERROR(IF(VLOOKUP(L3443,ActivityList[#Data],13,0)="Yes"," "&amp;Map,"")&amp;IF(VLOOKUP(L3443,ActivityList[#Data],14,0)="Yes"," "&amp;Timeline,IF(VLOOKUP(L3443,ActivityList[#Data],14,0)="Figure"," "&amp;Timeline&amp;Figure,"")),"")</f>
        <v/>
      </c>
      <c r="C3443" s="85" t="str">
        <v>Review previous knowledge memorised</v>
      </c>
      <c r="D3443" s="218" t="str">
        <v>+ Review</v>
      </c>
      <c r="E3443" s="218" t="str">
        <v>Mem.</v>
      </c>
      <c r="F3443" s="219">
        <v>0</v>
      </c>
      <c r="G3443" s="5">
        <v>159</v>
      </c>
      <c r="H3443" s="5" t="str">
        <v>Ethan‚ Jesse</v>
      </c>
      <c r="I3443" s="5" t="str">
        <v>Planned</v>
      </c>
      <c r="J3443" s="220">
        <f>_xlfn.XLOOKUP(G3443,Calendar!$A$2:$A$300,Calendar!$B$2:$B$300)</f>
        <v>43573</v>
      </c>
      <c r="K3443" s="5" t="b">
        <f t="shared" ca="1" si="165"/>
        <v>0</v>
      </c>
      <c r="L3443" s="5" t="str">
        <f t="shared" si="166"/>
        <v>Mem.+ Review159</v>
      </c>
    </row>
    <row r="3444" spans="1:12" hidden="1" x14ac:dyDescent="0.25">
      <c r="A3444" s="217" t="str">
        <f t="shared" si="164"/>
        <v>ƒ __/__</v>
      </c>
      <c r="B3444" s="217" t="str">
        <f>IFERROR(IF(VLOOKUP(L3444,ActivityList[#Data],13,0)="Yes"," "&amp;Map,"")&amp;IF(VLOOKUP(L3444,ActivityList[#Data],14,0)="Yes"," "&amp;Timeline,IF(VLOOKUP(L3444,ActivityList[#Data],14,0)="Figure"," "&amp;Timeline&amp;Figure,"")),"")</f>
        <v/>
      </c>
      <c r="C3444" s="85" t="str">
        <v>Review previous Bible verses memorised</v>
      </c>
      <c r="D3444" s="218" t="str">
        <v>+ Review</v>
      </c>
      <c r="E3444" s="218" t="str">
        <v>Mem.</v>
      </c>
      <c r="F3444" s="219">
        <v>0</v>
      </c>
      <c r="G3444" s="5">
        <v>164</v>
      </c>
      <c r="H3444" s="5" t="str">
        <v>Ethan‚ Jesse</v>
      </c>
      <c r="I3444" s="5" t="str">
        <v>Planned</v>
      </c>
      <c r="J3444" s="220">
        <f>_xlfn.XLOOKUP(G3444,Calendar!$A$2:$A$300,Calendar!$B$2:$B$300)</f>
        <v>43580</v>
      </c>
      <c r="K3444" s="5" t="b">
        <f t="shared" ca="1" si="165"/>
        <v>0</v>
      </c>
      <c r="L3444" s="5" t="str">
        <f t="shared" si="166"/>
        <v>Mem.+ Review164</v>
      </c>
    </row>
    <row r="3445" spans="1:12" hidden="1" x14ac:dyDescent="0.25">
      <c r="A3445" s="217" t="str">
        <f t="shared" si="164"/>
        <v>ƒ __/__</v>
      </c>
      <c r="B3445" s="217" t="str">
        <f>IFERROR(IF(VLOOKUP(L3445,ActivityList[#Data],13,0)="Yes"," "&amp;Map,"")&amp;IF(VLOOKUP(L3445,ActivityList[#Data],14,0)="Yes"," "&amp;Timeline,IF(VLOOKUP(L3445,ActivityList[#Data],14,0)="Figure"," "&amp;Timeline&amp;Figure,"")),"")</f>
        <v/>
      </c>
      <c r="C3445" s="85" t="str">
        <v>Review previous literature memorised</v>
      </c>
      <c r="D3445" s="218" t="str">
        <v>+ Review</v>
      </c>
      <c r="E3445" s="218" t="str">
        <v>Mem.</v>
      </c>
      <c r="F3445" s="219">
        <v>0</v>
      </c>
      <c r="G3445" s="5">
        <v>169</v>
      </c>
      <c r="H3445" s="5" t="str">
        <v>Ethan‚ Jesse</v>
      </c>
      <c r="I3445" s="5" t="str">
        <v>Planned</v>
      </c>
      <c r="J3445" s="220">
        <f>_xlfn.XLOOKUP(G3445,Calendar!$A$2:$A$300,Calendar!$B$2:$B$300)</f>
        <v>43587</v>
      </c>
      <c r="K3445" s="5" t="b">
        <f t="shared" ca="1" si="165"/>
        <v>0</v>
      </c>
      <c r="L3445" s="5" t="str">
        <f t="shared" si="166"/>
        <v>Mem.+ Review169</v>
      </c>
    </row>
    <row r="3446" spans="1:12" hidden="1" x14ac:dyDescent="0.25">
      <c r="A3446" s="217" t="str">
        <f t="shared" si="164"/>
        <v>ƒ __/__</v>
      </c>
      <c r="B3446" s="217" t="str">
        <f>IFERROR(IF(VLOOKUP(L3446,ActivityList[#Data],13,0)="Yes"," "&amp;Map,"")&amp;IF(VLOOKUP(L3446,ActivityList[#Data],14,0)="Yes"," "&amp;Timeline,IF(VLOOKUP(L3446,ActivityList[#Data],14,0)="Figure"," "&amp;Timeline&amp;Figure,"")),"")</f>
        <v/>
      </c>
      <c r="C3446" s="85" t="str">
        <v>Review previous theological concepts memorised</v>
      </c>
      <c r="D3446" s="218" t="str">
        <v>+ Review</v>
      </c>
      <c r="E3446" s="218" t="str">
        <v>Mem.</v>
      </c>
      <c r="F3446" s="219">
        <v>0</v>
      </c>
      <c r="G3446" s="5">
        <v>174</v>
      </c>
      <c r="H3446" s="5" t="str">
        <v>Ethan‚ Jesse</v>
      </c>
      <c r="I3446" s="5" t="str">
        <v>Planned</v>
      </c>
      <c r="J3446" s="220">
        <f>_xlfn.XLOOKUP(G3446,Calendar!$A$2:$A$300,Calendar!$B$2:$B$300)</f>
        <v>43594</v>
      </c>
      <c r="K3446" s="5" t="b">
        <f t="shared" ca="1" si="165"/>
        <v>0</v>
      </c>
      <c r="L3446" s="5" t="str">
        <f t="shared" si="166"/>
        <v>Mem.+ Review174</v>
      </c>
    </row>
    <row r="3447" spans="1:12" hidden="1" x14ac:dyDescent="0.25">
      <c r="A3447" s="217" t="str">
        <f t="shared" si="164"/>
        <v>ƒ __/__</v>
      </c>
      <c r="B3447" s="217" t="str">
        <f>IFERROR(IF(VLOOKUP(L3447,ActivityList[#Data],13,0)="Yes"," "&amp;Map,"")&amp;IF(VLOOKUP(L3447,ActivityList[#Data],14,0)="Yes"," "&amp;Timeline,IF(VLOOKUP(L3447,ActivityList[#Data],14,0)="Figure"," "&amp;Timeline&amp;Figure,"")),"")</f>
        <v/>
      </c>
      <c r="C3447" s="85" t="str">
        <v>Review previous knowledge memorised</v>
      </c>
      <c r="D3447" s="218" t="str">
        <v>+ Review</v>
      </c>
      <c r="E3447" s="218" t="str">
        <v>Mem.</v>
      </c>
      <c r="F3447" s="219">
        <v>0</v>
      </c>
      <c r="G3447" s="5">
        <v>179</v>
      </c>
      <c r="H3447" s="5" t="str">
        <v>Ethan‚ Jesse</v>
      </c>
      <c r="I3447" s="5" t="str">
        <v>Planned</v>
      </c>
      <c r="J3447" s="220">
        <f>_xlfn.XLOOKUP(G3447,Calendar!$A$2:$A$300,Calendar!$B$2:$B$300)</f>
        <v>43601</v>
      </c>
      <c r="K3447" s="5" t="b">
        <f t="shared" ca="1" si="165"/>
        <v>0</v>
      </c>
      <c r="L3447" s="5" t="str">
        <f t="shared" si="166"/>
        <v>Mem.+ Review179</v>
      </c>
    </row>
    <row r="3448" spans="1:12" hidden="1" x14ac:dyDescent="0.25">
      <c r="A3448" s="217" t="str">
        <f t="shared" si="164"/>
        <v>ƒ __/__</v>
      </c>
      <c r="B3448" s="217" t="str">
        <f>IFERROR(IF(VLOOKUP(L3448,ActivityList[#Data],13,0)="Yes"," "&amp;Map,"")&amp;IF(VLOOKUP(L3448,ActivityList[#Data],14,0)="Yes"," "&amp;Timeline,IF(VLOOKUP(L3448,ActivityList[#Data],14,0)="Figure"," "&amp;Timeline&amp;Figure,"")),"")</f>
        <v/>
      </c>
      <c r="C3448" s="85" t="str">
        <v>Explore at Nine Mile Creek</v>
      </c>
      <c r="D3448" s="218" t="str">
        <v>+ Field Trip</v>
      </c>
      <c r="E3448" s="218" t="str">
        <v>Activities</v>
      </c>
      <c r="F3448" s="219">
        <v>0</v>
      </c>
      <c r="G3448" s="5">
        <v>10</v>
      </c>
      <c r="H3448" s="5" t="str">
        <v>Ethan‚ Jesse</v>
      </c>
      <c r="I3448" s="5" t="str">
        <v>Completed</v>
      </c>
      <c r="J3448" s="220">
        <f>_xlfn.XLOOKUP(G3448,Calendar!$A$2:$A$300,Calendar!$B$2:$B$300)</f>
        <v>43357</v>
      </c>
      <c r="K3448" s="5" t="b">
        <f t="shared" ca="1" si="165"/>
        <v>1</v>
      </c>
      <c r="L3448" s="5" t="str">
        <f t="shared" si="166"/>
        <v>Activities+ Field Trip10</v>
      </c>
    </row>
    <row r="3449" spans="1:12" ht="30" hidden="1" x14ac:dyDescent="0.25">
      <c r="A3449" s="217" t="str">
        <f t="shared" si="164"/>
        <v>ƒ __/__</v>
      </c>
      <c r="B3449" s="217" t="str">
        <f>IFERROR(IF(VLOOKUP(L3449,ActivityList[#Data],13,0)="Yes"," "&amp;Map,"")&amp;IF(VLOOKUP(L3449,ActivityList[#Data],14,0)="Yes"," "&amp;Timeline,IF(VLOOKUP(L3449,ActivityList[#Data],14,0)="Figure"," "&amp;Timeline&amp;Figure,"")),"")</f>
        <v/>
      </c>
      <c r="C3449" s="85" t="str">
        <v>Visit the Japanese Garden Festival at Normandale College</v>
      </c>
      <c r="D3449" s="218" t="str">
        <v>+ Field Trip</v>
      </c>
      <c r="E3449" s="218" t="str">
        <v>Activities</v>
      </c>
      <c r="F3449" s="219">
        <v>0</v>
      </c>
      <c r="G3449" s="5">
        <v>20</v>
      </c>
      <c r="H3449" s="5" t="str">
        <v>Ethan‚ Jesse</v>
      </c>
      <c r="I3449" s="5" t="str">
        <v>Completed</v>
      </c>
      <c r="J3449" s="220">
        <f>_xlfn.XLOOKUP(G3449,Calendar!$A$2:$A$300,Calendar!$B$2:$B$300)</f>
        <v>43371</v>
      </c>
      <c r="K3449" s="5" t="b">
        <f t="shared" ca="1" si="165"/>
        <v>1</v>
      </c>
      <c r="L3449" s="5" t="str">
        <f t="shared" si="166"/>
        <v>Activities+ Field Trip20</v>
      </c>
    </row>
    <row r="3450" spans="1:12" hidden="1" x14ac:dyDescent="0.25">
      <c r="A3450" s="217" t="str">
        <f t="shared" si="164"/>
        <v>ƒ __/__</v>
      </c>
      <c r="B3450" s="217" t="str">
        <f>IFERROR(IF(VLOOKUP(L3450,ActivityList[#Data],13,0)="Yes"," "&amp;Map,"")&amp;IF(VLOOKUP(L3450,ActivityList[#Data],14,0)="Yes"," "&amp;Timeline,IF(VLOOKUP(L3450,ActivityList[#Data],14,0)="Figure"," "&amp;Timeline&amp;Figure,"")),"")</f>
        <v/>
      </c>
      <c r="C3450" s="85" t="str">
        <v>Visit Mill City Museum</v>
      </c>
      <c r="D3450" s="218" t="str">
        <v>+ Field Trip</v>
      </c>
      <c r="E3450" s="218" t="str">
        <v>Activities</v>
      </c>
      <c r="F3450" s="219">
        <v>0</v>
      </c>
      <c r="G3450" s="5">
        <v>30</v>
      </c>
      <c r="H3450" s="5" t="str">
        <v>Ethan‚ Jesse</v>
      </c>
      <c r="I3450" s="5" t="str">
        <v>Planned</v>
      </c>
      <c r="J3450" s="220">
        <f>_xlfn.XLOOKUP(G3450,Calendar!$A$2:$A$300,Calendar!$B$2:$B$300)</f>
        <v>43385</v>
      </c>
      <c r="K3450" s="5" t="b">
        <f t="shared" ca="1" si="165"/>
        <v>0</v>
      </c>
      <c r="L3450" s="5" t="str">
        <f t="shared" si="166"/>
        <v>Activities+ Field Trip30</v>
      </c>
    </row>
    <row r="3451" spans="1:12" hidden="1" x14ac:dyDescent="0.25">
      <c r="A3451" s="217" t="str">
        <f t="shared" si="164"/>
        <v>ƒ __/__</v>
      </c>
      <c r="B3451" s="217" t="str">
        <f>IFERROR(IF(VLOOKUP(L3451,ActivityList[#Data],13,0)="Yes"," "&amp;Map,"")&amp;IF(VLOOKUP(L3451,ActivityList[#Data],14,0)="Yes"," "&amp;Timeline,IF(VLOOKUP(L3451,ActivityList[#Data],14,0)="Figure"," "&amp;Timeline&amp;Figure,"")),"")</f>
        <v/>
      </c>
      <c r="C3451" s="85" t="str">
        <v>Visit the MN University Landscape Arboretum</v>
      </c>
      <c r="D3451" s="218" t="str">
        <v>+ Field Trip</v>
      </c>
      <c r="E3451" s="218" t="str">
        <v>Activities</v>
      </c>
      <c r="F3451" s="219">
        <v>0</v>
      </c>
      <c r="G3451" s="5">
        <v>40</v>
      </c>
      <c r="H3451" s="5" t="str">
        <v>Ethan‚ Jesse</v>
      </c>
      <c r="I3451" s="5" t="str">
        <v>Planned</v>
      </c>
      <c r="J3451" s="220">
        <f>_xlfn.XLOOKUP(G3451,Calendar!$A$2:$A$300,Calendar!$B$2:$B$300)</f>
        <v>43399</v>
      </c>
      <c r="K3451" s="5" t="b">
        <f t="shared" ca="1" si="165"/>
        <v>0</v>
      </c>
      <c r="L3451" s="5" t="str">
        <f t="shared" si="166"/>
        <v>Activities+ Field Trip40</v>
      </c>
    </row>
    <row r="3452" spans="1:12" hidden="1" x14ac:dyDescent="0.25">
      <c r="A3452" s="217" t="str">
        <f t="shared" si="164"/>
        <v>ƒ __/__</v>
      </c>
      <c r="B3452" s="217" t="str">
        <f>IFERROR(IF(VLOOKUP(L3452,ActivityList[#Data],13,0)="Yes"," "&amp;Map,"")&amp;IF(VLOOKUP(L3452,ActivityList[#Data],14,0)="Yes"," "&amp;Timeline,IF(VLOOKUP(L3452,ActivityList[#Data],14,0)="Figure"," "&amp;Timeline&amp;Figure,"")),"")</f>
        <v/>
      </c>
      <c r="C3452" s="85" t="str">
        <v>Visit the Minnesota Science Museum</v>
      </c>
      <c r="D3452" s="218" t="str">
        <v>+ Field Trip</v>
      </c>
      <c r="E3452" s="218" t="str">
        <v>Activities</v>
      </c>
      <c r="F3452" s="219">
        <v>0</v>
      </c>
      <c r="G3452" s="5">
        <v>50</v>
      </c>
      <c r="H3452" s="5" t="str">
        <v>Ethan‚ Jesse</v>
      </c>
      <c r="I3452" s="5" t="str">
        <v>Planned</v>
      </c>
      <c r="J3452" s="220">
        <f>_xlfn.XLOOKUP(G3452,Calendar!$A$2:$A$300,Calendar!$B$2:$B$300)</f>
        <v>43413</v>
      </c>
      <c r="K3452" s="5" t="b">
        <f t="shared" ca="1" si="165"/>
        <v>0</v>
      </c>
      <c r="L3452" s="5" t="str">
        <f t="shared" si="166"/>
        <v>Activities+ Field Trip50</v>
      </c>
    </row>
    <row r="3453" spans="1:12" hidden="1" x14ac:dyDescent="0.25">
      <c r="A3453" s="217" t="str">
        <f t="shared" si="164"/>
        <v>ƒ __/__</v>
      </c>
      <c r="B3453" s="217" t="str">
        <f>IFERROR(IF(VLOOKUP(L3453,ActivityList[#Data],13,0)="Yes"," "&amp;Map,"")&amp;IF(VLOOKUP(L3453,ActivityList[#Data],14,0)="Yes"," "&amp;Timeline,IF(VLOOKUP(L3453,ActivityList[#Data],14,0)="Figure"," "&amp;Timeline&amp;Figure,"")),"")</f>
        <v/>
      </c>
      <c r="C3453" s="85" t="str">
        <v>Visit the Minnesota Institute of Art</v>
      </c>
      <c r="D3453" s="218" t="str">
        <v>+ Field Trip</v>
      </c>
      <c r="E3453" s="218" t="str">
        <v>Activities</v>
      </c>
      <c r="F3453" s="219">
        <v>0</v>
      </c>
      <c r="G3453" s="5">
        <v>60</v>
      </c>
      <c r="H3453" s="5" t="str">
        <v>Ethan‚ Jesse</v>
      </c>
      <c r="I3453" s="5" t="str">
        <v>Planned</v>
      </c>
      <c r="J3453" s="220">
        <f>_xlfn.XLOOKUP(G3453,Calendar!$A$2:$A$300,Calendar!$B$2:$B$300)</f>
        <v>43427</v>
      </c>
      <c r="K3453" s="5" t="b">
        <f t="shared" ca="1" si="165"/>
        <v>0</v>
      </c>
      <c r="L3453" s="5" t="str">
        <f t="shared" si="166"/>
        <v>Activities+ Field Trip60</v>
      </c>
    </row>
    <row r="3454" spans="1:12" hidden="1" x14ac:dyDescent="0.25">
      <c r="A3454" s="217" t="str">
        <f t="shared" si="164"/>
        <v>ƒ __/__</v>
      </c>
      <c r="B3454" s="217" t="str">
        <f>IFERROR(IF(VLOOKUP(L3454,ActivityList[#Data],13,0)="Yes"," "&amp;Map,"")&amp;IF(VLOOKUP(L3454,ActivityList[#Data],14,0)="Yes"," "&amp;Timeline,IF(VLOOKUP(L3454,ActivityList[#Data],14,0)="Figure"," "&amp;Timeline&amp;Figure,"")),"")</f>
        <v/>
      </c>
      <c r="C3454" s="85" t="str">
        <v>Visit the Minnesota Science Museum</v>
      </c>
      <c r="D3454" s="218" t="str">
        <v>+ Field Trip</v>
      </c>
      <c r="E3454" s="218" t="str">
        <v>Activities</v>
      </c>
      <c r="F3454" s="219">
        <v>0</v>
      </c>
      <c r="G3454" s="5">
        <v>70</v>
      </c>
      <c r="H3454" s="5" t="str">
        <v>Ethan‚ Jesse</v>
      </c>
      <c r="I3454" s="5" t="str">
        <v>Planned</v>
      </c>
      <c r="J3454" s="220">
        <f>_xlfn.XLOOKUP(G3454,Calendar!$A$2:$A$300,Calendar!$B$2:$B$300)</f>
        <v>43441</v>
      </c>
      <c r="K3454" s="5" t="b">
        <f t="shared" ca="1" si="165"/>
        <v>0</v>
      </c>
      <c r="L3454" s="5" t="str">
        <f t="shared" si="166"/>
        <v>Activities+ Field Trip70</v>
      </c>
    </row>
    <row r="3455" spans="1:12" hidden="1" x14ac:dyDescent="0.25">
      <c r="A3455" s="217" t="str">
        <f t="shared" si="164"/>
        <v>ƒ __/__</v>
      </c>
      <c r="B3455" s="217" t="str">
        <f>IFERROR(IF(VLOOKUP(L3455,ActivityList[#Data],13,0)="Yes"," "&amp;Map,"")&amp;IF(VLOOKUP(L3455,ActivityList[#Data],14,0)="Yes"," "&amp;Timeline,IF(VLOOKUP(L3455,ActivityList[#Data],14,0)="Figure"," "&amp;Timeline&amp;Figure,"")),"")</f>
        <v/>
      </c>
      <c r="C3455" s="85" t="str">
        <v>Visit the MN University Landscape Arboretum</v>
      </c>
      <c r="D3455" s="218" t="str">
        <v>+ Field Trip</v>
      </c>
      <c r="E3455" s="218" t="str">
        <v>Activities</v>
      </c>
      <c r="F3455" s="219">
        <v>0</v>
      </c>
      <c r="G3455" s="5">
        <v>80</v>
      </c>
      <c r="H3455" s="5" t="str">
        <v>Ethan‚ Jesse</v>
      </c>
      <c r="I3455" s="5" t="str">
        <v>Planned</v>
      </c>
      <c r="J3455" s="220">
        <f>_xlfn.XLOOKUP(G3455,Calendar!$A$2:$A$300,Calendar!$B$2:$B$300)</f>
        <v>43455</v>
      </c>
      <c r="K3455" s="5" t="b">
        <f t="shared" ca="1" si="165"/>
        <v>0</v>
      </c>
      <c r="L3455" s="5" t="str">
        <f t="shared" si="166"/>
        <v>Activities+ Field Trip80</v>
      </c>
    </row>
    <row r="3456" spans="1:12" hidden="1" x14ac:dyDescent="0.25">
      <c r="A3456" s="217" t="str">
        <f t="shared" si="164"/>
        <v>ƒ __/__</v>
      </c>
      <c r="B3456" s="217" t="str">
        <f>IFERROR(IF(VLOOKUP(L3456,ActivityList[#Data],13,0)="Yes"," "&amp;Map,"")&amp;IF(VLOOKUP(L3456,ActivityList[#Data],14,0)="Yes"," "&amp;Timeline,IF(VLOOKUP(L3456,ActivityList[#Data],14,0)="Figure"," "&amp;Timeline&amp;Figure,"")),"")</f>
        <v/>
      </c>
      <c r="C3456" s="85" t="str">
        <v>Visit the Minnesota Science Museum</v>
      </c>
      <c r="D3456" s="218" t="str">
        <v>+ Field Trip</v>
      </c>
      <c r="E3456" s="218" t="str">
        <v>Activities</v>
      </c>
      <c r="F3456" s="219">
        <v>0</v>
      </c>
      <c r="G3456" s="5">
        <v>90</v>
      </c>
      <c r="H3456" s="5" t="str">
        <v>Ethan‚ Jesse</v>
      </c>
      <c r="I3456" s="5" t="str">
        <v>Planned</v>
      </c>
      <c r="J3456" s="220">
        <f>_xlfn.XLOOKUP(G3456,Calendar!$A$2:$A$300,Calendar!$B$2:$B$300)</f>
        <v>43476</v>
      </c>
      <c r="K3456" s="5" t="b">
        <f t="shared" ca="1" si="165"/>
        <v>0</v>
      </c>
      <c r="L3456" s="5" t="str">
        <f t="shared" si="166"/>
        <v>Activities+ Field Trip90</v>
      </c>
    </row>
    <row r="3457" spans="1:12" hidden="1" x14ac:dyDescent="0.25">
      <c r="A3457" s="217" t="str">
        <f t="shared" si="164"/>
        <v>ƒ __/__</v>
      </c>
      <c r="B3457" s="217" t="str">
        <f>IFERROR(IF(VLOOKUP(L3457,ActivityList[#Data],13,0)="Yes"," "&amp;Map,"")&amp;IF(VLOOKUP(L3457,ActivityList[#Data],14,0)="Yes"," "&amp;Timeline,IF(VLOOKUP(L3457,ActivityList[#Data],14,0)="Figure"," "&amp;Timeline&amp;Figure,"")),"")</f>
        <v/>
      </c>
      <c r="C3457" s="85" t="str">
        <v>Work out the physics of sledding at Staring Lake</v>
      </c>
      <c r="D3457" s="218" t="str">
        <v>+ Field Trip</v>
      </c>
      <c r="E3457" s="218" t="str">
        <v>Activities</v>
      </c>
      <c r="F3457" s="219">
        <v>0</v>
      </c>
      <c r="G3457" s="5">
        <v>100</v>
      </c>
      <c r="H3457" s="5" t="str">
        <v>Ethan‚ Jesse</v>
      </c>
      <c r="I3457" s="5" t="str">
        <v>Planned</v>
      </c>
      <c r="J3457" s="220">
        <f>_xlfn.XLOOKUP(G3457,Calendar!$A$2:$A$300,Calendar!$B$2:$B$300)</f>
        <v>43490</v>
      </c>
      <c r="K3457" s="5" t="b">
        <f t="shared" ca="1" si="165"/>
        <v>0</v>
      </c>
      <c r="L3457" s="5" t="str">
        <f t="shared" si="166"/>
        <v>Activities+ Field Trip100</v>
      </c>
    </row>
    <row r="3458" spans="1:12" hidden="1" x14ac:dyDescent="0.25">
      <c r="A3458" s="217" t="str">
        <f t="shared" si="164"/>
        <v>ƒ __/__</v>
      </c>
      <c r="B3458" s="217" t="str">
        <f>IFERROR(IF(VLOOKUP(L3458,ActivityList[#Data],13,0)="Yes"," "&amp;Map,"")&amp;IF(VLOOKUP(L3458,ActivityList[#Data],14,0)="Yes"," "&amp;Timeline,IF(VLOOKUP(L3458,ActivityList[#Data],14,0)="Figure"," "&amp;Timeline&amp;Figure,"")),"")</f>
        <v/>
      </c>
      <c r="C3458" s="85" t="str">
        <v>Visit the Minnesota Science Museum</v>
      </c>
      <c r="D3458" s="218" t="str">
        <v>+ Field Trip</v>
      </c>
      <c r="E3458" s="218" t="str">
        <v>Activities</v>
      </c>
      <c r="F3458" s="219">
        <v>0</v>
      </c>
      <c r="G3458" s="5">
        <v>110</v>
      </c>
      <c r="H3458" s="5" t="str">
        <v>Ethan‚ Jesse</v>
      </c>
      <c r="I3458" s="5" t="str">
        <v>Planned</v>
      </c>
      <c r="J3458" s="220">
        <f>_xlfn.XLOOKUP(G3458,Calendar!$A$2:$A$300,Calendar!$B$2:$B$300)</f>
        <v>43504</v>
      </c>
      <c r="K3458" s="5" t="b">
        <f t="shared" ca="1" si="165"/>
        <v>0</v>
      </c>
      <c r="L3458" s="5" t="str">
        <f t="shared" si="166"/>
        <v>Activities+ Field Trip110</v>
      </c>
    </row>
    <row r="3459" spans="1:12" hidden="1" x14ac:dyDescent="0.25">
      <c r="A3459" s="217" t="str">
        <f t="shared" si="164"/>
        <v>ƒ __/__</v>
      </c>
      <c r="B3459" s="217" t="str">
        <f>IFERROR(IF(VLOOKUP(L3459,ActivityList[#Data],13,0)="Yes"," "&amp;Map,"")&amp;IF(VLOOKUP(L3459,ActivityList[#Data],14,0)="Yes"," "&amp;Timeline,IF(VLOOKUP(L3459,ActivityList[#Data],14,0)="Figure"," "&amp;Timeline&amp;Figure,"")),"")</f>
        <v/>
      </c>
      <c r="C3459" s="85" t="str">
        <v>Visit the Minnesota Science Museum</v>
      </c>
      <c r="D3459" s="218" t="str">
        <v>+ Field Trip</v>
      </c>
      <c r="E3459" s="218" t="str">
        <v>Activities</v>
      </c>
      <c r="F3459" s="219">
        <v>0</v>
      </c>
      <c r="G3459" s="5">
        <v>120</v>
      </c>
      <c r="H3459" s="5" t="str">
        <v>Ethan‚ Jesse</v>
      </c>
      <c r="I3459" s="5" t="str">
        <v>Planned</v>
      </c>
      <c r="J3459" s="220">
        <f>_xlfn.XLOOKUP(G3459,Calendar!$A$2:$A$300,Calendar!$B$2:$B$300)</f>
        <v>43518</v>
      </c>
      <c r="K3459" s="5" t="b">
        <f t="shared" ca="1" si="165"/>
        <v>0</v>
      </c>
      <c r="L3459" s="5" t="str">
        <f t="shared" si="166"/>
        <v>Activities+ Field Trip120</v>
      </c>
    </row>
    <row r="3460" spans="1:12" hidden="1" x14ac:dyDescent="0.25">
      <c r="A3460" s="217" t="str">
        <f t="shared" si="164"/>
        <v>ƒ __/__</v>
      </c>
      <c r="B3460" s="217" t="str">
        <f>IFERROR(IF(VLOOKUP(L3460,ActivityList[#Data],13,0)="Yes"," "&amp;Map,"")&amp;IF(VLOOKUP(L3460,ActivityList[#Data],14,0)="Yes"," "&amp;Timeline,IF(VLOOKUP(L3460,ActivityList[#Data],14,0)="Figure"," "&amp;Timeline&amp;Figure,"")),"")</f>
        <v/>
      </c>
      <c r="C3460" s="85" t="str">
        <v>Attend the Shane Bolz Ministries meeting</v>
      </c>
      <c r="D3460" s="218" t="str">
        <v>+ Field Trip</v>
      </c>
      <c r="E3460" s="218" t="str">
        <v>Activities</v>
      </c>
      <c r="F3460" s="219">
        <v>0</v>
      </c>
      <c r="G3460" s="5">
        <v>130</v>
      </c>
      <c r="H3460" s="5" t="str">
        <v>Ethan‚ Jesse</v>
      </c>
      <c r="I3460" s="5" t="str">
        <v>Planned</v>
      </c>
      <c r="J3460" s="220">
        <f>_xlfn.XLOOKUP(G3460,Calendar!$A$2:$A$300,Calendar!$B$2:$B$300)</f>
        <v>43532</v>
      </c>
      <c r="K3460" s="5" t="b">
        <f t="shared" ca="1" si="165"/>
        <v>0</v>
      </c>
      <c r="L3460" s="5" t="str">
        <f t="shared" si="166"/>
        <v>Activities+ Field Trip130</v>
      </c>
    </row>
    <row r="3461" spans="1:12" ht="30" hidden="1" x14ac:dyDescent="0.25">
      <c r="A3461" s="217" t="str">
        <f t="shared" ref="A3461:A3524" si="167">Planned&amp;" __/__"</f>
        <v>ƒ __/__</v>
      </c>
      <c r="B3461" s="217" t="str">
        <f>IFERROR(IF(VLOOKUP(L3461,ActivityList[#Data],13,0)="Yes"," "&amp;Map,"")&amp;IF(VLOOKUP(L3461,ActivityList[#Data],14,0)="Yes"," "&amp;Timeline,IF(VLOOKUP(L3461,ActivityList[#Data],14,0)="Figure"," "&amp;Timeline&amp;Figure,"")),"")</f>
        <v/>
      </c>
      <c r="C3461" s="85" t="str">
        <v>Attend Tom Muraski's Funeral at Inver Grove Lutheran Church</v>
      </c>
      <c r="D3461" s="218" t="str">
        <v>+ Field Trip</v>
      </c>
      <c r="E3461" s="218" t="str">
        <v>Activities</v>
      </c>
      <c r="F3461" s="219">
        <v>0</v>
      </c>
      <c r="G3461" s="5">
        <v>140</v>
      </c>
      <c r="H3461" s="5" t="str">
        <v>Ethan‚ Jesse</v>
      </c>
      <c r="I3461" s="5" t="str">
        <v>Planned</v>
      </c>
      <c r="J3461" s="220">
        <f>_xlfn.XLOOKUP(G3461,Calendar!$A$2:$A$300,Calendar!$B$2:$B$300)</f>
        <v>43546</v>
      </c>
      <c r="K3461" s="5" t="b">
        <f t="shared" ca="1" si="165"/>
        <v>0</v>
      </c>
      <c r="L3461" s="5" t="str">
        <f t="shared" si="166"/>
        <v>Activities+ Field Trip140</v>
      </c>
    </row>
    <row r="3462" spans="1:12" hidden="1" x14ac:dyDescent="0.25">
      <c r="A3462" s="217" t="str">
        <f t="shared" si="167"/>
        <v>ƒ __/__</v>
      </c>
      <c r="B3462" s="217" t="str">
        <f>IFERROR(IF(VLOOKUP(L3462,ActivityList[#Data],13,0)="Yes"," "&amp;Map,"")&amp;IF(VLOOKUP(L3462,ActivityList[#Data],14,0)="Yes"," "&amp;Timeline,IF(VLOOKUP(L3462,ActivityList[#Data],14,0)="Figure"," "&amp;Timeline&amp;Figure,"")),"")</f>
        <v/>
      </c>
      <c r="C3462" s="85" t="str">
        <v>Visit the Minnesota Sculpture Garden</v>
      </c>
      <c r="D3462" s="218" t="str">
        <v>+ Field Trip</v>
      </c>
      <c r="E3462" s="218" t="str">
        <v>Activities</v>
      </c>
      <c r="F3462" s="219">
        <v>0</v>
      </c>
      <c r="G3462" s="5">
        <v>150</v>
      </c>
      <c r="H3462" s="5" t="str">
        <v>Ethan‚ Jesse</v>
      </c>
      <c r="I3462" s="5" t="str">
        <v>Planned</v>
      </c>
      <c r="J3462" s="220">
        <f>_xlfn.XLOOKUP(G3462,Calendar!$A$2:$A$300,Calendar!$B$2:$B$300)</f>
        <v>43560</v>
      </c>
      <c r="K3462" s="5" t="b">
        <f t="shared" ca="1" si="165"/>
        <v>0</v>
      </c>
      <c r="L3462" s="5" t="str">
        <f t="shared" si="166"/>
        <v>Activities+ Field Trip150</v>
      </c>
    </row>
    <row r="3463" spans="1:12" hidden="1" x14ac:dyDescent="0.25">
      <c r="A3463" s="217" t="str">
        <f t="shared" si="167"/>
        <v>ƒ __/__</v>
      </c>
      <c r="B3463" s="217" t="str">
        <f>IFERROR(IF(VLOOKUP(L3463,ActivityList[#Data],13,0)="Yes"," "&amp;Map,"")&amp;IF(VLOOKUP(L3463,ActivityList[#Data],14,0)="Yes"," "&amp;Timeline,IF(VLOOKUP(L3463,ActivityList[#Data],14,0)="Figure"," "&amp;Timeline&amp;Figure,"")),"")</f>
        <v/>
      </c>
      <c r="C3463" s="85" t="str">
        <v>Visit the MN University Landscape Arboretum</v>
      </c>
      <c r="D3463" s="218" t="str">
        <v>+ Field Trip</v>
      </c>
      <c r="E3463" s="218" t="str">
        <v>Activities</v>
      </c>
      <c r="F3463" s="219">
        <v>0</v>
      </c>
      <c r="G3463" s="5">
        <v>160</v>
      </c>
      <c r="H3463" s="5" t="str">
        <v>Ethan‚ Jesse</v>
      </c>
      <c r="I3463" s="5" t="str">
        <v>Planned</v>
      </c>
      <c r="J3463" s="220">
        <f>_xlfn.XLOOKUP(G3463,Calendar!$A$2:$A$300,Calendar!$B$2:$B$300)</f>
        <v>43574</v>
      </c>
      <c r="K3463" s="5" t="b">
        <f t="shared" ca="1" si="165"/>
        <v>0</v>
      </c>
      <c r="L3463" s="5" t="str">
        <f t="shared" si="166"/>
        <v>Activities+ Field Trip160</v>
      </c>
    </row>
    <row r="3464" spans="1:12" hidden="1" x14ac:dyDescent="0.25">
      <c r="A3464" s="217" t="str">
        <f t="shared" si="167"/>
        <v>ƒ __/__</v>
      </c>
      <c r="B3464" s="217" t="str">
        <f>IFERROR(IF(VLOOKUP(L3464,ActivityList[#Data],13,0)="Yes"," "&amp;Map,"")&amp;IF(VLOOKUP(L3464,ActivityList[#Data],14,0)="Yes"," "&amp;Timeline,IF(VLOOKUP(L3464,ActivityList[#Data],14,0)="Figure"," "&amp;Timeline&amp;Figure,"")),"")</f>
        <v/>
      </c>
      <c r="C3464" s="85" t="str">
        <v>Visit the Minnesota Children's Museum</v>
      </c>
      <c r="D3464" s="218" t="str">
        <v>+ Field Trip</v>
      </c>
      <c r="E3464" s="218" t="str">
        <v>Activities</v>
      </c>
      <c r="F3464" s="219">
        <v>0</v>
      </c>
      <c r="G3464" s="5">
        <v>170</v>
      </c>
      <c r="H3464" s="5" t="str">
        <v>Ethan‚ Jesse</v>
      </c>
      <c r="I3464" s="5" t="str">
        <v>Planned</v>
      </c>
      <c r="J3464" s="220">
        <f>_xlfn.XLOOKUP(G3464,Calendar!$A$2:$A$300,Calendar!$B$2:$B$300)</f>
        <v>43588</v>
      </c>
      <c r="K3464" s="5" t="b">
        <f t="shared" ca="1" si="165"/>
        <v>0</v>
      </c>
      <c r="L3464" s="5" t="str">
        <f t="shared" si="166"/>
        <v>Activities+ Field Trip170</v>
      </c>
    </row>
    <row r="3465" spans="1:12" hidden="1" x14ac:dyDescent="0.25">
      <c r="A3465" s="217" t="str">
        <f t="shared" si="167"/>
        <v>ƒ __/__</v>
      </c>
      <c r="B3465" s="217" t="str">
        <f>IFERROR(IF(VLOOKUP(L3465,ActivityList[#Data],13,0)="Yes"," "&amp;Map,"")&amp;IF(VLOOKUP(L3465,ActivityList[#Data],14,0)="Yes"," "&amp;Timeline,IF(VLOOKUP(L3465,ActivityList[#Data],14,0)="Figure"," "&amp;Timeline&amp;Figure,"")),"")</f>
        <v/>
      </c>
      <c r="C3465" s="85" t="str">
        <v>Visit the Walker Art Centre</v>
      </c>
      <c r="D3465" s="218" t="str">
        <v>+ Field Trip</v>
      </c>
      <c r="E3465" s="218" t="str">
        <v>Activities</v>
      </c>
      <c r="F3465" s="219">
        <v>0</v>
      </c>
      <c r="G3465" s="5">
        <v>180</v>
      </c>
      <c r="H3465" s="5" t="str">
        <v>Ethan‚ Jesse</v>
      </c>
      <c r="I3465" s="5" t="str">
        <v>Planned</v>
      </c>
      <c r="J3465" s="220">
        <f>_xlfn.XLOOKUP(G3465,Calendar!$A$2:$A$300,Calendar!$B$2:$B$300)</f>
        <v>43602</v>
      </c>
      <c r="K3465" s="5" t="b">
        <f t="shared" ca="1" si="165"/>
        <v>0</v>
      </c>
      <c r="L3465" s="5" t="str">
        <f t="shared" si="166"/>
        <v>Activities+ Field Trip180</v>
      </c>
    </row>
    <row r="3466" spans="1:12" hidden="1" x14ac:dyDescent="0.25">
      <c r="A3466" s="217" t="str">
        <f t="shared" si="167"/>
        <v>ƒ __/__</v>
      </c>
      <c r="B3466" s="217" t="str">
        <f>IFERROR(IF(VLOOKUP(L3466,ActivityList[#Data],13,0)="Yes"," "&amp;Map,"")&amp;IF(VLOOKUP(L3466,ActivityList[#Data],14,0)="Yes"," "&amp;Timeline,IF(VLOOKUP(L3466,ActivityList[#Data],14,0)="Figure"," "&amp;Timeline&amp;Figure,"")),"")</f>
        <v/>
      </c>
      <c r="C3466" s="85" t="str">
        <v>Make pastry huhu grubs for lunch</v>
      </c>
      <c r="D3466" s="218" t="str">
        <v>+ Arts &amp; Crafts</v>
      </c>
      <c r="E3466" s="218" t="str">
        <v>Activities</v>
      </c>
      <c r="F3466" s="219">
        <v>0</v>
      </c>
      <c r="G3466" s="5">
        <v>2</v>
      </c>
      <c r="H3466" s="5" t="str">
        <v>Ethan‚ Jesse</v>
      </c>
      <c r="I3466" s="5" t="str">
        <v>Completed</v>
      </c>
      <c r="J3466" s="220">
        <f>_xlfn.XLOOKUP(G3466,Calendar!$A$2:$A$300,Calendar!$B$2:$B$300)</f>
        <v>43347</v>
      </c>
      <c r="K3466" s="5" t="b">
        <f t="shared" ca="1" si="165"/>
        <v>1</v>
      </c>
      <c r="L3466" s="5" t="str">
        <f t="shared" si="166"/>
        <v>Activities+ Arts &amp; Crafts2</v>
      </c>
    </row>
    <row r="3467" spans="1:12" hidden="1" x14ac:dyDescent="0.25">
      <c r="A3467" s="217" t="str">
        <f t="shared" si="167"/>
        <v>ƒ __/__</v>
      </c>
      <c r="B3467" s="217" t="str">
        <f>IFERROR(IF(VLOOKUP(L3467,ActivityList[#Data],13,0)="Yes"," "&amp;Map,"")&amp;IF(VLOOKUP(L3467,ActivityList[#Data],14,0)="Yes"," "&amp;Timeline,IF(VLOOKUP(L3467,ActivityList[#Data],14,0)="Figure"," "&amp;Timeline&amp;Figure,"")),"")</f>
        <v/>
      </c>
      <c r="C3467" s="85" t="str">
        <v>Make cards for Mr. Pres</v>
      </c>
      <c r="D3467" s="218" t="str">
        <v>+ Arts &amp; Crafts</v>
      </c>
      <c r="E3467" s="218" t="str">
        <v>Activities</v>
      </c>
      <c r="F3467" s="219">
        <v>0</v>
      </c>
      <c r="G3467" s="5">
        <v>4</v>
      </c>
      <c r="H3467" s="5" t="str">
        <v>Ethan‚ Jesse</v>
      </c>
      <c r="I3467" s="5" t="str">
        <v>Completed</v>
      </c>
      <c r="J3467" s="220">
        <f>_xlfn.XLOOKUP(G3467,Calendar!$A$2:$A$300,Calendar!$B$2:$B$300)</f>
        <v>43349</v>
      </c>
      <c r="K3467" s="5" t="b">
        <f t="shared" ca="1" si="165"/>
        <v>1</v>
      </c>
      <c r="L3467" s="5" t="str">
        <f t="shared" si="166"/>
        <v>Activities+ Arts &amp; Crafts4</v>
      </c>
    </row>
    <row r="3468" spans="1:12" hidden="1" x14ac:dyDescent="0.25">
      <c r="A3468" s="217" t="str">
        <f t="shared" si="167"/>
        <v>ƒ __/__</v>
      </c>
      <c r="B3468" s="217" t="str">
        <f>IFERROR(IF(VLOOKUP(L3468,ActivityList[#Data],13,0)="Yes"," "&amp;Map,"")&amp;IF(VLOOKUP(L3468,ActivityList[#Data],14,0)="Yes"," "&amp;Timeline,IF(VLOOKUP(L3468,ActivityList[#Data],14,0)="Figure"," "&amp;Timeline&amp;Figure,"")),"")</f>
        <v/>
      </c>
      <c r="C3468" s="85" t="str">
        <v>Repair toys</v>
      </c>
      <c r="D3468" s="218" t="str">
        <v>+ Arts &amp; Crafts</v>
      </c>
      <c r="E3468" s="218" t="str">
        <v>Activities</v>
      </c>
      <c r="F3468" s="219">
        <v>0</v>
      </c>
      <c r="G3468" s="5">
        <v>7</v>
      </c>
      <c r="H3468" s="5" t="str">
        <v>Ethan‚ Jesse</v>
      </c>
      <c r="I3468" s="5" t="str">
        <v>Completed</v>
      </c>
      <c r="J3468" s="220">
        <f>_xlfn.XLOOKUP(G3468,Calendar!$A$2:$A$300,Calendar!$B$2:$B$300)</f>
        <v>43354</v>
      </c>
      <c r="K3468" s="5" t="b">
        <f t="shared" ca="1" si="165"/>
        <v>1</v>
      </c>
      <c r="L3468" s="5" t="str">
        <f t="shared" si="166"/>
        <v>Activities+ Arts &amp; Crafts7</v>
      </c>
    </row>
    <row r="3469" spans="1:12" hidden="1" x14ac:dyDescent="0.25">
      <c r="A3469" s="217" t="str">
        <f t="shared" si="167"/>
        <v>ƒ __/__</v>
      </c>
      <c r="B3469" s="217" t="str">
        <f>IFERROR(IF(VLOOKUP(L3469,ActivityList[#Data],13,0)="Yes"," "&amp;Map,"")&amp;IF(VLOOKUP(L3469,ActivityList[#Data],14,0)="Yes"," "&amp;Timeline,IF(VLOOKUP(L3469,ActivityList[#Data],14,0)="Figure"," "&amp;Timeline&amp;Figure,"")),"")</f>
        <v/>
      </c>
      <c r="C3469" s="85" t="str">
        <v>Make insects and bugs using food</v>
      </c>
      <c r="D3469" s="218" t="str">
        <v>+ Arts &amp; Crafts</v>
      </c>
      <c r="E3469" s="218" t="str">
        <v>Activities</v>
      </c>
      <c r="F3469" s="219">
        <v>0</v>
      </c>
      <c r="G3469" s="5">
        <v>9</v>
      </c>
      <c r="H3469" s="5" t="str">
        <v>Ethan‚ Jesse</v>
      </c>
      <c r="I3469" s="5" t="str">
        <v>Completed</v>
      </c>
      <c r="J3469" s="220">
        <f>_xlfn.XLOOKUP(G3469,Calendar!$A$2:$A$300,Calendar!$B$2:$B$300)</f>
        <v>43356</v>
      </c>
      <c r="K3469" s="5" t="b">
        <f t="shared" ca="1" si="165"/>
        <v>1</v>
      </c>
      <c r="L3469" s="5" t="str">
        <f t="shared" si="166"/>
        <v>Activities+ Arts &amp; Crafts9</v>
      </c>
    </row>
    <row r="3470" spans="1:12" hidden="1" x14ac:dyDescent="0.25">
      <c r="A3470" s="217" t="str">
        <f t="shared" si="167"/>
        <v>ƒ __/__</v>
      </c>
      <c r="B3470" s="217" t="str">
        <f>IFERROR(IF(VLOOKUP(L3470,ActivityList[#Data],13,0)="Yes"," "&amp;Map,"")&amp;IF(VLOOKUP(L3470,ActivityList[#Data],14,0)="Yes"," "&amp;Timeline,IF(VLOOKUP(L3470,ActivityList[#Data],14,0)="Figure"," "&amp;Timeline&amp;Figure,"")),"")</f>
        <v/>
      </c>
      <c r="C3470" s="85" t="str">
        <v>Build the solar project Auto Bot</v>
      </c>
      <c r="D3470" s="218" t="str">
        <v>+ Arts &amp; Crafts</v>
      </c>
      <c r="E3470" s="218" t="str">
        <v>Activities</v>
      </c>
      <c r="F3470" s="219">
        <v>0</v>
      </c>
      <c r="G3470" s="5">
        <v>12</v>
      </c>
      <c r="H3470" s="5" t="str">
        <v>Ethan‚ Jesse</v>
      </c>
      <c r="I3470" s="5" t="str">
        <v>Completed</v>
      </c>
      <c r="J3470" s="220">
        <f>_xlfn.XLOOKUP(G3470,Calendar!$A$2:$A$300,Calendar!$B$2:$B$300)</f>
        <v>43361</v>
      </c>
      <c r="K3470" s="5" t="b">
        <f t="shared" ca="1" si="165"/>
        <v>1</v>
      </c>
      <c r="L3470" s="5" t="str">
        <f t="shared" si="166"/>
        <v>Activities+ Arts &amp; Crafts12</v>
      </c>
    </row>
    <row r="3471" spans="1:12" hidden="1" x14ac:dyDescent="0.25">
      <c r="A3471" s="217" t="str">
        <f t="shared" si="167"/>
        <v>ƒ __/__</v>
      </c>
      <c r="B3471" s="217" t="str">
        <f>IFERROR(IF(VLOOKUP(L3471,ActivityList[#Data],13,0)="Yes"," "&amp;Map,"")&amp;IF(VLOOKUP(L3471,ActivityList[#Data],14,0)="Yes"," "&amp;Timeline,IF(VLOOKUP(L3471,ActivityList[#Data],14,0)="Figure"," "&amp;Timeline&amp;Figure,"")),"")</f>
        <v/>
      </c>
      <c r="C3471" s="85" t="str">
        <v>Build the solar project Wheel Bot</v>
      </c>
      <c r="D3471" s="218" t="str">
        <v>+ Arts &amp; Crafts</v>
      </c>
      <c r="E3471" s="218" t="str">
        <v>Activities</v>
      </c>
      <c r="F3471" s="219">
        <v>0</v>
      </c>
      <c r="G3471" s="5">
        <v>14</v>
      </c>
      <c r="H3471" s="5" t="str">
        <v>Ethan‚ Jesse</v>
      </c>
      <c r="I3471" s="5" t="str">
        <v>Completed</v>
      </c>
      <c r="J3471" s="220">
        <f>_xlfn.XLOOKUP(G3471,Calendar!$A$2:$A$300,Calendar!$B$2:$B$300)</f>
        <v>43363</v>
      </c>
      <c r="K3471" s="5" t="b">
        <f t="shared" ca="1" si="165"/>
        <v>1</v>
      </c>
      <c r="L3471" s="5" t="str">
        <f t="shared" si="166"/>
        <v>Activities+ Arts &amp; Crafts14</v>
      </c>
    </row>
    <row r="3472" spans="1:12" hidden="1" x14ac:dyDescent="0.25">
      <c r="A3472" s="217" t="str">
        <f t="shared" si="167"/>
        <v>ƒ __/__</v>
      </c>
      <c r="B3472" s="217" t="str">
        <f>IFERROR(IF(VLOOKUP(L3472,ActivityList[#Data],13,0)="Yes"," "&amp;Map,"")&amp;IF(VLOOKUP(L3472,ActivityList[#Data],14,0)="Yes"," "&amp;Timeline,IF(VLOOKUP(L3472,ActivityList[#Data],14,0)="Figure"," "&amp;Timeline&amp;Figure,"")),"")</f>
        <v/>
      </c>
      <c r="C3472" s="85" t="str">
        <v>Complete Beauty of Mathematics worksheets</v>
      </c>
      <c r="D3472" s="218" t="str">
        <v>+ Arts &amp; Crafts</v>
      </c>
      <c r="E3472" s="218" t="str">
        <v>Activities</v>
      </c>
      <c r="F3472" s="219">
        <v>0</v>
      </c>
      <c r="G3472" s="5">
        <v>17</v>
      </c>
      <c r="H3472" s="5" t="str">
        <v>Ethan‚ Jesse</v>
      </c>
      <c r="I3472" s="5" t="str">
        <v>Completed</v>
      </c>
      <c r="J3472" s="220">
        <f>_xlfn.XLOOKUP(G3472,Calendar!$A$2:$A$300,Calendar!$B$2:$B$300)</f>
        <v>43368</v>
      </c>
      <c r="K3472" s="5" t="b">
        <f t="shared" ca="1" si="165"/>
        <v>1</v>
      </c>
      <c r="L3472" s="5" t="str">
        <f t="shared" si="166"/>
        <v>Activities+ Arts &amp; Crafts17</v>
      </c>
    </row>
    <row r="3473" spans="1:12" hidden="1" x14ac:dyDescent="0.25">
      <c r="A3473" s="217" t="str">
        <f t="shared" si="167"/>
        <v>ƒ __/__</v>
      </c>
      <c r="B3473" s="217" t="str">
        <f>IFERROR(IF(VLOOKUP(L3473,ActivityList[#Data],13,0)="Yes"," "&amp;Map,"")&amp;IF(VLOOKUP(L3473,ActivityList[#Data],14,0)="Yes"," "&amp;Timeline,IF(VLOOKUP(L3473,ActivityList[#Data],14,0)="Figure"," "&amp;Timeline&amp;Figure,"")),"")</f>
        <v/>
      </c>
      <c r="C3473" s="85" t="str">
        <v>Design a game board</v>
      </c>
      <c r="D3473" s="218" t="str">
        <v>+ Arts &amp; Crafts</v>
      </c>
      <c r="E3473" s="218" t="str">
        <v>Activities</v>
      </c>
      <c r="F3473" s="219">
        <v>0</v>
      </c>
      <c r="G3473" s="5">
        <v>19</v>
      </c>
      <c r="H3473" s="5" t="str">
        <v>Ethan‚ Jesse</v>
      </c>
      <c r="I3473" s="5" t="str">
        <v>Completed</v>
      </c>
      <c r="J3473" s="220">
        <f>_xlfn.XLOOKUP(G3473,Calendar!$A$2:$A$300,Calendar!$B$2:$B$300)</f>
        <v>43370</v>
      </c>
      <c r="K3473" s="5" t="b">
        <f t="shared" ca="1" si="165"/>
        <v>1</v>
      </c>
      <c r="L3473" s="5" t="str">
        <f t="shared" si="166"/>
        <v>Activities+ Arts &amp; Crafts19</v>
      </c>
    </row>
    <row r="3474" spans="1:12" x14ac:dyDescent="0.25">
      <c r="A3474" s="217" t="str">
        <f t="shared" si="167"/>
        <v>ƒ __/__</v>
      </c>
      <c r="B3474" s="217" t="str">
        <f>IFERROR(IF(VLOOKUP(L3474,ActivityList[#Data],13,0)="Yes"," "&amp;Map,"")&amp;IF(VLOOKUP(L3474,ActivityList[#Data],14,0)="Yes"," "&amp;Timeline,IF(VLOOKUP(L3474,ActivityList[#Data],14,0)="Figure"," "&amp;Timeline&amp;Figure,"")),"")</f>
        <v/>
      </c>
      <c r="C3474" s="85" t="str">
        <v>Repair torch and radio</v>
      </c>
      <c r="D3474" s="218" t="str">
        <v>+ Arts &amp; Crafts</v>
      </c>
      <c r="E3474" s="218" t="str">
        <v>Activities</v>
      </c>
      <c r="F3474" s="219">
        <v>0</v>
      </c>
      <c r="G3474" s="5">
        <v>22</v>
      </c>
      <c r="H3474" s="5" t="str">
        <v>Ethan‚ Jesse</v>
      </c>
      <c r="I3474" s="5" t="str">
        <v>Planned</v>
      </c>
      <c r="J3474" s="220">
        <f>_xlfn.XLOOKUP(G3474,Calendar!$A$2:$A$300,Calendar!$B$2:$B$300)</f>
        <v>43375</v>
      </c>
      <c r="K3474" s="5" t="b">
        <f t="shared" ca="1" si="165"/>
        <v>1</v>
      </c>
      <c r="L3474" s="5" t="str">
        <f t="shared" si="166"/>
        <v>Activities+ Arts &amp; Crafts22</v>
      </c>
    </row>
    <row r="3475" spans="1:12" ht="30" x14ac:dyDescent="0.25">
      <c r="A3475" s="217" t="str">
        <f t="shared" si="167"/>
        <v>ƒ __/__</v>
      </c>
      <c r="B3475" s="217" t="str">
        <f>IFERROR(IF(VLOOKUP(L3475,ActivityList[#Data],13,0)="Yes"," "&amp;Map,"")&amp;IF(VLOOKUP(L3475,ActivityList[#Data],14,0)="Yes"," "&amp;Timeline,IF(VLOOKUP(L3475,ActivityList[#Data],14,0)="Figure"," "&amp;Timeline&amp;Figure,"")),"")</f>
        <v/>
      </c>
      <c r="C3475" s="85" t="str">
        <v>Make leaf rubbings and decorations for Tia Joan's birthday</v>
      </c>
      <c r="D3475" s="218" t="str">
        <v>+ Arts &amp; Crafts</v>
      </c>
      <c r="E3475" s="218" t="str">
        <v>Activities</v>
      </c>
      <c r="F3475" s="219">
        <v>0</v>
      </c>
      <c r="G3475" s="5">
        <v>24</v>
      </c>
      <c r="H3475" s="5" t="str">
        <v>Ethan‚ Jesse</v>
      </c>
      <c r="I3475" s="5" t="str">
        <v>Planned</v>
      </c>
      <c r="J3475" s="220">
        <f>_xlfn.XLOOKUP(G3475,Calendar!$A$2:$A$300,Calendar!$B$2:$B$300)</f>
        <v>43377</v>
      </c>
      <c r="K3475" s="5" t="b">
        <f t="shared" ref="K3475:K3538" ca="1" si="168">J3475&lt;=$D$1</f>
        <v>1</v>
      </c>
      <c r="L3475" s="5" t="str">
        <f t="shared" ref="L3475:L3538" si="169">E3475&amp;D3475&amp;G3475</f>
        <v>Activities+ Arts &amp; Crafts24</v>
      </c>
    </row>
    <row r="3476" spans="1:12" hidden="1" x14ac:dyDescent="0.25">
      <c r="A3476" s="217" t="str">
        <f t="shared" si="167"/>
        <v>ƒ __/__</v>
      </c>
      <c r="B3476" s="217" t="str">
        <f>IFERROR(IF(VLOOKUP(L3476,ActivityList[#Data],13,0)="Yes"," "&amp;Map,"")&amp;IF(VLOOKUP(L3476,ActivityList[#Data],14,0)="Yes"," "&amp;Timeline,IF(VLOOKUP(L3476,ActivityList[#Data],14,0)="Figure"," "&amp;Timeline&amp;Figure,"")),"")</f>
        <v/>
      </c>
      <c r="C3476" s="85" t="str">
        <v>Make a model of an arm</v>
      </c>
      <c r="D3476" s="218" t="str">
        <v>+ Arts &amp; Crafts</v>
      </c>
      <c r="E3476" s="218" t="str">
        <v>Activities</v>
      </c>
      <c r="F3476" s="219">
        <v>0</v>
      </c>
      <c r="G3476" s="5">
        <v>27</v>
      </c>
      <c r="H3476" s="5" t="str">
        <v>Ethan‚ Jesse</v>
      </c>
      <c r="I3476" s="5" t="str">
        <v>Planned</v>
      </c>
      <c r="J3476" s="220">
        <f>_xlfn.XLOOKUP(G3476,Calendar!$A$2:$A$300,Calendar!$B$2:$B$300)</f>
        <v>43382</v>
      </c>
      <c r="K3476" s="5" t="b">
        <f t="shared" ca="1" si="168"/>
        <v>0</v>
      </c>
      <c r="L3476" s="5" t="str">
        <f t="shared" si="169"/>
        <v>Activities+ Arts &amp; Crafts27</v>
      </c>
    </row>
    <row r="3477" spans="1:12" hidden="1" x14ac:dyDescent="0.25">
      <c r="A3477" s="217" t="str">
        <f t="shared" si="167"/>
        <v>ƒ __/__</v>
      </c>
      <c r="B3477" s="217" t="str">
        <f>IFERROR(IF(VLOOKUP(L3477,ActivityList[#Data],13,0)="Yes"," "&amp;Map,"")&amp;IF(VLOOKUP(L3477,ActivityList[#Data],14,0)="Yes"," "&amp;Timeline,IF(VLOOKUP(L3477,ActivityList[#Data],14,0)="Figure"," "&amp;Timeline&amp;Figure,"")),"")</f>
        <v/>
      </c>
      <c r="C3477" s="85" t="str">
        <v>Build a coffee table</v>
      </c>
      <c r="D3477" s="218" t="str">
        <v>+ Arts &amp; Crafts</v>
      </c>
      <c r="E3477" s="218" t="str">
        <v>Activities</v>
      </c>
      <c r="F3477" s="219">
        <v>0</v>
      </c>
      <c r="G3477" s="5">
        <v>29</v>
      </c>
      <c r="H3477" s="5" t="str">
        <v>Ethan‚ Jesse</v>
      </c>
      <c r="I3477" s="5" t="str">
        <v>Planned</v>
      </c>
      <c r="J3477" s="220">
        <f>_xlfn.XLOOKUP(G3477,Calendar!$A$2:$A$300,Calendar!$B$2:$B$300)</f>
        <v>43384</v>
      </c>
      <c r="K3477" s="5" t="b">
        <f t="shared" ca="1" si="168"/>
        <v>0</v>
      </c>
      <c r="L3477" s="5" t="str">
        <f t="shared" si="169"/>
        <v>Activities+ Arts &amp; Crafts29</v>
      </c>
    </row>
    <row r="3478" spans="1:12" hidden="1" x14ac:dyDescent="0.25">
      <c r="A3478" s="217" t="str">
        <f t="shared" si="167"/>
        <v>ƒ __/__</v>
      </c>
      <c r="B3478" s="217" t="str">
        <f>IFERROR(IF(VLOOKUP(L3478,ActivityList[#Data],13,0)="Yes"," "&amp;Map,"")&amp;IF(VLOOKUP(L3478,ActivityList[#Data],14,0)="Yes"," "&amp;Timeline,IF(VLOOKUP(L3478,ActivityList[#Data],14,0)="Figure"," "&amp;Timeline&amp;Figure,"")),"")</f>
        <v/>
      </c>
      <c r="C3478" s="85" t="str">
        <v>Make wooden craft toys</v>
      </c>
      <c r="D3478" s="218" t="str">
        <v>+ Arts &amp; Crafts</v>
      </c>
      <c r="E3478" s="218" t="str">
        <v>Activities</v>
      </c>
      <c r="F3478" s="219">
        <v>0</v>
      </c>
      <c r="G3478" s="5">
        <v>32</v>
      </c>
      <c r="H3478" s="5" t="str">
        <v>Ethan‚ Jesse</v>
      </c>
      <c r="I3478" s="5" t="str">
        <v>Planned</v>
      </c>
      <c r="J3478" s="220">
        <f>_xlfn.XLOOKUP(G3478,Calendar!$A$2:$A$300,Calendar!$B$2:$B$300)</f>
        <v>43389</v>
      </c>
      <c r="K3478" s="5" t="b">
        <f t="shared" ca="1" si="168"/>
        <v>0</v>
      </c>
      <c r="L3478" s="5" t="str">
        <f t="shared" si="169"/>
        <v>Activities+ Arts &amp; Crafts32</v>
      </c>
    </row>
    <row r="3479" spans="1:12" hidden="1" x14ac:dyDescent="0.25">
      <c r="A3479" s="217" t="str">
        <f t="shared" si="167"/>
        <v>ƒ __/__</v>
      </c>
      <c r="B3479" s="217" t="str">
        <f>IFERROR(IF(VLOOKUP(L3479,ActivityList[#Data],13,0)="Yes"," "&amp;Map,"")&amp;IF(VLOOKUP(L3479,ActivityList[#Data],14,0)="Yes"," "&amp;Timeline,IF(VLOOKUP(L3479,ActivityList[#Data],14,0)="Figure"," "&amp;Timeline&amp;Figure,"")),"")</f>
        <v/>
      </c>
      <c r="C3479" s="85" t="str">
        <v>Build a coffee table</v>
      </c>
      <c r="D3479" s="218" t="str">
        <v>+ Arts &amp; Crafts</v>
      </c>
      <c r="E3479" s="218" t="str">
        <v>Activities</v>
      </c>
      <c r="F3479" s="219">
        <v>0</v>
      </c>
      <c r="G3479" s="5">
        <v>34</v>
      </c>
      <c r="H3479" s="5" t="str">
        <v>Ethan‚ Jesse</v>
      </c>
      <c r="I3479" s="5" t="str">
        <v>Planned</v>
      </c>
      <c r="J3479" s="220">
        <f>_xlfn.XLOOKUP(G3479,Calendar!$A$2:$A$300,Calendar!$B$2:$B$300)</f>
        <v>43391</v>
      </c>
      <c r="K3479" s="5" t="b">
        <f t="shared" ca="1" si="168"/>
        <v>0</v>
      </c>
      <c r="L3479" s="5" t="str">
        <f t="shared" si="169"/>
        <v>Activities+ Arts &amp; Crafts34</v>
      </c>
    </row>
    <row r="3480" spans="1:12" hidden="1" x14ac:dyDescent="0.25">
      <c r="A3480" s="217" t="str">
        <f t="shared" si="167"/>
        <v>ƒ __/__</v>
      </c>
      <c r="B3480" s="217" t="str">
        <f>IFERROR(IF(VLOOKUP(L3480,ActivityList[#Data],13,0)="Yes"," "&amp;Map,"")&amp;IF(VLOOKUP(L3480,ActivityList[#Data],14,0)="Yes"," "&amp;Timeline,IF(VLOOKUP(L3480,ActivityList[#Data],14,0)="Figure"," "&amp;Timeline&amp;Figure,"")),"")</f>
        <v/>
      </c>
      <c r="C3480" s="85" t="str">
        <v>Fall photography competition at the Arboretum</v>
      </c>
      <c r="D3480" s="218" t="str">
        <v>+ Arts &amp; Crafts</v>
      </c>
      <c r="E3480" s="218" t="str">
        <v>Activities</v>
      </c>
      <c r="F3480" s="219">
        <v>0</v>
      </c>
      <c r="G3480" s="5">
        <v>37</v>
      </c>
      <c r="H3480" s="5" t="str">
        <v>Ethan‚ Jesse</v>
      </c>
      <c r="I3480" s="5" t="str">
        <v>Planned</v>
      </c>
      <c r="J3480" s="220">
        <f>_xlfn.XLOOKUP(G3480,Calendar!$A$2:$A$300,Calendar!$B$2:$B$300)</f>
        <v>43396</v>
      </c>
      <c r="K3480" s="5" t="b">
        <f t="shared" ca="1" si="168"/>
        <v>0</v>
      </c>
      <c r="L3480" s="5" t="str">
        <f t="shared" si="169"/>
        <v>Activities+ Arts &amp; Crafts37</v>
      </c>
    </row>
    <row r="3481" spans="1:12" hidden="1" x14ac:dyDescent="0.25">
      <c r="A3481" s="217" t="str">
        <f t="shared" si="167"/>
        <v>ƒ __/__</v>
      </c>
      <c r="B3481" s="217" t="str">
        <f>IFERROR(IF(VLOOKUP(L3481,ActivityList[#Data],13,0)="Yes"," "&amp;Map,"")&amp;IF(VLOOKUP(L3481,ActivityList[#Data],14,0)="Yes"," "&amp;Timeline,IF(VLOOKUP(L3481,ActivityList[#Data],14,0)="Figure"," "&amp;Timeline&amp;Figure,"")),"")</f>
        <v/>
      </c>
      <c r="C3481" s="85" t="str">
        <v>Paint the coffee table</v>
      </c>
      <c r="D3481" s="218" t="str">
        <v>+ Arts &amp; Crafts</v>
      </c>
      <c r="E3481" s="218" t="str">
        <v>Activities</v>
      </c>
      <c r="F3481" s="219">
        <v>0</v>
      </c>
      <c r="G3481" s="5">
        <v>39</v>
      </c>
      <c r="H3481" s="5" t="str">
        <v>Ethan‚ Jesse</v>
      </c>
      <c r="I3481" s="5" t="str">
        <v>Planned</v>
      </c>
      <c r="J3481" s="220">
        <f>_xlfn.XLOOKUP(G3481,Calendar!$A$2:$A$300,Calendar!$B$2:$B$300)</f>
        <v>43398</v>
      </c>
      <c r="K3481" s="5" t="b">
        <f t="shared" ca="1" si="168"/>
        <v>0</v>
      </c>
      <c r="L3481" s="5" t="str">
        <f t="shared" si="169"/>
        <v>Activities+ Arts &amp; Crafts39</v>
      </c>
    </row>
    <row r="3482" spans="1:12" hidden="1" x14ac:dyDescent="0.25">
      <c r="A3482" s="217" t="str">
        <f t="shared" si="167"/>
        <v>ƒ __/__</v>
      </c>
      <c r="B3482" s="217" t="str">
        <f>IFERROR(IF(VLOOKUP(L3482,ActivityList[#Data],13,0)="Yes"," "&amp;Map,"")&amp;IF(VLOOKUP(L3482,ActivityList[#Data],14,0)="Yes"," "&amp;Timeline,IF(VLOOKUP(L3482,ActivityList[#Data],14,0)="Figure"," "&amp;Timeline&amp;Figure,"")),"")</f>
        <v/>
      </c>
      <c r="C3482" s="85" t="str">
        <v>Make birthday thank you cards</v>
      </c>
      <c r="D3482" s="218" t="str">
        <v>+ Arts &amp; Crafts</v>
      </c>
      <c r="E3482" s="218" t="str">
        <v>Activities</v>
      </c>
      <c r="F3482" s="219">
        <v>0</v>
      </c>
      <c r="G3482" s="5">
        <v>42</v>
      </c>
      <c r="H3482" s="5" t="str">
        <v>Ethan‚ Jesse</v>
      </c>
      <c r="I3482" s="5" t="str">
        <v>Planned</v>
      </c>
      <c r="J3482" s="220">
        <f>_xlfn.XLOOKUP(G3482,Calendar!$A$2:$A$300,Calendar!$B$2:$B$300)</f>
        <v>43403</v>
      </c>
      <c r="K3482" s="5" t="b">
        <f t="shared" ca="1" si="168"/>
        <v>0</v>
      </c>
      <c r="L3482" s="5" t="str">
        <f t="shared" si="169"/>
        <v>Activities+ Arts &amp; Crafts42</v>
      </c>
    </row>
    <row r="3483" spans="1:12" hidden="1" x14ac:dyDescent="0.25">
      <c r="A3483" s="217" t="str">
        <f t="shared" si="167"/>
        <v>ƒ __/__</v>
      </c>
      <c r="B3483" s="217" t="str">
        <f>IFERROR(IF(VLOOKUP(L3483,ActivityList[#Data],13,0)="Yes"," "&amp;Map,"")&amp;IF(VLOOKUP(L3483,ActivityList[#Data],14,0)="Yes"," "&amp;Timeline,IF(VLOOKUP(L3483,ActivityList[#Data],14,0)="Figure"," "&amp;Timeline&amp;Figure,"")),"")</f>
        <v/>
      </c>
      <c r="C3483" s="85" t="str">
        <v>Make things with Lego</v>
      </c>
      <c r="D3483" s="218" t="str">
        <v>+ Arts &amp; Crafts</v>
      </c>
      <c r="E3483" s="218" t="str">
        <v>Activities</v>
      </c>
      <c r="F3483" s="219">
        <v>0</v>
      </c>
      <c r="G3483" s="5">
        <v>44</v>
      </c>
      <c r="H3483" s="5" t="str">
        <v>Ethan‚ Jesse</v>
      </c>
      <c r="I3483" s="5" t="str">
        <v>Planned</v>
      </c>
      <c r="J3483" s="220">
        <f>_xlfn.XLOOKUP(G3483,Calendar!$A$2:$A$300,Calendar!$B$2:$B$300)</f>
        <v>43405</v>
      </c>
      <c r="K3483" s="5" t="b">
        <f t="shared" ca="1" si="168"/>
        <v>0</v>
      </c>
      <c r="L3483" s="5" t="str">
        <f t="shared" si="169"/>
        <v>Activities+ Arts &amp; Crafts44</v>
      </c>
    </row>
    <row r="3484" spans="1:12" hidden="1" x14ac:dyDescent="0.25">
      <c r="A3484" s="217" t="str">
        <f t="shared" si="167"/>
        <v>ƒ __/__</v>
      </c>
      <c r="B3484" s="217" t="str">
        <f>IFERROR(IF(VLOOKUP(L3484,ActivityList[#Data],13,0)="Yes"," "&amp;Map,"")&amp;IF(VLOOKUP(L3484,ActivityList[#Data],14,0)="Yes"," "&amp;Timeline,IF(VLOOKUP(L3484,ActivityList[#Data],14,0)="Figure"," "&amp;Timeline&amp;Figure,"")),"")</f>
        <v/>
      </c>
      <c r="C3484" s="85" t="str">
        <v>Do an arts &amp; crafts activity</v>
      </c>
      <c r="D3484" s="218" t="str">
        <v>+ Arts &amp; Crafts</v>
      </c>
      <c r="E3484" s="218" t="str">
        <v>Activities</v>
      </c>
      <c r="F3484" s="219">
        <v>0</v>
      </c>
      <c r="G3484" s="5">
        <v>47</v>
      </c>
      <c r="H3484" s="5" t="str">
        <v>Ethan‚ Jesse</v>
      </c>
      <c r="I3484" s="5" t="str">
        <v>Planned</v>
      </c>
      <c r="J3484" s="220">
        <f>_xlfn.XLOOKUP(G3484,Calendar!$A$2:$A$300,Calendar!$B$2:$B$300)</f>
        <v>43410</v>
      </c>
      <c r="K3484" s="5" t="b">
        <f t="shared" ca="1" si="168"/>
        <v>0</v>
      </c>
      <c r="L3484" s="5" t="str">
        <f t="shared" si="169"/>
        <v>Activities+ Arts &amp; Crafts47</v>
      </c>
    </row>
    <row r="3485" spans="1:12" hidden="1" x14ac:dyDescent="0.25">
      <c r="A3485" s="217" t="str">
        <f t="shared" si="167"/>
        <v>ƒ __/__</v>
      </c>
      <c r="B3485" s="217" t="str">
        <f>IFERROR(IF(VLOOKUP(L3485,ActivityList[#Data],13,0)="Yes"," "&amp;Map,"")&amp;IF(VLOOKUP(L3485,ActivityList[#Data],14,0)="Yes"," "&amp;Timeline,IF(VLOOKUP(L3485,ActivityList[#Data],14,0)="Figure"," "&amp;Timeline&amp;Figure,"")),"")</f>
        <v/>
      </c>
      <c r="C3485" s="85" t="str">
        <v>Do an arts &amp; crafts activity</v>
      </c>
      <c r="D3485" s="218" t="str">
        <v>+ Arts &amp; Crafts</v>
      </c>
      <c r="E3485" s="218" t="str">
        <v>Activities</v>
      </c>
      <c r="F3485" s="219">
        <v>0</v>
      </c>
      <c r="G3485" s="5">
        <v>49</v>
      </c>
      <c r="H3485" s="5" t="str">
        <v>Ethan‚ Jesse</v>
      </c>
      <c r="I3485" s="5" t="str">
        <v>Planned</v>
      </c>
      <c r="J3485" s="220">
        <f>_xlfn.XLOOKUP(G3485,Calendar!$A$2:$A$300,Calendar!$B$2:$B$300)</f>
        <v>43412</v>
      </c>
      <c r="K3485" s="5" t="b">
        <f t="shared" ca="1" si="168"/>
        <v>0</v>
      </c>
      <c r="L3485" s="5" t="str">
        <f t="shared" si="169"/>
        <v>Activities+ Arts &amp; Crafts49</v>
      </c>
    </row>
    <row r="3486" spans="1:12" hidden="1" x14ac:dyDescent="0.25">
      <c r="A3486" s="217" t="str">
        <f t="shared" si="167"/>
        <v>ƒ __/__</v>
      </c>
      <c r="B3486" s="217" t="str">
        <f>IFERROR(IF(VLOOKUP(L3486,ActivityList[#Data],13,0)="Yes"," "&amp;Map,"")&amp;IF(VLOOKUP(L3486,ActivityList[#Data],14,0)="Yes"," "&amp;Timeline,IF(VLOOKUP(L3486,ActivityList[#Data],14,0)="Figure"," "&amp;Timeline&amp;Figure,"")),"")</f>
        <v/>
      </c>
      <c r="C3486" s="85" t="str">
        <v>Do an arts &amp; crafts activity</v>
      </c>
      <c r="D3486" s="218" t="str">
        <v>+ Arts &amp; Crafts</v>
      </c>
      <c r="E3486" s="218" t="str">
        <v>Activities</v>
      </c>
      <c r="F3486" s="219">
        <v>0</v>
      </c>
      <c r="G3486" s="5">
        <v>52</v>
      </c>
      <c r="H3486" s="5" t="str">
        <v>Ethan‚ Jesse</v>
      </c>
      <c r="I3486" s="5" t="str">
        <v>Planned</v>
      </c>
      <c r="J3486" s="220">
        <f>_xlfn.XLOOKUP(G3486,Calendar!$A$2:$A$300,Calendar!$B$2:$B$300)</f>
        <v>43417</v>
      </c>
      <c r="K3486" s="5" t="b">
        <f t="shared" ca="1" si="168"/>
        <v>0</v>
      </c>
      <c r="L3486" s="5" t="str">
        <f t="shared" si="169"/>
        <v>Activities+ Arts &amp; Crafts52</v>
      </c>
    </row>
    <row r="3487" spans="1:12" hidden="1" x14ac:dyDescent="0.25">
      <c r="A3487" s="217" t="str">
        <f t="shared" si="167"/>
        <v>ƒ __/__</v>
      </c>
      <c r="B3487" s="217" t="str">
        <f>IFERROR(IF(VLOOKUP(L3487,ActivityList[#Data],13,0)="Yes"," "&amp;Map,"")&amp;IF(VLOOKUP(L3487,ActivityList[#Data],14,0)="Yes"," "&amp;Timeline,IF(VLOOKUP(L3487,ActivityList[#Data],14,0)="Figure"," "&amp;Timeline&amp;Figure,"")),"")</f>
        <v/>
      </c>
      <c r="C3487" s="85" t="str">
        <v>Do an arts &amp; crafts activity</v>
      </c>
      <c r="D3487" s="218" t="str">
        <v>+ Arts &amp; Crafts</v>
      </c>
      <c r="E3487" s="218" t="str">
        <v>Activities</v>
      </c>
      <c r="F3487" s="219">
        <v>0</v>
      </c>
      <c r="G3487" s="5">
        <v>54</v>
      </c>
      <c r="H3487" s="5" t="str">
        <v>Ethan‚ Jesse</v>
      </c>
      <c r="I3487" s="5" t="str">
        <v>Planned</v>
      </c>
      <c r="J3487" s="220">
        <f>_xlfn.XLOOKUP(G3487,Calendar!$A$2:$A$300,Calendar!$B$2:$B$300)</f>
        <v>43419</v>
      </c>
      <c r="K3487" s="5" t="b">
        <f t="shared" ca="1" si="168"/>
        <v>0</v>
      </c>
      <c r="L3487" s="5" t="str">
        <f t="shared" si="169"/>
        <v>Activities+ Arts &amp; Crafts54</v>
      </c>
    </row>
    <row r="3488" spans="1:12" hidden="1" x14ac:dyDescent="0.25">
      <c r="A3488" s="217" t="str">
        <f t="shared" si="167"/>
        <v>ƒ __/__</v>
      </c>
      <c r="B3488" s="217" t="str">
        <f>IFERROR(IF(VLOOKUP(L3488,ActivityList[#Data],13,0)="Yes"," "&amp;Map,"")&amp;IF(VLOOKUP(L3488,ActivityList[#Data],14,0)="Yes"," "&amp;Timeline,IF(VLOOKUP(L3488,ActivityList[#Data],14,0)="Figure"," "&amp;Timeline&amp;Figure,"")),"")</f>
        <v/>
      </c>
      <c r="C3488" s="85" t="str">
        <v>Write Christmas cards for the Quicks</v>
      </c>
      <c r="D3488" s="218" t="str">
        <v>+ Arts &amp; Crafts</v>
      </c>
      <c r="E3488" s="218" t="str">
        <v>Activities</v>
      </c>
      <c r="F3488" s="219">
        <v>0</v>
      </c>
      <c r="G3488" s="5">
        <v>57</v>
      </c>
      <c r="H3488" s="5" t="str">
        <v>Ethan‚ Jesse</v>
      </c>
      <c r="I3488" s="5" t="str">
        <v>Planned</v>
      </c>
      <c r="J3488" s="220">
        <f>_xlfn.XLOOKUP(G3488,Calendar!$A$2:$A$300,Calendar!$B$2:$B$300)</f>
        <v>43424</v>
      </c>
      <c r="K3488" s="5" t="b">
        <f t="shared" ca="1" si="168"/>
        <v>0</v>
      </c>
      <c r="L3488" s="5" t="str">
        <f t="shared" si="169"/>
        <v>Activities+ Arts &amp; Crafts57</v>
      </c>
    </row>
    <row r="3489" spans="1:12" hidden="1" x14ac:dyDescent="0.25">
      <c r="A3489" s="217" t="str">
        <f t="shared" si="167"/>
        <v>ƒ __/__</v>
      </c>
      <c r="B3489" s="217" t="str">
        <f>IFERROR(IF(VLOOKUP(L3489,ActivityList[#Data],13,0)="Yes"," "&amp;Map,"")&amp;IF(VLOOKUP(L3489,ActivityList[#Data],14,0)="Yes"," "&amp;Timeline,IF(VLOOKUP(L3489,ActivityList[#Data],14,0)="Figure"," "&amp;Timeline&amp;Figure,"")),"")</f>
        <v/>
      </c>
      <c r="C3489" s="85" t="str">
        <v>Make things with Lego</v>
      </c>
      <c r="D3489" s="218" t="str">
        <v>+ Arts &amp; Crafts</v>
      </c>
      <c r="E3489" s="218" t="str">
        <v>Activities</v>
      </c>
      <c r="F3489" s="219">
        <v>0</v>
      </c>
      <c r="G3489" s="5">
        <v>59</v>
      </c>
      <c r="H3489" s="5" t="str">
        <v>Ethan‚ Jesse</v>
      </c>
      <c r="I3489" s="5" t="str">
        <v>Planned</v>
      </c>
      <c r="J3489" s="220">
        <f>_xlfn.XLOOKUP(G3489,Calendar!$A$2:$A$300,Calendar!$B$2:$B$300)</f>
        <v>43426</v>
      </c>
      <c r="K3489" s="5" t="b">
        <f t="shared" ca="1" si="168"/>
        <v>0</v>
      </c>
      <c r="L3489" s="5" t="str">
        <f t="shared" si="169"/>
        <v>Activities+ Arts &amp; Crafts59</v>
      </c>
    </row>
    <row r="3490" spans="1:12" hidden="1" x14ac:dyDescent="0.25">
      <c r="A3490" s="217" t="str">
        <f t="shared" si="167"/>
        <v>ƒ __/__</v>
      </c>
      <c r="B3490" s="217" t="str">
        <f>IFERROR(IF(VLOOKUP(L3490,ActivityList[#Data],13,0)="Yes"," "&amp;Map,"")&amp;IF(VLOOKUP(L3490,ActivityList[#Data],14,0)="Yes"," "&amp;Timeline,IF(VLOOKUP(L3490,ActivityList[#Data],14,0)="Figure"," "&amp;Timeline&amp;Figure,"")),"")</f>
        <v/>
      </c>
      <c r="C3490" s="85" t="str">
        <v>Culinary arts</v>
      </c>
      <c r="D3490" s="218" t="str">
        <v>+ Arts &amp; Crafts</v>
      </c>
      <c r="E3490" s="218" t="str">
        <v>Activities</v>
      </c>
      <c r="F3490" s="219">
        <v>0</v>
      </c>
      <c r="G3490" s="5">
        <v>62</v>
      </c>
      <c r="H3490" s="5" t="str">
        <v>Ethan‚ Jesse</v>
      </c>
      <c r="I3490" s="5" t="str">
        <v>Planned</v>
      </c>
      <c r="J3490" s="220">
        <f>_xlfn.XLOOKUP(G3490,Calendar!$A$2:$A$300,Calendar!$B$2:$B$300)</f>
        <v>43431</v>
      </c>
      <c r="K3490" s="5" t="b">
        <f t="shared" ca="1" si="168"/>
        <v>0</v>
      </c>
      <c r="L3490" s="5" t="str">
        <f t="shared" si="169"/>
        <v>Activities+ Arts &amp; Crafts62</v>
      </c>
    </row>
    <row r="3491" spans="1:12" hidden="1" x14ac:dyDescent="0.25">
      <c r="A3491" s="217" t="str">
        <f t="shared" si="167"/>
        <v>ƒ __/__</v>
      </c>
      <c r="B3491" s="217" t="str">
        <f>IFERROR(IF(VLOOKUP(L3491,ActivityList[#Data],13,0)="Yes"," "&amp;Map,"")&amp;IF(VLOOKUP(L3491,ActivityList[#Data],14,0)="Yes"," "&amp;Timeline,IF(VLOOKUP(L3491,ActivityList[#Data],14,0)="Figure"," "&amp;Timeline&amp;Figure,"")),"")</f>
        <v/>
      </c>
      <c r="C3491" s="85" t="str">
        <v>Look at the operation of a film camera</v>
      </c>
      <c r="D3491" s="218" t="str">
        <v>+ Arts &amp; Crafts</v>
      </c>
      <c r="E3491" s="218" t="str">
        <v>Activities</v>
      </c>
      <c r="F3491" s="219">
        <v>0</v>
      </c>
      <c r="G3491" s="5">
        <v>64</v>
      </c>
      <c r="H3491" s="5" t="str">
        <v>Ethan‚ Jesse</v>
      </c>
      <c r="I3491" s="5" t="str">
        <v>Planned</v>
      </c>
      <c r="J3491" s="220">
        <f>_xlfn.XLOOKUP(G3491,Calendar!$A$2:$A$300,Calendar!$B$2:$B$300)</f>
        <v>43433</v>
      </c>
      <c r="K3491" s="5" t="b">
        <f t="shared" ca="1" si="168"/>
        <v>0</v>
      </c>
      <c r="L3491" s="5" t="str">
        <f t="shared" si="169"/>
        <v>Activities+ Arts &amp; Crafts64</v>
      </c>
    </row>
    <row r="3492" spans="1:12" hidden="1" x14ac:dyDescent="0.25">
      <c r="A3492" s="217" t="str">
        <f t="shared" si="167"/>
        <v>ƒ __/__</v>
      </c>
      <c r="B3492" s="217" t="str">
        <f>IFERROR(IF(VLOOKUP(L3492,ActivityList[#Data],13,0)="Yes"," "&amp;Map,"")&amp;IF(VLOOKUP(L3492,ActivityList[#Data],14,0)="Yes"," "&amp;Timeline,IF(VLOOKUP(L3492,ActivityList[#Data],14,0)="Figure"," "&amp;Timeline&amp;Figure,"")),"")</f>
        <v/>
      </c>
      <c r="C3492" s="85" t="str">
        <v>Do an Armour of God colouring activity</v>
      </c>
      <c r="D3492" s="218" t="str">
        <v>+ Arts &amp; Crafts</v>
      </c>
      <c r="E3492" s="218" t="str">
        <v>Activities</v>
      </c>
      <c r="F3492" s="219">
        <v>0</v>
      </c>
      <c r="G3492" s="5">
        <v>67</v>
      </c>
      <c r="H3492" s="5" t="str">
        <v>Ethan‚ Jesse</v>
      </c>
      <c r="I3492" s="5" t="str">
        <v>Planned</v>
      </c>
      <c r="J3492" s="220">
        <f>_xlfn.XLOOKUP(G3492,Calendar!$A$2:$A$300,Calendar!$B$2:$B$300)</f>
        <v>43438</v>
      </c>
      <c r="K3492" s="5" t="b">
        <f t="shared" ca="1" si="168"/>
        <v>0</v>
      </c>
      <c r="L3492" s="5" t="str">
        <f t="shared" si="169"/>
        <v>Activities+ Arts &amp; Crafts67</v>
      </c>
    </row>
    <row r="3493" spans="1:12" hidden="1" x14ac:dyDescent="0.25">
      <c r="A3493" s="217" t="str">
        <f t="shared" si="167"/>
        <v>ƒ __/__</v>
      </c>
      <c r="B3493" s="217" t="str">
        <f>IFERROR(IF(VLOOKUP(L3493,ActivityList[#Data],13,0)="Yes"," "&amp;Map,"")&amp;IF(VLOOKUP(L3493,ActivityList[#Data],14,0)="Yes"," "&amp;Timeline,IF(VLOOKUP(L3493,ActivityList[#Data],14,0)="Figure"," "&amp;Timeline&amp;Figure,"")),"")</f>
        <v/>
      </c>
      <c r="C3493" s="85" t="str">
        <v>Write Christmas cards for the neighbours</v>
      </c>
      <c r="D3493" s="218" t="str">
        <v>+ Arts &amp; Crafts</v>
      </c>
      <c r="E3493" s="218" t="str">
        <v>Activities</v>
      </c>
      <c r="F3493" s="219">
        <v>0</v>
      </c>
      <c r="G3493" s="5">
        <v>69</v>
      </c>
      <c r="H3493" s="5" t="str">
        <v>Ethan‚ Jesse</v>
      </c>
      <c r="I3493" s="5" t="str">
        <v>Planned</v>
      </c>
      <c r="J3493" s="220">
        <f>_xlfn.XLOOKUP(G3493,Calendar!$A$2:$A$300,Calendar!$B$2:$B$300)</f>
        <v>43440</v>
      </c>
      <c r="K3493" s="5" t="b">
        <f t="shared" ca="1" si="168"/>
        <v>0</v>
      </c>
      <c r="L3493" s="5" t="str">
        <f t="shared" si="169"/>
        <v>Activities+ Arts &amp; Crafts69</v>
      </c>
    </row>
    <row r="3494" spans="1:12" hidden="1" x14ac:dyDescent="0.25">
      <c r="A3494" s="217" t="str">
        <f t="shared" si="167"/>
        <v>ƒ __/__</v>
      </c>
      <c r="B3494" s="217" t="str">
        <f>IFERROR(IF(VLOOKUP(L3494,ActivityList[#Data],13,0)="Yes"," "&amp;Map,"")&amp;IF(VLOOKUP(L3494,ActivityList[#Data],14,0)="Yes"," "&amp;Timeline,IF(VLOOKUP(L3494,ActivityList[#Data],14,0)="Figure"," "&amp;Timeline&amp;Figure,"")),"")</f>
        <v/>
      </c>
      <c r="C3494" s="85" t="str">
        <v>Make Christmas streamers</v>
      </c>
      <c r="D3494" s="218" t="str">
        <v>+ Arts &amp; Crafts</v>
      </c>
      <c r="E3494" s="218" t="str">
        <v>Activities</v>
      </c>
      <c r="F3494" s="219">
        <v>0</v>
      </c>
      <c r="G3494" s="5">
        <v>72</v>
      </c>
      <c r="H3494" s="5" t="str">
        <v>Ethan‚ Jesse</v>
      </c>
      <c r="I3494" s="5" t="str">
        <v>Planned</v>
      </c>
      <c r="J3494" s="220">
        <f>_xlfn.XLOOKUP(G3494,Calendar!$A$2:$A$300,Calendar!$B$2:$B$300)</f>
        <v>43445</v>
      </c>
      <c r="K3494" s="5" t="b">
        <f t="shared" ca="1" si="168"/>
        <v>0</v>
      </c>
      <c r="L3494" s="5" t="str">
        <f t="shared" si="169"/>
        <v>Activities+ Arts &amp; Crafts72</v>
      </c>
    </row>
    <row r="3495" spans="1:12" hidden="1" x14ac:dyDescent="0.25">
      <c r="A3495" s="217" t="str">
        <f t="shared" si="167"/>
        <v>ƒ __/__</v>
      </c>
      <c r="B3495" s="217" t="str">
        <f>IFERROR(IF(VLOOKUP(L3495,ActivityList[#Data],13,0)="Yes"," "&amp;Map,"")&amp;IF(VLOOKUP(L3495,ActivityList[#Data],14,0)="Yes"," "&amp;Timeline,IF(VLOOKUP(L3495,ActivityList[#Data],14,0)="Figure"," "&amp;Timeline&amp;Figure,"")),"")</f>
        <v/>
      </c>
      <c r="C3495" s="85" t="str">
        <v>Make wooden craft toys</v>
      </c>
      <c r="D3495" s="218" t="str">
        <v>+ Arts &amp; Crafts</v>
      </c>
      <c r="E3495" s="218" t="str">
        <v>Activities</v>
      </c>
      <c r="F3495" s="219">
        <v>0</v>
      </c>
      <c r="G3495" s="5">
        <v>74</v>
      </c>
      <c r="H3495" s="5" t="str">
        <v>Ethan‚ Jesse</v>
      </c>
      <c r="I3495" s="5" t="str">
        <v>Planned</v>
      </c>
      <c r="J3495" s="220">
        <f>_xlfn.XLOOKUP(G3495,Calendar!$A$2:$A$300,Calendar!$B$2:$B$300)</f>
        <v>43447</v>
      </c>
      <c r="K3495" s="5" t="b">
        <f t="shared" ca="1" si="168"/>
        <v>0</v>
      </c>
      <c r="L3495" s="5" t="str">
        <f t="shared" si="169"/>
        <v>Activities+ Arts &amp; Crafts74</v>
      </c>
    </row>
    <row r="3496" spans="1:12" hidden="1" x14ac:dyDescent="0.25">
      <c r="A3496" s="217" t="str">
        <f t="shared" si="167"/>
        <v>ƒ __/__</v>
      </c>
      <c r="B3496" s="217" t="str">
        <f>IFERROR(IF(VLOOKUP(L3496,ActivityList[#Data],13,0)="Yes"," "&amp;Map,"")&amp;IF(VLOOKUP(L3496,ActivityList[#Data],14,0)="Yes"," "&amp;Timeline,IF(VLOOKUP(L3496,ActivityList[#Data],14,0)="Figure"," "&amp;Timeline&amp;Figure,"")),"")</f>
        <v/>
      </c>
      <c r="C3496" s="85" t="str">
        <v>Do a Gravitrax activity</v>
      </c>
      <c r="D3496" s="218" t="str">
        <v>+ Arts &amp; Crafts</v>
      </c>
      <c r="E3496" s="218" t="str">
        <v>Activities</v>
      </c>
      <c r="F3496" s="219">
        <v>0</v>
      </c>
      <c r="G3496" s="5">
        <v>77</v>
      </c>
      <c r="H3496" s="5" t="str">
        <v>Ethan‚ Jesse</v>
      </c>
      <c r="I3496" s="5" t="str">
        <v>Planned</v>
      </c>
      <c r="J3496" s="220">
        <f>_xlfn.XLOOKUP(G3496,Calendar!$A$2:$A$300,Calendar!$B$2:$B$300)</f>
        <v>43452</v>
      </c>
      <c r="K3496" s="5" t="b">
        <f t="shared" ca="1" si="168"/>
        <v>0</v>
      </c>
      <c r="L3496" s="5" t="str">
        <f t="shared" si="169"/>
        <v>Activities+ Arts &amp; Crafts77</v>
      </c>
    </row>
    <row r="3497" spans="1:12" hidden="1" x14ac:dyDescent="0.25">
      <c r="A3497" s="217" t="str">
        <f t="shared" si="167"/>
        <v>ƒ __/__</v>
      </c>
      <c r="B3497" s="217" t="str">
        <f>IFERROR(IF(VLOOKUP(L3497,ActivityList[#Data],13,0)="Yes"," "&amp;Map,"")&amp;IF(VLOOKUP(L3497,ActivityList[#Data],14,0)="Yes"," "&amp;Timeline,IF(VLOOKUP(L3497,ActivityList[#Data],14,0)="Figure"," "&amp;Timeline&amp;Figure,"")),"")</f>
        <v/>
      </c>
      <c r="C3497" s="85" t="str">
        <v>Colour in Mom's special colouring book</v>
      </c>
      <c r="D3497" s="218" t="str">
        <v>+ Arts &amp; Crafts</v>
      </c>
      <c r="E3497" s="218" t="str">
        <v>Activities</v>
      </c>
      <c r="F3497" s="219">
        <v>0</v>
      </c>
      <c r="G3497" s="5">
        <v>79</v>
      </c>
      <c r="H3497" s="5" t="str">
        <v>Ethan‚ Jesse</v>
      </c>
      <c r="I3497" s="5" t="str">
        <v>Planned</v>
      </c>
      <c r="J3497" s="220">
        <f>_xlfn.XLOOKUP(G3497,Calendar!$A$2:$A$300,Calendar!$B$2:$B$300)</f>
        <v>43454</v>
      </c>
      <c r="K3497" s="5" t="b">
        <f t="shared" ca="1" si="168"/>
        <v>0</v>
      </c>
      <c r="L3497" s="5" t="str">
        <f t="shared" si="169"/>
        <v>Activities+ Arts &amp; Crafts79</v>
      </c>
    </row>
    <row r="3498" spans="1:12" hidden="1" x14ac:dyDescent="0.25">
      <c r="A3498" s="217" t="str">
        <f t="shared" si="167"/>
        <v>ƒ __/__</v>
      </c>
      <c r="B3498" s="217" t="str">
        <f>IFERROR(IF(VLOOKUP(L3498,ActivityList[#Data],13,0)="Yes"," "&amp;Map,"")&amp;IF(VLOOKUP(L3498,ActivityList[#Data],14,0)="Yes"," "&amp;Timeline,IF(VLOOKUP(L3498,ActivityList[#Data],14,0)="Figure"," "&amp;Timeline&amp;Figure,"")),"")</f>
        <v/>
      </c>
      <c r="C3498" s="85" t="str">
        <v>Make a video birthday greeting for Carmen</v>
      </c>
      <c r="D3498" s="218" t="str">
        <v>+ Arts &amp; Crafts</v>
      </c>
      <c r="E3498" s="218" t="str">
        <v>Activities</v>
      </c>
      <c r="F3498" s="219">
        <v>0</v>
      </c>
      <c r="G3498" s="5">
        <v>82</v>
      </c>
      <c r="H3498" s="5" t="str">
        <v>Ethan‚ Jesse</v>
      </c>
      <c r="I3498" s="5" t="str">
        <v>Planned</v>
      </c>
      <c r="J3498" s="220">
        <f>_xlfn.XLOOKUP(G3498,Calendar!$A$2:$A$300,Calendar!$B$2:$B$300)</f>
        <v>43462</v>
      </c>
      <c r="K3498" s="5" t="b">
        <f t="shared" ca="1" si="168"/>
        <v>0</v>
      </c>
      <c r="L3498" s="5" t="str">
        <f t="shared" si="169"/>
        <v>Activities+ Arts &amp; Crafts82</v>
      </c>
    </row>
    <row r="3499" spans="1:12" hidden="1" x14ac:dyDescent="0.25">
      <c r="A3499" s="217" t="str">
        <f t="shared" si="167"/>
        <v>ƒ __/__</v>
      </c>
      <c r="B3499" s="217" t="str">
        <f>IFERROR(IF(VLOOKUP(L3499,ActivityList[#Data],13,0)="Yes"," "&amp;Map,"")&amp;IF(VLOOKUP(L3499,ActivityList[#Data],14,0)="Yes"," "&amp;Timeline,IF(VLOOKUP(L3499,ActivityList[#Data],14,0)="Figure"," "&amp;Timeline&amp;Figure,"")),"")</f>
        <v/>
      </c>
      <c r="C3499" s="85" t="str">
        <v>Colour in Mom's special colouring book</v>
      </c>
      <c r="D3499" s="218" t="str">
        <v>+ Arts &amp; Crafts</v>
      </c>
      <c r="E3499" s="218" t="str">
        <v>Activities</v>
      </c>
      <c r="F3499" s="219">
        <v>0</v>
      </c>
      <c r="G3499" s="5">
        <v>84</v>
      </c>
      <c r="H3499" s="5" t="str">
        <v>Ethan‚ Jesse</v>
      </c>
      <c r="I3499" s="5" t="str">
        <v>Planned</v>
      </c>
      <c r="J3499" s="220">
        <f>_xlfn.XLOOKUP(G3499,Calendar!$A$2:$A$300,Calendar!$B$2:$B$300)</f>
        <v>43468</v>
      </c>
      <c r="K3499" s="5" t="b">
        <f t="shared" ca="1" si="168"/>
        <v>0</v>
      </c>
      <c r="L3499" s="5" t="str">
        <f t="shared" si="169"/>
        <v>Activities+ Arts &amp; Crafts84</v>
      </c>
    </row>
    <row r="3500" spans="1:12" hidden="1" x14ac:dyDescent="0.25">
      <c r="A3500" s="217" t="str">
        <f t="shared" si="167"/>
        <v>ƒ __/__</v>
      </c>
      <c r="B3500" s="217" t="str">
        <f>IFERROR(IF(VLOOKUP(L3500,ActivityList[#Data],13,0)="Yes"," "&amp;Map,"")&amp;IF(VLOOKUP(L3500,ActivityList[#Data],14,0)="Yes"," "&amp;Timeline,IF(VLOOKUP(L3500,ActivityList[#Data],14,0)="Figure"," "&amp;Timeline&amp;Figure,"")),"")</f>
        <v/>
      </c>
      <c r="C3500" s="85" t="str">
        <v>Paint wall art</v>
      </c>
      <c r="D3500" s="218" t="str">
        <v>+ Arts &amp; Crafts</v>
      </c>
      <c r="E3500" s="218" t="str">
        <v>Activities</v>
      </c>
      <c r="F3500" s="219">
        <v>0</v>
      </c>
      <c r="G3500" s="5">
        <v>87</v>
      </c>
      <c r="H3500" s="5" t="str">
        <v>Ethan‚ Jesse</v>
      </c>
      <c r="I3500" s="5" t="str">
        <v>Planned</v>
      </c>
      <c r="J3500" s="220">
        <f>_xlfn.XLOOKUP(G3500,Calendar!$A$2:$A$300,Calendar!$B$2:$B$300)</f>
        <v>43473</v>
      </c>
      <c r="K3500" s="5" t="b">
        <f t="shared" ca="1" si="168"/>
        <v>0</v>
      </c>
      <c r="L3500" s="5" t="str">
        <f t="shared" si="169"/>
        <v>Activities+ Arts &amp; Crafts87</v>
      </c>
    </row>
    <row r="3501" spans="1:12" hidden="1" x14ac:dyDescent="0.25">
      <c r="A3501" s="217" t="str">
        <f t="shared" si="167"/>
        <v>ƒ __/__</v>
      </c>
      <c r="B3501" s="217" t="str">
        <f>IFERROR(IF(VLOOKUP(L3501,ActivityList[#Data],13,0)="Yes"," "&amp;Map,"")&amp;IF(VLOOKUP(L3501,ActivityList[#Data],14,0)="Yes"," "&amp;Timeline,IF(VLOOKUP(L3501,ActivityList[#Data],14,0)="Figure"," "&amp;Timeline&amp;Figure,"")),"")</f>
        <v/>
      </c>
      <c r="C3501" s="85" t="str">
        <v>Make a cupcake stand</v>
      </c>
      <c r="D3501" s="218" t="str">
        <v>+ Arts &amp; Crafts</v>
      </c>
      <c r="E3501" s="218" t="str">
        <v>Activities</v>
      </c>
      <c r="F3501" s="219">
        <v>0</v>
      </c>
      <c r="G3501" s="5">
        <v>89</v>
      </c>
      <c r="H3501" s="5" t="str">
        <v>Ethan‚ Jesse</v>
      </c>
      <c r="I3501" s="5" t="str">
        <v>Planned</v>
      </c>
      <c r="J3501" s="220">
        <f>_xlfn.XLOOKUP(G3501,Calendar!$A$2:$A$300,Calendar!$B$2:$B$300)</f>
        <v>43475</v>
      </c>
      <c r="K3501" s="5" t="b">
        <f t="shared" ca="1" si="168"/>
        <v>0</v>
      </c>
      <c r="L3501" s="5" t="str">
        <f t="shared" si="169"/>
        <v>Activities+ Arts &amp; Crafts89</v>
      </c>
    </row>
    <row r="3502" spans="1:12" hidden="1" x14ac:dyDescent="0.25">
      <c r="A3502" s="217" t="str">
        <f t="shared" si="167"/>
        <v>ƒ __/__</v>
      </c>
      <c r="B3502" s="217" t="str">
        <f>IFERROR(IF(VLOOKUP(L3502,ActivityList[#Data],13,0)="Yes"," "&amp;Map,"")&amp;IF(VLOOKUP(L3502,ActivityList[#Data],14,0)="Yes"," "&amp;Timeline,IF(VLOOKUP(L3502,ActivityList[#Data],14,0)="Figure"," "&amp;Timeline&amp;Figure,"")),"")</f>
        <v/>
      </c>
      <c r="C3502" s="85" t="str">
        <v>Do a Gravitrax activity</v>
      </c>
      <c r="D3502" s="218" t="str">
        <v>+ Arts &amp; Crafts</v>
      </c>
      <c r="E3502" s="218" t="str">
        <v>Activities</v>
      </c>
      <c r="F3502" s="219">
        <v>0</v>
      </c>
      <c r="G3502" s="5">
        <v>92</v>
      </c>
      <c r="H3502" s="5" t="str">
        <v>Ethan‚ Jesse</v>
      </c>
      <c r="I3502" s="5" t="str">
        <v>Planned</v>
      </c>
      <c r="J3502" s="220">
        <f>_xlfn.XLOOKUP(G3502,Calendar!$A$2:$A$300,Calendar!$B$2:$B$300)</f>
        <v>43480</v>
      </c>
      <c r="K3502" s="5" t="b">
        <f t="shared" ca="1" si="168"/>
        <v>0</v>
      </c>
      <c r="L3502" s="5" t="str">
        <f t="shared" si="169"/>
        <v>Activities+ Arts &amp; Crafts92</v>
      </c>
    </row>
    <row r="3503" spans="1:12" hidden="1" x14ac:dyDescent="0.25">
      <c r="A3503" s="217" t="str">
        <f t="shared" si="167"/>
        <v>ƒ __/__</v>
      </c>
      <c r="B3503" s="217" t="str">
        <f>IFERROR(IF(VLOOKUP(L3503,ActivityList[#Data],13,0)="Yes"," "&amp;Map,"")&amp;IF(VLOOKUP(L3503,ActivityList[#Data],14,0)="Yes"," "&amp;Timeline,IF(VLOOKUP(L3503,ActivityList[#Data],14,0)="Figure"," "&amp;Timeline&amp;Figure,"")),"")</f>
        <v/>
      </c>
      <c r="C3503" s="85" t="str">
        <v>Add new recipes to recipe book</v>
      </c>
      <c r="D3503" s="218" t="str">
        <v>+ Arts &amp; Crafts</v>
      </c>
      <c r="E3503" s="218" t="str">
        <v>Activities</v>
      </c>
      <c r="F3503" s="219">
        <v>0</v>
      </c>
      <c r="G3503" s="5">
        <v>94</v>
      </c>
      <c r="H3503" s="5" t="str">
        <v>Ethan‚ Jesse</v>
      </c>
      <c r="I3503" s="5" t="str">
        <v>Planned</v>
      </c>
      <c r="J3503" s="220">
        <f>_xlfn.XLOOKUP(G3503,Calendar!$A$2:$A$300,Calendar!$B$2:$B$300)</f>
        <v>43482</v>
      </c>
      <c r="K3503" s="5" t="b">
        <f t="shared" ca="1" si="168"/>
        <v>0</v>
      </c>
      <c r="L3503" s="5" t="str">
        <f t="shared" si="169"/>
        <v>Activities+ Arts &amp; Crafts94</v>
      </c>
    </row>
    <row r="3504" spans="1:12" hidden="1" x14ac:dyDescent="0.25">
      <c r="A3504" s="217" t="str">
        <f t="shared" si="167"/>
        <v>ƒ __/__</v>
      </c>
      <c r="B3504" s="217" t="str">
        <f>IFERROR(IF(VLOOKUP(L3504,ActivityList[#Data],13,0)="Yes"," "&amp;Map,"")&amp;IF(VLOOKUP(L3504,ActivityList[#Data],14,0)="Yes"," "&amp;Timeline,IF(VLOOKUP(L3504,ActivityList[#Data],14,0)="Figure"," "&amp;Timeline&amp;Figure,"")),"")</f>
        <v/>
      </c>
      <c r="C3504" s="85" t="str">
        <v>Thank yous for Christmas Gifts</v>
      </c>
      <c r="D3504" s="218" t="str">
        <v>+ Arts &amp; Crafts</v>
      </c>
      <c r="E3504" s="218" t="str">
        <v>Activities</v>
      </c>
      <c r="F3504" s="219">
        <v>0</v>
      </c>
      <c r="G3504" s="5">
        <v>97</v>
      </c>
      <c r="H3504" s="5" t="str">
        <v>Ethan‚ Jesse</v>
      </c>
      <c r="I3504" s="5" t="str">
        <v>Planned</v>
      </c>
      <c r="J3504" s="220">
        <f>_xlfn.XLOOKUP(G3504,Calendar!$A$2:$A$300,Calendar!$B$2:$B$300)</f>
        <v>43487</v>
      </c>
      <c r="K3504" s="5" t="b">
        <f t="shared" ca="1" si="168"/>
        <v>0</v>
      </c>
      <c r="L3504" s="5" t="str">
        <f t="shared" si="169"/>
        <v>Activities+ Arts &amp; Crafts97</v>
      </c>
    </row>
    <row r="3505" spans="1:12" hidden="1" x14ac:dyDescent="0.25">
      <c r="A3505" s="217" t="str">
        <f t="shared" si="167"/>
        <v>ƒ __/__</v>
      </c>
      <c r="B3505" s="217" t="str">
        <f>IFERROR(IF(VLOOKUP(L3505,ActivityList[#Data],13,0)="Yes"," "&amp;Map,"")&amp;IF(VLOOKUP(L3505,ActivityList[#Data],14,0)="Yes"," "&amp;Timeline,IF(VLOOKUP(L3505,ActivityList[#Data],14,0)="Figure"," "&amp;Timeline&amp;Figure,"")),"")</f>
        <v/>
      </c>
      <c r="C3505" s="85" t="str">
        <v>Picture book colouring</v>
      </c>
      <c r="D3505" s="218" t="str">
        <v>+ Arts &amp; Crafts</v>
      </c>
      <c r="E3505" s="218" t="str">
        <v>Activities</v>
      </c>
      <c r="F3505" s="219">
        <v>0</v>
      </c>
      <c r="G3505" s="5">
        <v>99</v>
      </c>
      <c r="H3505" s="5" t="str">
        <v>Ethan‚ Jesse</v>
      </c>
      <c r="I3505" s="5" t="str">
        <v>Planned</v>
      </c>
      <c r="J3505" s="220">
        <f>_xlfn.XLOOKUP(G3505,Calendar!$A$2:$A$300,Calendar!$B$2:$B$300)</f>
        <v>43489</v>
      </c>
      <c r="K3505" s="5" t="b">
        <f t="shared" ca="1" si="168"/>
        <v>0</v>
      </c>
      <c r="L3505" s="5" t="str">
        <f t="shared" si="169"/>
        <v>Activities+ Arts &amp; Crafts99</v>
      </c>
    </row>
    <row r="3506" spans="1:12" hidden="1" x14ac:dyDescent="0.25">
      <c r="A3506" s="217" t="str">
        <f t="shared" si="167"/>
        <v>ƒ __/__</v>
      </c>
      <c r="B3506" s="217" t="str">
        <f>IFERROR(IF(VLOOKUP(L3506,ActivityList[#Data],13,0)="Yes"," "&amp;Map,"")&amp;IF(VLOOKUP(L3506,ActivityList[#Data],14,0)="Yes"," "&amp;Timeline,IF(VLOOKUP(L3506,ActivityList[#Data],14,0)="Figure"," "&amp;Timeline&amp;Figure,"")),"")</f>
        <v/>
      </c>
      <c r="C3506" s="85" t="str">
        <v>Make ice lanterns</v>
      </c>
      <c r="D3506" s="218" t="str">
        <v>+ Arts &amp; Crafts</v>
      </c>
      <c r="E3506" s="218" t="str">
        <v>Activities</v>
      </c>
      <c r="F3506" s="219">
        <v>0</v>
      </c>
      <c r="G3506" s="5">
        <v>102</v>
      </c>
      <c r="H3506" s="5" t="str">
        <v>Ethan‚ Jesse</v>
      </c>
      <c r="I3506" s="5" t="str">
        <v>Planned</v>
      </c>
      <c r="J3506" s="220">
        <f>_xlfn.XLOOKUP(G3506,Calendar!$A$2:$A$300,Calendar!$B$2:$B$300)</f>
        <v>43494</v>
      </c>
      <c r="K3506" s="5" t="b">
        <f t="shared" ca="1" si="168"/>
        <v>0</v>
      </c>
      <c r="L3506" s="5" t="str">
        <f t="shared" si="169"/>
        <v>Activities+ Arts &amp; Crafts102</v>
      </c>
    </row>
    <row r="3507" spans="1:12" hidden="1" x14ac:dyDescent="0.25">
      <c r="A3507" s="217" t="str">
        <f t="shared" si="167"/>
        <v>ƒ __/__</v>
      </c>
      <c r="B3507" s="217" t="str">
        <f>IFERROR(IF(VLOOKUP(L3507,ActivityList[#Data],13,0)="Yes"," "&amp;Map,"")&amp;IF(VLOOKUP(L3507,ActivityList[#Data],14,0)="Yes"," "&amp;Timeline,IF(VLOOKUP(L3507,ActivityList[#Data],14,0)="Figure"," "&amp;Timeline&amp;Figure,"")),"")</f>
        <v/>
      </c>
      <c r="C3507" s="85" t="str">
        <v>Set up a chess game using soft toys as chess pieces</v>
      </c>
      <c r="D3507" s="218" t="str">
        <v>+ Arts &amp; Crafts</v>
      </c>
      <c r="E3507" s="218" t="str">
        <v>Activities</v>
      </c>
      <c r="F3507" s="219">
        <v>0</v>
      </c>
      <c r="G3507" s="5">
        <v>104</v>
      </c>
      <c r="H3507" s="5" t="str">
        <v>Ethan‚ Jesse</v>
      </c>
      <c r="I3507" s="5" t="str">
        <v>Planned</v>
      </c>
      <c r="J3507" s="220">
        <f>_xlfn.XLOOKUP(G3507,Calendar!$A$2:$A$300,Calendar!$B$2:$B$300)</f>
        <v>43496</v>
      </c>
      <c r="K3507" s="5" t="b">
        <f t="shared" ca="1" si="168"/>
        <v>0</v>
      </c>
      <c r="L3507" s="5" t="str">
        <f t="shared" si="169"/>
        <v>Activities+ Arts &amp; Crafts104</v>
      </c>
    </row>
    <row r="3508" spans="1:12" hidden="1" x14ac:dyDescent="0.25">
      <c r="A3508" s="217" t="str">
        <f t="shared" si="167"/>
        <v>ƒ __/__</v>
      </c>
      <c r="B3508" s="217" t="str">
        <f>IFERROR(IF(VLOOKUP(L3508,ActivityList[#Data],13,0)="Yes"," "&amp;Map,"")&amp;IF(VLOOKUP(L3508,ActivityList[#Data],14,0)="Yes"," "&amp;Timeline,IF(VLOOKUP(L3508,ActivityList[#Data],14,0)="Figure"," "&amp;Timeline&amp;Figure,"")),"")</f>
        <v/>
      </c>
      <c r="C3508" s="85" t="str">
        <v>Making pizza for tea</v>
      </c>
      <c r="D3508" s="218" t="str">
        <v>+ Arts &amp; Crafts</v>
      </c>
      <c r="E3508" s="218" t="str">
        <v>Activities</v>
      </c>
      <c r="F3508" s="219">
        <v>0</v>
      </c>
      <c r="G3508" s="5">
        <v>107</v>
      </c>
      <c r="H3508" s="5" t="str">
        <v>Ethan‚ Jesse</v>
      </c>
      <c r="I3508" s="5" t="str">
        <v>Planned</v>
      </c>
      <c r="J3508" s="220">
        <f>_xlfn.XLOOKUP(G3508,Calendar!$A$2:$A$300,Calendar!$B$2:$B$300)</f>
        <v>43501</v>
      </c>
      <c r="K3508" s="5" t="b">
        <f t="shared" ca="1" si="168"/>
        <v>0</v>
      </c>
      <c r="L3508" s="5" t="str">
        <f t="shared" si="169"/>
        <v>Activities+ Arts &amp; Crafts107</v>
      </c>
    </row>
    <row r="3509" spans="1:12" hidden="1" x14ac:dyDescent="0.25">
      <c r="A3509" s="217" t="str">
        <f t="shared" si="167"/>
        <v>ƒ __/__</v>
      </c>
      <c r="B3509" s="217" t="str">
        <f>IFERROR(IF(VLOOKUP(L3509,ActivityList[#Data],13,0)="Yes"," "&amp;Map,"")&amp;IF(VLOOKUP(L3509,ActivityList[#Data],14,0)="Yes"," "&amp;Timeline,IF(VLOOKUP(L3509,ActivityList[#Data],14,0)="Figure"," "&amp;Timeline&amp;Figure,"")),"")</f>
        <v/>
      </c>
      <c r="C3509" s="85" t="str">
        <v>Make jewellery boxes for Elaine and Amber</v>
      </c>
      <c r="D3509" s="218" t="str">
        <v>+ Arts &amp; Crafts</v>
      </c>
      <c r="E3509" s="218" t="str">
        <v>Activities</v>
      </c>
      <c r="F3509" s="219">
        <v>0</v>
      </c>
      <c r="G3509" s="5">
        <v>109</v>
      </c>
      <c r="H3509" s="5" t="str">
        <v>Ethan‚ Jesse</v>
      </c>
      <c r="I3509" s="5" t="str">
        <v>Planned</v>
      </c>
      <c r="J3509" s="220">
        <f>_xlfn.XLOOKUP(G3509,Calendar!$A$2:$A$300,Calendar!$B$2:$B$300)</f>
        <v>43503</v>
      </c>
      <c r="K3509" s="5" t="b">
        <f t="shared" ca="1" si="168"/>
        <v>0</v>
      </c>
      <c r="L3509" s="5" t="str">
        <f t="shared" si="169"/>
        <v>Activities+ Arts &amp; Crafts109</v>
      </c>
    </row>
    <row r="3510" spans="1:12" hidden="1" x14ac:dyDescent="0.25">
      <c r="A3510" s="217" t="str">
        <f t="shared" si="167"/>
        <v>ƒ __/__</v>
      </c>
      <c r="B3510" s="217" t="str">
        <f>IFERROR(IF(VLOOKUP(L3510,ActivityList[#Data],13,0)="Yes"," "&amp;Map,"")&amp;IF(VLOOKUP(L3510,ActivityList[#Data],14,0)="Yes"," "&amp;Timeline,IF(VLOOKUP(L3510,ActivityList[#Data],14,0)="Figure"," "&amp;Timeline&amp;Figure,"")),"")</f>
        <v/>
      </c>
      <c r="C3510" s="85" t="str">
        <v>Colouring</v>
      </c>
      <c r="D3510" s="218" t="str">
        <v>+ Arts &amp; Crafts</v>
      </c>
      <c r="E3510" s="218" t="str">
        <v>Activities</v>
      </c>
      <c r="F3510" s="219">
        <v>0</v>
      </c>
      <c r="G3510" s="5">
        <v>112</v>
      </c>
      <c r="H3510" s="5" t="str">
        <v>Ethan‚ Jesse</v>
      </c>
      <c r="I3510" s="5" t="str">
        <v>Planned</v>
      </c>
      <c r="J3510" s="220">
        <f>_xlfn.XLOOKUP(G3510,Calendar!$A$2:$A$300,Calendar!$B$2:$B$300)</f>
        <v>43508</v>
      </c>
      <c r="K3510" s="5" t="b">
        <f t="shared" ca="1" si="168"/>
        <v>0</v>
      </c>
      <c r="L3510" s="5" t="str">
        <f t="shared" si="169"/>
        <v>Activities+ Arts &amp; Crafts112</v>
      </c>
    </row>
    <row r="3511" spans="1:12" hidden="1" x14ac:dyDescent="0.25">
      <c r="A3511" s="217" t="str">
        <f t="shared" si="167"/>
        <v>ƒ __/__</v>
      </c>
      <c r="B3511" s="217" t="str">
        <f>IFERROR(IF(VLOOKUP(L3511,ActivityList[#Data],13,0)="Yes"," "&amp;Map,"")&amp;IF(VLOOKUP(L3511,ActivityList[#Data],14,0)="Yes"," "&amp;Timeline,IF(VLOOKUP(L3511,ActivityList[#Data],14,0)="Figure"," "&amp;Timeline&amp;Figure,"")),"")</f>
        <v/>
      </c>
      <c r="C3511" s="85" t="str">
        <v>Special Project</v>
      </c>
      <c r="D3511" s="218" t="str">
        <v>+ Arts &amp; Crafts</v>
      </c>
      <c r="E3511" s="218" t="str">
        <v>Activities</v>
      </c>
      <c r="F3511" s="219">
        <v>0</v>
      </c>
      <c r="G3511" s="5">
        <v>114</v>
      </c>
      <c r="H3511" s="5" t="str">
        <v>Ethan‚ Jesse</v>
      </c>
      <c r="I3511" s="5" t="str">
        <v>Planned</v>
      </c>
      <c r="J3511" s="220">
        <f>_xlfn.XLOOKUP(G3511,Calendar!$A$2:$A$300,Calendar!$B$2:$B$300)</f>
        <v>43510</v>
      </c>
      <c r="K3511" s="5" t="b">
        <f t="shared" ca="1" si="168"/>
        <v>0</v>
      </c>
      <c r="L3511" s="5" t="str">
        <f t="shared" si="169"/>
        <v>Activities+ Arts &amp; Crafts114</v>
      </c>
    </row>
    <row r="3512" spans="1:12" hidden="1" x14ac:dyDescent="0.25">
      <c r="A3512" s="217" t="str">
        <f t="shared" si="167"/>
        <v>ƒ __/__</v>
      </c>
      <c r="B3512" s="217" t="str">
        <f>IFERROR(IF(VLOOKUP(L3512,ActivityList[#Data],13,0)="Yes"," "&amp;Map,"")&amp;IF(VLOOKUP(L3512,ActivityList[#Data],14,0)="Yes"," "&amp;Timeline,IF(VLOOKUP(L3512,ActivityList[#Data],14,0)="Figure"," "&amp;Timeline&amp;Figure,"")),"")</f>
        <v/>
      </c>
      <c r="C3512" s="85" t="str">
        <v>Make a Rube Goldberg Machine</v>
      </c>
      <c r="D3512" s="218" t="str">
        <v>+ Arts &amp; Crafts</v>
      </c>
      <c r="E3512" s="218" t="str">
        <v>Activities</v>
      </c>
      <c r="F3512" s="219">
        <v>0</v>
      </c>
      <c r="G3512" s="5">
        <v>117</v>
      </c>
      <c r="H3512" s="5" t="str">
        <v>Ethan‚ Jesse</v>
      </c>
      <c r="I3512" s="5" t="str">
        <v>Planned</v>
      </c>
      <c r="J3512" s="220">
        <f>_xlfn.XLOOKUP(G3512,Calendar!$A$2:$A$300,Calendar!$B$2:$B$300)</f>
        <v>43515</v>
      </c>
      <c r="K3512" s="5" t="b">
        <f t="shared" ca="1" si="168"/>
        <v>0</v>
      </c>
      <c r="L3512" s="5" t="str">
        <f t="shared" si="169"/>
        <v>Activities+ Arts &amp; Crafts117</v>
      </c>
    </row>
    <row r="3513" spans="1:12" hidden="1" x14ac:dyDescent="0.25">
      <c r="A3513" s="217" t="str">
        <f t="shared" si="167"/>
        <v>ƒ __/__</v>
      </c>
      <c r="B3513" s="217" t="str">
        <f>IFERROR(IF(VLOOKUP(L3513,ActivityList[#Data],13,0)="Yes"," "&amp;Map,"")&amp;IF(VLOOKUP(L3513,ActivityList[#Data],14,0)="Yes"," "&amp;Timeline,IF(VLOOKUP(L3513,ActivityList[#Data],14,0)="Figure"," "&amp;Timeline&amp;Figure,"")),"")</f>
        <v/>
      </c>
      <c r="C3513" s="85" t="str">
        <v>Make up and play a new game</v>
      </c>
      <c r="D3513" s="218" t="str">
        <v>+ Arts &amp; Crafts</v>
      </c>
      <c r="E3513" s="218" t="str">
        <v>Activities</v>
      </c>
      <c r="F3513" s="219">
        <v>0</v>
      </c>
      <c r="G3513" s="5">
        <v>119</v>
      </c>
      <c r="H3513" s="5" t="str">
        <v>Ethan‚ Jesse</v>
      </c>
      <c r="I3513" s="5" t="str">
        <v>Planned</v>
      </c>
      <c r="J3513" s="220">
        <f>_xlfn.XLOOKUP(G3513,Calendar!$A$2:$A$300,Calendar!$B$2:$B$300)</f>
        <v>43517</v>
      </c>
      <c r="K3513" s="5" t="b">
        <f t="shared" ca="1" si="168"/>
        <v>0</v>
      </c>
      <c r="L3513" s="5" t="str">
        <f t="shared" si="169"/>
        <v>Activities+ Arts &amp; Crafts119</v>
      </c>
    </row>
    <row r="3514" spans="1:12" hidden="1" x14ac:dyDescent="0.25">
      <c r="A3514" s="217" t="str">
        <f t="shared" si="167"/>
        <v>ƒ __/__</v>
      </c>
      <c r="B3514" s="217" t="str">
        <f>IFERROR(IF(VLOOKUP(L3514,ActivityList[#Data],13,0)="Yes"," "&amp;Map,"")&amp;IF(VLOOKUP(L3514,ActivityList[#Data],14,0)="Yes"," "&amp;Timeline,IF(VLOOKUP(L3514,ActivityList[#Data],14,0)="Figure"," "&amp;Timeline&amp;Figure,"")),"")</f>
        <v/>
      </c>
      <c r="C3514" s="85" t="str">
        <v>Make ice-cream sundaes</v>
      </c>
      <c r="D3514" s="218" t="str">
        <v>+ Arts &amp; Crafts</v>
      </c>
      <c r="E3514" s="218" t="str">
        <v>Activities</v>
      </c>
      <c r="F3514" s="219">
        <v>0</v>
      </c>
      <c r="G3514" s="5">
        <v>122</v>
      </c>
      <c r="H3514" s="5" t="str">
        <v>Ethan‚ Jesse</v>
      </c>
      <c r="I3514" s="5" t="str">
        <v>Planned</v>
      </c>
      <c r="J3514" s="220">
        <f>_xlfn.XLOOKUP(G3514,Calendar!$A$2:$A$300,Calendar!$B$2:$B$300)</f>
        <v>43522</v>
      </c>
      <c r="K3514" s="5" t="b">
        <f t="shared" ca="1" si="168"/>
        <v>0</v>
      </c>
      <c r="L3514" s="5" t="str">
        <f t="shared" si="169"/>
        <v>Activities+ Arts &amp; Crafts122</v>
      </c>
    </row>
    <row r="3515" spans="1:12" hidden="1" x14ac:dyDescent="0.25">
      <c r="A3515" s="217" t="str">
        <f t="shared" si="167"/>
        <v>ƒ __/__</v>
      </c>
      <c r="B3515" s="217" t="str">
        <f>IFERROR(IF(VLOOKUP(L3515,ActivityList[#Data],13,0)="Yes"," "&amp;Map,"")&amp;IF(VLOOKUP(L3515,ActivityList[#Data],14,0)="Yes"," "&amp;Timeline,IF(VLOOKUP(L3515,ActivityList[#Data],14,0)="Figure"," "&amp;Timeline&amp;Figure,"")),"")</f>
        <v/>
      </c>
      <c r="C3515" s="85" t="str">
        <v>Make patterns using jewels</v>
      </c>
      <c r="D3515" s="218" t="str">
        <v>+ Arts &amp; Crafts</v>
      </c>
      <c r="E3515" s="218" t="str">
        <v>Activities</v>
      </c>
      <c r="F3515" s="219">
        <v>0</v>
      </c>
      <c r="G3515" s="5">
        <v>124</v>
      </c>
      <c r="H3515" s="5" t="str">
        <v>Ethan‚ Jesse</v>
      </c>
      <c r="I3515" s="5" t="str">
        <v>Planned</v>
      </c>
      <c r="J3515" s="220">
        <f>_xlfn.XLOOKUP(G3515,Calendar!$A$2:$A$300,Calendar!$B$2:$B$300)</f>
        <v>43524</v>
      </c>
      <c r="K3515" s="5" t="b">
        <f t="shared" ca="1" si="168"/>
        <v>0</v>
      </c>
      <c r="L3515" s="5" t="str">
        <f t="shared" si="169"/>
        <v>Activities+ Arts &amp; Crafts124</v>
      </c>
    </row>
    <row r="3516" spans="1:12" hidden="1" x14ac:dyDescent="0.25">
      <c r="A3516" s="217" t="str">
        <f t="shared" si="167"/>
        <v>ƒ __/__</v>
      </c>
      <c r="B3516" s="217" t="str">
        <f>IFERROR(IF(VLOOKUP(L3516,ActivityList[#Data],13,0)="Yes"," "&amp;Map,"")&amp;IF(VLOOKUP(L3516,ActivityList[#Data],14,0)="Yes"," "&amp;Timeline,IF(VLOOKUP(L3516,ActivityList[#Data],14,0)="Figure"," "&amp;Timeline&amp;Figure,"")),"")</f>
        <v/>
      </c>
      <c r="C3516" s="85" t="str">
        <v>Make face masks</v>
      </c>
      <c r="D3516" s="218" t="str">
        <v>+ Arts &amp; Crafts</v>
      </c>
      <c r="E3516" s="218" t="str">
        <v>Activities</v>
      </c>
      <c r="F3516" s="219">
        <v>0</v>
      </c>
      <c r="G3516" s="5">
        <v>127</v>
      </c>
      <c r="H3516" s="5" t="str">
        <v>Ethan‚ Jesse</v>
      </c>
      <c r="I3516" s="5" t="str">
        <v>Planned</v>
      </c>
      <c r="J3516" s="220">
        <f>_xlfn.XLOOKUP(G3516,Calendar!$A$2:$A$300,Calendar!$B$2:$B$300)</f>
        <v>43529</v>
      </c>
      <c r="K3516" s="5" t="b">
        <f t="shared" ca="1" si="168"/>
        <v>0</v>
      </c>
      <c r="L3516" s="5" t="str">
        <f t="shared" si="169"/>
        <v>Activities+ Arts &amp; Crafts127</v>
      </c>
    </row>
    <row r="3517" spans="1:12" hidden="1" x14ac:dyDescent="0.25">
      <c r="A3517" s="217" t="str">
        <f t="shared" si="167"/>
        <v>ƒ __/__</v>
      </c>
      <c r="B3517" s="217" t="str">
        <f>IFERROR(IF(VLOOKUP(L3517,ActivityList[#Data],13,0)="Yes"," "&amp;Map,"")&amp;IF(VLOOKUP(L3517,ActivityList[#Data],14,0)="Yes"," "&amp;Timeline,IF(VLOOKUP(L3517,ActivityList[#Data],14,0)="Figure"," "&amp;Timeline&amp;Figure,"")),"")</f>
        <v/>
      </c>
      <c r="C3517" s="85" t="str">
        <v>Make a condolence card for Sally Muraski</v>
      </c>
      <c r="D3517" s="218" t="str">
        <v>+ Arts &amp; Crafts</v>
      </c>
      <c r="E3517" s="218" t="str">
        <v>Activities</v>
      </c>
      <c r="F3517" s="219">
        <v>0</v>
      </c>
      <c r="G3517" s="5">
        <v>129</v>
      </c>
      <c r="H3517" s="5" t="str">
        <v>Ethan‚ Jesse</v>
      </c>
      <c r="I3517" s="5" t="str">
        <v>Planned</v>
      </c>
      <c r="J3517" s="220">
        <f>_xlfn.XLOOKUP(G3517,Calendar!$A$2:$A$300,Calendar!$B$2:$B$300)</f>
        <v>43531</v>
      </c>
      <c r="K3517" s="5" t="b">
        <f t="shared" ca="1" si="168"/>
        <v>0</v>
      </c>
      <c r="L3517" s="5" t="str">
        <f t="shared" si="169"/>
        <v>Activities+ Arts &amp; Crafts129</v>
      </c>
    </row>
    <row r="3518" spans="1:12" hidden="1" x14ac:dyDescent="0.25">
      <c r="A3518" s="217" t="str">
        <f t="shared" si="167"/>
        <v>ƒ __/__</v>
      </c>
      <c r="B3518" s="217" t="str">
        <f>IFERROR(IF(VLOOKUP(L3518,ActivityList[#Data],13,0)="Yes"," "&amp;Map,"")&amp;IF(VLOOKUP(L3518,ActivityList[#Data],14,0)="Yes"," "&amp;Timeline,IF(VLOOKUP(L3518,ActivityList[#Data],14,0)="Figure"," "&amp;Timeline&amp;Figure,"")),"")</f>
        <v/>
      </c>
      <c r="C3518" s="85" t="str">
        <v>Work on the 2019 Memory Book</v>
      </c>
      <c r="D3518" s="218" t="str">
        <v>+ Arts &amp; Crafts</v>
      </c>
      <c r="E3518" s="218" t="str">
        <v>Activities</v>
      </c>
      <c r="F3518" s="219">
        <v>0</v>
      </c>
      <c r="G3518" s="5">
        <v>132</v>
      </c>
      <c r="H3518" s="5" t="str">
        <v>Ethan‚ Jesse</v>
      </c>
      <c r="I3518" s="5" t="str">
        <v>Planned</v>
      </c>
      <c r="J3518" s="220">
        <f>_xlfn.XLOOKUP(G3518,Calendar!$A$2:$A$300,Calendar!$B$2:$B$300)</f>
        <v>43536</v>
      </c>
      <c r="K3518" s="5" t="b">
        <f t="shared" ca="1" si="168"/>
        <v>0</v>
      </c>
      <c r="L3518" s="5" t="str">
        <f t="shared" si="169"/>
        <v>Activities+ Arts &amp; Crafts132</v>
      </c>
    </row>
    <row r="3519" spans="1:12" hidden="1" x14ac:dyDescent="0.25">
      <c r="A3519" s="217" t="str">
        <f t="shared" si="167"/>
        <v>ƒ __/__</v>
      </c>
      <c r="B3519" s="217" t="str">
        <f>IFERROR(IF(VLOOKUP(L3519,ActivityList[#Data],13,0)="Yes"," "&amp;Map,"")&amp;IF(VLOOKUP(L3519,ActivityList[#Data],14,0)="Yes"," "&amp;Timeline,IF(VLOOKUP(L3519,ActivityList[#Data],14,0)="Figure"," "&amp;Timeline&amp;Figure,"")),"")</f>
        <v/>
      </c>
      <c r="C3519" s="85" t="str">
        <v>Artwork at the Sculpture Garden</v>
      </c>
      <c r="D3519" s="218" t="str">
        <v>+ Arts &amp; Crafts</v>
      </c>
      <c r="E3519" s="218" t="str">
        <v>Activities</v>
      </c>
      <c r="F3519" s="219">
        <v>0</v>
      </c>
      <c r="G3519" s="5">
        <v>134</v>
      </c>
      <c r="H3519" s="5" t="str">
        <v>Ethan‚ Jesse</v>
      </c>
      <c r="I3519" s="5" t="str">
        <v>Planned</v>
      </c>
      <c r="J3519" s="220">
        <f>_xlfn.XLOOKUP(G3519,Calendar!$A$2:$A$300,Calendar!$B$2:$B$300)</f>
        <v>43538</v>
      </c>
      <c r="K3519" s="5" t="b">
        <f t="shared" ca="1" si="168"/>
        <v>0</v>
      </c>
      <c r="L3519" s="5" t="str">
        <f t="shared" si="169"/>
        <v>Activities+ Arts &amp; Crafts134</v>
      </c>
    </row>
    <row r="3520" spans="1:12" hidden="1" x14ac:dyDescent="0.25">
      <c r="A3520" s="217" t="str">
        <f t="shared" si="167"/>
        <v>ƒ __/__</v>
      </c>
      <c r="B3520" s="217" t="str">
        <f>IFERROR(IF(VLOOKUP(L3520,ActivityList[#Data],13,0)="Yes"," "&amp;Map,"")&amp;IF(VLOOKUP(L3520,ActivityList[#Data],14,0)="Yes"," "&amp;Timeline,IF(VLOOKUP(L3520,ActivityList[#Data],14,0)="Figure"," "&amp;Timeline&amp;Figure,"")),"")</f>
        <v/>
      </c>
      <c r="C3520" s="85" t="str">
        <v>Make things with Lego</v>
      </c>
      <c r="D3520" s="218" t="str">
        <v>+ Arts &amp; Crafts</v>
      </c>
      <c r="E3520" s="218" t="str">
        <v>Activities</v>
      </c>
      <c r="F3520" s="219">
        <v>0</v>
      </c>
      <c r="G3520" s="5">
        <v>137</v>
      </c>
      <c r="H3520" s="5" t="str">
        <v>Ethan‚ Jesse</v>
      </c>
      <c r="I3520" s="5" t="str">
        <v>Planned</v>
      </c>
      <c r="J3520" s="220">
        <f>_xlfn.XLOOKUP(G3520,Calendar!$A$2:$A$300,Calendar!$B$2:$B$300)</f>
        <v>43543</v>
      </c>
      <c r="K3520" s="5" t="b">
        <f t="shared" ca="1" si="168"/>
        <v>0</v>
      </c>
      <c r="L3520" s="5" t="str">
        <f t="shared" si="169"/>
        <v>Activities+ Arts &amp; Crafts137</v>
      </c>
    </row>
    <row r="3521" spans="1:12" hidden="1" x14ac:dyDescent="0.25">
      <c r="A3521" s="217" t="str">
        <f t="shared" si="167"/>
        <v>ƒ __/__</v>
      </c>
      <c r="B3521" s="217" t="str">
        <f>IFERROR(IF(VLOOKUP(L3521,ActivityList[#Data],13,0)="Yes"," "&amp;Map,"")&amp;IF(VLOOKUP(L3521,ActivityList[#Data],14,0)="Yes"," "&amp;Timeline,IF(VLOOKUP(L3521,ActivityList[#Data],14,0)="Figure"," "&amp;Timeline&amp;Figure,"")),"")</f>
        <v/>
      </c>
      <c r="C3521" s="85" t="str">
        <v>Build an electronic water level detector</v>
      </c>
      <c r="D3521" s="218" t="str">
        <v>+ Arts &amp; Crafts</v>
      </c>
      <c r="E3521" s="218" t="str">
        <v>Activities</v>
      </c>
      <c r="F3521" s="219">
        <v>0</v>
      </c>
      <c r="G3521" s="5">
        <v>139</v>
      </c>
      <c r="H3521" s="5" t="str">
        <v>Ethan‚ Jesse</v>
      </c>
      <c r="I3521" s="5" t="str">
        <v>Planned</v>
      </c>
      <c r="J3521" s="220">
        <f>_xlfn.XLOOKUP(G3521,Calendar!$A$2:$A$300,Calendar!$B$2:$B$300)</f>
        <v>43545</v>
      </c>
      <c r="K3521" s="5" t="b">
        <f t="shared" ca="1" si="168"/>
        <v>0</v>
      </c>
      <c r="L3521" s="5" t="str">
        <f t="shared" si="169"/>
        <v>Activities+ Arts &amp; Crafts139</v>
      </c>
    </row>
    <row r="3522" spans="1:12" hidden="1" x14ac:dyDescent="0.25">
      <c r="A3522" s="217" t="str">
        <f t="shared" si="167"/>
        <v>ƒ __/__</v>
      </c>
      <c r="B3522" s="217" t="str">
        <f>IFERROR(IF(VLOOKUP(L3522,ActivityList[#Data],13,0)="Yes"," "&amp;Map,"")&amp;IF(VLOOKUP(L3522,ActivityList[#Data],14,0)="Yes"," "&amp;Timeline,IF(VLOOKUP(L3522,ActivityList[#Data],14,0)="Figure"," "&amp;Timeline&amp;Figure,"")),"")</f>
        <v/>
      </c>
      <c r="C3522" s="85" t="str">
        <v>Take apart a notebook computer</v>
      </c>
      <c r="D3522" s="218" t="str">
        <v>+ Arts &amp; Crafts</v>
      </c>
      <c r="E3522" s="218" t="str">
        <v>Activities</v>
      </c>
      <c r="F3522" s="219">
        <v>0</v>
      </c>
      <c r="G3522" s="5">
        <v>142</v>
      </c>
      <c r="H3522" s="5" t="str">
        <v>Ethan‚ Jesse</v>
      </c>
      <c r="I3522" s="5" t="str">
        <v>Planned</v>
      </c>
      <c r="J3522" s="220">
        <f>_xlfn.XLOOKUP(G3522,Calendar!$A$2:$A$300,Calendar!$B$2:$B$300)</f>
        <v>43550</v>
      </c>
      <c r="K3522" s="5" t="b">
        <f t="shared" ca="1" si="168"/>
        <v>0</v>
      </c>
      <c r="L3522" s="5" t="str">
        <f t="shared" si="169"/>
        <v>Activities+ Arts &amp; Crafts142</v>
      </c>
    </row>
    <row r="3523" spans="1:12" hidden="1" x14ac:dyDescent="0.25">
      <c r="A3523" s="217" t="str">
        <f t="shared" si="167"/>
        <v>ƒ __/__</v>
      </c>
      <c r="B3523" s="217" t="str">
        <f>IFERROR(IF(VLOOKUP(L3523,ActivityList[#Data],13,0)="Yes"," "&amp;Map,"")&amp;IF(VLOOKUP(L3523,ActivityList[#Data],14,0)="Yes"," "&amp;Timeline,IF(VLOOKUP(L3523,ActivityList[#Data],14,0)="Figure"," "&amp;Timeline&amp;Figure,"")),"")</f>
        <v/>
      </c>
      <c r="C3523" s="85" t="str">
        <v>Make a radio and fan using parts taken from a computer</v>
      </c>
      <c r="D3523" s="218" t="str">
        <v>+ Arts &amp; Crafts</v>
      </c>
      <c r="E3523" s="218" t="str">
        <v>Activities</v>
      </c>
      <c r="F3523" s="219">
        <v>0</v>
      </c>
      <c r="G3523" s="5">
        <v>144</v>
      </c>
      <c r="H3523" s="5" t="str">
        <v>Ethan‚ Jesse</v>
      </c>
      <c r="I3523" s="5" t="str">
        <v>Planned</v>
      </c>
      <c r="J3523" s="220">
        <f>_xlfn.XLOOKUP(G3523,Calendar!$A$2:$A$300,Calendar!$B$2:$B$300)</f>
        <v>43552</v>
      </c>
      <c r="K3523" s="5" t="b">
        <f t="shared" ca="1" si="168"/>
        <v>0</v>
      </c>
      <c r="L3523" s="5" t="str">
        <f t="shared" si="169"/>
        <v>Activities+ Arts &amp; Crafts144</v>
      </c>
    </row>
    <row r="3524" spans="1:12" hidden="1" x14ac:dyDescent="0.25">
      <c r="A3524" s="217" t="str">
        <f t="shared" si="167"/>
        <v>ƒ __/__</v>
      </c>
      <c r="B3524" s="217" t="str">
        <f>IFERROR(IF(VLOOKUP(L3524,ActivityList[#Data],13,0)="Yes"," "&amp;Map,"")&amp;IF(VLOOKUP(L3524,ActivityList[#Data],14,0)="Yes"," "&amp;Timeline,IF(VLOOKUP(L3524,ActivityList[#Data],14,0)="Figure"," "&amp;Timeline&amp;Figure,"")),"")</f>
        <v/>
      </c>
      <c r="C3524" s="85" t="str">
        <v>Make collages at the Walker Museum</v>
      </c>
      <c r="D3524" s="218" t="str">
        <v>+ Arts &amp; Crafts</v>
      </c>
      <c r="E3524" s="218" t="str">
        <v>Activities</v>
      </c>
      <c r="F3524" s="219">
        <v>0</v>
      </c>
      <c r="G3524" s="5">
        <v>147</v>
      </c>
      <c r="H3524" s="5" t="str">
        <v>Ethan‚ Jesse</v>
      </c>
      <c r="I3524" s="5" t="str">
        <v>Planned</v>
      </c>
      <c r="J3524" s="220">
        <f>_xlfn.XLOOKUP(G3524,Calendar!$A$2:$A$300,Calendar!$B$2:$B$300)</f>
        <v>43557</v>
      </c>
      <c r="K3524" s="5" t="b">
        <f t="shared" ca="1" si="168"/>
        <v>0</v>
      </c>
      <c r="L3524" s="5" t="str">
        <f t="shared" si="169"/>
        <v>Activities+ Arts &amp; Crafts147</v>
      </c>
    </row>
    <row r="3525" spans="1:12" hidden="1" x14ac:dyDescent="0.25">
      <c r="A3525" s="217" t="str">
        <f t="shared" ref="A3525:A3588" si="170">Planned&amp;" __/__"</f>
        <v>ƒ __/__</v>
      </c>
      <c r="B3525" s="217" t="str">
        <f>IFERROR(IF(VLOOKUP(L3525,ActivityList[#Data],13,0)="Yes"," "&amp;Map,"")&amp;IF(VLOOKUP(L3525,ActivityList[#Data],14,0)="Yes"," "&amp;Timeline,IF(VLOOKUP(L3525,ActivityList[#Data],14,0)="Figure"," "&amp;Timeline&amp;Figure,"")),"")</f>
        <v/>
      </c>
      <c r="C3525" s="85" t="str">
        <v>RBCU Colouring Competition</v>
      </c>
      <c r="D3525" s="218" t="str">
        <v>+ Arts &amp; Crafts</v>
      </c>
      <c r="E3525" s="218" t="str">
        <v>Activities</v>
      </c>
      <c r="F3525" s="219">
        <v>0</v>
      </c>
      <c r="G3525" s="5">
        <v>149</v>
      </c>
      <c r="H3525" s="5" t="str">
        <v>Ethan‚ Jesse</v>
      </c>
      <c r="I3525" s="5" t="str">
        <v>Planned</v>
      </c>
      <c r="J3525" s="220">
        <f>_xlfn.XLOOKUP(G3525,Calendar!$A$2:$A$300,Calendar!$B$2:$B$300)</f>
        <v>43559</v>
      </c>
      <c r="K3525" s="5" t="b">
        <f t="shared" ca="1" si="168"/>
        <v>0</v>
      </c>
      <c r="L3525" s="5" t="str">
        <f t="shared" si="169"/>
        <v>Activities+ Arts &amp; Crafts149</v>
      </c>
    </row>
    <row r="3526" spans="1:12" ht="30" hidden="1" x14ac:dyDescent="0.25">
      <c r="A3526" s="217" t="str">
        <f t="shared" si="170"/>
        <v>ƒ __/__</v>
      </c>
      <c r="B3526" s="217" t="str">
        <f>IFERROR(IF(VLOOKUP(L3526,ActivityList[#Data],13,0)="Yes"," "&amp;Map,"")&amp;IF(VLOOKUP(L3526,ActivityList[#Data],14,0)="Yes"," "&amp;Timeline,IF(VLOOKUP(L3526,ActivityList[#Data],14,0)="Figure"," "&amp;Timeline&amp;Figure,"")),"")</f>
        <v/>
      </c>
      <c r="C3526" s="85" t="str">
        <v>Find pictures and posters from National Geographic to put on the Family Room Walls</v>
      </c>
      <c r="D3526" s="218" t="str">
        <v>+ Arts &amp; Crafts</v>
      </c>
      <c r="E3526" s="218" t="str">
        <v>Activities</v>
      </c>
      <c r="F3526" s="219">
        <v>0</v>
      </c>
      <c r="G3526" s="5">
        <v>152</v>
      </c>
      <c r="H3526" s="5" t="str">
        <v>Ethan‚ Jesse</v>
      </c>
      <c r="I3526" s="5" t="str">
        <v>Planned</v>
      </c>
      <c r="J3526" s="220">
        <f>_xlfn.XLOOKUP(G3526,Calendar!$A$2:$A$300,Calendar!$B$2:$B$300)</f>
        <v>43564</v>
      </c>
      <c r="K3526" s="5" t="b">
        <f t="shared" ca="1" si="168"/>
        <v>0</v>
      </c>
      <c r="L3526" s="5" t="str">
        <f t="shared" si="169"/>
        <v>Activities+ Arts &amp; Crafts152</v>
      </c>
    </row>
    <row r="3527" spans="1:12" ht="30" hidden="1" x14ac:dyDescent="0.25">
      <c r="A3527" s="217" t="str">
        <f t="shared" si="170"/>
        <v>ƒ __/__</v>
      </c>
      <c r="B3527" s="217" t="str">
        <f>IFERROR(IF(VLOOKUP(L3527,ActivityList[#Data],13,0)="Yes"," "&amp;Map,"")&amp;IF(VLOOKUP(L3527,ActivityList[#Data],14,0)="Yes"," "&amp;Timeline,IF(VLOOKUP(L3527,ActivityList[#Data],14,0)="Figure"," "&amp;Timeline&amp;Figure,"")),"")</f>
        <v/>
      </c>
      <c r="C3527" s="85" t="str">
        <v>Find pictures and posters from National Geographic to put on the Family Room Walls</v>
      </c>
      <c r="D3527" s="218" t="str">
        <v>+ Arts &amp; Crafts</v>
      </c>
      <c r="E3527" s="218" t="str">
        <v>Activities</v>
      </c>
      <c r="F3527" s="219">
        <v>0</v>
      </c>
      <c r="G3527" s="5">
        <v>154</v>
      </c>
      <c r="H3527" s="5" t="str">
        <v>Ethan‚ Jesse</v>
      </c>
      <c r="I3527" s="5" t="str">
        <v>Planned</v>
      </c>
      <c r="J3527" s="220">
        <f>_xlfn.XLOOKUP(G3527,Calendar!$A$2:$A$300,Calendar!$B$2:$B$300)</f>
        <v>43566</v>
      </c>
      <c r="K3527" s="5" t="b">
        <f t="shared" ca="1" si="168"/>
        <v>0</v>
      </c>
      <c r="L3527" s="5" t="str">
        <f t="shared" si="169"/>
        <v>Activities+ Arts &amp; Crafts154</v>
      </c>
    </row>
    <row r="3528" spans="1:12" hidden="1" x14ac:dyDescent="0.25">
      <c r="A3528" s="217" t="str">
        <f t="shared" si="170"/>
        <v>ƒ __/__</v>
      </c>
      <c r="B3528" s="217" t="str">
        <f>IFERROR(IF(VLOOKUP(L3528,ActivityList[#Data],13,0)="Yes"," "&amp;Map,"")&amp;IF(VLOOKUP(L3528,ActivityList[#Data],14,0)="Yes"," "&amp;Timeline,IF(VLOOKUP(L3528,ActivityList[#Data],14,0)="Figure"," "&amp;Timeline&amp;Figure,"")),"")</f>
        <v/>
      </c>
      <c r="C3528" s="85" t="str">
        <v>Work on the 2019 Memory Book</v>
      </c>
      <c r="D3528" s="218" t="str">
        <v>+ Arts &amp; Crafts</v>
      </c>
      <c r="E3528" s="218" t="str">
        <v>Activities</v>
      </c>
      <c r="F3528" s="219">
        <v>0</v>
      </c>
      <c r="G3528" s="5">
        <v>157</v>
      </c>
      <c r="H3528" s="5" t="str">
        <v>Ethan‚ Jesse</v>
      </c>
      <c r="I3528" s="5" t="str">
        <v>Planned</v>
      </c>
      <c r="J3528" s="220">
        <f>_xlfn.XLOOKUP(G3528,Calendar!$A$2:$A$300,Calendar!$B$2:$B$300)</f>
        <v>43571</v>
      </c>
      <c r="K3528" s="5" t="b">
        <f t="shared" ca="1" si="168"/>
        <v>0</v>
      </c>
      <c r="L3528" s="5" t="str">
        <f t="shared" si="169"/>
        <v>Activities+ Arts &amp; Crafts157</v>
      </c>
    </row>
    <row r="3529" spans="1:12" hidden="1" x14ac:dyDescent="0.25">
      <c r="A3529" s="217" t="str">
        <f t="shared" si="170"/>
        <v>ƒ __/__</v>
      </c>
      <c r="B3529" s="217" t="str">
        <f>IFERROR(IF(VLOOKUP(L3529,ActivityList[#Data],13,0)="Yes"," "&amp;Map,"")&amp;IF(VLOOKUP(L3529,ActivityList[#Data],14,0)="Yes"," "&amp;Timeline,IF(VLOOKUP(L3529,ActivityList[#Data],14,0)="Figure"," "&amp;Timeline&amp;Figure,"")),"")</f>
        <v/>
      </c>
      <c r="C3529" s="85" t="str">
        <v>Work on the 2019 Memory Book</v>
      </c>
      <c r="D3529" s="218" t="str">
        <v>+ Arts &amp; Crafts</v>
      </c>
      <c r="E3529" s="218" t="str">
        <v>Activities</v>
      </c>
      <c r="F3529" s="219">
        <v>0</v>
      </c>
      <c r="G3529" s="5">
        <v>159</v>
      </c>
      <c r="H3529" s="5" t="str">
        <v>Ethan‚ Jesse</v>
      </c>
      <c r="I3529" s="5" t="str">
        <v>Planned</v>
      </c>
      <c r="J3529" s="220">
        <f>_xlfn.XLOOKUP(G3529,Calendar!$A$2:$A$300,Calendar!$B$2:$B$300)</f>
        <v>43573</v>
      </c>
      <c r="K3529" s="5" t="b">
        <f t="shared" ca="1" si="168"/>
        <v>0</v>
      </c>
      <c r="L3529" s="5" t="str">
        <f t="shared" si="169"/>
        <v>Activities+ Arts &amp; Crafts159</v>
      </c>
    </row>
    <row r="3530" spans="1:12" ht="30" hidden="1" x14ac:dyDescent="0.25">
      <c r="A3530" s="217" t="str">
        <f t="shared" si="170"/>
        <v>ƒ __/__</v>
      </c>
      <c r="B3530" s="217" t="str">
        <f>IFERROR(IF(VLOOKUP(L3530,ActivityList[#Data],13,0)="Yes"," "&amp;Map,"")&amp;IF(VLOOKUP(L3530,ActivityList[#Data],14,0)="Yes"," "&amp;Timeline,IF(VLOOKUP(L3530,ActivityList[#Data],14,0)="Figure"," "&amp;Timeline&amp;Figure,"")),"")</f>
        <v/>
      </c>
      <c r="C3530" s="85" t="str">
        <v>Find pictures and posters from National Geographic to put on the Family Room Walls</v>
      </c>
      <c r="D3530" s="218" t="str">
        <v>+ Arts &amp; Crafts</v>
      </c>
      <c r="E3530" s="218" t="str">
        <v>Activities</v>
      </c>
      <c r="F3530" s="219">
        <v>0</v>
      </c>
      <c r="G3530" s="5">
        <v>162</v>
      </c>
      <c r="H3530" s="5" t="str">
        <v>Ethan‚ Jesse</v>
      </c>
      <c r="I3530" s="5" t="str">
        <v>Planned</v>
      </c>
      <c r="J3530" s="220">
        <f>_xlfn.XLOOKUP(G3530,Calendar!$A$2:$A$300,Calendar!$B$2:$B$300)</f>
        <v>43578</v>
      </c>
      <c r="K3530" s="5" t="b">
        <f t="shared" ca="1" si="168"/>
        <v>0</v>
      </c>
      <c r="L3530" s="5" t="str">
        <f t="shared" si="169"/>
        <v>Activities+ Arts &amp; Crafts162</v>
      </c>
    </row>
    <row r="3531" spans="1:12" hidden="1" x14ac:dyDescent="0.25">
      <c r="A3531" s="217" t="str">
        <f t="shared" si="170"/>
        <v>ƒ __/__</v>
      </c>
      <c r="B3531" s="217" t="str">
        <f>IFERROR(IF(VLOOKUP(L3531,ActivityList[#Data],13,0)="Yes"," "&amp;Map,"")&amp;IF(VLOOKUP(L3531,ActivityList[#Data],14,0)="Yes"," "&amp;Timeline,IF(VLOOKUP(L3531,ActivityList[#Data],14,0)="Figure"," "&amp;Timeline&amp;Figure,"")),"")</f>
        <v/>
      </c>
      <c r="C3531" s="85" t="str">
        <v>Make a collage of a desert scene</v>
      </c>
      <c r="D3531" s="218" t="str">
        <v>+ Arts &amp; Crafts</v>
      </c>
      <c r="E3531" s="218" t="str">
        <v>Activities</v>
      </c>
      <c r="F3531" s="219">
        <v>0</v>
      </c>
      <c r="G3531" s="5">
        <v>164</v>
      </c>
      <c r="H3531" s="5" t="str">
        <v>Ethan‚ Jesse</v>
      </c>
      <c r="I3531" s="5" t="str">
        <v>Planned</v>
      </c>
      <c r="J3531" s="220">
        <f>_xlfn.XLOOKUP(G3531,Calendar!$A$2:$A$300,Calendar!$B$2:$B$300)</f>
        <v>43580</v>
      </c>
      <c r="K3531" s="5" t="b">
        <f t="shared" ca="1" si="168"/>
        <v>0</v>
      </c>
      <c r="L3531" s="5" t="str">
        <f t="shared" si="169"/>
        <v>Activities+ Arts &amp; Crafts164</v>
      </c>
    </row>
    <row r="3532" spans="1:12" hidden="1" x14ac:dyDescent="0.25">
      <c r="A3532" s="217" t="str">
        <f t="shared" si="170"/>
        <v>ƒ __/__</v>
      </c>
      <c r="B3532" s="217" t="str">
        <f>IFERROR(IF(VLOOKUP(L3532,ActivityList[#Data],13,0)="Yes"," "&amp;Map,"")&amp;IF(VLOOKUP(L3532,ActivityList[#Data],14,0)="Yes"," "&amp;Timeline,IF(VLOOKUP(L3532,ActivityList[#Data],14,0)="Figure"," "&amp;Timeline&amp;Figure,"")),"")</f>
        <v/>
      </c>
      <c r="C3532" s="85" t="str">
        <v>Work on the 2019 Memory Book</v>
      </c>
      <c r="D3532" s="218" t="str">
        <v>+ Arts &amp; Crafts</v>
      </c>
      <c r="E3532" s="218" t="str">
        <v>Activities</v>
      </c>
      <c r="F3532" s="219">
        <v>0</v>
      </c>
      <c r="G3532" s="5">
        <v>167</v>
      </c>
      <c r="H3532" s="5" t="str">
        <v>Ethan‚ Jesse</v>
      </c>
      <c r="I3532" s="5" t="str">
        <v>Planned</v>
      </c>
      <c r="J3532" s="220">
        <f>_xlfn.XLOOKUP(G3532,Calendar!$A$2:$A$300,Calendar!$B$2:$B$300)</f>
        <v>43585</v>
      </c>
      <c r="K3532" s="5" t="b">
        <f t="shared" ca="1" si="168"/>
        <v>0</v>
      </c>
      <c r="L3532" s="5" t="str">
        <f t="shared" si="169"/>
        <v>Activities+ Arts &amp; Crafts167</v>
      </c>
    </row>
    <row r="3533" spans="1:12" hidden="1" x14ac:dyDescent="0.25">
      <c r="A3533" s="217" t="str">
        <f t="shared" si="170"/>
        <v>ƒ __/__</v>
      </c>
      <c r="B3533" s="217" t="str">
        <f>IFERROR(IF(VLOOKUP(L3533,ActivityList[#Data],13,0)="Yes"," "&amp;Map,"")&amp;IF(VLOOKUP(L3533,ActivityList[#Data],14,0)="Yes"," "&amp;Timeline,IF(VLOOKUP(L3533,ActivityList[#Data],14,0)="Figure"," "&amp;Timeline&amp;Figure,"")),"")</f>
        <v/>
      </c>
      <c r="C3533" s="85" t="str">
        <v>Write cards and letters</v>
      </c>
      <c r="D3533" s="218" t="str">
        <v>+ Arts &amp; Crafts</v>
      </c>
      <c r="E3533" s="218" t="str">
        <v>Activities</v>
      </c>
      <c r="F3533" s="219">
        <v>0</v>
      </c>
      <c r="G3533" s="5">
        <v>169</v>
      </c>
      <c r="H3533" s="5" t="str">
        <v>Ethan‚ Jesse</v>
      </c>
      <c r="I3533" s="5" t="str">
        <v>Planned</v>
      </c>
      <c r="J3533" s="220">
        <f>_xlfn.XLOOKUP(G3533,Calendar!$A$2:$A$300,Calendar!$B$2:$B$300)</f>
        <v>43587</v>
      </c>
      <c r="K3533" s="5" t="b">
        <f t="shared" ca="1" si="168"/>
        <v>0</v>
      </c>
      <c r="L3533" s="5" t="str">
        <f t="shared" si="169"/>
        <v>Activities+ Arts &amp; Crafts169</v>
      </c>
    </row>
    <row r="3534" spans="1:12" hidden="1" x14ac:dyDescent="0.25">
      <c r="A3534" s="217" t="str">
        <f t="shared" si="170"/>
        <v>ƒ __/__</v>
      </c>
      <c r="B3534" s="217" t="str">
        <f>IFERROR(IF(VLOOKUP(L3534,ActivityList[#Data],13,0)="Yes"," "&amp;Map,"")&amp;IF(VLOOKUP(L3534,ActivityList[#Data],14,0)="Yes"," "&amp;Timeline,IF(VLOOKUP(L3534,ActivityList[#Data],14,0)="Figure"," "&amp;Timeline&amp;Figure,"")),"")</f>
        <v/>
      </c>
      <c r="C3534" s="85" t="str">
        <v>Colouring</v>
      </c>
      <c r="D3534" s="218" t="str">
        <v>+ Arts &amp; Crafts</v>
      </c>
      <c r="E3534" s="218" t="str">
        <v>Activities</v>
      </c>
      <c r="F3534" s="219">
        <v>0</v>
      </c>
      <c r="G3534" s="5">
        <v>172</v>
      </c>
      <c r="H3534" s="5" t="str">
        <v>Ethan‚ Jesse</v>
      </c>
      <c r="I3534" s="5" t="str">
        <v>Planned</v>
      </c>
      <c r="J3534" s="220">
        <f>_xlfn.XLOOKUP(G3534,Calendar!$A$2:$A$300,Calendar!$B$2:$B$300)</f>
        <v>43592</v>
      </c>
      <c r="K3534" s="5" t="b">
        <f t="shared" ca="1" si="168"/>
        <v>0</v>
      </c>
      <c r="L3534" s="5" t="str">
        <f t="shared" si="169"/>
        <v>Activities+ Arts &amp; Crafts172</v>
      </c>
    </row>
    <row r="3535" spans="1:12" hidden="1" x14ac:dyDescent="0.25">
      <c r="A3535" s="217" t="str">
        <f t="shared" si="170"/>
        <v>ƒ __/__</v>
      </c>
      <c r="B3535" s="217" t="str">
        <f>IFERROR(IF(VLOOKUP(L3535,ActivityList[#Data],13,0)="Yes"," "&amp;Map,"")&amp;IF(VLOOKUP(L3535,ActivityList[#Data],14,0)="Yes"," "&amp;Timeline,IF(VLOOKUP(L3535,ActivityList[#Data],14,0)="Figure"," "&amp;Timeline&amp;Figure,"")),"")</f>
        <v/>
      </c>
      <c r="C3535" s="85" t="str">
        <v>Make pavlova and banana muffins</v>
      </c>
      <c r="D3535" s="218" t="str">
        <v>+ Arts &amp; Crafts</v>
      </c>
      <c r="E3535" s="218" t="str">
        <v>Activities</v>
      </c>
      <c r="F3535" s="219">
        <v>0</v>
      </c>
      <c r="G3535" s="5">
        <v>174</v>
      </c>
      <c r="H3535" s="5" t="str">
        <v>Ethan‚ Jesse</v>
      </c>
      <c r="I3535" s="5" t="str">
        <v>Planned</v>
      </c>
      <c r="J3535" s="220">
        <f>_xlfn.XLOOKUP(G3535,Calendar!$A$2:$A$300,Calendar!$B$2:$B$300)</f>
        <v>43594</v>
      </c>
      <c r="K3535" s="5" t="b">
        <f t="shared" ca="1" si="168"/>
        <v>0</v>
      </c>
      <c r="L3535" s="5" t="str">
        <f t="shared" si="169"/>
        <v>Activities+ Arts &amp; Crafts174</v>
      </c>
    </row>
    <row r="3536" spans="1:12" hidden="1" x14ac:dyDescent="0.25">
      <c r="A3536" s="217" t="str">
        <f t="shared" si="170"/>
        <v>ƒ __/__</v>
      </c>
      <c r="B3536" s="217" t="str">
        <f>IFERROR(IF(VLOOKUP(L3536,ActivityList[#Data],13,0)="Yes"," "&amp;Map,"")&amp;IF(VLOOKUP(L3536,ActivityList[#Data],14,0)="Yes"," "&amp;Timeline,IF(VLOOKUP(L3536,ActivityList[#Data],14,0)="Figure"," "&amp;Timeline&amp;Figure,"")),"")</f>
        <v/>
      </c>
      <c r="C3536" s="85" t="str">
        <v>Make things with Lego</v>
      </c>
      <c r="D3536" s="218" t="str">
        <v>+ Arts &amp; Crafts</v>
      </c>
      <c r="E3536" s="218" t="str">
        <v>Activities</v>
      </c>
      <c r="F3536" s="219">
        <v>0</v>
      </c>
      <c r="G3536" s="5">
        <v>177</v>
      </c>
      <c r="H3536" s="5" t="str">
        <v>Ethan‚ Jesse</v>
      </c>
      <c r="I3536" s="5" t="str">
        <v>Planned</v>
      </c>
      <c r="J3536" s="220">
        <f>_xlfn.XLOOKUP(G3536,Calendar!$A$2:$A$300,Calendar!$B$2:$B$300)</f>
        <v>43599</v>
      </c>
      <c r="K3536" s="5" t="b">
        <f t="shared" ca="1" si="168"/>
        <v>0</v>
      </c>
      <c r="L3536" s="5" t="str">
        <f t="shared" si="169"/>
        <v>Activities+ Arts &amp; Crafts177</v>
      </c>
    </row>
    <row r="3537" spans="1:12" hidden="1" x14ac:dyDescent="0.25">
      <c r="A3537" s="217" t="str">
        <f t="shared" si="170"/>
        <v>ƒ __/__</v>
      </c>
      <c r="B3537" s="217" t="str">
        <f>IFERROR(IF(VLOOKUP(L3537,ActivityList[#Data],13,0)="Yes"," "&amp;Map,"")&amp;IF(VLOOKUP(L3537,ActivityList[#Data],14,0)="Yes"," "&amp;Timeline,IF(VLOOKUP(L3537,ActivityList[#Data],14,0)="Figure"," "&amp;Timeline&amp;Figure,"")),"")</f>
        <v/>
      </c>
      <c r="C3537" s="85" t="str">
        <v>Write a thank you card to Dr. Anna</v>
      </c>
      <c r="D3537" s="218" t="str">
        <v>+ Arts &amp; Crafts</v>
      </c>
      <c r="E3537" s="218" t="str">
        <v>Activities</v>
      </c>
      <c r="F3537" s="219">
        <v>0</v>
      </c>
      <c r="G3537" s="5">
        <v>179</v>
      </c>
      <c r="H3537" s="5" t="str">
        <v>Ethan‚ Jesse</v>
      </c>
      <c r="I3537" s="5" t="str">
        <v>Planned</v>
      </c>
      <c r="J3537" s="220">
        <f>_xlfn.XLOOKUP(G3537,Calendar!$A$2:$A$300,Calendar!$B$2:$B$300)</f>
        <v>43601</v>
      </c>
      <c r="K3537" s="5" t="b">
        <f t="shared" ca="1" si="168"/>
        <v>0</v>
      </c>
      <c r="L3537" s="5" t="str">
        <f t="shared" si="169"/>
        <v>Activities+ Arts &amp; Crafts179</v>
      </c>
    </row>
    <row r="3538" spans="1:12" hidden="1" x14ac:dyDescent="0.25">
      <c r="A3538" s="217" t="str">
        <f t="shared" si="170"/>
        <v>ƒ __/__</v>
      </c>
      <c r="B3538" s="217" t="str">
        <f>IFERROR(IF(VLOOKUP(L3538,ActivityList[#Data],13,0)="Yes"," "&amp;Map,"")&amp;IF(VLOOKUP(L3538,ActivityList[#Data],14,0)="Yes"," "&amp;Timeline,IF(VLOOKUP(L3538,ActivityList[#Data],14,0)="Figure"," "&amp;Timeline&amp;Figure,"")),"")</f>
        <v/>
      </c>
      <c r="C3538" s="85" t="str">
        <v>Complete 5 Brain Quest activities</v>
      </c>
      <c r="D3538" s="218" t="str">
        <v>+ Brain Quest</v>
      </c>
      <c r="E3538" s="218" t="str">
        <v>Activities</v>
      </c>
      <c r="F3538" s="219">
        <v>0</v>
      </c>
      <c r="G3538" s="5">
        <v>91</v>
      </c>
      <c r="H3538" s="5" t="str">
        <v>Ethan‚ Jesse</v>
      </c>
      <c r="I3538" s="5" t="str">
        <v>Planned</v>
      </c>
      <c r="J3538" s="220">
        <f>_xlfn.XLOOKUP(G3538,Calendar!$A$2:$A$300,Calendar!$B$2:$B$300)</f>
        <v>43479</v>
      </c>
      <c r="K3538" s="5" t="b">
        <f t="shared" ca="1" si="168"/>
        <v>0</v>
      </c>
      <c r="L3538" s="5" t="str">
        <f t="shared" si="169"/>
        <v>Activities+ Brain Quest91</v>
      </c>
    </row>
    <row r="3539" spans="1:12" hidden="1" x14ac:dyDescent="0.25">
      <c r="A3539" s="217" t="str">
        <f t="shared" si="170"/>
        <v>ƒ __/__</v>
      </c>
      <c r="B3539" s="217" t="str">
        <f>IFERROR(IF(VLOOKUP(L3539,ActivityList[#Data],13,0)="Yes"," "&amp;Map,"")&amp;IF(VLOOKUP(L3539,ActivityList[#Data],14,0)="Yes"," "&amp;Timeline,IF(VLOOKUP(L3539,ActivityList[#Data],14,0)="Figure"," "&amp;Timeline&amp;Figure,"")),"")</f>
        <v/>
      </c>
      <c r="C3539" s="85" t="str">
        <v>Complete 5 Brain Quest activities</v>
      </c>
      <c r="D3539" s="218" t="str">
        <v>+ Brain Quest</v>
      </c>
      <c r="E3539" s="218" t="str">
        <v>Activities</v>
      </c>
      <c r="F3539" s="219">
        <v>0</v>
      </c>
      <c r="G3539" s="5">
        <v>94</v>
      </c>
      <c r="H3539" s="5" t="str">
        <v>Ethan‚ Jesse</v>
      </c>
      <c r="I3539" s="5" t="str">
        <v>Planned</v>
      </c>
      <c r="J3539" s="220">
        <f>_xlfn.XLOOKUP(G3539,Calendar!$A$2:$A$300,Calendar!$B$2:$B$300)</f>
        <v>43482</v>
      </c>
      <c r="K3539" s="5" t="b">
        <f t="shared" ref="K3539:K3602" ca="1" si="171">J3539&lt;=$D$1</f>
        <v>0</v>
      </c>
      <c r="L3539" s="5" t="str">
        <f t="shared" ref="L3539:L3602" si="172">E3539&amp;D3539&amp;G3539</f>
        <v>Activities+ Brain Quest94</v>
      </c>
    </row>
    <row r="3540" spans="1:12" hidden="1" x14ac:dyDescent="0.25">
      <c r="A3540" s="217" t="str">
        <f t="shared" si="170"/>
        <v>ƒ __/__</v>
      </c>
      <c r="B3540" s="217" t="str">
        <f>IFERROR(IF(VLOOKUP(L3540,ActivityList[#Data],13,0)="Yes"," "&amp;Map,"")&amp;IF(VLOOKUP(L3540,ActivityList[#Data],14,0)="Yes"," "&amp;Timeline,IF(VLOOKUP(L3540,ActivityList[#Data],14,0)="Figure"," "&amp;Timeline&amp;Figure,"")),"")</f>
        <v/>
      </c>
      <c r="C3540" s="85" t="str">
        <v>Complete 5 Brain Quest activities</v>
      </c>
      <c r="D3540" s="218" t="str">
        <v>+ Brain Quest</v>
      </c>
      <c r="E3540" s="218" t="str">
        <v>Activities</v>
      </c>
      <c r="F3540" s="219">
        <v>0</v>
      </c>
      <c r="G3540" s="5">
        <v>96</v>
      </c>
      <c r="H3540" s="5" t="str">
        <v>Ethan‚ Jesse</v>
      </c>
      <c r="I3540" s="5" t="str">
        <v>Planned</v>
      </c>
      <c r="J3540" s="220">
        <f>_xlfn.XLOOKUP(G3540,Calendar!$A$2:$A$300,Calendar!$B$2:$B$300)</f>
        <v>43486</v>
      </c>
      <c r="K3540" s="5" t="b">
        <f t="shared" ca="1" si="171"/>
        <v>0</v>
      </c>
      <c r="L3540" s="5" t="str">
        <f t="shared" si="172"/>
        <v>Activities+ Brain Quest96</v>
      </c>
    </row>
    <row r="3541" spans="1:12" hidden="1" x14ac:dyDescent="0.25">
      <c r="A3541" s="217" t="str">
        <f t="shared" si="170"/>
        <v>ƒ __/__</v>
      </c>
      <c r="B3541" s="217" t="str">
        <f>IFERROR(IF(VLOOKUP(L3541,ActivityList[#Data],13,0)="Yes"," "&amp;Map,"")&amp;IF(VLOOKUP(L3541,ActivityList[#Data],14,0)="Yes"," "&amp;Timeline,IF(VLOOKUP(L3541,ActivityList[#Data],14,0)="Figure"," "&amp;Timeline&amp;Figure,"")),"")</f>
        <v/>
      </c>
      <c r="C3541" s="85" t="str">
        <v>Complete 5 Brain Quest activities</v>
      </c>
      <c r="D3541" s="218" t="str">
        <v>+ Brain Quest</v>
      </c>
      <c r="E3541" s="218" t="str">
        <v>Activities</v>
      </c>
      <c r="F3541" s="219">
        <v>0</v>
      </c>
      <c r="G3541" s="5">
        <v>99</v>
      </c>
      <c r="H3541" s="5" t="str">
        <v>Ethan‚ Jesse</v>
      </c>
      <c r="I3541" s="5" t="str">
        <v>Planned</v>
      </c>
      <c r="J3541" s="220">
        <f>_xlfn.XLOOKUP(G3541,Calendar!$A$2:$A$300,Calendar!$B$2:$B$300)</f>
        <v>43489</v>
      </c>
      <c r="K3541" s="5" t="b">
        <f t="shared" ca="1" si="171"/>
        <v>0</v>
      </c>
      <c r="L3541" s="5" t="str">
        <f t="shared" si="172"/>
        <v>Activities+ Brain Quest99</v>
      </c>
    </row>
    <row r="3542" spans="1:12" hidden="1" x14ac:dyDescent="0.25">
      <c r="A3542" s="217" t="str">
        <f t="shared" si="170"/>
        <v>ƒ __/__</v>
      </c>
      <c r="B3542" s="217" t="str">
        <f>IFERROR(IF(VLOOKUP(L3542,ActivityList[#Data],13,0)="Yes"," "&amp;Map,"")&amp;IF(VLOOKUP(L3542,ActivityList[#Data],14,0)="Yes"," "&amp;Timeline,IF(VLOOKUP(L3542,ActivityList[#Data],14,0)="Figure"," "&amp;Timeline&amp;Figure,"")),"")</f>
        <v/>
      </c>
      <c r="C3542" s="85" t="str">
        <v>Complete 5 Brain Quest activities</v>
      </c>
      <c r="D3542" s="218" t="str">
        <v>+ Brain Quest</v>
      </c>
      <c r="E3542" s="218" t="str">
        <v>Activities</v>
      </c>
      <c r="F3542" s="219">
        <v>0</v>
      </c>
      <c r="G3542" s="5">
        <v>101</v>
      </c>
      <c r="H3542" s="5" t="str">
        <v>Ethan‚ Jesse</v>
      </c>
      <c r="I3542" s="5" t="str">
        <v>Planned</v>
      </c>
      <c r="J3542" s="220">
        <f>_xlfn.XLOOKUP(G3542,Calendar!$A$2:$A$300,Calendar!$B$2:$B$300)</f>
        <v>43493</v>
      </c>
      <c r="K3542" s="5" t="b">
        <f t="shared" ca="1" si="171"/>
        <v>0</v>
      </c>
      <c r="L3542" s="5" t="str">
        <f t="shared" si="172"/>
        <v>Activities+ Brain Quest101</v>
      </c>
    </row>
    <row r="3543" spans="1:12" hidden="1" x14ac:dyDescent="0.25">
      <c r="A3543" s="217" t="str">
        <f t="shared" si="170"/>
        <v>ƒ __/__</v>
      </c>
      <c r="B3543" s="217" t="str">
        <f>IFERROR(IF(VLOOKUP(L3543,ActivityList[#Data],13,0)="Yes"," "&amp;Map,"")&amp;IF(VLOOKUP(L3543,ActivityList[#Data],14,0)="Yes"," "&amp;Timeline,IF(VLOOKUP(L3543,ActivityList[#Data],14,0)="Figure"," "&amp;Timeline&amp;Figure,"")),"")</f>
        <v/>
      </c>
      <c r="C3543" s="85" t="str">
        <v>Complete 5 Brain Quest activities</v>
      </c>
      <c r="D3543" s="218" t="str">
        <v>+ Brain Quest</v>
      </c>
      <c r="E3543" s="218" t="str">
        <v>Activities</v>
      </c>
      <c r="F3543" s="219">
        <v>0</v>
      </c>
      <c r="G3543" s="5">
        <v>104</v>
      </c>
      <c r="H3543" s="5" t="str">
        <v>Ethan‚ Jesse</v>
      </c>
      <c r="I3543" s="5" t="str">
        <v>Planned</v>
      </c>
      <c r="J3543" s="220">
        <f>_xlfn.XLOOKUP(G3543,Calendar!$A$2:$A$300,Calendar!$B$2:$B$300)</f>
        <v>43496</v>
      </c>
      <c r="K3543" s="5" t="b">
        <f t="shared" ca="1" si="171"/>
        <v>0</v>
      </c>
      <c r="L3543" s="5" t="str">
        <f t="shared" si="172"/>
        <v>Activities+ Brain Quest104</v>
      </c>
    </row>
    <row r="3544" spans="1:12" hidden="1" x14ac:dyDescent="0.25">
      <c r="A3544" s="217" t="str">
        <f t="shared" si="170"/>
        <v>ƒ __/__</v>
      </c>
      <c r="B3544" s="217" t="str">
        <f>IFERROR(IF(VLOOKUP(L3544,ActivityList[#Data],13,0)="Yes"," "&amp;Map,"")&amp;IF(VLOOKUP(L3544,ActivityList[#Data],14,0)="Yes"," "&amp;Timeline,IF(VLOOKUP(L3544,ActivityList[#Data],14,0)="Figure"," "&amp;Timeline&amp;Figure,"")),"")</f>
        <v/>
      </c>
      <c r="C3544" s="85" t="str">
        <v>Complete 5 Brain Quest activities</v>
      </c>
      <c r="D3544" s="218" t="str">
        <v>+ Brain Quest</v>
      </c>
      <c r="E3544" s="218" t="str">
        <v>Activities</v>
      </c>
      <c r="F3544" s="219">
        <v>0</v>
      </c>
      <c r="G3544" s="5">
        <v>106</v>
      </c>
      <c r="H3544" s="5" t="str">
        <v>Ethan‚ Jesse</v>
      </c>
      <c r="I3544" s="5" t="str">
        <v>Planned</v>
      </c>
      <c r="J3544" s="220">
        <f>_xlfn.XLOOKUP(G3544,Calendar!$A$2:$A$300,Calendar!$B$2:$B$300)</f>
        <v>43500</v>
      </c>
      <c r="K3544" s="5" t="b">
        <f t="shared" ca="1" si="171"/>
        <v>0</v>
      </c>
      <c r="L3544" s="5" t="str">
        <f t="shared" si="172"/>
        <v>Activities+ Brain Quest106</v>
      </c>
    </row>
    <row r="3545" spans="1:12" hidden="1" x14ac:dyDescent="0.25">
      <c r="A3545" s="217" t="str">
        <f t="shared" si="170"/>
        <v>ƒ __/__</v>
      </c>
      <c r="B3545" s="217" t="str">
        <f>IFERROR(IF(VLOOKUP(L3545,ActivityList[#Data],13,0)="Yes"," "&amp;Map,"")&amp;IF(VLOOKUP(L3545,ActivityList[#Data],14,0)="Yes"," "&amp;Timeline,IF(VLOOKUP(L3545,ActivityList[#Data],14,0)="Figure"," "&amp;Timeline&amp;Figure,"")),"")</f>
        <v/>
      </c>
      <c r="C3545" s="85" t="str">
        <v>Complete 5 Brain Quest activities</v>
      </c>
      <c r="D3545" s="218" t="str">
        <v>+ Brain Quest</v>
      </c>
      <c r="E3545" s="218" t="str">
        <v>Activities</v>
      </c>
      <c r="F3545" s="219">
        <v>0</v>
      </c>
      <c r="G3545" s="5">
        <v>109</v>
      </c>
      <c r="H3545" s="5" t="str">
        <v>Ethan‚ Jesse</v>
      </c>
      <c r="I3545" s="5" t="str">
        <v>Planned</v>
      </c>
      <c r="J3545" s="220">
        <f>_xlfn.XLOOKUP(G3545,Calendar!$A$2:$A$300,Calendar!$B$2:$B$300)</f>
        <v>43503</v>
      </c>
      <c r="K3545" s="5" t="b">
        <f t="shared" ca="1" si="171"/>
        <v>0</v>
      </c>
      <c r="L3545" s="5" t="str">
        <f t="shared" si="172"/>
        <v>Activities+ Brain Quest109</v>
      </c>
    </row>
    <row r="3546" spans="1:12" hidden="1" x14ac:dyDescent="0.25">
      <c r="A3546" s="217" t="str">
        <f t="shared" si="170"/>
        <v>ƒ __/__</v>
      </c>
      <c r="B3546" s="217" t="str">
        <f>IFERROR(IF(VLOOKUP(L3546,ActivityList[#Data],13,0)="Yes"," "&amp;Map,"")&amp;IF(VLOOKUP(L3546,ActivityList[#Data],14,0)="Yes"," "&amp;Timeline,IF(VLOOKUP(L3546,ActivityList[#Data],14,0)="Figure"," "&amp;Timeline&amp;Figure,"")),"")</f>
        <v/>
      </c>
      <c r="C3546" s="85" t="str">
        <v>Complete 5 Brain Quest activities</v>
      </c>
      <c r="D3546" s="218" t="str">
        <v>+ Brain Quest</v>
      </c>
      <c r="E3546" s="218" t="str">
        <v>Activities</v>
      </c>
      <c r="F3546" s="219">
        <v>0</v>
      </c>
      <c r="G3546" s="5">
        <v>111</v>
      </c>
      <c r="H3546" s="5" t="str">
        <v>Ethan‚ Jesse</v>
      </c>
      <c r="I3546" s="5" t="str">
        <v>Planned</v>
      </c>
      <c r="J3546" s="220">
        <f>_xlfn.XLOOKUP(G3546,Calendar!$A$2:$A$300,Calendar!$B$2:$B$300)</f>
        <v>43507</v>
      </c>
      <c r="K3546" s="5" t="b">
        <f t="shared" ca="1" si="171"/>
        <v>0</v>
      </c>
      <c r="L3546" s="5" t="str">
        <f t="shared" si="172"/>
        <v>Activities+ Brain Quest111</v>
      </c>
    </row>
    <row r="3547" spans="1:12" hidden="1" x14ac:dyDescent="0.25">
      <c r="A3547" s="217" t="str">
        <f t="shared" si="170"/>
        <v>ƒ __/__</v>
      </c>
      <c r="B3547" s="217" t="str">
        <f>IFERROR(IF(VLOOKUP(L3547,ActivityList[#Data],13,0)="Yes"," "&amp;Map,"")&amp;IF(VLOOKUP(L3547,ActivityList[#Data],14,0)="Yes"," "&amp;Timeline,IF(VLOOKUP(L3547,ActivityList[#Data],14,0)="Figure"," "&amp;Timeline&amp;Figure,"")),"")</f>
        <v/>
      </c>
      <c r="C3547" s="85" t="str">
        <v>Complete 5 Brain Quest activities</v>
      </c>
      <c r="D3547" s="218" t="str">
        <v>+ Brain Quest</v>
      </c>
      <c r="E3547" s="218" t="str">
        <v>Activities</v>
      </c>
      <c r="F3547" s="219">
        <v>0</v>
      </c>
      <c r="G3547" s="5">
        <v>114</v>
      </c>
      <c r="H3547" s="5" t="str">
        <v>Ethan‚ Jesse</v>
      </c>
      <c r="I3547" s="5" t="str">
        <v>Planned</v>
      </c>
      <c r="J3547" s="220">
        <f>_xlfn.XLOOKUP(G3547,Calendar!$A$2:$A$300,Calendar!$B$2:$B$300)</f>
        <v>43510</v>
      </c>
      <c r="K3547" s="5" t="b">
        <f t="shared" ca="1" si="171"/>
        <v>0</v>
      </c>
      <c r="L3547" s="5" t="str">
        <f t="shared" si="172"/>
        <v>Activities+ Brain Quest114</v>
      </c>
    </row>
    <row r="3548" spans="1:12" hidden="1" x14ac:dyDescent="0.25">
      <c r="A3548" s="217" t="str">
        <f t="shared" si="170"/>
        <v>ƒ __/__</v>
      </c>
      <c r="B3548" s="217" t="str">
        <f>IFERROR(IF(VLOOKUP(L3548,ActivityList[#Data],13,0)="Yes"," "&amp;Map,"")&amp;IF(VLOOKUP(L3548,ActivityList[#Data],14,0)="Yes"," "&amp;Timeline,IF(VLOOKUP(L3548,ActivityList[#Data],14,0)="Figure"," "&amp;Timeline&amp;Figure,"")),"")</f>
        <v/>
      </c>
      <c r="C3548" s="85" t="str">
        <v>Complete 5 Brain Quest activities</v>
      </c>
      <c r="D3548" s="218" t="str">
        <v>+ Brain Quest</v>
      </c>
      <c r="E3548" s="218" t="str">
        <v>Activities</v>
      </c>
      <c r="F3548" s="219">
        <v>0</v>
      </c>
      <c r="G3548" s="5">
        <v>116</v>
      </c>
      <c r="H3548" s="5" t="str">
        <v>Ethan‚ Jesse</v>
      </c>
      <c r="I3548" s="5" t="str">
        <v>Planned</v>
      </c>
      <c r="J3548" s="220">
        <f>_xlfn.XLOOKUP(G3548,Calendar!$A$2:$A$300,Calendar!$B$2:$B$300)</f>
        <v>43514</v>
      </c>
      <c r="K3548" s="5" t="b">
        <f t="shared" ca="1" si="171"/>
        <v>0</v>
      </c>
      <c r="L3548" s="5" t="str">
        <f t="shared" si="172"/>
        <v>Activities+ Brain Quest116</v>
      </c>
    </row>
    <row r="3549" spans="1:12" hidden="1" x14ac:dyDescent="0.25">
      <c r="A3549" s="217" t="str">
        <f t="shared" si="170"/>
        <v>ƒ __/__</v>
      </c>
      <c r="B3549" s="217" t="str">
        <f>IFERROR(IF(VLOOKUP(L3549,ActivityList[#Data],13,0)="Yes"," "&amp;Map,"")&amp;IF(VLOOKUP(L3549,ActivityList[#Data],14,0)="Yes"," "&amp;Timeline,IF(VLOOKUP(L3549,ActivityList[#Data],14,0)="Figure"," "&amp;Timeline&amp;Figure,"")),"")</f>
        <v/>
      </c>
      <c r="C3549" s="85" t="str">
        <v>Complete 5 Brain Quest activities</v>
      </c>
      <c r="D3549" s="218" t="str">
        <v>+ Brain Quest</v>
      </c>
      <c r="E3549" s="218" t="str">
        <v>Activities</v>
      </c>
      <c r="F3549" s="219">
        <v>0</v>
      </c>
      <c r="G3549" s="5">
        <v>119</v>
      </c>
      <c r="H3549" s="5" t="str">
        <v>Ethan‚ Jesse</v>
      </c>
      <c r="I3549" s="5" t="str">
        <v>Planned</v>
      </c>
      <c r="J3549" s="220">
        <f>_xlfn.XLOOKUP(G3549,Calendar!$A$2:$A$300,Calendar!$B$2:$B$300)</f>
        <v>43517</v>
      </c>
      <c r="K3549" s="5" t="b">
        <f t="shared" ca="1" si="171"/>
        <v>0</v>
      </c>
      <c r="L3549" s="5" t="str">
        <f t="shared" si="172"/>
        <v>Activities+ Brain Quest119</v>
      </c>
    </row>
    <row r="3550" spans="1:12" hidden="1" x14ac:dyDescent="0.25">
      <c r="A3550" s="217" t="str">
        <f t="shared" si="170"/>
        <v>ƒ __/__</v>
      </c>
      <c r="B3550" s="217" t="str">
        <f>IFERROR(IF(VLOOKUP(L3550,ActivityList[#Data],13,0)="Yes"," "&amp;Map,"")&amp;IF(VLOOKUP(L3550,ActivityList[#Data],14,0)="Yes"," "&amp;Timeline,IF(VLOOKUP(L3550,ActivityList[#Data],14,0)="Figure"," "&amp;Timeline&amp;Figure,"")),"")</f>
        <v/>
      </c>
      <c r="C3550" s="85" t="str">
        <v>Complete 5 Brain Quest activities</v>
      </c>
      <c r="D3550" s="218" t="str">
        <v>+ Brain Quest</v>
      </c>
      <c r="E3550" s="218" t="str">
        <v>Activities</v>
      </c>
      <c r="F3550" s="219">
        <v>0</v>
      </c>
      <c r="G3550" s="5">
        <v>121</v>
      </c>
      <c r="H3550" s="5" t="str">
        <v>Ethan‚ Jesse</v>
      </c>
      <c r="I3550" s="5" t="str">
        <v>Planned</v>
      </c>
      <c r="J3550" s="220">
        <f>_xlfn.XLOOKUP(G3550,Calendar!$A$2:$A$300,Calendar!$B$2:$B$300)</f>
        <v>43521</v>
      </c>
      <c r="K3550" s="5" t="b">
        <f t="shared" ca="1" si="171"/>
        <v>0</v>
      </c>
      <c r="L3550" s="5" t="str">
        <f t="shared" si="172"/>
        <v>Activities+ Brain Quest121</v>
      </c>
    </row>
    <row r="3551" spans="1:12" hidden="1" x14ac:dyDescent="0.25">
      <c r="A3551" s="217" t="str">
        <f t="shared" si="170"/>
        <v>ƒ __/__</v>
      </c>
      <c r="B3551" s="217" t="str">
        <f>IFERROR(IF(VLOOKUP(L3551,ActivityList[#Data],13,0)="Yes"," "&amp;Map,"")&amp;IF(VLOOKUP(L3551,ActivityList[#Data],14,0)="Yes"," "&amp;Timeline,IF(VLOOKUP(L3551,ActivityList[#Data],14,0)="Figure"," "&amp;Timeline&amp;Figure,"")),"")</f>
        <v/>
      </c>
      <c r="C3551" s="85" t="str">
        <v>Complete 5 Brain Quest activities</v>
      </c>
      <c r="D3551" s="218" t="str">
        <v>+ Brain Quest</v>
      </c>
      <c r="E3551" s="218" t="str">
        <v>Activities</v>
      </c>
      <c r="F3551" s="219">
        <v>0</v>
      </c>
      <c r="G3551" s="5">
        <v>124</v>
      </c>
      <c r="H3551" s="5" t="str">
        <v>Ethan‚ Jesse</v>
      </c>
      <c r="I3551" s="5" t="str">
        <v>Planned</v>
      </c>
      <c r="J3551" s="220">
        <f>_xlfn.XLOOKUP(G3551,Calendar!$A$2:$A$300,Calendar!$B$2:$B$300)</f>
        <v>43524</v>
      </c>
      <c r="K3551" s="5" t="b">
        <f t="shared" ca="1" si="171"/>
        <v>0</v>
      </c>
      <c r="L3551" s="5" t="str">
        <f t="shared" si="172"/>
        <v>Activities+ Brain Quest124</v>
      </c>
    </row>
    <row r="3552" spans="1:12" hidden="1" x14ac:dyDescent="0.25">
      <c r="A3552" s="217" t="str">
        <f t="shared" si="170"/>
        <v>ƒ __/__</v>
      </c>
      <c r="B3552" s="217" t="str">
        <f>IFERROR(IF(VLOOKUP(L3552,ActivityList[#Data],13,0)="Yes"," "&amp;Map,"")&amp;IF(VLOOKUP(L3552,ActivityList[#Data],14,0)="Yes"," "&amp;Timeline,IF(VLOOKUP(L3552,ActivityList[#Data],14,0)="Figure"," "&amp;Timeline&amp;Figure,"")),"")</f>
        <v/>
      </c>
      <c r="C3552" s="85" t="str">
        <v>Complete 5 Brain Quest activities</v>
      </c>
      <c r="D3552" s="218" t="str">
        <v>+ Brain Quest</v>
      </c>
      <c r="E3552" s="218" t="str">
        <v>Activities</v>
      </c>
      <c r="F3552" s="219">
        <v>0</v>
      </c>
      <c r="G3552" s="5">
        <v>126</v>
      </c>
      <c r="H3552" s="5" t="str">
        <v>Ethan‚ Jesse</v>
      </c>
      <c r="I3552" s="5" t="str">
        <v>Planned</v>
      </c>
      <c r="J3552" s="220">
        <f>_xlfn.XLOOKUP(G3552,Calendar!$A$2:$A$300,Calendar!$B$2:$B$300)</f>
        <v>43528</v>
      </c>
      <c r="K3552" s="5" t="b">
        <f t="shared" ca="1" si="171"/>
        <v>0</v>
      </c>
      <c r="L3552" s="5" t="str">
        <f t="shared" si="172"/>
        <v>Activities+ Brain Quest126</v>
      </c>
    </row>
    <row r="3553" spans="1:12" hidden="1" x14ac:dyDescent="0.25">
      <c r="A3553" s="217" t="str">
        <f t="shared" si="170"/>
        <v>ƒ __/__</v>
      </c>
      <c r="B3553" s="217" t="str">
        <f>IFERROR(IF(VLOOKUP(L3553,ActivityList[#Data],13,0)="Yes"," "&amp;Map,"")&amp;IF(VLOOKUP(L3553,ActivityList[#Data],14,0)="Yes"," "&amp;Timeline,IF(VLOOKUP(L3553,ActivityList[#Data],14,0)="Figure"," "&amp;Timeline&amp;Figure,"")),"")</f>
        <v/>
      </c>
      <c r="C3553" s="85" t="str">
        <v>Complete 5 Brain Quest activities</v>
      </c>
      <c r="D3553" s="218" t="str">
        <v>+ Brain Quest</v>
      </c>
      <c r="E3553" s="218" t="str">
        <v>Activities</v>
      </c>
      <c r="F3553" s="219">
        <v>0</v>
      </c>
      <c r="G3553" s="5">
        <v>129</v>
      </c>
      <c r="H3553" s="5" t="str">
        <v>Ethan‚ Jesse</v>
      </c>
      <c r="I3553" s="5" t="str">
        <v>Planned</v>
      </c>
      <c r="J3553" s="220">
        <f>_xlfn.XLOOKUP(G3553,Calendar!$A$2:$A$300,Calendar!$B$2:$B$300)</f>
        <v>43531</v>
      </c>
      <c r="K3553" s="5" t="b">
        <f t="shared" ca="1" si="171"/>
        <v>0</v>
      </c>
      <c r="L3553" s="5" t="str">
        <f t="shared" si="172"/>
        <v>Activities+ Brain Quest129</v>
      </c>
    </row>
    <row r="3554" spans="1:12" hidden="1" x14ac:dyDescent="0.25">
      <c r="A3554" s="217" t="str">
        <f t="shared" si="170"/>
        <v>ƒ __/__</v>
      </c>
      <c r="B3554" s="217" t="str">
        <f>IFERROR(IF(VLOOKUP(L3554,ActivityList[#Data],13,0)="Yes"," "&amp;Map,"")&amp;IF(VLOOKUP(L3554,ActivityList[#Data],14,0)="Yes"," "&amp;Timeline,IF(VLOOKUP(L3554,ActivityList[#Data],14,0)="Figure"," "&amp;Timeline&amp;Figure,"")),"")</f>
        <v/>
      </c>
      <c r="C3554" s="85" t="str">
        <v>Complete 5 Brain Quest activities</v>
      </c>
      <c r="D3554" s="218" t="str">
        <v>+ Brain Quest</v>
      </c>
      <c r="E3554" s="218" t="str">
        <v>Activities</v>
      </c>
      <c r="F3554" s="219">
        <v>0</v>
      </c>
      <c r="G3554" s="5">
        <v>131</v>
      </c>
      <c r="H3554" s="5" t="str">
        <v>Ethan‚ Jesse</v>
      </c>
      <c r="I3554" s="5" t="str">
        <v>Planned</v>
      </c>
      <c r="J3554" s="220">
        <f>_xlfn.XLOOKUP(G3554,Calendar!$A$2:$A$300,Calendar!$B$2:$B$300)</f>
        <v>43535</v>
      </c>
      <c r="K3554" s="5" t="b">
        <f t="shared" ca="1" si="171"/>
        <v>0</v>
      </c>
      <c r="L3554" s="5" t="str">
        <f t="shared" si="172"/>
        <v>Activities+ Brain Quest131</v>
      </c>
    </row>
    <row r="3555" spans="1:12" hidden="1" x14ac:dyDescent="0.25">
      <c r="A3555" s="217" t="str">
        <f t="shared" si="170"/>
        <v>ƒ __/__</v>
      </c>
      <c r="B3555" s="217" t="str">
        <f>IFERROR(IF(VLOOKUP(L3555,ActivityList[#Data],13,0)="Yes"," "&amp;Map,"")&amp;IF(VLOOKUP(L3555,ActivityList[#Data],14,0)="Yes"," "&amp;Timeline,IF(VLOOKUP(L3555,ActivityList[#Data],14,0)="Figure"," "&amp;Timeline&amp;Figure,"")),"")</f>
        <v/>
      </c>
      <c r="C3555" s="85" t="str">
        <v>Complete 5 Brain Quest activities</v>
      </c>
      <c r="D3555" s="218" t="str">
        <v>+ Brain Quest</v>
      </c>
      <c r="E3555" s="218" t="str">
        <v>Activities</v>
      </c>
      <c r="F3555" s="219">
        <v>0</v>
      </c>
      <c r="G3555" s="5">
        <v>134</v>
      </c>
      <c r="H3555" s="5" t="str">
        <v>Ethan‚ Jesse</v>
      </c>
      <c r="I3555" s="5" t="str">
        <v>Planned</v>
      </c>
      <c r="J3555" s="220">
        <f>_xlfn.XLOOKUP(G3555,Calendar!$A$2:$A$300,Calendar!$B$2:$B$300)</f>
        <v>43538</v>
      </c>
      <c r="K3555" s="5" t="b">
        <f t="shared" ca="1" si="171"/>
        <v>0</v>
      </c>
      <c r="L3555" s="5" t="str">
        <f t="shared" si="172"/>
        <v>Activities+ Brain Quest134</v>
      </c>
    </row>
    <row r="3556" spans="1:12" hidden="1" x14ac:dyDescent="0.25">
      <c r="A3556" s="217" t="str">
        <f t="shared" si="170"/>
        <v>ƒ __/__</v>
      </c>
      <c r="B3556" s="217" t="str">
        <f>IFERROR(IF(VLOOKUP(L3556,ActivityList[#Data],13,0)="Yes"," "&amp;Map,"")&amp;IF(VLOOKUP(L3556,ActivityList[#Data],14,0)="Yes"," "&amp;Timeline,IF(VLOOKUP(L3556,ActivityList[#Data],14,0)="Figure"," "&amp;Timeline&amp;Figure,"")),"")</f>
        <v/>
      </c>
      <c r="C3556" s="85" t="str">
        <v>Complete 5 Brain Quest activities</v>
      </c>
      <c r="D3556" s="218" t="str">
        <v>+ Brain Quest</v>
      </c>
      <c r="E3556" s="218" t="str">
        <v>Activities</v>
      </c>
      <c r="F3556" s="219">
        <v>0</v>
      </c>
      <c r="G3556" s="5">
        <v>136</v>
      </c>
      <c r="H3556" s="5" t="str">
        <v>Ethan‚ Jesse</v>
      </c>
      <c r="I3556" s="5" t="str">
        <v>Planned</v>
      </c>
      <c r="J3556" s="220">
        <f>_xlfn.XLOOKUP(G3556,Calendar!$A$2:$A$300,Calendar!$B$2:$B$300)</f>
        <v>43542</v>
      </c>
      <c r="K3556" s="5" t="b">
        <f t="shared" ca="1" si="171"/>
        <v>0</v>
      </c>
      <c r="L3556" s="5" t="str">
        <f t="shared" si="172"/>
        <v>Activities+ Brain Quest136</v>
      </c>
    </row>
    <row r="3557" spans="1:12" hidden="1" x14ac:dyDescent="0.25">
      <c r="A3557" s="217" t="str">
        <f t="shared" si="170"/>
        <v>ƒ __/__</v>
      </c>
      <c r="B3557" s="217" t="str">
        <f>IFERROR(IF(VLOOKUP(L3557,ActivityList[#Data],13,0)="Yes"," "&amp;Map,"")&amp;IF(VLOOKUP(L3557,ActivityList[#Data],14,0)="Yes"," "&amp;Timeline,IF(VLOOKUP(L3557,ActivityList[#Data],14,0)="Figure"," "&amp;Timeline&amp;Figure,"")),"")</f>
        <v/>
      </c>
      <c r="C3557" s="85" t="str">
        <v>Complete 5 Brain Quest activities</v>
      </c>
      <c r="D3557" s="218" t="str">
        <v>+ Brain Quest</v>
      </c>
      <c r="E3557" s="218" t="str">
        <v>Activities</v>
      </c>
      <c r="F3557" s="219">
        <v>0</v>
      </c>
      <c r="G3557" s="5">
        <v>139</v>
      </c>
      <c r="H3557" s="5" t="str">
        <v>Ethan‚ Jesse</v>
      </c>
      <c r="I3557" s="5" t="str">
        <v>Planned</v>
      </c>
      <c r="J3557" s="220">
        <f>_xlfn.XLOOKUP(G3557,Calendar!$A$2:$A$300,Calendar!$B$2:$B$300)</f>
        <v>43545</v>
      </c>
      <c r="K3557" s="5" t="b">
        <f t="shared" ca="1" si="171"/>
        <v>0</v>
      </c>
      <c r="L3557" s="5" t="str">
        <f t="shared" si="172"/>
        <v>Activities+ Brain Quest139</v>
      </c>
    </row>
    <row r="3558" spans="1:12" hidden="1" x14ac:dyDescent="0.25">
      <c r="A3558" s="217" t="str">
        <f t="shared" si="170"/>
        <v>ƒ __/__</v>
      </c>
      <c r="B3558" s="217" t="str">
        <f>IFERROR(IF(VLOOKUP(L3558,ActivityList[#Data],13,0)="Yes"," "&amp;Map,"")&amp;IF(VLOOKUP(L3558,ActivityList[#Data],14,0)="Yes"," "&amp;Timeline,IF(VLOOKUP(L3558,ActivityList[#Data],14,0)="Figure"," "&amp;Timeline&amp;Figure,"")),"")</f>
        <v/>
      </c>
      <c r="C3558" s="85" t="str">
        <v>Complete 5 Brain Quest activities</v>
      </c>
      <c r="D3558" s="218" t="str">
        <v>+ Brain Quest</v>
      </c>
      <c r="E3558" s="218" t="str">
        <v>Activities</v>
      </c>
      <c r="F3558" s="219">
        <v>0</v>
      </c>
      <c r="G3558" s="5">
        <v>141</v>
      </c>
      <c r="H3558" s="5" t="str">
        <v>Ethan‚ Jesse</v>
      </c>
      <c r="I3558" s="5" t="str">
        <v>Planned</v>
      </c>
      <c r="J3558" s="220">
        <f>_xlfn.XLOOKUP(G3558,Calendar!$A$2:$A$300,Calendar!$B$2:$B$300)</f>
        <v>43549</v>
      </c>
      <c r="K3558" s="5" t="b">
        <f t="shared" ca="1" si="171"/>
        <v>0</v>
      </c>
      <c r="L3558" s="5" t="str">
        <f t="shared" si="172"/>
        <v>Activities+ Brain Quest141</v>
      </c>
    </row>
    <row r="3559" spans="1:12" hidden="1" x14ac:dyDescent="0.25">
      <c r="A3559" s="217" t="str">
        <f t="shared" si="170"/>
        <v>ƒ __/__</v>
      </c>
      <c r="B3559" s="217" t="str">
        <f>IFERROR(IF(VLOOKUP(L3559,ActivityList[#Data],13,0)="Yes"," "&amp;Map,"")&amp;IF(VLOOKUP(L3559,ActivityList[#Data],14,0)="Yes"," "&amp;Timeline,IF(VLOOKUP(L3559,ActivityList[#Data],14,0)="Figure"," "&amp;Timeline&amp;Figure,"")),"")</f>
        <v/>
      </c>
      <c r="C3559" s="85" t="str">
        <v>Complete 5 Brain Quest activities</v>
      </c>
      <c r="D3559" s="218" t="str">
        <v>+ Brain Quest</v>
      </c>
      <c r="E3559" s="218" t="str">
        <v>Activities</v>
      </c>
      <c r="F3559" s="219">
        <v>0</v>
      </c>
      <c r="G3559" s="5">
        <v>144</v>
      </c>
      <c r="H3559" s="5" t="str">
        <v>Ethan‚ Jesse</v>
      </c>
      <c r="I3559" s="5" t="str">
        <v>Planned</v>
      </c>
      <c r="J3559" s="220">
        <f>_xlfn.XLOOKUP(G3559,Calendar!$A$2:$A$300,Calendar!$B$2:$B$300)</f>
        <v>43552</v>
      </c>
      <c r="K3559" s="5" t="b">
        <f t="shared" ca="1" si="171"/>
        <v>0</v>
      </c>
      <c r="L3559" s="5" t="str">
        <f t="shared" si="172"/>
        <v>Activities+ Brain Quest144</v>
      </c>
    </row>
    <row r="3560" spans="1:12" hidden="1" x14ac:dyDescent="0.25">
      <c r="A3560" s="217" t="str">
        <f t="shared" si="170"/>
        <v>ƒ __/__</v>
      </c>
      <c r="B3560" s="217" t="str">
        <f>IFERROR(IF(VLOOKUP(L3560,ActivityList[#Data],13,0)="Yes"," "&amp;Map,"")&amp;IF(VLOOKUP(L3560,ActivityList[#Data],14,0)="Yes"," "&amp;Timeline,IF(VLOOKUP(L3560,ActivityList[#Data],14,0)="Figure"," "&amp;Timeline&amp;Figure,"")),"")</f>
        <v/>
      </c>
      <c r="C3560" s="85" t="str">
        <v>Complete 5 Brain Quest activities</v>
      </c>
      <c r="D3560" s="218" t="str">
        <v>+ Brain Quest</v>
      </c>
      <c r="E3560" s="218" t="str">
        <v>Activities</v>
      </c>
      <c r="F3560" s="219">
        <v>0</v>
      </c>
      <c r="G3560" s="5">
        <v>146</v>
      </c>
      <c r="H3560" s="5" t="str">
        <v>Ethan‚ Jesse</v>
      </c>
      <c r="I3560" s="5" t="str">
        <v>Planned</v>
      </c>
      <c r="J3560" s="220">
        <f>_xlfn.XLOOKUP(G3560,Calendar!$A$2:$A$300,Calendar!$B$2:$B$300)</f>
        <v>43556</v>
      </c>
      <c r="K3560" s="5" t="b">
        <f t="shared" ca="1" si="171"/>
        <v>0</v>
      </c>
      <c r="L3560" s="5" t="str">
        <f t="shared" si="172"/>
        <v>Activities+ Brain Quest146</v>
      </c>
    </row>
    <row r="3561" spans="1:12" hidden="1" x14ac:dyDescent="0.25">
      <c r="A3561" s="217" t="str">
        <f t="shared" si="170"/>
        <v>ƒ __/__</v>
      </c>
      <c r="B3561" s="217" t="str">
        <f>IFERROR(IF(VLOOKUP(L3561,ActivityList[#Data],13,0)="Yes"," "&amp;Map,"")&amp;IF(VLOOKUP(L3561,ActivityList[#Data],14,0)="Yes"," "&amp;Timeline,IF(VLOOKUP(L3561,ActivityList[#Data],14,0)="Figure"," "&amp;Timeline&amp;Figure,"")),"")</f>
        <v/>
      </c>
      <c r="C3561" s="85" t="str">
        <v>Complete 5 Brain Quest activities</v>
      </c>
      <c r="D3561" s="218" t="str">
        <v>+ Brain Quest</v>
      </c>
      <c r="E3561" s="218" t="str">
        <v>Activities</v>
      </c>
      <c r="F3561" s="219">
        <v>0</v>
      </c>
      <c r="G3561" s="5">
        <v>149</v>
      </c>
      <c r="H3561" s="5" t="str">
        <v>Ethan‚ Jesse</v>
      </c>
      <c r="I3561" s="5" t="str">
        <v>Planned</v>
      </c>
      <c r="J3561" s="220">
        <f>_xlfn.XLOOKUP(G3561,Calendar!$A$2:$A$300,Calendar!$B$2:$B$300)</f>
        <v>43559</v>
      </c>
      <c r="K3561" s="5" t="b">
        <f t="shared" ca="1" si="171"/>
        <v>0</v>
      </c>
      <c r="L3561" s="5" t="str">
        <f t="shared" si="172"/>
        <v>Activities+ Brain Quest149</v>
      </c>
    </row>
    <row r="3562" spans="1:12" hidden="1" x14ac:dyDescent="0.25">
      <c r="A3562" s="217" t="str">
        <f t="shared" si="170"/>
        <v>ƒ __/__</v>
      </c>
      <c r="B3562" s="217" t="str">
        <f>IFERROR(IF(VLOOKUP(L3562,ActivityList[#Data],13,0)="Yes"," "&amp;Map,"")&amp;IF(VLOOKUP(L3562,ActivityList[#Data],14,0)="Yes"," "&amp;Timeline,IF(VLOOKUP(L3562,ActivityList[#Data],14,0)="Figure"," "&amp;Timeline&amp;Figure,"")),"")</f>
        <v/>
      </c>
      <c r="C3562" s="85" t="str">
        <v>Complete 5 Brain Quest activities</v>
      </c>
      <c r="D3562" s="218" t="str">
        <v>+ Brain Quest</v>
      </c>
      <c r="E3562" s="218" t="str">
        <v>Activities</v>
      </c>
      <c r="F3562" s="219">
        <v>0</v>
      </c>
      <c r="G3562" s="5">
        <v>151</v>
      </c>
      <c r="H3562" s="5" t="str">
        <v>Ethan‚ Jesse</v>
      </c>
      <c r="I3562" s="5" t="str">
        <v>Planned</v>
      </c>
      <c r="J3562" s="220">
        <f>_xlfn.XLOOKUP(G3562,Calendar!$A$2:$A$300,Calendar!$B$2:$B$300)</f>
        <v>43563</v>
      </c>
      <c r="K3562" s="5" t="b">
        <f t="shared" ca="1" si="171"/>
        <v>0</v>
      </c>
      <c r="L3562" s="5" t="str">
        <f t="shared" si="172"/>
        <v>Activities+ Brain Quest151</v>
      </c>
    </row>
    <row r="3563" spans="1:12" hidden="1" x14ac:dyDescent="0.25">
      <c r="A3563" s="217" t="str">
        <f t="shared" si="170"/>
        <v>ƒ __/__</v>
      </c>
      <c r="B3563" s="217" t="str">
        <f>IFERROR(IF(VLOOKUP(L3563,ActivityList[#Data],13,0)="Yes"," "&amp;Map,"")&amp;IF(VLOOKUP(L3563,ActivityList[#Data],14,0)="Yes"," "&amp;Timeline,IF(VLOOKUP(L3563,ActivityList[#Data],14,0)="Figure"," "&amp;Timeline&amp;Figure,"")),"")</f>
        <v/>
      </c>
      <c r="C3563" s="85" t="str">
        <v>Complete 5 Brain Quest activities</v>
      </c>
      <c r="D3563" s="218" t="str">
        <v>+ Brain Quest</v>
      </c>
      <c r="E3563" s="218" t="str">
        <v>Activities</v>
      </c>
      <c r="F3563" s="219">
        <v>0</v>
      </c>
      <c r="G3563" s="5">
        <v>154</v>
      </c>
      <c r="H3563" s="5" t="str">
        <v>Ethan‚ Jesse</v>
      </c>
      <c r="I3563" s="5" t="str">
        <v>Planned</v>
      </c>
      <c r="J3563" s="220">
        <f>_xlfn.XLOOKUP(G3563,Calendar!$A$2:$A$300,Calendar!$B$2:$B$300)</f>
        <v>43566</v>
      </c>
      <c r="K3563" s="5" t="b">
        <f t="shared" ca="1" si="171"/>
        <v>0</v>
      </c>
      <c r="L3563" s="5" t="str">
        <f t="shared" si="172"/>
        <v>Activities+ Brain Quest154</v>
      </c>
    </row>
    <row r="3564" spans="1:12" hidden="1" x14ac:dyDescent="0.25">
      <c r="A3564" s="217" t="str">
        <f t="shared" si="170"/>
        <v>ƒ __/__</v>
      </c>
      <c r="B3564" s="217" t="str">
        <f>IFERROR(IF(VLOOKUP(L3564,ActivityList[#Data],13,0)="Yes"," "&amp;Map,"")&amp;IF(VLOOKUP(L3564,ActivityList[#Data],14,0)="Yes"," "&amp;Timeline,IF(VLOOKUP(L3564,ActivityList[#Data],14,0)="Figure"," "&amp;Timeline&amp;Figure,"")),"")</f>
        <v/>
      </c>
      <c r="C3564" s="85" t="str">
        <v>Complete 5 Brain Quest activities</v>
      </c>
      <c r="D3564" s="218" t="str">
        <v>+ Brain Quest</v>
      </c>
      <c r="E3564" s="218" t="str">
        <v>Activities</v>
      </c>
      <c r="F3564" s="219">
        <v>0</v>
      </c>
      <c r="G3564" s="5">
        <v>156</v>
      </c>
      <c r="H3564" s="5" t="str">
        <v>Ethan‚ Jesse</v>
      </c>
      <c r="I3564" s="5" t="str">
        <v>Planned</v>
      </c>
      <c r="J3564" s="220">
        <f>_xlfn.XLOOKUP(G3564,Calendar!$A$2:$A$300,Calendar!$B$2:$B$300)</f>
        <v>43570</v>
      </c>
      <c r="K3564" s="5" t="b">
        <f t="shared" ca="1" si="171"/>
        <v>0</v>
      </c>
      <c r="L3564" s="5" t="str">
        <f t="shared" si="172"/>
        <v>Activities+ Brain Quest156</v>
      </c>
    </row>
    <row r="3565" spans="1:12" hidden="1" x14ac:dyDescent="0.25">
      <c r="A3565" s="217" t="str">
        <f t="shared" si="170"/>
        <v>ƒ __/__</v>
      </c>
      <c r="B3565" s="217" t="str">
        <f>IFERROR(IF(VLOOKUP(L3565,ActivityList[#Data],13,0)="Yes"," "&amp;Map,"")&amp;IF(VLOOKUP(L3565,ActivityList[#Data],14,0)="Yes"," "&amp;Timeline,IF(VLOOKUP(L3565,ActivityList[#Data],14,0)="Figure"," "&amp;Timeline&amp;Figure,"")),"")</f>
        <v/>
      </c>
      <c r="C3565" s="85" t="str">
        <v>Complete 5 Brain Quest activities</v>
      </c>
      <c r="D3565" s="218" t="str">
        <v>+ Brain Quest</v>
      </c>
      <c r="E3565" s="218" t="str">
        <v>Activities</v>
      </c>
      <c r="F3565" s="219">
        <v>0</v>
      </c>
      <c r="G3565" s="5">
        <v>159</v>
      </c>
      <c r="H3565" s="5" t="str">
        <v>Ethan‚ Jesse</v>
      </c>
      <c r="I3565" s="5" t="str">
        <v>Planned</v>
      </c>
      <c r="J3565" s="220">
        <f>_xlfn.XLOOKUP(G3565,Calendar!$A$2:$A$300,Calendar!$B$2:$B$300)</f>
        <v>43573</v>
      </c>
      <c r="K3565" s="5" t="b">
        <f t="shared" ca="1" si="171"/>
        <v>0</v>
      </c>
      <c r="L3565" s="5" t="str">
        <f t="shared" si="172"/>
        <v>Activities+ Brain Quest159</v>
      </c>
    </row>
    <row r="3566" spans="1:12" hidden="1" x14ac:dyDescent="0.25">
      <c r="A3566" s="217" t="str">
        <f t="shared" si="170"/>
        <v>ƒ __/__</v>
      </c>
      <c r="B3566" s="217" t="str">
        <f>IFERROR(IF(VLOOKUP(L3566,ActivityList[#Data],13,0)="Yes"," "&amp;Map,"")&amp;IF(VLOOKUP(L3566,ActivityList[#Data],14,0)="Yes"," "&amp;Timeline,IF(VLOOKUP(L3566,ActivityList[#Data],14,0)="Figure"," "&amp;Timeline&amp;Figure,"")),"")</f>
        <v/>
      </c>
      <c r="C3566" s="85" t="str">
        <v>Complete 5 Brain Quest activities</v>
      </c>
      <c r="D3566" s="218" t="str">
        <v>+ Brain Quest</v>
      </c>
      <c r="E3566" s="218" t="str">
        <v>Activities</v>
      </c>
      <c r="F3566" s="219">
        <v>0</v>
      </c>
      <c r="G3566" s="5">
        <v>161</v>
      </c>
      <c r="H3566" s="5" t="str">
        <v>Ethan‚ Jesse</v>
      </c>
      <c r="I3566" s="5" t="str">
        <v>Planned</v>
      </c>
      <c r="J3566" s="220">
        <f>_xlfn.XLOOKUP(G3566,Calendar!$A$2:$A$300,Calendar!$B$2:$B$300)</f>
        <v>43577</v>
      </c>
      <c r="K3566" s="5" t="b">
        <f t="shared" ca="1" si="171"/>
        <v>0</v>
      </c>
      <c r="L3566" s="5" t="str">
        <f t="shared" si="172"/>
        <v>Activities+ Brain Quest161</v>
      </c>
    </row>
    <row r="3567" spans="1:12" hidden="1" x14ac:dyDescent="0.25">
      <c r="A3567" s="217" t="str">
        <f t="shared" si="170"/>
        <v>ƒ __/__</v>
      </c>
      <c r="B3567" s="217" t="str">
        <f>IFERROR(IF(VLOOKUP(L3567,ActivityList[#Data],13,0)="Yes"," "&amp;Map,"")&amp;IF(VLOOKUP(L3567,ActivityList[#Data],14,0)="Yes"," "&amp;Timeline,IF(VLOOKUP(L3567,ActivityList[#Data],14,0)="Figure"," "&amp;Timeline&amp;Figure,"")),"")</f>
        <v/>
      </c>
      <c r="C3567" s="85" t="str">
        <v>Complete 5 Brain Quest activities</v>
      </c>
      <c r="D3567" s="218" t="str">
        <v>+ Brain Quest</v>
      </c>
      <c r="E3567" s="218" t="str">
        <v>Activities</v>
      </c>
      <c r="F3567" s="219">
        <v>0</v>
      </c>
      <c r="G3567" s="5">
        <v>164</v>
      </c>
      <c r="H3567" s="5" t="str">
        <v>Ethan‚ Jesse</v>
      </c>
      <c r="I3567" s="5" t="str">
        <v>Planned</v>
      </c>
      <c r="J3567" s="220">
        <f>_xlfn.XLOOKUP(G3567,Calendar!$A$2:$A$300,Calendar!$B$2:$B$300)</f>
        <v>43580</v>
      </c>
      <c r="K3567" s="5" t="b">
        <f t="shared" ca="1" si="171"/>
        <v>0</v>
      </c>
      <c r="L3567" s="5" t="str">
        <f t="shared" si="172"/>
        <v>Activities+ Brain Quest164</v>
      </c>
    </row>
    <row r="3568" spans="1:12" hidden="1" x14ac:dyDescent="0.25">
      <c r="A3568" s="217" t="str">
        <f t="shared" si="170"/>
        <v>ƒ __/__</v>
      </c>
      <c r="B3568" s="217" t="str">
        <f>IFERROR(IF(VLOOKUP(L3568,ActivityList[#Data],13,0)="Yes"," "&amp;Map,"")&amp;IF(VLOOKUP(L3568,ActivityList[#Data],14,0)="Yes"," "&amp;Timeline,IF(VLOOKUP(L3568,ActivityList[#Data],14,0)="Figure"," "&amp;Timeline&amp;Figure,"")),"")</f>
        <v/>
      </c>
      <c r="C3568" s="85" t="str">
        <v>Complete 5 Brain Quest activities</v>
      </c>
      <c r="D3568" s="218" t="str">
        <v>+ Brain Quest</v>
      </c>
      <c r="E3568" s="218" t="str">
        <v>Activities</v>
      </c>
      <c r="F3568" s="219">
        <v>0</v>
      </c>
      <c r="G3568" s="5">
        <v>166</v>
      </c>
      <c r="H3568" s="5" t="str">
        <v>Ethan‚ Jesse</v>
      </c>
      <c r="I3568" s="5" t="str">
        <v>Planned</v>
      </c>
      <c r="J3568" s="220">
        <f>_xlfn.XLOOKUP(G3568,Calendar!$A$2:$A$300,Calendar!$B$2:$B$300)</f>
        <v>43584</v>
      </c>
      <c r="K3568" s="5" t="b">
        <f t="shared" ca="1" si="171"/>
        <v>0</v>
      </c>
      <c r="L3568" s="5" t="str">
        <f t="shared" si="172"/>
        <v>Activities+ Brain Quest166</v>
      </c>
    </row>
    <row r="3569" spans="1:12" hidden="1" x14ac:dyDescent="0.25">
      <c r="A3569" s="217" t="str">
        <f t="shared" si="170"/>
        <v>ƒ __/__</v>
      </c>
      <c r="B3569" s="217" t="str">
        <f>IFERROR(IF(VLOOKUP(L3569,ActivityList[#Data],13,0)="Yes"," "&amp;Map,"")&amp;IF(VLOOKUP(L3569,ActivityList[#Data],14,0)="Yes"," "&amp;Timeline,IF(VLOOKUP(L3569,ActivityList[#Data],14,0)="Figure"," "&amp;Timeline&amp;Figure,"")),"")</f>
        <v/>
      </c>
      <c r="C3569" s="85" t="str">
        <v>Complete 5 Brain Quest activities</v>
      </c>
      <c r="D3569" s="218" t="str">
        <v>+ Brain Quest</v>
      </c>
      <c r="E3569" s="218" t="str">
        <v>Activities</v>
      </c>
      <c r="F3569" s="219">
        <v>0</v>
      </c>
      <c r="G3569" s="5">
        <v>169</v>
      </c>
      <c r="H3569" s="5" t="str">
        <v>Ethan‚ Jesse</v>
      </c>
      <c r="I3569" s="5" t="str">
        <v>Planned</v>
      </c>
      <c r="J3569" s="220">
        <f>_xlfn.XLOOKUP(G3569,Calendar!$A$2:$A$300,Calendar!$B$2:$B$300)</f>
        <v>43587</v>
      </c>
      <c r="K3569" s="5" t="b">
        <f t="shared" ca="1" si="171"/>
        <v>0</v>
      </c>
      <c r="L3569" s="5" t="str">
        <f t="shared" si="172"/>
        <v>Activities+ Brain Quest169</v>
      </c>
    </row>
    <row r="3570" spans="1:12" hidden="1" x14ac:dyDescent="0.25">
      <c r="A3570" s="217" t="str">
        <f t="shared" si="170"/>
        <v>ƒ __/__</v>
      </c>
      <c r="B3570" s="217" t="str">
        <f>IFERROR(IF(VLOOKUP(L3570,ActivityList[#Data],13,0)="Yes"," "&amp;Map,"")&amp;IF(VLOOKUP(L3570,ActivityList[#Data],14,0)="Yes"," "&amp;Timeline,IF(VLOOKUP(L3570,ActivityList[#Data],14,0)="Figure"," "&amp;Timeline&amp;Figure,"")),"")</f>
        <v/>
      </c>
      <c r="C3570" s="85" t="str">
        <v>Complete 5 Brain Quest activities</v>
      </c>
      <c r="D3570" s="218" t="str">
        <v>+ Brain Quest</v>
      </c>
      <c r="E3570" s="218" t="str">
        <v>Activities</v>
      </c>
      <c r="F3570" s="219">
        <v>0</v>
      </c>
      <c r="G3570" s="5">
        <v>171</v>
      </c>
      <c r="H3570" s="5" t="str">
        <v>Ethan‚ Jesse</v>
      </c>
      <c r="I3570" s="5" t="str">
        <v>Planned</v>
      </c>
      <c r="J3570" s="220">
        <f>_xlfn.XLOOKUP(G3570,Calendar!$A$2:$A$300,Calendar!$B$2:$B$300)</f>
        <v>43591</v>
      </c>
      <c r="K3570" s="5" t="b">
        <f t="shared" ca="1" si="171"/>
        <v>0</v>
      </c>
      <c r="L3570" s="5" t="str">
        <f t="shared" si="172"/>
        <v>Activities+ Brain Quest171</v>
      </c>
    </row>
    <row r="3571" spans="1:12" hidden="1" x14ac:dyDescent="0.25">
      <c r="A3571" s="217" t="str">
        <f t="shared" si="170"/>
        <v>ƒ __/__</v>
      </c>
      <c r="B3571" s="217" t="str">
        <f>IFERROR(IF(VLOOKUP(L3571,ActivityList[#Data],13,0)="Yes"," "&amp;Map,"")&amp;IF(VLOOKUP(L3571,ActivityList[#Data],14,0)="Yes"," "&amp;Timeline,IF(VLOOKUP(L3571,ActivityList[#Data],14,0)="Figure"," "&amp;Timeline&amp;Figure,"")),"")</f>
        <v/>
      </c>
      <c r="C3571" s="85" t="str">
        <v>Complete 5 Brain Quest activities</v>
      </c>
      <c r="D3571" s="218" t="str">
        <v>+ Brain Quest</v>
      </c>
      <c r="E3571" s="218" t="str">
        <v>Activities</v>
      </c>
      <c r="F3571" s="219">
        <v>0</v>
      </c>
      <c r="G3571" s="5">
        <v>174</v>
      </c>
      <c r="H3571" s="5" t="str">
        <v>Ethan‚ Jesse</v>
      </c>
      <c r="I3571" s="5" t="str">
        <v>Planned</v>
      </c>
      <c r="J3571" s="220">
        <f>_xlfn.XLOOKUP(G3571,Calendar!$A$2:$A$300,Calendar!$B$2:$B$300)</f>
        <v>43594</v>
      </c>
      <c r="K3571" s="5" t="b">
        <f t="shared" ca="1" si="171"/>
        <v>0</v>
      </c>
      <c r="L3571" s="5" t="str">
        <f t="shared" si="172"/>
        <v>Activities+ Brain Quest174</v>
      </c>
    </row>
    <row r="3572" spans="1:12" hidden="1" x14ac:dyDescent="0.25">
      <c r="A3572" s="217" t="str">
        <f t="shared" si="170"/>
        <v>ƒ __/__</v>
      </c>
      <c r="B3572" s="217" t="str">
        <f>IFERROR(IF(VLOOKUP(L3572,ActivityList[#Data],13,0)="Yes"," "&amp;Map,"")&amp;IF(VLOOKUP(L3572,ActivityList[#Data],14,0)="Yes"," "&amp;Timeline,IF(VLOOKUP(L3572,ActivityList[#Data],14,0)="Figure"," "&amp;Timeline&amp;Figure,"")),"")</f>
        <v/>
      </c>
      <c r="C3572" s="85" t="str">
        <v>Complete 5 Brain Quest activities</v>
      </c>
      <c r="D3572" s="218" t="str">
        <v>+ Brain Quest</v>
      </c>
      <c r="E3572" s="218" t="str">
        <v>Activities</v>
      </c>
      <c r="F3572" s="219">
        <v>0</v>
      </c>
      <c r="G3572" s="5">
        <v>176</v>
      </c>
      <c r="H3572" s="5" t="str">
        <v>Ethan‚ Jesse</v>
      </c>
      <c r="I3572" s="5" t="str">
        <v>Planned</v>
      </c>
      <c r="J3572" s="220">
        <f>_xlfn.XLOOKUP(G3572,Calendar!$A$2:$A$300,Calendar!$B$2:$B$300)</f>
        <v>43598</v>
      </c>
      <c r="K3572" s="5" t="b">
        <f t="shared" ca="1" si="171"/>
        <v>0</v>
      </c>
      <c r="L3572" s="5" t="str">
        <f t="shared" si="172"/>
        <v>Activities+ Brain Quest176</v>
      </c>
    </row>
    <row r="3573" spans="1:12" hidden="1" x14ac:dyDescent="0.25">
      <c r="A3573" s="217" t="str">
        <f t="shared" si="170"/>
        <v>ƒ __/__</v>
      </c>
      <c r="B3573" s="217" t="str">
        <f>IFERROR(IF(VLOOKUP(L3573,ActivityList[#Data],13,0)="Yes"," "&amp;Map,"")&amp;IF(VLOOKUP(L3573,ActivityList[#Data],14,0)="Yes"," "&amp;Timeline,IF(VLOOKUP(L3573,ActivityList[#Data],14,0)="Figure"," "&amp;Timeline&amp;Figure,"")),"")</f>
        <v/>
      </c>
      <c r="C3573" s="85" t="str">
        <v>Complete 5 Brain Quest activities</v>
      </c>
      <c r="D3573" s="218" t="str">
        <v>+ Brain Quest</v>
      </c>
      <c r="E3573" s="218" t="str">
        <v>Activities</v>
      </c>
      <c r="F3573" s="219">
        <v>0</v>
      </c>
      <c r="G3573" s="5">
        <v>179</v>
      </c>
      <c r="H3573" s="5" t="str">
        <v>Ethan‚ Jesse</v>
      </c>
      <c r="I3573" s="5" t="str">
        <v>Planned</v>
      </c>
      <c r="J3573" s="220">
        <f>_xlfn.XLOOKUP(G3573,Calendar!$A$2:$A$300,Calendar!$B$2:$B$300)</f>
        <v>43601</v>
      </c>
      <c r="K3573" s="5" t="b">
        <f t="shared" ca="1" si="171"/>
        <v>0</v>
      </c>
      <c r="L3573" s="5" t="str">
        <f t="shared" si="172"/>
        <v>Activities+ Brain Quest179</v>
      </c>
    </row>
    <row r="3574" spans="1:12" hidden="1" x14ac:dyDescent="0.25">
      <c r="A3574" s="217" t="str">
        <f t="shared" si="170"/>
        <v>ƒ __/__</v>
      </c>
      <c r="B3574" s="217" t="str">
        <f>IFERROR(IF(VLOOKUP(L3574,ActivityList[#Data],13,0)="Yes"," "&amp;Map,"")&amp;IF(VLOOKUP(L3574,ActivityList[#Data],14,0)="Yes"," "&amp;Timeline,IF(VLOOKUP(L3574,ActivityList[#Data],14,0)="Figure"," "&amp;Timeline&amp;Figure,"")),"")</f>
        <v/>
      </c>
      <c r="C3574" s="85" t="str">
        <v>Practice the piano for 20 minutes</v>
      </c>
      <c r="D3574" s="218" t="str">
        <v>+ Piano</v>
      </c>
      <c r="E3574" s="218" t="str">
        <v>Activities</v>
      </c>
      <c r="F3574" s="219">
        <v>0</v>
      </c>
      <c r="G3574" s="5">
        <v>1</v>
      </c>
      <c r="H3574" s="5" t="str">
        <v>Ethan</v>
      </c>
      <c r="I3574" s="5" t="str">
        <v>Completed</v>
      </c>
      <c r="J3574" s="220">
        <f>_xlfn.XLOOKUP(G3574,Calendar!$A$2:$A$300,Calendar!$B$2:$B$300)</f>
        <v>43346</v>
      </c>
      <c r="K3574" s="5" t="b">
        <f t="shared" ca="1" si="171"/>
        <v>1</v>
      </c>
      <c r="L3574" s="5" t="str">
        <f t="shared" si="172"/>
        <v>Activities+ Piano1</v>
      </c>
    </row>
    <row r="3575" spans="1:12" hidden="1" x14ac:dyDescent="0.25">
      <c r="A3575" s="217" t="str">
        <f t="shared" si="170"/>
        <v>ƒ __/__</v>
      </c>
      <c r="B3575" s="217" t="str">
        <f>IFERROR(IF(VLOOKUP(L3575,ActivityList[#Data],13,0)="Yes"," "&amp;Map,"")&amp;IF(VLOOKUP(L3575,ActivityList[#Data],14,0)="Yes"," "&amp;Timeline,IF(VLOOKUP(L3575,ActivityList[#Data],14,0)="Figure"," "&amp;Timeline&amp;Figure,"")),"")</f>
        <v/>
      </c>
      <c r="C3575" s="85" t="str">
        <v>Practice the piano for 20 minutes</v>
      </c>
      <c r="D3575" s="218" t="str">
        <v>+ Piano</v>
      </c>
      <c r="E3575" s="218" t="str">
        <v>Activities</v>
      </c>
      <c r="F3575" s="219">
        <v>0</v>
      </c>
      <c r="G3575" s="5">
        <v>3</v>
      </c>
      <c r="H3575" s="5" t="str">
        <v>Ethan</v>
      </c>
      <c r="I3575" s="5" t="str">
        <v>Completed</v>
      </c>
      <c r="J3575" s="220">
        <f>_xlfn.XLOOKUP(G3575,Calendar!$A$2:$A$300,Calendar!$B$2:$B$300)</f>
        <v>43348</v>
      </c>
      <c r="K3575" s="5" t="b">
        <f t="shared" ca="1" si="171"/>
        <v>1</v>
      </c>
      <c r="L3575" s="5" t="str">
        <f t="shared" si="172"/>
        <v>Activities+ Piano3</v>
      </c>
    </row>
    <row r="3576" spans="1:12" hidden="1" x14ac:dyDescent="0.25">
      <c r="A3576" s="217" t="str">
        <f t="shared" si="170"/>
        <v>ƒ __/__</v>
      </c>
      <c r="B3576" s="217" t="str">
        <f>IFERROR(IF(VLOOKUP(L3576,ActivityList[#Data],13,0)="Yes"," "&amp;Map,"")&amp;IF(VLOOKUP(L3576,ActivityList[#Data],14,0)="Yes"," "&amp;Timeline,IF(VLOOKUP(L3576,ActivityList[#Data],14,0)="Figure"," "&amp;Timeline&amp;Figure,"")),"")</f>
        <v/>
      </c>
      <c r="C3576" s="85" t="str">
        <v>Practice the piano for 20 minutes</v>
      </c>
      <c r="D3576" s="218" t="str">
        <v>+ Piano</v>
      </c>
      <c r="E3576" s="218" t="str">
        <v>Activities</v>
      </c>
      <c r="F3576" s="219">
        <v>0</v>
      </c>
      <c r="G3576" s="5">
        <v>6</v>
      </c>
      <c r="H3576" s="5" t="str">
        <v>Ethan</v>
      </c>
      <c r="I3576" s="5" t="str">
        <v>Completed</v>
      </c>
      <c r="J3576" s="220">
        <f>_xlfn.XLOOKUP(G3576,Calendar!$A$2:$A$300,Calendar!$B$2:$B$300)</f>
        <v>43353</v>
      </c>
      <c r="K3576" s="5" t="b">
        <f t="shared" ca="1" si="171"/>
        <v>1</v>
      </c>
      <c r="L3576" s="5" t="str">
        <f t="shared" si="172"/>
        <v>Activities+ Piano6</v>
      </c>
    </row>
    <row r="3577" spans="1:12" hidden="1" x14ac:dyDescent="0.25">
      <c r="A3577" s="217" t="str">
        <f t="shared" si="170"/>
        <v>ƒ __/__</v>
      </c>
      <c r="B3577" s="217" t="str">
        <f>IFERROR(IF(VLOOKUP(L3577,ActivityList[#Data],13,0)="Yes"," "&amp;Map,"")&amp;IF(VLOOKUP(L3577,ActivityList[#Data],14,0)="Yes"," "&amp;Timeline,IF(VLOOKUP(L3577,ActivityList[#Data],14,0)="Figure"," "&amp;Timeline&amp;Figure,"")),"")</f>
        <v/>
      </c>
      <c r="C3577" s="85" t="str">
        <v>Practice the piano for 20 minutes</v>
      </c>
      <c r="D3577" s="218" t="str">
        <v>+ Piano</v>
      </c>
      <c r="E3577" s="218" t="str">
        <v>Activities</v>
      </c>
      <c r="F3577" s="219">
        <v>0</v>
      </c>
      <c r="G3577" s="5">
        <v>8</v>
      </c>
      <c r="H3577" s="5" t="str">
        <v>Ethan</v>
      </c>
      <c r="I3577" s="5" t="str">
        <v>Completed</v>
      </c>
      <c r="J3577" s="220">
        <f>_xlfn.XLOOKUP(G3577,Calendar!$A$2:$A$300,Calendar!$B$2:$B$300)</f>
        <v>43355</v>
      </c>
      <c r="K3577" s="5" t="b">
        <f t="shared" ca="1" si="171"/>
        <v>1</v>
      </c>
      <c r="L3577" s="5" t="str">
        <f t="shared" si="172"/>
        <v>Activities+ Piano8</v>
      </c>
    </row>
    <row r="3578" spans="1:12" hidden="1" x14ac:dyDescent="0.25">
      <c r="A3578" s="217" t="str">
        <f t="shared" si="170"/>
        <v>ƒ __/__</v>
      </c>
      <c r="B3578" s="217" t="str">
        <f>IFERROR(IF(VLOOKUP(L3578,ActivityList[#Data],13,0)="Yes"," "&amp;Map,"")&amp;IF(VLOOKUP(L3578,ActivityList[#Data],14,0)="Yes"," "&amp;Timeline,IF(VLOOKUP(L3578,ActivityList[#Data],14,0)="Figure"," "&amp;Timeline&amp;Figure,"")),"")</f>
        <v/>
      </c>
      <c r="C3578" s="85" t="str">
        <v>Practice the piano for 20 minutes</v>
      </c>
      <c r="D3578" s="218" t="str">
        <v>+ Piano</v>
      </c>
      <c r="E3578" s="218" t="str">
        <v>Activities</v>
      </c>
      <c r="F3578" s="219">
        <v>0</v>
      </c>
      <c r="G3578" s="5">
        <v>11</v>
      </c>
      <c r="H3578" s="5" t="str">
        <v>Ethan</v>
      </c>
      <c r="I3578" s="5" t="str">
        <v>Completed</v>
      </c>
      <c r="J3578" s="220">
        <f>_xlfn.XLOOKUP(G3578,Calendar!$A$2:$A$300,Calendar!$B$2:$B$300)</f>
        <v>43360</v>
      </c>
      <c r="K3578" s="5" t="b">
        <f t="shared" ca="1" si="171"/>
        <v>1</v>
      </c>
      <c r="L3578" s="5" t="str">
        <f t="shared" si="172"/>
        <v>Activities+ Piano11</v>
      </c>
    </row>
    <row r="3579" spans="1:12" hidden="1" x14ac:dyDescent="0.25">
      <c r="A3579" s="217" t="str">
        <f t="shared" si="170"/>
        <v>ƒ __/__</v>
      </c>
      <c r="B3579" s="217" t="str">
        <f>IFERROR(IF(VLOOKUP(L3579,ActivityList[#Data],13,0)="Yes"," "&amp;Map,"")&amp;IF(VLOOKUP(L3579,ActivityList[#Data],14,0)="Yes"," "&amp;Timeline,IF(VLOOKUP(L3579,ActivityList[#Data],14,0)="Figure"," "&amp;Timeline&amp;Figure,"")),"")</f>
        <v/>
      </c>
      <c r="C3579" s="85" t="str">
        <v>Practice the piano for 20 minutes</v>
      </c>
      <c r="D3579" s="218" t="str">
        <v>+ Piano</v>
      </c>
      <c r="E3579" s="218" t="str">
        <v>Activities</v>
      </c>
      <c r="F3579" s="219">
        <v>0</v>
      </c>
      <c r="G3579" s="5">
        <v>13</v>
      </c>
      <c r="H3579" s="5" t="str">
        <v>Ethan</v>
      </c>
      <c r="I3579" s="5" t="str">
        <v>Completed</v>
      </c>
      <c r="J3579" s="220">
        <f>_xlfn.XLOOKUP(G3579,Calendar!$A$2:$A$300,Calendar!$B$2:$B$300)</f>
        <v>43362</v>
      </c>
      <c r="K3579" s="5" t="b">
        <f t="shared" ca="1" si="171"/>
        <v>1</v>
      </c>
      <c r="L3579" s="5" t="str">
        <f t="shared" si="172"/>
        <v>Activities+ Piano13</v>
      </c>
    </row>
    <row r="3580" spans="1:12" hidden="1" x14ac:dyDescent="0.25">
      <c r="A3580" s="217" t="str">
        <f t="shared" si="170"/>
        <v>ƒ __/__</v>
      </c>
      <c r="B3580" s="217" t="str">
        <f>IFERROR(IF(VLOOKUP(L3580,ActivityList[#Data],13,0)="Yes"," "&amp;Map,"")&amp;IF(VLOOKUP(L3580,ActivityList[#Data],14,0)="Yes"," "&amp;Timeline,IF(VLOOKUP(L3580,ActivityList[#Data],14,0)="Figure"," "&amp;Timeline&amp;Figure,"")),"")</f>
        <v/>
      </c>
      <c r="C3580" s="85" t="str">
        <v>Practice the piano for 20 minutes</v>
      </c>
      <c r="D3580" s="218" t="str">
        <v>+ Piano</v>
      </c>
      <c r="E3580" s="218" t="str">
        <v>Activities</v>
      </c>
      <c r="F3580" s="219">
        <v>0</v>
      </c>
      <c r="G3580" s="5">
        <v>16</v>
      </c>
      <c r="H3580" s="5" t="str">
        <v>Ethan</v>
      </c>
      <c r="I3580" s="5" t="str">
        <v>Completed</v>
      </c>
      <c r="J3580" s="220">
        <f>_xlfn.XLOOKUP(G3580,Calendar!$A$2:$A$300,Calendar!$B$2:$B$300)</f>
        <v>43367</v>
      </c>
      <c r="K3580" s="5" t="b">
        <f t="shared" ca="1" si="171"/>
        <v>1</v>
      </c>
      <c r="L3580" s="5" t="str">
        <f t="shared" si="172"/>
        <v>Activities+ Piano16</v>
      </c>
    </row>
    <row r="3581" spans="1:12" hidden="1" x14ac:dyDescent="0.25">
      <c r="A3581" s="217" t="str">
        <f t="shared" si="170"/>
        <v>ƒ __/__</v>
      </c>
      <c r="B3581" s="217" t="str">
        <f>IFERROR(IF(VLOOKUP(L3581,ActivityList[#Data],13,0)="Yes"," "&amp;Map,"")&amp;IF(VLOOKUP(L3581,ActivityList[#Data],14,0)="Yes"," "&amp;Timeline,IF(VLOOKUP(L3581,ActivityList[#Data],14,0)="Figure"," "&amp;Timeline&amp;Figure,"")),"")</f>
        <v/>
      </c>
      <c r="C3581" s="85" t="str">
        <v>Practice the piano for 20 minutes</v>
      </c>
      <c r="D3581" s="218" t="str">
        <v>+ Piano</v>
      </c>
      <c r="E3581" s="218" t="str">
        <v>Activities</v>
      </c>
      <c r="F3581" s="219">
        <v>0</v>
      </c>
      <c r="G3581" s="5">
        <v>18</v>
      </c>
      <c r="H3581" s="5" t="str">
        <v>Ethan</v>
      </c>
      <c r="I3581" s="5" t="str">
        <v>Completed</v>
      </c>
      <c r="J3581" s="220">
        <f>_xlfn.XLOOKUP(G3581,Calendar!$A$2:$A$300,Calendar!$B$2:$B$300)</f>
        <v>43369</v>
      </c>
      <c r="K3581" s="5" t="b">
        <f t="shared" ca="1" si="171"/>
        <v>1</v>
      </c>
      <c r="L3581" s="5" t="str">
        <f t="shared" si="172"/>
        <v>Activities+ Piano18</v>
      </c>
    </row>
    <row r="3582" spans="1:12" hidden="1" x14ac:dyDescent="0.25">
      <c r="A3582" s="217" t="str">
        <f t="shared" si="170"/>
        <v>ƒ __/__</v>
      </c>
      <c r="B3582" s="217" t="str">
        <f>IFERROR(IF(VLOOKUP(L3582,ActivityList[#Data],13,0)="Yes"," "&amp;Map,"")&amp;IF(VLOOKUP(L3582,ActivityList[#Data],14,0)="Yes"," "&amp;Timeline,IF(VLOOKUP(L3582,ActivityList[#Data],14,0)="Figure"," "&amp;Timeline&amp;Figure,"")),"")</f>
        <v/>
      </c>
      <c r="C3582" s="85" t="str">
        <v>Practice the piano for 20 minutes</v>
      </c>
      <c r="D3582" s="218" t="str">
        <v>+ Piano</v>
      </c>
      <c r="E3582" s="218" t="str">
        <v>Activities</v>
      </c>
      <c r="F3582" s="219">
        <v>0</v>
      </c>
      <c r="G3582" s="5">
        <v>21</v>
      </c>
      <c r="H3582" s="5" t="str">
        <v>Ethan</v>
      </c>
      <c r="I3582" s="5" t="str">
        <v>Completed</v>
      </c>
      <c r="J3582" s="220">
        <f>_xlfn.XLOOKUP(G3582,Calendar!$A$2:$A$300,Calendar!$B$2:$B$300)</f>
        <v>43374</v>
      </c>
      <c r="K3582" s="5" t="b">
        <f t="shared" ca="1" si="171"/>
        <v>1</v>
      </c>
      <c r="L3582" s="5" t="str">
        <f t="shared" si="172"/>
        <v>Activities+ Piano21</v>
      </c>
    </row>
    <row r="3583" spans="1:12" x14ac:dyDescent="0.25">
      <c r="A3583" s="217" t="str">
        <f t="shared" si="170"/>
        <v>ƒ __/__</v>
      </c>
      <c r="B3583" s="217" t="str">
        <f>IFERROR(IF(VLOOKUP(L3583,ActivityList[#Data],13,0)="Yes"," "&amp;Map,"")&amp;IF(VLOOKUP(L3583,ActivityList[#Data],14,0)="Yes"," "&amp;Timeline,IF(VLOOKUP(L3583,ActivityList[#Data],14,0)="Figure"," "&amp;Timeline&amp;Figure,"")),"")</f>
        <v/>
      </c>
      <c r="C3583" s="85" t="str">
        <v>Practice the piano for 20 minutes</v>
      </c>
      <c r="D3583" s="218" t="str">
        <v>+ Piano</v>
      </c>
      <c r="E3583" s="218" t="str">
        <v>Activities</v>
      </c>
      <c r="F3583" s="219">
        <v>0</v>
      </c>
      <c r="G3583" s="5">
        <v>23</v>
      </c>
      <c r="H3583" s="5" t="str">
        <v>Ethan</v>
      </c>
      <c r="I3583" s="5" t="str">
        <v>Planned</v>
      </c>
      <c r="J3583" s="220">
        <f>_xlfn.XLOOKUP(G3583,Calendar!$A$2:$A$300,Calendar!$B$2:$B$300)</f>
        <v>43376</v>
      </c>
      <c r="K3583" s="5" t="b">
        <f t="shared" ca="1" si="171"/>
        <v>1</v>
      </c>
      <c r="L3583" s="5" t="str">
        <f t="shared" si="172"/>
        <v>Activities+ Piano23</v>
      </c>
    </row>
    <row r="3584" spans="1:12" hidden="1" x14ac:dyDescent="0.25">
      <c r="A3584" s="217" t="str">
        <f t="shared" si="170"/>
        <v>ƒ __/__</v>
      </c>
      <c r="B3584" s="217" t="str">
        <f>IFERROR(IF(VLOOKUP(L3584,ActivityList[#Data],13,0)="Yes"," "&amp;Map,"")&amp;IF(VLOOKUP(L3584,ActivityList[#Data],14,0)="Yes"," "&amp;Timeline,IF(VLOOKUP(L3584,ActivityList[#Data],14,0)="Figure"," "&amp;Timeline&amp;Figure,"")),"")</f>
        <v/>
      </c>
      <c r="C3584" s="85" t="str">
        <v>Practice the piano for 20 minutes</v>
      </c>
      <c r="D3584" s="218" t="str">
        <v>+ Piano</v>
      </c>
      <c r="E3584" s="218" t="str">
        <v>Activities</v>
      </c>
      <c r="F3584" s="219">
        <v>0</v>
      </c>
      <c r="G3584" s="5">
        <v>26</v>
      </c>
      <c r="H3584" s="5" t="str">
        <v>Ethan</v>
      </c>
      <c r="I3584" s="5" t="str">
        <v>Planned</v>
      </c>
      <c r="J3584" s="220">
        <f>_xlfn.XLOOKUP(G3584,Calendar!$A$2:$A$300,Calendar!$B$2:$B$300)</f>
        <v>43381</v>
      </c>
      <c r="K3584" s="5" t="b">
        <f t="shared" ca="1" si="171"/>
        <v>0</v>
      </c>
      <c r="L3584" s="5" t="str">
        <f t="shared" si="172"/>
        <v>Activities+ Piano26</v>
      </c>
    </row>
    <row r="3585" spans="1:12" hidden="1" x14ac:dyDescent="0.25">
      <c r="A3585" s="217" t="str">
        <f t="shared" si="170"/>
        <v>ƒ __/__</v>
      </c>
      <c r="B3585" s="217" t="str">
        <f>IFERROR(IF(VLOOKUP(L3585,ActivityList[#Data],13,0)="Yes"," "&amp;Map,"")&amp;IF(VLOOKUP(L3585,ActivityList[#Data],14,0)="Yes"," "&amp;Timeline,IF(VLOOKUP(L3585,ActivityList[#Data],14,0)="Figure"," "&amp;Timeline&amp;Figure,"")),"")</f>
        <v/>
      </c>
      <c r="C3585" s="85" t="str">
        <v>Practice the piano for 20 minutes</v>
      </c>
      <c r="D3585" s="218" t="str">
        <v>+ Piano</v>
      </c>
      <c r="E3585" s="218" t="str">
        <v>Activities</v>
      </c>
      <c r="F3585" s="219">
        <v>0</v>
      </c>
      <c r="G3585" s="5">
        <v>28</v>
      </c>
      <c r="H3585" s="5" t="str">
        <v>Ethan</v>
      </c>
      <c r="I3585" s="5" t="str">
        <v>Planned</v>
      </c>
      <c r="J3585" s="220">
        <f>_xlfn.XLOOKUP(G3585,Calendar!$A$2:$A$300,Calendar!$B$2:$B$300)</f>
        <v>43383</v>
      </c>
      <c r="K3585" s="5" t="b">
        <f t="shared" ca="1" si="171"/>
        <v>0</v>
      </c>
      <c r="L3585" s="5" t="str">
        <f t="shared" si="172"/>
        <v>Activities+ Piano28</v>
      </c>
    </row>
    <row r="3586" spans="1:12" hidden="1" x14ac:dyDescent="0.25">
      <c r="A3586" s="217" t="str">
        <f t="shared" si="170"/>
        <v>ƒ __/__</v>
      </c>
      <c r="B3586" s="217" t="str">
        <f>IFERROR(IF(VLOOKUP(L3586,ActivityList[#Data],13,0)="Yes"," "&amp;Map,"")&amp;IF(VLOOKUP(L3586,ActivityList[#Data],14,0)="Yes"," "&amp;Timeline,IF(VLOOKUP(L3586,ActivityList[#Data],14,0)="Figure"," "&amp;Timeline&amp;Figure,"")),"")</f>
        <v/>
      </c>
      <c r="C3586" s="85" t="str">
        <v>Practice the piano for 20 minutes</v>
      </c>
      <c r="D3586" s="218" t="str">
        <v>+ Piano</v>
      </c>
      <c r="E3586" s="218" t="str">
        <v>Activities</v>
      </c>
      <c r="F3586" s="219">
        <v>0</v>
      </c>
      <c r="G3586" s="5">
        <v>31</v>
      </c>
      <c r="H3586" s="5" t="str">
        <v>Ethan</v>
      </c>
      <c r="I3586" s="5" t="str">
        <v>Planned</v>
      </c>
      <c r="J3586" s="220">
        <f>_xlfn.XLOOKUP(G3586,Calendar!$A$2:$A$300,Calendar!$B$2:$B$300)</f>
        <v>43388</v>
      </c>
      <c r="K3586" s="5" t="b">
        <f t="shared" ca="1" si="171"/>
        <v>0</v>
      </c>
      <c r="L3586" s="5" t="str">
        <f t="shared" si="172"/>
        <v>Activities+ Piano31</v>
      </c>
    </row>
    <row r="3587" spans="1:12" hidden="1" x14ac:dyDescent="0.25">
      <c r="A3587" s="217" t="str">
        <f t="shared" si="170"/>
        <v>ƒ __/__</v>
      </c>
      <c r="B3587" s="217" t="str">
        <f>IFERROR(IF(VLOOKUP(L3587,ActivityList[#Data],13,0)="Yes"," "&amp;Map,"")&amp;IF(VLOOKUP(L3587,ActivityList[#Data],14,0)="Yes"," "&amp;Timeline,IF(VLOOKUP(L3587,ActivityList[#Data],14,0)="Figure"," "&amp;Timeline&amp;Figure,"")),"")</f>
        <v/>
      </c>
      <c r="C3587" s="85" t="str">
        <v>Practice the piano for 20 minutes</v>
      </c>
      <c r="D3587" s="218" t="str">
        <v>+ Piano</v>
      </c>
      <c r="E3587" s="218" t="str">
        <v>Activities</v>
      </c>
      <c r="F3587" s="219">
        <v>0</v>
      </c>
      <c r="G3587" s="5">
        <v>33</v>
      </c>
      <c r="H3587" s="5" t="str">
        <v>Ethan</v>
      </c>
      <c r="I3587" s="5" t="str">
        <v>Planned</v>
      </c>
      <c r="J3587" s="220">
        <f>_xlfn.XLOOKUP(G3587,Calendar!$A$2:$A$300,Calendar!$B$2:$B$300)</f>
        <v>43390</v>
      </c>
      <c r="K3587" s="5" t="b">
        <f t="shared" ca="1" si="171"/>
        <v>0</v>
      </c>
      <c r="L3587" s="5" t="str">
        <f t="shared" si="172"/>
        <v>Activities+ Piano33</v>
      </c>
    </row>
    <row r="3588" spans="1:12" hidden="1" x14ac:dyDescent="0.25">
      <c r="A3588" s="217" t="str">
        <f t="shared" si="170"/>
        <v>ƒ __/__</v>
      </c>
      <c r="B3588" s="217" t="str">
        <f>IFERROR(IF(VLOOKUP(L3588,ActivityList[#Data],13,0)="Yes"," "&amp;Map,"")&amp;IF(VLOOKUP(L3588,ActivityList[#Data],14,0)="Yes"," "&amp;Timeline,IF(VLOOKUP(L3588,ActivityList[#Data],14,0)="Figure"," "&amp;Timeline&amp;Figure,"")),"")</f>
        <v/>
      </c>
      <c r="C3588" s="85" t="str">
        <v>Practice the piano for 20 minutes</v>
      </c>
      <c r="D3588" s="218" t="str">
        <v>+ Piano</v>
      </c>
      <c r="E3588" s="218" t="str">
        <v>Activities</v>
      </c>
      <c r="F3588" s="219">
        <v>0</v>
      </c>
      <c r="G3588" s="5">
        <v>36</v>
      </c>
      <c r="H3588" s="5" t="str">
        <v>Ethan</v>
      </c>
      <c r="I3588" s="5" t="str">
        <v>Planned</v>
      </c>
      <c r="J3588" s="220">
        <f>_xlfn.XLOOKUP(G3588,Calendar!$A$2:$A$300,Calendar!$B$2:$B$300)</f>
        <v>43395</v>
      </c>
      <c r="K3588" s="5" t="b">
        <f t="shared" ca="1" si="171"/>
        <v>0</v>
      </c>
      <c r="L3588" s="5" t="str">
        <f t="shared" si="172"/>
        <v>Activities+ Piano36</v>
      </c>
    </row>
    <row r="3589" spans="1:12" hidden="1" x14ac:dyDescent="0.25">
      <c r="A3589" s="217" t="str">
        <f t="shared" ref="A3589:A3652" si="173">Planned&amp;" __/__"</f>
        <v>ƒ __/__</v>
      </c>
      <c r="B3589" s="217" t="str">
        <f>IFERROR(IF(VLOOKUP(L3589,ActivityList[#Data],13,0)="Yes"," "&amp;Map,"")&amp;IF(VLOOKUP(L3589,ActivityList[#Data],14,0)="Yes"," "&amp;Timeline,IF(VLOOKUP(L3589,ActivityList[#Data],14,0)="Figure"," "&amp;Timeline&amp;Figure,"")),"")</f>
        <v/>
      </c>
      <c r="C3589" s="85" t="str">
        <v>Practice the piano for 20 minutes</v>
      </c>
      <c r="D3589" s="218" t="str">
        <v>+ Piano</v>
      </c>
      <c r="E3589" s="218" t="str">
        <v>Activities</v>
      </c>
      <c r="F3589" s="219">
        <v>0</v>
      </c>
      <c r="G3589" s="5">
        <v>38</v>
      </c>
      <c r="H3589" s="5" t="str">
        <v>Ethan</v>
      </c>
      <c r="I3589" s="5" t="str">
        <v>Planned</v>
      </c>
      <c r="J3589" s="220">
        <f>_xlfn.XLOOKUP(G3589,Calendar!$A$2:$A$300,Calendar!$B$2:$B$300)</f>
        <v>43397</v>
      </c>
      <c r="K3589" s="5" t="b">
        <f t="shared" ca="1" si="171"/>
        <v>0</v>
      </c>
      <c r="L3589" s="5" t="str">
        <f t="shared" si="172"/>
        <v>Activities+ Piano38</v>
      </c>
    </row>
    <row r="3590" spans="1:12" hidden="1" x14ac:dyDescent="0.25">
      <c r="A3590" s="217" t="str">
        <f t="shared" si="173"/>
        <v>ƒ __/__</v>
      </c>
      <c r="B3590" s="217" t="str">
        <f>IFERROR(IF(VLOOKUP(L3590,ActivityList[#Data],13,0)="Yes"," "&amp;Map,"")&amp;IF(VLOOKUP(L3590,ActivityList[#Data],14,0)="Yes"," "&amp;Timeline,IF(VLOOKUP(L3590,ActivityList[#Data],14,0)="Figure"," "&amp;Timeline&amp;Figure,"")),"")</f>
        <v/>
      </c>
      <c r="C3590" s="85" t="str">
        <v>Practice the piano for 20 minutes</v>
      </c>
      <c r="D3590" s="218" t="str">
        <v>+ Piano</v>
      </c>
      <c r="E3590" s="218" t="str">
        <v>Activities</v>
      </c>
      <c r="F3590" s="219">
        <v>0</v>
      </c>
      <c r="G3590" s="5">
        <v>41</v>
      </c>
      <c r="H3590" s="5" t="str">
        <v>Ethan</v>
      </c>
      <c r="I3590" s="5" t="str">
        <v>Planned</v>
      </c>
      <c r="J3590" s="220">
        <f>_xlfn.XLOOKUP(G3590,Calendar!$A$2:$A$300,Calendar!$B$2:$B$300)</f>
        <v>43402</v>
      </c>
      <c r="K3590" s="5" t="b">
        <f t="shared" ca="1" si="171"/>
        <v>0</v>
      </c>
      <c r="L3590" s="5" t="str">
        <f t="shared" si="172"/>
        <v>Activities+ Piano41</v>
      </c>
    </row>
    <row r="3591" spans="1:12" hidden="1" x14ac:dyDescent="0.25">
      <c r="A3591" s="217" t="str">
        <f t="shared" si="173"/>
        <v>ƒ __/__</v>
      </c>
      <c r="B3591" s="217" t="str">
        <f>IFERROR(IF(VLOOKUP(L3591,ActivityList[#Data],13,0)="Yes"," "&amp;Map,"")&amp;IF(VLOOKUP(L3591,ActivityList[#Data],14,0)="Yes"," "&amp;Timeline,IF(VLOOKUP(L3591,ActivityList[#Data],14,0)="Figure"," "&amp;Timeline&amp;Figure,"")),"")</f>
        <v/>
      </c>
      <c r="C3591" s="85" t="str">
        <v>Practice the piano for 20 minutes</v>
      </c>
      <c r="D3591" s="218" t="str">
        <v>+ Piano</v>
      </c>
      <c r="E3591" s="218" t="str">
        <v>Activities</v>
      </c>
      <c r="F3591" s="219">
        <v>0</v>
      </c>
      <c r="G3591" s="5">
        <v>43</v>
      </c>
      <c r="H3591" s="5" t="str">
        <v>Ethan</v>
      </c>
      <c r="I3591" s="5" t="str">
        <v>Planned</v>
      </c>
      <c r="J3591" s="220">
        <f>_xlfn.XLOOKUP(G3591,Calendar!$A$2:$A$300,Calendar!$B$2:$B$300)</f>
        <v>43404</v>
      </c>
      <c r="K3591" s="5" t="b">
        <f t="shared" ca="1" si="171"/>
        <v>0</v>
      </c>
      <c r="L3591" s="5" t="str">
        <f t="shared" si="172"/>
        <v>Activities+ Piano43</v>
      </c>
    </row>
    <row r="3592" spans="1:12" hidden="1" x14ac:dyDescent="0.25">
      <c r="A3592" s="217" t="str">
        <f t="shared" si="173"/>
        <v>ƒ __/__</v>
      </c>
      <c r="B3592" s="217" t="str">
        <f>IFERROR(IF(VLOOKUP(L3592,ActivityList[#Data],13,0)="Yes"," "&amp;Map,"")&amp;IF(VLOOKUP(L3592,ActivityList[#Data],14,0)="Yes"," "&amp;Timeline,IF(VLOOKUP(L3592,ActivityList[#Data],14,0)="Figure"," "&amp;Timeline&amp;Figure,"")),"")</f>
        <v/>
      </c>
      <c r="C3592" s="85" t="str">
        <v>Practice the piano for 20 minutes</v>
      </c>
      <c r="D3592" s="218" t="str">
        <v>+ Piano</v>
      </c>
      <c r="E3592" s="218" t="str">
        <v>Activities</v>
      </c>
      <c r="F3592" s="219">
        <v>0</v>
      </c>
      <c r="G3592" s="5">
        <v>46</v>
      </c>
      <c r="H3592" s="5" t="str">
        <v>Ethan</v>
      </c>
      <c r="I3592" s="5" t="str">
        <v>Planned</v>
      </c>
      <c r="J3592" s="220">
        <f>_xlfn.XLOOKUP(G3592,Calendar!$A$2:$A$300,Calendar!$B$2:$B$300)</f>
        <v>43409</v>
      </c>
      <c r="K3592" s="5" t="b">
        <f t="shared" ca="1" si="171"/>
        <v>0</v>
      </c>
      <c r="L3592" s="5" t="str">
        <f t="shared" si="172"/>
        <v>Activities+ Piano46</v>
      </c>
    </row>
    <row r="3593" spans="1:12" hidden="1" x14ac:dyDescent="0.25">
      <c r="A3593" s="217" t="str">
        <f t="shared" si="173"/>
        <v>ƒ __/__</v>
      </c>
      <c r="B3593" s="217" t="str">
        <f>IFERROR(IF(VLOOKUP(L3593,ActivityList[#Data],13,0)="Yes"," "&amp;Map,"")&amp;IF(VLOOKUP(L3593,ActivityList[#Data],14,0)="Yes"," "&amp;Timeline,IF(VLOOKUP(L3593,ActivityList[#Data],14,0)="Figure"," "&amp;Timeline&amp;Figure,"")),"")</f>
        <v/>
      </c>
      <c r="C3593" s="85" t="str">
        <v>Practice the piano for 20 minutes</v>
      </c>
      <c r="D3593" s="218" t="str">
        <v>+ Piano</v>
      </c>
      <c r="E3593" s="218" t="str">
        <v>Activities</v>
      </c>
      <c r="F3593" s="219">
        <v>0</v>
      </c>
      <c r="G3593" s="5">
        <v>48</v>
      </c>
      <c r="H3593" s="5" t="str">
        <v>Ethan</v>
      </c>
      <c r="I3593" s="5" t="str">
        <v>Planned</v>
      </c>
      <c r="J3593" s="220">
        <f>_xlfn.XLOOKUP(G3593,Calendar!$A$2:$A$300,Calendar!$B$2:$B$300)</f>
        <v>43411</v>
      </c>
      <c r="K3593" s="5" t="b">
        <f t="shared" ca="1" si="171"/>
        <v>0</v>
      </c>
      <c r="L3593" s="5" t="str">
        <f t="shared" si="172"/>
        <v>Activities+ Piano48</v>
      </c>
    </row>
    <row r="3594" spans="1:12" hidden="1" x14ac:dyDescent="0.25">
      <c r="A3594" s="217" t="str">
        <f t="shared" si="173"/>
        <v>ƒ __/__</v>
      </c>
      <c r="B3594" s="217" t="str">
        <f>IFERROR(IF(VLOOKUP(L3594,ActivityList[#Data],13,0)="Yes"," "&amp;Map,"")&amp;IF(VLOOKUP(L3594,ActivityList[#Data],14,0)="Yes"," "&amp;Timeline,IF(VLOOKUP(L3594,ActivityList[#Data],14,0)="Figure"," "&amp;Timeline&amp;Figure,"")),"")</f>
        <v/>
      </c>
      <c r="C3594" s="85" t="str">
        <v>Practice the piano for 20 minutes</v>
      </c>
      <c r="D3594" s="218" t="str">
        <v>+ Piano</v>
      </c>
      <c r="E3594" s="218" t="str">
        <v>Activities</v>
      </c>
      <c r="F3594" s="219">
        <v>0</v>
      </c>
      <c r="G3594" s="5">
        <v>51</v>
      </c>
      <c r="H3594" s="5" t="str">
        <v>Ethan</v>
      </c>
      <c r="I3594" s="5" t="str">
        <v>Planned</v>
      </c>
      <c r="J3594" s="220">
        <f>_xlfn.XLOOKUP(G3594,Calendar!$A$2:$A$300,Calendar!$B$2:$B$300)</f>
        <v>43416</v>
      </c>
      <c r="K3594" s="5" t="b">
        <f t="shared" ca="1" si="171"/>
        <v>0</v>
      </c>
      <c r="L3594" s="5" t="str">
        <f t="shared" si="172"/>
        <v>Activities+ Piano51</v>
      </c>
    </row>
    <row r="3595" spans="1:12" hidden="1" x14ac:dyDescent="0.25">
      <c r="A3595" s="217" t="str">
        <f t="shared" si="173"/>
        <v>ƒ __/__</v>
      </c>
      <c r="B3595" s="217" t="str">
        <f>IFERROR(IF(VLOOKUP(L3595,ActivityList[#Data],13,0)="Yes"," "&amp;Map,"")&amp;IF(VLOOKUP(L3595,ActivityList[#Data],14,0)="Yes"," "&amp;Timeline,IF(VLOOKUP(L3595,ActivityList[#Data],14,0)="Figure"," "&amp;Timeline&amp;Figure,"")),"")</f>
        <v/>
      </c>
      <c r="C3595" s="85" t="str">
        <v>Practice the piano for 20 minutes</v>
      </c>
      <c r="D3595" s="218" t="str">
        <v>+ Piano</v>
      </c>
      <c r="E3595" s="218" t="str">
        <v>Activities</v>
      </c>
      <c r="F3595" s="219">
        <v>0</v>
      </c>
      <c r="G3595" s="5">
        <v>53</v>
      </c>
      <c r="H3595" s="5" t="str">
        <v>Ethan</v>
      </c>
      <c r="I3595" s="5" t="str">
        <v>Planned</v>
      </c>
      <c r="J3595" s="220">
        <f>_xlfn.XLOOKUP(G3595,Calendar!$A$2:$A$300,Calendar!$B$2:$B$300)</f>
        <v>43418</v>
      </c>
      <c r="K3595" s="5" t="b">
        <f t="shared" ca="1" si="171"/>
        <v>0</v>
      </c>
      <c r="L3595" s="5" t="str">
        <f t="shared" si="172"/>
        <v>Activities+ Piano53</v>
      </c>
    </row>
    <row r="3596" spans="1:12" hidden="1" x14ac:dyDescent="0.25">
      <c r="A3596" s="217" t="str">
        <f t="shared" si="173"/>
        <v>ƒ __/__</v>
      </c>
      <c r="B3596" s="217" t="str">
        <f>IFERROR(IF(VLOOKUP(L3596,ActivityList[#Data],13,0)="Yes"," "&amp;Map,"")&amp;IF(VLOOKUP(L3596,ActivityList[#Data],14,0)="Yes"," "&amp;Timeline,IF(VLOOKUP(L3596,ActivityList[#Data],14,0)="Figure"," "&amp;Timeline&amp;Figure,"")),"")</f>
        <v/>
      </c>
      <c r="C3596" s="85" t="str">
        <v>Practice the piano for 20 minutes</v>
      </c>
      <c r="D3596" s="218" t="str">
        <v>+ Piano</v>
      </c>
      <c r="E3596" s="218" t="str">
        <v>Activities</v>
      </c>
      <c r="F3596" s="219">
        <v>0</v>
      </c>
      <c r="G3596" s="5">
        <v>56</v>
      </c>
      <c r="H3596" s="5" t="str">
        <v>Ethan</v>
      </c>
      <c r="I3596" s="5" t="str">
        <v>Planned</v>
      </c>
      <c r="J3596" s="220">
        <f>_xlfn.XLOOKUP(G3596,Calendar!$A$2:$A$300,Calendar!$B$2:$B$300)</f>
        <v>43423</v>
      </c>
      <c r="K3596" s="5" t="b">
        <f t="shared" ca="1" si="171"/>
        <v>0</v>
      </c>
      <c r="L3596" s="5" t="str">
        <f t="shared" si="172"/>
        <v>Activities+ Piano56</v>
      </c>
    </row>
    <row r="3597" spans="1:12" hidden="1" x14ac:dyDescent="0.25">
      <c r="A3597" s="217" t="str">
        <f t="shared" si="173"/>
        <v>ƒ __/__</v>
      </c>
      <c r="B3597" s="217" t="str">
        <f>IFERROR(IF(VLOOKUP(L3597,ActivityList[#Data],13,0)="Yes"," "&amp;Map,"")&amp;IF(VLOOKUP(L3597,ActivityList[#Data],14,0)="Yes"," "&amp;Timeline,IF(VLOOKUP(L3597,ActivityList[#Data],14,0)="Figure"," "&amp;Timeline&amp;Figure,"")),"")</f>
        <v/>
      </c>
      <c r="C3597" s="85" t="str">
        <v>Practice the piano for 20 minutes</v>
      </c>
      <c r="D3597" s="218" t="str">
        <v>+ Piano</v>
      </c>
      <c r="E3597" s="218" t="str">
        <v>Activities</v>
      </c>
      <c r="F3597" s="219">
        <v>0</v>
      </c>
      <c r="G3597" s="5">
        <v>58</v>
      </c>
      <c r="H3597" s="5" t="str">
        <v>Ethan</v>
      </c>
      <c r="I3597" s="5" t="str">
        <v>Planned</v>
      </c>
      <c r="J3597" s="220">
        <f>_xlfn.XLOOKUP(G3597,Calendar!$A$2:$A$300,Calendar!$B$2:$B$300)</f>
        <v>43425</v>
      </c>
      <c r="K3597" s="5" t="b">
        <f t="shared" ca="1" si="171"/>
        <v>0</v>
      </c>
      <c r="L3597" s="5" t="str">
        <f t="shared" si="172"/>
        <v>Activities+ Piano58</v>
      </c>
    </row>
    <row r="3598" spans="1:12" hidden="1" x14ac:dyDescent="0.25">
      <c r="A3598" s="217" t="str">
        <f t="shared" si="173"/>
        <v>ƒ __/__</v>
      </c>
      <c r="B3598" s="217" t="str">
        <f>IFERROR(IF(VLOOKUP(L3598,ActivityList[#Data],13,0)="Yes"," "&amp;Map,"")&amp;IF(VLOOKUP(L3598,ActivityList[#Data],14,0)="Yes"," "&amp;Timeline,IF(VLOOKUP(L3598,ActivityList[#Data],14,0)="Figure"," "&amp;Timeline&amp;Figure,"")),"")</f>
        <v/>
      </c>
      <c r="C3598" s="85" t="str">
        <v>Practice the piano for 20 minutes</v>
      </c>
      <c r="D3598" s="218" t="str">
        <v>+ Piano</v>
      </c>
      <c r="E3598" s="218" t="str">
        <v>Activities</v>
      </c>
      <c r="F3598" s="219">
        <v>0</v>
      </c>
      <c r="G3598" s="5">
        <v>61</v>
      </c>
      <c r="H3598" s="5" t="str">
        <v>Ethan</v>
      </c>
      <c r="I3598" s="5" t="str">
        <v>Planned</v>
      </c>
      <c r="J3598" s="220">
        <f>_xlfn.XLOOKUP(G3598,Calendar!$A$2:$A$300,Calendar!$B$2:$B$300)</f>
        <v>43430</v>
      </c>
      <c r="K3598" s="5" t="b">
        <f t="shared" ca="1" si="171"/>
        <v>0</v>
      </c>
      <c r="L3598" s="5" t="str">
        <f t="shared" si="172"/>
        <v>Activities+ Piano61</v>
      </c>
    </row>
    <row r="3599" spans="1:12" hidden="1" x14ac:dyDescent="0.25">
      <c r="A3599" s="217" t="str">
        <f t="shared" si="173"/>
        <v>ƒ __/__</v>
      </c>
      <c r="B3599" s="217" t="str">
        <f>IFERROR(IF(VLOOKUP(L3599,ActivityList[#Data],13,0)="Yes"," "&amp;Map,"")&amp;IF(VLOOKUP(L3599,ActivityList[#Data],14,0)="Yes"," "&amp;Timeline,IF(VLOOKUP(L3599,ActivityList[#Data],14,0)="Figure"," "&amp;Timeline&amp;Figure,"")),"")</f>
        <v/>
      </c>
      <c r="C3599" s="85" t="str">
        <v>Practice the piano for 20 minutes</v>
      </c>
      <c r="D3599" s="218" t="str">
        <v>+ Piano</v>
      </c>
      <c r="E3599" s="218" t="str">
        <v>Activities</v>
      </c>
      <c r="F3599" s="219">
        <v>0</v>
      </c>
      <c r="G3599" s="5">
        <v>63</v>
      </c>
      <c r="H3599" s="5" t="str">
        <v>Ethan</v>
      </c>
      <c r="I3599" s="5" t="str">
        <v>Planned</v>
      </c>
      <c r="J3599" s="220">
        <f>_xlfn.XLOOKUP(G3599,Calendar!$A$2:$A$300,Calendar!$B$2:$B$300)</f>
        <v>43432</v>
      </c>
      <c r="K3599" s="5" t="b">
        <f t="shared" ca="1" si="171"/>
        <v>0</v>
      </c>
      <c r="L3599" s="5" t="str">
        <f t="shared" si="172"/>
        <v>Activities+ Piano63</v>
      </c>
    </row>
    <row r="3600" spans="1:12" hidden="1" x14ac:dyDescent="0.25">
      <c r="A3600" s="217" t="str">
        <f t="shared" si="173"/>
        <v>ƒ __/__</v>
      </c>
      <c r="B3600" s="217" t="str">
        <f>IFERROR(IF(VLOOKUP(L3600,ActivityList[#Data],13,0)="Yes"," "&amp;Map,"")&amp;IF(VLOOKUP(L3600,ActivityList[#Data],14,0)="Yes"," "&amp;Timeline,IF(VLOOKUP(L3600,ActivityList[#Data],14,0)="Figure"," "&amp;Timeline&amp;Figure,"")),"")</f>
        <v/>
      </c>
      <c r="C3600" s="85" t="str">
        <v>Practice the piano for 20 minutes</v>
      </c>
      <c r="D3600" s="218" t="str">
        <v>+ Piano</v>
      </c>
      <c r="E3600" s="218" t="str">
        <v>Activities</v>
      </c>
      <c r="F3600" s="219">
        <v>0</v>
      </c>
      <c r="G3600" s="5">
        <v>66</v>
      </c>
      <c r="H3600" s="5" t="str">
        <v>Ethan</v>
      </c>
      <c r="I3600" s="5" t="str">
        <v>Planned</v>
      </c>
      <c r="J3600" s="220">
        <f>_xlfn.XLOOKUP(G3600,Calendar!$A$2:$A$300,Calendar!$B$2:$B$300)</f>
        <v>43437</v>
      </c>
      <c r="K3600" s="5" t="b">
        <f t="shared" ca="1" si="171"/>
        <v>0</v>
      </c>
      <c r="L3600" s="5" t="str">
        <f t="shared" si="172"/>
        <v>Activities+ Piano66</v>
      </c>
    </row>
    <row r="3601" spans="1:12" hidden="1" x14ac:dyDescent="0.25">
      <c r="A3601" s="217" t="str">
        <f t="shared" si="173"/>
        <v>ƒ __/__</v>
      </c>
      <c r="B3601" s="217" t="str">
        <f>IFERROR(IF(VLOOKUP(L3601,ActivityList[#Data],13,0)="Yes"," "&amp;Map,"")&amp;IF(VLOOKUP(L3601,ActivityList[#Data],14,0)="Yes"," "&amp;Timeline,IF(VLOOKUP(L3601,ActivityList[#Data],14,0)="Figure"," "&amp;Timeline&amp;Figure,"")),"")</f>
        <v/>
      </c>
      <c r="C3601" s="85" t="str">
        <v>Practice the piano for 20 minutes</v>
      </c>
      <c r="D3601" s="218" t="str">
        <v>+ Piano</v>
      </c>
      <c r="E3601" s="218" t="str">
        <v>Activities</v>
      </c>
      <c r="F3601" s="219">
        <v>0</v>
      </c>
      <c r="G3601" s="5">
        <v>68</v>
      </c>
      <c r="H3601" s="5" t="str">
        <v>Ethan</v>
      </c>
      <c r="I3601" s="5" t="str">
        <v>Planned</v>
      </c>
      <c r="J3601" s="220">
        <f>_xlfn.XLOOKUP(G3601,Calendar!$A$2:$A$300,Calendar!$B$2:$B$300)</f>
        <v>43439</v>
      </c>
      <c r="K3601" s="5" t="b">
        <f t="shared" ca="1" si="171"/>
        <v>0</v>
      </c>
      <c r="L3601" s="5" t="str">
        <f t="shared" si="172"/>
        <v>Activities+ Piano68</v>
      </c>
    </row>
    <row r="3602" spans="1:12" hidden="1" x14ac:dyDescent="0.25">
      <c r="A3602" s="217" t="str">
        <f t="shared" si="173"/>
        <v>ƒ __/__</v>
      </c>
      <c r="B3602" s="217" t="str">
        <f>IFERROR(IF(VLOOKUP(L3602,ActivityList[#Data],13,0)="Yes"," "&amp;Map,"")&amp;IF(VLOOKUP(L3602,ActivityList[#Data],14,0)="Yes"," "&amp;Timeline,IF(VLOOKUP(L3602,ActivityList[#Data],14,0)="Figure"," "&amp;Timeline&amp;Figure,"")),"")</f>
        <v/>
      </c>
      <c r="C3602" s="85" t="str">
        <v>Practice the piano for 20 minutes</v>
      </c>
      <c r="D3602" s="218" t="str">
        <v>+ Piano</v>
      </c>
      <c r="E3602" s="218" t="str">
        <v>Activities</v>
      </c>
      <c r="F3602" s="219">
        <v>0</v>
      </c>
      <c r="G3602" s="5">
        <v>71</v>
      </c>
      <c r="H3602" s="5" t="str">
        <v>Ethan</v>
      </c>
      <c r="I3602" s="5" t="str">
        <v>Planned</v>
      </c>
      <c r="J3602" s="220">
        <f>_xlfn.XLOOKUP(G3602,Calendar!$A$2:$A$300,Calendar!$B$2:$B$300)</f>
        <v>43444</v>
      </c>
      <c r="K3602" s="5" t="b">
        <f t="shared" ca="1" si="171"/>
        <v>0</v>
      </c>
      <c r="L3602" s="5" t="str">
        <f t="shared" si="172"/>
        <v>Activities+ Piano71</v>
      </c>
    </row>
    <row r="3603" spans="1:12" hidden="1" x14ac:dyDescent="0.25">
      <c r="A3603" s="217" t="str">
        <f t="shared" si="173"/>
        <v>ƒ __/__</v>
      </c>
      <c r="B3603" s="217" t="str">
        <f>IFERROR(IF(VLOOKUP(L3603,ActivityList[#Data],13,0)="Yes"," "&amp;Map,"")&amp;IF(VLOOKUP(L3603,ActivityList[#Data],14,0)="Yes"," "&amp;Timeline,IF(VLOOKUP(L3603,ActivityList[#Data],14,0)="Figure"," "&amp;Timeline&amp;Figure,"")),"")</f>
        <v/>
      </c>
      <c r="C3603" s="85" t="str">
        <v>Practice the piano for 20 minutes</v>
      </c>
      <c r="D3603" s="218" t="str">
        <v>+ Piano</v>
      </c>
      <c r="E3603" s="218" t="str">
        <v>Activities</v>
      </c>
      <c r="F3603" s="219">
        <v>0</v>
      </c>
      <c r="G3603" s="5">
        <v>73</v>
      </c>
      <c r="H3603" s="5" t="str">
        <v>Ethan</v>
      </c>
      <c r="I3603" s="5" t="str">
        <v>Planned</v>
      </c>
      <c r="J3603" s="220">
        <f>_xlfn.XLOOKUP(G3603,Calendar!$A$2:$A$300,Calendar!$B$2:$B$300)</f>
        <v>43446</v>
      </c>
      <c r="K3603" s="5" t="b">
        <f t="shared" ref="K3603:K3666" ca="1" si="174">J3603&lt;=$D$1</f>
        <v>0</v>
      </c>
      <c r="L3603" s="5" t="str">
        <f t="shared" ref="L3603:L3666" si="175">E3603&amp;D3603&amp;G3603</f>
        <v>Activities+ Piano73</v>
      </c>
    </row>
    <row r="3604" spans="1:12" hidden="1" x14ac:dyDescent="0.25">
      <c r="A3604" s="217" t="str">
        <f t="shared" si="173"/>
        <v>ƒ __/__</v>
      </c>
      <c r="B3604" s="217" t="str">
        <f>IFERROR(IF(VLOOKUP(L3604,ActivityList[#Data],13,0)="Yes"," "&amp;Map,"")&amp;IF(VLOOKUP(L3604,ActivityList[#Data],14,0)="Yes"," "&amp;Timeline,IF(VLOOKUP(L3604,ActivityList[#Data],14,0)="Figure"," "&amp;Timeline&amp;Figure,"")),"")</f>
        <v/>
      </c>
      <c r="C3604" s="85" t="str">
        <v>Practice the piano for 20 minutes</v>
      </c>
      <c r="D3604" s="218" t="str">
        <v>+ Piano</v>
      </c>
      <c r="E3604" s="218" t="str">
        <v>Activities</v>
      </c>
      <c r="F3604" s="219">
        <v>0</v>
      </c>
      <c r="G3604" s="5">
        <v>76</v>
      </c>
      <c r="H3604" s="5" t="str">
        <v>Ethan</v>
      </c>
      <c r="I3604" s="5" t="str">
        <v>Planned</v>
      </c>
      <c r="J3604" s="220">
        <f>_xlfn.XLOOKUP(G3604,Calendar!$A$2:$A$300,Calendar!$B$2:$B$300)</f>
        <v>43451</v>
      </c>
      <c r="K3604" s="5" t="b">
        <f t="shared" ca="1" si="174"/>
        <v>0</v>
      </c>
      <c r="L3604" s="5" t="str">
        <f t="shared" si="175"/>
        <v>Activities+ Piano76</v>
      </c>
    </row>
    <row r="3605" spans="1:12" hidden="1" x14ac:dyDescent="0.25">
      <c r="A3605" s="217" t="str">
        <f t="shared" si="173"/>
        <v>ƒ __/__</v>
      </c>
      <c r="B3605" s="217" t="str">
        <f>IFERROR(IF(VLOOKUP(L3605,ActivityList[#Data],13,0)="Yes"," "&amp;Map,"")&amp;IF(VLOOKUP(L3605,ActivityList[#Data],14,0)="Yes"," "&amp;Timeline,IF(VLOOKUP(L3605,ActivityList[#Data],14,0)="Figure"," "&amp;Timeline&amp;Figure,"")),"")</f>
        <v/>
      </c>
      <c r="C3605" s="85" t="str">
        <v>Practice the piano for 20 minutes</v>
      </c>
      <c r="D3605" s="218" t="str">
        <v>+ Piano</v>
      </c>
      <c r="E3605" s="218" t="str">
        <v>Activities</v>
      </c>
      <c r="F3605" s="219">
        <v>0</v>
      </c>
      <c r="G3605" s="5">
        <v>78</v>
      </c>
      <c r="H3605" s="5" t="str">
        <v>Ethan</v>
      </c>
      <c r="I3605" s="5" t="str">
        <v>Planned</v>
      </c>
      <c r="J3605" s="220">
        <f>_xlfn.XLOOKUP(G3605,Calendar!$A$2:$A$300,Calendar!$B$2:$B$300)</f>
        <v>43453</v>
      </c>
      <c r="K3605" s="5" t="b">
        <f t="shared" ca="1" si="174"/>
        <v>0</v>
      </c>
      <c r="L3605" s="5" t="str">
        <f t="shared" si="175"/>
        <v>Activities+ Piano78</v>
      </c>
    </row>
    <row r="3606" spans="1:12" hidden="1" x14ac:dyDescent="0.25">
      <c r="A3606" s="217" t="str">
        <f t="shared" si="173"/>
        <v>ƒ __/__</v>
      </c>
      <c r="B3606" s="217" t="str">
        <f>IFERROR(IF(VLOOKUP(L3606,ActivityList[#Data],13,0)="Yes"," "&amp;Map,"")&amp;IF(VLOOKUP(L3606,ActivityList[#Data],14,0)="Yes"," "&amp;Timeline,IF(VLOOKUP(L3606,ActivityList[#Data],14,0)="Figure"," "&amp;Timeline&amp;Figure,"")),"")</f>
        <v/>
      </c>
      <c r="C3606" s="85" t="str">
        <v>Practice the piano for 20 minutes</v>
      </c>
      <c r="D3606" s="218" t="str">
        <v>+ Piano</v>
      </c>
      <c r="E3606" s="218" t="str">
        <v>Activities</v>
      </c>
      <c r="F3606" s="219">
        <v>0</v>
      </c>
      <c r="G3606" s="5">
        <v>81</v>
      </c>
      <c r="H3606" s="5" t="str">
        <v>Ethan</v>
      </c>
      <c r="I3606" s="5" t="str">
        <v>Planned</v>
      </c>
      <c r="J3606" s="220">
        <f>_xlfn.XLOOKUP(G3606,Calendar!$A$2:$A$300,Calendar!$B$2:$B$300)</f>
        <v>43461</v>
      </c>
      <c r="K3606" s="5" t="b">
        <f t="shared" ca="1" si="174"/>
        <v>0</v>
      </c>
      <c r="L3606" s="5" t="str">
        <f t="shared" si="175"/>
        <v>Activities+ Piano81</v>
      </c>
    </row>
    <row r="3607" spans="1:12" hidden="1" x14ac:dyDescent="0.25">
      <c r="A3607" s="217" t="str">
        <f t="shared" si="173"/>
        <v>ƒ __/__</v>
      </c>
      <c r="B3607" s="217" t="str">
        <f>IFERROR(IF(VLOOKUP(L3607,ActivityList[#Data],13,0)="Yes"," "&amp;Map,"")&amp;IF(VLOOKUP(L3607,ActivityList[#Data],14,0)="Yes"," "&amp;Timeline,IF(VLOOKUP(L3607,ActivityList[#Data],14,0)="Figure"," "&amp;Timeline&amp;Figure,"")),"")</f>
        <v/>
      </c>
      <c r="C3607" s="85" t="str">
        <v>Practice the piano for 20 minutes</v>
      </c>
      <c r="D3607" s="218" t="str">
        <v>+ Piano</v>
      </c>
      <c r="E3607" s="218" t="str">
        <v>Activities</v>
      </c>
      <c r="F3607" s="219">
        <v>0</v>
      </c>
      <c r="G3607" s="5">
        <v>83</v>
      </c>
      <c r="H3607" s="5" t="str">
        <v>Ethan</v>
      </c>
      <c r="I3607" s="5" t="str">
        <v>Planned</v>
      </c>
      <c r="J3607" s="220">
        <f>_xlfn.XLOOKUP(G3607,Calendar!$A$2:$A$300,Calendar!$B$2:$B$300)</f>
        <v>43467</v>
      </c>
      <c r="K3607" s="5" t="b">
        <f t="shared" ca="1" si="174"/>
        <v>0</v>
      </c>
      <c r="L3607" s="5" t="str">
        <f t="shared" si="175"/>
        <v>Activities+ Piano83</v>
      </c>
    </row>
    <row r="3608" spans="1:12" hidden="1" x14ac:dyDescent="0.25">
      <c r="A3608" s="217" t="str">
        <f t="shared" si="173"/>
        <v>ƒ __/__</v>
      </c>
      <c r="B3608" s="217" t="str">
        <f>IFERROR(IF(VLOOKUP(L3608,ActivityList[#Data],13,0)="Yes"," "&amp;Map,"")&amp;IF(VLOOKUP(L3608,ActivityList[#Data],14,0)="Yes"," "&amp;Timeline,IF(VLOOKUP(L3608,ActivityList[#Data],14,0)="Figure"," "&amp;Timeline&amp;Figure,"")),"")</f>
        <v/>
      </c>
      <c r="C3608" s="85" t="str">
        <v>Practice the piano for 20 minutes</v>
      </c>
      <c r="D3608" s="218" t="str">
        <v>+ Piano</v>
      </c>
      <c r="E3608" s="218" t="str">
        <v>Activities</v>
      </c>
      <c r="F3608" s="219">
        <v>0</v>
      </c>
      <c r="G3608" s="5">
        <v>86</v>
      </c>
      <c r="H3608" s="5" t="str">
        <v>Ethan</v>
      </c>
      <c r="I3608" s="5" t="str">
        <v>Planned</v>
      </c>
      <c r="J3608" s="220">
        <f>_xlfn.XLOOKUP(G3608,Calendar!$A$2:$A$300,Calendar!$B$2:$B$300)</f>
        <v>43472</v>
      </c>
      <c r="K3608" s="5" t="b">
        <f t="shared" ca="1" si="174"/>
        <v>0</v>
      </c>
      <c r="L3608" s="5" t="str">
        <f t="shared" si="175"/>
        <v>Activities+ Piano86</v>
      </c>
    </row>
    <row r="3609" spans="1:12" hidden="1" x14ac:dyDescent="0.25">
      <c r="A3609" s="217" t="str">
        <f t="shared" si="173"/>
        <v>ƒ __/__</v>
      </c>
      <c r="B3609" s="217" t="str">
        <f>IFERROR(IF(VLOOKUP(L3609,ActivityList[#Data],13,0)="Yes"," "&amp;Map,"")&amp;IF(VLOOKUP(L3609,ActivityList[#Data],14,0)="Yes"," "&amp;Timeline,IF(VLOOKUP(L3609,ActivityList[#Data],14,0)="Figure"," "&amp;Timeline&amp;Figure,"")),"")</f>
        <v/>
      </c>
      <c r="C3609" s="85" t="str">
        <v>Practice the piano for 20 minutes</v>
      </c>
      <c r="D3609" s="218" t="str">
        <v>+ Piano</v>
      </c>
      <c r="E3609" s="218" t="str">
        <v>Activities</v>
      </c>
      <c r="F3609" s="219">
        <v>0</v>
      </c>
      <c r="G3609" s="5">
        <v>88</v>
      </c>
      <c r="H3609" s="5" t="str">
        <v>Ethan</v>
      </c>
      <c r="I3609" s="5" t="str">
        <v>Planned</v>
      </c>
      <c r="J3609" s="220">
        <f>_xlfn.XLOOKUP(G3609,Calendar!$A$2:$A$300,Calendar!$B$2:$B$300)</f>
        <v>43474</v>
      </c>
      <c r="K3609" s="5" t="b">
        <f t="shared" ca="1" si="174"/>
        <v>0</v>
      </c>
      <c r="L3609" s="5" t="str">
        <f t="shared" si="175"/>
        <v>Activities+ Piano88</v>
      </c>
    </row>
    <row r="3610" spans="1:12" hidden="1" x14ac:dyDescent="0.25">
      <c r="A3610" s="217" t="str">
        <f t="shared" si="173"/>
        <v>ƒ __/__</v>
      </c>
      <c r="B3610" s="217" t="str">
        <f>IFERROR(IF(VLOOKUP(L3610,ActivityList[#Data],13,0)="Yes"," "&amp;Map,"")&amp;IF(VLOOKUP(L3610,ActivityList[#Data],14,0)="Yes"," "&amp;Timeline,IF(VLOOKUP(L3610,ActivityList[#Data],14,0)="Figure"," "&amp;Timeline&amp;Figure,"")),"")</f>
        <v/>
      </c>
      <c r="C3610" s="85" t="str">
        <v>Practice the piano for 20 minutes</v>
      </c>
      <c r="D3610" s="218" t="str">
        <v>+ Piano</v>
      </c>
      <c r="E3610" s="218" t="str">
        <v>Activities</v>
      </c>
      <c r="F3610" s="219">
        <v>0</v>
      </c>
      <c r="G3610" s="5">
        <v>91</v>
      </c>
      <c r="H3610" s="5" t="str">
        <v>Ethan</v>
      </c>
      <c r="I3610" s="5" t="str">
        <v>Planned</v>
      </c>
      <c r="J3610" s="220">
        <f>_xlfn.XLOOKUP(G3610,Calendar!$A$2:$A$300,Calendar!$B$2:$B$300)</f>
        <v>43479</v>
      </c>
      <c r="K3610" s="5" t="b">
        <f t="shared" ca="1" si="174"/>
        <v>0</v>
      </c>
      <c r="L3610" s="5" t="str">
        <f t="shared" si="175"/>
        <v>Activities+ Piano91</v>
      </c>
    </row>
    <row r="3611" spans="1:12" hidden="1" x14ac:dyDescent="0.25">
      <c r="A3611" s="217" t="str">
        <f t="shared" si="173"/>
        <v>ƒ __/__</v>
      </c>
      <c r="B3611" s="217" t="str">
        <f>IFERROR(IF(VLOOKUP(L3611,ActivityList[#Data],13,0)="Yes"," "&amp;Map,"")&amp;IF(VLOOKUP(L3611,ActivityList[#Data],14,0)="Yes"," "&amp;Timeline,IF(VLOOKUP(L3611,ActivityList[#Data],14,0)="Figure"," "&amp;Timeline&amp;Figure,"")),"")</f>
        <v/>
      </c>
      <c r="C3611" s="85" t="str">
        <v>Practice the piano for 20 minutes</v>
      </c>
      <c r="D3611" s="218" t="str">
        <v>+ Piano</v>
      </c>
      <c r="E3611" s="218" t="str">
        <v>Activities</v>
      </c>
      <c r="F3611" s="219">
        <v>0</v>
      </c>
      <c r="G3611" s="5">
        <v>93</v>
      </c>
      <c r="H3611" s="5" t="str">
        <v>Ethan</v>
      </c>
      <c r="I3611" s="5" t="str">
        <v>Planned</v>
      </c>
      <c r="J3611" s="220">
        <f>_xlfn.XLOOKUP(G3611,Calendar!$A$2:$A$300,Calendar!$B$2:$B$300)</f>
        <v>43481</v>
      </c>
      <c r="K3611" s="5" t="b">
        <f t="shared" ca="1" si="174"/>
        <v>0</v>
      </c>
      <c r="L3611" s="5" t="str">
        <f t="shared" si="175"/>
        <v>Activities+ Piano93</v>
      </c>
    </row>
    <row r="3612" spans="1:12" hidden="1" x14ac:dyDescent="0.25">
      <c r="A3612" s="217" t="str">
        <f t="shared" si="173"/>
        <v>ƒ __/__</v>
      </c>
      <c r="B3612" s="217" t="str">
        <f>IFERROR(IF(VLOOKUP(L3612,ActivityList[#Data],13,0)="Yes"," "&amp;Map,"")&amp;IF(VLOOKUP(L3612,ActivityList[#Data],14,0)="Yes"," "&amp;Timeline,IF(VLOOKUP(L3612,ActivityList[#Data],14,0)="Figure"," "&amp;Timeline&amp;Figure,"")),"")</f>
        <v/>
      </c>
      <c r="C3612" s="85" t="str">
        <v>Practice the piano for 20 minutes</v>
      </c>
      <c r="D3612" s="218" t="str">
        <v>+ Piano</v>
      </c>
      <c r="E3612" s="218" t="str">
        <v>Activities</v>
      </c>
      <c r="F3612" s="219">
        <v>0</v>
      </c>
      <c r="G3612" s="5">
        <v>96</v>
      </c>
      <c r="H3612" s="5" t="str">
        <v>Ethan</v>
      </c>
      <c r="I3612" s="5" t="str">
        <v>Planned</v>
      </c>
      <c r="J3612" s="220">
        <f>_xlfn.XLOOKUP(G3612,Calendar!$A$2:$A$300,Calendar!$B$2:$B$300)</f>
        <v>43486</v>
      </c>
      <c r="K3612" s="5" t="b">
        <f t="shared" ca="1" si="174"/>
        <v>0</v>
      </c>
      <c r="L3612" s="5" t="str">
        <f t="shared" si="175"/>
        <v>Activities+ Piano96</v>
      </c>
    </row>
    <row r="3613" spans="1:12" hidden="1" x14ac:dyDescent="0.25">
      <c r="A3613" s="217" t="str">
        <f t="shared" si="173"/>
        <v>ƒ __/__</v>
      </c>
      <c r="B3613" s="217" t="str">
        <f>IFERROR(IF(VLOOKUP(L3613,ActivityList[#Data],13,0)="Yes"," "&amp;Map,"")&amp;IF(VLOOKUP(L3613,ActivityList[#Data],14,0)="Yes"," "&amp;Timeline,IF(VLOOKUP(L3613,ActivityList[#Data],14,0)="Figure"," "&amp;Timeline&amp;Figure,"")),"")</f>
        <v/>
      </c>
      <c r="C3613" s="85" t="str">
        <v>Practice the piano for 20 minutes</v>
      </c>
      <c r="D3613" s="218" t="str">
        <v>+ Piano</v>
      </c>
      <c r="E3613" s="218" t="str">
        <v>Activities</v>
      </c>
      <c r="F3613" s="219">
        <v>0</v>
      </c>
      <c r="G3613" s="5">
        <v>98</v>
      </c>
      <c r="H3613" s="5" t="str">
        <v>Ethan</v>
      </c>
      <c r="I3613" s="5" t="str">
        <v>Planned</v>
      </c>
      <c r="J3613" s="220">
        <f>_xlfn.XLOOKUP(G3613,Calendar!$A$2:$A$300,Calendar!$B$2:$B$300)</f>
        <v>43488</v>
      </c>
      <c r="K3613" s="5" t="b">
        <f t="shared" ca="1" si="174"/>
        <v>0</v>
      </c>
      <c r="L3613" s="5" t="str">
        <f t="shared" si="175"/>
        <v>Activities+ Piano98</v>
      </c>
    </row>
    <row r="3614" spans="1:12" hidden="1" x14ac:dyDescent="0.25">
      <c r="A3614" s="217" t="str">
        <f t="shared" si="173"/>
        <v>ƒ __/__</v>
      </c>
      <c r="B3614" s="217" t="str">
        <f>IFERROR(IF(VLOOKUP(L3614,ActivityList[#Data],13,0)="Yes"," "&amp;Map,"")&amp;IF(VLOOKUP(L3614,ActivityList[#Data],14,0)="Yes"," "&amp;Timeline,IF(VLOOKUP(L3614,ActivityList[#Data],14,0)="Figure"," "&amp;Timeline&amp;Figure,"")),"")</f>
        <v/>
      </c>
      <c r="C3614" s="85" t="str">
        <v>Practice the piano for 20 minutes</v>
      </c>
      <c r="D3614" s="218" t="str">
        <v>+ Piano</v>
      </c>
      <c r="E3614" s="218" t="str">
        <v>Activities</v>
      </c>
      <c r="F3614" s="219">
        <v>0</v>
      </c>
      <c r="G3614" s="5">
        <v>101</v>
      </c>
      <c r="H3614" s="5" t="str">
        <v>Ethan</v>
      </c>
      <c r="I3614" s="5" t="str">
        <v>Planned</v>
      </c>
      <c r="J3614" s="220">
        <f>_xlfn.XLOOKUP(G3614,Calendar!$A$2:$A$300,Calendar!$B$2:$B$300)</f>
        <v>43493</v>
      </c>
      <c r="K3614" s="5" t="b">
        <f t="shared" ca="1" si="174"/>
        <v>0</v>
      </c>
      <c r="L3614" s="5" t="str">
        <f t="shared" si="175"/>
        <v>Activities+ Piano101</v>
      </c>
    </row>
    <row r="3615" spans="1:12" hidden="1" x14ac:dyDescent="0.25">
      <c r="A3615" s="217" t="str">
        <f t="shared" si="173"/>
        <v>ƒ __/__</v>
      </c>
      <c r="B3615" s="217" t="str">
        <f>IFERROR(IF(VLOOKUP(L3615,ActivityList[#Data],13,0)="Yes"," "&amp;Map,"")&amp;IF(VLOOKUP(L3615,ActivityList[#Data],14,0)="Yes"," "&amp;Timeline,IF(VLOOKUP(L3615,ActivityList[#Data],14,0)="Figure"," "&amp;Timeline&amp;Figure,"")),"")</f>
        <v/>
      </c>
      <c r="C3615" s="85" t="str">
        <v>Practice the piano for 20 minutes</v>
      </c>
      <c r="D3615" s="218" t="str">
        <v>+ Piano</v>
      </c>
      <c r="E3615" s="218" t="str">
        <v>Activities</v>
      </c>
      <c r="F3615" s="219">
        <v>0</v>
      </c>
      <c r="G3615" s="5">
        <v>103</v>
      </c>
      <c r="H3615" s="5" t="str">
        <v>Ethan</v>
      </c>
      <c r="I3615" s="5" t="str">
        <v>Planned</v>
      </c>
      <c r="J3615" s="220">
        <f>_xlfn.XLOOKUP(G3615,Calendar!$A$2:$A$300,Calendar!$B$2:$B$300)</f>
        <v>43495</v>
      </c>
      <c r="K3615" s="5" t="b">
        <f t="shared" ca="1" si="174"/>
        <v>0</v>
      </c>
      <c r="L3615" s="5" t="str">
        <f t="shared" si="175"/>
        <v>Activities+ Piano103</v>
      </c>
    </row>
    <row r="3616" spans="1:12" hidden="1" x14ac:dyDescent="0.25">
      <c r="A3616" s="217" t="str">
        <f t="shared" si="173"/>
        <v>ƒ __/__</v>
      </c>
      <c r="B3616" s="217" t="str">
        <f>IFERROR(IF(VLOOKUP(L3616,ActivityList[#Data],13,0)="Yes"," "&amp;Map,"")&amp;IF(VLOOKUP(L3616,ActivityList[#Data],14,0)="Yes"," "&amp;Timeline,IF(VLOOKUP(L3616,ActivityList[#Data],14,0)="Figure"," "&amp;Timeline&amp;Figure,"")),"")</f>
        <v/>
      </c>
      <c r="C3616" s="85" t="str">
        <v>Practice the piano for 20 minutes</v>
      </c>
      <c r="D3616" s="218" t="str">
        <v>+ Piano</v>
      </c>
      <c r="E3616" s="218" t="str">
        <v>Activities</v>
      </c>
      <c r="F3616" s="219">
        <v>0</v>
      </c>
      <c r="G3616" s="5">
        <v>106</v>
      </c>
      <c r="H3616" s="5" t="str">
        <v>Ethan</v>
      </c>
      <c r="I3616" s="5" t="str">
        <v>Planned</v>
      </c>
      <c r="J3616" s="220">
        <f>_xlfn.XLOOKUP(G3616,Calendar!$A$2:$A$300,Calendar!$B$2:$B$300)</f>
        <v>43500</v>
      </c>
      <c r="K3616" s="5" t="b">
        <f t="shared" ca="1" si="174"/>
        <v>0</v>
      </c>
      <c r="L3616" s="5" t="str">
        <f t="shared" si="175"/>
        <v>Activities+ Piano106</v>
      </c>
    </row>
    <row r="3617" spans="1:12" hidden="1" x14ac:dyDescent="0.25">
      <c r="A3617" s="217" t="str">
        <f t="shared" si="173"/>
        <v>ƒ __/__</v>
      </c>
      <c r="B3617" s="217" t="str">
        <f>IFERROR(IF(VLOOKUP(L3617,ActivityList[#Data],13,0)="Yes"," "&amp;Map,"")&amp;IF(VLOOKUP(L3617,ActivityList[#Data],14,0)="Yes"," "&amp;Timeline,IF(VLOOKUP(L3617,ActivityList[#Data],14,0)="Figure"," "&amp;Timeline&amp;Figure,"")),"")</f>
        <v/>
      </c>
      <c r="C3617" s="85" t="str">
        <v>Practice the piano for 20 minutes</v>
      </c>
      <c r="D3617" s="218" t="str">
        <v>+ Piano</v>
      </c>
      <c r="E3617" s="218" t="str">
        <v>Activities</v>
      </c>
      <c r="F3617" s="219">
        <v>0</v>
      </c>
      <c r="G3617" s="5">
        <v>108</v>
      </c>
      <c r="H3617" s="5" t="str">
        <v>Ethan</v>
      </c>
      <c r="I3617" s="5" t="str">
        <v>Planned</v>
      </c>
      <c r="J3617" s="220">
        <f>_xlfn.XLOOKUP(G3617,Calendar!$A$2:$A$300,Calendar!$B$2:$B$300)</f>
        <v>43502</v>
      </c>
      <c r="K3617" s="5" t="b">
        <f t="shared" ca="1" si="174"/>
        <v>0</v>
      </c>
      <c r="L3617" s="5" t="str">
        <f t="shared" si="175"/>
        <v>Activities+ Piano108</v>
      </c>
    </row>
    <row r="3618" spans="1:12" hidden="1" x14ac:dyDescent="0.25">
      <c r="A3618" s="217" t="str">
        <f t="shared" si="173"/>
        <v>ƒ __/__</v>
      </c>
      <c r="B3618" s="217" t="str">
        <f>IFERROR(IF(VLOOKUP(L3618,ActivityList[#Data],13,0)="Yes"," "&amp;Map,"")&amp;IF(VLOOKUP(L3618,ActivityList[#Data],14,0)="Yes"," "&amp;Timeline,IF(VLOOKUP(L3618,ActivityList[#Data],14,0)="Figure"," "&amp;Timeline&amp;Figure,"")),"")</f>
        <v/>
      </c>
      <c r="C3618" s="85" t="str">
        <v>Practice the piano for 20 minutes</v>
      </c>
      <c r="D3618" s="218" t="str">
        <v>+ Piano</v>
      </c>
      <c r="E3618" s="218" t="str">
        <v>Activities</v>
      </c>
      <c r="F3618" s="219">
        <v>0</v>
      </c>
      <c r="G3618" s="5">
        <v>111</v>
      </c>
      <c r="H3618" s="5" t="str">
        <v>Ethan</v>
      </c>
      <c r="I3618" s="5" t="str">
        <v>Planned</v>
      </c>
      <c r="J3618" s="220">
        <f>_xlfn.XLOOKUP(G3618,Calendar!$A$2:$A$300,Calendar!$B$2:$B$300)</f>
        <v>43507</v>
      </c>
      <c r="K3618" s="5" t="b">
        <f t="shared" ca="1" si="174"/>
        <v>0</v>
      </c>
      <c r="L3618" s="5" t="str">
        <f t="shared" si="175"/>
        <v>Activities+ Piano111</v>
      </c>
    </row>
    <row r="3619" spans="1:12" hidden="1" x14ac:dyDescent="0.25">
      <c r="A3619" s="217" t="str">
        <f t="shared" si="173"/>
        <v>ƒ __/__</v>
      </c>
      <c r="B3619" s="217" t="str">
        <f>IFERROR(IF(VLOOKUP(L3619,ActivityList[#Data],13,0)="Yes"," "&amp;Map,"")&amp;IF(VLOOKUP(L3619,ActivityList[#Data],14,0)="Yes"," "&amp;Timeline,IF(VLOOKUP(L3619,ActivityList[#Data],14,0)="Figure"," "&amp;Timeline&amp;Figure,"")),"")</f>
        <v/>
      </c>
      <c r="C3619" s="85" t="str">
        <v>Practice the piano for 20 minutes</v>
      </c>
      <c r="D3619" s="218" t="str">
        <v>+ Piano</v>
      </c>
      <c r="E3619" s="218" t="str">
        <v>Activities</v>
      </c>
      <c r="F3619" s="219">
        <v>0</v>
      </c>
      <c r="G3619" s="5">
        <v>113</v>
      </c>
      <c r="H3619" s="5" t="str">
        <v>Ethan</v>
      </c>
      <c r="I3619" s="5" t="str">
        <v>Planned</v>
      </c>
      <c r="J3619" s="220">
        <f>_xlfn.XLOOKUP(G3619,Calendar!$A$2:$A$300,Calendar!$B$2:$B$300)</f>
        <v>43509</v>
      </c>
      <c r="K3619" s="5" t="b">
        <f t="shared" ca="1" si="174"/>
        <v>0</v>
      </c>
      <c r="L3619" s="5" t="str">
        <f t="shared" si="175"/>
        <v>Activities+ Piano113</v>
      </c>
    </row>
    <row r="3620" spans="1:12" hidden="1" x14ac:dyDescent="0.25">
      <c r="A3620" s="217" t="str">
        <f t="shared" si="173"/>
        <v>ƒ __/__</v>
      </c>
      <c r="B3620" s="217" t="str">
        <f>IFERROR(IF(VLOOKUP(L3620,ActivityList[#Data],13,0)="Yes"," "&amp;Map,"")&amp;IF(VLOOKUP(L3620,ActivityList[#Data],14,0)="Yes"," "&amp;Timeline,IF(VLOOKUP(L3620,ActivityList[#Data],14,0)="Figure"," "&amp;Timeline&amp;Figure,"")),"")</f>
        <v/>
      </c>
      <c r="C3620" s="85" t="str">
        <v>Practice the piano for 20 minutes</v>
      </c>
      <c r="D3620" s="218" t="str">
        <v>+ Piano</v>
      </c>
      <c r="E3620" s="218" t="str">
        <v>Activities</v>
      </c>
      <c r="F3620" s="219">
        <v>0</v>
      </c>
      <c r="G3620" s="5">
        <v>116</v>
      </c>
      <c r="H3620" s="5" t="str">
        <v>Ethan</v>
      </c>
      <c r="I3620" s="5" t="str">
        <v>Planned</v>
      </c>
      <c r="J3620" s="220">
        <f>_xlfn.XLOOKUP(G3620,Calendar!$A$2:$A$300,Calendar!$B$2:$B$300)</f>
        <v>43514</v>
      </c>
      <c r="K3620" s="5" t="b">
        <f t="shared" ca="1" si="174"/>
        <v>0</v>
      </c>
      <c r="L3620" s="5" t="str">
        <f t="shared" si="175"/>
        <v>Activities+ Piano116</v>
      </c>
    </row>
    <row r="3621" spans="1:12" hidden="1" x14ac:dyDescent="0.25">
      <c r="A3621" s="217" t="str">
        <f t="shared" si="173"/>
        <v>ƒ __/__</v>
      </c>
      <c r="B3621" s="217" t="str">
        <f>IFERROR(IF(VLOOKUP(L3621,ActivityList[#Data],13,0)="Yes"," "&amp;Map,"")&amp;IF(VLOOKUP(L3621,ActivityList[#Data],14,0)="Yes"," "&amp;Timeline,IF(VLOOKUP(L3621,ActivityList[#Data],14,0)="Figure"," "&amp;Timeline&amp;Figure,"")),"")</f>
        <v/>
      </c>
      <c r="C3621" s="85" t="str">
        <v>Practice the piano for 20 minutes</v>
      </c>
      <c r="D3621" s="218" t="str">
        <v>+ Piano</v>
      </c>
      <c r="E3621" s="218" t="str">
        <v>Activities</v>
      </c>
      <c r="F3621" s="219">
        <v>0</v>
      </c>
      <c r="G3621" s="5">
        <v>118</v>
      </c>
      <c r="H3621" s="5" t="str">
        <v>Ethan</v>
      </c>
      <c r="I3621" s="5" t="str">
        <v>Planned</v>
      </c>
      <c r="J3621" s="220">
        <f>_xlfn.XLOOKUP(G3621,Calendar!$A$2:$A$300,Calendar!$B$2:$B$300)</f>
        <v>43516</v>
      </c>
      <c r="K3621" s="5" t="b">
        <f t="shared" ca="1" si="174"/>
        <v>0</v>
      </c>
      <c r="L3621" s="5" t="str">
        <f t="shared" si="175"/>
        <v>Activities+ Piano118</v>
      </c>
    </row>
    <row r="3622" spans="1:12" hidden="1" x14ac:dyDescent="0.25">
      <c r="A3622" s="217" t="str">
        <f t="shared" si="173"/>
        <v>ƒ __/__</v>
      </c>
      <c r="B3622" s="217" t="str">
        <f>IFERROR(IF(VLOOKUP(L3622,ActivityList[#Data],13,0)="Yes"," "&amp;Map,"")&amp;IF(VLOOKUP(L3622,ActivityList[#Data],14,0)="Yes"," "&amp;Timeline,IF(VLOOKUP(L3622,ActivityList[#Data],14,0)="Figure"," "&amp;Timeline&amp;Figure,"")),"")</f>
        <v/>
      </c>
      <c r="C3622" s="85" t="str">
        <v>Practice the piano for 20 minutes</v>
      </c>
      <c r="D3622" s="218" t="str">
        <v>+ Piano</v>
      </c>
      <c r="E3622" s="218" t="str">
        <v>Activities</v>
      </c>
      <c r="F3622" s="219">
        <v>0</v>
      </c>
      <c r="G3622" s="5">
        <v>121</v>
      </c>
      <c r="H3622" s="5" t="str">
        <v>Ethan</v>
      </c>
      <c r="I3622" s="5" t="str">
        <v>Planned</v>
      </c>
      <c r="J3622" s="220">
        <f>_xlfn.XLOOKUP(G3622,Calendar!$A$2:$A$300,Calendar!$B$2:$B$300)</f>
        <v>43521</v>
      </c>
      <c r="K3622" s="5" t="b">
        <f t="shared" ca="1" si="174"/>
        <v>0</v>
      </c>
      <c r="L3622" s="5" t="str">
        <f t="shared" si="175"/>
        <v>Activities+ Piano121</v>
      </c>
    </row>
    <row r="3623" spans="1:12" hidden="1" x14ac:dyDescent="0.25">
      <c r="A3623" s="217" t="str">
        <f t="shared" si="173"/>
        <v>ƒ __/__</v>
      </c>
      <c r="B3623" s="217" t="str">
        <f>IFERROR(IF(VLOOKUP(L3623,ActivityList[#Data],13,0)="Yes"," "&amp;Map,"")&amp;IF(VLOOKUP(L3623,ActivityList[#Data],14,0)="Yes"," "&amp;Timeline,IF(VLOOKUP(L3623,ActivityList[#Data],14,0)="Figure"," "&amp;Timeline&amp;Figure,"")),"")</f>
        <v/>
      </c>
      <c r="C3623" s="85" t="str">
        <v>Practice the piano for 20 minutes</v>
      </c>
      <c r="D3623" s="218" t="str">
        <v>+ Piano</v>
      </c>
      <c r="E3623" s="218" t="str">
        <v>Activities</v>
      </c>
      <c r="F3623" s="219">
        <v>0</v>
      </c>
      <c r="G3623" s="5">
        <v>123</v>
      </c>
      <c r="H3623" s="5" t="str">
        <v>Ethan</v>
      </c>
      <c r="I3623" s="5" t="str">
        <v>Planned</v>
      </c>
      <c r="J3623" s="220">
        <f>_xlfn.XLOOKUP(G3623,Calendar!$A$2:$A$300,Calendar!$B$2:$B$300)</f>
        <v>43523</v>
      </c>
      <c r="K3623" s="5" t="b">
        <f t="shared" ca="1" si="174"/>
        <v>0</v>
      </c>
      <c r="L3623" s="5" t="str">
        <f t="shared" si="175"/>
        <v>Activities+ Piano123</v>
      </c>
    </row>
    <row r="3624" spans="1:12" hidden="1" x14ac:dyDescent="0.25">
      <c r="A3624" s="217" t="str">
        <f t="shared" si="173"/>
        <v>ƒ __/__</v>
      </c>
      <c r="B3624" s="217" t="str">
        <f>IFERROR(IF(VLOOKUP(L3624,ActivityList[#Data],13,0)="Yes"," "&amp;Map,"")&amp;IF(VLOOKUP(L3624,ActivityList[#Data],14,0)="Yes"," "&amp;Timeline,IF(VLOOKUP(L3624,ActivityList[#Data],14,0)="Figure"," "&amp;Timeline&amp;Figure,"")),"")</f>
        <v/>
      </c>
      <c r="C3624" s="85" t="str">
        <v>Practice the piano for 20 minutes</v>
      </c>
      <c r="D3624" s="218" t="str">
        <v>+ Piano</v>
      </c>
      <c r="E3624" s="218" t="str">
        <v>Activities</v>
      </c>
      <c r="F3624" s="219">
        <v>0</v>
      </c>
      <c r="G3624" s="5">
        <v>126</v>
      </c>
      <c r="H3624" s="5" t="str">
        <v>Ethan</v>
      </c>
      <c r="I3624" s="5" t="str">
        <v>Planned</v>
      </c>
      <c r="J3624" s="220">
        <f>_xlfn.XLOOKUP(G3624,Calendar!$A$2:$A$300,Calendar!$B$2:$B$300)</f>
        <v>43528</v>
      </c>
      <c r="K3624" s="5" t="b">
        <f t="shared" ca="1" si="174"/>
        <v>0</v>
      </c>
      <c r="L3624" s="5" t="str">
        <f t="shared" si="175"/>
        <v>Activities+ Piano126</v>
      </c>
    </row>
    <row r="3625" spans="1:12" hidden="1" x14ac:dyDescent="0.25">
      <c r="A3625" s="217" t="str">
        <f t="shared" si="173"/>
        <v>ƒ __/__</v>
      </c>
      <c r="B3625" s="217" t="str">
        <f>IFERROR(IF(VLOOKUP(L3625,ActivityList[#Data],13,0)="Yes"," "&amp;Map,"")&amp;IF(VLOOKUP(L3625,ActivityList[#Data],14,0)="Yes"," "&amp;Timeline,IF(VLOOKUP(L3625,ActivityList[#Data],14,0)="Figure"," "&amp;Timeline&amp;Figure,"")),"")</f>
        <v/>
      </c>
      <c r="C3625" s="85" t="str">
        <v>Practice the piano for 20 minutes</v>
      </c>
      <c r="D3625" s="218" t="str">
        <v>+ Piano</v>
      </c>
      <c r="E3625" s="218" t="str">
        <v>Activities</v>
      </c>
      <c r="F3625" s="219">
        <v>0</v>
      </c>
      <c r="G3625" s="5">
        <v>128</v>
      </c>
      <c r="H3625" s="5" t="str">
        <v>Ethan</v>
      </c>
      <c r="I3625" s="5" t="str">
        <v>Planned</v>
      </c>
      <c r="J3625" s="220">
        <f>_xlfn.XLOOKUP(G3625,Calendar!$A$2:$A$300,Calendar!$B$2:$B$300)</f>
        <v>43530</v>
      </c>
      <c r="K3625" s="5" t="b">
        <f t="shared" ca="1" si="174"/>
        <v>0</v>
      </c>
      <c r="L3625" s="5" t="str">
        <f t="shared" si="175"/>
        <v>Activities+ Piano128</v>
      </c>
    </row>
    <row r="3626" spans="1:12" hidden="1" x14ac:dyDescent="0.25">
      <c r="A3626" s="217" t="str">
        <f t="shared" si="173"/>
        <v>ƒ __/__</v>
      </c>
      <c r="B3626" s="217" t="str">
        <f>IFERROR(IF(VLOOKUP(L3626,ActivityList[#Data],13,0)="Yes"," "&amp;Map,"")&amp;IF(VLOOKUP(L3626,ActivityList[#Data],14,0)="Yes"," "&amp;Timeline,IF(VLOOKUP(L3626,ActivityList[#Data],14,0)="Figure"," "&amp;Timeline&amp;Figure,"")),"")</f>
        <v/>
      </c>
      <c r="C3626" s="85" t="str">
        <v>Practice the piano for 20 minutes</v>
      </c>
      <c r="D3626" s="218" t="str">
        <v>+ Piano</v>
      </c>
      <c r="E3626" s="218" t="str">
        <v>Activities</v>
      </c>
      <c r="F3626" s="219">
        <v>0</v>
      </c>
      <c r="G3626" s="5">
        <v>131</v>
      </c>
      <c r="H3626" s="5" t="str">
        <v>Ethan</v>
      </c>
      <c r="I3626" s="5" t="str">
        <v>Planned</v>
      </c>
      <c r="J3626" s="220">
        <f>_xlfn.XLOOKUP(G3626,Calendar!$A$2:$A$300,Calendar!$B$2:$B$300)</f>
        <v>43535</v>
      </c>
      <c r="K3626" s="5" t="b">
        <f t="shared" ca="1" si="174"/>
        <v>0</v>
      </c>
      <c r="L3626" s="5" t="str">
        <f t="shared" si="175"/>
        <v>Activities+ Piano131</v>
      </c>
    </row>
    <row r="3627" spans="1:12" hidden="1" x14ac:dyDescent="0.25">
      <c r="A3627" s="217" t="str">
        <f t="shared" si="173"/>
        <v>ƒ __/__</v>
      </c>
      <c r="B3627" s="217" t="str">
        <f>IFERROR(IF(VLOOKUP(L3627,ActivityList[#Data],13,0)="Yes"," "&amp;Map,"")&amp;IF(VLOOKUP(L3627,ActivityList[#Data],14,0)="Yes"," "&amp;Timeline,IF(VLOOKUP(L3627,ActivityList[#Data],14,0)="Figure"," "&amp;Timeline&amp;Figure,"")),"")</f>
        <v/>
      </c>
      <c r="C3627" s="85" t="str">
        <v>Practice the piano for 20 minutes</v>
      </c>
      <c r="D3627" s="218" t="str">
        <v>+ Piano</v>
      </c>
      <c r="E3627" s="218" t="str">
        <v>Activities</v>
      </c>
      <c r="F3627" s="219">
        <v>0</v>
      </c>
      <c r="G3627" s="5">
        <v>133</v>
      </c>
      <c r="H3627" s="5" t="str">
        <v>Ethan</v>
      </c>
      <c r="I3627" s="5" t="str">
        <v>Planned</v>
      </c>
      <c r="J3627" s="220">
        <f>_xlfn.XLOOKUP(G3627,Calendar!$A$2:$A$300,Calendar!$B$2:$B$300)</f>
        <v>43537</v>
      </c>
      <c r="K3627" s="5" t="b">
        <f t="shared" ca="1" si="174"/>
        <v>0</v>
      </c>
      <c r="L3627" s="5" t="str">
        <f t="shared" si="175"/>
        <v>Activities+ Piano133</v>
      </c>
    </row>
    <row r="3628" spans="1:12" hidden="1" x14ac:dyDescent="0.25">
      <c r="A3628" s="217" t="str">
        <f t="shared" si="173"/>
        <v>ƒ __/__</v>
      </c>
      <c r="B3628" s="217" t="str">
        <f>IFERROR(IF(VLOOKUP(L3628,ActivityList[#Data],13,0)="Yes"," "&amp;Map,"")&amp;IF(VLOOKUP(L3628,ActivityList[#Data],14,0)="Yes"," "&amp;Timeline,IF(VLOOKUP(L3628,ActivityList[#Data],14,0)="Figure"," "&amp;Timeline&amp;Figure,"")),"")</f>
        <v/>
      </c>
      <c r="C3628" s="85" t="str">
        <v>Practice the piano for 20 minutes</v>
      </c>
      <c r="D3628" s="218" t="str">
        <v>+ Piano</v>
      </c>
      <c r="E3628" s="218" t="str">
        <v>Activities</v>
      </c>
      <c r="F3628" s="219">
        <v>0</v>
      </c>
      <c r="G3628" s="5">
        <v>136</v>
      </c>
      <c r="H3628" s="5" t="str">
        <v>Ethan</v>
      </c>
      <c r="I3628" s="5" t="str">
        <v>Planned</v>
      </c>
      <c r="J3628" s="220">
        <f>_xlfn.XLOOKUP(G3628,Calendar!$A$2:$A$300,Calendar!$B$2:$B$300)</f>
        <v>43542</v>
      </c>
      <c r="K3628" s="5" t="b">
        <f t="shared" ca="1" si="174"/>
        <v>0</v>
      </c>
      <c r="L3628" s="5" t="str">
        <f t="shared" si="175"/>
        <v>Activities+ Piano136</v>
      </c>
    </row>
    <row r="3629" spans="1:12" hidden="1" x14ac:dyDescent="0.25">
      <c r="A3629" s="217" t="str">
        <f t="shared" si="173"/>
        <v>ƒ __/__</v>
      </c>
      <c r="B3629" s="217" t="str">
        <f>IFERROR(IF(VLOOKUP(L3629,ActivityList[#Data],13,0)="Yes"," "&amp;Map,"")&amp;IF(VLOOKUP(L3629,ActivityList[#Data],14,0)="Yes"," "&amp;Timeline,IF(VLOOKUP(L3629,ActivityList[#Data],14,0)="Figure"," "&amp;Timeline&amp;Figure,"")),"")</f>
        <v/>
      </c>
      <c r="C3629" s="85" t="str">
        <v>Practice the piano for 20 minutes</v>
      </c>
      <c r="D3629" s="218" t="str">
        <v>+ Piano</v>
      </c>
      <c r="E3629" s="218" t="str">
        <v>Activities</v>
      </c>
      <c r="F3629" s="219">
        <v>0</v>
      </c>
      <c r="G3629" s="5">
        <v>138</v>
      </c>
      <c r="H3629" s="5" t="str">
        <v>Ethan</v>
      </c>
      <c r="I3629" s="5" t="str">
        <v>Planned</v>
      </c>
      <c r="J3629" s="220">
        <f>_xlfn.XLOOKUP(G3629,Calendar!$A$2:$A$300,Calendar!$B$2:$B$300)</f>
        <v>43544</v>
      </c>
      <c r="K3629" s="5" t="b">
        <f t="shared" ca="1" si="174"/>
        <v>0</v>
      </c>
      <c r="L3629" s="5" t="str">
        <f t="shared" si="175"/>
        <v>Activities+ Piano138</v>
      </c>
    </row>
    <row r="3630" spans="1:12" hidden="1" x14ac:dyDescent="0.25">
      <c r="A3630" s="217" t="str">
        <f t="shared" si="173"/>
        <v>ƒ __/__</v>
      </c>
      <c r="B3630" s="217" t="str">
        <f>IFERROR(IF(VLOOKUP(L3630,ActivityList[#Data],13,0)="Yes"," "&amp;Map,"")&amp;IF(VLOOKUP(L3630,ActivityList[#Data],14,0)="Yes"," "&amp;Timeline,IF(VLOOKUP(L3630,ActivityList[#Data],14,0)="Figure"," "&amp;Timeline&amp;Figure,"")),"")</f>
        <v/>
      </c>
      <c r="C3630" s="85" t="str">
        <v>Practice the piano for 20 minutes</v>
      </c>
      <c r="D3630" s="218" t="str">
        <v>+ Piano</v>
      </c>
      <c r="E3630" s="218" t="str">
        <v>Activities</v>
      </c>
      <c r="F3630" s="219">
        <v>0</v>
      </c>
      <c r="G3630" s="5">
        <v>141</v>
      </c>
      <c r="H3630" s="5" t="str">
        <v>Ethan</v>
      </c>
      <c r="I3630" s="5" t="str">
        <v>Planned</v>
      </c>
      <c r="J3630" s="220">
        <f>_xlfn.XLOOKUP(G3630,Calendar!$A$2:$A$300,Calendar!$B$2:$B$300)</f>
        <v>43549</v>
      </c>
      <c r="K3630" s="5" t="b">
        <f t="shared" ca="1" si="174"/>
        <v>0</v>
      </c>
      <c r="L3630" s="5" t="str">
        <f t="shared" si="175"/>
        <v>Activities+ Piano141</v>
      </c>
    </row>
    <row r="3631" spans="1:12" hidden="1" x14ac:dyDescent="0.25">
      <c r="A3631" s="217" t="str">
        <f t="shared" si="173"/>
        <v>ƒ __/__</v>
      </c>
      <c r="B3631" s="217" t="str">
        <f>IFERROR(IF(VLOOKUP(L3631,ActivityList[#Data],13,0)="Yes"," "&amp;Map,"")&amp;IF(VLOOKUP(L3631,ActivityList[#Data],14,0)="Yes"," "&amp;Timeline,IF(VLOOKUP(L3631,ActivityList[#Data],14,0)="Figure"," "&amp;Timeline&amp;Figure,"")),"")</f>
        <v/>
      </c>
      <c r="C3631" s="85" t="str">
        <v>Practice the piano for 20 minutes</v>
      </c>
      <c r="D3631" s="218" t="str">
        <v>+ Piano</v>
      </c>
      <c r="E3631" s="218" t="str">
        <v>Activities</v>
      </c>
      <c r="F3631" s="219">
        <v>0</v>
      </c>
      <c r="G3631" s="5">
        <v>143</v>
      </c>
      <c r="H3631" s="5" t="str">
        <v>Ethan</v>
      </c>
      <c r="I3631" s="5" t="str">
        <v>Planned</v>
      </c>
      <c r="J3631" s="220">
        <f>_xlfn.XLOOKUP(G3631,Calendar!$A$2:$A$300,Calendar!$B$2:$B$300)</f>
        <v>43551</v>
      </c>
      <c r="K3631" s="5" t="b">
        <f t="shared" ca="1" si="174"/>
        <v>0</v>
      </c>
      <c r="L3631" s="5" t="str">
        <f t="shared" si="175"/>
        <v>Activities+ Piano143</v>
      </c>
    </row>
    <row r="3632" spans="1:12" hidden="1" x14ac:dyDescent="0.25">
      <c r="A3632" s="217" t="str">
        <f t="shared" si="173"/>
        <v>ƒ __/__</v>
      </c>
      <c r="B3632" s="217" t="str">
        <f>IFERROR(IF(VLOOKUP(L3632,ActivityList[#Data],13,0)="Yes"," "&amp;Map,"")&amp;IF(VLOOKUP(L3632,ActivityList[#Data],14,0)="Yes"," "&amp;Timeline,IF(VLOOKUP(L3632,ActivityList[#Data],14,0)="Figure"," "&amp;Timeline&amp;Figure,"")),"")</f>
        <v/>
      </c>
      <c r="C3632" s="85" t="str">
        <v>Practice the piano for 20 minutes</v>
      </c>
      <c r="D3632" s="218" t="str">
        <v>+ Piano</v>
      </c>
      <c r="E3632" s="218" t="str">
        <v>Activities</v>
      </c>
      <c r="F3632" s="219">
        <v>0</v>
      </c>
      <c r="G3632" s="5">
        <v>146</v>
      </c>
      <c r="H3632" s="5" t="str">
        <v>Ethan</v>
      </c>
      <c r="I3632" s="5" t="str">
        <v>Planned</v>
      </c>
      <c r="J3632" s="220">
        <f>_xlfn.XLOOKUP(G3632,Calendar!$A$2:$A$300,Calendar!$B$2:$B$300)</f>
        <v>43556</v>
      </c>
      <c r="K3632" s="5" t="b">
        <f t="shared" ca="1" si="174"/>
        <v>0</v>
      </c>
      <c r="L3632" s="5" t="str">
        <f t="shared" si="175"/>
        <v>Activities+ Piano146</v>
      </c>
    </row>
    <row r="3633" spans="1:12" hidden="1" x14ac:dyDescent="0.25">
      <c r="A3633" s="217" t="str">
        <f t="shared" si="173"/>
        <v>ƒ __/__</v>
      </c>
      <c r="B3633" s="217" t="str">
        <f>IFERROR(IF(VLOOKUP(L3633,ActivityList[#Data],13,0)="Yes"," "&amp;Map,"")&amp;IF(VLOOKUP(L3633,ActivityList[#Data],14,0)="Yes"," "&amp;Timeline,IF(VLOOKUP(L3633,ActivityList[#Data],14,0)="Figure"," "&amp;Timeline&amp;Figure,"")),"")</f>
        <v/>
      </c>
      <c r="C3633" s="85" t="str">
        <v>Practice the piano for 20 minutes</v>
      </c>
      <c r="D3633" s="218" t="str">
        <v>+ Piano</v>
      </c>
      <c r="E3633" s="218" t="str">
        <v>Activities</v>
      </c>
      <c r="F3633" s="219">
        <v>0</v>
      </c>
      <c r="G3633" s="5">
        <v>148</v>
      </c>
      <c r="H3633" s="5" t="str">
        <v>Ethan</v>
      </c>
      <c r="I3633" s="5" t="str">
        <v>Planned</v>
      </c>
      <c r="J3633" s="220">
        <f>_xlfn.XLOOKUP(G3633,Calendar!$A$2:$A$300,Calendar!$B$2:$B$300)</f>
        <v>43558</v>
      </c>
      <c r="K3633" s="5" t="b">
        <f t="shared" ca="1" si="174"/>
        <v>0</v>
      </c>
      <c r="L3633" s="5" t="str">
        <f t="shared" si="175"/>
        <v>Activities+ Piano148</v>
      </c>
    </row>
    <row r="3634" spans="1:12" hidden="1" x14ac:dyDescent="0.25">
      <c r="A3634" s="217" t="str">
        <f t="shared" si="173"/>
        <v>ƒ __/__</v>
      </c>
      <c r="B3634" s="217" t="str">
        <f>IFERROR(IF(VLOOKUP(L3634,ActivityList[#Data],13,0)="Yes"," "&amp;Map,"")&amp;IF(VLOOKUP(L3634,ActivityList[#Data],14,0)="Yes"," "&amp;Timeline,IF(VLOOKUP(L3634,ActivityList[#Data],14,0)="Figure"," "&amp;Timeline&amp;Figure,"")),"")</f>
        <v/>
      </c>
      <c r="C3634" s="85" t="str">
        <v>Practice the piano for 20 minutes</v>
      </c>
      <c r="D3634" s="218" t="str">
        <v>+ Piano</v>
      </c>
      <c r="E3634" s="218" t="str">
        <v>Activities</v>
      </c>
      <c r="F3634" s="219">
        <v>0</v>
      </c>
      <c r="G3634" s="5">
        <v>151</v>
      </c>
      <c r="H3634" s="5" t="str">
        <v>Ethan</v>
      </c>
      <c r="I3634" s="5" t="str">
        <v>Planned</v>
      </c>
      <c r="J3634" s="220">
        <f>_xlfn.XLOOKUP(G3634,Calendar!$A$2:$A$300,Calendar!$B$2:$B$300)</f>
        <v>43563</v>
      </c>
      <c r="K3634" s="5" t="b">
        <f t="shared" ca="1" si="174"/>
        <v>0</v>
      </c>
      <c r="L3634" s="5" t="str">
        <f t="shared" si="175"/>
        <v>Activities+ Piano151</v>
      </c>
    </row>
    <row r="3635" spans="1:12" hidden="1" x14ac:dyDescent="0.25">
      <c r="A3635" s="217" t="str">
        <f t="shared" si="173"/>
        <v>ƒ __/__</v>
      </c>
      <c r="B3635" s="217" t="str">
        <f>IFERROR(IF(VLOOKUP(L3635,ActivityList[#Data],13,0)="Yes"," "&amp;Map,"")&amp;IF(VLOOKUP(L3635,ActivityList[#Data],14,0)="Yes"," "&amp;Timeline,IF(VLOOKUP(L3635,ActivityList[#Data],14,0)="Figure"," "&amp;Timeline&amp;Figure,"")),"")</f>
        <v/>
      </c>
      <c r="C3635" s="85" t="str">
        <v>Practice the piano for 20 minutes</v>
      </c>
      <c r="D3635" s="218" t="str">
        <v>+ Piano</v>
      </c>
      <c r="E3635" s="218" t="str">
        <v>Activities</v>
      </c>
      <c r="F3635" s="219">
        <v>0</v>
      </c>
      <c r="G3635" s="5">
        <v>153</v>
      </c>
      <c r="H3635" s="5" t="str">
        <v>Ethan</v>
      </c>
      <c r="I3635" s="5" t="str">
        <v>Planned</v>
      </c>
      <c r="J3635" s="220">
        <f>_xlfn.XLOOKUP(G3635,Calendar!$A$2:$A$300,Calendar!$B$2:$B$300)</f>
        <v>43565</v>
      </c>
      <c r="K3635" s="5" t="b">
        <f t="shared" ca="1" si="174"/>
        <v>0</v>
      </c>
      <c r="L3635" s="5" t="str">
        <f t="shared" si="175"/>
        <v>Activities+ Piano153</v>
      </c>
    </row>
    <row r="3636" spans="1:12" hidden="1" x14ac:dyDescent="0.25">
      <c r="A3636" s="217" t="str">
        <f t="shared" si="173"/>
        <v>ƒ __/__</v>
      </c>
      <c r="B3636" s="217" t="str">
        <f>IFERROR(IF(VLOOKUP(L3636,ActivityList[#Data],13,0)="Yes"," "&amp;Map,"")&amp;IF(VLOOKUP(L3636,ActivityList[#Data],14,0)="Yes"," "&amp;Timeline,IF(VLOOKUP(L3636,ActivityList[#Data],14,0)="Figure"," "&amp;Timeline&amp;Figure,"")),"")</f>
        <v/>
      </c>
      <c r="C3636" s="85" t="str">
        <v>Practice the piano for 20 minutes</v>
      </c>
      <c r="D3636" s="218" t="str">
        <v>+ Piano</v>
      </c>
      <c r="E3636" s="218" t="str">
        <v>Activities</v>
      </c>
      <c r="F3636" s="219">
        <v>0</v>
      </c>
      <c r="G3636" s="5">
        <v>156</v>
      </c>
      <c r="H3636" s="5" t="str">
        <v>Ethan</v>
      </c>
      <c r="I3636" s="5" t="str">
        <v>Planned</v>
      </c>
      <c r="J3636" s="220">
        <f>_xlfn.XLOOKUP(G3636,Calendar!$A$2:$A$300,Calendar!$B$2:$B$300)</f>
        <v>43570</v>
      </c>
      <c r="K3636" s="5" t="b">
        <f t="shared" ca="1" si="174"/>
        <v>0</v>
      </c>
      <c r="L3636" s="5" t="str">
        <f t="shared" si="175"/>
        <v>Activities+ Piano156</v>
      </c>
    </row>
    <row r="3637" spans="1:12" hidden="1" x14ac:dyDescent="0.25">
      <c r="A3637" s="217" t="str">
        <f t="shared" si="173"/>
        <v>ƒ __/__</v>
      </c>
      <c r="B3637" s="217" t="str">
        <f>IFERROR(IF(VLOOKUP(L3637,ActivityList[#Data],13,0)="Yes"," "&amp;Map,"")&amp;IF(VLOOKUP(L3637,ActivityList[#Data],14,0)="Yes"," "&amp;Timeline,IF(VLOOKUP(L3637,ActivityList[#Data],14,0)="Figure"," "&amp;Timeline&amp;Figure,"")),"")</f>
        <v/>
      </c>
      <c r="C3637" s="85" t="str">
        <v>Practice the piano for 20 minutes</v>
      </c>
      <c r="D3637" s="218" t="str">
        <v>+ Piano</v>
      </c>
      <c r="E3637" s="218" t="str">
        <v>Activities</v>
      </c>
      <c r="F3637" s="219">
        <v>0</v>
      </c>
      <c r="G3637" s="5">
        <v>158</v>
      </c>
      <c r="H3637" s="5" t="str">
        <v>Ethan</v>
      </c>
      <c r="I3637" s="5" t="str">
        <v>Planned</v>
      </c>
      <c r="J3637" s="220">
        <f>_xlfn.XLOOKUP(G3637,Calendar!$A$2:$A$300,Calendar!$B$2:$B$300)</f>
        <v>43572</v>
      </c>
      <c r="K3637" s="5" t="b">
        <f t="shared" ca="1" si="174"/>
        <v>0</v>
      </c>
      <c r="L3637" s="5" t="str">
        <f t="shared" si="175"/>
        <v>Activities+ Piano158</v>
      </c>
    </row>
    <row r="3638" spans="1:12" hidden="1" x14ac:dyDescent="0.25">
      <c r="A3638" s="217" t="str">
        <f t="shared" si="173"/>
        <v>ƒ __/__</v>
      </c>
      <c r="B3638" s="217" t="str">
        <f>IFERROR(IF(VLOOKUP(L3638,ActivityList[#Data],13,0)="Yes"," "&amp;Map,"")&amp;IF(VLOOKUP(L3638,ActivityList[#Data],14,0)="Yes"," "&amp;Timeline,IF(VLOOKUP(L3638,ActivityList[#Data],14,0)="Figure"," "&amp;Timeline&amp;Figure,"")),"")</f>
        <v/>
      </c>
      <c r="C3638" s="85" t="str">
        <v>Practice the piano for 20 minutes</v>
      </c>
      <c r="D3638" s="218" t="str">
        <v>+ Piano</v>
      </c>
      <c r="E3638" s="218" t="str">
        <v>Activities</v>
      </c>
      <c r="F3638" s="219">
        <v>0</v>
      </c>
      <c r="G3638" s="5">
        <v>161</v>
      </c>
      <c r="H3638" s="5" t="str">
        <v>Ethan</v>
      </c>
      <c r="I3638" s="5" t="str">
        <v>Planned</v>
      </c>
      <c r="J3638" s="220">
        <f>_xlfn.XLOOKUP(G3638,Calendar!$A$2:$A$300,Calendar!$B$2:$B$300)</f>
        <v>43577</v>
      </c>
      <c r="K3638" s="5" t="b">
        <f t="shared" ca="1" si="174"/>
        <v>0</v>
      </c>
      <c r="L3638" s="5" t="str">
        <f t="shared" si="175"/>
        <v>Activities+ Piano161</v>
      </c>
    </row>
    <row r="3639" spans="1:12" hidden="1" x14ac:dyDescent="0.25">
      <c r="A3639" s="217" t="str">
        <f t="shared" si="173"/>
        <v>ƒ __/__</v>
      </c>
      <c r="B3639" s="217" t="str">
        <f>IFERROR(IF(VLOOKUP(L3639,ActivityList[#Data],13,0)="Yes"," "&amp;Map,"")&amp;IF(VLOOKUP(L3639,ActivityList[#Data],14,0)="Yes"," "&amp;Timeline,IF(VLOOKUP(L3639,ActivityList[#Data],14,0)="Figure"," "&amp;Timeline&amp;Figure,"")),"")</f>
        <v/>
      </c>
      <c r="C3639" s="85" t="str">
        <v>Practice the piano for 20 minutes</v>
      </c>
      <c r="D3639" s="218" t="str">
        <v>+ Piano</v>
      </c>
      <c r="E3639" s="218" t="str">
        <v>Activities</v>
      </c>
      <c r="F3639" s="219">
        <v>0</v>
      </c>
      <c r="G3639" s="5">
        <v>163</v>
      </c>
      <c r="H3639" s="5" t="str">
        <v>Ethan</v>
      </c>
      <c r="I3639" s="5" t="str">
        <v>Planned</v>
      </c>
      <c r="J3639" s="220">
        <f>_xlfn.XLOOKUP(G3639,Calendar!$A$2:$A$300,Calendar!$B$2:$B$300)</f>
        <v>43579</v>
      </c>
      <c r="K3639" s="5" t="b">
        <f t="shared" ca="1" si="174"/>
        <v>0</v>
      </c>
      <c r="L3639" s="5" t="str">
        <f t="shared" si="175"/>
        <v>Activities+ Piano163</v>
      </c>
    </row>
    <row r="3640" spans="1:12" hidden="1" x14ac:dyDescent="0.25">
      <c r="A3640" s="217" t="str">
        <f t="shared" si="173"/>
        <v>ƒ __/__</v>
      </c>
      <c r="B3640" s="217" t="str">
        <f>IFERROR(IF(VLOOKUP(L3640,ActivityList[#Data],13,0)="Yes"," "&amp;Map,"")&amp;IF(VLOOKUP(L3640,ActivityList[#Data],14,0)="Yes"," "&amp;Timeline,IF(VLOOKUP(L3640,ActivityList[#Data],14,0)="Figure"," "&amp;Timeline&amp;Figure,"")),"")</f>
        <v/>
      </c>
      <c r="C3640" s="85" t="str">
        <v>Practice the piano for 20 minutes</v>
      </c>
      <c r="D3640" s="218" t="str">
        <v>+ Piano</v>
      </c>
      <c r="E3640" s="218" t="str">
        <v>Activities</v>
      </c>
      <c r="F3640" s="219">
        <v>0</v>
      </c>
      <c r="G3640" s="5">
        <v>166</v>
      </c>
      <c r="H3640" s="5" t="str">
        <v>Ethan</v>
      </c>
      <c r="I3640" s="5" t="str">
        <v>Planned</v>
      </c>
      <c r="J3640" s="220">
        <f>_xlfn.XLOOKUP(G3640,Calendar!$A$2:$A$300,Calendar!$B$2:$B$300)</f>
        <v>43584</v>
      </c>
      <c r="K3640" s="5" t="b">
        <f t="shared" ca="1" si="174"/>
        <v>0</v>
      </c>
      <c r="L3640" s="5" t="str">
        <f t="shared" si="175"/>
        <v>Activities+ Piano166</v>
      </c>
    </row>
    <row r="3641" spans="1:12" hidden="1" x14ac:dyDescent="0.25">
      <c r="A3641" s="217" t="str">
        <f t="shared" si="173"/>
        <v>ƒ __/__</v>
      </c>
      <c r="B3641" s="217" t="str">
        <f>IFERROR(IF(VLOOKUP(L3641,ActivityList[#Data],13,0)="Yes"," "&amp;Map,"")&amp;IF(VLOOKUP(L3641,ActivityList[#Data],14,0)="Yes"," "&amp;Timeline,IF(VLOOKUP(L3641,ActivityList[#Data],14,0)="Figure"," "&amp;Timeline&amp;Figure,"")),"")</f>
        <v/>
      </c>
      <c r="C3641" s="85" t="str">
        <v>Practice the piano for 20 minutes</v>
      </c>
      <c r="D3641" s="218" t="str">
        <v>+ Piano</v>
      </c>
      <c r="E3641" s="218" t="str">
        <v>Activities</v>
      </c>
      <c r="F3641" s="219">
        <v>0</v>
      </c>
      <c r="G3641" s="5">
        <v>168</v>
      </c>
      <c r="H3641" s="5" t="str">
        <v>Ethan</v>
      </c>
      <c r="I3641" s="5" t="str">
        <v>Planned</v>
      </c>
      <c r="J3641" s="220">
        <f>_xlfn.XLOOKUP(G3641,Calendar!$A$2:$A$300,Calendar!$B$2:$B$300)</f>
        <v>43586</v>
      </c>
      <c r="K3641" s="5" t="b">
        <f t="shared" ca="1" si="174"/>
        <v>0</v>
      </c>
      <c r="L3641" s="5" t="str">
        <f t="shared" si="175"/>
        <v>Activities+ Piano168</v>
      </c>
    </row>
    <row r="3642" spans="1:12" hidden="1" x14ac:dyDescent="0.25">
      <c r="A3642" s="217" t="str">
        <f t="shared" si="173"/>
        <v>ƒ __/__</v>
      </c>
      <c r="B3642" s="217" t="str">
        <f>IFERROR(IF(VLOOKUP(L3642,ActivityList[#Data],13,0)="Yes"," "&amp;Map,"")&amp;IF(VLOOKUP(L3642,ActivityList[#Data],14,0)="Yes"," "&amp;Timeline,IF(VLOOKUP(L3642,ActivityList[#Data],14,0)="Figure"," "&amp;Timeline&amp;Figure,"")),"")</f>
        <v/>
      </c>
      <c r="C3642" s="85" t="str">
        <v>Practice the piano for 20 minutes</v>
      </c>
      <c r="D3642" s="218" t="str">
        <v>+ Piano</v>
      </c>
      <c r="E3642" s="218" t="str">
        <v>Activities</v>
      </c>
      <c r="F3642" s="219">
        <v>0</v>
      </c>
      <c r="G3642" s="5">
        <v>171</v>
      </c>
      <c r="H3642" s="5" t="str">
        <v>Ethan</v>
      </c>
      <c r="I3642" s="5" t="str">
        <v>Planned</v>
      </c>
      <c r="J3642" s="220">
        <f>_xlfn.XLOOKUP(G3642,Calendar!$A$2:$A$300,Calendar!$B$2:$B$300)</f>
        <v>43591</v>
      </c>
      <c r="K3642" s="5" t="b">
        <f t="shared" ca="1" si="174"/>
        <v>0</v>
      </c>
      <c r="L3642" s="5" t="str">
        <f t="shared" si="175"/>
        <v>Activities+ Piano171</v>
      </c>
    </row>
    <row r="3643" spans="1:12" hidden="1" x14ac:dyDescent="0.25">
      <c r="A3643" s="217" t="str">
        <f t="shared" si="173"/>
        <v>ƒ __/__</v>
      </c>
      <c r="B3643" s="217" t="str">
        <f>IFERROR(IF(VLOOKUP(L3643,ActivityList[#Data],13,0)="Yes"," "&amp;Map,"")&amp;IF(VLOOKUP(L3643,ActivityList[#Data],14,0)="Yes"," "&amp;Timeline,IF(VLOOKUP(L3643,ActivityList[#Data],14,0)="Figure"," "&amp;Timeline&amp;Figure,"")),"")</f>
        <v/>
      </c>
      <c r="C3643" s="85" t="str">
        <v>Practice the piano for 20 minutes</v>
      </c>
      <c r="D3643" s="218" t="str">
        <v>+ Piano</v>
      </c>
      <c r="E3643" s="218" t="str">
        <v>Activities</v>
      </c>
      <c r="F3643" s="219">
        <v>0</v>
      </c>
      <c r="G3643" s="5">
        <v>173</v>
      </c>
      <c r="H3643" s="5" t="str">
        <v>Ethan</v>
      </c>
      <c r="I3643" s="5" t="str">
        <v>Planned</v>
      </c>
      <c r="J3643" s="220">
        <f>_xlfn.XLOOKUP(G3643,Calendar!$A$2:$A$300,Calendar!$B$2:$B$300)</f>
        <v>43593</v>
      </c>
      <c r="K3643" s="5" t="b">
        <f t="shared" ca="1" si="174"/>
        <v>0</v>
      </c>
      <c r="L3643" s="5" t="str">
        <f t="shared" si="175"/>
        <v>Activities+ Piano173</v>
      </c>
    </row>
    <row r="3644" spans="1:12" hidden="1" x14ac:dyDescent="0.25">
      <c r="A3644" s="217" t="str">
        <f t="shared" si="173"/>
        <v>ƒ __/__</v>
      </c>
      <c r="B3644" s="217" t="str">
        <f>IFERROR(IF(VLOOKUP(L3644,ActivityList[#Data],13,0)="Yes"," "&amp;Map,"")&amp;IF(VLOOKUP(L3644,ActivityList[#Data],14,0)="Yes"," "&amp;Timeline,IF(VLOOKUP(L3644,ActivityList[#Data],14,0)="Figure"," "&amp;Timeline&amp;Figure,"")),"")</f>
        <v/>
      </c>
      <c r="C3644" s="85" t="str">
        <v>Practice the piano for 20 minutes</v>
      </c>
      <c r="D3644" s="218" t="str">
        <v>+ Piano</v>
      </c>
      <c r="E3644" s="218" t="str">
        <v>Activities</v>
      </c>
      <c r="F3644" s="219">
        <v>0</v>
      </c>
      <c r="G3644" s="5">
        <v>176</v>
      </c>
      <c r="H3644" s="5" t="str">
        <v>Ethan</v>
      </c>
      <c r="I3644" s="5" t="str">
        <v>Planned</v>
      </c>
      <c r="J3644" s="220">
        <f>_xlfn.XLOOKUP(G3644,Calendar!$A$2:$A$300,Calendar!$B$2:$B$300)</f>
        <v>43598</v>
      </c>
      <c r="K3644" s="5" t="b">
        <f t="shared" ca="1" si="174"/>
        <v>0</v>
      </c>
      <c r="L3644" s="5" t="str">
        <f t="shared" si="175"/>
        <v>Activities+ Piano176</v>
      </c>
    </row>
    <row r="3645" spans="1:12" hidden="1" x14ac:dyDescent="0.25">
      <c r="A3645" s="217" t="str">
        <f t="shared" si="173"/>
        <v>ƒ __/__</v>
      </c>
      <c r="B3645" s="217" t="str">
        <f>IFERROR(IF(VLOOKUP(L3645,ActivityList[#Data],13,0)="Yes"," "&amp;Map,"")&amp;IF(VLOOKUP(L3645,ActivityList[#Data],14,0)="Yes"," "&amp;Timeline,IF(VLOOKUP(L3645,ActivityList[#Data],14,0)="Figure"," "&amp;Timeline&amp;Figure,"")),"")</f>
        <v/>
      </c>
      <c r="C3645" s="85" t="str">
        <v>Practice the piano for 20 minutes</v>
      </c>
      <c r="D3645" s="218" t="str">
        <v>+ Piano</v>
      </c>
      <c r="E3645" s="218" t="str">
        <v>Activities</v>
      </c>
      <c r="F3645" s="219">
        <v>0</v>
      </c>
      <c r="G3645" s="5">
        <v>178</v>
      </c>
      <c r="H3645" s="5" t="str">
        <v>Ethan</v>
      </c>
      <c r="I3645" s="5" t="str">
        <v>Planned</v>
      </c>
      <c r="J3645" s="220">
        <f>_xlfn.XLOOKUP(G3645,Calendar!$A$2:$A$300,Calendar!$B$2:$B$300)</f>
        <v>43600</v>
      </c>
      <c r="K3645" s="5" t="b">
        <f t="shared" ca="1" si="174"/>
        <v>0</v>
      </c>
      <c r="L3645" s="5" t="str">
        <f t="shared" si="175"/>
        <v>Activities+ Piano178</v>
      </c>
    </row>
    <row r="3646" spans="1:12" hidden="1" x14ac:dyDescent="0.25">
      <c r="A3646" s="217" t="str">
        <f t="shared" si="173"/>
        <v>ƒ __/__</v>
      </c>
      <c r="B3646" s="217" t="str">
        <f>IFERROR(IF(VLOOKUP(L3646,ActivityList[#Data],13,0)="Yes"," "&amp;Map,"")&amp;IF(VLOOKUP(L3646,ActivityList[#Data],14,0)="Yes"," "&amp;Timeline,IF(VLOOKUP(L3646,ActivityList[#Data],14,0)="Figure"," "&amp;Timeline&amp;Figure,"")),"")</f>
        <v/>
      </c>
      <c r="C3646" s="85" t="str">
        <v>Work through p.4 of the Lesson Book, and practice</v>
      </c>
      <c r="D3646" s="218" t="str">
        <v>+ Piano Adventures Primer</v>
      </c>
      <c r="E3646" s="218" t="str">
        <v>Activities</v>
      </c>
      <c r="F3646" s="219">
        <v>0</v>
      </c>
      <c r="G3646" s="5">
        <v>1</v>
      </c>
      <c r="H3646" s="5" t="str">
        <v>Jesse</v>
      </c>
      <c r="I3646" s="5" t="str">
        <v>Completed</v>
      </c>
      <c r="J3646" s="220">
        <f>_xlfn.XLOOKUP(G3646,Calendar!$A$2:$A$300,Calendar!$B$2:$B$300)</f>
        <v>43346</v>
      </c>
      <c r="K3646" s="5" t="b">
        <f t="shared" ca="1" si="174"/>
        <v>1</v>
      </c>
      <c r="L3646" s="5" t="str">
        <f t="shared" si="175"/>
        <v>Activities+ Piano Adventures Primer1</v>
      </c>
    </row>
    <row r="3647" spans="1:12" hidden="1" x14ac:dyDescent="0.25">
      <c r="A3647" s="217" t="str">
        <f t="shared" si="173"/>
        <v>ƒ __/__</v>
      </c>
      <c r="B3647" s="217" t="str">
        <f>IFERROR(IF(VLOOKUP(L3647,ActivityList[#Data],13,0)="Yes"," "&amp;Map,"")&amp;IF(VLOOKUP(L3647,ActivityList[#Data],14,0)="Yes"," "&amp;Timeline,IF(VLOOKUP(L3647,ActivityList[#Data],14,0)="Figure"," "&amp;Timeline&amp;Figure,"")),"")</f>
        <v/>
      </c>
      <c r="C3647" s="85" t="str">
        <v>Practice the piano for 20 minutes</v>
      </c>
      <c r="D3647" s="218" t="str">
        <v>+ Piano Adventures Primer</v>
      </c>
      <c r="E3647" s="218" t="str">
        <v>Activities</v>
      </c>
      <c r="F3647" s="219">
        <v>0</v>
      </c>
      <c r="G3647" s="5">
        <v>3</v>
      </c>
      <c r="H3647" s="5" t="str">
        <v>Jesse</v>
      </c>
      <c r="I3647" s="5" t="str">
        <v>Completed</v>
      </c>
      <c r="J3647" s="220">
        <f>_xlfn.XLOOKUP(G3647,Calendar!$A$2:$A$300,Calendar!$B$2:$B$300)</f>
        <v>43348</v>
      </c>
      <c r="K3647" s="5" t="b">
        <f t="shared" ca="1" si="174"/>
        <v>1</v>
      </c>
      <c r="L3647" s="5" t="str">
        <f t="shared" si="175"/>
        <v>Activities+ Piano Adventures Primer3</v>
      </c>
    </row>
    <row r="3648" spans="1:12" hidden="1" x14ac:dyDescent="0.25">
      <c r="A3648" s="217" t="str">
        <f t="shared" si="173"/>
        <v>ƒ __/__</v>
      </c>
      <c r="B3648" s="217" t="str">
        <f>IFERROR(IF(VLOOKUP(L3648,ActivityList[#Data],13,0)="Yes"," "&amp;Map,"")&amp;IF(VLOOKUP(L3648,ActivityList[#Data],14,0)="Yes"," "&amp;Timeline,IF(VLOOKUP(L3648,ActivityList[#Data],14,0)="Figure"," "&amp;Timeline&amp;Figure,"")),"")</f>
        <v/>
      </c>
      <c r="C3648" s="85" t="str">
        <v>Work through p.5 of the Lesson Book, and practice</v>
      </c>
      <c r="D3648" s="218" t="str">
        <v>+ Piano Adventures Primer</v>
      </c>
      <c r="E3648" s="218" t="str">
        <v>Activities</v>
      </c>
      <c r="F3648" s="219">
        <v>0</v>
      </c>
      <c r="G3648" s="5">
        <v>6</v>
      </c>
      <c r="H3648" s="5" t="str">
        <v>Jesse</v>
      </c>
      <c r="I3648" s="5" t="str">
        <v>Completed</v>
      </c>
      <c r="J3648" s="220">
        <f>_xlfn.XLOOKUP(G3648,Calendar!$A$2:$A$300,Calendar!$B$2:$B$300)</f>
        <v>43353</v>
      </c>
      <c r="K3648" s="5" t="b">
        <f t="shared" ca="1" si="174"/>
        <v>1</v>
      </c>
      <c r="L3648" s="5" t="str">
        <f t="shared" si="175"/>
        <v>Activities+ Piano Adventures Primer6</v>
      </c>
    </row>
    <row r="3649" spans="1:12" hidden="1" x14ac:dyDescent="0.25">
      <c r="A3649" s="217" t="str">
        <f t="shared" si="173"/>
        <v>ƒ __/__</v>
      </c>
      <c r="B3649" s="217" t="str">
        <f>IFERROR(IF(VLOOKUP(L3649,ActivityList[#Data],13,0)="Yes"," "&amp;Map,"")&amp;IF(VLOOKUP(L3649,ActivityList[#Data],14,0)="Yes"," "&amp;Timeline,IF(VLOOKUP(L3649,ActivityList[#Data],14,0)="Figure"," "&amp;Timeline&amp;Figure,"")),"")</f>
        <v/>
      </c>
      <c r="C3649" s="85" t="str">
        <v>Work through p.6 of the Lesson Book, and practice</v>
      </c>
      <c r="D3649" s="218" t="str">
        <v>+ Piano Adventures Primer</v>
      </c>
      <c r="E3649" s="218" t="str">
        <v>Activities</v>
      </c>
      <c r="F3649" s="219">
        <v>0</v>
      </c>
      <c r="G3649" s="5">
        <v>8</v>
      </c>
      <c r="H3649" s="5" t="str">
        <v>Jesse</v>
      </c>
      <c r="I3649" s="5" t="str">
        <v>Completed</v>
      </c>
      <c r="J3649" s="220">
        <f>_xlfn.XLOOKUP(G3649,Calendar!$A$2:$A$300,Calendar!$B$2:$B$300)</f>
        <v>43355</v>
      </c>
      <c r="K3649" s="5" t="b">
        <f t="shared" ca="1" si="174"/>
        <v>1</v>
      </c>
      <c r="L3649" s="5" t="str">
        <f t="shared" si="175"/>
        <v>Activities+ Piano Adventures Primer8</v>
      </c>
    </row>
    <row r="3650" spans="1:12" hidden="1" x14ac:dyDescent="0.25">
      <c r="A3650" s="217" t="str">
        <f t="shared" si="173"/>
        <v>ƒ __/__</v>
      </c>
      <c r="B3650" s="217" t="str">
        <f>IFERROR(IF(VLOOKUP(L3650,ActivityList[#Data],13,0)="Yes"," "&amp;Map,"")&amp;IF(VLOOKUP(L3650,ActivityList[#Data],14,0)="Yes"," "&amp;Timeline,IF(VLOOKUP(L3650,ActivityList[#Data],14,0)="Figure"," "&amp;Timeline&amp;Figure,"")),"")</f>
        <v/>
      </c>
      <c r="C3650" s="85" t="str">
        <v>Work through p.7 of the Lesson Book, and practice</v>
      </c>
      <c r="D3650" s="218" t="str">
        <v>+ Piano Adventures Primer</v>
      </c>
      <c r="E3650" s="218" t="str">
        <v>Activities</v>
      </c>
      <c r="F3650" s="219">
        <v>0</v>
      </c>
      <c r="G3650" s="5">
        <v>11</v>
      </c>
      <c r="H3650" s="5" t="str">
        <v>Jesse</v>
      </c>
      <c r="I3650" s="5" t="str">
        <v>Completed</v>
      </c>
      <c r="J3650" s="220">
        <f>_xlfn.XLOOKUP(G3650,Calendar!$A$2:$A$300,Calendar!$B$2:$B$300)</f>
        <v>43360</v>
      </c>
      <c r="K3650" s="5" t="b">
        <f t="shared" ca="1" si="174"/>
        <v>1</v>
      </c>
      <c r="L3650" s="5" t="str">
        <f t="shared" si="175"/>
        <v>Activities+ Piano Adventures Primer11</v>
      </c>
    </row>
    <row r="3651" spans="1:12" hidden="1" x14ac:dyDescent="0.25">
      <c r="A3651" s="217" t="str">
        <f t="shared" si="173"/>
        <v>ƒ __/__</v>
      </c>
      <c r="B3651" s="217" t="str">
        <f>IFERROR(IF(VLOOKUP(L3651,ActivityList[#Data],13,0)="Yes"," "&amp;Map,"")&amp;IF(VLOOKUP(L3651,ActivityList[#Data],14,0)="Yes"," "&amp;Timeline,IF(VLOOKUP(L3651,ActivityList[#Data],14,0)="Figure"," "&amp;Timeline&amp;Figure,"")),"")</f>
        <v/>
      </c>
      <c r="C3651" s="85" t="str">
        <v>Work through p.8 of the Lesson Book, and practice</v>
      </c>
      <c r="D3651" s="218" t="str">
        <v>+ Piano Adventures Primer</v>
      </c>
      <c r="E3651" s="218" t="str">
        <v>Activities</v>
      </c>
      <c r="F3651" s="219">
        <v>0</v>
      </c>
      <c r="G3651" s="5">
        <v>13</v>
      </c>
      <c r="H3651" s="5" t="str">
        <v>Jesse</v>
      </c>
      <c r="I3651" s="5" t="str">
        <v>Completed</v>
      </c>
      <c r="J3651" s="220">
        <f>_xlfn.XLOOKUP(G3651,Calendar!$A$2:$A$300,Calendar!$B$2:$B$300)</f>
        <v>43362</v>
      </c>
      <c r="K3651" s="5" t="b">
        <f t="shared" ca="1" si="174"/>
        <v>1</v>
      </c>
      <c r="L3651" s="5" t="str">
        <f t="shared" si="175"/>
        <v>Activities+ Piano Adventures Primer13</v>
      </c>
    </row>
    <row r="3652" spans="1:12" hidden="1" x14ac:dyDescent="0.25">
      <c r="A3652" s="217" t="str">
        <f t="shared" si="173"/>
        <v>ƒ __/__</v>
      </c>
      <c r="B3652" s="217" t="str">
        <f>IFERROR(IF(VLOOKUP(L3652,ActivityList[#Data],13,0)="Yes"," "&amp;Map,"")&amp;IF(VLOOKUP(L3652,ActivityList[#Data],14,0)="Yes"," "&amp;Timeline,IF(VLOOKUP(L3652,ActivityList[#Data],14,0)="Figure"," "&amp;Timeline&amp;Figure,"")),"")</f>
        <v/>
      </c>
      <c r="C3652" s="85" t="str">
        <v>Work through p.9 of the Lesson Book, and practice</v>
      </c>
      <c r="D3652" s="218" t="str">
        <v>+ Piano Adventures Primer</v>
      </c>
      <c r="E3652" s="218" t="str">
        <v>Activities</v>
      </c>
      <c r="F3652" s="219">
        <v>0</v>
      </c>
      <c r="G3652" s="5">
        <v>16</v>
      </c>
      <c r="H3652" s="5" t="str">
        <v>Jesse</v>
      </c>
      <c r="I3652" s="5" t="str">
        <v>Completed</v>
      </c>
      <c r="J3652" s="220">
        <f>_xlfn.XLOOKUP(G3652,Calendar!$A$2:$A$300,Calendar!$B$2:$B$300)</f>
        <v>43367</v>
      </c>
      <c r="K3652" s="5" t="b">
        <f t="shared" ca="1" si="174"/>
        <v>1</v>
      </c>
      <c r="L3652" s="5" t="str">
        <f t="shared" si="175"/>
        <v>Activities+ Piano Adventures Primer16</v>
      </c>
    </row>
    <row r="3653" spans="1:12" hidden="1" x14ac:dyDescent="0.25">
      <c r="A3653" s="217" t="str">
        <f t="shared" ref="A3653:A3716" si="176">Planned&amp;" __/__"</f>
        <v>ƒ __/__</v>
      </c>
      <c r="B3653" s="217" t="str">
        <f>IFERROR(IF(VLOOKUP(L3653,ActivityList[#Data],13,0)="Yes"," "&amp;Map,"")&amp;IF(VLOOKUP(L3653,ActivityList[#Data],14,0)="Yes"," "&amp;Timeline,IF(VLOOKUP(L3653,ActivityList[#Data],14,0)="Figure"," "&amp;Timeline&amp;Figure,"")),"")</f>
        <v/>
      </c>
      <c r="C3653" s="85" t="str">
        <v>Work through p.10 of the Lesson Book, and practice</v>
      </c>
      <c r="D3653" s="218" t="str">
        <v>+ Piano Adventures Primer</v>
      </c>
      <c r="E3653" s="218" t="str">
        <v>Activities</v>
      </c>
      <c r="F3653" s="219">
        <v>0</v>
      </c>
      <c r="G3653" s="5">
        <v>18</v>
      </c>
      <c r="H3653" s="5" t="str">
        <v>Jesse</v>
      </c>
      <c r="I3653" s="5" t="str">
        <v>Completed</v>
      </c>
      <c r="J3653" s="220">
        <f>_xlfn.XLOOKUP(G3653,Calendar!$A$2:$A$300,Calendar!$B$2:$B$300)</f>
        <v>43369</v>
      </c>
      <c r="K3653" s="5" t="b">
        <f t="shared" ca="1" si="174"/>
        <v>1</v>
      </c>
      <c r="L3653" s="5" t="str">
        <f t="shared" si="175"/>
        <v>Activities+ Piano Adventures Primer18</v>
      </c>
    </row>
    <row r="3654" spans="1:12" hidden="1" x14ac:dyDescent="0.25">
      <c r="A3654" s="217" t="str">
        <f t="shared" si="176"/>
        <v>ƒ __/__</v>
      </c>
      <c r="B3654" s="217" t="str">
        <f>IFERROR(IF(VLOOKUP(L3654,ActivityList[#Data],13,0)="Yes"," "&amp;Map,"")&amp;IF(VLOOKUP(L3654,ActivityList[#Data],14,0)="Yes"," "&amp;Timeline,IF(VLOOKUP(L3654,ActivityList[#Data],14,0)="Figure"," "&amp;Timeline&amp;Figure,"")),"")</f>
        <v/>
      </c>
      <c r="C3654" s="85" t="str">
        <v>Work through p.11 of the Lesson Book, and practice</v>
      </c>
      <c r="D3654" s="218" t="str">
        <v>+ Piano Adventures Primer</v>
      </c>
      <c r="E3654" s="218" t="str">
        <v>Activities</v>
      </c>
      <c r="F3654" s="219">
        <v>0</v>
      </c>
      <c r="G3654" s="5">
        <v>21</v>
      </c>
      <c r="H3654" s="5" t="str">
        <v>Jesse</v>
      </c>
      <c r="I3654" s="5" t="str">
        <v>Completed</v>
      </c>
      <c r="J3654" s="220">
        <f>_xlfn.XLOOKUP(G3654,Calendar!$A$2:$A$300,Calendar!$B$2:$B$300)</f>
        <v>43374</v>
      </c>
      <c r="K3654" s="5" t="b">
        <f t="shared" ca="1" si="174"/>
        <v>1</v>
      </c>
      <c r="L3654" s="5" t="str">
        <f t="shared" si="175"/>
        <v>Activities+ Piano Adventures Primer21</v>
      </c>
    </row>
    <row r="3655" spans="1:12" hidden="1" x14ac:dyDescent="0.25">
      <c r="A3655" s="217" t="str">
        <f t="shared" si="176"/>
        <v>ƒ __/__</v>
      </c>
      <c r="B3655" s="217" t="str">
        <f>IFERROR(IF(VLOOKUP(L3655,ActivityList[#Data],13,0)="Yes"," "&amp;Map,"")&amp;IF(VLOOKUP(L3655,ActivityList[#Data],14,0)="Yes"," "&amp;Timeline,IF(VLOOKUP(L3655,ActivityList[#Data],14,0)="Figure"," "&amp;Timeline&amp;Figure,"")),"")</f>
        <v/>
      </c>
      <c r="C3655" s="85" t="str">
        <v>Practice the piano for 20 minutes</v>
      </c>
      <c r="D3655" s="218" t="str">
        <v>+ Piano Adventures Primer</v>
      </c>
      <c r="E3655" s="218" t="str">
        <v>Activities</v>
      </c>
      <c r="F3655" s="219">
        <v>0</v>
      </c>
      <c r="G3655" s="5">
        <v>23</v>
      </c>
      <c r="H3655" s="5" t="str">
        <v>Jesse</v>
      </c>
      <c r="I3655" s="5" t="str">
        <v>Completed</v>
      </c>
      <c r="J3655" s="220">
        <f>_xlfn.XLOOKUP(G3655,Calendar!$A$2:$A$300,Calendar!$B$2:$B$300)</f>
        <v>43376</v>
      </c>
      <c r="K3655" s="5" t="b">
        <f t="shared" ca="1" si="174"/>
        <v>1</v>
      </c>
      <c r="L3655" s="5" t="str">
        <f t="shared" si="175"/>
        <v>Activities+ Piano Adventures Primer23</v>
      </c>
    </row>
    <row r="3656" spans="1:12" hidden="1" x14ac:dyDescent="0.25">
      <c r="A3656" s="217" t="str">
        <f t="shared" si="176"/>
        <v>ƒ __/__</v>
      </c>
      <c r="B3656" s="217" t="str">
        <f>IFERROR(IF(VLOOKUP(L3656,ActivityList[#Data],13,0)="Yes"," "&amp;Map,"")&amp;IF(VLOOKUP(L3656,ActivityList[#Data],14,0)="Yes"," "&amp;Timeline,IF(VLOOKUP(L3656,ActivityList[#Data],14,0)="Figure"," "&amp;Timeline&amp;Figure,"")),"")</f>
        <v/>
      </c>
      <c r="C3656" s="85" t="str">
        <v>Work through p.12 of the Lesson Book, and practice</v>
      </c>
      <c r="D3656" s="218" t="str">
        <v>+ Piano Adventures Primer</v>
      </c>
      <c r="E3656" s="218" t="str">
        <v>Activities</v>
      </c>
      <c r="F3656" s="219">
        <v>0</v>
      </c>
      <c r="G3656" s="5">
        <v>26</v>
      </c>
      <c r="H3656" s="5" t="str">
        <v>Jesse</v>
      </c>
      <c r="I3656" s="5" t="str">
        <v>Planned</v>
      </c>
      <c r="J3656" s="220">
        <f>_xlfn.XLOOKUP(G3656,Calendar!$A$2:$A$300,Calendar!$B$2:$B$300)</f>
        <v>43381</v>
      </c>
      <c r="K3656" s="5" t="b">
        <f t="shared" ca="1" si="174"/>
        <v>0</v>
      </c>
      <c r="L3656" s="5" t="str">
        <f t="shared" si="175"/>
        <v>Activities+ Piano Adventures Primer26</v>
      </c>
    </row>
    <row r="3657" spans="1:12" hidden="1" x14ac:dyDescent="0.25">
      <c r="A3657" s="217" t="str">
        <f t="shared" si="176"/>
        <v>ƒ __/__</v>
      </c>
      <c r="B3657" s="217" t="str">
        <f>IFERROR(IF(VLOOKUP(L3657,ActivityList[#Data],13,0)="Yes"," "&amp;Map,"")&amp;IF(VLOOKUP(L3657,ActivityList[#Data],14,0)="Yes"," "&amp;Timeline,IF(VLOOKUP(L3657,ActivityList[#Data],14,0)="Figure"," "&amp;Timeline&amp;Figure,"")),"")</f>
        <v/>
      </c>
      <c r="C3657" s="85" t="str">
        <v>Work through p.13 of the Lesson Book, and practice</v>
      </c>
      <c r="D3657" s="218" t="str">
        <v>+ Piano Adventures Primer</v>
      </c>
      <c r="E3657" s="218" t="str">
        <v>Activities</v>
      </c>
      <c r="F3657" s="219">
        <v>0</v>
      </c>
      <c r="G3657" s="5">
        <v>28</v>
      </c>
      <c r="H3657" s="5" t="str">
        <v>Jesse</v>
      </c>
      <c r="I3657" s="5" t="str">
        <v>Planned</v>
      </c>
      <c r="J3657" s="220">
        <f>_xlfn.XLOOKUP(G3657,Calendar!$A$2:$A$300,Calendar!$B$2:$B$300)</f>
        <v>43383</v>
      </c>
      <c r="K3657" s="5" t="b">
        <f t="shared" ca="1" si="174"/>
        <v>0</v>
      </c>
      <c r="L3657" s="5" t="str">
        <f t="shared" si="175"/>
        <v>Activities+ Piano Adventures Primer28</v>
      </c>
    </row>
    <row r="3658" spans="1:12" hidden="1" x14ac:dyDescent="0.25">
      <c r="A3658" s="217" t="str">
        <f t="shared" si="176"/>
        <v>ƒ __/__</v>
      </c>
      <c r="B3658" s="217" t="str">
        <f>IFERROR(IF(VLOOKUP(L3658,ActivityList[#Data],13,0)="Yes"," "&amp;Map,"")&amp;IF(VLOOKUP(L3658,ActivityList[#Data],14,0)="Yes"," "&amp;Timeline,IF(VLOOKUP(L3658,ActivityList[#Data],14,0)="Figure"," "&amp;Timeline&amp;Figure,"")),"")</f>
        <v/>
      </c>
      <c r="C3658" s="85" t="str">
        <v>Work through p.14 of the Lesson Book, and practice</v>
      </c>
      <c r="D3658" s="218" t="str">
        <v>+ Piano Adventures Primer</v>
      </c>
      <c r="E3658" s="218" t="str">
        <v>Activities</v>
      </c>
      <c r="F3658" s="219">
        <v>0</v>
      </c>
      <c r="G3658" s="5">
        <v>31</v>
      </c>
      <c r="H3658" s="5" t="str">
        <v>Jesse</v>
      </c>
      <c r="I3658" s="5" t="str">
        <v>Planned</v>
      </c>
      <c r="J3658" s="220">
        <f>_xlfn.XLOOKUP(G3658,Calendar!$A$2:$A$300,Calendar!$B$2:$B$300)</f>
        <v>43388</v>
      </c>
      <c r="K3658" s="5" t="b">
        <f t="shared" ca="1" si="174"/>
        <v>0</v>
      </c>
      <c r="L3658" s="5" t="str">
        <f t="shared" si="175"/>
        <v>Activities+ Piano Adventures Primer31</v>
      </c>
    </row>
    <row r="3659" spans="1:12" hidden="1" x14ac:dyDescent="0.25">
      <c r="A3659" s="217" t="str">
        <f t="shared" si="176"/>
        <v>ƒ __/__</v>
      </c>
      <c r="B3659" s="217" t="str">
        <f>IFERROR(IF(VLOOKUP(L3659,ActivityList[#Data],13,0)="Yes"," "&amp;Map,"")&amp;IF(VLOOKUP(L3659,ActivityList[#Data],14,0)="Yes"," "&amp;Timeline,IF(VLOOKUP(L3659,ActivityList[#Data],14,0)="Figure"," "&amp;Timeline&amp;Figure,"")),"")</f>
        <v/>
      </c>
      <c r="C3659" s="85" t="str">
        <v>Work through p.15 of the Lesson Book, and practice</v>
      </c>
      <c r="D3659" s="218" t="str">
        <v>+ Piano Adventures Primer</v>
      </c>
      <c r="E3659" s="218" t="str">
        <v>Activities</v>
      </c>
      <c r="F3659" s="219">
        <v>0</v>
      </c>
      <c r="G3659" s="5">
        <v>33</v>
      </c>
      <c r="H3659" s="5" t="str">
        <v>Jesse</v>
      </c>
      <c r="I3659" s="5" t="str">
        <v>Planned</v>
      </c>
      <c r="J3659" s="220">
        <f>_xlfn.XLOOKUP(G3659,Calendar!$A$2:$A$300,Calendar!$B$2:$B$300)</f>
        <v>43390</v>
      </c>
      <c r="K3659" s="5" t="b">
        <f t="shared" ca="1" si="174"/>
        <v>0</v>
      </c>
      <c r="L3659" s="5" t="str">
        <f t="shared" si="175"/>
        <v>Activities+ Piano Adventures Primer33</v>
      </c>
    </row>
    <row r="3660" spans="1:12" hidden="1" x14ac:dyDescent="0.25">
      <c r="A3660" s="217" t="str">
        <f t="shared" si="176"/>
        <v>ƒ __/__</v>
      </c>
      <c r="B3660" s="217" t="str">
        <f>IFERROR(IF(VLOOKUP(L3660,ActivityList[#Data],13,0)="Yes"," "&amp;Map,"")&amp;IF(VLOOKUP(L3660,ActivityList[#Data],14,0)="Yes"," "&amp;Timeline,IF(VLOOKUP(L3660,ActivityList[#Data],14,0)="Figure"," "&amp;Timeline&amp;Figure,"")),"")</f>
        <v/>
      </c>
      <c r="C3660" s="85" t="str">
        <v>Work through p.16 of the Lesson Book, and practice</v>
      </c>
      <c r="D3660" s="218" t="str">
        <v>+ Piano Adventures Primer</v>
      </c>
      <c r="E3660" s="218" t="str">
        <v>Activities</v>
      </c>
      <c r="F3660" s="219">
        <v>0</v>
      </c>
      <c r="G3660" s="5">
        <v>36</v>
      </c>
      <c r="H3660" s="5" t="str">
        <v>Jesse</v>
      </c>
      <c r="I3660" s="5" t="str">
        <v>Planned</v>
      </c>
      <c r="J3660" s="220">
        <f>_xlfn.XLOOKUP(G3660,Calendar!$A$2:$A$300,Calendar!$B$2:$B$300)</f>
        <v>43395</v>
      </c>
      <c r="K3660" s="5" t="b">
        <f t="shared" ca="1" si="174"/>
        <v>0</v>
      </c>
      <c r="L3660" s="5" t="str">
        <f t="shared" si="175"/>
        <v>Activities+ Piano Adventures Primer36</v>
      </c>
    </row>
    <row r="3661" spans="1:12" hidden="1" x14ac:dyDescent="0.25">
      <c r="A3661" s="217" t="str">
        <f t="shared" si="176"/>
        <v>ƒ __/__</v>
      </c>
      <c r="B3661" s="217" t="str">
        <f>IFERROR(IF(VLOOKUP(L3661,ActivityList[#Data],13,0)="Yes"," "&amp;Map,"")&amp;IF(VLOOKUP(L3661,ActivityList[#Data],14,0)="Yes"," "&amp;Timeline,IF(VLOOKUP(L3661,ActivityList[#Data],14,0)="Figure"," "&amp;Timeline&amp;Figure,"")),"")</f>
        <v/>
      </c>
      <c r="C3661" s="85" t="str">
        <v>Work through p.17 of the Lesson Book, and practice</v>
      </c>
      <c r="D3661" s="218" t="str">
        <v>+ Piano Adventures Primer</v>
      </c>
      <c r="E3661" s="218" t="str">
        <v>Activities</v>
      </c>
      <c r="F3661" s="219">
        <v>0</v>
      </c>
      <c r="G3661" s="5">
        <v>38</v>
      </c>
      <c r="H3661" s="5" t="str">
        <v>Jesse</v>
      </c>
      <c r="I3661" s="5" t="str">
        <v>Planned</v>
      </c>
      <c r="J3661" s="220">
        <f>_xlfn.XLOOKUP(G3661,Calendar!$A$2:$A$300,Calendar!$B$2:$B$300)</f>
        <v>43397</v>
      </c>
      <c r="K3661" s="5" t="b">
        <f t="shared" ca="1" si="174"/>
        <v>0</v>
      </c>
      <c r="L3661" s="5" t="str">
        <f t="shared" si="175"/>
        <v>Activities+ Piano Adventures Primer38</v>
      </c>
    </row>
    <row r="3662" spans="1:12" hidden="1" x14ac:dyDescent="0.25">
      <c r="A3662" s="217" t="str">
        <f t="shared" si="176"/>
        <v>ƒ __/__</v>
      </c>
      <c r="B3662" s="217" t="str">
        <f>IFERROR(IF(VLOOKUP(L3662,ActivityList[#Data],13,0)="Yes"," "&amp;Map,"")&amp;IF(VLOOKUP(L3662,ActivityList[#Data],14,0)="Yes"," "&amp;Timeline,IF(VLOOKUP(L3662,ActivityList[#Data],14,0)="Figure"," "&amp;Timeline&amp;Figure,"")),"")</f>
        <v/>
      </c>
      <c r="C3662" s="85" t="str">
        <v>Work through p.18 of the Lesson Book, and practice</v>
      </c>
      <c r="D3662" s="218" t="str">
        <v>+ Piano Adventures Primer</v>
      </c>
      <c r="E3662" s="218" t="str">
        <v>Activities</v>
      </c>
      <c r="F3662" s="219">
        <v>0</v>
      </c>
      <c r="G3662" s="5">
        <v>41</v>
      </c>
      <c r="H3662" s="5" t="str">
        <v>Jesse</v>
      </c>
      <c r="I3662" s="5" t="str">
        <v>Planned</v>
      </c>
      <c r="J3662" s="220">
        <f>_xlfn.XLOOKUP(G3662,Calendar!$A$2:$A$300,Calendar!$B$2:$B$300)</f>
        <v>43402</v>
      </c>
      <c r="K3662" s="5" t="b">
        <f t="shared" ca="1" si="174"/>
        <v>0</v>
      </c>
      <c r="L3662" s="5" t="str">
        <f t="shared" si="175"/>
        <v>Activities+ Piano Adventures Primer41</v>
      </c>
    </row>
    <row r="3663" spans="1:12" hidden="1" x14ac:dyDescent="0.25">
      <c r="A3663" s="217" t="str">
        <f t="shared" si="176"/>
        <v>ƒ __/__</v>
      </c>
      <c r="B3663" s="217" t="str">
        <f>IFERROR(IF(VLOOKUP(L3663,ActivityList[#Data],13,0)="Yes"," "&amp;Map,"")&amp;IF(VLOOKUP(L3663,ActivityList[#Data],14,0)="Yes"," "&amp;Timeline,IF(VLOOKUP(L3663,ActivityList[#Data],14,0)="Figure"," "&amp;Timeline&amp;Figure,"")),"")</f>
        <v/>
      </c>
      <c r="C3663" s="85" t="str">
        <v>Work through p.19 of the Lesson Book, and practice</v>
      </c>
      <c r="D3663" s="218" t="str">
        <v>+ Piano Adventures Primer</v>
      </c>
      <c r="E3663" s="218" t="str">
        <v>Activities</v>
      </c>
      <c r="F3663" s="219">
        <v>0</v>
      </c>
      <c r="G3663" s="5">
        <v>43</v>
      </c>
      <c r="H3663" s="5" t="str">
        <v>Jesse</v>
      </c>
      <c r="I3663" s="5" t="str">
        <v>Planned</v>
      </c>
      <c r="J3663" s="220">
        <f>_xlfn.XLOOKUP(G3663,Calendar!$A$2:$A$300,Calendar!$B$2:$B$300)</f>
        <v>43404</v>
      </c>
      <c r="K3663" s="5" t="b">
        <f t="shared" ca="1" si="174"/>
        <v>0</v>
      </c>
      <c r="L3663" s="5" t="str">
        <f t="shared" si="175"/>
        <v>Activities+ Piano Adventures Primer43</v>
      </c>
    </row>
    <row r="3664" spans="1:12" hidden="1" x14ac:dyDescent="0.25">
      <c r="A3664" s="217" t="str">
        <f t="shared" si="176"/>
        <v>ƒ __/__</v>
      </c>
      <c r="B3664" s="217" t="str">
        <f>IFERROR(IF(VLOOKUP(L3664,ActivityList[#Data],13,0)="Yes"," "&amp;Map,"")&amp;IF(VLOOKUP(L3664,ActivityList[#Data],14,0)="Yes"," "&amp;Timeline,IF(VLOOKUP(L3664,ActivityList[#Data],14,0)="Figure"," "&amp;Timeline&amp;Figure,"")),"")</f>
        <v/>
      </c>
      <c r="C3664" s="85" t="str">
        <v>Work through p.20 of the Lesson Book, and practice</v>
      </c>
      <c r="D3664" s="218" t="str">
        <v>+ Piano Adventures Primer</v>
      </c>
      <c r="E3664" s="218" t="str">
        <v>Activities</v>
      </c>
      <c r="F3664" s="219">
        <v>0</v>
      </c>
      <c r="G3664" s="5">
        <v>46</v>
      </c>
      <c r="H3664" s="5" t="str">
        <v>Jesse</v>
      </c>
      <c r="I3664" s="5" t="str">
        <v>Planned</v>
      </c>
      <c r="J3664" s="220">
        <f>_xlfn.XLOOKUP(G3664,Calendar!$A$2:$A$300,Calendar!$B$2:$B$300)</f>
        <v>43409</v>
      </c>
      <c r="K3664" s="5" t="b">
        <f t="shared" ca="1" si="174"/>
        <v>0</v>
      </c>
      <c r="L3664" s="5" t="str">
        <f t="shared" si="175"/>
        <v>Activities+ Piano Adventures Primer46</v>
      </c>
    </row>
    <row r="3665" spans="1:12" hidden="1" x14ac:dyDescent="0.25">
      <c r="A3665" s="217" t="str">
        <f t="shared" si="176"/>
        <v>ƒ __/__</v>
      </c>
      <c r="B3665" s="217" t="str">
        <f>IFERROR(IF(VLOOKUP(L3665,ActivityList[#Data],13,0)="Yes"," "&amp;Map,"")&amp;IF(VLOOKUP(L3665,ActivityList[#Data],14,0)="Yes"," "&amp;Timeline,IF(VLOOKUP(L3665,ActivityList[#Data],14,0)="Figure"," "&amp;Timeline&amp;Figure,"")),"")</f>
        <v/>
      </c>
      <c r="C3665" s="85" t="str">
        <v>Work through p.21 of the Lesson Book, and practice</v>
      </c>
      <c r="D3665" s="218" t="str">
        <v>+ Piano Adventures Primer</v>
      </c>
      <c r="E3665" s="218" t="str">
        <v>Activities</v>
      </c>
      <c r="F3665" s="219">
        <v>0</v>
      </c>
      <c r="G3665" s="5">
        <v>48</v>
      </c>
      <c r="H3665" s="5" t="str">
        <v>Jesse</v>
      </c>
      <c r="I3665" s="5" t="str">
        <v>Planned</v>
      </c>
      <c r="J3665" s="220">
        <f>_xlfn.XLOOKUP(G3665,Calendar!$A$2:$A$300,Calendar!$B$2:$B$300)</f>
        <v>43411</v>
      </c>
      <c r="K3665" s="5" t="b">
        <f t="shared" ca="1" si="174"/>
        <v>0</v>
      </c>
      <c r="L3665" s="5" t="str">
        <f t="shared" si="175"/>
        <v>Activities+ Piano Adventures Primer48</v>
      </c>
    </row>
    <row r="3666" spans="1:12" hidden="1" x14ac:dyDescent="0.25">
      <c r="A3666" s="217" t="str">
        <f t="shared" si="176"/>
        <v>ƒ __/__</v>
      </c>
      <c r="B3666" s="217" t="str">
        <f>IFERROR(IF(VLOOKUP(L3666,ActivityList[#Data],13,0)="Yes"," "&amp;Map,"")&amp;IF(VLOOKUP(L3666,ActivityList[#Data],14,0)="Yes"," "&amp;Timeline,IF(VLOOKUP(L3666,ActivityList[#Data],14,0)="Figure"," "&amp;Timeline&amp;Figure,"")),"")</f>
        <v/>
      </c>
      <c r="C3666" s="85" t="str">
        <v>Work through p.22 of the Lesson Book, and practice</v>
      </c>
      <c r="D3666" s="218" t="str">
        <v>+ Piano Adventures Primer</v>
      </c>
      <c r="E3666" s="218" t="str">
        <v>Activities</v>
      </c>
      <c r="F3666" s="219">
        <v>0</v>
      </c>
      <c r="G3666" s="5">
        <v>51</v>
      </c>
      <c r="H3666" s="5" t="str">
        <v>Jesse</v>
      </c>
      <c r="I3666" s="5" t="str">
        <v>Planned</v>
      </c>
      <c r="J3666" s="220">
        <f>_xlfn.XLOOKUP(G3666,Calendar!$A$2:$A$300,Calendar!$B$2:$B$300)</f>
        <v>43416</v>
      </c>
      <c r="K3666" s="5" t="b">
        <f t="shared" ca="1" si="174"/>
        <v>0</v>
      </c>
      <c r="L3666" s="5" t="str">
        <f t="shared" si="175"/>
        <v>Activities+ Piano Adventures Primer51</v>
      </c>
    </row>
    <row r="3667" spans="1:12" hidden="1" x14ac:dyDescent="0.25">
      <c r="A3667" s="217" t="str">
        <f t="shared" si="176"/>
        <v>ƒ __/__</v>
      </c>
      <c r="B3667" s="217" t="str">
        <f>IFERROR(IF(VLOOKUP(L3667,ActivityList[#Data],13,0)="Yes"," "&amp;Map,"")&amp;IF(VLOOKUP(L3667,ActivityList[#Data],14,0)="Yes"," "&amp;Timeline,IF(VLOOKUP(L3667,ActivityList[#Data],14,0)="Figure"," "&amp;Timeline&amp;Figure,"")),"")</f>
        <v/>
      </c>
      <c r="C3667" s="85" t="str">
        <v>Practice the piano for 20 minutes</v>
      </c>
      <c r="D3667" s="218" t="str">
        <v>+ Piano Adventures Primer</v>
      </c>
      <c r="E3667" s="218" t="str">
        <v>Activities</v>
      </c>
      <c r="F3667" s="219">
        <v>0</v>
      </c>
      <c r="G3667" s="5">
        <v>53</v>
      </c>
      <c r="H3667" s="5" t="str">
        <v>Jesse</v>
      </c>
      <c r="I3667" s="5" t="str">
        <v>Planned</v>
      </c>
      <c r="J3667" s="220">
        <f>_xlfn.XLOOKUP(G3667,Calendar!$A$2:$A$300,Calendar!$B$2:$B$300)</f>
        <v>43418</v>
      </c>
      <c r="K3667" s="5" t="b">
        <f t="shared" ref="K3667:K3730" ca="1" si="177">J3667&lt;=$D$1</f>
        <v>0</v>
      </c>
      <c r="L3667" s="5" t="str">
        <f t="shared" ref="L3667:L3730" si="178">E3667&amp;D3667&amp;G3667</f>
        <v>Activities+ Piano Adventures Primer53</v>
      </c>
    </row>
    <row r="3668" spans="1:12" hidden="1" x14ac:dyDescent="0.25">
      <c r="A3668" s="217" t="str">
        <f t="shared" si="176"/>
        <v>ƒ __/__</v>
      </c>
      <c r="B3668" s="217" t="str">
        <f>IFERROR(IF(VLOOKUP(L3668,ActivityList[#Data],13,0)="Yes"," "&amp;Map,"")&amp;IF(VLOOKUP(L3668,ActivityList[#Data],14,0)="Yes"," "&amp;Timeline,IF(VLOOKUP(L3668,ActivityList[#Data],14,0)="Figure"," "&amp;Timeline&amp;Figure,"")),"")</f>
        <v/>
      </c>
      <c r="C3668" s="85" t="str">
        <v>Work through p.23 of the Lesson Book, and practice</v>
      </c>
      <c r="D3668" s="218" t="str">
        <v>+ Piano Adventures Primer</v>
      </c>
      <c r="E3668" s="218" t="str">
        <v>Activities</v>
      </c>
      <c r="F3668" s="219">
        <v>0</v>
      </c>
      <c r="G3668" s="5">
        <v>56</v>
      </c>
      <c r="H3668" s="5" t="str">
        <v>Jesse</v>
      </c>
      <c r="I3668" s="5" t="str">
        <v>Planned</v>
      </c>
      <c r="J3668" s="220">
        <f>_xlfn.XLOOKUP(G3668,Calendar!$A$2:$A$300,Calendar!$B$2:$B$300)</f>
        <v>43423</v>
      </c>
      <c r="K3668" s="5" t="b">
        <f t="shared" ca="1" si="177"/>
        <v>0</v>
      </c>
      <c r="L3668" s="5" t="str">
        <f t="shared" si="178"/>
        <v>Activities+ Piano Adventures Primer56</v>
      </c>
    </row>
    <row r="3669" spans="1:12" hidden="1" x14ac:dyDescent="0.25">
      <c r="A3669" s="217" t="str">
        <f t="shared" si="176"/>
        <v>ƒ __/__</v>
      </c>
      <c r="B3669" s="217" t="str">
        <f>IFERROR(IF(VLOOKUP(L3669,ActivityList[#Data],13,0)="Yes"," "&amp;Map,"")&amp;IF(VLOOKUP(L3669,ActivityList[#Data],14,0)="Yes"," "&amp;Timeline,IF(VLOOKUP(L3669,ActivityList[#Data],14,0)="Figure"," "&amp;Timeline&amp;Figure,"")),"")</f>
        <v/>
      </c>
      <c r="C3669" s="85" t="str">
        <v>Work through p.24 of the Lesson Book, and practice</v>
      </c>
      <c r="D3669" s="218" t="str">
        <v>+ Piano Adventures Primer</v>
      </c>
      <c r="E3669" s="218" t="str">
        <v>Activities</v>
      </c>
      <c r="F3669" s="219">
        <v>0</v>
      </c>
      <c r="G3669" s="5">
        <v>58</v>
      </c>
      <c r="H3669" s="5" t="str">
        <v>Jesse</v>
      </c>
      <c r="I3669" s="5" t="str">
        <v>Planned</v>
      </c>
      <c r="J3669" s="220">
        <f>_xlfn.XLOOKUP(G3669,Calendar!$A$2:$A$300,Calendar!$B$2:$B$300)</f>
        <v>43425</v>
      </c>
      <c r="K3669" s="5" t="b">
        <f t="shared" ca="1" si="177"/>
        <v>0</v>
      </c>
      <c r="L3669" s="5" t="str">
        <f t="shared" si="178"/>
        <v>Activities+ Piano Adventures Primer58</v>
      </c>
    </row>
    <row r="3670" spans="1:12" hidden="1" x14ac:dyDescent="0.25">
      <c r="A3670" s="217" t="str">
        <f t="shared" si="176"/>
        <v>ƒ __/__</v>
      </c>
      <c r="B3670" s="217" t="str">
        <f>IFERROR(IF(VLOOKUP(L3670,ActivityList[#Data],13,0)="Yes"," "&amp;Map,"")&amp;IF(VLOOKUP(L3670,ActivityList[#Data],14,0)="Yes"," "&amp;Timeline,IF(VLOOKUP(L3670,ActivityList[#Data],14,0)="Figure"," "&amp;Timeline&amp;Figure,"")),"")</f>
        <v/>
      </c>
      <c r="C3670" s="85" t="str">
        <v>Work through p.25 of the Lesson Book, and practice</v>
      </c>
      <c r="D3670" s="218" t="str">
        <v>+ Piano Adventures Primer</v>
      </c>
      <c r="E3670" s="218" t="str">
        <v>Activities</v>
      </c>
      <c r="F3670" s="219">
        <v>0</v>
      </c>
      <c r="G3670" s="5">
        <v>61</v>
      </c>
      <c r="H3670" s="5" t="str">
        <v>Jesse</v>
      </c>
      <c r="I3670" s="5" t="str">
        <v>Planned</v>
      </c>
      <c r="J3670" s="220">
        <f>_xlfn.XLOOKUP(G3670,Calendar!$A$2:$A$300,Calendar!$B$2:$B$300)</f>
        <v>43430</v>
      </c>
      <c r="K3670" s="5" t="b">
        <f t="shared" ca="1" si="177"/>
        <v>0</v>
      </c>
      <c r="L3670" s="5" t="str">
        <f t="shared" si="178"/>
        <v>Activities+ Piano Adventures Primer61</v>
      </c>
    </row>
    <row r="3671" spans="1:12" hidden="1" x14ac:dyDescent="0.25">
      <c r="A3671" s="217" t="str">
        <f t="shared" si="176"/>
        <v>ƒ __/__</v>
      </c>
      <c r="B3671" s="217" t="str">
        <f>IFERROR(IF(VLOOKUP(L3671,ActivityList[#Data],13,0)="Yes"," "&amp;Map,"")&amp;IF(VLOOKUP(L3671,ActivityList[#Data],14,0)="Yes"," "&amp;Timeline,IF(VLOOKUP(L3671,ActivityList[#Data],14,0)="Figure"," "&amp;Timeline&amp;Figure,"")),"")</f>
        <v/>
      </c>
      <c r="C3671" s="85" t="str">
        <v>Work through p.26 of the Lesson Book, and practice</v>
      </c>
      <c r="D3671" s="218" t="str">
        <v>+ Piano Adventures Primer</v>
      </c>
      <c r="E3671" s="218" t="str">
        <v>Activities</v>
      </c>
      <c r="F3671" s="219">
        <v>0</v>
      </c>
      <c r="G3671" s="5">
        <v>63</v>
      </c>
      <c r="H3671" s="5" t="str">
        <v>Jesse</v>
      </c>
      <c r="I3671" s="5" t="str">
        <v>Planned</v>
      </c>
      <c r="J3671" s="220">
        <f>_xlfn.XLOOKUP(G3671,Calendar!$A$2:$A$300,Calendar!$B$2:$B$300)</f>
        <v>43432</v>
      </c>
      <c r="K3671" s="5" t="b">
        <f t="shared" ca="1" si="177"/>
        <v>0</v>
      </c>
      <c r="L3671" s="5" t="str">
        <f t="shared" si="178"/>
        <v>Activities+ Piano Adventures Primer63</v>
      </c>
    </row>
    <row r="3672" spans="1:12" hidden="1" x14ac:dyDescent="0.25">
      <c r="A3672" s="217" t="str">
        <f t="shared" si="176"/>
        <v>ƒ __/__</v>
      </c>
      <c r="B3672" s="217" t="str">
        <f>IFERROR(IF(VLOOKUP(L3672,ActivityList[#Data],13,0)="Yes"," "&amp;Map,"")&amp;IF(VLOOKUP(L3672,ActivityList[#Data],14,0)="Yes"," "&amp;Timeline,IF(VLOOKUP(L3672,ActivityList[#Data],14,0)="Figure"," "&amp;Timeline&amp;Figure,"")),"")</f>
        <v/>
      </c>
      <c r="C3672" s="85" t="str">
        <v>Work through p.27 of the Lesson Book, and practice</v>
      </c>
      <c r="D3672" s="218" t="str">
        <v>+ Piano Adventures Primer</v>
      </c>
      <c r="E3672" s="218" t="str">
        <v>Activities</v>
      </c>
      <c r="F3672" s="219">
        <v>0</v>
      </c>
      <c r="G3672" s="5">
        <v>66</v>
      </c>
      <c r="H3672" s="5" t="str">
        <v>Jesse</v>
      </c>
      <c r="I3672" s="5" t="str">
        <v>Planned</v>
      </c>
      <c r="J3672" s="220">
        <f>_xlfn.XLOOKUP(G3672,Calendar!$A$2:$A$300,Calendar!$B$2:$B$300)</f>
        <v>43437</v>
      </c>
      <c r="K3672" s="5" t="b">
        <f t="shared" ca="1" si="177"/>
        <v>0</v>
      </c>
      <c r="L3672" s="5" t="str">
        <f t="shared" si="178"/>
        <v>Activities+ Piano Adventures Primer66</v>
      </c>
    </row>
    <row r="3673" spans="1:12" hidden="1" x14ac:dyDescent="0.25">
      <c r="A3673" s="217" t="str">
        <f t="shared" si="176"/>
        <v>ƒ __/__</v>
      </c>
      <c r="B3673" s="217" t="str">
        <f>IFERROR(IF(VLOOKUP(L3673,ActivityList[#Data],13,0)="Yes"," "&amp;Map,"")&amp;IF(VLOOKUP(L3673,ActivityList[#Data],14,0)="Yes"," "&amp;Timeline,IF(VLOOKUP(L3673,ActivityList[#Data],14,0)="Figure"," "&amp;Timeline&amp;Figure,"")),"")</f>
        <v/>
      </c>
      <c r="C3673" s="85" t="str">
        <v>Work through p.28 of the Lesson Book, and practice</v>
      </c>
      <c r="D3673" s="218" t="str">
        <v>+ Piano Adventures Primer</v>
      </c>
      <c r="E3673" s="218" t="str">
        <v>Activities</v>
      </c>
      <c r="F3673" s="219">
        <v>0</v>
      </c>
      <c r="G3673" s="5">
        <v>68</v>
      </c>
      <c r="H3673" s="5" t="str">
        <v>Jesse</v>
      </c>
      <c r="I3673" s="5" t="str">
        <v>Planned</v>
      </c>
      <c r="J3673" s="220">
        <f>_xlfn.XLOOKUP(G3673,Calendar!$A$2:$A$300,Calendar!$B$2:$B$300)</f>
        <v>43439</v>
      </c>
      <c r="K3673" s="5" t="b">
        <f t="shared" ca="1" si="177"/>
        <v>0</v>
      </c>
      <c r="L3673" s="5" t="str">
        <f t="shared" si="178"/>
        <v>Activities+ Piano Adventures Primer68</v>
      </c>
    </row>
    <row r="3674" spans="1:12" hidden="1" x14ac:dyDescent="0.25">
      <c r="A3674" s="217" t="str">
        <f t="shared" si="176"/>
        <v>ƒ __/__</v>
      </c>
      <c r="B3674" s="217" t="str">
        <f>IFERROR(IF(VLOOKUP(L3674,ActivityList[#Data],13,0)="Yes"," "&amp;Map,"")&amp;IF(VLOOKUP(L3674,ActivityList[#Data],14,0)="Yes"," "&amp;Timeline,IF(VLOOKUP(L3674,ActivityList[#Data],14,0)="Figure"," "&amp;Timeline&amp;Figure,"")),"")</f>
        <v/>
      </c>
      <c r="C3674" s="85" t="str">
        <v>Work through p.29 of the Lesson Book, and practice</v>
      </c>
      <c r="D3674" s="218" t="str">
        <v>+ Piano Adventures Primer</v>
      </c>
      <c r="E3674" s="218" t="str">
        <v>Activities</v>
      </c>
      <c r="F3674" s="219">
        <v>0</v>
      </c>
      <c r="G3674" s="5">
        <v>71</v>
      </c>
      <c r="H3674" s="5" t="str">
        <v>Jesse</v>
      </c>
      <c r="I3674" s="5" t="str">
        <v>Planned</v>
      </c>
      <c r="J3674" s="220">
        <f>_xlfn.XLOOKUP(G3674,Calendar!$A$2:$A$300,Calendar!$B$2:$B$300)</f>
        <v>43444</v>
      </c>
      <c r="K3674" s="5" t="b">
        <f t="shared" ca="1" si="177"/>
        <v>0</v>
      </c>
      <c r="L3674" s="5" t="str">
        <f t="shared" si="178"/>
        <v>Activities+ Piano Adventures Primer71</v>
      </c>
    </row>
    <row r="3675" spans="1:12" hidden="1" x14ac:dyDescent="0.25">
      <c r="A3675" s="217" t="str">
        <f t="shared" si="176"/>
        <v>ƒ __/__</v>
      </c>
      <c r="B3675" s="217" t="str">
        <f>IFERROR(IF(VLOOKUP(L3675,ActivityList[#Data],13,0)="Yes"," "&amp;Map,"")&amp;IF(VLOOKUP(L3675,ActivityList[#Data],14,0)="Yes"," "&amp;Timeline,IF(VLOOKUP(L3675,ActivityList[#Data],14,0)="Figure"," "&amp;Timeline&amp;Figure,"")),"")</f>
        <v/>
      </c>
      <c r="C3675" s="85" t="str">
        <v>Work through p.30 of the Lesson Book, and practice</v>
      </c>
      <c r="D3675" s="218" t="str">
        <v>+ Piano Adventures Primer</v>
      </c>
      <c r="E3675" s="218" t="str">
        <v>Activities</v>
      </c>
      <c r="F3675" s="219">
        <v>0</v>
      </c>
      <c r="G3675" s="5">
        <v>73</v>
      </c>
      <c r="H3675" s="5" t="str">
        <v>Jesse</v>
      </c>
      <c r="I3675" s="5" t="str">
        <v>Planned</v>
      </c>
      <c r="J3675" s="220">
        <f>_xlfn.XLOOKUP(G3675,Calendar!$A$2:$A$300,Calendar!$B$2:$B$300)</f>
        <v>43446</v>
      </c>
      <c r="K3675" s="5" t="b">
        <f t="shared" ca="1" si="177"/>
        <v>0</v>
      </c>
      <c r="L3675" s="5" t="str">
        <f t="shared" si="178"/>
        <v>Activities+ Piano Adventures Primer73</v>
      </c>
    </row>
    <row r="3676" spans="1:12" hidden="1" x14ac:dyDescent="0.25">
      <c r="A3676" s="217" t="str">
        <f t="shared" si="176"/>
        <v>ƒ __/__</v>
      </c>
      <c r="B3676" s="217" t="str">
        <f>IFERROR(IF(VLOOKUP(L3676,ActivityList[#Data],13,0)="Yes"," "&amp;Map,"")&amp;IF(VLOOKUP(L3676,ActivityList[#Data],14,0)="Yes"," "&amp;Timeline,IF(VLOOKUP(L3676,ActivityList[#Data],14,0)="Figure"," "&amp;Timeline&amp;Figure,"")),"")</f>
        <v/>
      </c>
      <c r="C3676" s="85" t="str">
        <v>Work through p.31 of the Lesson Book, and practice</v>
      </c>
      <c r="D3676" s="218" t="str">
        <v>+ Piano Adventures Primer</v>
      </c>
      <c r="E3676" s="218" t="str">
        <v>Activities</v>
      </c>
      <c r="F3676" s="219">
        <v>0</v>
      </c>
      <c r="G3676" s="5">
        <v>76</v>
      </c>
      <c r="H3676" s="5" t="str">
        <v>Jesse</v>
      </c>
      <c r="I3676" s="5" t="str">
        <v>Planned</v>
      </c>
      <c r="J3676" s="220">
        <f>_xlfn.XLOOKUP(G3676,Calendar!$A$2:$A$300,Calendar!$B$2:$B$300)</f>
        <v>43451</v>
      </c>
      <c r="K3676" s="5" t="b">
        <f t="shared" ca="1" si="177"/>
        <v>0</v>
      </c>
      <c r="L3676" s="5" t="str">
        <f t="shared" si="178"/>
        <v>Activities+ Piano Adventures Primer76</v>
      </c>
    </row>
    <row r="3677" spans="1:12" hidden="1" x14ac:dyDescent="0.25">
      <c r="A3677" s="217" t="str">
        <f t="shared" si="176"/>
        <v>ƒ __/__</v>
      </c>
      <c r="B3677" s="217" t="str">
        <f>IFERROR(IF(VLOOKUP(L3677,ActivityList[#Data],13,0)="Yes"," "&amp;Map,"")&amp;IF(VLOOKUP(L3677,ActivityList[#Data],14,0)="Yes"," "&amp;Timeline,IF(VLOOKUP(L3677,ActivityList[#Data],14,0)="Figure"," "&amp;Timeline&amp;Figure,"")),"")</f>
        <v/>
      </c>
      <c r="C3677" s="85" t="str">
        <v>Work through p.32 of the Lesson Book, and practice</v>
      </c>
      <c r="D3677" s="218" t="str">
        <v>+ Piano Adventures Primer</v>
      </c>
      <c r="E3677" s="218" t="str">
        <v>Activities</v>
      </c>
      <c r="F3677" s="219">
        <v>0</v>
      </c>
      <c r="G3677" s="5">
        <v>78</v>
      </c>
      <c r="H3677" s="5" t="str">
        <v>Jesse</v>
      </c>
      <c r="I3677" s="5" t="str">
        <v>Planned</v>
      </c>
      <c r="J3677" s="220">
        <f>_xlfn.XLOOKUP(G3677,Calendar!$A$2:$A$300,Calendar!$B$2:$B$300)</f>
        <v>43453</v>
      </c>
      <c r="K3677" s="5" t="b">
        <f t="shared" ca="1" si="177"/>
        <v>0</v>
      </c>
      <c r="L3677" s="5" t="str">
        <f t="shared" si="178"/>
        <v>Activities+ Piano Adventures Primer78</v>
      </c>
    </row>
    <row r="3678" spans="1:12" hidden="1" x14ac:dyDescent="0.25">
      <c r="A3678" s="217" t="str">
        <f t="shared" si="176"/>
        <v>ƒ __/__</v>
      </c>
      <c r="B3678" s="217" t="str">
        <f>IFERROR(IF(VLOOKUP(L3678,ActivityList[#Data],13,0)="Yes"," "&amp;Map,"")&amp;IF(VLOOKUP(L3678,ActivityList[#Data],14,0)="Yes"," "&amp;Timeline,IF(VLOOKUP(L3678,ActivityList[#Data],14,0)="Figure"," "&amp;Timeline&amp;Figure,"")),"")</f>
        <v/>
      </c>
      <c r="C3678" s="85" t="str">
        <v>Practice the piano for 20 minutes</v>
      </c>
      <c r="D3678" s="218" t="str">
        <v>+ Piano Adventures Primer</v>
      </c>
      <c r="E3678" s="218" t="str">
        <v>Activities</v>
      </c>
      <c r="F3678" s="219">
        <v>0</v>
      </c>
      <c r="G3678" s="5">
        <v>81</v>
      </c>
      <c r="H3678" s="5" t="str">
        <v>Jesse</v>
      </c>
      <c r="I3678" s="5" t="str">
        <v>Planned</v>
      </c>
      <c r="J3678" s="220">
        <f>_xlfn.XLOOKUP(G3678,Calendar!$A$2:$A$300,Calendar!$B$2:$B$300)</f>
        <v>43461</v>
      </c>
      <c r="K3678" s="5" t="b">
        <f t="shared" ca="1" si="177"/>
        <v>0</v>
      </c>
      <c r="L3678" s="5" t="str">
        <f t="shared" si="178"/>
        <v>Activities+ Piano Adventures Primer81</v>
      </c>
    </row>
    <row r="3679" spans="1:12" hidden="1" x14ac:dyDescent="0.25">
      <c r="A3679" s="217" t="str">
        <f t="shared" si="176"/>
        <v>ƒ __/__</v>
      </c>
      <c r="B3679" s="217" t="str">
        <f>IFERROR(IF(VLOOKUP(L3679,ActivityList[#Data],13,0)="Yes"," "&amp;Map,"")&amp;IF(VLOOKUP(L3679,ActivityList[#Data],14,0)="Yes"," "&amp;Timeline,IF(VLOOKUP(L3679,ActivityList[#Data],14,0)="Figure"," "&amp;Timeline&amp;Figure,"")),"")</f>
        <v/>
      </c>
      <c r="C3679" s="85" t="str">
        <v>Work through p.33 of the Lesson Book, and practice</v>
      </c>
      <c r="D3679" s="218" t="str">
        <v>+ Piano Adventures Primer</v>
      </c>
      <c r="E3679" s="218" t="str">
        <v>Activities</v>
      </c>
      <c r="F3679" s="219">
        <v>0</v>
      </c>
      <c r="G3679" s="5">
        <v>83</v>
      </c>
      <c r="H3679" s="5" t="str">
        <v>Jesse</v>
      </c>
      <c r="I3679" s="5" t="str">
        <v>Planned</v>
      </c>
      <c r="J3679" s="220">
        <f>_xlfn.XLOOKUP(G3679,Calendar!$A$2:$A$300,Calendar!$B$2:$B$300)</f>
        <v>43467</v>
      </c>
      <c r="K3679" s="5" t="b">
        <f t="shared" ca="1" si="177"/>
        <v>0</v>
      </c>
      <c r="L3679" s="5" t="str">
        <f t="shared" si="178"/>
        <v>Activities+ Piano Adventures Primer83</v>
      </c>
    </row>
    <row r="3680" spans="1:12" hidden="1" x14ac:dyDescent="0.25">
      <c r="A3680" s="217" t="str">
        <f t="shared" si="176"/>
        <v>ƒ __/__</v>
      </c>
      <c r="B3680" s="217" t="str">
        <f>IFERROR(IF(VLOOKUP(L3680,ActivityList[#Data],13,0)="Yes"," "&amp;Map,"")&amp;IF(VLOOKUP(L3680,ActivityList[#Data],14,0)="Yes"," "&amp;Timeline,IF(VLOOKUP(L3680,ActivityList[#Data],14,0)="Figure"," "&amp;Timeline&amp;Figure,"")),"")</f>
        <v/>
      </c>
      <c r="C3680" s="85" t="str">
        <v>Work through p.34 of the Lesson Book, and practice</v>
      </c>
      <c r="D3680" s="218" t="str">
        <v>+ Piano Adventures Primer</v>
      </c>
      <c r="E3680" s="218" t="str">
        <v>Activities</v>
      </c>
      <c r="F3680" s="219">
        <v>0</v>
      </c>
      <c r="G3680" s="5">
        <v>86</v>
      </c>
      <c r="H3680" s="5" t="str">
        <v>Jesse</v>
      </c>
      <c r="I3680" s="5" t="str">
        <v>Planned</v>
      </c>
      <c r="J3680" s="220">
        <f>_xlfn.XLOOKUP(G3680,Calendar!$A$2:$A$300,Calendar!$B$2:$B$300)</f>
        <v>43472</v>
      </c>
      <c r="K3680" s="5" t="b">
        <f t="shared" ca="1" si="177"/>
        <v>0</v>
      </c>
      <c r="L3680" s="5" t="str">
        <f t="shared" si="178"/>
        <v>Activities+ Piano Adventures Primer86</v>
      </c>
    </row>
    <row r="3681" spans="1:12" hidden="1" x14ac:dyDescent="0.25">
      <c r="A3681" s="217" t="str">
        <f t="shared" si="176"/>
        <v>ƒ __/__</v>
      </c>
      <c r="B3681" s="217" t="str">
        <f>IFERROR(IF(VLOOKUP(L3681,ActivityList[#Data],13,0)="Yes"," "&amp;Map,"")&amp;IF(VLOOKUP(L3681,ActivityList[#Data],14,0)="Yes"," "&amp;Timeline,IF(VLOOKUP(L3681,ActivityList[#Data],14,0)="Figure"," "&amp;Timeline&amp;Figure,"")),"")</f>
        <v/>
      </c>
      <c r="C3681" s="85" t="str">
        <v>Work through p.35 of the Lesson Book, and practice</v>
      </c>
      <c r="D3681" s="218" t="str">
        <v>+ Piano Adventures Primer</v>
      </c>
      <c r="E3681" s="218" t="str">
        <v>Activities</v>
      </c>
      <c r="F3681" s="219">
        <v>0</v>
      </c>
      <c r="G3681" s="5">
        <v>88</v>
      </c>
      <c r="H3681" s="5" t="str">
        <v>Jesse</v>
      </c>
      <c r="I3681" s="5" t="str">
        <v>Planned</v>
      </c>
      <c r="J3681" s="220">
        <f>_xlfn.XLOOKUP(G3681,Calendar!$A$2:$A$300,Calendar!$B$2:$B$300)</f>
        <v>43474</v>
      </c>
      <c r="K3681" s="5" t="b">
        <f t="shared" ca="1" si="177"/>
        <v>0</v>
      </c>
      <c r="L3681" s="5" t="str">
        <f t="shared" si="178"/>
        <v>Activities+ Piano Adventures Primer88</v>
      </c>
    </row>
    <row r="3682" spans="1:12" hidden="1" x14ac:dyDescent="0.25">
      <c r="A3682" s="217" t="str">
        <f t="shared" si="176"/>
        <v>ƒ __/__</v>
      </c>
      <c r="B3682" s="217" t="str">
        <f>IFERROR(IF(VLOOKUP(L3682,ActivityList[#Data],13,0)="Yes"," "&amp;Map,"")&amp;IF(VLOOKUP(L3682,ActivityList[#Data],14,0)="Yes"," "&amp;Timeline,IF(VLOOKUP(L3682,ActivityList[#Data],14,0)="Figure"," "&amp;Timeline&amp;Figure,"")),"")</f>
        <v/>
      </c>
      <c r="C3682" s="85" t="str">
        <v>Work through p.36 of the Lesson Book, and practice</v>
      </c>
      <c r="D3682" s="218" t="str">
        <v>+ Piano Adventures Primer</v>
      </c>
      <c r="E3682" s="218" t="str">
        <v>Activities</v>
      </c>
      <c r="F3682" s="219">
        <v>0</v>
      </c>
      <c r="G3682" s="5">
        <v>91</v>
      </c>
      <c r="H3682" s="5" t="str">
        <v>Jesse</v>
      </c>
      <c r="I3682" s="5" t="str">
        <v>Planned</v>
      </c>
      <c r="J3682" s="220">
        <f>_xlfn.XLOOKUP(G3682,Calendar!$A$2:$A$300,Calendar!$B$2:$B$300)</f>
        <v>43479</v>
      </c>
      <c r="K3682" s="5" t="b">
        <f t="shared" ca="1" si="177"/>
        <v>0</v>
      </c>
      <c r="L3682" s="5" t="str">
        <f t="shared" si="178"/>
        <v>Activities+ Piano Adventures Primer91</v>
      </c>
    </row>
    <row r="3683" spans="1:12" hidden="1" x14ac:dyDescent="0.25">
      <c r="A3683" s="217" t="str">
        <f t="shared" si="176"/>
        <v>ƒ __/__</v>
      </c>
      <c r="B3683" s="217" t="str">
        <f>IFERROR(IF(VLOOKUP(L3683,ActivityList[#Data],13,0)="Yes"," "&amp;Map,"")&amp;IF(VLOOKUP(L3683,ActivityList[#Data],14,0)="Yes"," "&amp;Timeline,IF(VLOOKUP(L3683,ActivityList[#Data],14,0)="Figure"," "&amp;Timeline&amp;Figure,"")),"")</f>
        <v/>
      </c>
      <c r="C3683" s="85" t="str">
        <v>Work through p.37 of the Lesson Book, and practice</v>
      </c>
      <c r="D3683" s="218" t="str">
        <v>+ Piano Adventures Primer</v>
      </c>
      <c r="E3683" s="218" t="str">
        <v>Activities</v>
      </c>
      <c r="F3683" s="219">
        <v>0</v>
      </c>
      <c r="G3683" s="5">
        <v>93</v>
      </c>
      <c r="H3683" s="5" t="str">
        <v>Jesse</v>
      </c>
      <c r="I3683" s="5" t="str">
        <v>Planned</v>
      </c>
      <c r="J3683" s="220">
        <f>_xlfn.XLOOKUP(G3683,Calendar!$A$2:$A$300,Calendar!$B$2:$B$300)</f>
        <v>43481</v>
      </c>
      <c r="K3683" s="5" t="b">
        <f t="shared" ca="1" si="177"/>
        <v>0</v>
      </c>
      <c r="L3683" s="5" t="str">
        <f t="shared" si="178"/>
        <v>Activities+ Piano Adventures Primer93</v>
      </c>
    </row>
    <row r="3684" spans="1:12" hidden="1" x14ac:dyDescent="0.25">
      <c r="A3684" s="217" t="str">
        <f t="shared" si="176"/>
        <v>ƒ __/__</v>
      </c>
      <c r="B3684" s="217" t="str">
        <f>IFERROR(IF(VLOOKUP(L3684,ActivityList[#Data],13,0)="Yes"," "&amp;Map,"")&amp;IF(VLOOKUP(L3684,ActivityList[#Data],14,0)="Yes"," "&amp;Timeline,IF(VLOOKUP(L3684,ActivityList[#Data],14,0)="Figure"," "&amp;Timeline&amp;Figure,"")),"")</f>
        <v/>
      </c>
      <c r="C3684" s="85" t="str">
        <v>Work through p.38 of the Lesson Book, and practice</v>
      </c>
      <c r="D3684" s="218" t="str">
        <v>+ Piano Adventures Primer</v>
      </c>
      <c r="E3684" s="218" t="str">
        <v>Activities</v>
      </c>
      <c r="F3684" s="219">
        <v>0</v>
      </c>
      <c r="G3684" s="5">
        <v>96</v>
      </c>
      <c r="H3684" s="5" t="str">
        <v>Jesse</v>
      </c>
      <c r="I3684" s="5" t="str">
        <v>Planned</v>
      </c>
      <c r="J3684" s="220">
        <f>_xlfn.XLOOKUP(G3684,Calendar!$A$2:$A$300,Calendar!$B$2:$B$300)</f>
        <v>43486</v>
      </c>
      <c r="K3684" s="5" t="b">
        <f t="shared" ca="1" si="177"/>
        <v>0</v>
      </c>
      <c r="L3684" s="5" t="str">
        <f t="shared" si="178"/>
        <v>Activities+ Piano Adventures Primer96</v>
      </c>
    </row>
    <row r="3685" spans="1:12" hidden="1" x14ac:dyDescent="0.25">
      <c r="A3685" s="217" t="str">
        <f t="shared" si="176"/>
        <v>ƒ __/__</v>
      </c>
      <c r="B3685" s="217" t="str">
        <f>IFERROR(IF(VLOOKUP(L3685,ActivityList[#Data],13,0)="Yes"," "&amp;Map,"")&amp;IF(VLOOKUP(L3685,ActivityList[#Data],14,0)="Yes"," "&amp;Timeline,IF(VLOOKUP(L3685,ActivityList[#Data],14,0)="Figure"," "&amp;Timeline&amp;Figure,"")),"")</f>
        <v/>
      </c>
      <c r="C3685" s="85" t="str">
        <v>Work through p.39 of the Lesson Book, and practice</v>
      </c>
      <c r="D3685" s="218" t="str">
        <v>+ Piano Adventures Primer</v>
      </c>
      <c r="E3685" s="218" t="str">
        <v>Activities</v>
      </c>
      <c r="F3685" s="219">
        <v>0</v>
      </c>
      <c r="G3685" s="5">
        <v>98</v>
      </c>
      <c r="H3685" s="5" t="str">
        <v>Jesse</v>
      </c>
      <c r="I3685" s="5" t="str">
        <v>Planned</v>
      </c>
      <c r="J3685" s="220">
        <f>_xlfn.XLOOKUP(G3685,Calendar!$A$2:$A$300,Calendar!$B$2:$B$300)</f>
        <v>43488</v>
      </c>
      <c r="K3685" s="5" t="b">
        <f t="shared" ca="1" si="177"/>
        <v>0</v>
      </c>
      <c r="L3685" s="5" t="str">
        <f t="shared" si="178"/>
        <v>Activities+ Piano Adventures Primer98</v>
      </c>
    </row>
    <row r="3686" spans="1:12" hidden="1" x14ac:dyDescent="0.25">
      <c r="A3686" s="217" t="str">
        <f t="shared" si="176"/>
        <v>ƒ __/__</v>
      </c>
      <c r="B3686" s="217" t="str">
        <f>IFERROR(IF(VLOOKUP(L3686,ActivityList[#Data],13,0)="Yes"," "&amp;Map,"")&amp;IF(VLOOKUP(L3686,ActivityList[#Data],14,0)="Yes"," "&amp;Timeline,IF(VLOOKUP(L3686,ActivityList[#Data],14,0)="Figure"," "&amp;Timeline&amp;Figure,"")),"")</f>
        <v/>
      </c>
      <c r="C3686" s="85" t="str">
        <v>Work through p.40 of the Lesson Book, and practice</v>
      </c>
      <c r="D3686" s="218" t="str">
        <v>+ Piano Adventures Primer</v>
      </c>
      <c r="E3686" s="218" t="str">
        <v>Activities</v>
      </c>
      <c r="F3686" s="219">
        <v>0</v>
      </c>
      <c r="G3686" s="5">
        <v>101</v>
      </c>
      <c r="H3686" s="5" t="str">
        <v>Jesse</v>
      </c>
      <c r="I3686" s="5" t="str">
        <v>Planned</v>
      </c>
      <c r="J3686" s="220">
        <f>_xlfn.XLOOKUP(G3686,Calendar!$A$2:$A$300,Calendar!$B$2:$B$300)</f>
        <v>43493</v>
      </c>
      <c r="K3686" s="5" t="b">
        <f t="shared" ca="1" si="177"/>
        <v>0</v>
      </c>
      <c r="L3686" s="5" t="str">
        <f t="shared" si="178"/>
        <v>Activities+ Piano Adventures Primer101</v>
      </c>
    </row>
    <row r="3687" spans="1:12" hidden="1" x14ac:dyDescent="0.25">
      <c r="A3687" s="217" t="str">
        <f t="shared" si="176"/>
        <v>ƒ __/__</v>
      </c>
      <c r="B3687" s="217" t="str">
        <f>IFERROR(IF(VLOOKUP(L3687,ActivityList[#Data],13,0)="Yes"," "&amp;Map,"")&amp;IF(VLOOKUP(L3687,ActivityList[#Data],14,0)="Yes"," "&amp;Timeline,IF(VLOOKUP(L3687,ActivityList[#Data],14,0)="Figure"," "&amp;Timeline&amp;Figure,"")),"")</f>
        <v/>
      </c>
      <c r="C3687" s="85" t="str">
        <v>Work through p.41 of the Lesson Book, and practice</v>
      </c>
      <c r="D3687" s="218" t="str">
        <v>+ Piano Adventures Primer</v>
      </c>
      <c r="E3687" s="218" t="str">
        <v>Activities</v>
      </c>
      <c r="F3687" s="219">
        <v>0</v>
      </c>
      <c r="G3687" s="5">
        <v>103</v>
      </c>
      <c r="H3687" s="5" t="str">
        <v>Jesse</v>
      </c>
      <c r="I3687" s="5" t="str">
        <v>Planned</v>
      </c>
      <c r="J3687" s="220">
        <f>_xlfn.XLOOKUP(G3687,Calendar!$A$2:$A$300,Calendar!$B$2:$B$300)</f>
        <v>43495</v>
      </c>
      <c r="K3687" s="5" t="b">
        <f t="shared" ca="1" si="177"/>
        <v>0</v>
      </c>
      <c r="L3687" s="5" t="str">
        <f t="shared" si="178"/>
        <v>Activities+ Piano Adventures Primer103</v>
      </c>
    </row>
    <row r="3688" spans="1:12" hidden="1" x14ac:dyDescent="0.25">
      <c r="A3688" s="217" t="str">
        <f t="shared" si="176"/>
        <v>ƒ __/__</v>
      </c>
      <c r="B3688" s="217" t="str">
        <f>IFERROR(IF(VLOOKUP(L3688,ActivityList[#Data],13,0)="Yes"," "&amp;Map,"")&amp;IF(VLOOKUP(L3688,ActivityList[#Data],14,0)="Yes"," "&amp;Timeline,IF(VLOOKUP(L3688,ActivityList[#Data],14,0)="Figure"," "&amp;Timeline&amp;Figure,"")),"")</f>
        <v/>
      </c>
      <c r="C3688" s="85" t="str">
        <v>Work through p.42 of the Lesson Book, and practice</v>
      </c>
      <c r="D3688" s="218" t="str">
        <v>+ Piano Adventures Primer</v>
      </c>
      <c r="E3688" s="218" t="str">
        <v>Activities</v>
      </c>
      <c r="F3688" s="219">
        <v>0</v>
      </c>
      <c r="G3688" s="5">
        <v>106</v>
      </c>
      <c r="H3688" s="5" t="str">
        <v>Jesse</v>
      </c>
      <c r="I3688" s="5" t="str">
        <v>Planned</v>
      </c>
      <c r="J3688" s="220">
        <f>_xlfn.XLOOKUP(G3688,Calendar!$A$2:$A$300,Calendar!$B$2:$B$300)</f>
        <v>43500</v>
      </c>
      <c r="K3688" s="5" t="b">
        <f t="shared" ca="1" si="177"/>
        <v>0</v>
      </c>
      <c r="L3688" s="5" t="str">
        <f t="shared" si="178"/>
        <v>Activities+ Piano Adventures Primer106</v>
      </c>
    </row>
    <row r="3689" spans="1:12" hidden="1" x14ac:dyDescent="0.25">
      <c r="A3689" s="217" t="str">
        <f t="shared" si="176"/>
        <v>ƒ __/__</v>
      </c>
      <c r="B3689" s="217" t="str">
        <f>IFERROR(IF(VLOOKUP(L3689,ActivityList[#Data],13,0)="Yes"," "&amp;Map,"")&amp;IF(VLOOKUP(L3689,ActivityList[#Data],14,0)="Yes"," "&amp;Timeline,IF(VLOOKUP(L3689,ActivityList[#Data],14,0)="Figure"," "&amp;Timeline&amp;Figure,"")),"")</f>
        <v/>
      </c>
      <c r="C3689" s="85" t="str">
        <v>Work through p.43 of the Lesson Book, and practice</v>
      </c>
      <c r="D3689" s="218" t="str">
        <v>+ Piano Adventures Primer</v>
      </c>
      <c r="E3689" s="218" t="str">
        <v>Activities</v>
      </c>
      <c r="F3689" s="219">
        <v>0</v>
      </c>
      <c r="G3689" s="5">
        <v>108</v>
      </c>
      <c r="H3689" s="5" t="str">
        <v>Jesse</v>
      </c>
      <c r="I3689" s="5" t="str">
        <v>Planned</v>
      </c>
      <c r="J3689" s="220">
        <f>_xlfn.XLOOKUP(G3689,Calendar!$A$2:$A$300,Calendar!$B$2:$B$300)</f>
        <v>43502</v>
      </c>
      <c r="K3689" s="5" t="b">
        <f t="shared" ca="1" si="177"/>
        <v>0</v>
      </c>
      <c r="L3689" s="5" t="str">
        <f t="shared" si="178"/>
        <v>Activities+ Piano Adventures Primer108</v>
      </c>
    </row>
    <row r="3690" spans="1:12" hidden="1" x14ac:dyDescent="0.25">
      <c r="A3690" s="217" t="str">
        <f t="shared" si="176"/>
        <v>ƒ __/__</v>
      </c>
      <c r="B3690" s="217" t="str">
        <f>IFERROR(IF(VLOOKUP(L3690,ActivityList[#Data],13,0)="Yes"," "&amp;Map,"")&amp;IF(VLOOKUP(L3690,ActivityList[#Data],14,0)="Yes"," "&amp;Timeline,IF(VLOOKUP(L3690,ActivityList[#Data],14,0)="Figure"," "&amp;Timeline&amp;Figure,"")),"")</f>
        <v/>
      </c>
      <c r="C3690" s="85" t="str">
        <v>Work through p.44 of the Lesson Book, and practice</v>
      </c>
      <c r="D3690" s="218" t="str">
        <v>+ Piano Adventures Primer</v>
      </c>
      <c r="E3690" s="218" t="str">
        <v>Activities</v>
      </c>
      <c r="F3690" s="219">
        <v>0</v>
      </c>
      <c r="G3690" s="5">
        <v>111</v>
      </c>
      <c r="H3690" s="5" t="str">
        <v>Jesse</v>
      </c>
      <c r="I3690" s="5" t="str">
        <v>Planned</v>
      </c>
      <c r="J3690" s="220">
        <f>_xlfn.XLOOKUP(G3690,Calendar!$A$2:$A$300,Calendar!$B$2:$B$300)</f>
        <v>43507</v>
      </c>
      <c r="K3690" s="5" t="b">
        <f t="shared" ca="1" si="177"/>
        <v>0</v>
      </c>
      <c r="L3690" s="5" t="str">
        <f t="shared" si="178"/>
        <v>Activities+ Piano Adventures Primer111</v>
      </c>
    </row>
    <row r="3691" spans="1:12" hidden="1" x14ac:dyDescent="0.25">
      <c r="A3691" s="217" t="str">
        <f t="shared" si="176"/>
        <v>ƒ __/__</v>
      </c>
      <c r="B3691" s="217" t="str">
        <f>IFERROR(IF(VLOOKUP(L3691,ActivityList[#Data],13,0)="Yes"," "&amp;Map,"")&amp;IF(VLOOKUP(L3691,ActivityList[#Data],14,0)="Yes"," "&amp;Timeline,IF(VLOOKUP(L3691,ActivityList[#Data],14,0)="Figure"," "&amp;Timeline&amp;Figure,"")),"")</f>
        <v/>
      </c>
      <c r="C3691" s="85" t="str">
        <v>Practice the piano for 20 minutes</v>
      </c>
      <c r="D3691" s="218" t="str">
        <v>+ Piano Adventures Primer</v>
      </c>
      <c r="E3691" s="218" t="str">
        <v>Activities</v>
      </c>
      <c r="F3691" s="219">
        <v>0</v>
      </c>
      <c r="G3691" s="5">
        <v>113</v>
      </c>
      <c r="H3691" s="5" t="str">
        <v>Jesse</v>
      </c>
      <c r="I3691" s="5" t="str">
        <v>Planned</v>
      </c>
      <c r="J3691" s="220">
        <f>_xlfn.XLOOKUP(G3691,Calendar!$A$2:$A$300,Calendar!$B$2:$B$300)</f>
        <v>43509</v>
      </c>
      <c r="K3691" s="5" t="b">
        <f t="shared" ca="1" si="177"/>
        <v>0</v>
      </c>
      <c r="L3691" s="5" t="str">
        <f t="shared" si="178"/>
        <v>Activities+ Piano Adventures Primer113</v>
      </c>
    </row>
    <row r="3692" spans="1:12" hidden="1" x14ac:dyDescent="0.25">
      <c r="A3692" s="217" t="str">
        <f t="shared" si="176"/>
        <v>ƒ __/__</v>
      </c>
      <c r="B3692" s="217" t="str">
        <f>IFERROR(IF(VLOOKUP(L3692,ActivityList[#Data],13,0)="Yes"," "&amp;Map,"")&amp;IF(VLOOKUP(L3692,ActivityList[#Data],14,0)="Yes"," "&amp;Timeline,IF(VLOOKUP(L3692,ActivityList[#Data],14,0)="Figure"," "&amp;Timeline&amp;Figure,"")),"")</f>
        <v/>
      </c>
      <c r="C3692" s="85" t="str">
        <v>Work through p.45 of the Lesson Book, and practice</v>
      </c>
      <c r="D3692" s="218" t="str">
        <v>+ Piano Adventures Primer</v>
      </c>
      <c r="E3692" s="218" t="str">
        <v>Activities</v>
      </c>
      <c r="F3692" s="219">
        <v>0</v>
      </c>
      <c r="G3692" s="5">
        <v>116</v>
      </c>
      <c r="H3692" s="5" t="str">
        <v>Jesse</v>
      </c>
      <c r="I3692" s="5" t="str">
        <v>Planned</v>
      </c>
      <c r="J3692" s="220">
        <f>_xlfn.XLOOKUP(G3692,Calendar!$A$2:$A$300,Calendar!$B$2:$B$300)</f>
        <v>43514</v>
      </c>
      <c r="K3692" s="5" t="b">
        <f t="shared" ca="1" si="177"/>
        <v>0</v>
      </c>
      <c r="L3692" s="5" t="str">
        <f t="shared" si="178"/>
        <v>Activities+ Piano Adventures Primer116</v>
      </c>
    </row>
    <row r="3693" spans="1:12" hidden="1" x14ac:dyDescent="0.25">
      <c r="A3693" s="217" t="str">
        <f t="shared" si="176"/>
        <v>ƒ __/__</v>
      </c>
      <c r="B3693" s="217" t="str">
        <f>IFERROR(IF(VLOOKUP(L3693,ActivityList[#Data],13,0)="Yes"," "&amp;Map,"")&amp;IF(VLOOKUP(L3693,ActivityList[#Data],14,0)="Yes"," "&amp;Timeline,IF(VLOOKUP(L3693,ActivityList[#Data],14,0)="Figure"," "&amp;Timeline&amp;Figure,"")),"")</f>
        <v/>
      </c>
      <c r="C3693" s="85" t="str">
        <v>Work through p.46 of the Lesson Book, and practice</v>
      </c>
      <c r="D3693" s="218" t="str">
        <v>+ Piano Adventures Primer</v>
      </c>
      <c r="E3693" s="218" t="str">
        <v>Activities</v>
      </c>
      <c r="F3693" s="219">
        <v>0</v>
      </c>
      <c r="G3693" s="5">
        <v>118</v>
      </c>
      <c r="H3693" s="5" t="str">
        <v>Jesse</v>
      </c>
      <c r="I3693" s="5" t="str">
        <v>Planned</v>
      </c>
      <c r="J3693" s="220">
        <f>_xlfn.XLOOKUP(G3693,Calendar!$A$2:$A$300,Calendar!$B$2:$B$300)</f>
        <v>43516</v>
      </c>
      <c r="K3693" s="5" t="b">
        <f t="shared" ca="1" si="177"/>
        <v>0</v>
      </c>
      <c r="L3693" s="5" t="str">
        <f t="shared" si="178"/>
        <v>Activities+ Piano Adventures Primer118</v>
      </c>
    </row>
    <row r="3694" spans="1:12" hidden="1" x14ac:dyDescent="0.25">
      <c r="A3694" s="217" t="str">
        <f t="shared" si="176"/>
        <v>ƒ __/__</v>
      </c>
      <c r="B3694" s="217" t="str">
        <f>IFERROR(IF(VLOOKUP(L3694,ActivityList[#Data],13,0)="Yes"," "&amp;Map,"")&amp;IF(VLOOKUP(L3694,ActivityList[#Data],14,0)="Yes"," "&amp;Timeline,IF(VLOOKUP(L3694,ActivityList[#Data],14,0)="Figure"," "&amp;Timeline&amp;Figure,"")),"")</f>
        <v/>
      </c>
      <c r="C3694" s="85" t="str">
        <v>Work through p.47 of the Lesson Book, and practice</v>
      </c>
      <c r="D3694" s="218" t="str">
        <v>+ Piano Adventures Primer</v>
      </c>
      <c r="E3694" s="218" t="str">
        <v>Activities</v>
      </c>
      <c r="F3694" s="219">
        <v>0</v>
      </c>
      <c r="G3694" s="5">
        <v>121</v>
      </c>
      <c r="H3694" s="5" t="str">
        <v>Jesse</v>
      </c>
      <c r="I3694" s="5" t="str">
        <v>Planned</v>
      </c>
      <c r="J3694" s="220">
        <f>_xlfn.XLOOKUP(G3694,Calendar!$A$2:$A$300,Calendar!$B$2:$B$300)</f>
        <v>43521</v>
      </c>
      <c r="K3694" s="5" t="b">
        <f t="shared" ca="1" si="177"/>
        <v>0</v>
      </c>
      <c r="L3694" s="5" t="str">
        <f t="shared" si="178"/>
        <v>Activities+ Piano Adventures Primer121</v>
      </c>
    </row>
    <row r="3695" spans="1:12" hidden="1" x14ac:dyDescent="0.25">
      <c r="A3695" s="217" t="str">
        <f t="shared" si="176"/>
        <v>ƒ __/__</v>
      </c>
      <c r="B3695" s="217" t="str">
        <f>IFERROR(IF(VLOOKUP(L3695,ActivityList[#Data],13,0)="Yes"," "&amp;Map,"")&amp;IF(VLOOKUP(L3695,ActivityList[#Data],14,0)="Yes"," "&amp;Timeline,IF(VLOOKUP(L3695,ActivityList[#Data],14,0)="Figure"," "&amp;Timeline&amp;Figure,"")),"")</f>
        <v/>
      </c>
      <c r="C3695" s="85" t="str">
        <v>Work through p.48 of the Lesson Book, and practice</v>
      </c>
      <c r="D3695" s="218" t="str">
        <v>+ Piano Adventures Primer</v>
      </c>
      <c r="E3695" s="218" t="str">
        <v>Activities</v>
      </c>
      <c r="F3695" s="219">
        <v>0</v>
      </c>
      <c r="G3695" s="5">
        <v>123</v>
      </c>
      <c r="H3695" s="5" t="str">
        <v>Jesse</v>
      </c>
      <c r="I3695" s="5" t="str">
        <v>Planned</v>
      </c>
      <c r="J3695" s="220">
        <f>_xlfn.XLOOKUP(G3695,Calendar!$A$2:$A$300,Calendar!$B$2:$B$300)</f>
        <v>43523</v>
      </c>
      <c r="K3695" s="5" t="b">
        <f t="shared" ca="1" si="177"/>
        <v>0</v>
      </c>
      <c r="L3695" s="5" t="str">
        <f t="shared" si="178"/>
        <v>Activities+ Piano Adventures Primer123</v>
      </c>
    </row>
    <row r="3696" spans="1:12" hidden="1" x14ac:dyDescent="0.25">
      <c r="A3696" s="217" t="str">
        <f t="shared" si="176"/>
        <v>ƒ __/__</v>
      </c>
      <c r="B3696" s="217" t="str">
        <f>IFERROR(IF(VLOOKUP(L3696,ActivityList[#Data],13,0)="Yes"," "&amp;Map,"")&amp;IF(VLOOKUP(L3696,ActivityList[#Data],14,0)="Yes"," "&amp;Timeline,IF(VLOOKUP(L3696,ActivityList[#Data],14,0)="Figure"," "&amp;Timeline&amp;Figure,"")),"")</f>
        <v/>
      </c>
      <c r="C3696" s="85" t="str">
        <v>Work through p.49 of the Lesson Book, and practice</v>
      </c>
      <c r="D3696" s="218" t="str">
        <v>+ Piano Adventures Primer</v>
      </c>
      <c r="E3696" s="218" t="str">
        <v>Activities</v>
      </c>
      <c r="F3696" s="219">
        <v>0</v>
      </c>
      <c r="G3696" s="5">
        <v>126</v>
      </c>
      <c r="H3696" s="5" t="str">
        <v>Jesse</v>
      </c>
      <c r="I3696" s="5" t="str">
        <v>Planned</v>
      </c>
      <c r="J3696" s="220">
        <f>_xlfn.XLOOKUP(G3696,Calendar!$A$2:$A$300,Calendar!$B$2:$B$300)</f>
        <v>43528</v>
      </c>
      <c r="K3696" s="5" t="b">
        <f t="shared" ca="1" si="177"/>
        <v>0</v>
      </c>
      <c r="L3696" s="5" t="str">
        <f t="shared" si="178"/>
        <v>Activities+ Piano Adventures Primer126</v>
      </c>
    </row>
    <row r="3697" spans="1:12" hidden="1" x14ac:dyDescent="0.25">
      <c r="A3697" s="217" t="str">
        <f t="shared" si="176"/>
        <v>ƒ __/__</v>
      </c>
      <c r="B3697" s="217" t="str">
        <f>IFERROR(IF(VLOOKUP(L3697,ActivityList[#Data],13,0)="Yes"," "&amp;Map,"")&amp;IF(VLOOKUP(L3697,ActivityList[#Data],14,0)="Yes"," "&amp;Timeline,IF(VLOOKUP(L3697,ActivityList[#Data],14,0)="Figure"," "&amp;Timeline&amp;Figure,"")),"")</f>
        <v/>
      </c>
      <c r="C3697" s="85" t="str">
        <v>Work through p.50 of the Lesson Book, and practice</v>
      </c>
      <c r="D3697" s="218" t="str">
        <v>+ Piano Adventures Primer</v>
      </c>
      <c r="E3697" s="218" t="str">
        <v>Activities</v>
      </c>
      <c r="F3697" s="219">
        <v>0</v>
      </c>
      <c r="G3697" s="5">
        <v>128</v>
      </c>
      <c r="H3697" s="5" t="str">
        <v>Jesse</v>
      </c>
      <c r="I3697" s="5" t="str">
        <v>Planned</v>
      </c>
      <c r="J3697" s="220">
        <f>_xlfn.XLOOKUP(G3697,Calendar!$A$2:$A$300,Calendar!$B$2:$B$300)</f>
        <v>43530</v>
      </c>
      <c r="K3697" s="5" t="b">
        <f t="shared" ca="1" si="177"/>
        <v>0</v>
      </c>
      <c r="L3697" s="5" t="str">
        <f t="shared" si="178"/>
        <v>Activities+ Piano Adventures Primer128</v>
      </c>
    </row>
    <row r="3698" spans="1:12" hidden="1" x14ac:dyDescent="0.25">
      <c r="A3698" s="217" t="str">
        <f t="shared" si="176"/>
        <v>ƒ __/__</v>
      </c>
      <c r="B3698" s="217" t="str">
        <f>IFERROR(IF(VLOOKUP(L3698,ActivityList[#Data],13,0)="Yes"," "&amp;Map,"")&amp;IF(VLOOKUP(L3698,ActivityList[#Data],14,0)="Yes"," "&amp;Timeline,IF(VLOOKUP(L3698,ActivityList[#Data],14,0)="Figure"," "&amp;Timeline&amp;Figure,"")),"")</f>
        <v/>
      </c>
      <c r="C3698" s="85" t="str">
        <v>Work through p.51 of the Lesson Book, and practice</v>
      </c>
      <c r="D3698" s="218" t="str">
        <v>+ Piano Adventures Primer</v>
      </c>
      <c r="E3698" s="218" t="str">
        <v>Activities</v>
      </c>
      <c r="F3698" s="219">
        <v>0</v>
      </c>
      <c r="G3698" s="5">
        <v>131</v>
      </c>
      <c r="H3698" s="5" t="str">
        <v>Jesse</v>
      </c>
      <c r="I3698" s="5" t="str">
        <v>Planned</v>
      </c>
      <c r="J3698" s="220">
        <f>_xlfn.XLOOKUP(G3698,Calendar!$A$2:$A$300,Calendar!$B$2:$B$300)</f>
        <v>43535</v>
      </c>
      <c r="K3698" s="5" t="b">
        <f t="shared" ca="1" si="177"/>
        <v>0</v>
      </c>
      <c r="L3698" s="5" t="str">
        <f t="shared" si="178"/>
        <v>Activities+ Piano Adventures Primer131</v>
      </c>
    </row>
    <row r="3699" spans="1:12" hidden="1" x14ac:dyDescent="0.25">
      <c r="A3699" s="217" t="str">
        <f t="shared" si="176"/>
        <v>ƒ __/__</v>
      </c>
      <c r="B3699" s="217" t="str">
        <f>IFERROR(IF(VLOOKUP(L3699,ActivityList[#Data],13,0)="Yes"," "&amp;Map,"")&amp;IF(VLOOKUP(L3699,ActivityList[#Data],14,0)="Yes"," "&amp;Timeline,IF(VLOOKUP(L3699,ActivityList[#Data],14,0)="Figure"," "&amp;Timeline&amp;Figure,"")),"")</f>
        <v/>
      </c>
      <c r="C3699" s="85" t="str">
        <v>Work through p.52 of the Lesson Book, and practice</v>
      </c>
      <c r="D3699" s="218" t="str">
        <v>+ Piano Adventures Primer</v>
      </c>
      <c r="E3699" s="218" t="str">
        <v>Activities</v>
      </c>
      <c r="F3699" s="219">
        <v>0</v>
      </c>
      <c r="G3699" s="5">
        <v>133</v>
      </c>
      <c r="H3699" s="5" t="str">
        <v>Jesse</v>
      </c>
      <c r="I3699" s="5" t="str">
        <v>Planned</v>
      </c>
      <c r="J3699" s="220">
        <f>_xlfn.XLOOKUP(G3699,Calendar!$A$2:$A$300,Calendar!$B$2:$B$300)</f>
        <v>43537</v>
      </c>
      <c r="K3699" s="5" t="b">
        <f t="shared" ca="1" si="177"/>
        <v>0</v>
      </c>
      <c r="L3699" s="5" t="str">
        <f t="shared" si="178"/>
        <v>Activities+ Piano Adventures Primer133</v>
      </c>
    </row>
    <row r="3700" spans="1:12" hidden="1" x14ac:dyDescent="0.25">
      <c r="A3700" s="217" t="str">
        <f t="shared" si="176"/>
        <v>ƒ __/__</v>
      </c>
      <c r="B3700" s="217" t="str">
        <f>IFERROR(IF(VLOOKUP(L3700,ActivityList[#Data],13,0)="Yes"," "&amp;Map,"")&amp;IF(VLOOKUP(L3700,ActivityList[#Data],14,0)="Yes"," "&amp;Timeline,IF(VLOOKUP(L3700,ActivityList[#Data],14,0)="Figure"," "&amp;Timeline&amp;Figure,"")),"")</f>
        <v/>
      </c>
      <c r="C3700" s="85" t="str">
        <v>Work through p.53 of the Lesson Book, and practice</v>
      </c>
      <c r="D3700" s="218" t="str">
        <v>+ Piano Adventures Primer</v>
      </c>
      <c r="E3700" s="218" t="str">
        <v>Activities</v>
      </c>
      <c r="F3700" s="219">
        <v>0</v>
      </c>
      <c r="G3700" s="5">
        <v>136</v>
      </c>
      <c r="H3700" s="5" t="str">
        <v>Jesse</v>
      </c>
      <c r="I3700" s="5" t="str">
        <v>Planned</v>
      </c>
      <c r="J3700" s="220">
        <f>_xlfn.XLOOKUP(G3700,Calendar!$A$2:$A$300,Calendar!$B$2:$B$300)</f>
        <v>43542</v>
      </c>
      <c r="K3700" s="5" t="b">
        <f t="shared" ca="1" si="177"/>
        <v>0</v>
      </c>
      <c r="L3700" s="5" t="str">
        <f t="shared" si="178"/>
        <v>Activities+ Piano Adventures Primer136</v>
      </c>
    </row>
    <row r="3701" spans="1:12" hidden="1" x14ac:dyDescent="0.25">
      <c r="A3701" s="217" t="str">
        <f t="shared" si="176"/>
        <v>ƒ __/__</v>
      </c>
      <c r="B3701" s="217" t="str">
        <f>IFERROR(IF(VLOOKUP(L3701,ActivityList[#Data],13,0)="Yes"," "&amp;Map,"")&amp;IF(VLOOKUP(L3701,ActivityList[#Data],14,0)="Yes"," "&amp;Timeline,IF(VLOOKUP(L3701,ActivityList[#Data],14,0)="Figure"," "&amp;Timeline&amp;Figure,"")),"")</f>
        <v/>
      </c>
      <c r="C3701" s="85" t="str">
        <v>Work through p.54 of the Lesson Book, and practice</v>
      </c>
      <c r="D3701" s="218" t="str">
        <v>+ Piano Adventures Primer</v>
      </c>
      <c r="E3701" s="218" t="str">
        <v>Activities</v>
      </c>
      <c r="F3701" s="219">
        <v>0</v>
      </c>
      <c r="G3701" s="5">
        <v>138</v>
      </c>
      <c r="H3701" s="5" t="str">
        <v>Jesse</v>
      </c>
      <c r="I3701" s="5" t="str">
        <v>Planned</v>
      </c>
      <c r="J3701" s="220">
        <f>_xlfn.XLOOKUP(G3701,Calendar!$A$2:$A$300,Calendar!$B$2:$B$300)</f>
        <v>43544</v>
      </c>
      <c r="K3701" s="5" t="b">
        <f t="shared" ca="1" si="177"/>
        <v>0</v>
      </c>
      <c r="L3701" s="5" t="str">
        <f t="shared" si="178"/>
        <v>Activities+ Piano Adventures Primer138</v>
      </c>
    </row>
    <row r="3702" spans="1:12" hidden="1" x14ac:dyDescent="0.25">
      <c r="A3702" s="217" t="str">
        <f t="shared" si="176"/>
        <v>ƒ __/__</v>
      </c>
      <c r="B3702" s="217" t="str">
        <f>IFERROR(IF(VLOOKUP(L3702,ActivityList[#Data],13,0)="Yes"," "&amp;Map,"")&amp;IF(VLOOKUP(L3702,ActivityList[#Data],14,0)="Yes"," "&amp;Timeline,IF(VLOOKUP(L3702,ActivityList[#Data],14,0)="Figure"," "&amp;Timeline&amp;Figure,"")),"")</f>
        <v/>
      </c>
      <c r="C3702" s="85" t="str">
        <v>Work through p.55 of the Lesson Book, and practice</v>
      </c>
      <c r="D3702" s="218" t="str">
        <v>+ Piano Adventures Primer</v>
      </c>
      <c r="E3702" s="218" t="str">
        <v>Activities</v>
      </c>
      <c r="F3702" s="219">
        <v>0</v>
      </c>
      <c r="G3702" s="5">
        <v>141</v>
      </c>
      <c r="H3702" s="5" t="str">
        <v>Jesse</v>
      </c>
      <c r="I3702" s="5" t="str">
        <v>Planned</v>
      </c>
      <c r="J3702" s="220">
        <f>_xlfn.XLOOKUP(G3702,Calendar!$A$2:$A$300,Calendar!$B$2:$B$300)</f>
        <v>43549</v>
      </c>
      <c r="K3702" s="5" t="b">
        <f t="shared" ca="1" si="177"/>
        <v>0</v>
      </c>
      <c r="L3702" s="5" t="str">
        <f t="shared" si="178"/>
        <v>Activities+ Piano Adventures Primer141</v>
      </c>
    </row>
    <row r="3703" spans="1:12" hidden="1" x14ac:dyDescent="0.25">
      <c r="A3703" s="217" t="str">
        <f t="shared" si="176"/>
        <v>ƒ __/__</v>
      </c>
      <c r="B3703" s="217" t="str">
        <f>IFERROR(IF(VLOOKUP(L3703,ActivityList[#Data],13,0)="Yes"," "&amp;Map,"")&amp;IF(VLOOKUP(L3703,ActivityList[#Data],14,0)="Yes"," "&amp;Timeline,IF(VLOOKUP(L3703,ActivityList[#Data],14,0)="Figure"," "&amp;Timeline&amp;Figure,"")),"")</f>
        <v/>
      </c>
      <c r="C3703" s="85" t="str">
        <v>Work through p.56 of the Lesson Book, and practice</v>
      </c>
      <c r="D3703" s="218" t="str">
        <v>+ Piano Adventures Primer</v>
      </c>
      <c r="E3703" s="218" t="str">
        <v>Activities</v>
      </c>
      <c r="F3703" s="219">
        <v>0</v>
      </c>
      <c r="G3703" s="5">
        <v>143</v>
      </c>
      <c r="H3703" s="5" t="str">
        <v>Jesse</v>
      </c>
      <c r="I3703" s="5" t="str">
        <v>Planned</v>
      </c>
      <c r="J3703" s="220">
        <f>_xlfn.XLOOKUP(G3703,Calendar!$A$2:$A$300,Calendar!$B$2:$B$300)</f>
        <v>43551</v>
      </c>
      <c r="K3703" s="5" t="b">
        <f t="shared" ca="1" si="177"/>
        <v>0</v>
      </c>
      <c r="L3703" s="5" t="str">
        <f t="shared" si="178"/>
        <v>Activities+ Piano Adventures Primer143</v>
      </c>
    </row>
    <row r="3704" spans="1:12" hidden="1" x14ac:dyDescent="0.25">
      <c r="A3704" s="217" t="str">
        <f t="shared" si="176"/>
        <v>ƒ __/__</v>
      </c>
      <c r="B3704" s="217" t="str">
        <f>IFERROR(IF(VLOOKUP(L3704,ActivityList[#Data],13,0)="Yes"," "&amp;Map,"")&amp;IF(VLOOKUP(L3704,ActivityList[#Data],14,0)="Yes"," "&amp;Timeline,IF(VLOOKUP(L3704,ActivityList[#Data],14,0)="Figure"," "&amp;Timeline&amp;Figure,"")),"")</f>
        <v/>
      </c>
      <c r="C3704" s="85" t="str">
        <v>Work through p.57 of the Lesson Book, and practice</v>
      </c>
      <c r="D3704" s="218" t="str">
        <v>+ Piano Adventures Primer</v>
      </c>
      <c r="E3704" s="218" t="str">
        <v>Activities</v>
      </c>
      <c r="F3704" s="219">
        <v>0</v>
      </c>
      <c r="G3704" s="5">
        <v>146</v>
      </c>
      <c r="H3704" s="5" t="str">
        <v>Jesse</v>
      </c>
      <c r="I3704" s="5" t="str">
        <v>Planned</v>
      </c>
      <c r="J3704" s="220">
        <f>_xlfn.XLOOKUP(G3704,Calendar!$A$2:$A$300,Calendar!$B$2:$B$300)</f>
        <v>43556</v>
      </c>
      <c r="K3704" s="5" t="b">
        <f t="shared" ca="1" si="177"/>
        <v>0</v>
      </c>
      <c r="L3704" s="5" t="str">
        <f t="shared" si="178"/>
        <v>Activities+ Piano Adventures Primer146</v>
      </c>
    </row>
    <row r="3705" spans="1:12" hidden="1" x14ac:dyDescent="0.25">
      <c r="A3705" s="217" t="str">
        <f t="shared" si="176"/>
        <v>ƒ __/__</v>
      </c>
      <c r="B3705" s="217" t="str">
        <f>IFERROR(IF(VLOOKUP(L3705,ActivityList[#Data],13,0)="Yes"," "&amp;Map,"")&amp;IF(VLOOKUP(L3705,ActivityList[#Data],14,0)="Yes"," "&amp;Timeline,IF(VLOOKUP(L3705,ActivityList[#Data],14,0)="Figure"," "&amp;Timeline&amp;Figure,"")),"")</f>
        <v/>
      </c>
      <c r="C3705" s="85" t="str">
        <v>Practice the piano for 20 minutes</v>
      </c>
      <c r="D3705" s="218" t="str">
        <v>+ Piano Adventures Primer</v>
      </c>
      <c r="E3705" s="218" t="str">
        <v>Activities</v>
      </c>
      <c r="F3705" s="219">
        <v>0</v>
      </c>
      <c r="G3705" s="5">
        <v>148</v>
      </c>
      <c r="H3705" s="5" t="str">
        <v>Jesse</v>
      </c>
      <c r="I3705" s="5" t="str">
        <v>Planned</v>
      </c>
      <c r="J3705" s="220">
        <f>_xlfn.XLOOKUP(G3705,Calendar!$A$2:$A$300,Calendar!$B$2:$B$300)</f>
        <v>43558</v>
      </c>
      <c r="K3705" s="5" t="b">
        <f t="shared" ca="1" si="177"/>
        <v>0</v>
      </c>
      <c r="L3705" s="5" t="str">
        <f t="shared" si="178"/>
        <v>Activities+ Piano Adventures Primer148</v>
      </c>
    </row>
    <row r="3706" spans="1:12" hidden="1" x14ac:dyDescent="0.25">
      <c r="A3706" s="217" t="str">
        <f t="shared" si="176"/>
        <v>ƒ __/__</v>
      </c>
      <c r="B3706" s="217" t="str">
        <f>IFERROR(IF(VLOOKUP(L3706,ActivityList[#Data],13,0)="Yes"," "&amp;Map,"")&amp;IF(VLOOKUP(L3706,ActivityList[#Data],14,0)="Yes"," "&amp;Timeline,IF(VLOOKUP(L3706,ActivityList[#Data],14,0)="Figure"," "&amp;Timeline&amp;Figure,"")),"")</f>
        <v/>
      </c>
      <c r="C3706" s="85" t="str">
        <v>Work through pp.58-59 of the Lesson Book, and practice</v>
      </c>
      <c r="D3706" s="218" t="str">
        <v>+ Piano Adventures Primer</v>
      </c>
      <c r="E3706" s="218" t="str">
        <v>Activities</v>
      </c>
      <c r="F3706" s="219">
        <v>0</v>
      </c>
      <c r="G3706" s="5">
        <v>151</v>
      </c>
      <c r="H3706" s="5" t="str">
        <v>Jesse</v>
      </c>
      <c r="I3706" s="5" t="str">
        <v>Planned</v>
      </c>
      <c r="J3706" s="220">
        <f>_xlfn.XLOOKUP(G3706,Calendar!$A$2:$A$300,Calendar!$B$2:$B$300)</f>
        <v>43563</v>
      </c>
      <c r="K3706" s="5" t="b">
        <f t="shared" ca="1" si="177"/>
        <v>0</v>
      </c>
      <c r="L3706" s="5" t="str">
        <f t="shared" si="178"/>
        <v>Activities+ Piano Adventures Primer151</v>
      </c>
    </row>
    <row r="3707" spans="1:12" hidden="1" x14ac:dyDescent="0.25">
      <c r="A3707" s="217" t="str">
        <f t="shared" si="176"/>
        <v>ƒ __/__</v>
      </c>
      <c r="B3707" s="217" t="str">
        <f>IFERROR(IF(VLOOKUP(L3707,ActivityList[#Data],13,0)="Yes"," "&amp;Map,"")&amp;IF(VLOOKUP(L3707,ActivityList[#Data],14,0)="Yes"," "&amp;Timeline,IF(VLOOKUP(L3707,ActivityList[#Data],14,0)="Figure"," "&amp;Timeline&amp;Figure,"")),"")</f>
        <v/>
      </c>
      <c r="C3707" s="85" t="str">
        <v>Work through p.60 of the Lesson Book, and practice</v>
      </c>
      <c r="D3707" s="218" t="str">
        <v>+ Piano Adventures Primer</v>
      </c>
      <c r="E3707" s="218" t="str">
        <v>Activities</v>
      </c>
      <c r="F3707" s="219">
        <v>0</v>
      </c>
      <c r="G3707" s="5">
        <v>153</v>
      </c>
      <c r="H3707" s="5" t="str">
        <v>Jesse</v>
      </c>
      <c r="I3707" s="5" t="str">
        <v>Planned</v>
      </c>
      <c r="J3707" s="220">
        <f>_xlfn.XLOOKUP(G3707,Calendar!$A$2:$A$300,Calendar!$B$2:$B$300)</f>
        <v>43565</v>
      </c>
      <c r="K3707" s="5" t="b">
        <f t="shared" ca="1" si="177"/>
        <v>0</v>
      </c>
      <c r="L3707" s="5" t="str">
        <f t="shared" si="178"/>
        <v>Activities+ Piano Adventures Primer153</v>
      </c>
    </row>
    <row r="3708" spans="1:12" hidden="1" x14ac:dyDescent="0.25">
      <c r="A3708" s="217" t="str">
        <f t="shared" si="176"/>
        <v>ƒ __/__</v>
      </c>
      <c r="B3708" s="217" t="str">
        <f>IFERROR(IF(VLOOKUP(L3708,ActivityList[#Data],13,0)="Yes"," "&amp;Map,"")&amp;IF(VLOOKUP(L3708,ActivityList[#Data],14,0)="Yes"," "&amp;Timeline,IF(VLOOKUP(L3708,ActivityList[#Data],14,0)="Figure"," "&amp;Timeline&amp;Figure,"")),"")</f>
        <v/>
      </c>
      <c r="C3708" s="85" t="str">
        <v>Work through p.61 of the Lesson Book, and practice</v>
      </c>
      <c r="D3708" s="218" t="str">
        <v>+ Piano Adventures Primer</v>
      </c>
      <c r="E3708" s="218" t="str">
        <v>Activities</v>
      </c>
      <c r="F3708" s="219">
        <v>0</v>
      </c>
      <c r="G3708" s="5">
        <v>156</v>
      </c>
      <c r="H3708" s="5" t="str">
        <v>Jesse</v>
      </c>
      <c r="I3708" s="5" t="str">
        <v>Planned</v>
      </c>
      <c r="J3708" s="220">
        <f>_xlfn.XLOOKUP(G3708,Calendar!$A$2:$A$300,Calendar!$B$2:$B$300)</f>
        <v>43570</v>
      </c>
      <c r="K3708" s="5" t="b">
        <f t="shared" ca="1" si="177"/>
        <v>0</v>
      </c>
      <c r="L3708" s="5" t="str">
        <f t="shared" si="178"/>
        <v>Activities+ Piano Adventures Primer156</v>
      </c>
    </row>
    <row r="3709" spans="1:12" hidden="1" x14ac:dyDescent="0.25">
      <c r="A3709" s="217" t="str">
        <f t="shared" si="176"/>
        <v>ƒ __/__</v>
      </c>
      <c r="B3709" s="217" t="str">
        <f>IFERROR(IF(VLOOKUP(L3709,ActivityList[#Data],13,0)="Yes"," "&amp;Map,"")&amp;IF(VLOOKUP(L3709,ActivityList[#Data],14,0)="Yes"," "&amp;Timeline,IF(VLOOKUP(L3709,ActivityList[#Data],14,0)="Figure"," "&amp;Timeline&amp;Figure,"")),"")</f>
        <v/>
      </c>
      <c r="C3709" s="85" t="str">
        <v>Work through pp.62-63 of the Lesson Book, and practice</v>
      </c>
      <c r="D3709" s="218" t="str">
        <v>+ Piano Adventures Primer</v>
      </c>
      <c r="E3709" s="218" t="str">
        <v>Activities</v>
      </c>
      <c r="F3709" s="219">
        <v>0</v>
      </c>
      <c r="G3709" s="5">
        <v>158</v>
      </c>
      <c r="H3709" s="5" t="str">
        <v>Jesse</v>
      </c>
      <c r="I3709" s="5" t="str">
        <v>Planned</v>
      </c>
      <c r="J3709" s="220">
        <f>_xlfn.XLOOKUP(G3709,Calendar!$A$2:$A$300,Calendar!$B$2:$B$300)</f>
        <v>43572</v>
      </c>
      <c r="K3709" s="5" t="b">
        <f t="shared" ca="1" si="177"/>
        <v>0</v>
      </c>
      <c r="L3709" s="5" t="str">
        <f t="shared" si="178"/>
        <v>Activities+ Piano Adventures Primer158</v>
      </c>
    </row>
    <row r="3710" spans="1:12" hidden="1" x14ac:dyDescent="0.25">
      <c r="A3710" s="217" t="str">
        <f t="shared" si="176"/>
        <v>ƒ __/__</v>
      </c>
      <c r="B3710" s="217" t="str">
        <f>IFERROR(IF(VLOOKUP(L3710,ActivityList[#Data],13,0)="Yes"," "&amp;Map,"")&amp;IF(VLOOKUP(L3710,ActivityList[#Data],14,0)="Yes"," "&amp;Timeline,IF(VLOOKUP(L3710,ActivityList[#Data],14,0)="Figure"," "&amp;Timeline&amp;Figure,"")),"")</f>
        <v/>
      </c>
      <c r="C3710" s="85" t="str">
        <v>Work through p.64 of the Lesson Book, and practice</v>
      </c>
      <c r="D3710" s="218" t="str">
        <v>+ Piano Adventures Primer</v>
      </c>
      <c r="E3710" s="218" t="str">
        <v>Activities</v>
      </c>
      <c r="F3710" s="219">
        <v>0</v>
      </c>
      <c r="G3710" s="5">
        <v>161</v>
      </c>
      <c r="H3710" s="5" t="str">
        <v>Jesse</v>
      </c>
      <c r="I3710" s="5" t="str">
        <v>Planned</v>
      </c>
      <c r="J3710" s="220">
        <f>_xlfn.XLOOKUP(G3710,Calendar!$A$2:$A$300,Calendar!$B$2:$B$300)</f>
        <v>43577</v>
      </c>
      <c r="K3710" s="5" t="b">
        <f t="shared" ca="1" si="177"/>
        <v>0</v>
      </c>
      <c r="L3710" s="5" t="str">
        <f t="shared" si="178"/>
        <v>Activities+ Piano Adventures Primer161</v>
      </c>
    </row>
    <row r="3711" spans="1:12" hidden="1" x14ac:dyDescent="0.25">
      <c r="A3711" s="217" t="str">
        <f t="shared" si="176"/>
        <v>ƒ __/__</v>
      </c>
      <c r="B3711" s="217" t="str">
        <f>IFERROR(IF(VLOOKUP(L3711,ActivityList[#Data],13,0)="Yes"," "&amp;Map,"")&amp;IF(VLOOKUP(L3711,ActivityList[#Data],14,0)="Yes"," "&amp;Timeline,IF(VLOOKUP(L3711,ActivityList[#Data],14,0)="Figure"," "&amp;Timeline&amp;Figure,"")),"")</f>
        <v/>
      </c>
      <c r="C3711" s="85" t="str">
        <v>Work through p.65 of the Lesson Book, and practice</v>
      </c>
      <c r="D3711" s="218" t="str">
        <v>+ Piano Adventures Primer</v>
      </c>
      <c r="E3711" s="218" t="str">
        <v>Activities</v>
      </c>
      <c r="F3711" s="219">
        <v>0</v>
      </c>
      <c r="G3711" s="5">
        <v>163</v>
      </c>
      <c r="H3711" s="5" t="str">
        <v>Jesse</v>
      </c>
      <c r="I3711" s="5" t="str">
        <v>Planned</v>
      </c>
      <c r="J3711" s="220">
        <f>_xlfn.XLOOKUP(G3711,Calendar!$A$2:$A$300,Calendar!$B$2:$B$300)</f>
        <v>43579</v>
      </c>
      <c r="K3711" s="5" t="b">
        <f t="shared" ca="1" si="177"/>
        <v>0</v>
      </c>
      <c r="L3711" s="5" t="str">
        <f t="shared" si="178"/>
        <v>Activities+ Piano Adventures Primer163</v>
      </c>
    </row>
    <row r="3712" spans="1:12" hidden="1" x14ac:dyDescent="0.25">
      <c r="A3712" s="217" t="str">
        <f t="shared" si="176"/>
        <v>ƒ __/__</v>
      </c>
      <c r="B3712" s="217" t="str">
        <f>IFERROR(IF(VLOOKUP(L3712,ActivityList[#Data],13,0)="Yes"," "&amp;Map,"")&amp;IF(VLOOKUP(L3712,ActivityList[#Data],14,0)="Yes"," "&amp;Timeline,IF(VLOOKUP(L3712,ActivityList[#Data],14,0)="Figure"," "&amp;Timeline&amp;Figure,"")),"")</f>
        <v/>
      </c>
      <c r="C3712" s="85" t="str">
        <v>Work through p.66 of the Lesson Book, and practice</v>
      </c>
      <c r="D3712" s="218" t="str">
        <v>+ Piano Adventures Primer</v>
      </c>
      <c r="E3712" s="218" t="str">
        <v>Activities</v>
      </c>
      <c r="F3712" s="219">
        <v>0</v>
      </c>
      <c r="G3712" s="5">
        <v>166</v>
      </c>
      <c r="H3712" s="5" t="str">
        <v>Jesse</v>
      </c>
      <c r="I3712" s="5" t="str">
        <v>Planned</v>
      </c>
      <c r="J3712" s="220">
        <f>_xlfn.XLOOKUP(G3712,Calendar!$A$2:$A$300,Calendar!$B$2:$B$300)</f>
        <v>43584</v>
      </c>
      <c r="K3712" s="5" t="b">
        <f t="shared" ca="1" si="177"/>
        <v>0</v>
      </c>
      <c r="L3712" s="5" t="str">
        <f t="shared" si="178"/>
        <v>Activities+ Piano Adventures Primer166</v>
      </c>
    </row>
    <row r="3713" spans="1:12" hidden="1" x14ac:dyDescent="0.25">
      <c r="A3713" s="217" t="str">
        <f t="shared" si="176"/>
        <v>ƒ __/__</v>
      </c>
      <c r="B3713" s="217" t="str">
        <f>IFERROR(IF(VLOOKUP(L3713,ActivityList[#Data],13,0)="Yes"," "&amp;Map,"")&amp;IF(VLOOKUP(L3713,ActivityList[#Data],14,0)="Yes"," "&amp;Timeline,IF(VLOOKUP(L3713,ActivityList[#Data],14,0)="Figure"," "&amp;Timeline&amp;Figure,"")),"")</f>
        <v/>
      </c>
      <c r="C3713" s="85" t="str">
        <v>Work through p.67 of the Lesson Book, and practice</v>
      </c>
      <c r="D3713" s="218" t="str">
        <v>+ Piano Adventures Primer</v>
      </c>
      <c r="E3713" s="218" t="str">
        <v>Activities</v>
      </c>
      <c r="F3713" s="219">
        <v>0</v>
      </c>
      <c r="G3713" s="5">
        <v>168</v>
      </c>
      <c r="H3713" s="5" t="str">
        <v>Jesse</v>
      </c>
      <c r="I3713" s="5" t="str">
        <v>Planned</v>
      </c>
      <c r="J3713" s="220">
        <f>_xlfn.XLOOKUP(G3713,Calendar!$A$2:$A$300,Calendar!$B$2:$B$300)</f>
        <v>43586</v>
      </c>
      <c r="K3713" s="5" t="b">
        <f t="shared" ca="1" si="177"/>
        <v>0</v>
      </c>
      <c r="L3713" s="5" t="str">
        <f t="shared" si="178"/>
        <v>Activities+ Piano Adventures Primer168</v>
      </c>
    </row>
    <row r="3714" spans="1:12" hidden="1" x14ac:dyDescent="0.25">
      <c r="A3714" s="217" t="str">
        <f t="shared" si="176"/>
        <v>ƒ __/__</v>
      </c>
      <c r="B3714" s="217" t="str">
        <f>IFERROR(IF(VLOOKUP(L3714,ActivityList[#Data],13,0)="Yes"," "&amp;Map,"")&amp;IF(VLOOKUP(L3714,ActivityList[#Data],14,0)="Yes"," "&amp;Timeline,IF(VLOOKUP(L3714,ActivityList[#Data],14,0)="Figure"," "&amp;Timeline&amp;Figure,"")),"")</f>
        <v/>
      </c>
      <c r="C3714" s="85" t="str">
        <v>Work through pp.68-69 of the Lesson Book, and practice</v>
      </c>
      <c r="D3714" s="218" t="str">
        <v>+ Piano Adventures Primer</v>
      </c>
      <c r="E3714" s="218" t="str">
        <v>Activities</v>
      </c>
      <c r="F3714" s="219">
        <v>0</v>
      </c>
      <c r="G3714" s="5">
        <v>171</v>
      </c>
      <c r="H3714" s="5" t="str">
        <v>Jesse</v>
      </c>
      <c r="I3714" s="5" t="str">
        <v>Planned</v>
      </c>
      <c r="J3714" s="220">
        <f>_xlfn.XLOOKUP(G3714,Calendar!$A$2:$A$300,Calendar!$B$2:$B$300)</f>
        <v>43591</v>
      </c>
      <c r="K3714" s="5" t="b">
        <f t="shared" ca="1" si="177"/>
        <v>0</v>
      </c>
      <c r="L3714" s="5" t="str">
        <f t="shared" si="178"/>
        <v>Activities+ Piano Adventures Primer171</v>
      </c>
    </row>
    <row r="3715" spans="1:12" hidden="1" x14ac:dyDescent="0.25">
      <c r="A3715" s="217" t="str">
        <f t="shared" si="176"/>
        <v>ƒ __/__</v>
      </c>
      <c r="B3715" s="217" t="str">
        <f>IFERROR(IF(VLOOKUP(L3715,ActivityList[#Data],13,0)="Yes"," "&amp;Map,"")&amp;IF(VLOOKUP(L3715,ActivityList[#Data],14,0)="Yes"," "&amp;Timeline,IF(VLOOKUP(L3715,ActivityList[#Data],14,0)="Figure"," "&amp;Timeline&amp;Figure,"")),"")</f>
        <v/>
      </c>
      <c r="C3715" s="85" t="str">
        <v>Work through p.70 of the Lesson Book, and practice</v>
      </c>
      <c r="D3715" s="218" t="str">
        <v>+ Piano Adventures Primer</v>
      </c>
      <c r="E3715" s="218" t="str">
        <v>Activities</v>
      </c>
      <c r="F3715" s="219">
        <v>0</v>
      </c>
      <c r="G3715" s="5">
        <v>173</v>
      </c>
      <c r="H3715" s="5" t="str">
        <v>Jesse</v>
      </c>
      <c r="I3715" s="5" t="str">
        <v>Planned</v>
      </c>
      <c r="J3715" s="220">
        <f>_xlfn.XLOOKUP(G3715,Calendar!$A$2:$A$300,Calendar!$B$2:$B$300)</f>
        <v>43593</v>
      </c>
      <c r="K3715" s="5" t="b">
        <f t="shared" ca="1" si="177"/>
        <v>0</v>
      </c>
      <c r="L3715" s="5" t="str">
        <f t="shared" si="178"/>
        <v>Activities+ Piano Adventures Primer173</v>
      </c>
    </row>
    <row r="3716" spans="1:12" hidden="1" x14ac:dyDescent="0.25">
      <c r="A3716" s="217" t="str">
        <f t="shared" si="176"/>
        <v>ƒ __/__</v>
      </c>
      <c r="B3716" s="217" t="str">
        <f>IFERROR(IF(VLOOKUP(L3716,ActivityList[#Data],13,0)="Yes"," "&amp;Map,"")&amp;IF(VLOOKUP(L3716,ActivityList[#Data],14,0)="Yes"," "&amp;Timeline,IF(VLOOKUP(L3716,ActivityList[#Data],14,0)="Figure"," "&amp;Timeline&amp;Figure,"")),"")</f>
        <v/>
      </c>
      <c r="C3716" s="85" t="str">
        <v>Work through p.71 of the Lesson Book, and practice</v>
      </c>
      <c r="D3716" s="218" t="str">
        <v>+ Piano Adventures Primer</v>
      </c>
      <c r="E3716" s="218" t="str">
        <v>Activities</v>
      </c>
      <c r="F3716" s="219">
        <v>0</v>
      </c>
      <c r="G3716" s="5">
        <v>176</v>
      </c>
      <c r="H3716" s="5" t="str">
        <v>Jesse</v>
      </c>
      <c r="I3716" s="5" t="str">
        <v>Planned</v>
      </c>
      <c r="J3716" s="220">
        <f>_xlfn.XLOOKUP(G3716,Calendar!$A$2:$A$300,Calendar!$B$2:$B$300)</f>
        <v>43598</v>
      </c>
      <c r="K3716" s="5" t="b">
        <f t="shared" ca="1" si="177"/>
        <v>0</v>
      </c>
      <c r="L3716" s="5" t="str">
        <f t="shared" si="178"/>
        <v>Activities+ Piano Adventures Primer176</v>
      </c>
    </row>
    <row r="3717" spans="1:12" hidden="1" x14ac:dyDescent="0.25">
      <c r="A3717" s="217" t="str">
        <f t="shared" ref="A3717:A3777" si="179">Planned&amp;" __/__"</f>
        <v>ƒ __/__</v>
      </c>
      <c r="B3717" s="217" t="str">
        <f>IFERROR(IF(VLOOKUP(L3717,ActivityList[#Data],13,0)="Yes"," "&amp;Map,"")&amp;IF(VLOOKUP(L3717,ActivityList[#Data],14,0)="Yes"," "&amp;Timeline,IF(VLOOKUP(L3717,ActivityList[#Data],14,0)="Figure"," "&amp;Timeline&amp;Figure,"")),"")</f>
        <v/>
      </c>
      <c r="C3717" s="85" t="str">
        <v>Practice the piano for 20 minutes</v>
      </c>
      <c r="D3717" s="218" t="str">
        <v>+ Piano Adventures Primer</v>
      </c>
      <c r="E3717" s="218" t="str">
        <v>Activities</v>
      </c>
      <c r="F3717" s="219">
        <v>0</v>
      </c>
      <c r="G3717" s="5">
        <v>178</v>
      </c>
      <c r="H3717" s="5" t="str">
        <v>Jesse</v>
      </c>
      <c r="I3717" s="5" t="str">
        <v>Planned</v>
      </c>
      <c r="J3717" s="220">
        <f>_xlfn.XLOOKUP(G3717,Calendar!$A$2:$A$300,Calendar!$B$2:$B$300)</f>
        <v>43600</v>
      </c>
      <c r="K3717" s="5" t="b">
        <f t="shared" ca="1" si="177"/>
        <v>0</v>
      </c>
      <c r="L3717" s="5" t="str">
        <f t="shared" si="178"/>
        <v>Activities+ Piano Adventures Primer178</v>
      </c>
    </row>
    <row r="3718" spans="1:12" hidden="1" x14ac:dyDescent="0.25">
      <c r="A3718" s="217" t="str">
        <f t="shared" si="179"/>
        <v>ƒ __/__</v>
      </c>
      <c r="B3718" s="217" t="str">
        <f>IFERROR(IF(VLOOKUP(L3718,ActivityList[#Data],13,0)="Yes"," "&amp;Map,"")&amp;IF(VLOOKUP(L3718,ActivityList[#Data],14,0)="Yes"," "&amp;Timeline,IF(VLOOKUP(L3718,ActivityList[#Data],14,0)="Figure"," "&amp;Timeline&amp;Figure,"")),"")</f>
        <v/>
      </c>
      <c r="C3718" s="85" t="str">
        <v>Run around inside</v>
      </c>
      <c r="D3718" s="218" t="str">
        <v>+ Physical Activities</v>
      </c>
      <c r="E3718" s="218" t="str">
        <v>Activities</v>
      </c>
      <c r="F3718" s="219">
        <v>0</v>
      </c>
      <c r="G3718" s="5">
        <v>46</v>
      </c>
      <c r="H3718" s="5" t="str">
        <v>Ethan‚ Jesse</v>
      </c>
      <c r="I3718" s="5" t="str">
        <v>Planned</v>
      </c>
      <c r="J3718" s="220">
        <f>_xlfn.XLOOKUP(G3718,Calendar!$A$2:$A$300,Calendar!$B$2:$B$300)</f>
        <v>43409</v>
      </c>
      <c r="K3718" s="5" t="b">
        <f t="shared" ca="1" si="177"/>
        <v>0</v>
      </c>
      <c r="L3718" s="5" t="str">
        <f t="shared" si="178"/>
        <v>Activities+ Physical Activities46</v>
      </c>
    </row>
    <row r="3719" spans="1:12" hidden="1" x14ac:dyDescent="0.25">
      <c r="A3719" s="217" t="str">
        <f t="shared" si="179"/>
        <v>ƒ __/__</v>
      </c>
      <c r="B3719" s="217" t="str">
        <f>IFERROR(IF(VLOOKUP(L3719,ActivityList[#Data],13,0)="Yes"," "&amp;Map,"")&amp;IF(VLOOKUP(L3719,ActivityList[#Data],14,0)="Yes"," "&amp;Timeline,IF(VLOOKUP(L3719,ActivityList[#Data],14,0)="Figure"," "&amp;Timeline&amp;Figure,"")),"")</f>
        <v/>
      </c>
      <c r="C3719" s="85" t="str">
        <v>Sledding and shovelling in the back yard</v>
      </c>
      <c r="D3719" s="218" t="str">
        <v>+ Physical Activities</v>
      </c>
      <c r="E3719" s="218" t="str">
        <v>Activities</v>
      </c>
      <c r="F3719" s="219">
        <v>0</v>
      </c>
      <c r="G3719" s="5">
        <v>48</v>
      </c>
      <c r="H3719" s="5" t="str">
        <v>Ethan‚ Jesse</v>
      </c>
      <c r="I3719" s="5" t="str">
        <v>Planned</v>
      </c>
      <c r="J3719" s="220">
        <f>_xlfn.XLOOKUP(G3719,Calendar!$A$2:$A$300,Calendar!$B$2:$B$300)</f>
        <v>43411</v>
      </c>
      <c r="K3719" s="5" t="b">
        <f t="shared" ca="1" si="177"/>
        <v>0</v>
      </c>
      <c r="L3719" s="5" t="str">
        <f t="shared" si="178"/>
        <v>Activities+ Physical Activities48</v>
      </c>
    </row>
    <row r="3720" spans="1:12" hidden="1" x14ac:dyDescent="0.25">
      <c r="A3720" s="217" t="str">
        <f t="shared" si="179"/>
        <v>ƒ __/__</v>
      </c>
      <c r="B3720" s="217" t="str">
        <f>IFERROR(IF(VLOOKUP(L3720,ActivityList[#Data],13,0)="Yes"," "&amp;Map,"")&amp;IF(VLOOKUP(L3720,ActivityList[#Data],14,0)="Yes"," "&amp;Timeline,IF(VLOOKUP(L3720,ActivityList[#Data],14,0)="Figure"," "&amp;Timeline&amp;Figure,"")),"")</f>
        <v/>
      </c>
      <c r="C3720" s="85" t="str">
        <v>Take part in the Hillside High Ventures Nerf Gun Battle</v>
      </c>
      <c r="D3720" s="218" t="str">
        <v>+ Physical Activities</v>
      </c>
      <c r="E3720" s="218" t="str">
        <v>Activities</v>
      </c>
      <c r="F3720" s="219">
        <v>0</v>
      </c>
      <c r="G3720" s="5">
        <v>50</v>
      </c>
      <c r="H3720" s="5" t="str">
        <v>Ethan‚ Jesse</v>
      </c>
      <c r="I3720" s="5" t="str">
        <v>Planned</v>
      </c>
      <c r="J3720" s="220">
        <f>_xlfn.XLOOKUP(G3720,Calendar!$A$2:$A$300,Calendar!$B$2:$B$300)</f>
        <v>43413</v>
      </c>
      <c r="K3720" s="5" t="b">
        <f t="shared" ca="1" si="177"/>
        <v>0</v>
      </c>
      <c r="L3720" s="5" t="str">
        <f t="shared" si="178"/>
        <v>Activities+ Physical Activities50</v>
      </c>
    </row>
    <row r="3721" spans="1:12" hidden="1" x14ac:dyDescent="0.25">
      <c r="A3721" s="217" t="str">
        <f t="shared" si="179"/>
        <v>ƒ __/__</v>
      </c>
      <c r="B3721" s="217" t="str">
        <f>IFERROR(IF(VLOOKUP(L3721,ActivityList[#Data],13,0)="Yes"," "&amp;Map,"")&amp;IF(VLOOKUP(L3721,ActivityList[#Data],14,0)="Yes"," "&amp;Timeline,IF(VLOOKUP(L3721,ActivityList[#Data],14,0)="Figure"," "&amp;Timeline&amp;Figure,"")),"")</f>
        <v/>
      </c>
      <c r="C3721" s="85" t="str">
        <v>Run around inside</v>
      </c>
      <c r="D3721" s="218" t="str">
        <v>+ Physical Activities</v>
      </c>
      <c r="E3721" s="218" t="str">
        <v>Activities</v>
      </c>
      <c r="F3721" s="219">
        <v>0</v>
      </c>
      <c r="G3721" s="5">
        <v>51</v>
      </c>
      <c r="H3721" s="5" t="str">
        <v>Ethan‚ Jesse</v>
      </c>
      <c r="I3721" s="5" t="str">
        <v>Planned</v>
      </c>
      <c r="J3721" s="220">
        <f>_xlfn.XLOOKUP(G3721,Calendar!$A$2:$A$300,Calendar!$B$2:$B$300)</f>
        <v>43416</v>
      </c>
      <c r="K3721" s="5" t="b">
        <f t="shared" ca="1" si="177"/>
        <v>0</v>
      </c>
      <c r="L3721" s="5" t="str">
        <f t="shared" si="178"/>
        <v>Activities+ Physical Activities51</v>
      </c>
    </row>
    <row r="3722" spans="1:12" hidden="1" x14ac:dyDescent="0.25">
      <c r="A3722" s="217" t="str">
        <f t="shared" si="179"/>
        <v>ƒ __/__</v>
      </c>
      <c r="B3722" s="217" t="str">
        <f>IFERROR(IF(VLOOKUP(L3722,ActivityList[#Data],13,0)="Yes"," "&amp;Map,"")&amp;IF(VLOOKUP(L3722,ActivityList[#Data],14,0)="Yes"," "&amp;Timeline,IF(VLOOKUP(L3722,ActivityList[#Data],14,0)="Figure"," "&amp;Timeline&amp;Figure,"")),"")</f>
        <v/>
      </c>
      <c r="C3722" s="85" t="str">
        <v>Do a physical activity</v>
      </c>
      <c r="D3722" s="218" t="str">
        <v>+ Physical Activities</v>
      </c>
      <c r="E3722" s="218" t="str">
        <v>Activities</v>
      </c>
      <c r="F3722" s="219">
        <v>0</v>
      </c>
      <c r="G3722" s="5">
        <v>53</v>
      </c>
      <c r="H3722" s="5" t="str">
        <v>Ethan‚ Jesse</v>
      </c>
      <c r="I3722" s="5" t="str">
        <v>Planned</v>
      </c>
      <c r="J3722" s="220">
        <f>_xlfn.XLOOKUP(G3722,Calendar!$A$2:$A$300,Calendar!$B$2:$B$300)</f>
        <v>43418</v>
      </c>
      <c r="K3722" s="5" t="b">
        <f t="shared" ca="1" si="177"/>
        <v>0</v>
      </c>
      <c r="L3722" s="5" t="str">
        <f t="shared" si="178"/>
        <v>Activities+ Physical Activities53</v>
      </c>
    </row>
    <row r="3723" spans="1:12" hidden="1" x14ac:dyDescent="0.25">
      <c r="A3723" s="217" t="str">
        <f t="shared" si="179"/>
        <v>ƒ __/__</v>
      </c>
      <c r="B3723" s="217" t="str">
        <f>IFERROR(IF(VLOOKUP(L3723,ActivityList[#Data],13,0)="Yes"," "&amp;Map,"")&amp;IF(VLOOKUP(L3723,ActivityList[#Data],14,0)="Yes"," "&amp;Timeline,IF(VLOOKUP(L3723,ActivityList[#Data],14,0)="Figure"," "&amp;Timeline&amp;Figure,"")),"")</f>
        <v/>
      </c>
      <c r="C3723" s="85" t="str">
        <v>Do a physical activity</v>
      </c>
      <c r="D3723" s="218" t="str">
        <v>+ Physical Activities</v>
      </c>
      <c r="E3723" s="218" t="str">
        <v>Activities</v>
      </c>
      <c r="F3723" s="219">
        <v>0</v>
      </c>
      <c r="G3723" s="5">
        <v>55</v>
      </c>
      <c r="H3723" s="5" t="str">
        <v>Ethan‚ Jesse</v>
      </c>
      <c r="I3723" s="5" t="str">
        <v>Planned</v>
      </c>
      <c r="J3723" s="220">
        <f>_xlfn.XLOOKUP(G3723,Calendar!$A$2:$A$300,Calendar!$B$2:$B$300)</f>
        <v>43420</v>
      </c>
      <c r="K3723" s="5" t="b">
        <f t="shared" ca="1" si="177"/>
        <v>0</v>
      </c>
      <c r="L3723" s="5" t="str">
        <f t="shared" si="178"/>
        <v>Activities+ Physical Activities55</v>
      </c>
    </row>
    <row r="3724" spans="1:12" hidden="1" x14ac:dyDescent="0.25">
      <c r="A3724" s="217" t="str">
        <f t="shared" si="179"/>
        <v>ƒ __/__</v>
      </c>
      <c r="B3724" s="217" t="str">
        <f>IFERROR(IF(VLOOKUP(L3724,ActivityList[#Data],13,0)="Yes"," "&amp;Map,"")&amp;IF(VLOOKUP(L3724,ActivityList[#Data],14,0)="Yes"," "&amp;Timeline,IF(VLOOKUP(L3724,ActivityList[#Data],14,0)="Figure"," "&amp;Timeline&amp;Figure,"")),"")</f>
        <v/>
      </c>
      <c r="C3724" s="85" t="str">
        <v>Do a physical activity</v>
      </c>
      <c r="D3724" s="218" t="str">
        <v>+ Physical Activities</v>
      </c>
      <c r="E3724" s="218" t="str">
        <v>Activities</v>
      </c>
      <c r="F3724" s="219">
        <v>0</v>
      </c>
      <c r="G3724" s="5">
        <v>56</v>
      </c>
      <c r="H3724" s="5" t="str">
        <v>Ethan‚ Jesse</v>
      </c>
      <c r="I3724" s="5" t="str">
        <v>Planned</v>
      </c>
      <c r="J3724" s="220">
        <f>_xlfn.XLOOKUP(G3724,Calendar!$A$2:$A$300,Calendar!$B$2:$B$300)</f>
        <v>43423</v>
      </c>
      <c r="K3724" s="5" t="b">
        <f t="shared" ca="1" si="177"/>
        <v>0</v>
      </c>
      <c r="L3724" s="5" t="str">
        <f t="shared" si="178"/>
        <v>Activities+ Physical Activities56</v>
      </c>
    </row>
    <row r="3725" spans="1:12" hidden="1" x14ac:dyDescent="0.25">
      <c r="A3725" s="217" t="str">
        <f t="shared" si="179"/>
        <v>ƒ __/__</v>
      </c>
      <c r="B3725" s="217" t="str">
        <f>IFERROR(IF(VLOOKUP(L3725,ActivityList[#Data],13,0)="Yes"," "&amp;Map,"")&amp;IF(VLOOKUP(L3725,ActivityList[#Data],14,0)="Yes"," "&amp;Timeline,IF(VLOOKUP(L3725,ActivityList[#Data],14,0)="Figure"," "&amp;Timeline&amp;Figure,"")),"")</f>
        <v/>
      </c>
      <c r="C3725" s="85" t="str">
        <v>Shovelling snow from the driveway</v>
      </c>
      <c r="D3725" s="218" t="str">
        <v>+ Physical Activities</v>
      </c>
      <c r="E3725" s="218" t="str">
        <v>Activities</v>
      </c>
      <c r="F3725" s="219">
        <v>0</v>
      </c>
      <c r="G3725" s="5">
        <v>58</v>
      </c>
      <c r="H3725" s="5" t="str">
        <v>Ethan‚ Jesse</v>
      </c>
      <c r="I3725" s="5" t="str">
        <v>Planned</v>
      </c>
      <c r="J3725" s="220">
        <f>_xlfn.XLOOKUP(G3725,Calendar!$A$2:$A$300,Calendar!$B$2:$B$300)</f>
        <v>43425</v>
      </c>
      <c r="K3725" s="5" t="b">
        <f t="shared" ca="1" si="177"/>
        <v>0</v>
      </c>
      <c r="L3725" s="5" t="str">
        <f t="shared" si="178"/>
        <v>Activities+ Physical Activities58</v>
      </c>
    </row>
    <row r="3726" spans="1:12" hidden="1" x14ac:dyDescent="0.25">
      <c r="A3726" s="217" t="str">
        <f t="shared" si="179"/>
        <v>ƒ __/__</v>
      </c>
      <c r="B3726" s="217" t="str">
        <f>IFERROR(IF(VLOOKUP(L3726,ActivityList[#Data],13,0)="Yes"," "&amp;Map,"")&amp;IF(VLOOKUP(L3726,ActivityList[#Data],14,0)="Yes"," "&amp;Timeline,IF(VLOOKUP(L3726,ActivityList[#Data],14,0)="Figure"," "&amp;Timeline&amp;Figure,"")),"")</f>
        <v/>
      </c>
      <c r="C3726" s="85" t="str">
        <v>Do exercises indoors</v>
      </c>
      <c r="D3726" s="218" t="str">
        <v>+ Physical Activities</v>
      </c>
      <c r="E3726" s="218" t="str">
        <v>Activities</v>
      </c>
      <c r="F3726" s="219">
        <v>0</v>
      </c>
      <c r="G3726" s="5">
        <v>60</v>
      </c>
      <c r="H3726" s="5" t="str">
        <v>Ethan‚ Jesse</v>
      </c>
      <c r="I3726" s="5" t="str">
        <v>Planned</v>
      </c>
      <c r="J3726" s="220">
        <f>_xlfn.XLOOKUP(G3726,Calendar!$A$2:$A$300,Calendar!$B$2:$B$300)</f>
        <v>43427</v>
      </c>
      <c r="K3726" s="5" t="b">
        <f t="shared" ca="1" si="177"/>
        <v>0</v>
      </c>
      <c r="L3726" s="5" t="str">
        <f t="shared" si="178"/>
        <v>Activities+ Physical Activities60</v>
      </c>
    </row>
    <row r="3727" spans="1:12" hidden="1" x14ac:dyDescent="0.25">
      <c r="A3727" s="217" t="str">
        <f t="shared" si="179"/>
        <v>ƒ __/__</v>
      </c>
      <c r="B3727" s="217" t="str">
        <f>IFERROR(IF(VLOOKUP(L3727,ActivityList[#Data],13,0)="Yes"," "&amp;Map,"")&amp;IF(VLOOKUP(L3727,ActivityList[#Data],14,0)="Yes"," "&amp;Timeline,IF(VLOOKUP(L3727,ActivityList[#Data],14,0)="Figure"," "&amp;Timeline&amp;Figure,"")),"")</f>
        <v/>
      </c>
      <c r="C3727" s="85" t="str">
        <v>Sledding in the back yard</v>
      </c>
      <c r="D3727" s="218" t="str">
        <v>+ Physical Activities</v>
      </c>
      <c r="E3727" s="218" t="str">
        <v>Activities</v>
      </c>
      <c r="F3727" s="219">
        <v>0</v>
      </c>
      <c r="G3727" s="5">
        <v>61</v>
      </c>
      <c r="H3727" s="5" t="str">
        <v>Ethan‚ Jesse</v>
      </c>
      <c r="I3727" s="5" t="str">
        <v>Planned</v>
      </c>
      <c r="J3727" s="220">
        <f>_xlfn.XLOOKUP(G3727,Calendar!$A$2:$A$300,Calendar!$B$2:$B$300)</f>
        <v>43430</v>
      </c>
      <c r="K3727" s="5" t="b">
        <f t="shared" ca="1" si="177"/>
        <v>0</v>
      </c>
      <c r="L3727" s="5" t="str">
        <f t="shared" si="178"/>
        <v>Activities+ Physical Activities61</v>
      </c>
    </row>
    <row r="3728" spans="1:12" hidden="1" x14ac:dyDescent="0.25">
      <c r="A3728" s="217" t="str">
        <f t="shared" si="179"/>
        <v>ƒ __/__</v>
      </c>
      <c r="B3728" s="217" t="str">
        <f>IFERROR(IF(VLOOKUP(L3728,ActivityList[#Data],13,0)="Yes"," "&amp;Map,"")&amp;IF(VLOOKUP(L3728,ActivityList[#Data],14,0)="Yes"," "&amp;Timeline,IF(VLOOKUP(L3728,ActivityList[#Data],14,0)="Figure"," "&amp;Timeline&amp;Figure,"")),"")</f>
        <v/>
      </c>
      <c r="C3728" s="85" t="str">
        <v>Having a snowball fight</v>
      </c>
      <c r="D3728" s="218" t="str">
        <v>+ Physical Activities</v>
      </c>
      <c r="E3728" s="218" t="str">
        <v>Activities</v>
      </c>
      <c r="F3728" s="219">
        <v>0</v>
      </c>
      <c r="G3728" s="5">
        <v>63</v>
      </c>
      <c r="H3728" s="5" t="str">
        <v>Ethan‚ Jesse</v>
      </c>
      <c r="I3728" s="5" t="str">
        <v>Planned</v>
      </c>
      <c r="J3728" s="220">
        <f>_xlfn.XLOOKUP(G3728,Calendar!$A$2:$A$300,Calendar!$B$2:$B$300)</f>
        <v>43432</v>
      </c>
      <c r="K3728" s="5" t="b">
        <f t="shared" ca="1" si="177"/>
        <v>0</v>
      </c>
      <c r="L3728" s="5" t="str">
        <f t="shared" si="178"/>
        <v>Activities+ Physical Activities63</v>
      </c>
    </row>
    <row r="3729" spans="1:12" hidden="1" x14ac:dyDescent="0.25">
      <c r="A3729" s="217" t="str">
        <f t="shared" si="179"/>
        <v>ƒ __/__</v>
      </c>
      <c r="B3729" s="217" t="str">
        <f>IFERROR(IF(VLOOKUP(L3729,ActivityList[#Data],13,0)="Yes"," "&amp;Map,"")&amp;IF(VLOOKUP(L3729,ActivityList[#Data],14,0)="Yes"," "&amp;Timeline,IF(VLOOKUP(L3729,ActivityList[#Data],14,0)="Figure"," "&amp;Timeline&amp;Figure,"")),"")</f>
        <v/>
      </c>
      <c r="C3729" s="85" t="str">
        <v>Do exercises indoors</v>
      </c>
      <c r="D3729" s="218" t="str">
        <v>+ Physical Activities</v>
      </c>
      <c r="E3729" s="218" t="str">
        <v>Activities</v>
      </c>
      <c r="F3729" s="219">
        <v>0</v>
      </c>
      <c r="G3729" s="5">
        <v>65</v>
      </c>
      <c r="H3729" s="5" t="str">
        <v>Ethan‚ Jesse</v>
      </c>
      <c r="I3729" s="5" t="str">
        <v>Planned</v>
      </c>
      <c r="J3729" s="220">
        <f>_xlfn.XLOOKUP(G3729,Calendar!$A$2:$A$300,Calendar!$B$2:$B$300)</f>
        <v>43434</v>
      </c>
      <c r="K3729" s="5" t="b">
        <f t="shared" ca="1" si="177"/>
        <v>0</v>
      </c>
      <c r="L3729" s="5" t="str">
        <f t="shared" si="178"/>
        <v>Activities+ Physical Activities65</v>
      </c>
    </row>
    <row r="3730" spans="1:12" hidden="1" x14ac:dyDescent="0.25">
      <c r="A3730" s="217" t="str">
        <f t="shared" si="179"/>
        <v>ƒ __/__</v>
      </c>
      <c r="B3730" s="217" t="str">
        <f>IFERROR(IF(VLOOKUP(L3730,ActivityList[#Data],13,0)="Yes"," "&amp;Map,"")&amp;IF(VLOOKUP(L3730,ActivityList[#Data],14,0)="Yes"," "&amp;Timeline,IF(VLOOKUP(L3730,ActivityList[#Data],14,0)="Figure"," "&amp;Timeline&amp;Figure,"")),"")</f>
        <v/>
      </c>
      <c r="C3730" s="85" t="str">
        <v>Playing American football in the snow</v>
      </c>
      <c r="D3730" s="218" t="str">
        <v>+ Physical Activities</v>
      </c>
      <c r="E3730" s="218" t="str">
        <v>Activities</v>
      </c>
      <c r="F3730" s="219">
        <v>0</v>
      </c>
      <c r="G3730" s="5">
        <v>66</v>
      </c>
      <c r="H3730" s="5" t="str">
        <v>Ethan‚ Jesse</v>
      </c>
      <c r="I3730" s="5" t="str">
        <v>Planned</v>
      </c>
      <c r="J3730" s="220">
        <f>_xlfn.XLOOKUP(G3730,Calendar!$A$2:$A$300,Calendar!$B$2:$B$300)</f>
        <v>43437</v>
      </c>
      <c r="K3730" s="5" t="b">
        <f t="shared" ca="1" si="177"/>
        <v>0</v>
      </c>
      <c r="L3730" s="5" t="str">
        <f t="shared" si="178"/>
        <v>Activities+ Physical Activities66</v>
      </c>
    </row>
    <row r="3731" spans="1:12" hidden="1" x14ac:dyDescent="0.25">
      <c r="A3731" s="217" t="str">
        <f t="shared" si="179"/>
        <v>ƒ __/__</v>
      </c>
      <c r="B3731" s="217" t="str">
        <f>IFERROR(IF(VLOOKUP(L3731,ActivityList[#Data],13,0)="Yes"," "&amp;Map,"")&amp;IF(VLOOKUP(L3731,ActivityList[#Data],14,0)="Yes"," "&amp;Timeline,IF(VLOOKUP(L3731,ActivityList[#Data],14,0)="Figure"," "&amp;Timeline&amp;Figure,"")),"")</f>
        <v/>
      </c>
      <c r="C3731" s="85" t="str">
        <v>Looking for rocks for the Geology experiments</v>
      </c>
      <c r="D3731" s="218" t="str">
        <v>+ Physical Activities</v>
      </c>
      <c r="E3731" s="218" t="str">
        <v>Activities</v>
      </c>
      <c r="F3731" s="219">
        <v>0</v>
      </c>
      <c r="G3731" s="5">
        <v>68</v>
      </c>
      <c r="H3731" s="5" t="str">
        <v>Ethan‚ Jesse</v>
      </c>
      <c r="I3731" s="5" t="str">
        <v>Planned</v>
      </c>
      <c r="J3731" s="220">
        <f>_xlfn.XLOOKUP(G3731,Calendar!$A$2:$A$300,Calendar!$B$2:$B$300)</f>
        <v>43439</v>
      </c>
      <c r="K3731" s="5" t="b">
        <f t="shared" ref="K3731:K3777" ca="1" si="180">J3731&lt;=$D$1</f>
        <v>0</v>
      </c>
      <c r="L3731" s="5" t="str">
        <f t="shared" ref="L3731:L3777" si="181">E3731&amp;D3731&amp;G3731</f>
        <v>Activities+ Physical Activities68</v>
      </c>
    </row>
    <row r="3732" spans="1:12" hidden="1" x14ac:dyDescent="0.25">
      <c r="A3732" s="217" t="str">
        <f t="shared" si="179"/>
        <v>ƒ __/__</v>
      </c>
      <c r="B3732" s="217" t="str">
        <f>IFERROR(IF(VLOOKUP(L3732,ActivityList[#Data],13,0)="Yes"," "&amp;Map,"")&amp;IF(VLOOKUP(L3732,ActivityList[#Data],14,0)="Yes"," "&amp;Timeline,IF(VLOOKUP(L3732,ActivityList[#Data],14,0)="Figure"," "&amp;Timeline&amp;Figure,"")),"")</f>
        <v/>
      </c>
      <c r="C3732" s="85" t="str">
        <v>Playing outside</v>
      </c>
      <c r="D3732" s="218" t="str">
        <v>+ Physical Activities</v>
      </c>
      <c r="E3732" s="218" t="str">
        <v>Activities</v>
      </c>
      <c r="F3732" s="219">
        <v>0</v>
      </c>
      <c r="G3732" s="5">
        <v>70</v>
      </c>
      <c r="H3732" s="5" t="str">
        <v>Ethan‚ Jesse</v>
      </c>
      <c r="I3732" s="5" t="str">
        <v>Planned</v>
      </c>
      <c r="J3732" s="220">
        <f>_xlfn.XLOOKUP(G3732,Calendar!$A$2:$A$300,Calendar!$B$2:$B$300)</f>
        <v>43441</v>
      </c>
      <c r="K3732" s="5" t="b">
        <f t="shared" ca="1" si="180"/>
        <v>0</v>
      </c>
      <c r="L3732" s="5" t="str">
        <f t="shared" si="181"/>
        <v>Activities+ Physical Activities70</v>
      </c>
    </row>
    <row r="3733" spans="1:12" hidden="1" x14ac:dyDescent="0.25">
      <c r="A3733" s="217" t="str">
        <f t="shared" si="179"/>
        <v>ƒ __/__</v>
      </c>
      <c r="B3733" s="217" t="str">
        <f>IFERROR(IF(VLOOKUP(L3733,ActivityList[#Data],13,0)="Yes"," "&amp;Map,"")&amp;IF(VLOOKUP(L3733,ActivityList[#Data],14,0)="Yes"," "&amp;Timeline,IF(VLOOKUP(L3733,ActivityList[#Data],14,0)="Figure"," "&amp;Timeline&amp;Figure,"")),"")</f>
        <v/>
      </c>
      <c r="C3733" s="85" t="str">
        <v>Play American football inside</v>
      </c>
      <c r="D3733" s="218" t="str">
        <v>+ Physical Activities</v>
      </c>
      <c r="E3733" s="218" t="str">
        <v>Activities</v>
      </c>
      <c r="F3733" s="219">
        <v>0</v>
      </c>
      <c r="G3733" s="5">
        <v>71</v>
      </c>
      <c r="H3733" s="5" t="str">
        <v>Ethan‚ Jesse</v>
      </c>
      <c r="I3733" s="5" t="str">
        <v>Planned</v>
      </c>
      <c r="J3733" s="220">
        <f>_xlfn.XLOOKUP(G3733,Calendar!$A$2:$A$300,Calendar!$B$2:$B$300)</f>
        <v>43444</v>
      </c>
      <c r="K3733" s="5" t="b">
        <f t="shared" ca="1" si="180"/>
        <v>0</v>
      </c>
      <c r="L3733" s="5" t="str">
        <f t="shared" si="181"/>
        <v>Activities+ Physical Activities71</v>
      </c>
    </row>
    <row r="3734" spans="1:12" hidden="1" x14ac:dyDescent="0.25">
      <c r="A3734" s="217" t="str">
        <f t="shared" si="179"/>
        <v>ƒ __/__</v>
      </c>
      <c r="B3734" s="217" t="str">
        <f>IFERROR(IF(VLOOKUP(L3734,ActivityList[#Data],13,0)="Yes"," "&amp;Map,"")&amp;IF(VLOOKUP(L3734,ActivityList[#Data],14,0)="Yes"," "&amp;Timeline,IF(VLOOKUP(L3734,ActivityList[#Data],14,0)="Figure"," "&amp;Timeline&amp;Figure,"")),"")</f>
        <v/>
      </c>
      <c r="C3734" s="85" t="str">
        <v>Do exercises indoors</v>
      </c>
      <c r="D3734" s="218" t="str">
        <v>+ Physical Activities</v>
      </c>
      <c r="E3734" s="218" t="str">
        <v>Activities</v>
      </c>
      <c r="F3734" s="219">
        <v>0</v>
      </c>
      <c r="G3734" s="5">
        <v>73</v>
      </c>
      <c r="H3734" s="5" t="str">
        <v>Ethan‚ Jesse</v>
      </c>
      <c r="I3734" s="5" t="str">
        <v>Planned</v>
      </c>
      <c r="J3734" s="220">
        <f>_xlfn.XLOOKUP(G3734,Calendar!$A$2:$A$300,Calendar!$B$2:$B$300)</f>
        <v>43446</v>
      </c>
      <c r="K3734" s="5" t="b">
        <f t="shared" ca="1" si="180"/>
        <v>0</v>
      </c>
      <c r="L3734" s="5" t="str">
        <f t="shared" si="181"/>
        <v>Activities+ Physical Activities73</v>
      </c>
    </row>
    <row r="3735" spans="1:12" hidden="1" x14ac:dyDescent="0.25">
      <c r="A3735" s="217" t="str">
        <f t="shared" si="179"/>
        <v>ƒ __/__</v>
      </c>
      <c r="B3735" s="217" t="str">
        <f>IFERROR(IF(VLOOKUP(L3735,ActivityList[#Data],13,0)="Yes"," "&amp;Map,"")&amp;IF(VLOOKUP(L3735,ActivityList[#Data],14,0)="Yes"," "&amp;Timeline,IF(VLOOKUP(L3735,ActivityList[#Data],14,0)="Figure"," "&amp;Timeline&amp;Figure,"")),"")</f>
        <v/>
      </c>
      <c r="C3735" s="85" t="str">
        <v>Go ice skating at Tarnhill Park</v>
      </c>
      <c r="D3735" s="218" t="str">
        <v>+ Physical Activities</v>
      </c>
      <c r="E3735" s="218" t="str">
        <v>Activities</v>
      </c>
      <c r="F3735" s="219">
        <v>0</v>
      </c>
      <c r="G3735" s="5">
        <v>75</v>
      </c>
      <c r="H3735" s="5" t="str">
        <v>Ethan‚ Jesse</v>
      </c>
      <c r="I3735" s="5" t="str">
        <v>Planned</v>
      </c>
      <c r="J3735" s="220">
        <f>_xlfn.XLOOKUP(G3735,Calendar!$A$2:$A$300,Calendar!$B$2:$B$300)</f>
        <v>43448</v>
      </c>
      <c r="K3735" s="5" t="b">
        <f t="shared" ca="1" si="180"/>
        <v>0</v>
      </c>
      <c r="L3735" s="5" t="str">
        <f t="shared" si="181"/>
        <v>Activities+ Physical Activities75</v>
      </c>
    </row>
    <row r="3736" spans="1:12" hidden="1" x14ac:dyDescent="0.25">
      <c r="A3736" s="217" t="str">
        <f t="shared" si="179"/>
        <v>ƒ __/__</v>
      </c>
      <c r="B3736" s="217" t="str">
        <f>IFERROR(IF(VLOOKUP(L3736,ActivityList[#Data],13,0)="Yes"," "&amp;Map,"")&amp;IF(VLOOKUP(L3736,ActivityList[#Data],14,0)="Yes"," "&amp;Timeline,IF(VLOOKUP(L3736,ActivityList[#Data],14,0)="Figure"," "&amp;Timeline&amp;Figure,"")),"")</f>
        <v/>
      </c>
      <c r="C3736" s="85" t="str">
        <v>Go ice skating at Tarnhill Park</v>
      </c>
      <c r="D3736" s="218" t="str">
        <v>+ Physical Activities</v>
      </c>
      <c r="E3736" s="218" t="str">
        <v>Activities</v>
      </c>
      <c r="F3736" s="219">
        <v>0</v>
      </c>
      <c r="G3736" s="5">
        <v>76</v>
      </c>
      <c r="H3736" s="5" t="str">
        <v>Ethan‚ Jesse</v>
      </c>
      <c r="I3736" s="5" t="str">
        <v>Planned</v>
      </c>
      <c r="J3736" s="220">
        <f>_xlfn.XLOOKUP(G3736,Calendar!$A$2:$A$300,Calendar!$B$2:$B$300)</f>
        <v>43451</v>
      </c>
      <c r="K3736" s="5" t="b">
        <f t="shared" ca="1" si="180"/>
        <v>0</v>
      </c>
      <c r="L3736" s="5" t="str">
        <f t="shared" si="181"/>
        <v>Activities+ Physical Activities76</v>
      </c>
    </row>
    <row r="3737" spans="1:12" hidden="1" x14ac:dyDescent="0.25">
      <c r="A3737" s="217" t="str">
        <f t="shared" si="179"/>
        <v>ƒ __/__</v>
      </c>
      <c r="B3737" s="217" t="str">
        <f>IFERROR(IF(VLOOKUP(L3737,ActivityList[#Data],13,0)="Yes"," "&amp;Map,"")&amp;IF(VLOOKUP(L3737,ActivityList[#Data],14,0)="Yes"," "&amp;Timeline,IF(VLOOKUP(L3737,ActivityList[#Data],14,0)="Figure"," "&amp;Timeline&amp;Figure,"")),"")</f>
        <v/>
      </c>
      <c r="C3737" s="85" t="str">
        <v>Do a physical activity</v>
      </c>
      <c r="D3737" s="218" t="str">
        <v>+ Physical Activities</v>
      </c>
      <c r="E3737" s="218" t="str">
        <v>Activities</v>
      </c>
      <c r="F3737" s="219">
        <v>0</v>
      </c>
      <c r="G3737" s="5">
        <v>78</v>
      </c>
      <c r="H3737" s="5" t="str">
        <v>Ethan‚ Jesse</v>
      </c>
      <c r="I3737" s="5" t="str">
        <v>Planned</v>
      </c>
      <c r="J3737" s="220">
        <f>_xlfn.XLOOKUP(G3737,Calendar!$A$2:$A$300,Calendar!$B$2:$B$300)</f>
        <v>43453</v>
      </c>
      <c r="K3737" s="5" t="b">
        <f t="shared" ca="1" si="180"/>
        <v>0</v>
      </c>
      <c r="L3737" s="5" t="str">
        <f t="shared" si="181"/>
        <v>Activities+ Physical Activities78</v>
      </c>
    </row>
    <row r="3738" spans="1:12" hidden="1" x14ac:dyDescent="0.25">
      <c r="A3738" s="217" t="str">
        <f t="shared" si="179"/>
        <v>ƒ __/__</v>
      </c>
      <c r="B3738" s="217" t="str">
        <f>IFERROR(IF(VLOOKUP(L3738,ActivityList[#Data],13,0)="Yes"," "&amp;Map,"")&amp;IF(VLOOKUP(L3738,ActivityList[#Data],14,0)="Yes"," "&amp;Timeline,IF(VLOOKUP(L3738,ActivityList[#Data],14,0)="Figure"," "&amp;Timeline&amp;Figure,"")),"")</f>
        <v/>
      </c>
      <c r="C3738" s="85" t="str">
        <v>Walk down to Vovo's place</v>
      </c>
      <c r="D3738" s="218" t="str">
        <v>+ Physical Activities</v>
      </c>
      <c r="E3738" s="218" t="str">
        <v>Activities</v>
      </c>
      <c r="F3738" s="219">
        <v>0</v>
      </c>
      <c r="G3738" s="5">
        <v>80</v>
      </c>
      <c r="H3738" s="5" t="str">
        <v>Ethan‚ Jesse</v>
      </c>
      <c r="I3738" s="5" t="str">
        <v>Planned</v>
      </c>
      <c r="J3738" s="220">
        <f>_xlfn.XLOOKUP(G3738,Calendar!$A$2:$A$300,Calendar!$B$2:$B$300)</f>
        <v>43455</v>
      </c>
      <c r="K3738" s="5" t="b">
        <f t="shared" ca="1" si="180"/>
        <v>0</v>
      </c>
      <c r="L3738" s="5" t="str">
        <f t="shared" si="181"/>
        <v>Activities+ Physical Activities80</v>
      </c>
    </row>
    <row r="3739" spans="1:12" hidden="1" x14ac:dyDescent="0.25">
      <c r="A3739" s="217" t="str">
        <f t="shared" si="179"/>
        <v>ƒ __/__</v>
      </c>
      <c r="B3739" s="217" t="str">
        <f>IFERROR(IF(VLOOKUP(L3739,ActivityList[#Data],13,0)="Yes"," "&amp;Map,"")&amp;IF(VLOOKUP(L3739,ActivityList[#Data],14,0)="Yes"," "&amp;Timeline,IF(VLOOKUP(L3739,ActivityList[#Data],14,0)="Figure"," "&amp;Timeline&amp;Figure,"")),"")</f>
        <v/>
      </c>
      <c r="C3739" s="85" t="str">
        <v>Have a popper gun battle</v>
      </c>
      <c r="D3739" s="218" t="str">
        <v>+ Physical Activities</v>
      </c>
      <c r="E3739" s="218" t="str">
        <v>Activities</v>
      </c>
      <c r="F3739" s="219">
        <v>0</v>
      </c>
      <c r="G3739" s="5">
        <v>81</v>
      </c>
      <c r="H3739" s="5" t="str">
        <v>Ethan‚ Jesse</v>
      </c>
      <c r="I3739" s="5" t="str">
        <v>Planned</v>
      </c>
      <c r="J3739" s="220">
        <f>_xlfn.XLOOKUP(G3739,Calendar!$A$2:$A$300,Calendar!$B$2:$B$300)</f>
        <v>43461</v>
      </c>
      <c r="K3739" s="5" t="b">
        <f t="shared" ca="1" si="180"/>
        <v>0</v>
      </c>
      <c r="L3739" s="5" t="str">
        <f t="shared" si="181"/>
        <v>Activities+ Physical Activities81</v>
      </c>
    </row>
    <row r="3740" spans="1:12" hidden="1" x14ac:dyDescent="0.25">
      <c r="A3740" s="217" t="str">
        <f t="shared" si="179"/>
        <v>ƒ __/__</v>
      </c>
      <c r="B3740" s="217" t="str">
        <f>IFERROR(IF(VLOOKUP(L3740,ActivityList[#Data],13,0)="Yes"," "&amp;Map,"")&amp;IF(VLOOKUP(L3740,ActivityList[#Data],14,0)="Yes"," "&amp;Timeline,IF(VLOOKUP(L3740,ActivityList[#Data],14,0)="Figure"," "&amp;Timeline&amp;Figure,"")),"")</f>
        <v/>
      </c>
      <c r="C3740" s="85" t="str">
        <v>Playing Suck Ball</v>
      </c>
      <c r="D3740" s="218" t="str">
        <v>+ Physical Activities</v>
      </c>
      <c r="E3740" s="218" t="str">
        <v>Activities</v>
      </c>
      <c r="F3740" s="219">
        <v>0</v>
      </c>
      <c r="G3740" s="5">
        <v>83</v>
      </c>
      <c r="H3740" s="5" t="str">
        <v>Ethan‚ Jesse</v>
      </c>
      <c r="I3740" s="5" t="str">
        <v>Planned</v>
      </c>
      <c r="J3740" s="220">
        <f>_xlfn.XLOOKUP(G3740,Calendar!$A$2:$A$300,Calendar!$B$2:$B$300)</f>
        <v>43467</v>
      </c>
      <c r="K3740" s="5" t="b">
        <f t="shared" ca="1" si="180"/>
        <v>0</v>
      </c>
      <c r="L3740" s="5" t="str">
        <f t="shared" si="181"/>
        <v>Activities+ Physical Activities83</v>
      </c>
    </row>
    <row r="3741" spans="1:12" hidden="1" x14ac:dyDescent="0.25">
      <c r="A3741" s="217" t="str">
        <f t="shared" si="179"/>
        <v>ƒ __/__</v>
      </c>
      <c r="B3741" s="217" t="str">
        <f>IFERROR(IF(VLOOKUP(L3741,ActivityList[#Data],13,0)="Yes"," "&amp;Map,"")&amp;IF(VLOOKUP(L3741,ActivityList[#Data],14,0)="Yes"," "&amp;Timeline,IF(VLOOKUP(L3741,ActivityList[#Data],14,0)="Figure"," "&amp;Timeline&amp;Figure,"")),"")</f>
        <v/>
      </c>
      <c r="C3741" s="85" t="str">
        <v>Playing Suck Ball</v>
      </c>
      <c r="D3741" s="218" t="str">
        <v>+ Physical Activities</v>
      </c>
      <c r="E3741" s="218" t="str">
        <v>Activities</v>
      </c>
      <c r="F3741" s="219">
        <v>0</v>
      </c>
      <c r="G3741" s="5">
        <v>85</v>
      </c>
      <c r="H3741" s="5" t="str">
        <v>Ethan‚ Jesse</v>
      </c>
      <c r="I3741" s="5" t="str">
        <v>Planned</v>
      </c>
      <c r="J3741" s="220">
        <f>_xlfn.XLOOKUP(G3741,Calendar!$A$2:$A$300,Calendar!$B$2:$B$300)</f>
        <v>43469</v>
      </c>
      <c r="K3741" s="5" t="b">
        <f t="shared" ca="1" si="180"/>
        <v>0</v>
      </c>
      <c r="L3741" s="5" t="str">
        <f t="shared" si="181"/>
        <v>Activities+ Physical Activities85</v>
      </c>
    </row>
    <row r="3742" spans="1:12" hidden="1" x14ac:dyDescent="0.25">
      <c r="A3742" s="217" t="str">
        <f t="shared" si="179"/>
        <v>ƒ __/__</v>
      </c>
      <c r="B3742" s="217" t="str">
        <f>IFERROR(IF(VLOOKUP(L3742,ActivityList[#Data],13,0)="Yes"," "&amp;Map,"")&amp;IF(VLOOKUP(L3742,ActivityList[#Data],14,0)="Yes"," "&amp;Timeline,IF(VLOOKUP(L3742,ActivityList[#Data],14,0)="Figure"," "&amp;Timeline&amp;Figure,"")),"")</f>
        <v/>
      </c>
      <c r="C3742" s="85" t="str">
        <v>Go ice skating at Tarnhill Park</v>
      </c>
      <c r="D3742" s="218" t="str">
        <v>+ Physical Activities</v>
      </c>
      <c r="E3742" s="218" t="str">
        <v>Activities</v>
      </c>
      <c r="F3742" s="219">
        <v>0</v>
      </c>
      <c r="G3742" s="5">
        <v>86</v>
      </c>
      <c r="H3742" s="5" t="str">
        <v>Ethan‚ Jesse</v>
      </c>
      <c r="I3742" s="5" t="str">
        <v>Planned</v>
      </c>
      <c r="J3742" s="220">
        <f>_xlfn.XLOOKUP(G3742,Calendar!$A$2:$A$300,Calendar!$B$2:$B$300)</f>
        <v>43472</v>
      </c>
      <c r="K3742" s="5" t="b">
        <f t="shared" ca="1" si="180"/>
        <v>0</v>
      </c>
      <c r="L3742" s="5" t="str">
        <f t="shared" si="181"/>
        <v>Activities+ Physical Activities86</v>
      </c>
    </row>
    <row r="3743" spans="1:12" hidden="1" x14ac:dyDescent="0.25">
      <c r="A3743" s="217" t="str">
        <f t="shared" si="179"/>
        <v>ƒ __/__</v>
      </c>
      <c r="B3743" s="217" t="str">
        <f>IFERROR(IF(VLOOKUP(L3743,ActivityList[#Data],13,0)="Yes"," "&amp;Map,"")&amp;IF(VLOOKUP(L3743,ActivityList[#Data],14,0)="Yes"," "&amp;Timeline,IF(VLOOKUP(L3743,ActivityList[#Data],14,0)="Figure"," "&amp;Timeline&amp;Figure,"")),"")</f>
        <v/>
      </c>
      <c r="C3743" s="85" t="str">
        <v>Do exercises indoors</v>
      </c>
      <c r="D3743" s="218" t="str">
        <v>+ Physical Activities</v>
      </c>
      <c r="E3743" s="218" t="str">
        <v>Activities</v>
      </c>
      <c r="F3743" s="219">
        <v>0</v>
      </c>
      <c r="G3743" s="5">
        <v>88</v>
      </c>
      <c r="H3743" s="5" t="str">
        <v>Ethan‚ Jesse</v>
      </c>
      <c r="I3743" s="5" t="str">
        <v>Planned</v>
      </c>
      <c r="J3743" s="220">
        <f>_xlfn.XLOOKUP(G3743,Calendar!$A$2:$A$300,Calendar!$B$2:$B$300)</f>
        <v>43474</v>
      </c>
      <c r="K3743" s="5" t="b">
        <f t="shared" ca="1" si="180"/>
        <v>0</v>
      </c>
      <c r="L3743" s="5" t="str">
        <f t="shared" si="181"/>
        <v>Activities+ Physical Activities88</v>
      </c>
    </row>
    <row r="3744" spans="1:12" hidden="1" x14ac:dyDescent="0.25">
      <c r="A3744" s="217" t="str">
        <f t="shared" si="179"/>
        <v>ƒ __/__</v>
      </c>
      <c r="B3744" s="217" t="str">
        <f>IFERROR(IF(VLOOKUP(L3744,ActivityList[#Data],13,0)="Yes"," "&amp;Map,"")&amp;IF(VLOOKUP(L3744,ActivityList[#Data],14,0)="Yes"," "&amp;Timeline,IF(VLOOKUP(L3744,ActivityList[#Data],14,0)="Figure"," "&amp;Timeline&amp;Figure,"")),"")</f>
        <v/>
      </c>
      <c r="C3744" s="85" t="str">
        <v>Do exercises indoors</v>
      </c>
      <c r="D3744" s="218" t="str">
        <v>+ Physical Activities</v>
      </c>
      <c r="E3744" s="218" t="str">
        <v>Activities</v>
      </c>
      <c r="F3744" s="219">
        <v>0</v>
      </c>
      <c r="G3744" s="5">
        <v>90</v>
      </c>
      <c r="H3744" s="5" t="str">
        <v>Ethan‚ Jesse</v>
      </c>
      <c r="I3744" s="5" t="str">
        <v>Planned</v>
      </c>
      <c r="J3744" s="220">
        <f>_xlfn.XLOOKUP(G3744,Calendar!$A$2:$A$300,Calendar!$B$2:$B$300)</f>
        <v>43476</v>
      </c>
      <c r="K3744" s="5" t="b">
        <f t="shared" ca="1" si="180"/>
        <v>0</v>
      </c>
      <c r="L3744" s="5" t="str">
        <f t="shared" si="181"/>
        <v>Activities+ Physical Activities90</v>
      </c>
    </row>
    <row r="3745" spans="1:12" hidden="1" x14ac:dyDescent="0.25">
      <c r="A3745" s="217" t="str">
        <f t="shared" si="179"/>
        <v>ƒ __/__</v>
      </c>
      <c r="B3745" s="217" t="str">
        <f>IFERROR(IF(VLOOKUP(L3745,ActivityList[#Data],13,0)="Yes"," "&amp;Map,"")&amp;IF(VLOOKUP(L3745,ActivityList[#Data],14,0)="Yes"," "&amp;Timeline,IF(VLOOKUP(L3745,ActivityList[#Data],14,0)="Figure"," "&amp;Timeline&amp;Figure,"")),"")</f>
        <v/>
      </c>
      <c r="C3745" s="85" t="str">
        <v>Do a physical activity</v>
      </c>
      <c r="D3745" s="218" t="str">
        <v>+ Physical Activities</v>
      </c>
      <c r="E3745" s="218" t="str">
        <v>Activities</v>
      </c>
      <c r="F3745" s="219">
        <v>0</v>
      </c>
      <c r="G3745" s="5">
        <v>91</v>
      </c>
      <c r="H3745" s="5" t="str">
        <v>Ethan‚ Jesse</v>
      </c>
      <c r="I3745" s="5" t="str">
        <v>Planned</v>
      </c>
      <c r="J3745" s="220">
        <f>_xlfn.XLOOKUP(G3745,Calendar!$A$2:$A$300,Calendar!$B$2:$B$300)</f>
        <v>43479</v>
      </c>
      <c r="K3745" s="5" t="b">
        <f t="shared" ca="1" si="180"/>
        <v>0</v>
      </c>
      <c r="L3745" s="5" t="str">
        <f t="shared" si="181"/>
        <v>Activities+ Physical Activities91</v>
      </c>
    </row>
    <row r="3746" spans="1:12" hidden="1" x14ac:dyDescent="0.25">
      <c r="A3746" s="217" t="str">
        <f t="shared" si="179"/>
        <v>ƒ __/__</v>
      </c>
      <c r="B3746" s="217" t="str">
        <f>IFERROR(IF(VLOOKUP(L3746,ActivityList[#Data],13,0)="Yes"," "&amp;Map,"")&amp;IF(VLOOKUP(L3746,ActivityList[#Data],14,0)="Yes"," "&amp;Timeline,IF(VLOOKUP(L3746,ActivityList[#Data],14,0)="Figure"," "&amp;Timeline&amp;Figure,"")),"")</f>
        <v/>
      </c>
      <c r="C3746" s="85" t="str">
        <v>Shovelling snow from the driveway</v>
      </c>
      <c r="D3746" s="218" t="str">
        <v>+ Physical Activities</v>
      </c>
      <c r="E3746" s="218" t="str">
        <v>Activities</v>
      </c>
      <c r="F3746" s="219">
        <v>0</v>
      </c>
      <c r="G3746" s="5">
        <v>93</v>
      </c>
      <c r="H3746" s="5" t="str">
        <v>Ethan‚ Jesse</v>
      </c>
      <c r="I3746" s="5" t="str">
        <v>Planned</v>
      </c>
      <c r="J3746" s="220">
        <f>_xlfn.XLOOKUP(G3746,Calendar!$A$2:$A$300,Calendar!$B$2:$B$300)</f>
        <v>43481</v>
      </c>
      <c r="K3746" s="5" t="b">
        <f t="shared" ca="1" si="180"/>
        <v>0</v>
      </c>
      <c r="L3746" s="5" t="str">
        <f t="shared" si="181"/>
        <v>Activities+ Physical Activities93</v>
      </c>
    </row>
    <row r="3747" spans="1:12" hidden="1" x14ac:dyDescent="0.25">
      <c r="A3747" s="217" t="str">
        <f t="shared" si="179"/>
        <v>ƒ __/__</v>
      </c>
      <c r="B3747" s="217" t="str">
        <f>IFERROR(IF(VLOOKUP(L3747,ActivityList[#Data],13,0)="Yes"," "&amp;Map,"")&amp;IF(VLOOKUP(L3747,ActivityList[#Data],14,0)="Yes"," "&amp;Timeline,IF(VLOOKUP(L3747,ActivityList[#Data],14,0)="Figure"," "&amp;Timeline&amp;Figure,"")),"")</f>
        <v/>
      </c>
      <c r="C3747" s="85" t="str">
        <v>Do exercises indoors</v>
      </c>
      <c r="D3747" s="218" t="str">
        <v>+ Physical Activities</v>
      </c>
      <c r="E3747" s="218" t="str">
        <v>Activities</v>
      </c>
      <c r="F3747" s="219">
        <v>0</v>
      </c>
      <c r="G3747" s="5">
        <v>95</v>
      </c>
      <c r="H3747" s="5" t="str">
        <v>Ethan‚ Jesse</v>
      </c>
      <c r="I3747" s="5" t="str">
        <v>Planned</v>
      </c>
      <c r="J3747" s="220">
        <f>_xlfn.XLOOKUP(G3747,Calendar!$A$2:$A$300,Calendar!$B$2:$B$300)</f>
        <v>43483</v>
      </c>
      <c r="K3747" s="5" t="b">
        <f t="shared" ca="1" si="180"/>
        <v>0</v>
      </c>
      <c r="L3747" s="5" t="str">
        <f t="shared" si="181"/>
        <v>Activities+ Physical Activities95</v>
      </c>
    </row>
    <row r="3748" spans="1:12" hidden="1" x14ac:dyDescent="0.25">
      <c r="A3748" s="217" t="str">
        <f t="shared" si="179"/>
        <v>ƒ __/__</v>
      </c>
      <c r="B3748" s="217" t="str">
        <f>IFERROR(IF(VLOOKUP(L3748,ActivityList[#Data],13,0)="Yes"," "&amp;Map,"")&amp;IF(VLOOKUP(L3748,ActivityList[#Data],14,0)="Yes"," "&amp;Timeline,IF(VLOOKUP(L3748,ActivityList[#Data],14,0)="Figure"," "&amp;Timeline&amp;Figure,"")),"")</f>
        <v/>
      </c>
      <c r="C3748" s="85" t="str">
        <v>Run around inside</v>
      </c>
      <c r="D3748" s="218" t="str">
        <v>+ Physical Activities</v>
      </c>
      <c r="E3748" s="218" t="str">
        <v>Activities</v>
      </c>
      <c r="F3748" s="219">
        <v>0</v>
      </c>
      <c r="G3748" s="5">
        <v>96</v>
      </c>
      <c r="H3748" s="5" t="str">
        <v>Ethan‚ Jesse</v>
      </c>
      <c r="I3748" s="5" t="str">
        <v>Planned</v>
      </c>
      <c r="J3748" s="220">
        <f>_xlfn.XLOOKUP(G3748,Calendar!$A$2:$A$300,Calendar!$B$2:$B$300)</f>
        <v>43486</v>
      </c>
      <c r="K3748" s="5" t="b">
        <f t="shared" ca="1" si="180"/>
        <v>0</v>
      </c>
      <c r="L3748" s="5" t="str">
        <f t="shared" si="181"/>
        <v>Activities+ Physical Activities96</v>
      </c>
    </row>
    <row r="3749" spans="1:12" hidden="1" x14ac:dyDescent="0.25">
      <c r="A3749" s="217" t="str">
        <f t="shared" si="179"/>
        <v>ƒ __/__</v>
      </c>
      <c r="B3749" s="217" t="str">
        <f>IFERROR(IF(VLOOKUP(L3749,ActivityList[#Data],13,0)="Yes"," "&amp;Map,"")&amp;IF(VLOOKUP(L3749,ActivityList[#Data],14,0)="Yes"," "&amp;Timeline,IF(VLOOKUP(L3749,ActivityList[#Data],14,0)="Figure"," "&amp;Timeline&amp;Figure,"")),"")</f>
        <v/>
      </c>
      <c r="C3749" s="85" t="str">
        <v>Go sledding at Staring Lake</v>
      </c>
      <c r="D3749" s="218" t="str">
        <v>+ Physical Activities</v>
      </c>
      <c r="E3749" s="218" t="str">
        <v>Activities</v>
      </c>
      <c r="F3749" s="219">
        <v>0</v>
      </c>
      <c r="G3749" s="5">
        <v>98</v>
      </c>
      <c r="H3749" s="5" t="str">
        <v>Ethan‚ Jesse</v>
      </c>
      <c r="I3749" s="5" t="str">
        <v>Planned</v>
      </c>
      <c r="J3749" s="220">
        <f>_xlfn.XLOOKUP(G3749,Calendar!$A$2:$A$300,Calendar!$B$2:$B$300)</f>
        <v>43488</v>
      </c>
      <c r="K3749" s="5" t="b">
        <f t="shared" ca="1" si="180"/>
        <v>0</v>
      </c>
      <c r="L3749" s="5" t="str">
        <f t="shared" si="181"/>
        <v>Activities+ Physical Activities98</v>
      </c>
    </row>
    <row r="3750" spans="1:12" hidden="1" x14ac:dyDescent="0.25">
      <c r="A3750" s="217" t="str">
        <f t="shared" si="179"/>
        <v>ƒ __/__</v>
      </c>
      <c r="B3750" s="217" t="str">
        <f>IFERROR(IF(VLOOKUP(L3750,ActivityList[#Data],13,0)="Yes"," "&amp;Map,"")&amp;IF(VLOOKUP(L3750,ActivityList[#Data],14,0)="Yes"," "&amp;Timeline,IF(VLOOKUP(L3750,ActivityList[#Data],14,0)="Figure"," "&amp;Timeline&amp;Figure,"")),"")</f>
        <v/>
      </c>
      <c r="C3750" s="85" t="str">
        <v>Run around inside</v>
      </c>
      <c r="D3750" s="218" t="str">
        <v>+ Physical Activities</v>
      </c>
      <c r="E3750" s="218" t="str">
        <v>Activities</v>
      </c>
      <c r="F3750" s="219">
        <v>0</v>
      </c>
      <c r="G3750" s="5">
        <v>100</v>
      </c>
      <c r="H3750" s="5" t="str">
        <v>Ethan‚ Jesse</v>
      </c>
      <c r="I3750" s="5" t="str">
        <v>Planned</v>
      </c>
      <c r="J3750" s="220">
        <f>_xlfn.XLOOKUP(G3750,Calendar!$A$2:$A$300,Calendar!$B$2:$B$300)</f>
        <v>43490</v>
      </c>
      <c r="K3750" s="5" t="b">
        <f t="shared" ca="1" si="180"/>
        <v>0</v>
      </c>
      <c r="L3750" s="5" t="str">
        <f t="shared" si="181"/>
        <v>Activities+ Physical Activities100</v>
      </c>
    </row>
    <row r="3751" spans="1:12" hidden="1" x14ac:dyDescent="0.25">
      <c r="A3751" s="217" t="str">
        <f t="shared" si="179"/>
        <v>ƒ __/__</v>
      </c>
      <c r="B3751" s="217" t="str">
        <f>IFERROR(IF(VLOOKUP(L3751,ActivityList[#Data],13,0)="Yes"," "&amp;Map,"")&amp;IF(VLOOKUP(L3751,ActivityList[#Data],14,0)="Yes"," "&amp;Timeline,IF(VLOOKUP(L3751,ActivityList[#Data],14,0)="Figure"," "&amp;Timeline&amp;Figure,"")),"")</f>
        <v/>
      </c>
      <c r="C3751" s="85" t="str">
        <v>Do exercises indoors</v>
      </c>
      <c r="D3751" s="218" t="str">
        <v>+ Physical Activities</v>
      </c>
      <c r="E3751" s="218" t="str">
        <v>Activities</v>
      </c>
      <c r="F3751" s="219">
        <v>0</v>
      </c>
      <c r="G3751" s="5">
        <v>101</v>
      </c>
      <c r="H3751" s="5" t="str">
        <v>Ethan‚ Jesse</v>
      </c>
      <c r="I3751" s="5" t="str">
        <v>Planned</v>
      </c>
      <c r="J3751" s="220">
        <f>_xlfn.XLOOKUP(G3751,Calendar!$A$2:$A$300,Calendar!$B$2:$B$300)</f>
        <v>43493</v>
      </c>
      <c r="K3751" s="5" t="b">
        <f t="shared" ca="1" si="180"/>
        <v>0</v>
      </c>
      <c r="L3751" s="5" t="str">
        <f t="shared" si="181"/>
        <v>Activities+ Physical Activities101</v>
      </c>
    </row>
    <row r="3752" spans="1:12" hidden="1" x14ac:dyDescent="0.25">
      <c r="A3752" s="217" t="str">
        <f t="shared" si="179"/>
        <v>ƒ __/__</v>
      </c>
      <c r="B3752" s="217" t="str">
        <f>IFERROR(IF(VLOOKUP(L3752,ActivityList[#Data],13,0)="Yes"," "&amp;Map,"")&amp;IF(VLOOKUP(L3752,ActivityList[#Data],14,0)="Yes"," "&amp;Timeline,IF(VLOOKUP(L3752,ActivityList[#Data],14,0)="Figure"," "&amp;Timeline&amp;Figure,"")),"")</f>
        <v/>
      </c>
      <c r="C3752" s="85" t="str">
        <v>Do exercises indoors</v>
      </c>
      <c r="D3752" s="218" t="str">
        <v>+ Physical Activities</v>
      </c>
      <c r="E3752" s="218" t="str">
        <v>Activities</v>
      </c>
      <c r="F3752" s="219">
        <v>0</v>
      </c>
      <c r="G3752" s="5">
        <v>103</v>
      </c>
      <c r="H3752" s="5" t="str">
        <v>Ethan‚ Jesse</v>
      </c>
      <c r="I3752" s="5" t="str">
        <v>Planned</v>
      </c>
      <c r="J3752" s="220">
        <f>_xlfn.XLOOKUP(G3752,Calendar!$A$2:$A$300,Calendar!$B$2:$B$300)</f>
        <v>43495</v>
      </c>
      <c r="K3752" s="5" t="b">
        <f t="shared" ca="1" si="180"/>
        <v>0</v>
      </c>
      <c r="L3752" s="5" t="str">
        <f t="shared" si="181"/>
        <v>Activities+ Physical Activities103</v>
      </c>
    </row>
    <row r="3753" spans="1:12" hidden="1" x14ac:dyDescent="0.25">
      <c r="A3753" s="217" t="str">
        <f t="shared" si="179"/>
        <v>ƒ __/__</v>
      </c>
      <c r="B3753" s="217" t="str">
        <f>IFERROR(IF(VLOOKUP(L3753,ActivityList[#Data],13,0)="Yes"," "&amp;Map,"")&amp;IF(VLOOKUP(L3753,ActivityList[#Data],14,0)="Yes"," "&amp;Timeline,IF(VLOOKUP(L3753,ActivityList[#Data],14,0)="Figure"," "&amp;Timeline&amp;Figure,"")),"")</f>
        <v/>
      </c>
      <c r="C3753" s="85" t="str">
        <v>Run around inside</v>
      </c>
      <c r="D3753" s="218" t="str">
        <v>+ Physical Activities</v>
      </c>
      <c r="E3753" s="218" t="str">
        <v>Activities</v>
      </c>
      <c r="F3753" s="219">
        <v>0</v>
      </c>
      <c r="G3753" s="5">
        <v>105</v>
      </c>
      <c r="H3753" s="5" t="str">
        <v>Ethan‚ Jesse</v>
      </c>
      <c r="I3753" s="5" t="str">
        <v>Planned</v>
      </c>
      <c r="J3753" s="220">
        <f>_xlfn.XLOOKUP(G3753,Calendar!$A$2:$A$300,Calendar!$B$2:$B$300)</f>
        <v>43497</v>
      </c>
      <c r="K3753" s="5" t="b">
        <f t="shared" ca="1" si="180"/>
        <v>0</v>
      </c>
      <c r="L3753" s="5" t="str">
        <f t="shared" si="181"/>
        <v>Activities+ Physical Activities105</v>
      </c>
    </row>
    <row r="3754" spans="1:12" hidden="1" x14ac:dyDescent="0.25">
      <c r="A3754" s="217" t="str">
        <f t="shared" si="179"/>
        <v>ƒ __/__</v>
      </c>
      <c r="B3754" s="217" t="str">
        <f>IFERROR(IF(VLOOKUP(L3754,ActivityList[#Data],13,0)="Yes"," "&amp;Map,"")&amp;IF(VLOOKUP(L3754,ActivityList[#Data],14,0)="Yes"," "&amp;Timeline,IF(VLOOKUP(L3754,ActivityList[#Data],14,0)="Figure"," "&amp;Timeline&amp;Figure,"")),"")</f>
        <v/>
      </c>
      <c r="C3754" s="85" t="str">
        <v>Dancing</v>
      </c>
      <c r="D3754" s="218" t="str">
        <v>+ Physical Activities</v>
      </c>
      <c r="E3754" s="218" t="str">
        <v>Activities</v>
      </c>
      <c r="F3754" s="219">
        <v>0</v>
      </c>
      <c r="G3754" s="5">
        <v>106</v>
      </c>
      <c r="H3754" s="5" t="str">
        <v>Ethan‚ Jesse</v>
      </c>
      <c r="I3754" s="5" t="str">
        <v>Planned</v>
      </c>
      <c r="J3754" s="220">
        <f>_xlfn.XLOOKUP(G3754,Calendar!$A$2:$A$300,Calendar!$B$2:$B$300)</f>
        <v>43500</v>
      </c>
      <c r="K3754" s="5" t="b">
        <f t="shared" ca="1" si="180"/>
        <v>0</v>
      </c>
      <c r="L3754" s="5" t="str">
        <f t="shared" si="181"/>
        <v>Activities+ Physical Activities106</v>
      </c>
    </row>
    <row r="3755" spans="1:12" hidden="1" x14ac:dyDescent="0.25">
      <c r="A3755" s="217" t="str">
        <f t="shared" si="179"/>
        <v>ƒ __/__</v>
      </c>
      <c r="B3755" s="217" t="str">
        <f>IFERROR(IF(VLOOKUP(L3755,ActivityList[#Data],13,0)="Yes"," "&amp;Map,"")&amp;IF(VLOOKUP(L3755,ActivityList[#Data],14,0)="Yes"," "&amp;Timeline,IF(VLOOKUP(L3755,ActivityList[#Data],14,0)="Figure"," "&amp;Timeline&amp;Figure,"")),"")</f>
        <v/>
      </c>
      <c r="C3755" s="85" t="str">
        <v>Shovelling snow from the driveway</v>
      </c>
      <c r="D3755" s="218" t="str">
        <v>+ Physical Activities</v>
      </c>
      <c r="E3755" s="218" t="str">
        <v>Activities</v>
      </c>
      <c r="F3755" s="219">
        <v>0</v>
      </c>
      <c r="G3755" s="5">
        <v>108</v>
      </c>
      <c r="H3755" s="5" t="str">
        <v>Ethan‚ Jesse</v>
      </c>
      <c r="I3755" s="5" t="str">
        <v>Planned</v>
      </c>
      <c r="J3755" s="220">
        <f>_xlfn.XLOOKUP(G3755,Calendar!$A$2:$A$300,Calendar!$B$2:$B$300)</f>
        <v>43502</v>
      </c>
      <c r="K3755" s="5" t="b">
        <f t="shared" ca="1" si="180"/>
        <v>0</v>
      </c>
      <c r="L3755" s="5" t="str">
        <f t="shared" si="181"/>
        <v>Activities+ Physical Activities108</v>
      </c>
    </row>
    <row r="3756" spans="1:12" hidden="1" x14ac:dyDescent="0.25">
      <c r="A3756" s="217" t="str">
        <f t="shared" si="179"/>
        <v>ƒ __/__</v>
      </c>
      <c r="B3756" s="217" t="str">
        <f>IFERROR(IF(VLOOKUP(L3756,ActivityList[#Data],13,0)="Yes"," "&amp;Map,"")&amp;IF(VLOOKUP(L3756,ActivityList[#Data],14,0)="Yes"," "&amp;Timeline,IF(VLOOKUP(L3756,ActivityList[#Data],14,0)="Figure"," "&amp;Timeline&amp;Figure,"")),"")</f>
        <v/>
      </c>
      <c r="C3756" s="85" t="str">
        <v>Learn the exercises for the 7-minute workout</v>
      </c>
      <c r="D3756" s="218" t="str">
        <v>+ Physical Activities</v>
      </c>
      <c r="E3756" s="218" t="str">
        <v>Activities</v>
      </c>
      <c r="F3756" s="219">
        <v>0</v>
      </c>
      <c r="G3756" s="5">
        <v>110</v>
      </c>
      <c r="H3756" s="5" t="str">
        <v>Ethan‚ Jesse</v>
      </c>
      <c r="I3756" s="5" t="str">
        <v>Planned</v>
      </c>
      <c r="J3756" s="220">
        <f>_xlfn.XLOOKUP(G3756,Calendar!$A$2:$A$300,Calendar!$B$2:$B$300)</f>
        <v>43504</v>
      </c>
      <c r="K3756" s="5" t="b">
        <f t="shared" ca="1" si="180"/>
        <v>0</v>
      </c>
      <c r="L3756" s="5" t="str">
        <f t="shared" si="181"/>
        <v>Activities+ Physical Activities110</v>
      </c>
    </row>
    <row r="3757" spans="1:12" hidden="1" x14ac:dyDescent="0.25">
      <c r="A3757" s="217" t="str">
        <f t="shared" si="179"/>
        <v>ƒ __/__</v>
      </c>
      <c r="B3757" s="217" t="str">
        <f>IFERROR(IF(VLOOKUP(L3757,ActivityList[#Data],13,0)="Yes"," "&amp;Map,"")&amp;IF(VLOOKUP(L3757,ActivityList[#Data],14,0)="Yes"," "&amp;Timeline,IF(VLOOKUP(L3757,ActivityList[#Data],14,0)="Figure"," "&amp;Timeline&amp;Figure,"")),"")</f>
        <v/>
      </c>
      <c r="C3757" s="85" t="str">
        <v>Complete the 7-minute workout</v>
      </c>
      <c r="D3757" s="218" t="str">
        <v>+ Physical Activities</v>
      </c>
      <c r="E3757" s="218" t="str">
        <v>Activities</v>
      </c>
      <c r="F3757" s="219">
        <v>0</v>
      </c>
      <c r="G3757" s="5">
        <v>111</v>
      </c>
      <c r="H3757" s="5" t="str">
        <v>Ethan‚ Jesse</v>
      </c>
      <c r="I3757" s="5" t="str">
        <v>Planned</v>
      </c>
      <c r="J3757" s="220">
        <f>_xlfn.XLOOKUP(G3757,Calendar!$A$2:$A$300,Calendar!$B$2:$B$300)</f>
        <v>43507</v>
      </c>
      <c r="K3757" s="5" t="b">
        <f t="shared" ca="1" si="180"/>
        <v>0</v>
      </c>
      <c r="L3757" s="5" t="str">
        <f t="shared" si="181"/>
        <v>Activities+ Physical Activities111</v>
      </c>
    </row>
    <row r="3758" spans="1:12" hidden="1" x14ac:dyDescent="0.25">
      <c r="A3758" s="217" t="str">
        <f t="shared" si="179"/>
        <v>ƒ __/__</v>
      </c>
      <c r="B3758" s="217" t="str">
        <f>IFERROR(IF(VLOOKUP(L3758,ActivityList[#Data],13,0)="Yes"," "&amp;Map,"")&amp;IF(VLOOKUP(L3758,ActivityList[#Data],14,0)="Yes"," "&amp;Timeline,IF(VLOOKUP(L3758,ActivityList[#Data],14,0)="Figure"," "&amp;Timeline&amp;Figure,"")),"")</f>
        <v/>
      </c>
      <c r="C3758" s="85" t="str">
        <v>Complete the 7-minute workout</v>
      </c>
      <c r="D3758" s="218" t="str">
        <v>+ Physical Activities</v>
      </c>
      <c r="E3758" s="218" t="str">
        <v>Activities</v>
      </c>
      <c r="F3758" s="219">
        <v>0</v>
      </c>
      <c r="G3758" s="5">
        <v>113</v>
      </c>
      <c r="H3758" s="5" t="str">
        <v>Ethan‚ Jesse</v>
      </c>
      <c r="I3758" s="5" t="str">
        <v>Planned</v>
      </c>
      <c r="J3758" s="220">
        <f>_xlfn.XLOOKUP(G3758,Calendar!$A$2:$A$300,Calendar!$B$2:$B$300)</f>
        <v>43509</v>
      </c>
      <c r="K3758" s="5" t="b">
        <f t="shared" ca="1" si="180"/>
        <v>0</v>
      </c>
      <c r="L3758" s="5" t="str">
        <f t="shared" si="181"/>
        <v>Activities+ Physical Activities113</v>
      </c>
    </row>
    <row r="3759" spans="1:12" hidden="1" x14ac:dyDescent="0.25">
      <c r="A3759" s="217" t="str">
        <f t="shared" si="179"/>
        <v>ƒ __/__</v>
      </c>
      <c r="B3759" s="217" t="str">
        <f>IFERROR(IF(VLOOKUP(L3759,ActivityList[#Data],13,0)="Yes"," "&amp;Map,"")&amp;IF(VLOOKUP(L3759,ActivityList[#Data],14,0)="Yes"," "&amp;Timeline,IF(VLOOKUP(L3759,ActivityList[#Data],14,0)="Figure"," "&amp;Timeline&amp;Figure,"")),"")</f>
        <v/>
      </c>
      <c r="C3759" s="85" t="str">
        <v>Complete the 7-minute workout</v>
      </c>
      <c r="D3759" s="218" t="str">
        <v>+ Physical Activities</v>
      </c>
      <c r="E3759" s="218" t="str">
        <v>Activities</v>
      </c>
      <c r="F3759" s="219">
        <v>0</v>
      </c>
      <c r="G3759" s="5">
        <v>115</v>
      </c>
      <c r="H3759" s="5" t="str">
        <v>Ethan‚ Jesse</v>
      </c>
      <c r="I3759" s="5" t="str">
        <v>Planned</v>
      </c>
      <c r="J3759" s="220">
        <f>_xlfn.XLOOKUP(G3759,Calendar!$A$2:$A$300,Calendar!$B$2:$B$300)</f>
        <v>43511</v>
      </c>
      <c r="K3759" s="5" t="b">
        <f t="shared" ca="1" si="180"/>
        <v>0</v>
      </c>
      <c r="L3759" s="5" t="str">
        <f t="shared" si="181"/>
        <v>Activities+ Physical Activities115</v>
      </c>
    </row>
    <row r="3760" spans="1:12" hidden="1" x14ac:dyDescent="0.25">
      <c r="A3760" s="217" t="str">
        <f t="shared" si="179"/>
        <v>ƒ __/__</v>
      </c>
      <c r="B3760" s="217" t="str">
        <f>IFERROR(IF(VLOOKUP(L3760,ActivityList[#Data],13,0)="Yes"," "&amp;Map,"")&amp;IF(VLOOKUP(L3760,ActivityList[#Data],14,0)="Yes"," "&amp;Timeline,IF(VLOOKUP(L3760,ActivityList[#Data],14,0)="Figure"," "&amp;Timeline&amp;Figure,"")),"")</f>
        <v/>
      </c>
      <c r="C3760" s="85" t="str">
        <v>Complete the 7-minute workout</v>
      </c>
      <c r="D3760" s="218" t="str">
        <v>+ Physical Activities</v>
      </c>
      <c r="E3760" s="218" t="str">
        <v>Activities</v>
      </c>
      <c r="F3760" s="219">
        <v>0</v>
      </c>
      <c r="G3760" s="5">
        <v>116</v>
      </c>
      <c r="H3760" s="5" t="str">
        <v>Ethan‚ Jesse</v>
      </c>
      <c r="I3760" s="5" t="str">
        <v>Planned</v>
      </c>
      <c r="J3760" s="220">
        <f>_xlfn.XLOOKUP(G3760,Calendar!$A$2:$A$300,Calendar!$B$2:$B$300)</f>
        <v>43514</v>
      </c>
      <c r="K3760" s="5" t="b">
        <f t="shared" ca="1" si="180"/>
        <v>0</v>
      </c>
      <c r="L3760" s="5" t="str">
        <f t="shared" si="181"/>
        <v>Activities+ Physical Activities116</v>
      </c>
    </row>
    <row r="3761" spans="1:12" hidden="1" x14ac:dyDescent="0.25">
      <c r="A3761" s="217" t="str">
        <f t="shared" si="179"/>
        <v>ƒ __/__</v>
      </c>
      <c r="B3761" s="217" t="str">
        <f>IFERROR(IF(VLOOKUP(L3761,ActivityList[#Data],13,0)="Yes"," "&amp;Map,"")&amp;IF(VLOOKUP(L3761,ActivityList[#Data],14,0)="Yes"," "&amp;Timeline,IF(VLOOKUP(L3761,ActivityList[#Data],14,0)="Figure"," "&amp;Timeline&amp;Figure,"")),"")</f>
        <v/>
      </c>
      <c r="C3761" s="85" t="str">
        <v>Complete the 7-minute workout</v>
      </c>
      <c r="D3761" s="218" t="str">
        <v>+ Physical Activities</v>
      </c>
      <c r="E3761" s="218" t="str">
        <v>Activities</v>
      </c>
      <c r="F3761" s="219">
        <v>0</v>
      </c>
      <c r="G3761" s="5">
        <v>118</v>
      </c>
      <c r="H3761" s="5" t="str">
        <v>Ethan‚ Jesse</v>
      </c>
      <c r="I3761" s="5" t="str">
        <v>Planned</v>
      </c>
      <c r="J3761" s="220">
        <f>_xlfn.XLOOKUP(G3761,Calendar!$A$2:$A$300,Calendar!$B$2:$B$300)</f>
        <v>43516</v>
      </c>
      <c r="K3761" s="5" t="b">
        <f t="shared" ca="1" si="180"/>
        <v>0</v>
      </c>
      <c r="L3761" s="5" t="str">
        <f t="shared" si="181"/>
        <v>Activities+ Physical Activities118</v>
      </c>
    </row>
    <row r="3762" spans="1:12" hidden="1" x14ac:dyDescent="0.25">
      <c r="A3762" s="217" t="str">
        <f t="shared" si="179"/>
        <v>ƒ __/__</v>
      </c>
      <c r="B3762" s="217" t="str">
        <f>IFERROR(IF(VLOOKUP(L3762,ActivityList[#Data],13,0)="Yes"," "&amp;Map,"")&amp;IF(VLOOKUP(L3762,ActivityList[#Data],14,0)="Yes"," "&amp;Timeline,IF(VLOOKUP(L3762,ActivityList[#Data],14,0)="Figure"," "&amp;Timeline&amp;Figure,"")),"")</f>
        <v/>
      </c>
      <c r="C3762" s="85" t="str">
        <v>Go ice skating at Tarnhill Park</v>
      </c>
      <c r="D3762" s="218" t="str">
        <v>+ Physical Activities</v>
      </c>
      <c r="E3762" s="218" t="str">
        <v>Activities</v>
      </c>
      <c r="F3762" s="219">
        <v>0</v>
      </c>
      <c r="G3762" s="5">
        <v>120</v>
      </c>
      <c r="H3762" s="5" t="str">
        <v>Ethan‚ Jesse</v>
      </c>
      <c r="I3762" s="5" t="str">
        <v>Planned</v>
      </c>
      <c r="J3762" s="220">
        <f>_xlfn.XLOOKUP(G3762,Calendar!$A$2:$A$300,Calendar!$B$2:$B$300)</f>
        <v>43518</v>
      </c>
      <c r="K3762" s="5" t="b">
        <f t="shared" ca="1" si="180"/>
        <v>0</v>
      </c>
      <c r="L3762" s="5" t="str">
        <f t="shared" si="181"/>
        <v>Activities+ Physical Activities120</v>
      </c>
    </row>
    <row r="3763" spans="1:12" hidden="1" x14ac:dyDescent="0.25">
      <c r="A3763" s="217" t="str">
        <f t="shared" si="179"/>
        <v>ƒ __/__</v>
      </c>
      <c r="B3763" s="217" t="str">
        <f>IFERROR(IF(VLOOKUP(L3763,ActivityList[#Data],13,0)="Yes"," "&amp;Map,"")&amp;IF(VLOOKUP(L3763,ActivityList[#Data],14,0)="Yes"," "&amp;Timeline,IF(VLOOKUP(L3763,ActivityList[#Data],14,0)="Figure"," "&amp;Timeline&amp;Figure,"")),"")</f>
        <v/>
      </c>
      <c r="C3763" s="85" t="str">
        <v>Complete the 7-minute workout</v>
      </c>
      <c r="D3763" s="218" t="str">
        <v>+ Physical Activities</v>
      </c>
      <c r="E3763" s="218" t="str">
        <v>Activities</v>
      </c>
      <c r="F3763" s="219">
        <v>0</v>
      </c>
      <c r="G3763" s="5">
        <v>121</v>
      </c>
      <c r="H3763" s="5" t="str">
        <v>Ethan‚ Jesse</v>
      </c>
      <c r="I3763" s="5" t="str">
        <v>Planned</v>
      </c>
      <c r="J3763" s="220">
        <f>_xlfn.XLOOKUP(G3763,Calendar!$A$2:$A$300,Calendar!$B$2:$B$300)</f>
        <v>43521</v>
      </c>
      <c r="K3763" s="5" t="b">
        <f t="shared" ca="1" si="180"/>
        <v>0</v>
      </c>
      <c r="L3763" s="5" t="str">
        <f t="shared" si="181"/>
        <v>Activities+ Physical Activities121</v>
      </c>
    </row>
    <row r="3764" spans="1:12" hidden="1" x14ac:dyDescent="0.25">
      <c r="A3764" s="217" t="str">
        <f t="shared" si="179"/>
        <v>ƒ __/__</v>
      </c>
      <c r="B3764" s="217" t="str">
        <f>IFERROR(IF(VLOOKUP(L3764,ActivityList[#Data],13,0)="Yes"," "&amp;Map,"")&amp;IF(VLOOKUP(L3764,ActivityList[#Data],14,0)="Yes"," "&amp;Timeline,IF(VLOOKUP(L3764,ActivityList[#Data],14,0)="Figure"," "&amp;Timeline&amp;Figure,"")),"")</f>
        <v/>
      </c>
      <c r="C3764" s="85" t="str">
        <v>Complete the 7-minute workout</v>
      </c>
      <c r="D3764" s="218" t="str">
        <v>+ Physical Activities</v>
      </c>
      <c r="E3764" s="218" t="str">
        <v>Activities</v>
      </c>
      <c r="F3764" s="219">
        <v>0</v>
      </c>
      <c r="G3764" s="5">
        <v>123</v>
      </c>
      <c r="H3764" s="5" t="str">
        <v>Ethan‚ Jesse</v>
      </c>
      <c r="I3764" s="5" t="str">
        <v>Planned</v>
      </c>
      <c r="J3764" s="220">
        <f>_xlfn.XLOOKUP(G3764,Calendar!$A$2:$A$300,Calendar!$B$2:$B$300)</f>
        <v>43523</v>
      </c>
      <c r="K3764" s="5" t="b">
        <f t="shared" ca="1" si="180"/>
        <v>0</v>
      </c>
      <c r="L3764" s="5" t="str">
        <f t="shared" si="181"/>
        <v>Activities+ Physical Activities123</v>
      </c>
    </row>
    <row r="3765" spans="1:12" hidden="1" x14ac:dyDescent="0.25">
      <c r="A3765" s="217" t="str">
        <f t="shared" si="179"/>
        <v>ƒ __/__</v>
      </c>
      <c r="B3765" s="217" t="str">
        <f>IFERROR(IF(VLOOKUP(L3765,ActivityList[#Data],13,0)="Yes"," "&amp;Map,"")&amp;IF(VLOOKUP(L3765,ActivityList[#Data],14,0)="Yes"," "&amp;Timeline,IF(VLOOKUP(L3765,ActivityList[#Data],14,0)="Figure"," "&amp;Timeline&amp;Figure,"")),"")</f>
        <v/>
      </c>
      <c r="C3765" s="85" t="str">
        <v>Shovelling snow from the driveway</v>
      </c>
      <c r="D3765" s="218" t="str">
        <v>+ Physical Activities</v>
      </c>
      <c r="E3765" s="218" t="str">
        <v>Activities</v>
      </c>
      <c r="F3765" s="219">
        <v>0</v>
      </c>
      <c r="G3765" s="5">
        <v>125</v>
      </c>
      <c r="H3765" s="5" t="str">
        <v>Ethan‚ Jesse</v>
      </c>
      <c r="I3765" s="5" t="str">
        <v>Planned</v>
      </c>
      <c r="J3765" s="220">
        <f>_xlfn.XLOOKUP(G3765,Calendar!$A$2:$A$300,Calendar!$B$2:$B$300)</f>
        <v>43525</v>
      </c>
      <c r="K3765" s="5" t="b">
        <f t="shared" ca="1" si="180"/>
        <v>0</v>
      </c>
      <c r="L3765" s="5" t="str">
        <f t="shared" si="181"/>
        <v>Activities+ Physical Activities125</v>
      </c>
    </row>
    <row r="3766" spans="1:12" hidden="1" x14ac:dyDescent="0.25">
      <c r="A3766" s="217" t="str">
        <f t="shared" si="179"/>
        <v>ƒ __/__</v>
      </c>
      <c r="B3766" s="217" t="str">
        <f>IFERROR(IF(VLOOKUP(L3766,ActivityList[#Data],13,0)="Yes"," "&amp;Map,"")&amp;IF(VLOOKUP(L3766,ActivityList[#Data],14,0)="Yes"," "&amp;Timeline,IF(VLOOKUP(L3766,ActivityList[#Data],14,0)="Figure"," "&amp;Timeline&amp;Figure,"")),"")</f>
        <v/>
      </c>
      <c r="C3766" s="85" t="str">
        <v>Go swimming at Marsh Park</v>
      </c>
      <c r="D3766" s="218" t="str">
        <v>+ Physical Activities</v>
      </c>
      <c r="E3766" s="218" t="str">
        <v>Activities</v>
      </c>
      <c r="F3766" s="219">
        <v>0</v>
      </c>
      <c r="G3766" s="5">
        <v>126</v>
      </c>
      <c r="H3766" s="5" t="str">
        <v>Ethan‚ Jesse</v>
      </c>
      <c r="I3766" s="5" t="str">
        <v>Planned</v>
      </c>
      <c r="J3766" s="220">
        <f>_xlfn.XLOOKUP(G3766,Calendar!$A$2:$A$300,Calendar!$B$2:$B$300)</f>
        <v>43528</v>
      </c>
      <c r="K3766" s="5" t="b">
        <f t="shared" ca="1" si="180"/>
        <v>0</v>
      </c>
      <c r="L3766" s="5" t="str">
        <f t="shared" si="181"/>
        <v>Activities+ Physical Activities126</v>
      </c>
    </row>
    <row r="3767" spans="1:12" hidden="1" x14ac:dyDescent="0.25">
      <c r="A3767" s="217" t="str">
        <f t="shared" si="179"/>
        <v>ƒ __/__</v>
      </c>
      <c r="B3767" s="217" t="str">
        <f>IFERROR(IF(VLOOKUP(L3767,ActivityList[#Data],13,0)="Yes"," "&amp;Map,"")&amp;IF(VLOOKUP(L3767,ActivityList[#Data],14,0)="Yes"," "&amp;Timeline,IF(VLOOKUP(L3767,ActivityList[#Data],14,0)="Figure"," "&amp;Timeline&amp;Figure,"")),"")</f>
        <v/>
      </c>
      <c r="C3767" s="85" t="str">
        <v>Complete the 7-minute workout</v>
      </c>
      <c r="D3767" s="218" t="str">
        <v>+ Physical Activities</v>
      </c>
      <c r="E3767" s="218" t="str">
        <v>Activities</v>
      </c>
      <c r="F3767" s="219">
        <v>0</v>
      </c>
      <c r="G3767" s="5">
        <v>128</v>
      </c>
      <c r="H3767" s="5" t="str">
        <v>Ethan‚ Jesse</v>
      </c>
      <c r="I3767" s="5" t="str">
        <v>Planned</v>
      </c>
      <c r="J3767" s="220">
        <f>_xlfn.XLOOKUP(G3767,Calendar!$A$2:$A$300,Calendar!$B$2:$B$300)</f>
        <v>43530</v>
      </c>
      <c r="K3767" s="5" t="b">
        <f t="shared" ca="1" si="180"/>
        <v>0</v>
      </c>
      <c r="L3767" s="5" t="str">
        <f t="shared" si="181"/>
        <v>Activities+ Physical Activities128</v>
      </c>
    </row>
    <row r="3768" spans="1:12" hidden="1" x14ac:dyDescent="0.25">
      <c r="A3768" s="217" t="str">
        <f t="shared" si="179"/>
        <v>ƒ __/__</v>
      </c>
      <c r="B3768" s="217" t="str">
        <f>IFERROR(IF(VLOOKUP(L3768,ActivityList[#Data],13,0)="Yes"," "&amp;Map,"")&amp;IF(VLOOKUP(L3768,ActivityList[#Data],14,0)="Yes"," "&amp;Timeline,IF(VLOOKUP(L3768,ActivityList[#Data],14,0)="Figure"," "&amp;Timeline&amp;Figure,"")),"")</f>
        <v/>
      </c>
      <c r="C3768" s="85" t="str">
        <v>Complete the 7-minute workout</v>
      </c>
      <c r="D3768" s="218" t="str">
        <v>+ Physical Activities</v>
      </c>
      <c r="E3768" s="218" t="str">
        <v>Activities</v>
      </c>
      <c r="F3768" s="219">
        <v>0</v>
      </c>
      <c r="G3768" s="5">
        <v>130</v>
      </c>
      <c r="H3768" s="5" t="str">
        <v>Ethan‚ Jesse</v>
      </c>
      <c r="I3768" s="5" t="str">
        <v>Planned</v>
      </c>
      <c r="J3768" s="220">
        <f>_xlfn.XLOOKUP(G3768,Calendar!$A$2:$A$300,Calendar!$B$2:$B$300)</f>
        <v>43532</v>
      </c>
      <c r="K3768" s="5" t="b">
        <f t="shared" ca="1" si="180"/>
        <v>0</v>
      </c>
      <c r="L3768" s="5" t="str">
        <f t="shared" si="181"/>
        <v>Activities+ Physical Activities130</v>
      </c>
    </row>
    <row r="3769" spans="1:12" hidden="1" x14ac:dyDescent="0.25">
      <c r="A3769" s="217" t="str">
        <f t="shared" si="179"/>
        <v>ƒ __/__</v>
      </c>
      <c r="B3769" s="217" t="str">
        <f>IFERROR(IF(VLOOKUP(L3769,ActivityList[#Data],13,0)="Yes"," "&amp;Map,"")&amp;IF(VLOOKUP(L3769,ActivityList[#Data],14,0)="Yes"," "&amp;Timeline,IF(VLOOKUP(L3769,ActivityList[#Data],14,0)="Figure"," "&amp;Timeline&amp;Figure,"")),"")</f>
        <v/>
      </c>
      <c r="C3769" s="85" t="str">
        <v>Complete the 7-minute workout</v>
      </c>
      <c r="D3769" s="218" t="str">
        <v>+ Physical Activities</v>
      </c>
      <c r="E3769" s="218" t="str">
        <v>Activities</v>
      </c>
      <c r="F3769" s="219">
        <v>0</v>
      </c>
      <c r="G3769" s="5">
        <v>131</v>
      </c>
      <c r="H3769" s="5" t="str">
        <v>Ethan‚ Jesse</v>
      </c>
      <c r="I3769" s="5" t="str">
        <v>Planned</v>
      </c>
      <c r="J3769" s="220">
        <f>_xlfn.XLOOKUP(G3769,Calendar!$A$2:$A$300,Calendar!$B$2:$B$300)</f>
        <v>43535</v>
      </c>
      <c r="K3769" s="5" t="b">
        <f t="shared" ca="1" si="180"/>
        <v>0</v>
      </c>
      <c r="L3769" s="5" t="str">
        <f t="shared" si="181"/>
        <v>Activities+ Physical Activities131</v>
      </c>
    </row>
    <row r="3770" spans="1:12" hidden="1" x14ac:dyDescent="0.25">
      <c r="A3770" s="217" t="str">
        <f t="shared" si="179"/>
        <v>ƒ __/__</v>
      </c>
      <c r="B3770" s="217" t="str">
        <f>IFERROR(IF(VLOOKUP(L3770,ActivityList[#Data],13,0)="Yes"," "&amp;Map,"")&amp;IF(VLOOKUP(L3770,ActivityList[#Data],14,0)="Yes"," "&amp;Timeline,IF(VLOOKUP(L3770,ActivityList[#Data],14,0)="Figure"," "&amp;Timeline&amp;Figure,"")),"")</f>
        <v/>
      </c>
      <c r="C3770" s="85" t="str">
        <v>Swimming at Marsh Park</v>
      </c>
      <c r="D3770" s="218" t="str">
        <v>+ Physical Activities</v>
      </c>
      <c r="E3770" s="218" t="str">
        <v>Activities</v>
      </c>
      <c r="F3770" s="219">
        <v>0</v>
      </c>
      <c r="G3770" s="5">
        <v>133</v>
      </c>
      <c r="H3770" s="5" t="str">
        <v>Ethan‚ Jesse</v>
      </c>
      <c r="I3770" s="5" t="str">
        <v>Planned</v>
      </c>
      <c r="J3770" s="220">
        <f>_xlfn.XLOOKUP(G3770,Calendar!$A$2:$A$300,Calendar!$B$2:$B$300)</f>
        <v>43537</v>
      </c>
      <c r="K3770" s="5" t="b">
        <f t="shared" ca="1" si="180"/>
        <v>0</v>
      </c>
      <c r="L3770" s="5" t="str">
        <f t="shared" si="181"/>
        <v>Activities+ Physical Activities133</v>
      </c>
    </row>
    <row r="3771" spans="1:12" hidden="1" x14ac:dyDescent="0.25">
      <c r="A3771" s="217" t="str">
        <f t="shared" si="179"/>
        <v>ƒ __/__</v>
      </c>
      <c r="B3771" s="217" t="str">
        <f>IFERROR(IF(VLOOKUP(L3771,ActivityList[#Data],13,0)="Yes"," "&amp;Map,"")&amp;IF(VLOOKUP(L3771,ActivityList[#Data],14,0)="Yes"," "&amp;Timeline,IF(VLOOKUP(L3771,ActivityList[#Data],14,0)="Figure"," "&amp;Timeline&amp;Figure,"")),"")</f>
        <v/>
      </c>
      <c r="C3771" s="85" t="str">
        <v>Complete the 7-minute workout</v>
      </c>
      <c r="D3771" s="218" t="str">
        <v>+ Physical Activities</v>
      </c>
      <c r="E3771" s="218" t="str">
        <v>Activities</v>
      </c>
      <c r="F3771" s="219">
        <v>0</v>
      </c>
      <c r="G3771" s="5">
        <v>135</v>
      </c>
      <c r="H3771" s="5" t="str">
        <v>Ethan‚ Jesse</v>
      </c>
      <c r="I3771" s="5" t="str">
        <v>Planned</v>
      </c>
      <c r="J3771" s="220">
        <f>_xlfn.XLOOKUP(G3771,Calendar!$A$2:$A$300,Calendar!$B$2:$B$300)</f>
        <v>43539</v>
      </c>
      <c r="K3771" s="5" t="b">
        <f t="shared" ca="1" si="180"/>
        <v>0</v>
      </c>
      <c r="L3771" s="5" t="str">
        <f t="shared" si="181"/>
        <v>Activities+ Physical Activities135</v>
      </c>
    </row>
    <row r="3772" spans="1:12" hidden="1" x14ac:dyDescent="0.25">
      <c r="A3772" s="217" t="str">
        <f t="shared" si="179"/>
        <v>ƒ __/__</v>
      </c>
      <c r="B3772" s="217" t="str">
        <f>IFERROR(IF(VLOOKUP(L3772,ActivityList[#Data],13,0)="Yes"," "&amp;Map,"")&amp;IF(VLOOKUP(L3772,ActivityList[#Data],14,0)="Yes"," "&amp;Timeline,IF(VLOOKUP(L3772,ActivityList[#Data],14,0)="Figure"," "&amp;Timeline&amp;Figure,"")),"")</f>
        <v/>
      </c>
      <c r="C3772" s="85" t="str">
        <v>Complete the 7-minute workout</v>
      </c>
      <c r="D3772" s="218" t="str">
        <v>+ Physical Activities</v>
      </c>
      <c r="E3772" s="218" t="str">
        <v>Activities</v>
      </c>
      <c r="F3772" s="219">
        <v>0</v>
      </c>
      <c r="G3772" s="5">
        <v>136</v>
      </c>
      <c r="H3772" s="5" t="str">
        <v>Ethan‚ Jesse</v>
      </c>
      <c r="I3772" s="5" t="str">
        <v>Planned</v>
      </c>
      <c r="J3772" s="220">
        <f>_xlfn.XLOOKUP(G3772,Calendar!$A$2:$A$300,Calendar!$B$2:$B$300)</f>
        <v>43542</v>
      </c>
      <c r="K3772" s="5" t="b">
        <f t="shared" ca="1" si="180"/>
        <v>0</v>
      </c>
      <c r="L3772" s="5" t="str">
        <f t="shared" si="181"/>
        <v>Activities+ Physical Activities136</v>
      </c>
    </row>
    <row r="3773" spans="1:12" hidden="1" x14ac:dyDescent="0.25">
      <c r="A3773" s="217" t="str">
        <f t="shared" si="179"/>
        <v>ƒ __/__</v>
      </c>
      <c r="B3773" s="217" t="str">
        <f>IFERROR(IF(VLOOKUP(L3773,ActivityList[#Data],13,0)="Yes"," "&amp;Map,"")&amp;IF(VLOOKUP(L3773,ActivityList[#Data],14,0)="Yes"," "&amp;Timeline,IF(VLOOKUP(L3773,ActivityList[#Data],14,0)="Figure"," "&amp;Timeline&amp;Figure,"")),"")</f>
        <v/>
      </c>
      <c r="C3773" s="85" t="str">
        <v>Complete the 7-minute workout</v>
      </c>
      <c r="D3773" s="218" t="str">
        <v>+ Physical Activities</v>
      </c>
      <c r="E3773" s="218" t="str">
        <v>Activities</v>
      </c>
      <c r="F3773" s="219">
        <v>0</v>
      </c>
      <c r="G3773" s="5">
        <v>138</v>
      </c>
      <c r="H3773" s="5" t="str">
        <v>Ethan‚ Jesse</v>
      </c>
      <c r="I3773" s="5" t="str">
        <v>Planned</v>
      </c>
      <c r="J3773" s="220">
        <f>_xlfn.XLOOKUP(G3773,Calendar!$A$2:$A$300,Calendar!$B$2:$B$300)</f>
        <v>43544</v>
      </c>
      <c r="K3773" s="5" t="b">
        <f t="shared" ca="1" si="180"/>
        <v>0</v>
      </c>
      <c r="L3773" s="5" t="str">
        <f t="shared" si="181"/>
        <v>Activities+ Physical Activities138</v>
      </c>
    </row>
    <row r="3774" spans="1:12" hidden="1" x14ac:dyDescent="0.25">
      <c r="A3774" s="217" t="str">
        <f t="shared" si="179"/>
        <v>ƒ __/__</v>
      </c>
      <c r="B3774" s="217" t="str">
        <f>IFERROR(IF(VLOOKUP(L3774,ActivityList[#Data],13,0)="Yes"," "&amp;Map,"")&amp;IF(VLOOKUP(L3774,ActivityList[#Data],14,0)="Yes"," "&amp;Timeline,IF(VLOOKUP(L3774,ActivityList[#Data],14,0)="Figure"," "&amp;Timeline&amp;Figure,"")),"")</f>
        <v/>
      </c>
      <c r="C3774" s="85" t="str">
        <v>Complete the 7-minute workout</v>
      </c>
      <c r="D3774" s="218" t="str">
        <v>+ Physical Activities</v>
      </c>
      <c r="E3774" s="218" t="str">
        <v>Activities</v>
      </c>
      <c r="F3774" s="219">
        <v>0</v>
      </c>
      <c r="G3774" s="5">
        <v>140</v>
      </c>
      <c r="H3774" s="5" t="str">
        <v>Ethan‚ Jesse</v>
      </c>
      <c r="I3774" s="5" t="str">
        <v>Planned</v>
      </c>
      <c r="J3774" s="220">
        <f>_xlfn.XLOOKUP(G3774,Calendar!$A$2:$A$300,Calendar!$B$2:$B$300)</f>
        <v>43546</v>
      </c>
      <c r="K3774" s="5" t="b">
        <f t="shared" ca="1" si="180"/>
        <v>0</v>
      </c>
      <c r="L3774" s="5" t="str">
        <f t="shared" si="181"/>
        <v>Activities+ Physical Activities140</v>
      </c>
    </row>
    <row r="3775" spans="1:12" hidden="1" x14ac:dyDescent="0.25">
      <c r="A3775" s="217" t="str">
        <f t="shared" si="179"/>
        <v>ƒ __/__</v>
      </c>
      <c r="B3775" s="217" t="str">
        <f>IFERROR(IF(VLOOKUP(L3775,ActivityList[#Data],13,0)="Yes"," "&amp;Map,"")&amp;IF(VLOOKUP(L3775,ActivityList[#Data],14,0)="Yes"," "&amp;Timeline,IF(VLOOKUP(L3775,ActivityList[#Data],14,0)="Figure"," "&amp;Timeline&amp;Figure,"")),"")</f>
        <v/>
      </c>
      <c r="C3775" s="85" t="str">
        <v>Complete the 7-minute workout</v>
      </c>
      <c r="D3775" s="218" t="str">
        <v>+ Physical Activities</v>
      </c>
      <c r="E3775" s="218" t="str">
        <v>Activities</v>
      </c>
      <c r="F3775" s="219">
        <v>0</v>
      </c>
      <c r="G3775" s="5">
        <v>141</v>
      </c>
      <c r="H3775" s="5" t="str">
        <v>Ethan‚ Jesse</v>
      </c>
      <c r="I3775" s="5" t="str">
        <v>Planned</v>
      </c>
      <c r="J3775" s="220">
        <f>_xlfn.XLOOKUP(G3775,Calendar!$A$2:$A$300,Calendar!$B$2:$B$300)</f>
        <v>43549</v>
      </c>
      <c r="K3775" s="5" t="b">
        <f t="shared" ca="1" si="180"/>
        <v>0</v>
      </c>
      <c r="L3775" s="5" t="str">
        <f t="shared" si="181"/>
        <v>Activities+ Physical Activities141</v>
      </c>
    </row>
    <row r="3776" spans="1:12" hidden="1" x14ac:dyDescent="0.25">
      <c r="A3776" s="217" t="str">
        <f t="shared" si="179"/>
        <v>ƒ __/__</v>
      </c>
      <c r="B3776" s="217" t="str">
        <f>IFERROR(IF(VLOOKUP(L3776,ActivityList[#Data],13,0)="Yes"," "&amp;Map,"")&amp;IF(VLOOKUP(L3776,ActivityList[#Data],14,0)="Yes"," "&amp;Timeline,IF(VLOOKUP(L3776,ActivityList[#Data],14,0)="Figure"," "&amp;Timeline&amp;Figure,"")),"")</f>
        <v/>
      </c>
      <c r="C3776" s="85" t="str">
        <v>Complete the 7-minute workout</v>
      </c>
      <c r="D3776" s="218" t="str">
        <v>+ Physical Activities</v>
      </c>
      <c r="E3776" s="218" t="str">
        <v>Activities</v>
      </c>
      <c r="F3776" s="219">
        <v>0</v>
      </c>
      <c r="G3776" s="5">
        <v>143</v>
      </c>
      <c r="H3776" s="5" t="str">
        <v>Ethan‚ Jesse</v>
      </c>
      <c r="I3776" s="5" t="str">
        <v>Planned</v>
      </c>
      <c r="J3776" s="220">
        <f>_xlfn.XLOOKUP(G3776,Calendar!$A$2:$A$300,Calendar!$B$2:$B$300)</f>
        <v>43551</v>
      </c>
      <c r="K3776" s="5" t="b">
        <f t="shared" ca="1" si="180"/>
        <v>0</v>
      </c>
      <c r="L3776" s="5" t="str">
        <f t="shared" si="181"/>
        <v>Activities+ Physical Activities143</v>
      </c>
    </row>
    <row r="3777" spans="1:12" hidden="1" x14ac:dyDescent="0.25">
      <c r="A3777" s="217" t="str">
        <f t="shared" si="179"/>
        <v>ƒ __/__</v>
      </c>
      <c r="B3777" s="217" t="str">
        <f>IFERROR(IF(VLOOKUP(L3777,ActivityList[#Data],13,0)="Yes"," "&amp;Map,"")&amp;IF(VLOOKUP(L3777,ActivityList[#Data],14,0)="Yes"," "&amp;Timeline,IF(VLOOKUP(L3777,ActivityList[#Data],14,0)="Figure"," "&amp;Timeline&amp;Figure,"")),"")</f>
        <v/>
      </c>
      <c r="C3777" s="85" t="str">
        <v>Complete the 7-minute workout</v>
      </c>
      <c r="D3777" s="218" t="str">
        <v>+ Physical Activities</v>
      </c>
      <c r="E3777" s="218" t="str">
        <v>Activities</v>
      </c>
      <c r="F3777" s="219">
        <v>0</v>
      </c>
      <c r="G3777" s="5">
        <v>145</v>
      </c>
      <c r="H3777" s="5" t="str">
        <v>Ethan‚ Jesse</v>
      </c>
      <c r="I3777" s="5" t="str">
        <v>Planned</v>
      </c>
      <c r="J3777" s="220">
        <f>_xlfn.XLOOKUP(G3777,Calendar!$A$2:$A$300,Calendar!$B$2:$B$300)</f>
        <v>43553</v>
      </c>
      <c r="K3777" s="5" t="b">
        <f t="shared" ca="1" si="180"/>
        <v>0</v>
      </c>
      <c r="L3777" s="5" t="str">
        <f t="shared" si="181"/>
        <v>Activities+ Physical Activities145</v>
      </c>
    </row>
    <row r="3778" spans="1:12" hidden="1" x14ac:dyDescent="0.25"/>
    <row r="3779" spans="1:12" hidden="1" x14ac:dyDescent="0.25"/>
    <row r="3780" spans="1:12" hidden="1" x14ac:dyDescent="0.25"/>
    <row r="3781" spans="1:12" hidden="1" x14ac:dyDescent="0.25"/>
    <row r="3782" spans="1:12" hidden="1" x14ac:dyDescent="0.25"/>
    <row r="3783" spans="1:12" hidden="1" x14ac:dyDescent="0.25"/>
    <row r="3784" spans="1:12" hidden="1" x14ac:dyDescent="0.25"/>
    <row r="3785" spans="1:12" hidden="1" x14ac:dyDescent="0.25"/>
    <row r="3786" spans="1:12" hidden="1" x14ac:dyDescent="0.25"/>
    <row r="3787" spans="1:12" hidden="1" x14ac:dyDescent="0.25"/>
    <row r="3788" spans="1:12" hidden="1" x14ac:dyDescent="0.25"/>
    <row r="3789" spans="1:12" hidden="1" x14ac:dyDescent="0.25"/>
    <row r="3790" spans="1:12" hidden="1" x14ac:dyDescent="0.25"/>
    <row r="3791" spans="1:12" hidden="1" x14ac:dyDescent="0.25"/>
    <row r="3792" spans="1:1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sheetData>
  <autoFilter ref="B3:L4331" xr:uid="{6ED81196-01F4-44CF-BCF1-FD331D68D25B}">
    <filterColumn colId="7">
      <filters>
        <filter val="Planned"/>
      </filters>
    </filterColumn>
    <filterColumn colId="9">
      <filters>
        <filter val="TRUE"/>
      </filters>
    </filterColumn>
  </autoFilter>
  <mergeCells count="1">
    <mergeCell ref="D1:F1"/>
  </mergeCells>
  <conditionalFormatting sqref="C4:C4331">
    <cfRule type="expression" dxfId="13" priority="1">
      <formula>H4="Jesse"</formula>
    </cfRule>
    <cfRule type="expression" dxfId="12" priority="2">
      <formula>H4="Ethan"</formula>
    </cfRule>
  </conditionalFormatting>
  <pageMargins left="0.70866141732283472" right="0.51181102362204722" top="0.35433070866141736" bottom="0.35433070866141736" header="0.31496062992125984" footer="0.31496062992125984"/>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00"/>
  </sheetPr>
  <dimension ref="A1:H175"/>
  <sheetViews>
    <sheetView zoomScaleNormal="100" workbookViewId="0">
      <selection activeCell="A6" sqref="A6"/>
    </sheetView>
  </sheetViews>
  <sheetFormatPr defaultColWidth="9.140625" defaultRowHeight="15" x14ac:dyDescent="0.25"/>
  <cols>
    <col min="1" max="1" width="7.42578125" style="78" customWidth="1"/>
    <col min="2" max="2" width="42.5703125" style="5" customWidth="1"/>
    <col min="3" max="3" width="1.42578125" style="5" customWidth="1"/>
    <col min="4" max="4" width="37.42578125" style="5" bestFit="1" customWidth="1"/>
    <col min="5" max="5" width="12.28515625" style="5" customWidth="1"/>
    <col min="6" max="6" width="11.28515625" style="5" customWidth="1"/>
    <col min="7" max="7" width="11" style="5" customWidth="1"/>
    <col min="8" max="8" width="57" style="5" customWidth="1"/>
    <col min="9" max="16384" width="9.140625" style="5"/>
  </cols>
  <sheetData>
    <row r="1" spans="1:8" ht="15.75" x14ac:dyDescent="0.25">
      <c r="A1" s="30" t="s">
        <v>95</v>
      </c>
      <c r="B1" s="3"/>
      <c r="C1" s="4" t="str">
        <f>"Week "&amp;VLOOKUP(F3,Calendar,3)</f>
        <v>Week 5</v>
      </c>
      <c r="D1" s="3"/>
      <c r="E1" s="3"/>
      <c r="F1" s="4"/>
    </row>
    <row r="2" spans="1:8" ht="4.5" customHeight="1" x14ac:dyDescent="0.25"/>
    <row r="3" spans="1:8" s="2" customFormat="1" ht="22.5" customHeight="1" x14ac:dyDescent="0.25">
      <c r="A3" s="79" t="s">
        <v>97</v>
      </c>
      <c r="B3" s="80">
        <f>IF(F3&gt;0,VLOOKUP(F3,Calendar,2),"")</f>
        <v>43374</v>
      </c>
      <c r="E3" s="79" t="s">
        <v>96</v>
      </c>
      <c r="F3" s="81">
        <v>21</v>
      </c>
    </row>
    <row r="4" spans="1:8" s="83" customFormat="1" x14ac:dyDescent="0.25">
      <c r="A4" s="82"/>
      <c r="B4" s="83" t="s">
        <v>45</v>
      </c>
      <c r="D4" s="83" t="s">
        <v>41</v>
      </c>
      <c r="E4" s="83" t="s">
        <v>77</v>
      </c>
      <c r="F4" s="83" t="s">
        <v>43</v>
      </c>
      <c r="H4" s="83" t="s">
        <v>54</v>
      </c>
    </row>
    <row r="5" spans="1:8" ht="15" hidden="1" customHeight="1" x14ac:dyDescent="0.25">
      <c r="A5" s="84" t="s">
        <v>79</v>
      </c>
      <c r="B5" s="85" t="s">
        <v>80</v>
      </c>
      <c r="C5" s="85" t="s">
        <v>81</v>
      </c>
      <c r="D5" s="86" t="s">
        <v>82</v>
      </c>
      <c r="E5" s="86" t="s">
        <v>83</v>
      </c>
      <c r="F5" s="86" t="s">
        <v>84</v>
      </c>
      <c r="G5" s="5" t="s">
        <v>85</v>
      </c>
      <c r="H5" s="5" t="s">
        <v>86</v>
      </c>
    </row>
    <row r="6" spans="1:8" ht="16.5" x14ac:dyDescent="0.25">
      <c r="A6" s="84" t="str">
        <f>IFERROR(IF(VLOOKUP(H6,ActivityList[],13,0)="Yes"," "&amp;Map,"")&amp;IF(VLOOKUP(H6,ActivityList[],14,0)="Yes"," "&amp;Timeline,IF(VLOOKUP(H6,ActivityList[],14,0)="Figure"," "&amp;Timeline&amp;Figure,"")),"")</f>
        <v/>
      </c>
      <c r="B6" s="85" t="str">
        <f>IFERROR(VLOOKUP(H6,ActivityList[],9,0),"")</f>
        <v>Read &amp; discuss Psalm 23</v>
      </c>
      <c r="C6" s="85"/>
      <c r="D6" s="87" t="str">
        <f>IFERROR(VLOOKUP(H6,ActivityList[],4,0),"")</f>
        <v>Scripture</v>
      </c>
      <c r="E6" s="87" t="str">
        <f>IFERROR(VLOOKUP(H6,ActivityList[],2,0),"")</f>
        <v>Foundation</v>
      </c>
      <c r="F6" s="87" t="str">
        <f>IFERROR(IF(VLOOKUP(H6,ActivityList[],3,0)="","",VLOOKUP(H6,ActivityList[],3,0)),"")</f>
        <v>Bible</v>
      </c>
      <c r="H6" s="5" t="str" cm="1">
        <f t="array" ref="H6">IFERROR(
 INDEX(ActivityList[],
  SMALL(
   IF(
   INDEX(ActivityList[],,6)=$F$3,
    ROW(ActivityList[])-MIN(ROW(ActivityList[]))+1,""
   ),
   ROWS($H$6:H6)
  ),1,1
 ),"End of activities for this day")</f>
        <v>FoundationScripture21</v>
      </c>
    </row>
    <row r="7" spans="1:8" ht="16.5" x14ac:dyDescent="0.25">
      <c r="A7" s="84" t="str">
        <f>IFERROR(IF(VLOOKUP(H7,ActivityList[],13,0)="Yes"," "&amp;Map,"")&amp;IF(VLOOKUP(H7,ActivityList[],14,0)="Yes"," "&amp;Timeline,IF(VLOOKUP(H7,ActivityList[],14,0)="Figure"," "&amp;Timeline&amp;Figure,"")),"")</f>
        <v/>
      </c>
      <c r="B7" s="85" t="str">
        <f>IFERROR(VLOOKUP(H7,ActivityList[],9,0),"")</f>
        <v>Read John 12</v>
      </c>
      <c r="C7" s="85"/>
      <c r="D7" s="87" t="str">
        <f>IFERROR(VLOOKUP(H7,ActivityList[],4,0),"")</f>
        <v>Reading</v>
      </c>
      <c r="E7" s="87" t="str">
        <f>IFERROR(VLOOKUP(H7,ActivityList[],2,0),"")</f>
        <v>Foundation</v>
      </c>
      <c r="F7" s="87" t="str">
        <f>IFERROR(IF(VLOOKUP(H7,ActivityList[],3,0)="","",VLOOKUP(H7,ActivityList[],3,0)),"")</f>
        <v>Bible</v>
      </c>
      <c r="H7" s="5" t="str" cm="1">
        <f t="array" ref="H7">IFERROR(
 INDEX(ActivityList[],
  SMALL(
   IF(
   INDEX(ActivityList[],,6)=$F$3,
    ROW(ActivityList[])-MIN(ROW(ActivityList[]))+1,""
   ),
   ROWS($H$6:H7)
  ),1,1
 ),"End of activities for this day")</f>
        <v>FoundationReading21</v>
      </c>
    </row>
    <row r="8" spans="1:8" ht="16.5" x14ac:dyDescent="0.25">
      <c r="A8" s="84" t="str">
        <f>IFERROR(IF(VLOOKUP(H8,ActivityList[],13,0)="Yes"," "&amp;Map,"")&amp;IF(VLOOKUP(H8,ActivityList[],14,0)="Yes"," "&amp;Timeline,IF(VLOOKUP(H8,ActivityList[],14,0)="Figure"," "&amp;Timeline&amp;Figure,"")),"")</f>
        <v/>
      </c>
      <c r="B8" s="85" t="str">
        <f>IFERROR(VLOOKUP(H8,ActivityList[],9,0),"")</f>
        <v>Read Chapters 8-9</v>
      </c>
      <c r="C8" s="85"/>
      <c r="D8" s="87" t="str">
        <f>IFERROR(VLOOKUP(H8,ActivityList[],4,0),"")</f>
        <v>God's Adventurer</v>
      </c>
      <c r="E8" s="87" t="str">
        <f>IFERROR(VLOOKUP(H8,ActivityList[],2,0),"")</f>
        <v>Foundation</v>
      </c>
      <c r="F8" s="87" t="str">
        <f>IFERROR(IF(VLOOKUP(H8,ActivityList[],3,0)="","",VLOOKUP(H8,ActivityList[],3,0)),"")</f>
        <v>History/Geog.</v>
      </c>
      <c r="H8" s="5" t="str" cm="1">
        <f t="array" ref="H8">IFERROR(
 INDEX(ActivityList[],
  SMALL(
   IF(
   INDEX(ActivityList[],,6)=$F$3,
    ROW(ActivityList[])-MIN(ROW(ActivityList[]))+1,""
   ),
   ROWS($H$6:H8)
  ),1,1
 ),"End of activities for this day")</f>
        <v>FoundationGod's Adventurer21</v>
      </c>
    </row>
    <row r="9" spans="1:8" ht="16.5" x14ac:dyDescent="0.25">
      <c r="A9" s="84" t="str">
        <f>IFERROR(IF(VLOOKUP(H9,ActivityList[],13,0)="Yes"," "&amp;Map,"")&amp;IF(VLOOKUP(H9,ActivityList[],14,0)="Yes"," "&amp;Timeline,IF(VLOOKUP(H9,ActivityList[],14,0)="Figure"," "&amp;Timeline&amp;Figure,"")),"")</f>
        <v xml:space="preserve"> Ǽ</v>
      </c>
      <c r="B9" s="85" t="str">
        <f>IFERROR(VLOOKUP(H9,ActivityList[],9,0),"")</f>
        <v>Read about and pray for Nanjing p.116</v>
      </c>
      <c r="C9" s="85"/>
      <c r="D9" s="87" t="str">
        <f>IFERROR(VLOOKUP(H9,ActivityList[],4,0),"")</f>
        <v>100 Gateway Cities</v>
      </c>
      <c r="E9" s="87" t="str">
        <f>IFERROR(VLOOKUP(H9,ActivityList[],2,0),"")</f>
        <v>Foundation</v>
      </c>
      <c r="F9" s="87" t="str">
        <f>IFERROR(IF(VLOOKUP(H9,ActivityList[],3,0)="","",VLOOKUP(H9,ActivityList[],3,0)),"")</f>
        <v>History/Geog.</v>
      </c>
      <c r="H9" s="5" t="str" cm="1">
        <f t="array" ref="H9">IFERROR(
 INDEX(ActivityList[],
  SMALL(
   IF(
   INDEX(ActivityList[],,6)=$F$3,
    ROW(ActivityList[])-MIN(ROW(ActivityList[]))+1,""
   ),
   ROWS($H$6:H9)
  ),1,1
 ),"End of activities for this day")</f>
        <v>Foundation100 Gateway Cities21</v>
      </c>
    </row>
    <row r="10" spans="1:8" ht="16.5" x14ac:dyDescent="0.25">
      <c r="A10" s="84" t="str">
        <f>IFERROR(IF(VLOOKUP(H10,ActivityList[],13,0)="Yes"," "&amp;Map,"")&amp;IF(VLOOKUP(H10,ActivityList[],14,0)="Yes"," "&amp;Timeline,IF(VLOOKUP(H10,ActivityList[],14,0)="Figure"," "&amp;Timeline&amp;Figure,"")),"")</f>
        <v/>
      </c>
      <c r="B10" s="85" t="str">
        <f>IFERROR(VLOOKUP(H10,ActivityList[],9,0),"")</f>
        <v>Read Part 2 Chapter 1</v>
      </c>
      <c r="C10" s="85"/>
      <c r="D10" s="87" t="str">
        <f>IFERROR(VLOOKUP(H10,ActivityList[],4,0),"")</f>
        <v>+ The Mysterious Island</v>
      </c>
      <c r="E10" s="87" t="str">
        <f>IFERROR(VLOOKUP(H10,ActivityList[],2,0),"")</f>
        <v>Foundation</v>
      </c>
      <c r="F10" s="87" t="str">
        <f>IFERROR(IF(VLOOKUP(H10,ActivityList[],3,0)="","",VLOOKUP(H10,ActivityList[],3,0)),"")</f>
        <v>Literature</v>
      </c>
      <c r="H10" s="5" t="str" cm="1">
        <f t="array" ref="H10">IFERROR(
 INDEX(ActivityList[],
  SMALL(
   IF(
   INDEX(ActivityList[],,6)=$F$3,
    ROW(ActivityList[])-MIN(ROW(ActivityList[]))+1,""
   ),
   ROWS($H$6:H10)
  ),1,1
 ),"End of activities for this day")</f>
        <v>Foundation+ The Mysterious Island21</v>
      </c>
    </row>
    <row r="11" spans="1:8" ht="16.5" x14ac:dyDescent="0.25">
      <c r="A11" s="84" t="str">
        <f>IFERROR(IF(VLOOKUP(H11,ActivityList[],13,0)="Yes"," "&amp;Map,"")&amp;IF(VLOOKUP(H11,ActivityList[],14,0)="Yes"," "&amp;Timeline,IF(VLOOKUP(H11,ActivityList[],14,0)="Figure"," "&amp;Timeline&amp;Figure,"")),"")</f>
        <v/>
      </c>
      <c r="B11" s="85" t="str">
        <f>IFERROR(VLOOKUP(H11,ActivityList[],9,0),"")</f>
        <v>Read Chapter 6</v>
      </c>
      <c r="C11" s="85"/>
      <c r="D11" s="87" t="str">
        <f>IFERROR(VLOOKUP(H11,ActivityList[],4,0),"")</f>
        <v>Young Fu of the Upper Yangtze</v>
      </c>
      <c r="E11" s="87" t="str">
        <f>IFERROR(VLOOKUP(H11,ActivityList[],2,0),"")</f>
        <v>Foundation</v>
      </c>
      <c r="F11" s="87" t="str">
        <f>IFERROR(IF(VLOOKUP(H11,ActivityList[],3,0)="","",VLOOKUP(H11,ActivityList[],3,0)),"")</f>
        <v>Literature</v>
      </c>
      <c r="H11" s="5" t="str" cm="1">
        <f t="array" ref="H11">IFERROR(
 INDEX(ActivityList[],
  SMALL(
   IF(
   INDEX(ActivityList[],,6)=$F$3,
    ROW(ActivityList[])-MIN(ROW(ActivityList[]))+1,""
   ),
   ROWS($H$6:H11)
  ),1,1
 ),"End of activities for this day")</f>
        <v>FoundationYoung Fu of the Upper Yangtze21</v>
      </c>
    </row>
    <row r="12" spans="1:8" ht="16.5" x14ac:dyDescent="0.25">
      <c r="A12" s="84" t="str">
        <f>IFERROR(IF(VLOOKUP(H12,ActivityList[],13,0)="Yes"," "&amp;Map,"")&amp;IF(VLOOKUP(H12,ActivityList[],14,0)="Yes"," "&amp;Timeline,IF(VLOOKUP(H12,ActivityList[],14,0)="Figure"," "&amp;Timeline&amp;Figure,"")),"")</f>
        <v/>
      </c>
      <c r="B12" s="85" t="str">
        <f>IFERROR(VLOOKUP(H12,ActivityList[],9,0),"")</f>
        <v>Read Chapter 6</v>
      </c>
      <c r="C12" s="85"/>
      <c r="D12" s="87" t="str">
        <f>IFERROR(VLOOKUP(H12,ActivityList[],4,0),"")</f>
        <v>The House of Sixty Fathers</v>
      </c>
      <c r="E12" s="87" t="str">
        <f>IFERROR(VLOOKUP(H12,ActivityList[],2,0),"")</f>
        <v>Foundation</v>
      </c>
      <c r="F12" s="87" t="str">
        <f>IFERROR(IF(VLOOKUP(H12,ActivityList[],3,0)="","",VLOOKUP(H12,ActivityList[],3,0)),"")</f>
        <v>Literature</v>
      </c>
      <c r="H12" s="5" t="str" cm="1">
        <f t="array" ref="H12">IFERROR(
 INDEX(ActivityList[],
  SMALL(
   IF(
   INDEX(ActivityList[],,6)=$F$3,
    ROW(ActivityList[])-MIN(ROW(ActivityList[]))+1,""
   ),
   ROWS($H$6:H12)
  ),1,1
 ),"End of activities for this day")</f>
        <v>FoundationThe House of Sixty Fathers21</v>
      </c>
    </row>
    <row r="13" spans="1:8" ht="16.5" x14ac:dyDescent="0.25">
      <c r="A13" s="84" t="str">
        <f>IFERROR(IF(VLOOKUP(H13,ActivityList[],13,0)="Yes"," "&amp;Map,"")&amp;IF(VLOOKUP(H13,ActivityList[],14,0)="Yes"," "&amp;Timeline,IF(VLOOKUP(H13,ActivityList[],14,0)="Figure"," "&amp;Timeline&amp;Figure,"")),"")</f>
        <v/>
      </c>
      <c r="B13" s="85" t="str">
        <f>IFERROR(VLOOKUP(H13,ActivityList[],9,0),"")</f>
        <v>Read pp.5-16</v>
      </c>
      <c r="C13" s="85"/>
      <c r="D13" s="87" t="str">
        <f>IFERROR(VLOOKUP(H13,ActivityList[],4,0),"")</f>
        <v>Freedom Train</v>
      </c>
      <c r="E13" s="87" t="str">
        <f>IFERROR(VLOOKUP(H13,ActivityList[],2,0),"")</f>
        <v>Foundation</v>
      </c>
      <c r="F13" s="87" t="str">
        <f>IFERROR(IF(VLOOKUP(H13,ActivityList[],3,0)="","",VLOOKUP(H13,ActivityList[],3,0)),"")</f>
        <v>Literature</v>
      </c>
      <c r="H13" s="5" t="str" cm="1">
        <f t="array" ref="H13">IFERROR(
 INDEX(ActivityList[],
  SMALL(
   IF(
   INDEX(ActivityList[],,6)=$F$3,
    ROW(ActivityList[])-MIN(ROW(ActivityList[]))+1,""
   ),
   ROWS($H$6:H13)
  ),1,1
 ),"End of activities for this day")</f>
        <v>FoundationFreedom Train21</v>
      </c>
    </row>
    <row r="14" spans="1:8" ht="16.5" x14ac:dyDescent="0.25">
      <c r="A14" s="84" t="str">
        <f>IFERROR(IF(VLOOKUP(H14,ActivityList[],13,0)="Yes"," "&amp;Map,"")&amp;IF(VLOOKUP(H14,ActivityList[],14,0)="Yes"," "&amp;Timeline,IF(VLOOKUP(H14,ActivityList[],14,0)="Figure"," "&amp;Timeline&amp;Figure,"")),"")</f>
        <v/>
      </c>
      <c r="B14" s="85" t="str">
        <f>IFERROR(VLOOKUP(H14,ActivityList[],9,0),"")</f>
        <v>Read p.22 "Raw Carrots"</v>
      </c>
      <c r="C14" s="85"/>
      <c r="D14" s="87" t="str">
        <f>IFERROR(VLOOKUP(H14,ActivityList[],4,0),"")</f>
        <v>All the Small Poems</v>
      </c>
      <c r="E14" s="87" t="str">
        <f>IFERROR(VLOOKUP(H14,ActivityList[],2,0),"")</f>
        <v>Foundation</v>
      </c>
      <c r="F14" s="87" t="str">
        <f>IFERROR(IF(VLOOKUP(H14,ActivityList[],3,0)="","",VLOOKUP(H14,ActivityList[],3,0)),"")</f>
        <v>Literature</v>
      </c>
      <c r="H14" s="5" t="str" cm="1">
        <f t="array" ref="H14">IFERROR(
 INDEX(ActivityList[],
  SMALL(
   IF(
   INDEX(ActivityList[],,6)=$F$3,
    ROW(ActivityList[])-MIN(ROW(ActivityList[]))+1,""
   ),
   ROWS($H$6:H14)
  ),1,1
 ),"End of activities for this day")</f>
        <v>FoundationAll the Small Poems21</v>
      </c>
    </row>
    <row r="15" spans="1:8" ht="16.5" x14ac:dyDescent="0.25">
      <c r="A15" s="84" t="str">
        <f>IFERROR(IF(VLOOKUP(H15,ActivityList[],13,0)="Yes"," "&amp;Map,"")&amp;IF(VLOOKUP(H15,ActivityList[],14,0)="Yes"," "&amp;Timeline,IF(VLOOKUP(H15,ActivityList[],14,0)="Figure"," "&amp;Timeline&amp;Figure,"")),"")</f>
        <v/>
      </c>
      <c r="B15" s="85" t="str">
        <f>IFERROR(VLOOKUP(H15,ActivityList[],9,0),"")</f>
        <v>Write a journal entry</v>
      </c>
      <c r="C15" s="85"/>
      <c r="D15" s="87" t="str">
        <f>IFERROR(VLOOKUP(H15,ActivityList[],4,0),"")</f>
        <v>+ Journal: Ethan</v>
      </c>
      <c r="E15" s="87" t="str">
        <f>IFERROR(VLOOKUP(H15,ActivityList[],2,0),"")</f>
        <v>Language Arts</v>
      </c>
      <c r="F15" s="87" t="str">
        <f>IFERROR(IF(VLOOKUP(H15,ActivityList[],3,0)="","",VLOOKUP(H15,ActivityList[],3,0)),"")</f>
        <v>Writing</v>
      </c>
      <c r="H15" s="5" t="str" cm="1">
        <f t="array" ref="H15">IFERROR(
 INDEX(ActivityList[],
  SMALL(
   IF(
   INDEX(ActivityList[],,6)=$F$3,
    ROW(ActivityList[])-MIN(ROW(ActivityList[]))+1,""
   ),
   ROWS($H$6:H15)
  ),1,1
 ),"End of activities for this day")</f>
        <v>Language Arts+ Journal: Ethan21</v>
      </c>
    </row>
    <row r="16" spans="1:8" ht="16.5" x14ac:dyDescent="0.25">
      <c r="A16" s="84" t="str">
        <f>IFERROR(IF(VLOOKUP(H16,ActivityList[],13,0)="Yes"," "&amp;Map,"")&amp;IF(VLOOKUP(H16,ActivityList[],14,0)="Yes"," "&amp;Timeline,IF(VLOOKUP(H16,ActivityList[],14,0)="Figure"," "&amp;Timeline&amp;Figure,"")),"")</f>
        <v/>
      </c>
      <c r="B16" s="85" t="str">
        <f>IFERROR(VLOOKUP(H16,ActivityList[],9,0),"")</f>
        <v>Copy this week's memory verse</v>
      </c>
      <c r="C16" s="85"/>
      <c r="D16" s="87" t="str">
        <f>IFERROR(VLOOKUP(H16,ActivityList[],4,0),"")</f>
        <v>+ Copywork &amp; Dictation</v>
      </c>
      <c r="E16" s="87" t="str">
        <f>IFERROR(VLOOKUP(H16,ActivityList[],2,0),"")</f>
        <v>Language Arts</v>
      </c>
      <c r="F16" s="87" t="str">
        <f>IFERROR(IF(VLOOKUP(H16,ActivityList[],3,0)="","",VLOOKUP(H16,ActivityList[],3,0)),"")</f>
        <v>Writing</v>
      </c>
      <c r="H16" s="5" t="str" cm="1">
        <f t="array" ref="H16">IFERROR(
 INDEX(ActivityList[],
  SMALL(
   IF(
   INDEX(ActivityList[],,6)=$F$3,
    ROW(ActivityList[])-MIN(ROW(ActivityList[]))+1,""
   ),
   ROWS($H$6:H16)
  ),1,1
 ),"End of activities for this day")</f>
        <v>Language Arts+ Copywork &amp; Dictation21</v>
      </c>
    </row>
    <row r="17" spans="1:8" ht="16.5" x14ac:dyDescent="0.25">
      <c r="A17" s="84" t="str">
        <f>IFERROR(IF(VLOOKUP(H17,ActivityList[],13,0)="Yes"," "&amp;Map,"")&amp;IF(VLOOKUP(H17,ActivityList[],14,0)="Yes"," "&amp;Timeline,IF(VLOOKUP(H17,ActivityList[],14,0)="Figure"," "&amp;Timeline&amp;Figure,"")),"")</f>
        <v/>
      </c>
      <c r="B17" s="85" t="str">
        <f>IFERROR(VLOOKUP(H17,ActivityList[],9,0),"")</f>
        <v>Write a journal entry</v>
      </c>
      <c r="C17" s="85"/>
      <c r="D17" s="87" t="str">
        <f>IFERROR(VLOOKUP(H17,ActivityList[],4,0),"")</f>
        <v>+ Journal: Jesse</v>
      </c>
      <c r="E17" s="87" t="str">
        <f>IFERROR(VLOOKUP(H17,ActivityList[],2,0),"")</f>
        <v>Language Arts</v>
      </c>
      <c r="F17" s="87" t="str">
        <f>IFERROR(IF(VLOOKUP(H17,ActivityList[],3,0)="","",VLOOKUP(H17,ActivityList[],3,0)),"")</f>
        <v>Writing</v>
      </c>
      <c r="H17" s="5" t="str" cm="1">
        <f t="array" ref="H17">IFERROR(
 INDEX(ActivityList[],
  SMALL(
   IF(
   INDEX(ActivityList[],,6)=$F$3,
    ROW(ActivityList[])-MIN(ROW(ActivityList[]))+1,""
   ),
   ROWS($H$6:H17)
  ),1,1
 ),"End of activities for this day")</f>
        <v>Language Arts+ Journal: Jesse21</v>
      </c>
    </row>
    <row r="18" spans="1:8" ht="16.5" x14ac:dyDescent="0.25">
      <c r="A18" s="84" t="str">
        <f>IFERROR(IF(VLOOKUP(H18,ActivityList[],13,0)="Yes"," "&amp;Map,"")&amp;IF(VLOOKUP(H18,ActivityList[],14,0)="Yes"," "&amp;Timeline,IF(VLOOKUP(H18,ActivityList[],14,0)="Figure"," "&amp;Timeline&amp;Figure,"")),"")</f>
        <v/>
      </c>
      <c r="B18" s="85" t="str">
        <f>IFERROR(VLOOKUP(H18,ActivityList[],9,0),"")</f>
        <v>Copy this week's memory verse</v>
      </c>
      <c r="C18" s="85"/>
      <c r="D18" s="87" t="str">
        <f>IFERROR(VLOOKUP(H18,ActivityList[],4,0),"")</f>
        <v>+ Copywork</v>
      </c>
      <c r="E18" s="87" t="str">
        <f>IFERROR(VLOOKUP(H18,ActivityList[],2,0),"")</f>
        <v>Language Arts</v>
      </c>
      <c r="F18" s="87" t="str">
        <f>IFERROR(IF(VLOOKUP(H18,ActivityList[],3,0)="","",VLOOKUP(H18,ActivityList[],3,0)),"")</f>
        <v>Writing</v>
      </c>
      <c r="H18" s="5" t="str" cm="1">
        <f t="array" ref="H18">IFERROR(
 INDEX(ActivityList[],
  SMALL(
   IF(
   INDEX(ActivityList[],,6)=$F$3,
    ROW(ActivityList[])-MIN(ROW(ActivityList[]))+1,""
   ),
   ROWS($H$6:H18)
  ),1,1
 ),"End of activities for this day")</f>
        <v>Language Arts+ Copywork21</v>
      </c>
    </row>
    <row r="19" spans="1:8" ht="16.5" x14ac:dyDescent="0.25">
      <c r="A19" s="88" t="str">
        <f>IFERROR(IF(VLOOKUP(H19,ActivityList[],13,0)="Yes"," "&amp;Map,"")&amp;IF(VLOOKUP(H19,ActivityList[],14,0)="Yes"," "&amp;Timeline,IF(VLOOKUP(H19,ActivityList[],14,0)="Figure"," "&amp;Timeline&amp;Figure,"")),"")</f>
        <v/>
      </c>
      <c r="B19" s="85" t="str">
        <f>IFERROR(VLOOKUP(H19,ActivityList[],9,0),"")</f>
        <v>20 minutes of Rosetta Stone Portuguese</v>
      </c>
      <c r="C19" s="85"/>
      <c r="D19" s="87" t="str">
        <f>IFERROR(VLOOKUP(H19,ActivityList[],4,0),"")</f>
        <v>+ Rosetta Stone: Portuguese</v>
      </c>
      <c r="E19" s="87" t="str">
        <f>IFERROR(VLOOKUP(H19,ActivityList[],2,0),"")</f>
        <v>Language Arts</v>
      </c>
      <c r="F19" s="87" t="str">
        <f>IFERROR(IF(VLOOKUP(H19,ActivityList[],3,0)="","",VLOOKUP(H19,ActivityList[],3,0)),"")</f>
        <v>Oral</v>
      </c>
      <c r="H19" s="5" t="str" cm="1">
        <f t="array" ref="H19">IFERROR(
 INDEX(ActivityList[],
  SMALL(
   IF(
   INDEX(ActivityList[],,6)=$F$3,
    ROW(ActivityList[])-MIN(ROW(ActivityList[]))+1,""
   ),
   ROWS($H$6:H19)
  ),1,1
 ),"End of activities for this day")</f>
        <v>Language Arts+ Rosetta Stone: Portuguese21</v>
      </c>
    </row>
    <row r="20" spans="1:8" ht="16.5" x14ac:dyDescent="0.25">
      <c r="A20" s="88" t="str">
        <f>IFERROR(IF(VLOOKUP(H20,ActivityList[],13,0)="Yes"," "&amp;Map,"")&amp;IF(VLOOKUP(H20,ActivityList[],14,0)="Yes"," "&amp;Timeline,IF(VLOOKUP(H20,ActivityList[],14,0)="Figure"," "&amp;Timeline&amp;Figure,"")),"")</f>
        <v/>
      </c>
      <c r="B20" s="85" t="str">
        <f>IFERROR(VLOOKUP(H20,ActivityList[],9,0),"")</f>
        <v>Make a phone call to Opa</v>
      </c>
      <c r="C20" s="85"/>
      <c r="D20" s="87" t="str">
        <f>IFERROR(VLOOKUP(H20,ActivityList[],4,0),"")</f>
        <v>+ Speaking</v>
      </c>
      <c r="E20" s="87" t="str">
        <f>IFERROR(VLOOKUP(H20,ActivityList[],2,0),"")</f>
        <v>Language Arts</v>
      </c>
      <c r="F20" s="87" t="str">
        <f>IFERROR(IF(VLOOKUP(H20,ActivityList[],3,0)="","",VLOOKUP(H20,ActivityList[],3,0)),"")</f>
        <v>Oral</v>
      </c>
      <c r="H20" s="5" t="str" cm="1">
        <f t="array" ref="H20">IFERROR(
 INDEX(ActivityList[],
  SMALL(
   IF(
   INDEX(ActivityList[],,6)=$F$3,
    ROW(ActivityList[])-MIN(ROW(ActivityList[]))+1,""
   ),
   ROWS($H$6:H20)
  ),1,1
 ),"End of activities for this day")</f>
        <v>Language Arts+ Speaking21</v>
      </c>
    </row>
    <row r="21" spans="1:8" ht="16.5" x14ac:dyDescent="0.25">
      <c r="A21" s="88" t="str">
        <f>IFERROR(IF(VLOOKUP(H21,ActivityList[],13,0)="Yes"," "&amp;Map,"")&amp;IF(VLOOKUP(H21,ActivityList[],14,0)="Yes"," "&amp;Timeline,IF(VLOOKUP(H21,ActivityList[],14,0)="Figure"," "&amp;Timeline&amp;Figure,"")),"")</f>
        <v/>
      </c>
      <c r="B21" s="85" t="str">
        <f>IFERROR(VLOOKUP(H21,ActivityList[],9,0),"")</f>
        <v>Work through Lesson 10 pp.147-148</v>
      </c>
      <c r="C21" s="85"/>
      <c r="D21" s="87" t="str">
        <f>IFERROR(VLOOKUP(H21,ActivityList[],4,0),"")</f>
        <v>+ Zoology 1</v>
      </c>
      <c r="E21" s="87" t="str">
        <f>IFERROR(VLOOKUP(H21,ActivityList[],2,0),"")</f>
        <v>Science</v>
      </c>
      <c r="F21" s="87" t="str">
        <f>IFERROR(IF(VLOOKUP(H21,ActivityList[],3,0)="","",VLOOKUP(H21,ActivityList[],3,0)),"")</f>
        <v/>
      </c>
      <c r="H21" s="5" t="str" cm="1">
        <f t="array" ref="H21">IFERROR(
 INDEX(ActivityList[],
  SMALL(
   IF(
   INDEX(ActivityList[],,6)=$F$3,
    ROW(ActivityList[])-MIN(ROW(ActivityList[]))+1,""
   ),
   ROWS($H$6:H21)
  ),1,1
 ),"End of activities for this day")</f>
        <v>Science+ Zoology 121</v>
      </c>
    </row>
    <row r="22" spans="1:8" ht="16.5" x14ac:dyDescent="0.25">
      <c r="A22" s="88" t="str">
        <f>IFERROR(IF(VLOOKUP(H22,ActivityList[],13,0)="Yes"," "&amp;Map,"")&amp;IF(VLOOKUP(H22,ActivityList[],14,0)="Yes"," "&amp;Timeline,IF(VLOOKUP(H22,ActivityList[],14,0)="Figure"," "&amp;Timeline&amp;Figure,"")),"")</f>
        <v/>
      </c>
      <c r="B22" s="85" t="str">
        <f>IFERROR(VLOOKUP(H22,ActivityList[],9,0),"")</f>
        <v>Work through pp.54-58. Complete any activities</v>
      </c>
      <c r="C22" s="85"/>
      <c r="D22" s="87" t="str">
        <f>IFERROR(VLOOKUP(H22,ActivityList[],4,0),"")</f>
        <v>Blood &amp; Guts</v>
      </c>
      <c r="E22" s="87" t="str">
        <f>IFERROR(VLOOKUP(H22,ActivityList[],2,0),"")</f>
        <v>Science</v>
      </c>
      <c r="F22" s="87" t="str">
        <f>IFERROR(IF(VLOOKUP(H22,ActivityList[],3,0)="","",VLOOKUP(H22,ActivityList[],3,0)),"")</f>
        <v/>
      </c>
      <c r="H22" s="5" t="str" cm="1">
        <f t="array" ref="H22">IFERROR(
 INDEX(ActivityList[],
  SMALL(
   IF(
   INDEX(ActivityList[],,6)=$F$3,
    ROW(ActivityList[])-MIN(ROW(ActivityList[]))+1,""
   ),
   ROWS($H$6:H22)
  ),1,1
 ),"End of activities for this day")</f>
        <v>ScienceBlood &amp; Guts21</v>
      </c>
    </row>
    <row r="23" spans="1:8" ht="16.5" x14ac:dyDescent="0.25">
      <c r="A23" s="88" t="str">
        <f>IFERROR(IF(VLOOKUP(H23,ActivityList[],13,0)="Yes"," "&amp;Map,"")&amp;IF(VLOOKUP(H23,ActivityList[],14,0)="Yes"," "&amp;Timeline,IF(VLOOKUP(H23,ActivityList[],14,0)="Figure"," "&amp;Timeline&amp;Figure,"")),"")</f>
        <v/>
      </c>
      <c r="B23" s="85" t="str">
        <f>IFERROR(VLOOKUP(H23,ActivityList[],9,0),"")</f>
        <v>Test 1</v>
      </c>
      <c r="C23" s="85"/>
      <c r="D23" s="87" t="str">
        <f>IFERROR(VLOOKUP(H23,ActivityList[],4,0),"")</f>
        <v>Horizons: Math 4</v>
      </c>
      <c r="E23" s="87" t="str">
        <f>IFERROR(VLOOKUP(H23,ActivityList[],2,0),"")</f>
        <v>Math</v>
      </c>
      <c r="F23" s="87" t="str">
        <f>IFERROR(IF(VLOOKUP(H23,ActivityList[],3,0)="","",VLOOKUP(H23,ActivityList[],3,0)),"")</f>
        <v/>
      </c>
      <c r="H23" s="5" t="str" cm="1">
        <f t="array" ref="H23">IFERROR(
 INDEX(ActivityList[],
  SMALL(
   IF(
   INDEX(ActivityList[],,6)=$F$3,
    ROW(ActivityList[])-MIN(ROW(ActivityList[]))+1,""
   ),
   ROWS($H$6:H23)
  ),1,1
 ),"End of activities for this day")</f>
        <v>MathHorizons: Math 421</v>
      </c>
    </row>
    <row r="24" spans="1:8" ht="16.5" x14ac:dyDescent="0.25">
      <c r="A24" s="88" t="str">
        <f>IFERROR(IF(VLOOKUP(H24,ActivityList[],13,0)="Yes"," "&amp;Map,"")&amp;IF(VLOOKUP(H24,ActivityList[],14,0)="Yes"," "&amp;Timeline,IF(VLOOKUP(H24,ActivityList[],14,0)="Figure"," "&amp;Timeline&amp;Figure,"")),"")</f>
        <v/>
      </c>
      <c r="B24" s="85" t="str">
        <f>IFERROR(VLOOKUP(H24,ActivityList[],9,0),"")</f>
        <v>Lessons 135-136</v>
      </c>
      <c r="C24" s="85"/>
      <c r="D24" s="87" t="str">
        <f>IFERROR(VLOOKUP(H24,ActivityList[],4,0),"")</f>
        <v>Horizons: Math 6</v>
      </c>
      <c r="E24" s="87" t="str">
        <f>IFERROR(VLOOKUP(H24,ActivityList[],2,0),"")</f>
        <v>Math</v>
      </c>
      <c r="F24" s="87" t="str">
        <f>IFERROR(IF(VLOOKUP(H24,ActivityList[],3,0)="","",VLOOKUP(H24,ActivityList[],3,0)),"")</f>
        <v/>
      </c>
      <c r="H24" s="5" t="str" cm="1">
        <f t="array" ref="H24">IFERROR(
 INDEX(ActivityList[],
  SMALL(
   IF(
   INDEX(ActivityList[],,6)=$F$3,
    ROW(ActivityList[])-MIN(ROW(ActivityList[]))+1,""
   ),
   ROWS($H$6:H24)
  ),1,1
 ),"End of activities for this day")</f>
        <v>MathHorizons: Math 621</v>
      </c>
    </row>
    <row r="25" spans="1:8" ht="16.5" x14ac:dyDescent="0.25">
      <c r="A25" s="88" t="str">
        <f>IFERROR(IF(VLOOKUP(H25,ActivityList[],13,0)="Yes"," "&amp;Map,"")&amp;IF(VLOOKUP(H25,ActivityList[],14,0)="Yes"," "&amp;Timeline,IF(VLOOKUP(H25,ActivityList[],14,0)="Figure"," "&amp;Timeline&amp;Figure,"")),"")</f>
        <v/>
      </c>
      <c r="B25" s="85" t="str">
        <f>IFERROR(VLOOKUP(H25,ActivityList[],9,0),"")</f>
        <v>Work through Lesson 8 and complete all exercises</v>
      </c>
      <c r="C25" s="85"/>
      <c r="D25" s="87" t="str">
        <f>IFERROR(VLOOKUP(H25,ActivityList[],4,0),"")</f>
        <v>+ The Thinking Toolbox</v>
      </c>
      <c r="E25" s="87" t="str">
        <f>IFERROR(VLOOKUP(H25,ActivityList[],2,0),"")</f>
        <v>Logic</v>
      </c>
      <c r="F25" s="87" t="str">
        <f>IFERROR(IF(VLOOKUP(H25,ActivityList[],3,0)="","",VLOOKUP(H25,ActivityList[],3,0)),"")</f>
        <v/>
      </c>
      <c r="H25" s="5" t="str" cm="1">
        <f t="array" ref="H25">IFERROR(
 INDEX(ActivityList[],
  SMALL(
   IF(
   INDEX(ActivityList[],,6)=$F$3,
    ROW(ActivityList[])-MIN(ROW(ActivityList[]))+1,""
   ),
   ROWS($H$6:H25)
  ),1,1
 ),"End of activities for this day")</f>
        <v>Logic+ The Thinking Toolbox21</v>
      </c>
    </row>
    <row r="26" spans="1:8" ht="16.5" x14ac:dyDescent="0.25">
      <c r="A26" s="88" t="str">
        <f>IFERROR(IF(VLOOKUP(H26,ActivityList[],13,0)="Yes"," "&amp;Map,"")&amp;IF(VLOOKUP(H26,ActivityList[],14,0)="Yes"," "&amp;Timeline,IF(VLOOKUP(H26,ActivityList[],14,0)="Figure"," "&amp;Timeline&amp;Figure,"")),"")</f>
        <v/>
      </c>
      <c r="B26" s="85" t="str">
        <f>IFERROR(VLOOKUP(H26,ActivityList[],9,0),"")</f>
        <v>Solve Test 2 Puzzles 3-4</v>
      </c>
      <c r="C26" s="85"/>
      <c r="D26" s="87" t="str">
        <f>IFERROR(VLOOKUP(H26,ActivityList[],4,0),"")</f>
        <v>+ IQ Mindbenders</v>
      </c>
      <c r="E26" s="87" t="str">
        <f>IFERROR(VLOOKUP(H26,ActivityList[],2,0),"")</f>
        <v>Logic</v>
      </c>
      <c r="F26" s="87" t="str">
        <f>IFERROR(IF(VLOOKUP(H26,ActivityList[],3,0)="","",VLOOKUP(H26,ActivityList[],3,0)),"")</f>
        <v/>
      </c>
      <c r="H26" s="5" t="str" cm="1">
        <f t="array" ref="H26">IFERROR(
 INDEX(ActivityList[],
  SMALL(
   IF(
   INDEX(ActivityList[],,6)=$F$3,
    ROW(ActivityList[])-MIN(ROW(ActivityList[]))+1,""
   ),
   ROWS($H$6:H26)
  ),1,1
 ),"End of activities for this day")</f>
        <v>Logic+ IQ Mindbenders21</v>
      </c>
    </row>
    <row r="27" spans="1:8" ht="16.5" x14ac:dyDescent="0.25">
      <c r="A27" s="88" t="str">
        <f>IFERROR(IF(VLOOKUP(H27,ActivityList[],13,0)="Yes"," "&amp;Map,"")&amp;IF(VLOOKUP(H27,ActivityList[],14,0)="Yes"," "&amp;Timeline,IF(VLOOKUP(H27,ActivityList[],14,0)="Figure"," "&amp;Timeline&amp;Figure,"")),"")</f>
        <v/>
      </c>
      <c r="B27" s="85" t="str">
        <f>IFERROR(VLOOKUP(H27,ActivityList[],9,0),"")</f>
        <v>Memorise Psalm 91 (Track 11: All Nations Shall Worship). This week work on verses 1-10</v>
      </c>
      <c r="C27" s="85"/>
      <c r="D27" s="87" t="str">
        <f>IFERROR(VLOOKUP(H27,ActivityList[],4,0),"")</f>
        <v>Bible</v>
      </c>
      <c r="E27" s="87" t="str">
        <f>IFERROR(VLOOKUP(H27,ActivityList[],2,0),"")</f>
        <v>Mem.</v>
      </c>
      <c r="F27" s="87" t="str">
        <f>IFERROR(IF(VLOOKUP(H27,ActivityList[],3,0)="","",VLOOKUP(H27,ActivityList[],3,0)),"")</f>
        <v/>
      </c>
      <c r="H27" s="5" t="str" cm="1">
        <f t="array" ref="H27">IFERROR(
 INDEX(ActivityList[],
  SMALL(
   IF(
   INDEX(ActivityList[],,6)=$F$3,
    ROW(ActivityList[])-MIN(ROW(ActivityList[]))+1,""
   ),
   ROWS($H$6:H27)
  ),1,1
 ),"End of activities for this day")</f>
        <v>Mem.Bible21</v>
      </c>
    </row>
    <row r="28" spans="1:8" ht="16.5" x14ac:dyDescent="0.25">
      <c r="A28" s="88" t="str">
        <f>IFERROR(IF(VLOOKUP(H28,ActivityList[],13,0)="Yes"," "&amp;Map,"")&amp;IF(VLOOKUP(H28,ActivityList[],14,0)="Yes"," "&amp;Timeline,IF(VLOOKUP(H28,ActivityList[],14,0)="Figure"," "&amp;Timeline&amp;Figure,"")),"")</f>
        <v/>
      </c>
      <c r="B28" s="85" t="str">
        <f>IFERROR(VLOOKUP(H28,ActivityList[],9,0),"")</f>
        <v>Practice the piano for 20 minutes</v>
      </c>
      <c r="C28" s="85"/>
      <c r="D28" s="87" t="str">
        <f>IFERROR(VLOOKUP(H28,ActivityList[],4,0),"")</f>
        <v>+ Piano</v>
      </c>
      <c r="E28" s="87" t="str">
        <f>IFERROR(VLOOKUP(H28,ActivityList[],2,0),"")</f>
        <v>Activities</v>
      </c>
      <c r="F28" s="87" t="str">
        <f>IFERROR(IF(VLOOKUP(H28,ActivityList[],3,0)="","",VLOOKUP(H28,ActivityList[],3,0)),"")</f>
        <v/>
      </c>
      <c r="H28" s="5" t="str" cm="1">
        <f t="array" ref="H28">IFERROR(
 INDEX(ActivityList[],
  SMALL(
   IF(
   INDEX(ActivityList[],,6)=$F$3,
    ROW(ActivityList[])-MIN(ROW(ActivityList[]))+1,""
   ),
   ROWS($H$6:H28)
  ),1,1
 ),"End of activities for this day")</f>
        <v>Activities+ Piano21</v>
      </c>
    </row>
    <row r="29" spans="1:8" ht="16.5" x14ac:dyDescent="0.25">
      <c r="A29" s="84" t="str">
        <f>IFERROR(IF(VLOOKUP(H29,ActivityList[],13,0)="Yes"," "&amp;Map,"")&amp;IF(VLOOKUP(H29,ActivityList[],14,0)="Yes"," "&amp;Timeline,IF(VLOOKUP(H29,ActivityList[],14,0)="Figure"," "&amp;Timeline&amp;Figure,"")),"")</f>
        <v/>
      </c>
      <c r="B29" s="85" t="str">
        <f>IFERROR(VLOOKUP(H29,ActivityList[],9,0),"")</f>
        <v>Work through p.11 of the Lesson Book, and practice</v>
      </c>
      <c r="C29" s="85"/>
      <c r="D29" s="87" t="str">
        <f>IFERROR(VLOOKUP(H29,ActivityList[],4,0),"")</f>
        <v>+ Piano Adventures Primer</v>
      </c>
      <c r="E29" s="87" t="str">
        <f>IFERROR(VLOOKUP(H29,ActivityList[],2,0),"")</f>
        <v>Activities</v>
      </c>
      <c r="F29" s="87" t="str">
        <f>IFERROR(IF(VLOOKUP(H29,ActivityList[],3,0)="","",VLOOKUP(H29,ActivityList[],3,0)),"")</f>
        <v/>
      </c>
      <c r="H29" s="5" t="str" cm="1">
        <f t="array" ref="H29">IFERROR(
 INDEX(ActivityList[],
  SMALL(
   IF(
   INDEX(ActivityList[],,6)=$F$3,
    ROW(ActivityList[])-MIN(ROW(ActivityList[]))+1,""
   ),
   ROWS($H$6:H29)
  ),1,1
 ),"End of activities for this day")</f>
        <v>Activities+ Piano Adventures Primer21</v>
      </c>
    </row>
    <row r="30" spans="1:8" ht="16.5" x14ac:dyDescent="0.25">
      <c r="A30" s="84" t="str">
        <f>IFERROR(IF(VLOOKUP(H30,ActivityList[],13,0)="Yes"," "&amp;Map,"")&amp;IF(VLOOKUP(H30,ActivityList[],14,0)="Yes"," "&amp;Timeline,IF(VLOOKUP(H30,ActivityList[],14,0)="Figure"," "&amp;Timeline&amp;Figure,"")),"")</f>
        <v/>
      </c>
      <c r="B30" s="85" t="str">
        <f>IFERROR(VLOOKUP(H30,ActivityList[],9,0),"")</f>
        <v/>
      </c>
      <c r="C30" s="85"/>
      <c r="D30" s="87" t="str">
        <f>IFERROR(VLOOKUP(H30,ActivityList[],4,0),"")</f>
        <v/>
      </c>
      <c r="E30" s="87" t="str">
        <f>IFERROR(VLOOKUP(H30,ActivityList[],2,0),"")</f>
        <v/>
      </c>
      <c r="F30" s="87" t="str">
        <f>IFERROR(IF(VLOOKUP(H30,ActivityList[],3,0)="","",VLOOKUP(H30,ActivityList[],3,0)),"")</f>
        <v/>
      </c>
      <c r="H30" s="5" t="str" cm="1">
        <f t="array" ref="H30">IFERROR(
 INDEX(ActivityList[],
  SMALL(
   IF(
   INDEX(ActivityList[],,6)=$F$3,
    ROW(ActivityList[])-MIN(ROW(ActivityList[]))+1,""
   ),
   ROWS($H$6:H30)
  ),1,1
 ),"End of activities for this day")</f>
        <v>End of activities for this day</v>
      </c>
    </row>
    <row r="31" spans="1:8" ht="16.5" x14ac:dyDescent="0.25">
      <c r="A31" s="84" t="str">
        <f>IFERROR(IF(VLOOKUP(H31,ActivityList[],13,0)="Yes"," "&amp;Map,"")&amp;IF(VLOOKUP(H31,ActivityList[],14,0)="Yes"," "&amp;Timeline,IF(VLOOKUP(H31,ActivityList[],14,0)="Figure"," "&amp;Timeline&amp;Figure,"")),"")</f>
        <v/>
      </c>
      <c r="B31" s="85" t="str">
        <f>IFERROR(VLOOKUP(H31,ActivityList[],9,0),"")</f>
        <v/>
      </c>
      <c r="C31" s="85"/>
      <c r="D31" s="87" t="str">
        <f>IFERROR(VLOOKUP(H31,ActivityList[],4,0),"")</f>
        <v/>
      </c>
      <c r="E31" s="87" t="str">
        <f>IFERROR(VLOOKUP(H31,ActivityList[],2,0),"")</f>
        <v/>
      </c>
      <c r="F31" s="87" t="str">
        <f>IFERROR(IF(VLOOKUP(H31,ActivityList[],3,0)="","",VLOOKUP(H31,ActivityList[],3,0)),"")</f>
        <v/>
      </c>
      <c r="H31" s="5" t="str" cm="1">
        <f t="array" ref="H31">IFERROR(
 INDEX(ActivityList[],
  SMALL(
   IF(
   INDEX(ActivityList[],,6)=$F$3,
    ROW(ActivityList[])-MIN(ROW(ActivityList[]))+1,""
   ),
   ROWS($H$6:H31)
  ),1,1
 ),"End of activities for this day")</f>
        <v>End of activities for this day</v>
      </c>
    </row>
    <row r="32" spans="1:8" ht="16.5" x14ac:dyDescent="0.25">
      <c r="A32" s="84" t="str">
        <f>IFERROR(IF(VLOOKUP(H32,ActivityList[],13,0)="Yes"," "&amp;Map,"")&amp;IF(VLOOKUP(H32,ActivityList[],14,0)="Yes"," "&amp;Timeline,IF(VLOOKUP(H32,ActivityList[],14,0)="Figure"," "&amp;Timeline&amp;Figure,"")),"")</f>
        <v/>
      </c>
      <c r="B32" s="85" t="str">
        <f>IFERROR(VLOOKUP(H32,ActivityList[],9,0),"")</f>
        <v/>
      </c>
      <c r="C32" s="85"/>
      <c r="D32" s="87" t="str">
        <f>IFERROR(VLOOKUP(H32,ActivityList[],4,0),"")</f>
        <v/>
      </c>
      <c r="E32" s="87" t="str">
        <f>IFERROR(VLOOKUP(H32,ActivityList[],2,0),"")</f>
        <v/>
      </c>
      <c r="F32" s="87" t="str">
        <f>IFERROR(IF(VLOOKUP(H32,ActivityList[],3,0)="","",VLOOKUP(H32,ActivityList[],3,0)),"")</f>
        <v/>
      </c>
      <c r="H32" s="5" t="str" cm="1">
        <f t="array" ref="H32">IFERROR(
 INDEX(ActivityList[],
  SMALL(
   IF(
   INDEX(ActivityList[],,6)=$F$3,
    ROW(ActivityList[])-MIN(ROW(ActivityList[]))+1,""
   ),
   ROWS($H$6:H32)
  ),1,1
 ),"End of activities for this day")</f>
        <v>End of activities for this day</v>
      </c>
    </row>
    <row r="33" spans="1:8" ht="16.5" x14ac:dyDescent="0.25">
      <c r="A33" s="84" t="str">
        <f>IFERROR(IF(VLOOKUP(H33,ActivityList[],13,0)="Yes"," "&amp;Map,"")&amp;IF(VLOOKUP(H33,ActivityList[],14,0)="Yes"," "&amp;Timeline,IF(VLOOKUP(H33,ActivityList[],14,0)="Figure"," "&amp;Timeline&amp;Figure,"")),"")</f>
        <v/>
      </c>
      <c r="B33" s="85" t="str">
        <f>IFERROR(VLOOKUP(H33,ActivityList[],9,0),"")</f>
        <v/>
      </c>
      <c r="C33" s="85"/>
      <c r="D33" s="87" t="str">
        <f>IFERROR(VLOOKUP(H33,ActivityList[],4,0),"")</f>
        <v/>
      </c>
      <c r="E33" s="87" t="str">
        <f>IFERROR(VLOOKUP(H33,ActivityList[],2,0),"")</f>
        <v/>
      </c>
      <c r="F33" s="87" t="str">
        <f>IFERROR(IF(VLOOKUP(H33,ActivityList[],3,0)="","",VLOOKUP(H33,ActivityList[],3,0)),"")</f>
        <v/>
      </c>
      <c r="H33" s="5" t="str" cm="1">
        <f t="array" ref="H33">IFERROR(
 INDEX(ActivityList[],
  SMALL(
   IF(
   INDEX(ActivityList[],,6)=$F$3,
    ROW(ActivityList[])-MIN(ROW(ActivityList[]))+1,""
   ),
   ROWS($H$6:H33)
  ),1,1
 ),"End of activities for this day")</f>
        <v>End of activities for this day</v>
      </c>
    </row>
    <row r="34" spans="1:8" ht="16.5" x14ac:dyDescent="0.25">
      <c r="A34" s="84" t="str">
        <f>IFERROR(IF(VLOOKUP(H34,ActivityList[],13,0)="Yes"," "&amp;Map,"")&amp;IF(VLOOKUP(H34,ActivityList[],14,0)="Yes"," "&amp;Timeline,IF(VLOOKUP(H34,ActivityList[],14,0)="Figure"," "&amp;Timeline&amp;Figure,"")),"")</f>
        <v/>
      </c>
      <c r="B34" s="85" t="str">
        <f>IFERROR(VLOOKUP(H34,ActivityList[],9,0),"")</f>
        <v/>
      </c>
      <c r="C34" s="85"/>
      <c r="D34" s="87" t="str">
        <f>IFERROR(VLOOKUP(H34,ActivityList[],4,0),"")</f>
        <v/>
      </c>
      <c r="E34" s="87" t="str">
        <f>IFERROR(VLOOKUP(H34,ActivityList[],2,0),"")</f>
        <v/>
      </c>
      <c r="F34" s="87" t="str">
        <f>IFERROR(IF(VLOOKUP(H34,ActivityList[],3,0)="","",VLOOKUP(H34,ActivityList[],3,0)),"")</f>
        <v/>
      </c>
      <c r="H34" s="5" t="str" cm="1">
        <f t="array" ref="H34">IFERROR(
 INDEX(ActivityList[],
  SMALL(
   IF(
   INDEX(ActivityList[],,6)=$F$3,
    ROW(ActivityList[])-MIN(ROW(ActivityList[]))+1,""
   ),
   ROWS($H$6:H34)
  ),1,1
 ),"End of activities for this day")</f>
        <v>End of activities for this day</v>
      </c>
    </row>
    <row r="35" spans="1:8" ht="16.5" x14ac:dyDescent="0.25">
      <c r="A35" s="84" t="str">
        <f>IFERROR(IF(VLOOKUP(H35,ActivityList[],13,0)="Yes"," "&amp;Map,"")&amp;IF(VLOOKUP(H35,ActivityList[],14,0)="Yes"," "&amp;Timeline,IF(VLOOKUP(H35,ActivityList[],14,0)="Figure"," "&amp;Timeline&amp;Figure,"")),"")</f>
        <v/>
      </c>
      <c r="B35" s="85" t="str">
        <f>IFERROR(VLOOKUP(H35,ActivityList[],9,0),"")</f>
        <v/>
      </c>
      <c r="C35" s="85"/>
      <c r="D35" s="87" t="str">
        <f>IFERROR(VLOOKUP(H35,ActivityList[],4,0),"")</f>
        <v/>
      </c>
      <c r="E35" s="87" t="str">
        <f>IFERROR(VLOOKUP(H35,ActivityList[],2,0),"")</f>
        <v/>
      </c>
      <c r="F35" s="87" t="str">
        <f>IFERROR(IF(VLOOKUP(H35,ActivityList[],3,0)="","",VLOOKUP(H35,ActivityList[],3,0)),"")</f>
        <v/>
      </c>
      <c r="H35" s="5" t="str" cm="1">
        <f t="array" ref="H35">IFERROR(
 INDEX(ActivityList[],
  SMALL(
   IF(
   INDEX(ActivityList[],,6)=$F$3,
    ROW(ActivityList[])-MIN(ROW(ActivityList[]))+1,""
   ),
   ROWS($H$6:H35)
  ),1,1
 ),"End of activities for this day")</f>
        <v>End of activities for this day</v>
      </c>
    </row>
    <row r="36" spans="1:8" ht="16.5" x14ac:dyDescent="0.25">
      <c r="A36" s="84"/>
      <c r="B36" s="85"/>
      <c r="C36" s="85"/>
      <c r="D36" s="87"/>
      <c r="E36" s="87"/>
      <c r="F36" s="87"/>
    </row>
    <row r="37" spans="1:8" s="2" customFormat="1" ht="22.5" customHeight="1" x14ac:dyDescent="0.25">
      <c r="A37" s="79" t="s">
        <v>97</v>
      </c>
      <c r="B37" s="80">
        <f>IF(F37&gt;0,VLOOKUP(F37,Calendar,2),"")</f>
        <v>43375</v>
      </c>
      <c r="E37" s="79" t="s">
        <v>96</v>
      </c>
      <c r="F37" s="81">
        <f>F3+1</f>
        <v>22</v>
      </c>
    </row>
    <row r="38" spans="1:8" s="83" customFormat="1" x14ac:dyDescent="0.25">
      <c r="A38" s="82"/>
      <c r="B38" s="83" t="s">
        <v>45</v>
      </c>
      <c r="D38" s="83" t="s">
        <v>41</v>
      </c>
      <c r="E38" s="83" t="s">
        <v>77</v>
      </c>
      <c r="F38" s="83" t="s">
        <v>43</v>
      </c>
      <c r="H38" s="83" t="s">
        <v>54</v>
      </c>
    </row>
    <row r="39" spans="1:8" ht="15" hidden="1" customHeight="1" x14ac:dyDescent="0.25">
      <c r="A39" s="84" t="s">
        <v>79</v>
      </c>
      <c r="B39" s="85" t="s">
        <v>80</v>
      </c>
      <c r="C39" s="85" t="s">
        <v>81</v>
      </c>
      <c r="D39" s="86" t="s">
        <v>82</v>
      </c>
      <c r="E39" s="86" t="s">
        <v>83</v>
      </c>
      <c r="F39" s="86" t="s">
        <v>84</v>
      </c>
      <c r="G39" s="5" t="s">
        <v>85</v>
      </c>
      <c r="H39" s="5" t="s">
        <v>86</v>
      </c>
    </row>
    <row r="40" spans="1:8" ht="16.5" x14ac:dyDescent="0.25">
      <c r="A40" s="84" t="str">
        <f>IFERROR(IF(VLOOKUP(H40,ActivityList[],13,0)="Yes"," "&amp;Map,"")&amp;IF(VLOOKUP(H40,ActivityList[],14,0)="Yes"," "&amp;Timeline,IF(VLOOKUP(H40,ActivityList[],14,0)="Figure"," "&amp;Timeline&amp;Figure,"")),"")</f>
        <v/>
      </c>
      <c r="B40" s="85" t="str">
        <f>IFERROR(VLOOKUP(H40,ActivityList[],9,0),"")</f>
        <v>Read &amp; discuss Psalm 24</v>
      </c>
      <c r="C40" s="85"/>
      <c r="D40" s="87" t="str">
        <f>IFERROR(VLOOKUP(H40,ActivityList[],4,0),"")</f>
        <v>Scripture</v>
      </c>
      <c r="E40" s="87" t="str">
        <f>IFERROR(VLOOKUP(H40,ActivityList[],2,0),"")</f>
        <v>Foundation</v>
      </c>
      <c r="F40" s="87" t="str">
        <f>IFERROR(IF(VLOOKUP(H40,ActivityList[],3,0)="","",VLOOKUP(H40,ActivityList[],3,0)),"")</f>
        <v>Bible</v>
      </c>
      <c r="H40" s="5" t="str" cm="1">
        <f t="array" ref="H40">IFERROR(
 INDEX(ActivityList[],
  SMALL(
   IF(
   INDEX(ActivityList[],,6)=$F$37,
    ROW(ActivityList[])-MIN(ROW(ActivityList[]))+1,""
   ),
   ROWS($H$40:H40)
  ),1,1
 ),"End of activities for this day")</f>
        <v>FoundationScripture22</v>
      </c>
    </row>
    <row r="41" spans="1:8" ht="16.5" x14ac:dyDescent="0.25">
      <c r="A41" s="84" t="str">
        <f>IFERROR(IF(VLOOKUP(H41,ActivityList[],13,0)="Yes"," "&amp;Map,"")&amp;IF(VLOOKUP(H41,ActivityList[],14,0)="Yes"," "&amp;Timeline,IF(VLOOKUP(H41,ActivityList[],14,0)="Figure"," "&amp;Timeline&amp;Figure,"")),"")</f>
        <v/>
      </c>
      <c r="B41" s="85" t="str">
        <f>IFERROR(VLOOKUP(H41,ActivityList[],9,0),"")</f>
        <v>Read John 13</v>
      </c>
      <c r="C41" s="85"/>
      <c r="D41" s="87" t="str">
        <f>IFERROR(VLOOKUP(H41,ActivityList[],4,0),"")</f>
        <v>Reading</v>
      </c>
      <c r="E41" s="87" t="str">
        <f>IFERROR(VLOOKUP(H41,ActivityList[],2,0),"")</f>
        <v>Foundation</v>
      </c>
      <c r="F41" s="87" t="str">
        <f>IFERROR(IF(VLOOKUP(H41,ActivityList[],3,0)="","",VLOOKUP(H41,ActivityList[],3,0)),"")</f>
        <v>Bible</v>
      </c>
      <c r="H41" s="5" t="str" cm="1">
        <f t="array" ref="H41">IFERROR(
 INDEX(ActivityList[],
  SMALL(
   IF(
   INDEX(ActivityList[],,6)=$F$37,
    ROW(ActivityList[])-MIN(ROW(ActivityList[]))+1,""
   ),
   ROWS($H$40:H41)
  ),1,1
 ),"End of activities for this day")</f>
        <v>FoundationReading22</v>
      </c>
    </row>
    <row r="42" spans="1:8" ht="16.5" x14ac:dyDescent="0.25">
      <c r="A42" s="84" t="str">
        <f>IFERROR(IF(VLOOKUP(H42,ActivityList[],13,0)="Yes"," "&amp;Map,"")&amp;IF(VLOOKUP(H42,ActivityList[],14,0)="Yes"," "&amp;Timeline,IF(VLOOKUP(H42,ActivityList[],14,0)="Figure"," "&amp;Timeline&amp;Figure,"")),"")</f>
        <v xml:space="preserve"> Ǽ</v>
      </c>
      <c r="B42" s="85" t="str">
        <f>IFERROR(VLOOKUP(H42,ActivityList[],9,0),"")</f>
        <v>Read Chapters 10-11</v>
      </c>
      <c r="C42" s="85"/>
      <c r="D42" s="87" t="str">
        <f>IFERROR(VLOOKUP(H42,ActivityList[],4,0),"")</f>
        <v>God's Adventurer</v>
      </c>
      <c r="E42" s="87" t="str">
        <f>IFERROR(VLOOKUP(H42,ActivityList[],2,0),"")</f>
        <v>Foundation</v>
      </c>
      <c r="F42" s="87" t="str">
        <f>IFERROR(IF(VLOOKUP(H42,ActivityList[],3,0)="","",VLOOKUP(H42,ActivityList[],3,0)),"")</f>
        <v>History/Geog.</v>
      </c>
      <c r="H42" s="5" t="str" cm="1">
        <f t="array" ref="H42">IFERROR(
 INDEX(ActivityList[],
  SMALL(
   IF(
   INDEX(ActivityList[],,6)=$F$37,
    ROW(ActivityList[])-MIN(ROW(ActivityList[]))+1,""
   ),
   ROWS($H$40:H42)
  ),1,1
 ),"End of activities for this day")</f>
        <v>FoundationGod's Adventurer22</v>
      </c>
    </row>
    <row r="43" spans="1:8" ht="16.5" x14ac:dyDescent="0.25">
      <c r="A43" s="88" t="str">
        <f>IFERROR(IF(VLOOKUP(H43,ActivityList[],13,0)="Yes"," "&amp;Map,"")&amp;IF(VLOOKUP(H43,ActivityList[],14,0)="Yes"," "&amp;Timeline,IF(VLOOKUP(H43,ActivityList[],14,0)="Figure"," "&amp;Timeline&amp;Figure,"")),"")</f>
        <v xml:space="preserve"> Ǽ</v>
      </c>
      <c r="B43" s="85" t="str">
        <f>IFERROR(VLOOKUP(H43,ActivityList[],9,0),"")</f>
        <v>Read about and pray for Xi'an p.117</v>
      </c>
      <c r="C43" s="85"/>
      <c r="D43" s="87" t="str">
        <f>IFERROR(VLOOKUP(H43,ActivityList[],4,0),"")</f>
        <v>100 Gateway Cities</v>
      </c>
      <c r="E43" s="87" t="str">
        <f>IFERROR(VLOOKUP(H43,ActivityList[],2,0),"")</f>
        <v>Foundation</v>
      </c>
      <c r="F43" s="87" t="str">
        <f>IFERROR(IF(VLOOKUP(H43,ActivityList[],3,0)="","",VLOOKUP(H43,ActivityList[],3,0)),"")</f>
        <v>History/Geog.</v>
      </c>
      <c r="H43" s="5" t="str" cm="1">
        <f t="array" ref="H43">IFERROR(
 INDEX(ActivityList[],
  SMALL(
   IF(
   INDEX(ActivityList[],,6)=$F$37,
    ROW(ActivityList[])-MIN(ROW(ActivityList[]))+1,""
   ),
   ROWS($H$40:H43)
  ),1,1
 ),"End of activities for this day")</f>
        <v>Foundation100 Gateway Cities22</v>
      </c>
    </row>
    <row r="44" spans="1:8" ht="16.5" x14ac:dyDescent="0.25">
      <c r="A44" s="88" t="str">
        <f>IFERROR(IF(VLOOKUP(H44,ActivityList[],13,0)="Yes"," "&amp;Map,"")&amp;IF(VLOOKUP(H44,ActivityList[],14,0)="Yes"," "&amp;Timeline,IF(VLOOKUP(H44,ActivityList[],14,0)="Figure"," "&amp;Timeline&amp;Figure,"")),"")</f>
        <v/>
      </c>
      <c r="B44" s="85" t="str">
        <f>IFERROR(VLOOKUP(H44,ActivityList[],9,0),"")</f>
        <v>Read Part 2 Chapter 2</v>
      </c>
      <c r="C44" s="85"/>
      <c r="D44" s="87" t="str">
        <f>IFERROR(VLOOKUP(H44,ActivityList[],4,0),"")</f>
        <v>+ The Mysterious Island</v>
      </c>
      <c r="E44" s="87" t="str">
        <f>IFERROR(VLOOKUP(H44,ActivityList[],2,0),"")</f>
        <v>Foundation</v>
      </c>
      <c r="F44" s="87" t="str">
        <f>IFERROR(IF(VLOOKUP(H44,ActivityList[],3,0)="","",VLOOKUP(H44,ActivityList[],3,0)),"")</f>
        <v>Literature</v>
      </c>
      <c r="H44" s="5" t="str" cm="1">
        <f t="array" ref="H44">IFERROR(
 INDEX(ActivityList[],
  SMALL(
   IF(
   INDEX(ActivityList[],,6)=$F$37,
    ROW(ActivityList[])-MIN(ROW(ActivityList[]))+1,""
   ),
   ROWS($H$40:H44)
  ),1,1
 ),"End of activities for this day")</f>
        <v>Foundation+ The Mysterious Island22</v>
      </c>
    </row>
    <row r="45" spans="1:8" ht="16.5" x14ac:dyDescent="0.25">
      <c r="A45" s="88" t="str">
        <f>IFERROR(IF(VLOOKUP(H45,ActivityList[],13,0)="Yes"," "&amp;Map,"")&amp;IF(VLOOKUP(H45,ActivityList[],14,0)="Yes"," "&amp;Timeline,IF(VLOOKUP(H45,ActivityList[],14,0)="Figure"," "&amp;Timeline&amp;Figure,"")),"")</f>
        <v/>
      </c>
      <c r="B45" s="85" t="str">
        <f>IFERROR(VLOOKUP(H45,ActivityList[],9,0),"")</f>
        <v>Read Chapter 7</v>
      </c>
      <c r="C45" s="85"/>
      <c r="D45" s="87" t="str">
        <f>IFERROR(VLOOKUP(H45,ActivityList[],4,0),"")</f>
        <v>Young Fu of the Upper Yangtze</v>
      </c>
      <c r="E45" s="87" t="str">
        <f>IFERROR(VLOOKUP(H45,ActivityList[],2,0),"")</f>
        <v>Foundation</v>
      </c>
      <c r="F45" s="87" t="str">
        <f>IFERROR(IF(VLOOKUP(H45,ActivityList[],3,0)="","",VLOOKUP(H45,ActivityList[],3,0)),"")</f>
        <v>Literature</v>
      </c>
      <c r="H45" s="5" t="str" cm="1">
        <f t="array" ref="H45">IFERROR(
 INDEX(ActivityList[],
  SMALL(
   IF(
   INDEX(ActivityList[],,6)=$F$37,
    ROW(ActivityList[])-MIN(ROW(ActivityList[]))+1,""
   ),
   ROWS($H$40:H45)
  ),1,1
 ),"End of activities for this day")</f>
        <v>FoundationYoung Fu of the Upper Yangtze22</v>
      </c>
    </row>
    <row r="46" spans="1:8" ht="16.5" x14ac:dyDescent="0.25">
      <c r="A46" s="88" t="str">
        <f>IFERROR(IF(VLOOKUP(H46,ActivityList[],13,0)="Yes"," "&amp;Map,"")&amp;IF(VLOOKUP(H46,ActivityList[],14,0)="Yes"," "&amp;Timeline,IF(VLOOKUP(H46,ActivityList[],14,0)="Figure"," "&amp;Timeline&amp;Figure,"")),"")</f>
        <v/>
      </c>
      <c r="B46" s="85" t="str">
        <f>IFERROR(VLOOKUP(H46,ActivityList[],9,0),"")</f>
        <v>Read Chapter 7</v>
      </c>
      <c r="C46" s="85"/>
      <c r="D46" s="87" t="str">
        <f>IFERROR(VLOOKUP(H46,ActivityList[],4,0),"")</f>
        <v>The House of Sixty Fathers</v>
      </c>
      <c r="E46" s="87" t="str">
        <f>IFERROR(VLOOKUP(H46,ActivityList[],2,0),"")</f>
        <v>Foundation</v>
      </c>
      <c r="F46" s="87" t="str">
        <f>IFERROR(IF(VLOOKUP(H46,ActivityList[],3,0)="","",VLOOKUP(H46,ActivityList[],3,0)),"")</f>
        <v>Literature</v>
      </c>
      <c r="H46" s="5" t="str" cm="1">
        <f t="array" ref="H46">IFERROR(
 INDEX(ActivityList[],
  SMALL(
   IF(
   INDEX(ActivityList[],,6)=$F$37,
    ROW(ActivityList[])-MIN(ROW(ActivityList[]))+1,""
   ),
   ROWS($H$40:H46)
  ),1,1
 ),"End of activities for this day")</f>
        <v>FoundationThe House of Sixty Fathers22</v>
      </c>
    </row>
    <row r="47" spans="1:8" ht="16.5" x14ac:dyDescent="0.25">
      <c r="A47" s="88" t="str">
        <f>IFERROR(IF(VLOOKUP(H47,ActivityList[],13,0)="Yes"," "&amp;Map,"")&amp;IF(VLOOKUP(H47,ActivityList[],14,0)="Yes"," "&amp;Timeline,IF(VLOOKUP(H47,ActivityList[],14,0)="Figure"," "&amp;Timeline&amp;Figure,"")),"")</f>
        <v xml:space="preserve"> Ǽ ǽǾ</v>
      </c>
      <c r="B47" s="85" t="str">
        <f>IFERROR(VLOOKUP(H47,ActivityList[],9,0),"")</f>
        <v>Read pp.17-23</v>
      </c>
      <c r="C47" s="85"/>
      <c r="D47" s="87" t="str">
        <f>IFERROR(VLOOKUP(H47,ActivityList[],4,0),"")</f>
        <v>Freedom Train</v>
      </c>
      <c r="E47" s="87" t="str">
        <f>IFERROR(VLOOKUP(H47,ActivityList[],2,0),"")</f>
        <v>Foundation</v>
      </c>
      <c r="F47" s="87" t="str">
        <f>IFERROR(IF(VLOOKUP(H47,ActivityList[],3,0)="","",VLOOKUP(H47,ActivityList[],3,0)),"")</f>
        <v>Literature</v>
      </c>
      <c r="H47" s="5" t="str" cm="1">
        <f t="array" ref="H47">IFERROR(
 INDEX(ActivityList[],
  SMALL(
   IF(
   INDEX(ActivityList[],,6)=$F$37,
    ROW(ActivityList[])-MIN(ROW(ActivityList[]))+1,""
   ),
   ROWS($H$40:H47)
  ),1,1
 ),"End of activities for this day")</f>
        <v>FoundationFreedom Train22</v>
      </c>
    </row>
    <row r="48" spans="1:8" ht="16.5" x14ac:dyDescent="0.25">
      <c r="A48" s="88" t="str">
        <f>IFERROR(IF(VLOOKUP(H48,ActivityList[],13,0)="Yes"," "&amp;Map,"")&amp;IF(VLOOKUP(H48,ActivityList[],14,0)="Yes"," "&amp;Timeline,IF(VLOOKUP(H48,ActivityList[],14,0)="Figure"," "&amp;Timeline&amp;Figure,"")),"")</f>
        <v/>
      </c>
      <c r="B48" s="85" t="str">
        <f>IFERROR(VLOOKUP(H48,ActivityList[],9,0),"")</f>
        <v>Read p.23 "Marbles"</v>
      </c>
      <c r="C48" s="85"/>
      <c r="D48" s="87" t="str">
        <f>IFERROR(VLOOKUP(H48,ActivityList[],4,0),"")</f>
        <v>All the Small Poems</v>
      </c>
      <c r="E48" s="87" t="str">
        <f>IFERROR(VLOOKUP(H48,ActivityList[],2,0),"")</f>
        <v>Foundation</v>
      </c>
      <c r="F48" s="87" t="str">
        <f>IFERROR(IF(VLOOKUP(H48,ActivityList[],3,0)="","",VLOOKUP(H48,ActivityList[],3,0)),"")</f>
        <v>Literature</v>
      </c>
      <c r="H48" s="5" t="str" cm="1">
        <f t="array" ref="H48">IFERROR(
 INDEX(ActivityList[],
  SMALL(
   IF(
   INDEX(ActivityList[],,6)=$F$37,
    ROW(ActivityList[])-MIN(ROW(ActivityList[]))+1,""
   ),
   ROWS($H$40:H48)
  ),1,1
 ),"End of activities for this day")</f>
        <v>FoundationAll the Small Poems22</v>
      </c>
    </row>
    <row r="49" spans="1:8" ht="16.5" x14ac:dyDescent="0.25">
      <c r="A49" s="88" t="str">
        <f>IFERROR(IF(VLOOKUP(H49,ActivityList[],13,0)="Yes"," "&amp;Map,"")&amp;IF(VLOOKUP(H49,ActivityList[],14,0)="Yes"," "&amp;Timeline,IF(VLOOKUP(H49,ActivityList[],14,0)="Figure"," "&amp;Timeline&amp;Figure,"")),"")</f>
        <v/>
      </c>
      <c r="B49" s="85" t="str">
        <f>IFERROR(VLOOKUP(H49,ActivityList[],9,0),"")</f>
        <v>Write a journal entry</v>
      </c>
      <c r="C49" s="85"/>
      <c r="D49" s="87" t="str">
        <f>IFERROR(VLOOKUP(H49,ActivityList[],4,0),"")</f>
        <v>+ Journal: Ethan</v>
      </c>
      <c r="E49" s="87" t="str">
        <f>IFERROR(VLOOKUP(H49,ActivityList[],2,0),"")</f>
        <v>Language Arts</v>
      </c>
      <c r="F49" s="87" t="str">
        <f>IFERROR(IF(VLOOKUP(H49,ActivityList[],3,0)="","",VLOOKUP(H49,ActivityList[],3,0)),"")</f>
        <v>Writing</v>
      </c>
      <c r="H49" s="5" t="str" cm="1">
        <f t="array" ref="H49">IFERROR(
 INDEX(ActivityList[],
  SMALL(
   IF(
   INDEX(ActivityList[],,6)=$F$37,
    ROW(ActivityList[])-MIN(ROW(ActivityList[]))+1,""
   ),
   ROWS($H$40:H49)
  ),1,1
 ),"End of activities for this day")</f>
        <v>Language Arts+ Journal: Ethan22</v>
      </c>
    </row>
    <row r="50" spans="1:8" ht="30" x14ac:dyDescent="0.25">
      <c r="A50" s="88" t="str">
        <f>IFERROR(IF(VLOOKUP(H50,ActivityList[],13,0)="Yes"," "&amp;Map,"")&amp;IF(VLOOKUP(H50,ActivityList[],14,0)="Yes"," "&amp;Timeline,IF(VLOOKUP(H50,ActivityList[],14,0)="Figure"," "&amp;Timeline&amp;Figure,"")),"")</f>
        <v/>
      </c>
      <c r="B50" s="85" t="str">
        <f>IFERROR(VLOOKUP(H50,ActivityList[],9,0),"")</f>
        <v>Think about the research question and plan the project</v>
      </c>
      <c r="C50" s="85"/>
      <c r="D50" s="87" t="str">
        <f>IFERROR(VLOOKUP(H50,ActivityList[],4,0),"")</f>
        <v>+ Writing &amp; Research Project</v>
      </c>
      <c r="E50" s="87" t="str">
        <f>IFERROR(VLOOKUP(H50,ActivityList[],2,0),"")</f>
        <v>Language Arts</v>
      </c>
      <c r="F50" s="87" t="str">
        <f>IFERROR(IF(VLOOKUP(H50,ActivityList[],3,0)="","",VLOOKUP(H50,ActivityList[],3,0)),"")</f>
        <v>Writing</v>
      </c>
      <c r="H50" s="5" t="str" cm="1">
        <f t="array" ref="H50">IFERROR(
 INDEX(ActivityList[],
  SMALL(
   IF(
   INDEX(ActivityList[],,6)=$F$37,
    ROW(ActivityList[])-MIN(ROW(ActivityList[]))+1,""
   ),
   ROWS($H$40:H50)
  ),1,1
 ),"End of activities for this day")</f>
        <v>Language Arts+ Writing &amp; Research Project22</v>
      </c>
    </row>
    <row r="51" spans="1:8" ht="16.5" x14ac:dyDescent="0.25">
      <c r="A51" s="88" t="str">
        <f>IFERROR(IF(VLOOKUP(H51,ActivityList[],13,0)="Yes"," "&amp;Map,"")&amp;IF(VLOOKUP(H51,ActivityList[],14,0)="Yes"," "&amp;Timeline,IF(VLOOKUP(H51,ActivityList[],14,0)="Figure"," "&amp;Timeline&amp;Figure,"")),"")</f>
        <v/>
      </c>
      <c r="B51" s="85" t="str">
        <f>IFERROR(VLOOKUP(H51,ActivityList[],9,0),"")</f>
        <v>Write a journal entry</v>
      </c>
      <c r="C51" s="85"/>
      <c r="D51" s="87" t="str">
        <f>IFERROR(VLOOKUP(H51,ActivityList[],4,0),"")</f>
        <v>+ Journal: Jesse</v>
      </c>
      <c r="E51" s="87" t="str">
        <f>IFERROR(VLOOKUP(H51,ActivityList[],2,0),"")</f>
        <v>Language Arts</v>
      </c>
      <c r="F51" s="87" t="str">
        <f>IFERROR(IF(VLOOKUP(H51,ActivityList[],3,0)="","",VLOOKUP(H51,ActivityList[],3,0)),"")</f>
        <v>Writing</v>
      </c>
      <c r="H51" s="5" t="str" cm="1">
        <f t="array" ref="H51">IFERROR(
 INDEX(ActivityList[],
  SMALL(
   IF(
   INDEX(ActivityList[],,6)=$F$37,
    ROW(ActivityList[])-MIN(ROW(ActivityList[]))+1,""
   ),
   ROWS($H$40:H51)
  ),1,1
 ),"End of activities for this day")</f>
        <v>Language Arts+ Journal: Jesse22</v>
      </c>
    </row>
    <row r="52" spans="1:8" ht="16.5" x14ac:dyDescent="0.25">
      <c r="A52" s="88" t="str">
        <f>IFERROR(IF(VLOOKUP(H52,ActivityList[],13,0)="Yes"," "&amp;Map,"")&amp;IF(VLOOKUP(H52,ActivityList[],14,0)="Yes"," "&amp;Timeline,IF(VLOOKUP(H52,ActivityList[],14,0)="Figure"," "&amp;Timeline&amp;Figure,"")),"")</f>
        <v/>
      </c>
      <c r="B52" s="85" t="str">
        <f>IFERROR(VLOOKUP(H52,ActivityList[],9,0),"")</f>
        <v>Copy a passage from literature</v>
      </c>
      <c r="C52" s="85"/>
      <c r="D52" s="87" t="str">
        <f>IFERROR(VLOOKUP(H52,ActivityList[],4,0),"")</f>
        <v>+ Copywork</v>
      </c>
      <c r="E52" s="87" t="str">
        <f>IFERROR(VLOOKUP(H52,ActivityList[],2,0),"")</f>
        <v>Language Arts</v>
      </c>
      <c r="F52" s="87" t="str">
        <f>IFERROR(IF(VLOOKUP(H52,ActivityList[],3,0)="","",VLOOKUP(H52,ActivityList[],3,0)),"")</f>
        <v>Writing</v>
      </c>
      <c r="H52" s="5" t="str" cm="1">
        <f t="array" ref="H52">IFERROR(
 INDEX(ActivityList[],
  SMALL(
   IF(
   INDEX(ActivityList[],,6)=$F$37,
    ROW(ActivityList[])-MIN(ROW(ActivityList[]))+1,""
   ),
   ROWS($H$40:H52)
  ),1,1
 ),"End of activities for this day")</f>
        <v>Language Arts+ Copywork22</v>
      </c>
    </row>
    <row r="53" spans="1:8" ht="16.5" x14ac:dyDescent="0.25">
      <c r="A53" s="88" t="str">
        <f>IFERROR(IF(VLOOKUP(H53,ActivityList[],13,0)="Yes"," "&amp;Map,"")&amp;IF(VLOOKUP(H53,ActivityList[],14,0)="Yes"," "&amp;Timeline,IF(VLOOKUP(H53,ActivityList[],14,0)="Figure"," "&amp;Timeline&amp;Figure,"")),"")</f>
        <v/>
      </c>
      <c r="B53" s="85" t="str">
        <f>IFERROR(VLOOKUP(H53,ActivityList[],9,0),"")</f>
        <v>20 minutes of Rosetta Stone Portuguese</v>
      </c>
      <c r="C53" s="85"/>
      <c r="D53" s="87" t="str">
        <f>IFERROR(VLOOKUP(H53,ActivityList[],4,0),"")</f>
        <v>+ Rosetta Stone: Portuguese</v>
      </c>
      <c r="E53" s="87" t="str">
        <f>IFERROR(VLOOKUP(H53,ActivityList[],2,0),"")</f>
        <v>Language Arts</v>
      </c>
      <c r="F53" s="87" t="str">
        <f>IFERROR(IF(VLOOKUP(H53,ActivityList[],3,0)="","",VLOOKUP(H53,ActivityList[],3,0)),"")</f>
        <v>Oral</v>
      </c>
      <c r="H53" s="5" t="str" cm="1">
        <f t="array" ref="H53">IFERROR(
 INDEX(ActivityList[],
  SMALL(
   IF(
   INDEX(ActivityList[],,6)=$F$37,
    ROW(ActivityList[])-MIN(ROW(ActivityList[]))+1,""
   ),
   ROWS($H$40:H53)
  ),1,1
 ),"End of activities for this day")</f>
        <v>Language Arts+ Rosetta Stone: Portuguese22</v>
      </c>
    </row>
    <row r="54" spans="1:8" ht="30" x14ac:dyDescent="0.25">
      <c r="A54" s="88" t="str">
        <f>IFERROR(IF(VLOOKUP(H54,ActivityList[],13,0)="Yes"," "&amp;Map,"")&amp;IF(VLOOKUP(H54,ActivityList[],14,0)="Yes"," "&amp;Timeline,IF(VLOOKUP(H54,ActivityList[],14,0)="Figure"," "&amp;Timeline&amp;Figure,"")),"")</f>
        <v/>
      </c>
      <c r="B54" s="85" t="str">
        <f>IFERROR(VLOOKUP(H54,ActivityList[],9,0),"")</f>
        <v>Conversations with Marsh Park friends at Mr. Pres' Funeral</v>
      </c>
      <c r="C54" s="85"/>
      <c r="D54" s="87" t="str">
        <f>IFERROR(VLOOKUP(H54,ActivityList[],4,0),"")</f>
        <v>+ Speaking</v>
      </c>
      <c r="E54" s="87" t="str">
        <f>IFERROR(VLOOKUP(H54,ActivityList[],2,0),"")</f>
        <v>Language Arts</v>
      </c>
      <c r="F54" s="87" t="str">
        <f>IFERROR(IF(VLOOKUP(H54,ActivityList[],3,0)="","",VLOOKUP(H54,ActivityList[],3,0)),"")</f>
        <v>Oral</v>
      </c>
      <c r="H54" s="5" t="str" cm="1">
        <f t="array" ref="H54">IFERROR(
 INDEX(ActivityList[],
  SMALL(
   IF(
   INDEX(ActivityList[],,6)=$F$37,
    ROW(ActivityList[])-MIN(ROW(ActivityList[]))+1,""
   ),
   ROWS($H$40:H54)
  ),1,1
 ),"End of activities for this day")</f>
        <v>Language Arts+ Speaking22</v>
      </c>
    </row>
    <row r="55" spans="1:8" ht="16.5" x14ac:dyDescent="0.25">
      <c r="A55" s="88" t="str">
        <f>IFERROR(IF(VLOOKUP(H55,ActivityList[],13,0)="Yes"," "&amp;Map,"")&amp;IF(VLOOKUP(H55,ActivityList[],14,0)="Yes"," "&amp;Timeline,IF(VLOOKUP(H55,ActivityList[],14,0)="Figure"," "&amp;Timeline&amp;Figure,"")),"")</f>
        <v/>
      </c>
      <c r="B55" s="85" t="str">
        <f>IFERROR(VLOOKUP(H55,ActivityList[],9,0),"")</f>
        <v>Work through Lesson 10 pp.149-154</v>
      </c>
      <c r="C55" s="85"/>
      <c r="D55" s="87" t="str">
        <f>IFERROR(VLOOKUP(H55,ActivityList[],4,0),"")</f>
        <v>+ Zoology 1</v>
      </c>
      <c r="E55" s="87" t="str">
        <f>IFERROR(VLOOKUP(H55,ActivityList[],2,0),"")</f>
        <v>Science</v>
      </c>
      <c r="F55" s="87" t="str">
        <f>IFERROR(IF(VLOOKUP(H55,ActivityList[],3,0)="","",VLOOKUP(H55,ActivityList[],3,0)),"")</f>
        <v/>
      </c>
      <c r="H55" s="5" t="str" cm="1">
        <f t="array" ref="H55">IFERROR(
 INDEX(ActivityList[],
  SMALL(
   IF(
   INDEX(ActivityList[],,6)=$F$37,
    ROW(ActivityList[])-MIN(ROW(ActivityList[]))+1,""
   ),
   ROWS($H$40:H55)
  ),1,1
 ),"End of activities for this day")</f>
        <v>Science+ Zoology 122</v>
      </c>
    </row>
    <row r="56" spans="1:8" ht="30" x14ac:dyDescent="0.25">
      <c r="A56" s="88" t="str">
        <f>IFERROR(IF(VLOOKUP(H56,ActivityList[],13,0)="Yes"," "&amp;Map,"")&amp;IF(VLOOKUP(H56,ActivityList[],14,0)="Yes"," "&amp;Timeline,IF(VLOOKUP(H56,ActivityList[],14,0)="Figure"," "&amp;Timeline&amp;Figure,"")),"")</f>
        <v/>
      </c>
      <c r="B56" s="85" t="str">
        <f>IFERROR(VLOOKUP(H56,ActivityList[],9,0),"")</f>
        <v>Work through pp.16-19.  Explore any internet links</v>
      </c>
      <c r="C56" s="85"/>
      <c r="D56" s="87" t="str">
        <f>IFERROR(VLOOKUP(H56,ActivityList[],4,0),"")</f>
        <v>Usborne: Human Body</v>
      </c>
      <c r="E56" s="87" t="str">
        <f>IFERROR(VLOOKUP(H56,ActivityList[],2,0),"")</f>
        <v>Science</v>
      </c>
      <c r="F56" s="87" t="str">
        <f>IFERROR(IF(VLOOKUP(H56,ActivityList[],3,0)="","",VLOOKUP(H56,ActivityList[],3,0)),"")</f>
        <v/>
      </c>
      <c r="H56" s="5" t="str" cm="1">
        <f t="array" ref="H56">IFERROR(
 INDEX(ActivityList[],
  SMALL(
   IF(
   INDEX(ActivityList[],,6)=$F$37,
    ROW(ActivityList[])-MIN(ROW(ActivityList[]))+1,""
   ),
   ROWS($H$40:H56)
  ),1,1
 ),"End of activities for this day")</f>
        <v>ScienceUsborne: Human Body22</v>
      </c>
    </row>
    <row r="57" spans="1:8" ht="16.5" x14ac:dyDescent="0.25">
      <c r="A57" s="84" t="str">
        <f>IFERROR(IF(VLOOKUP(H57,ActivityList[],13,0)="Yes"," "&amp;Map,"")&amp;IF(VLOOKUP(H57,ActivityList[],14,0)="Yes"," "&amp;Timeline,IF(VLOOKUP(H57,ActivityList[],14,0)="Figure"," "&amp;Timeline&amp;Figure,"")),"")</f>
        <v/>
      </c>
      <c r="B57" s="85" t="str">
        <f>IFERROR(VLOOKUP(H57,ActivityList[],9,0),"")</f>
        <v>Lessons 11-12</v>
      </c>
      <c r="C57" s="85"/>
      <c r="D57" s="87" t="str">
        <f>IFERROR(VLOOKUP(H57,ActivityList[],4,0),"")</f>
        <v>Horizons: Math 4</v>
      </c>
      <c r="E57" s="87" t="str">
        <f>IFERROR(VLOOKUP(H57,ActivityList[],2,0),"")</f>
        <v>Math</v>
      </c>
      <c r="F57" s="87" t="str">
        <f>IFERROR(IF(VLOOKUP(H57,ActivityList[],3,0)="","",VLOOKUP(H57,ActivityList[],3,0)),"")</f>
        <v/>
      </c>
      <c r="H57" s="5" t="str" cm="1">
        <f t="array" ref="H57">IFERROR(
 INDEX(ActivityList[],
  SMALL(
   IF(
   INDEX(ActivityList[],,6)=$F$37,
    ROW(ActivityList[])-MIN(ROW(ActivityList[]))+1,""
   ),
   ROWS($H$40:H57)
  ),1,1
 ),"End of activities for this day")</f>
        <v>MathHorizons: Math 422</v>
      </c>
    </row>
    <row r="58" spans="1:8" ht="16.5" x14ac:dyDescent="0.25">
      <c r="A58" s="84" t="str">
        <f>IFERROR(IF(VLOOKUP(H58,ActivityList[],13,0)="Yes"," "&amp;Map,"")&amp;IF(VLOOKUP(H58,ActivityList[],14,0)="Yes"," "&amp;Timeline,IF(VLOOKUP(H58,ActivityList[],14,0)="Figure"," "&amp;Timeline&amp;Figure,"")),"")</f>
        <v/>
      </c>
      <c r="B58" s="85" t="str">
        <f>IFERROR(VLOOKUP(H58,ActivityList[],9,0),"")</f>
        <v>Lessons 137-138</v>
      </c>
      <c r="C58" s="85"/>
      <c r="D58" s="87" t="str">
        <f>IFERROR(VLOOKUP(H58,ActivityList[],4,0),"")</f>
        <v>Horizons: Math 6</v>
      </c>
      <c r="E58" s="87" t="str">
        <f>IFERROR(VLOOKUP(H58,ActivityList[],2,0),"")</f>
        <v>Math</v>
      </c>
      <c r="F58" s="87" t="str">
        <f>IFERROR(IF(VLOOKUP(H58,ActivityList[],3,0)="","",VLOOKUP(H58,ActivityList[],3,0)),"")</f>
        <v/>
      </c>
      <c r="H58" s="5" t="str" cm="1">
        <f t="array" ref="H58">IFERROR(
 INDEX(ActivityList[],
  SMALL(
   IF(
   INDEX(ActivityList[],,6)=$F$37,
    ROW(ActivityList[])-MIN(ROW(ActivityList[]))+1,""
   ),
   ROWS($H$40:H58)
  ),1,1
 ),"End of activities for this day")</f>
        <v>MathHorizons: Math 622</v>
      </c>
    </row>
    <row r="59" spans="1:8" ht="16.5" x14ac:dyDescent="0.25">
      <c r="A59" s="84" t="str">
        <f>IFERROR(IF(VLOOKUP(H59,ActivityList[],13,0)="Yes"," "&amp;Map,"")&amp;IF(VLOOKUP(H59,ActivityList[],14,0)="Yes"," "&amp;Timeline,IF(VLOOKUP(H59,ActivityList[],14,0)="Figure"," "&amp;Timeline&amp;Figure,"")),"")</f>
        <v/>
      </c>
      <c r="B59" s="85" t="str">
        <f>IFERROR(VLOOKUP(H59,ActivityList[],9,0),"")</f>
        <v>Solve Test 2 Puzzles 5-6</v>
      </c>
      <c r="C59" s="85"/>
      <c r="D59" s="87" t="str">
        <f>IFERROR(VLOOKUP(H59,ActivityList[],4,0),"")</f>
        <v>+ IQ Mindbenders</v>
      </c>
      <c r="E59" s="87" t="str">
        <f>IFERROR(VLOOKUP(H59,ActivityList[],2,0),"")</f>
        <v>Logic</v>
      </c>
      <c r="F59" s="87" t="str">
        <f>IFERROR(IF(VLOOKUP(H59,ActivityList[],3,0)="","",VLOOKUP(H59,ActivityList[],3,0)),"")</f>
        <v/>
      </c>
      <c r="H59" s="5" t="str" cm="1">
        <f t="array" ref="H59">IFERROR(
 INDEX(ActivityList[],
  SMALL(
   IF(
   INDEX(ActivityList[],,6)=$F$37,
    ROW(ActivityList[])-MIN(ROW(ActivityList[]))+1,""
   ),
   ROWS($H$40:H59)
  ),1,1
 ),"End of activities for this day")</f>
        <v>Logic+ IQ Mindbenders22</v>
      </c>
    </row>
    <row r="60" spans="1:8" ht="30" x14ac:dyDescent="0.25">
      <c r="A60" s="84" t="str">
        <f>IFERROR(IF(VLOOKUP(H60,ActivityList[],13,0)="Yes"," "&amp;Map,"")&amp;IF(VLOOKUP(H60,ActivityList[],14,0)="Yes"," "&amp;Timeline,IF(VLOOKUP(H60,ActivityList[],14,0)="Figure"," "&amp;Timeline&amp;Figure,"")),"")</f>
        <v/>
      </c>
      <c r="B60" s="85" t="str">
        <f>IFERROR(VLOOKUP(H60,ActivityList[],9,0),"")</f>
        <v>Do 30 mins of Scratch tuturials and programming</v>
      </c>
      <c r="C60" s="85"/>
      <c r="D60" s="87" t="str">
        <f>IFERROR(VLOOKUP(H60,ActivityList[],4,0),"")</f>
        <v>+ Programming: Scratch</v>
      </c>
      <c r="E60" s="87" t="str">
        <f>IFERROR(VLOOKUP(H60,ActivityList[],2,0),"")</f>
        <v>Logic</v>
      </c>
      <c r="F60" s="87" t="str">
        <f>IFERROR(IF(VLOOKUP(H60,ActivityList[],3,0)="","",VLOOKUP(H60,ActivityList[],3,0)),"")</f>
        <v/>
      </c>
      <c r="H60" s="5" t="str" cm="1">
        <f t="array" ref="H60">IFERROR(
 INDEX(ActivityList[],
  SMALL(
   IF(
   INDEX(ActivityList[],,6)=$F$37,
    ROW(ActivityList[])-MIN(ROW(ActivityList[]))+1,""
   ),
   ROWS($H$40:H60)
  ),1,1
 ),"End of activities for this day")</f>
        <v>Logic+ Programming: Scratch22</v>
      </c>
    </row>
    <row r="61" spans="1:8" ht="16.5" x14ac:dyDescent="0.25">
      <c r="A61" s="88" t="str">
        <f>IFERROR(IF(VLOOKUP(H61,ActivityList[],13,0)="Yes"," "&amp;Map,"")&amp;IF(VLOOKUP(H61,ActivityList[],14,0)="Yes"," "&amp;Timeline,IF(VLOOKUP(H61,ActivityList[],14,0)="Figure"," "&amp;Timeline&amp;Figure,"")),"")</f>
        <v/>
      </c>
      <c r="B61" s="85" t="str">
        <f>IFERROR(VLOOKUP(H61,ActivityList[],9,0),"")</f>
        <v>Repair torch and radio</v>
      </c>
      <c r="C61" s="85"/>
      <c r="D61" s="87" t="str">
        <f>IFERROR(VLOOKUP(H61,ActivityList[],4,0),"")</f>
        <v>+ Arts &amp; Crafts</v>
      </c>
      <c r="E61" s="87" t="str">
        <f>IFERROR(VLOOKUP(H61,ActivityList[],2,0),"")</f>
        <v>Activities</v>
      </c>
      <c r="F61" s="87" t="str">
        <f>IFERROR(IF(VLOOKUP(H61,ActivityList[],3,0)="","",VLOOKUP(H61,ActivityList[],3,0)),"")</f>
        <v/>
      </c>
      <c r="H61" s="5" t="str" cm="1">
        <f t="array" ref="H61">IFERROR(
 INDEX(ActivityList[],
  SMALL(
   IF(
   INDEX(ActivityList[],,6)=$F$37,
    ROW(ActivityList[])-MIN(ROW(ActivityList[]))+1,""
   ),
   ROWS($H$40:H61)
  ),1,1
 ),"End of activities for this day")</f>
        <v>Activities+ Arts &amp; Crafts22</v>
      </c>
    </row>
    <row r="62" spans="1:8" ht="16.5" x14ac:dyDescent="0.25">
      <c r="A62" s="88" t="str">
        <f>IFERROR(IF(VLOOKUP(H62,ActivityList[],13,0)="Yes"," "&amp;Map,"")&amp;IF(VLOOKUP(H62,ActivityList[],14,0)="Yes"," "&amp;Timeline,IF(VLOOKUP(H62,ActivityList[],14,0)="Figure"," "&amp;Timeline&amp;Figure,"")),"")</f>
        <v/>
      </c>
      <c r="B62" s="85" t="str">
        <f>IFERROR(VLOOKUP(H62,ActivityList[],9,0),"")</f>
        <v/>
      </c>
      <c r="C62" s="85"/>
      <c r="D62" s="87" t="str">
        <f>IFERROR(VLOOKUP(H62,ActivityList[],4,0),"")</f>
        <v/>
      </c>
      <c r="E62" s="87" t="str">
        <f>IFERROR(VLOOKUP(H62,ActivityList[],2,0),"")</f>
        <v/>
      </c>
      <c r="F62" s="87" t="str">
        <f>IFERROR(IF(VLOOKUP(H62,ActivityList[],3,0)="","",VLOOKUP(H62,ActivityList[],3,0)),"")</f>
        <v/>
      </c>
      <c r="H62" s="5" t="str" cm="1">
        <f t="array" ref="H62">IFERROR(
 INDEX(ActivityList[],
  SMALL(
   IF(
   INDEX(ActivityList[],,6)=$F$37,
    ROW(ActivityList[])-MIN(ROW(ActivityList[]))+1,""
   ),
   ROWS($H$40:H62)
  ),1,1
 ),"End of activities for this day")</f>
        <v>End of activities for this day</v>
      </c>
    </row>
    <row r="63" spans="1:8" ht="16.5" x14ac:dyDescent="0.25">
      <c r="A63" s="88" t="str">
        <f>IFERROR(IF(VLOOKUP(H63,ActivityList[],13,0)="Yes"," "&amp;Map,"")&amp;IF(VLOOKUP(H63,ActivityList[],14,0)="Yes"," "&amp;Timeline,IF(VLOOKUP(H63,ActivityList[],14,0)="Figure"," "&amp;Timeline&amp;Figure,"")),"")</f>
        <v/>
      </c>
      <c r="B63" s="85" t="str">
        <f>IFERROR(VLOOKUP(H63,ActivityList[],9,0),"")</f>
        <v/>
      </c>
      <c r="C63" s="85"/>
      <c r="D63" s="87" t="str">
        <f>IFERROR(VLOOKUP(H63,ActivityList[],4,0),"")</f>
        <v/>
      </c>
      <c r="E63" s="87" t="str">
        <f>IFERROR(VLOOKUP(H63,ActivityList[],2,0),"")</f>
        <v/>
      </c>
      <c r="F63" s="87" t="str">
        <f>IFERROR(IF(VLOOKUP(H63,ActivityList[],3,0)="","",VLOOKUP(H63,ActivityList[],3,0)),"")</f>
        <v/>
      </c>
      <c r="H63" s="5" t="str" cm="1">
        <f t="array" ref="H63">IFERROR(
 INDEX(ActivityList[],
  SMALL(
   IF(
   INDEX(ActivityList[],,6)=$F$37,
    ROW(ActivityList[])-MIN(ROW(ActivityList[]))+1,""
   ),
   ROWS($H$40:H63)
  ),1,1
 ),"End of activities for this day")</f>
        <v>End of activities for this day</v>
      </c>
    </row>
    <row r="64" spans="1:8" ht="16.5" x14ac:dyDescent="0.25">
      <c r="A64" s="88" t="str">
        <f>IFERROR(IF(VLOOKUP(H64,ActivityList[],13,0)="Yes"," "&amp;Map,"")&amp;IF(VLOOKUP(H64,ActivityList[],14,0)="Yes"," "&amp;Timeline,IF(VLOOKUP(H64,ActivityList[],14,0)="Figure"," "&amp;Timeline&amp;Figure,"")),"")</f>
        <v/>
      </c>
      <c r="B64" s="85" t="str">
        <f>IFERROR(VLOOKUP(H64,ActivityList[],9,0),"")</f>
        <v/>
      </c>
      <c r="C64" s="85"/>
      <c r="D64" s="87" t="str">
        <f>IFERROR(VLOOKUP(H64,ActivityList[],4,0),"")</f>
        <v/>
      </c>
      <c r="E64" s="87" t="str">
        <f>IFERROR(VLOOKUP(H64,ActivityList[],2,0),"")</f>
        <v/>
      </c>
      <c r="F64" s="87" t="str">
        <f>IFERROR(IF(VLOOKUP(H64,ActivityList[],3,0)="","",VLOOKUP(H64,ActivityList[],3,0)),"")</f>
        <v/>
      </c>
      <c r="H64" s="5" t="str" cm="1">
        <f t="array" ref="H64">IFERROR(
 INDEX(ActivityList[],
  SMALL(
   IF(
   INDEX(ActivityList[],,6)=$F$37,
    ROW(ActivityList[])-MIN(ROW(ActivityList[]))+1,""
   ),
   ROWS($H$40:H64)
  ),1,1
 ),"End of activities for this day")</f>
        <v>End of activities for this day</v>
      </c>
    </row>
    <row r="65" spans="1:8" ht="16.5" x14ac:dyDescent="0.25">
      <c r="A65" s="84" t="str">
        <f>IFERROR(IF(VLOOKUP(H65,ActivityList[],13,0)="Yes"," "&amp;Map,"")&amp;IF(VLOOKUP(H65,ActivityList[],14,0)="Yes"," "&amp;Timeline,IF(VLOOKUP(H65,ActivityList[],14,0)="Figure"," "&amp;Timeline&amp;Figure,"")),"")</f>
        <v/>
      </c>
      <c r="B65" s="85" t="str">
        <f>IFERROR(VLOOKUP(H65,ActivityList[],9,0),"")</f>
        <v/>
      </c>
      <c r="C65" s="85"/>
      <c r="D65" s="87" t="str">
        <f>IFERROR(VLOOKUP(H65,ActivityList[],4,0),"")</f>
        <v/>
      </c>
      <c r="E65" s="87" t="str">
        <f>IFERROR(VLOOKUP(H65,ActivityList[],2,0),"")</f>
        <v/>
      </c>
      <c r="F65" s="87" t="str">
        <f>IFERROR(IF(VLOOKUP(H65,ActivityList[],3,0)="","",VLOOKUP(H65,ActivityList[],3,0)),"")</f>
        <v/>
      </c>
      <c r="H65" s="5" t="str" cm="1">
        <f t="array" ref="H65">IFERROR(
 INDEX(ActivityList[],
  SMALL(
   IF(
   INDEX(ActivityList[],,6)=$F$37,
    ROW(ActivityList[])-MIN(ROW(ActivityList[]))+1,""
   ),
   ROWS($H$40:H65)
  ),1,1
 ),"End of activities for this day")</f>
        <v>End of activities for this day</v>
      </c>
    </row>
    <row r="66" spans="1:8" ht="16.5" x14ac:dyDescent="0.25">
      <c r="A66" s="84" t="str">
        <f>IFERROR(IF(VLOOKUP(H66,ActivityList[],13,0)="Yes"," "&amp;Map,"")&amp;IF(VLOOKUP(H66,ActivityList[],14,0)="Yes"," "&amp;Timeline,IF(VLOOKUP(H66,ActivityList[],14,0)="Figure"," "&amp;Timeline&amp;Figure,"")),"")</f>
        <v/>
      </c>
      <c r="B66" s="85" t="str">
        <f>IFERROR(VLOOKUP(H66,ActivityList[],9,0),"")</f>
        <v/>
      </c>
      <c r="C66" s="85"/>
      <c r="D66" s="87" t="str">
        <f>IFERROR(VLOOKUP(H66,ActivityList[],4,0),"")</f>
        <v/>
      </c>
      <c r="E66" s="87" t="str">
        <f>IFERROR(VLOOKUP(H66,ActivityList[],2,0),"")</f>
        <v/>
      </c>
      <c r="F66" s="87" t="str">
        <f>IFERROR(IF(VLOOKUP(H66,ActivityList[],3,0)="","",VLOOKUP(H66,ActivityList[],3,0)),"")</f>
        <v/>
      </c>
      <c r="H66" s="5" t="str" cm="1">
        <f t="array" ref="H66">IFERROR(
 INDEX(ActivityList[],
  SMALL(
   IF(
   INDEX(ActivityList[],,6)=$F$37,
    ROW(ActivityList[])-MIN(ROW(ActivityList[]))+1,""
   ),
   ROWS($H$40:H66)
  ),1,1
 ),"End of activities for this day")</f>
        <v>End of activities for this day</v>
      </c>
    </row>
    <row r="67" spans="1:8" ht="16.5" x14ac:dyDescent="0.25">
      <c r="A67" s="84" t="str">
        <f>IFERROR(IF(VLOOKUP(H67,ActivityList[],13,0)="Yes"," "&amp;Map,"")&amp;IF(VLOOKUP(H67,ActivityList[],14,0)="Yes"," "&amp;Timeline,IF(VLOOKUP(H67,ActivityList[],14,0)="Figure"," "&amp;Timeline&amp;Figure,"")),"")</f>
        <v/>
      </c>
      <c r="B67" s="85" t="str">
        <f>IFERROR(VLOOKUP(H67,ActivityList[],9,0),"")</f>
        <v/>
      </c>
      <c r="C67" s="85"/>
      <c r="D67" s="87" t="str">
        <f>IFERROR(VLOOKUP(H67,ActivityList[],4,0),"")</f>
        <v/>
      </c>
      <c r="E67" s="87" t="str">
        <f>IFERROR(VLOOKUP(H67,ActivityList[],2,0),"")</f>
        <v/>
      </c>
      <c r="F67" s="87" t="str">
        <f>IFERROR(IF(VLOOKUP(H67,ActivityList[],3,0)="","",VLOOKUP(H67,ActivityList[],3,0)),"")</f>
        <v/>
      </c>
      <c r="H67" s="5" t="str" cm="1">
        <f t="array" ref="H67">IFERROR(
 INDEX(ActivityList[],
  SMALL(
   IF(
   INDEX(ActivityList[],,6)=$F$37,
    ROW(ActivityList[])-MIN(ROW(ActivityList[]))+1,""
   ),
   ROWS($H$40:H67)
  ),1,1
 ),"End of activities for this day")</f>
        <v>End of activities for this day</v>
      </c>
    </row>
    <row r="68" spans="1:8" ht="16.5" x14ac:dyDescent="0.25">
      <c r="A68" s="88" t="str">
        <f>IFERROR(IF(VLOOKUP(H68,ActivityList[],13,0)="Yes"," "&amp;Map,"")&amp;IF(VLOOKUP(H68,ActivityList[],14,0)="Yes"," "&amp;Timeline,IF(VLOOKUP(H68,ActivityList[],14,0)="Figure"," "&amp;Timeline&amp;Figure,"")),"")</f>
        <v/>
      </c>
      <c r="B68" s="85" t="str">
        <f>IFERROR(VLOOKUP(H68,ActivityList[],9,0),"")</f>
        <v/>
      </c>
      <c r="C68" s="85"/>
      <c r="D68" s="87" t="str">
        <f>IFERROR(VLOOKUP(H68,ActivityList[],4,0),"")</f>
        <v/>
      </c>
      <c r="E68" s="87" t="str">
        <f>IFERROR(VLOOKUP(H68,ActivityList[],2,0),"")</f>
        <v/>
      </c>
      <c r="F68" s="87" t="str">
        <f>IFERROR(IF(VLOOKUP(H68,ActivityList[],3,0)="","",VLOOKUP(H68,ActivityList[],3,0)),"")</f>
        <v/>
      </c>
      <c r="H68" s="5" t="str" cm="1">
        <f t="array" ref="H68">IFERROR(
 INDEX(ActivityList[],
  SMALL(
   IF(
   INDEX(ActivityList[],,6)=$F$37,
    ROW(ActivityList[])-MIN(ROW(ActivityList[]))+1,""
   ),
   ROWS($H$40:H68)
  ),1,1
 ),"End of activities for this day")</f>
        <v>End of activities for this day</v>
      </c>
    </row>
    <row r="69" spans="1:8" ht="16.5" x14ac:dyDescent="0.25">
      <c r="A69" s="84" t="str">
        <f>IFERROR(IF(VLOOKUP(H69,ActivityList[],13,0)="Yes"," "&amp;Map,"")&amp;IF(VLOOKUP(H69,ActivityList[],14,0)="Yes"," "&amp;Timeline,IF(VLOOKUP(H69,ActivityList[],14,0)="Figure"," "&amp;Timeline&amp;Figure,"")),"")</f>
        <v/>
      </c>
      <c r="B69" s="85" t="str">
        <f>IFERROR(VLOOKUP(H69,ActivityList[],9,0),"")</f>
        <v/>
      </c>
      <c r="C69" s="85"/>
      <c r="D69" s="87" t="str">
        <f>IFERROR(VLOOKUP(H69,ActivityList[],4,0),"")</f>
        <v/>
      </c>
      <c r="E69" s="87" t="str">
        <f>IFERROR(VLOOKUP(H69,ActivityList[],2,0),"")</f>
        <v/>
      </c>
      <c r="F69" s="87" t="str">
        <f>IFERROR(IF(VLOOKUP(H69,ActivityList[],3,0)="","",VLOOKUP(H69,ActivityList[],3,0)),"")</f>
        <v/>
      </c>
      <c r="H69" s="5" t="str" cm="1">
        <f t="array" ref="H69">IFERROR(
 INDEX(ActivityList[],
  SMALL(
   IF(
   INDEX(ActivityList[],,6)=$F$37,
    ROW(ActivityList[])-MIN(ROW(ActivityList[]))+1,""
   ),
   ROWS($H$40:H69)
  ),1,1
 ),"End of activities for this day")</f>
        <v>End of activities for this day</v>
      </c>
    </row>
    <row r="70" spans="1:8" ht="16.5" x14ac:dyDescent="0.25">
      <c r="A70" s="84"/>
      <c r="B70" s="85"/>
      <c r="C70" s="85"/>
      <c r="D70" s="86"/>
      <c r="E70" s="86"/>
      <c r="F70" s="86"/>
    </row>
    <row r="71" spans="1:8" s="2" customFormat="1" ht="22.5" customHeight="1" x14ac:dyDescent="0.25">
      <c r="A71" s="79" t="s">
        <v>97</v>
      </c>
      <c r="B71" s="80">
        <f>IF(F71&gt;0,VLOOKUP(F71,Calendar,2),"")</f>
        <v>43376</v>
      </c>
      <c r="E71" s="79" t="s">
        <v>96</v>
      </c>
      <c r="F71" s="81">
        <f>F37+1</f>
        <v>23</v>
      </c>
    </row>
    <row r="72" spans="1:8" s="83" customFormat="1" x14ac:dyDescent="0.25">
      <c r="A72" s="82"/>
      <c r="B72" s="83" t="s">
        <v>45</v>
      </c>
      <c r="D72" s="83" t="s">
        <v>41</v>
      </c>
      <c r="E72" s="83" t="s">
        <v>77</v>
      </c>
      <c r="F72" s="83" t="s">
        <v>43</v>
      </c>
      <c r="H72" s="83" t="s">
        <v>54</v>
      </c>
    </row>
    <row r="73" spans="1:8" ht="15" hidden="1" customHeight="1" x14ac:dyDescent="0.25">
      <c r="A73" s="84" t="s">
        <v>79</v>
      </c>
      <c r="B73" s="85" t="s">
        <v>80</v>
      </c>
      <c r="C73" s="85" t="s">
        <v>81</v>
      </c>
      <c r="D73" s="86" t="s">
        <v>82</v>
      </c>
      <c r="E73" s="86" t="s">
        <v>83</v>
      </c>
      <c r="F73" s="86" t="s">
        <v>84</v>
      </c>
      <c r="G73" s="5" t="s">
        <v>85</v>
      </c>
      <c r="H73" s="5" t="s">
        <v>86</v>
      </c>
    </row>
    <row r="74" spans="1:8" ht="16.5" x14ac:dyDescent="0.25">
      <c r="A74" s="84" t="str">
        <f>IFERROR(IF(VLOOKUP(H74,ActivityList[],13,0)="Yes"," "&amp;Map,"")&amp;IF(VLOOKUP(H74,ActivityList[],14,0)="Yes"," "&amp;Timeline,IF(VLOOKUP(H74,ActivityList[],14,0)="Figure"," "&amp;Timeline&amp;Figure,"")),"")</f>
        <v/>
      </c>
      <c r="B74" s="85" t="str">
        <f>IFERROR(VLOOKUP(H74,ActivityList[],9,0),"")</f>
        <v>Read &amp; discuss Psalm 25</v>
      </c>
      <c r="C74" s="85"/>
      <c r="D74" s="87" t="str">
        <f>IFERROR(VLOOKUP(H74,ActivityList[],4,0),"")</f>
        <v>Scripture</v>
      </c>
      <c r="E74" s="87" t="str">
        <f>IFERROR(VLOOKUP(H74,ActivityList[],2,0),"")</f>
        <v>Foundation</v>
      </c>
      <c r="F74" s="87" t="str">
        <f>IFERROR(IF(VLOOKUP(H74,ActivityList[],3,0)="","",VLOOKUP(H74,ActivityList[],3,0)),"")</f>
        <v>Bible</v>
      </c>
      <c r="H74" s="5" t="str" cm="1">
        <f t="array" ref="H74">IFERROR(
 INDEX(ActivityList[],
  SMALL(
   IF(
   INDEX(ActivityList[],,6)=$F$71,
    ROW(ActivityList[])-MIN(ROW(ActivityList[]))+1,""
   ),
   ROWS($H$74:H74)
  ),1,1
 ),"End of activities for this day")</f>
        <v>FoundationScripture23</v>
      </c>
    </row>
    <row r="75" spans="1:8" ht="30" x14ac:dyDescent="0.25">
      <c r="A75" s="84" t="str">
        <f>IFERROR(IF(VLOOKUP(H75,ActivityList[],13,0)="Yes"," "&amp;Map,"")&amp;IF(VLOOKUP(H75,ActivityList[],14,0)="Yes"," "&amp;Timeline,IF(VLOOKUP(H75,ActivityList[],14,0)="Figure"," "&amp;Timeline&amp;Figure,"")),"")</f>
        <v/>
      </c>
      <c r="B75" s="85" t="str">
        <f>IFERROR(VLOOKUP(H75,ActivityList[],9,0),"")</f>
        <v>Read &amp; discuss "Case for a Creator for Kids" chapter 4</v>
      </c>
      <c r="C75" s="85"/>
      <c r="D75" s="87" t="str">
        <f>IFERROR(VLOOKUP(H75,ActivityList[],4,0),"")</f>
        <v>Case for a Creator</v>
      </c>
      <c r="E75" s="87" t="str">
        <f>IFERROR(VLOOKUP(H75,ActivityList[],2,0),"")</f>
        <v>Foundation</v>
      </c>
      <c r="F75" s="87" t="str">
        <f>IFERROR(IF(VLOOKUP(H75,ActivityList[],3,0)="","",VLOOKUP(H75,ActivityList[],3,0)),"")</f>
        <v>Bible</v>
      </c>
      <c r="H75" s="5" t="str" cm="1">
        <f t="array" ref="H75">IFERROR(
 INDEX(ActivityList[],
  SMALL(
   IF(
   INDEX(ActivityList[],,6)=$F$71,
    ROW(ActivityList[])-MIN(ROW(ActivityList[]))+1,""
   ),
   ROWS($H$74:H75)
  ),1,1
 ),"End of activities for this day")</f>
        <v>FoundationCase for a Creator23</v>
      </c>
    </row>
    <row r="76" spans="1:8" ht="16.5" x14ac:dyDescent="0.25">
      <c r="A76" s="84" t="str">
        <f>IFERROR(IF(VLOOKUP(H76,ActivityList[],13,0)="Yes"," "&amp;Map,"")&amp;IF(VLOOKUP(H76,ActivityList[],14,0)="Yes"," "&amp;Timeline,IF(VLOOKUP(H76,ActivityList[],14,0)="Figure"," "&amp;Timeline&amp;Figure,"")),"")</f>
        <v/>
      </c>
      <c r="B76" s="85" t="str">
        <f>IFERROR(VLOOKUP(H76,ActivityList[],9,0),"")</f>
        <v>Read Proverbs 10</v>
      </c>
      <c r="C76" s="85"/>
      <c r="D76" s="87" t="str">
        <f>IFERROR(VLOOKUP(H76,ActivityList[],4,0),"")</f>
        <v>Reading</v>
      </c>
      <c r="E76" s="87" t="str">
        <f>IFERROR(VLOOKUP(H76,ActivityList[],2,0),"")</f>
        <v>Foundation</v>
      </c>
      <c r="F76" s="87" t="str">
        <f>IFERROR(IF(VLOOKUP(H76,ActivityList[],3,0)="","",VLOOKUP(H76,ActivityList[],3,0)),"")</f>
        <v>Bible</v>
      </c>
      <c r="H76" s="5" t="str" cm="1">
        <f t="array" ref="H76">IFERROR(
 INDEX(ActivityList[],
  SMALL(
   IF(
   INDEX(ActivityList[],,6)=$F$71,
    ROW(ActivityList[])-MIN(ROW(ActivityList[]))+1,""
   ),
   ROWS($H$74:H76)
  ),1,1
 ),"End of activities for this day")</f>
        <v>FoundationReading23</v>
      </c>
    </row>
    <row r="77" spans="1:8" ht="16.5" x14ac:dyDescent="0.25">
      <c r="A77" s="84" t="str">
        <f>IFERROR(IF(VLOOKUP(H77,ActivityList[],13,0)="Yes"," "&amp;Map,"")&amp;IF(VLOOKUP(H77,ActivityList[],14,0)="Yes"," "&amp;Timeline,IF(VLOOKUP(H77,ActivityList[],14,0)="Figure"," "&amp;Timeline&amp;Figure,"")),"")</f>
        <v/>
      </c>
      <c r="B77" s="85" t="str">
        <f>IFERROR(VLOOKUP(H77,ActivityList[],9,0),"")</f>
        <v>Read Chapter 12</v>
      </c>
      <c r="C77" s="85"/>
      <c r="D77" s="87" t="str">
        <f>IFERROR(VLOOKUP(H77,ActivityList[],4,0),"")</f>
        <v>God's Adventurer</v>
      </c>
      <c r="E77" s="87" t="str">
        <f>IFERROR(VLOOKUP(H77,ActivityList[],2,0),"")</f>
        <v>Foundation</v>
      </c>
      <c r="F77" s="87" t="str">
        <f>IFERROR(IF(VLOOKUP(H77,ActivityList[],3,0)="","",VLOOKUP(H77,ActivityList[],3,0)),"")</f>
        <v>History/Geog.</v>
      </c>
      <c r="H77" s="5" t="str" cm="1">
        <f t="array" ref="H77">IFERROR(
 INDEX(ActivityList[],
  SMALL(
   IF(
   INDEX(ActivityList[],,6)=$F$71,
    ROW(ActivityList[])-MIN(ROW(ActivityList[]))+1,""
   ),
   ROWS($H$74:H77)
  ),1,1
 ),"End of activities for this day")</f>
        <v>FoundationGod's Adventurer23</v>
      </c>
    </row>
    <row r="78" spans="1:8" ht="16.5" x14ac:dyDescent="0.25">
      <c r="A78" s="88" t="str">
        <f>IFERROR(IF(VLOOKUP(H78,ActivityList[],13,0)="Yes"," "&amp;Map,"")&amp;IF(VLOOKUP(H78,ActivityList[],14,0)="Yes"," "&amp;Timeline,IF(VLOOKUP(H78,ActivityList[],14,0)="Figure"," "&amp;Timeline&amp;Figure,"")),"")</f>
        <v xml:space="preserve"> Ǽ</v>
      </c>
      <c r="B78" s="85" t="str">
        <f>IFERROR(VLOOKUP(H78,ActivityList[],9,0),"")</f>
        <v>Read about and pray for Chonqing p.119</v>
      </c>
      <c r="C78" s="85"/>
      <c r="D78" s="87" t="str">
        <f>IFERROR(VLOOKUP(H78,ActivityList[],4,0),"")</f>
        <v>100 Gateway Cities</v>
      </c>
      <c r="E78" s="87" t="str">
        <f>IFERROR(VLOOKUP(H78,ActivityList[],2,0),"")</f>
        <v>Foundation</v>
      </c>
      <c r="F78" s="87" t="str">
        <f>IFERROR(IF(VLOOKUP(H78,ActivityList[],3,0)="","",VLOOKUP(H78,ActivityList[],3,0)),"")</f>
        <v>History/Geog.</v>
      </c>
      <c r="H78" s="5" t="str" cm="1">
        <f t="array" ref="H78">IFERROR(
 INDEX(ActivityList[],
  SMALL(
   IF(
   INDEX(ActivityList[],,6)=$F$71,
    ROW(ActivityList[])-MIN(ROW(ActivityList[]))+1,""
   ),
   ROWS($H$74:H78)
  ),1,1
 ),"End of activities for this day")</f>
        <v>Foundation100 Gateway Cities23</v>
      </c>
    </row>
    <row r="79" spans="1:8" ht="16.5" x14ac:dyDescent="0.25">
      <c r="A79" s="88" t="str">
        <f>IFERROR(IF(VLOOKUP(H79,ActivityList[],13,0)="Yes"," "&amp;Map,"")&amp;IF(VLOOKUP(H79,ActivityList[],14,0)="Yes"," "&amp;Timeline,IF(VLOOKUP(H79,ActivityList[],14,0)="Figure"," "&amp;Timeline&amp;Figure,"")),"")</f>
        <v/>
      </c>
      <c r="B79" s="85" t="str">
        <f>IFERROR(VLOOKUP(H79,ActivityList[],9,0),"")</f>
        <v>Read Part 2 Chapter 3</v>
      </c>
      <c r="C79" s="85"/>
      <c r="D79" s="87" t="str">
        <f>IFERROR(VLOOKUP(H79,ActivityList[],4,0),"")</f>
        <v>+ The Mysterious Island</v>
      </c>
      <c r="E79" s="87" t="str">
        <f>IFERROR(VLOOKUP(H79,ActivityList[],2,0),"")</f>
        <v>Foundation</v>
      </c>
      <c r="F79" s="87" t="str">
        <f>IFERROR(IF(VLOOKUP(H79,ActivityList[],3,0)="","",VLOOKUP(H79,ActivityList[],3,0)),"")</f>
        <v>Literature</v>
      </c>
      <c r="H79" s="5" t="str" cm="1">
        <f t="array" ref="H79">IFERROR(
 INDEX(ActivityList[],
  SMALL(
   IF(
   INDEX(ActivityList[],,6)=$F$71,
    ROW(ActivityList[])-MIN(ROW(ActivityList[]))+1,""
   ),
   ROWS($H$74:H79)
  ),1,1
 ),"End of activities for this day")</f>
        <v>Foundation+ The Mysterious Island23</v>
      </c>
    </row>
    <row r="80" spans="1:8" ht="16.5" x14ac:dyDescent="0.25">
      <c r="A80" s="88" t="str">
        <f>IFERROR(IF(VLOOKUP(H80,ActivityList[],13,0)="Yes"," "&amp;Map,"")&amp;IF(VLOOKUP(H80,ActivityList[],14,0)="Yes"," "&amp;Timeline,IF(VLOOKUP(H80,ActivityList[],14,0)="Figure"," "&amp;Timeline&amp;Figure,"")),"")</f>
        <v xml:space="preserve"> Ǽ ǽ</v>
      </c>
      <c r="B80" s="85" t="str">
        <f>IFERROR(VLOOKUP(H80,ActivityList[],9,0),"")</f>
        <v>Read Chapter 8</v>
      </c>
      <c r="C80" s="85"/>
      <c r="D80" s="87" t="str">
        <f>IFERROR(VLOOKUP(H80,ActivityList[],4,0),"")</f>
        <v>Young Fu of the Upper Yangtze</v>
      </c>
      <c r="E80" s="87" t="str">
        <f>IFERROR(VLOOKUP(H80,ActivityList[],2,0),"")</f>
        <v>Foundation</v>
      </c>
      <c r="F80" s="87" t="str">
        <f>IFERROR(IF(VLOOKUP(H80,ActivityList[],3,0)="","",VLOOKUP(H80,ActivityList[],3,0)),"")</f>
        <v>Literature</v>
      </c>
      <c r="H80" s="5" t="str" cm="1">
        <f t="array" ref="H80">IFERROR(
 INDEX(ActivityList[],
  SMALL(
   IF(
   INDEX(ActivityList[],,6)=$F$71,
    ROW(ActivityList[])-MIN(ROW(ActivityList[]))+1,""
   ),
   ROWS($H$74:H80)
  ),1,1
 ),"End of activities for this day")</f>
        <v>FoundationYoung Fu of the Upper Yangtze23</v>
      </c>
    </row>
    <row r="81" spans="1:8" ht="16.5" x14ac:dyDescent="0.25">
      <c r="A81" s="88" t="str">
        <f>IFERROR(IF(VLOOKUP(H81,ActivityList[],13,0)="Yes"," "&amp;Map,"")&amp;IF(VLOOKUP(H81,ActivityList[],14,0)="Yes"," "&amp;Timeline,IF(VLOOKUP(H81,ActivityList[],14,0)="Figure"," "&amp;Timeline&amp;Figure,"")),"")</f>
        <v/>
      </c>
      <c r="B81" s="85" t="str">
        <f>IFERROR(VLOOKUP(H81,ActivityList[],9,0),"")</f>
        <v>Read Chapter 8</v>
      </c>
      <c r="C81" s="85"/>
      <c r="D81" s="87" t="str">
        <f>IFERROR(VLOOKUP(H81,ActivityList[],4,0),"")</f>
        <v>The House of Sixty Fathers</v>
      </c>
      <c r="E81" s="87" t="str">
        <f>IFERROR(VLOOKUP(H81,ActivityList[],2,0),"")</f>
        <v>Foundation</v>
      </c>
      <c r="F81" s="87" t="str">
        <f>IFERROR(IF(VLOOKUP(H81,ActivityList[],3,0)="","",VLOOKUP(H81,ActivityList[],3,0)),"")</f>
        <v>Literature</v>
      </c>
      <c r="H81" s="5" t="str" cm="1">
        <f t="array" ref="H81">IFERROR(
 INDEX(ActivityList[],
  SMALL(
   IF(
   INDEX(ActivityList[],,6)=$F$71,
    ROW(ActivityList[])-MIN(ROW(ActivityList[]))+1,""
   ),
   ROWS($H$74:H81)
  ),1,1
 ),"End of activities for this day")</f>
        <v>FoundationThe House of Sixty Fathers23</v>
      </c>
    </row>
    <row r="82" spans="1:8" ht="16.5" x14ac:dyDescent="0.25">
      <c r="A82" s="88" t="str">
        <f>IFERROR(IF(VLOOKUP(H82,ActivityList[],13,0)="Yes"," "&amp;Map,"")&amp;IF(VLOOKUP(H82,ActivityList[],14,0)="Yes"," "&amp;Timeline,IF(VLOOKUP(H82,ActivityList[],14,0)="Figure"," "&amp;Timeline&amp;Figure,"")),"")</f>
        <v/>
      </c>
      <c r="B82" s="85" t="str">
        <f>IFERROR(VLOOKUP(H82,ActivityList[],9,0),"")</f>
        <v>Read pp.24-38</v>
      </c>
      <c r="C82" s="85"/>
      <c r="D82" s="87" t="str">
        <f>IFERROR(VLOOKUP(H82,ActivityList[],4,0),"")</f>
        <v>Freedom Train</v>
      </c>
      <c r="E82" s="87" t="str">
        <f>IFERROR(VLOOKUP(H82,ActivityList[],2,0),"")</f>
        <v>Foundation</v>
      </c>
      <c r="F82" s="87" t="str">
        <f>IFERROR(IF(VLOOKUP(H82,ActivityList[],3,0)="","",VLOOKUP(H82,ActivityList[],3,0)),"")</f>
        <v>Literature</v>
      </c>
      <c r="H82" s="5" t="str" cm="1">
        <f t="array" ref="H82">IFERROR(
 INDEX(ActivityList[],
  SMALL(
   IF(
   INDEX(ActivityList[],,6)=$F$71,
    ROW(ActivityList[])-MIN(ROW(ActivityList[]))+1,""
   ),
   ROWS($H$74:H82)
  ),1,1
 ),"End of activities for this day")</f>
        <v>FoundationFreedom Train23</v>
      </c>
    </row>
    <row r="83" spans="1:8" ht="16.5" x14ac:dyDescent="0.25">
      <c r="A83" s="88" t="str">
        <f>IFERROR(IF(VLOOKUP(H83,ActivityList[],13,0)="Yes"," "&amp;Map,"")&amp;IF(VLOOKUP(H83,ActivityList[],14,0)="Yes"," "&amp;Timeline,IF(VLOOKUP(H83,ActivityList[],14,0)="Figure"," "&amp;Timeline&amp;Figure,"")),"")</f>
        <v/>
      </c>
      <c r="B83" s="85" t="str">
        <f>IFERROR(VLOOKUP(H83,ActivityList[],9,0),"")</f>
        <v>Write a journal entry</v>
      </c>
      <c r="C83" s="85"/>
      <c r="D83" s="87" t="str">
        <f>IFERROR(VLOOKUP(H83,ActivityList[],4,0),"")</f>
        <v>+ Journal: Ethan</v>
      </c>
      <c r="E83" s="87" t="str">
        <f>IFERROR(VLOOKUP(H83,ActivityList[],2,0),"")</f>
        <v>Language Arts</v>
      </c>
      <c r="F83" s="87" t="str">
        <f>IFERROR(IF(VLOOKUP(H83,ActivityList[],3,0)="","",VLOOKUP(H83,ActivityList[],3,0)),"")</f>
        <v>Writing</v>
      </c>
      <c r="H83" s="5" t="str" cm="1">
        <f t="array" ref="H83">IFERROR(
 INDEX(ActivityList[],
  SMALL(
   IF(
   INDEX(ActivityList[],,6)=$F$71,
    ROW(ActivityList[])-MIN(ROW(ActivityList[]))+1,""
   ),
   ROWS($H$74:H83)
  ),1,1
 ),"End of activities for this day")</f>
        <v>Language Arts+ Journal: Ethan23</v>
      </c>
    </row>
    <row r="84" spans="1:8" ht="16.5" x14ac:dyDescent="0.25">
      <c r="A84" s="88" t="str">
        <f>IFERROR(IF(VLOOKUP(H84,ActivityList[],13,0)="Yes"," "&amp;Map,"")&amp;IF(VLOOKUP(H84,ActivityList[],14,0)="Yes"," "&amp;Timeline,IF(VLOOKUP(H84,ActivityList[],14,0)="Figure"," "&amp;Timeline&amp;Figure,"")),"")</f>
        <v/>
      </c>
      <c r="B84" s="85" t="str">
        <f>IFERROR(VLOOKUP(H84,ActivityList[],9,0),"")</f>
        <v>Research for the assignment</v>
      </c>
      <c r="C84" s="85"/>
      <c r="D84" s="87" t="str">
        <f>IFERROR(VLOOKUP(H84,ActivityList[],4,0),"")</f>
        <v>+ Writing &amp; Research Project</v>
      </c>
      <c r="E84" s="87" t="str">
        <f>IFERROR(VLOOKUP(H84,ActivityList[],2,0),"")</f>
        <v>Language Arts</v>
      </c>
      <c r="F84" s="87" t="str">
        <f>IFERROR(IF(VLOOKUP(H84,ActivityList[],3,0)="","",VLOOKUP(H84,ActivityList[],3,0)),"")</f>
        <v>Writing</v>
      </c>
      <c r="H84" s="5" t="str" cm="1">
        <f t="array" ref="H84">IFERROR(
 INDEX(ActivityList[],
  SMALL(
   IF(
   INDEX(ActivityList[],,6)=$F$71,
    ROW(ActivityList[])-MIN(ROW(ActivityList[]))+1,""
   ),
   ROWS($H$74:H84)
  ),1,1
 ),"End of activities for this day")</f>
        <v>Language Arts+ Writing &amp; Research Project23</v>
      </c>
    </row>
    <row r="85" spans="1:8" ht="16.5" x14ac:dyDescent="0.25">
      <c r="A85" s="88" t="str">
        <f>IFERROR(IF(VLOOKUP(H85,ActivityList[],13,0)="Yes"," "&amp;Map,"")&amp;IF(VLOOKUP(H85,ActivityList[],14,0)="Yes"," "&amp;Timeline,IF(VLOOKUP(H85,ActivityList[],14,0)="Figure"," "&amp;Timeline&amp;Figure,"")),"")</f>
        <v/>
      </c>
      <c r="B85" s="85" t="str">
        <f>IFERROR(VLOOKUP(H85,ActivityList[],9,0),"")</f>
        <v>Write a journal entry</v>
      </c>
      <c r="C85" s="85"/>
      <c r="D85" s="87" t="str">
        <f>IFERROR(VLOOKUP(H85,ActivityList[],4,0),"")</f>
        <v>+ Journal: Jesse</v>
      </c>
      <c r="E85" s="87" t="str">
        <f>IFERROR(VLOOKUP(H85,ActivityList[],2,0),"")</f>
        <v>Language Arts</v>
      </c>
      <c r="F85" s="87" t="str">
        <f>IFERROR(IF(VLOOKUP(H85,ActivityList[],3,0)="","",VLOOKUP(H85,ActivityList[],3,0)),"")</f>
        <v>Writing</v>
      </c>
      <c r="H85" s="5" t="str" cm="1">
        <f t="array" ref="H85">IFERROR(
 INDEX(ActivityList[],
  SMALL(
   IF(
   INDEX(ActivityList[],,6)=$F$71,
    ROW(ActivityList[])-MIN(ROW(ActivityList[]))+1,""
   ),
   ROWS($H$74:H85)
  ),1,1
 ),"End of activities for this day")</f>
        <v>Language Arts+ Journal: Jesse23</v>
      </c>
    </row>
    <row r="86" spans="1:8" ht="16.5" x14ac:dyDescent="0.25">
      <c r="A86" s="88" t="str">
        <f>IFERROR(IF(VLOOKUP(H86,ActivityList[],13,0)="Yes"," "&amp;Map,"")&amp;IF(VLOOKUP(H86,ActivityList[],14,0)="Yes"," "&amp;Timeline,IF(VLOOKUP(H86,ActivityList[],14,0)="Figure"," "&amp;Timeline&amp;Figure,"")),"")</f>
        <v/>
      </c>
      <c r="B86" s="85" t="str">
        <f>IFERROR(VLOOKUP(H86,ActivityList[],9,0),"")</f>
        <v>Copy a proverb</v>
      </c>
      <c r="C86" s="85"/>
      <c r="D86" s="87" t="str">
        <f>IFERROR(VLOOKUP(H86,ActivityList[],4,0),"")</f>
        <v>+ Copywork</v>
      </c>
      <c r="E86" s="87" t="str">
        <f>IFERROR(VLOOKUP(H86,ActivityList[],2,0),"")</f>
        <v>Language Arts</v>
      </c>
      <c r="F86" s="87" t="str">
        <f>IFERROR(IF(VLOOKUP(H86,ActivityList[],3,0)="","",VLOOKUP(H86,ActivityList[],3,0)),"")</f>
        <v>Writing</v>
      </c>
      <c r="H86" s="5" t="str" cm="1">
        <f t="array" ref="H86">IFERROR(
 INDEX(ActivityList[],
  SMALL(
   IF(
   INDEX(ActivityList[],,6)=$F$71,
    ROW(ActivityList[])-MIN(ROW(ActivityList[]))+1,""
   ),
   ROWS($H$74:H86)
  ),1,1
 ),"End of activities for this day")</f>
        <v>Language Arts+ Copywork23</v>
      </c>
    </row>
    <row r="87" spans="1:8" ht="16.5" x14ac:dyDescent="0.25">
      <c r="A87" s="88" t="str">
        <f>IFERROR(IF(VLOOKUP(H87,ActivityList[],13,0)="Yes"," "&amp;Map,"")&amp;IF(VLOOKUP(H87,ActivityList[],14,0)="Yes"," "&amp;Timeline,IF(VLOOKUP(H87,ActivityList[],14,0)="Figure"," "&amp;Timeline&amp;Figure,"")),"")</f>
        <v/>
      </c>
      <c r="B87" s="85" t="str">
        <f>IFERROR(VLOOKUP(H87,ActivityList[],9,0),"")</f>
        <v>20 minutes of Rosetta Stone Portuguese</v>
      </c>
      <c r="C87" s="85"/>
      <c r="D87" s="87" t="str">
        <f>IFERROR(VLOOKUP(H87,ActivityList[],4,0),"")</f>
        <v>+ Rosetta Stone: Portuguese</v>
      </c>
      <c r="E87" s="87" t="str">
        <f>IFERROR(VLOOKUP(H87,ActivityList[],2,0),"")</f>
        <v>Language Arts</v>
      </c>
      <c r="F87" s="87" t="str">
        <f>IFERROR(IF(VLOOKUP(H87,ActivityList[],3,0)="","",VLOOKUP(H87,ActivityList[],3,0)),"")</f>
        <v>Oral</v>
      </c>
      <c r="H87" s="5" t="str" cm="1">
        <f t="array" ref="H87">IFERROR(
 INDEX(ActivityList[],
  SMALL(
   IF(
   INDEX(ActivityList[],,6)=$F$71,
    ROW(ActivityList[])-MIN(ROW(ActivityList[]))+1,""
   ),
   ROWS($H$74:H87)
  ),1,1
 ),"End of activities for this day")</f>
        <v>Language Arts+ Rosetta Stone: Portuguese23</v>
      </c>
    </row>
    <row r="88" spans="1:8" ht="16.5" x14ac:dyDescent="0.25">
      <c r="A88" s="88" t="str">
        <f>IFERROR(IF(VLOOKUP(H88,ActivityList[],13,0)="Yes"," "&amp;Map,"")&amp;IF(VLOOKUP(H88,ActivityList[],14,0)="Yes"," "&amp;Timeline,IF(VLOOKUP(H88,ActivityList[],14,0)="Figure"," "&amp;Timeline&amp;Figure,"")),"")</f>
        <v/>
      </c>
      <c r="B88" s="85" t="str">
        <f>IFERROR(VLOOKUP(H88,ActivityList[],9,0),"")</f>
        <v>Work through Notebooking Journal Lesson 10</v>
      </c>
      <c r="C88" s="85"/>
      <c r="D88" s="87" t="str">
        <f>IFERROR(VLOOKUP(H88,ActivityList[],4,0),"")</f>
        <v>+ Zoology 1</v>
      </c>
      <c r="E88" s="87" t="str">
        <f>IFERROR(VLOOKUP(H88,ActivityList[],2,0),"")</f>
        <v>Science</v>
      </c>
      <c r="F88" s="87" t="str">
        <f>IFERROR(IF(VLOOKUP(H88,ActivityList[],3,0)="","",VLOOKUP(H88,ActivityList[],3,0)),"")</f>
        <v/>
      </c>
      <c r="H88" s="5" t="str" cm="1">
        <f t="array" ref="H88">IFERROR(
 INDEX(ActivityList[],
  SMALL(
   IF(
   INDEX(ActivityList[],,6)=$F$71,
    ROW(ActivityList[])-MIN(ROW(ActivityList[]))+1,""
   ),
   ROWS($H$74:H88)
  ),1,1
 ),"End of activities for this day")</f>
        <v>Science+ Zoology 123</v>
      </c>
    </row>
    <row r="89" spans="1:8" ht="30" x14ac:dyDescent="0.25">
      <c r="A89" s="88" t="str">
        <f>IFERROR(IF(VLOOKUP(H89,ActivityList[],13,0)="Yes"," "&amp;Map,"")&amp;IF(VLOOKUP(H89,ActivityList[],14,0)="Yes"," "&amp;Timeline,IF(VLOOKUP(H89,ActivityList[],14,0)="Figure"," "&amp;Timeline&amp;Figure,"")),"")</f>
        <v/>
      </c>
      <c r="B89" s="85" t="str">
        <f>IFERROR(VLOOKUP(H89,ActivityList[],9,0),"")</f>
        <v>Work through pp.20-21.  Explore any internet links</v>
      </c>
      <c r="C89" s="85"/>
      <c r="D89" s="87" t="str">
        <f>IFERROR(VLOOKUP(H89,ActivityList[],4,0),"")</f>
        <v>Usborne: Human Body</v>
      </c>
      <c r="E89" s="87" t="str">
        <f>IFERROR(VLOOKUP(H89,ActivityList[],2,0),"")</f>
        <v>Science</v>
      </c>
      <c r="F89" s="87" t="str">
        <f>IFERROR(IF(VLOOKUP(H89,ActivityList[],3,0)="","",VLOOKUP(H89,ActivityList[],3,0)),"")</f>
        <v/>
      </c>
      <c r="H89" s="5" t="str" cm="1">
        <f t="array" ref="H89">IFERROR(
 INDEX(ActivityList[],
  SMALL(
   IF(
   INDEX(ActivityList[],,6)=$F$71,
    ROW(ActivityList[])-MIN(ROW(ActivityList[]))+1,""
   ),
   ROWS($H$74:H89)
  ),1,1
 ),"End of activities for this day")</f>
        <v>ScienceUsborne: Human Body23</v>
      </c>
    </row>
    <row r="90" spans="1:8" ht="16.5" x14ac:dyDescent="0.25">
      <c r="A90" s="88" t="str">
        <f>IFERROR(IF(VLOOKUP(H90,ActivityList[],13,0)="Yes"," "&amp;Map,"")&amp;IF(VLOOKUP(H90,ActivityList[],14,0)="Yes"," "&amp;Timeline,IF(VLOOKUP(H90,ActivityList[],14,0)="Figure"," "&amp;Timeline&amp;Figure,"")),"")</f>
        <v/>
      </c>
      <c r="B90" s="85" t="str">
        <f>IFERROR(VLOOKUP(H90,ActivityList[],9,0),"")</f>
        <v>Lessons 13-14</v>
      </c>
      <c r="C90" s="85"/>
      <c r="D90" s="87" t="str">
        <f>IFERROR(VLOOKUP(H90,ActivityList[],4,0),"")</f>
        <v>Horizons: Math 4</v>
      </c>
      <c r="E90" s="87" t="str">
        <f>IFERROR(VLOOKUP(H90,ActivityList[],2,0),"")</f>
        <v>Math</v>
      </c>
      <c r="F90" s="87" t="str">
        <f>IFERROR(IF(VLOOKUP(H90,ActivityList[],3,0)="","",VLOOKUP(H90,ActivityList[],3,0)),"")</f>
        <v/>
      </c>
      <c r="H90" s="5" t="str" cm="1">
        <f t="array" ref="H90">IFERROR(
 INDEX(ActivityList[],
  SMALL(
   IF(
   INDEX(ActivityList[],,6)=$F$71,
    ROW(ActivityList[])-MIN(ROW(ActivityList[]))+1,""
   ),
   ROWS($H$74:H90)
  ),1,1
 ),"End of activities for this day")</f>
        <v>MathHorizons: Math 423</v>
      </c>
    </row>
    <row r="91" spans="1:8" ht="16.5" x14ac:dyDescent="0.25">
      <c r="A91" s="84" t="str">
        <f>IFERROR(IF(VLOOKUP(H91,ActivityList[],13,0)="Yes"," "&amp;Map,"")&amp;IF(VLOOKUP(H91,ActivityList[],14,0)="Yes"," "&amp;Timeline,IF(VLOOKUP(H91,ActivityList[],14,0)="Figure"," "&amp;Timeline&amp;Figure,"")),"")</f>
        <v/>
      </c>
      <c r="B91" s="85" t="str">
        <f>IFERROR(VLOOKUP(H91,ActivityList[],9,0),"")</f>
        <v>Lessons 139-140</v>
      </c>
      <c r="C91" s="85"/>
      <c r="D91" s="87" t="str">
        <f>IFERROR(VLOOKUP(H91,ActivityList[],4,0),"")</f>
        <v>Horizons: Math 6</v>
      </c>
      <c r="E91" s="87" t="str">
        <f>IFERROR(VLOOKUP(H91,ActivityList[],2,0),"")</f>
        <v>Math</v>
      </c>
      <c r="F91" s="87" t="str">
        <f>IFERROR(IF(VLOOKUP(H91,ActivityList[],3,0)="","",VLOOKUP(H91,ActivityList[],3,0)),"")</f>
        <v/>
      </c>
      <c r="H91" s="5" t="str" cm="1">
        <f t="array" ref="H91">IFERROR(
 INDEX(ActivityList[],
  SMALL(
   IF(
   INDEX(ActivityList[],,6)=$F$71,
    ROW(ActivityList[])-MIN(ROW(ActivityList[]))+1,""
   ),
   ROWS($H$74:H91)
  ),1,1
 ),"End of activities for this day")</f>
        <v>MathHorizons: Math 623</v>
      </c>
    </row>
    <row r="92" spans="1:8" ht="16.5" x14ac:dyDescent="0.25">
      <c r="A92" s="84" t="str">
        <f>IFERROR(IF(VLOOKUP(H92,ActivityList[],13,0)="Yes"," "&amp;Map,"")&amp;IF(VLOOKUP(H92,ActivityList[],14,0)="Yes"," "&amp;Timeline,IF(VLOOKUP(H92,ActivityList[],14,0)="Figure"," "&amp;Timeline&amp;Figure,"")),"")</f>
        <v/>
      </c>
      <c r="B92" s="85" t="str">
        <f>IFERROR(VLOOKUP(H92,ActivityList[],9,0),"")</f>
        <v>Solve Test 2 Puzzles 7-8</v>
      </c>
      <c r="C92" s="85"/>
      <c r="D92" s="87" t="str">
        <f>IFERROR(VLOOKUP(H92,ActivityList[],4,0),"")</f>
        <v>+ IQ Mindbenders</v>
      </c>
      <c r="E92" s="87" t="str">
        <f>IFERROR(VLOOKUP(H92,ActivityList[],2,0),"")</f>
        <v>Logic</v>
      </c>
      <c r="F92" s="87" t="str">
        <f>IFERROR(IF(VLOOKUP(H92,ActivityList[],3,0)="","",VLOOKUP(H92,ActivityList[],3,0)),"")</f>
        <v/>
      </c>
      <c r="H92" s="5" t="str" cm="1">
        <f t="array" ref="H92">IFERROR(
 INDEX(ActivityList[],
  SMALL(
   IF(
   INDEX(ActivityList[],,6)=$F$71,
    ROW(ActivityList[])-MIN(ROW(ActivityList[]))+1,""
   ),
   ROWS($H$74:H92)
  ),1,1
 ),"End of activities for this day")</f>
        <v>Logic+ IQ Mindbenders23</v>
      </c>
    </row>
    <row r="93" spans="1:8" ht="16.5" x14ac:dyDescent="0.25">
      <c r="A93" s="84" t="str">
        <f>IFERROR(IF(VLOOKUP(H93,ActivityList[],13,0)="Yes"," "&amp;Map,"")&amp;IF(VLOOKUP(H93,ActivityList[],14,0)="Yes"," "&amp;Timeline,IF(VLOOKUP(H93,ActivityList[],14,0)="Figure"," "&amp;Timeline&amp;Figure,"")),"")</f>
        <v/>
      </c>
      <c r="B93" s="85" t="str">
        <f>IFERROR(VLOOKUP(H93,ActivityList[],9,0),"")</f>
        <v>Practice the piano for 20 minutes</v>
      </c>
      <c r="C93" s="85"/>
      <c r="D93" s="87" t="str">
        <f>IFERROR(VLOOKUP(H93,ActivityList[],4,0),"")</f>
        <v>+ Piano</v>
      </c>
      <c r="E93" s="87" t="str">
        <f>IFERROR(VLOOKUP(H93,ActivityList[],2,0),"")</f>
        <v>Activities</v>
      </c>
      <c r="F93" s="87" t="str">
        <f>IFERROR(IF(VLOOKUP(H93,ActivityList[],3,0)="","",VLOOKUP(H93,ActivityList[],3,0)),"")</f>
        <v/>
      </c>
      <c r="H93" s="5" t="str" cm="1">
        <f t="array" ref="H93">IFERROR(
 INDEX(ActivityList[],
  SMALL(
   IF(
   INDEX(ActivityList[],,6)=$F$71,
    ROW(ActivityList[])-MIN(ROW(ActivityList[]))+1,""
   ),
   ROWS($H$74:H93)
  ),1,1
 ),"End of activities for this day")</f>
        <v>Activities+ Piano23</v>
      </c>
    </row>
    <row r="94" spans="1:8" ht="16.5" x14ac:dyDescent="0.25">
      <c r="A94" s="84" t="str">
        <f>IFERROR(IF(VLOOKUP(H94,ActivityList[],13,0)="Yes"," "&amp;Map,"")&amp;IF(VLOOKUP(H94,ActivityList[],14,0)="Yes"," "&amp;Timeline,IF(VLOOKUP(H94,ActivityList[],14,0)="Figure"," "&amp;Timeline&amp;Figure,"")),"")</f>
        <v/>
      </c>
      <c r="B94" s="85" t="str">
        <f>IFERROR(VLOOKUP(H94,ActivityList[],9,0),"")</f>
        <v>Practice the piano for 20 minutes</v>
      </c>
      <c r="C94" s="85"/>
      <c r="D94" s="87" t="str">
        <f>IFERROR(VLOOKUP(H94,ActivityList[],4,0),"")</f>
        <v>+ Piano Adventures Primer</v>
      </c>
      <c r="E94" s="87" t="str">
        <f>IFERROR(VLOOKUP(H94,ActivityList[],2,0),"")</f>
        <v>Activities</v>
      </c>
      <c r="F94" s="87" t="str">
        <f>IFERROR(IF(VLOOKUP(H94,ActivityList[],3,0)="","",VLOOKUP(H94,ActivityList[],3,0)),"")</f>
        <v/>
      </c>
      <c r="H94" s="5" t="str" cm="1">
        <f t="array" ref="H94">IFERROR(
 INDEX(ActivityList[],
  SMALL(
   IF(
   INDEX(ActivityList[],,6)=$F$71,
    ROW(ActivityList[])-MIN(ROW(ActivityList[]))+1,""
   ),
   ROWS($H$74:H94)
  ),1,1
 ),"End of activities for this day")</f>
        <v>Activities+ Piano Adventures Primer23</v>
      </c>
    </row>
    <row r="95" spans="1:8" ht="16.5" x14ac:dyDescent="0.25">
      <c r="A95" s="84" t="str">
        <f>IFERROR(IF(VLOOKUP(H95,ActivityList[],13,0)="Yes"," "&amp;Map,"")&amp;IF(VLOOKUP(H95,ActivityList[],14,0)="Yes"," "&amp;Timeline,IF(VLOOKUP(H95,ActivityList[],14,0)="Figure"," "&amp;Timeline&amp;Figure,"")),"")</f>
        <v/>
      </c>
      <c r="B95" s="85" t="str">
        <f>IFERROR(VLOOKUP(H95,ActivityList[],9,0),"")</f>
        <v/>
      </c>
      <c r="C95" s="85"/>
      <c r="D95" s="87" t="str">
        <f>IFERROR(VLOOKUP(H95,ActivityList[],4,0),"")</f>
        <v/>
      </c>
      <c r="E95" s="87" t="str">
        <f>IFERROR(VLOOKUP(H95,ActivityList[],2,0),"")</f>
        <v/>
      </c>
      <c r="F95" s="87" t="str">
        <f>IFERROR(IF(VLOOKUP(H95,ActivityList[],3,0)="","",VLOOKUP(H95,ActivityList[],3,0)),"")</f>
        <v/>
      </c>
      <c r="H95" s="5" t="str" cm="1">
        <f t="array" ref="H95">IFERROR(
 INDEX(ActivityList[],
  SMALL(
   IF(
   INDEX(ActivityList[],,6)=$F$71,
    ROW(ActivityList[])-MIN(ROW(ActivityList[]))+1,""
   ),
   ROWS($H$74:H95)
  ),1,1
 ),"End of activities for this day")</f>
        <v>End of activities for this day</v>
      </c>
    </row>
    <row r="96" spans="1:8" ht="16.5" x14ac:dyDescent="0.25">
      <c r="A96" s="84" t="str">
        <f>IFERROR(IF(VLOOKUP(H96,ActivityList[],13,0)="Yes"," "&amp;Map,"")&amp;IF(VLOOKUP(H96,ActivityList[],14,0)="Yes"," "&amp;Timeline,IF(VLOOKUP(H96,ActivityList[],14,0)="Figure"," "&amp;Timeline&amp;Figure,"")),"")</f>
        <v/>
      </c>
      <c r="B96" s="85" t="str">
        <f>IFERROR(VLOOKUP(H96,ActivityList[],9,0),"")</f>
        <v/>
      </c>
      <c r="C96" s="85"/>
      <c r="D96" s="87" t="str">
        <f>IFERROR(VLOOKUP(H96,ActivityList[],4,0),"")</f>
        <v/>
      </c>
      <c r="E96" s="87" t="str">
        <f>IFERROR(VLOOKUP(H96,ActivityList[],2,0),"")</f>
        <v/>
      </c>
      <c r="F96" s="87" t="str">
        <f>IFERROR(IF(VLOOKUP(H96,ActivityList[],3,0)="","",VLOOKUP(H96,ActivityList[],3,0)),"")</f>
        <v/>
      </c>
      <c r="H96" s="5" t="str" cm="1">
        <f t="array" ref="H96">IFERROR(
 INDEX(ActivityList[],
  SMALL(
   IF(
   INDEX(ActivityList[],,6)=$F$71,
    ROW(ActivityList[])-MIN(ROW(ActivityList[]))+1,""
   ),
   ROWS($H$74:H96)
  ),1,1
 ),"End of activities for this day")</f>
        <v>End of activities for this day</v>
      </c>
    </row>
    <row r="97" spans="1:8" ht="16.5" x14ac:dyDescent="0.25">
      <c r="A97" s="88" t="str">
        <f>IFERROR(IF(VLOOKUP(H97,ActivityList[],13,0)="Yes"," "&amp;Map,"")&amp;IF(VLOOKUP(H97,ActivityList[],14,0)="Yes"," "&amp;Timeline,IF(VLOOKUP(H97,ActivityList[],14,0)="Figure"," "&amp;Timeline&amp;Figure,"")),"")</f>
        <v/>
      </c>
      <c r="B97" s="85" t="str">
        <f>IFERROR(VLOOKUP(H97,ActivityList[],9,0),"")</f>
        <v/>
      </c>
      <c r="C97" s="85"/>
      <c r="D97" s="87" t="str">
        <f>IFERROR(VLOOKUP(H97,ActivityList[],4,0),"")</f>
        <v/>
      </c>
      <c r="E97" s="87" t="str">
        <f>IFERROR(VLOOKUP(H97,ActivityList[],2,0),"")</f>
        <v/>
      </c>
      <c r="F97" s="87" t="str">
        <f>IFERROR(IF(VLOOKUP(H97,ActivityList[],3,0)="","",VLOOKUP(H97,ActivityList[],3,0)),"")</f>
        <v/>
      </c>
      <c r="H97" s="5" t="str" cm="1">
        <f t="array" ref="H97">IFERROR(
 INDEX(ActivityList[],
  SMALL(
   IF(
   INDEX(ActivityList[],,6)=$F$71,
    ROW(ActivityList[])-MIN(ROW(ActivityList[]))+1,""
   ),
   ROWS($H$74:H97)
  ),1,1
 ),"End of activities for this day")</f>
        <v>End of activities for this day</v>
      </c>
    </row>
    <row r="98" spans="1:8" ht="16.5" x14ac:dyDescent="0.25">
      <c r="A98" s="88" t="str">
        <f>IFERROR(IF(VLOOKUP(H98,ActivityList[],13,0)="Yes"," "&amp;Map,"")&amp;IF(VLOOKUP(H98,ActivityList[],14,0)="Yes"," "&amp;Timeline,IF(VLOOKUP(H98,ActivityList[],14,0)="Figure"," "&amp;Timeline&amp;Figure,"")),"")</f>
        <v/>
      </c>
      <c r="B98" s="85" t="str">
        <f>IFERROR(VLOOKUP(H98,ActivityList[],9,0),"")</f>
        <v/>
      </c>
      <c r="C98" s="85"/>
      <c r="D98" s="87" t="str">
        <f>IFERROR(VLOOKUP(H98,ActivityList[],4,0),"")</f>
        <v/>
      </c>
      <c r="E98" s="87" t="str">
        <f>IFERROR(VLOOKUP(H98,ActivityList[],2,0),"")</f>
        <v/>
      </c>
      <c r="F98" s="87" t="str">
        <f>IFERROR(IF(VLOOKUP(H98,ActivityList[],3,0)="","",VLOOKUP(H98,ActivityList[],3,0)),"")</f>
        <v/>
      </c>
      <c r="H98" s="5" t="str" cm="1">
        <f t="array" ref="H98">IFERROR(
 INDEX(ActivityList[],
  SMALL(
   IF(
   INDEX(ActivityList[],,6)=$F$71,
    ROW(ActivityList[])-MIN(ROW(ActivityList[]))+1,""
   ),
   ROWS($H$74:H98)
  ),1,1
 ),"End of activities for this day")</f>
        <v>End of activities for this day</v>
      </c>
    </row>
    <row r="99" spans="1:8" ht="16.5" x14ac:dyDescent="0.25">
      <c r="A99" s="88" t="str">
        <f>IFERROR(IF(VLOOKUP(H99,ActivityList[],13,0)="Yes"," "&amp;Map,"")&amp;IF(VLOOKUP(H99,ActivityList[],14,0)="Yes"," "&amp;Timeline,IF(VLOOKUP(H99,ActivityList[],14,0)="Figure"," "&amp;Timeline&amp;Figure,"")),"")</f>
        <v/>
      </c>
      <c r="B99" s="85" t="str">
        <f>IFERROR(VLOOKUP(H99,ActivityList[],9,0),"")</f>
        <v/>
      </c>
      <c r="C99" s="85"/>
      <c r="D99" s="87" t="str">
        <f>IFERROR(VLOOKUP(H99,ActivityList[],4,0),"")</f>
        <v/>
      </c>
      <c r="E99" s="87" t="str">
        <f>IFERROR(VLOOKUP(H99,ActivityList[],2,0),"")</f>
        <v/>
      </c>
      <c r="F99" s="87" t="str">
        <f>IFERROR(IF(VLOOKUP(H99,ActivityList[],3,0)="","",VLOOKUP(H99,ActivityList[],3,0)),"")</f>
        <v/>
      </c>
      <c r="H99" s="5" t="str" cm="1">
        <f t="array" ref="H99">IFERROR(
 INDEX(ActivityList[],
  SMALL(
   IF(
   INDEX(ActivityList[],,6)=$F$71,
    ROW(ActivityList[])-MIN(ROW(ActivityList[]))+1,""
   ),
   ROWS($H$74:H99)
  ),1,1
 ),"End of activities for this day")</f>
        <v>End of activities for this day</v>
      </c>
    </row>
    <row r="100" spans="1:8" ht="16.5" x14ac:dyDescent="0.25">
      <c r="A100" s="84" t="str">
        <f>IFERROR(IF(VLOOKUP(H100,ActivityList[],13,0)="Yes"," "&amp;Map,"")&amp;IF(VLOOKUP(H100,ActivityList[],14,0)="Yes"," "&amp;Timeline,IF(VLOOKUP(H100,ActivityList[],14,0)="Figure"," "&amp;Timeline&amp;Figure,"")),"")</f>
        <v/>
      </c>
      <c r="B100" s="85" t="str">
        <f>IFERROR(VLOOKUP(H100,ActivityList[],9,0),"")</f>
        <v/>
      </c>
      <c r="C100" s="85"/>
      <c r="D100" s="87" t="str">
        <f>IFERROR(VLOOKUP(H100,ActivityList[],4,0),"")</f>
        <v/>
      </c>
      <c r="E100" s="87" t="str">
        <f>IFERROR(VLOOKUP(H100,ActivityList[],2,0),"")</f>
        <v/>
      </c>
      <c r="F100" s="87" t="str">
        <f>IFERROR(IF(VLOOKUP(H100,ActivityList[],3,0)="","",VLOOKUP(H100,ActivityList[],3,0)),"")</f>
        <v/>
      </c>
      <c r="H100" s="5" t="str" cm="1">
        <f t="array" ref="H100">IFERROR(
 INDEX(ActivityList[],
  SMALL(
   IF(
   INDEX(ActivityList[],,6)=$F$71,
    ROW(ActivityList[])-MIN(ROW(ActivityList[]))+1,""
   ),
   ROWS($H$74:H100)
  ),1,1
 ),"End of activities for this day")</f>
        <v>End of activities for this day</v>
      </c>
    </row>
    <row r="101" spans="1:8" ht="16.5" x14ac:dyDescent="0.25">
      <c r="A101" s="84" t="str">
        <f>IFERROR(IF(VLOOKUP(H101,ActivityList[],13,0)="Yes"," "&amp;Map,"")&amp;IF(VLOOKUP(H101,ActivityList[],14,0)="Yes"," "&amp;Timeline,IF(VLOOKUP(H101,ActivityList[],14,0)="Figure"," "&amp;Timeline&amp;Figure,"")),"")</f>
        <v/>
      </c>
      <c r="B101" s="85" t="str">
        <f>IFERROR(VLOOKUP(H101,ActivityList[],9,0),"")</f>
        <v/>
      </c>
      <c r="C101" s="85"/>
      <c r="D101" s="87" t="str">
        <f>IFERROR(VLOOKUP(H101,ActivityList[],4,0),"")</f>
        <v/>
      </c>
      <c r="E101" s="87" t="str">
        <f>IFERROR(VLOOKUP(H101,ActivityList[],2,0),"")</f>
        <v/>
      </c>
      <c r="F101" s="87" t="str">
        <f>IFERROR(IF(VLOOKUP(H101,ActivityList[],3,0)="","",VLOOKUP(H101,ActivityList[],3,0)),"")</f>
        <v/>
      </c>
      <c r="H101" s="5" t="str" cm="1">
        <f t="array" ref="H101">IFERROR(
 INDEX(ActivityList[],
  SMALL(
   IF(
   INDEX(ActivityList[],,6)=$F$71,
    ROW(ActivityList[])-MIN(ROW(ActivityList[]))+1,""
   ),
   ROWS($H$74:H101)
  ),1,1
 ),"End of activities for this day")</f>
        <v>End of activities for this day</v>
      </c>
    </row>
    <row r="102" spans="1:8" ht="16.5" x14ac:dyDescent="0.25">
      <c r="A102" s="84" t="str">
        <f>IFERROR(IF(VLOOKUP(H102,ActivityList[],13,0)="Yes"," "&amp;Map,"")&amp;IF(VLOOKUP(H102,ActivityList[],14,0)="Yes"," "&amp;Timeline,IF(VLOOKUP(H102,ActivityList[],14,0)="Figure"," "&amp;Timeline&amp;Figure,"")),"")</f>
        <v/>
      </c>
      <c r="B102" s="85" t="str">
        <f>IFERROR(VLOOKUP(H102,ActivityList[],9,0),"")</f>
        <v/>
      </c>
      <c r="C102" s="85"/>
      <c r="D102" s="87" t="str">
        <f>IFERROR(VLOOKUP(H102,ActivityList[],4,0),"")</f>
        <v/>
      </c>
      <c r="E102" s="87" t="str">
        <f>IFERROR(VLOOKUP(H102,ActivityList[],2,0),"")</f>
        <v/>
      </c>
      <c r="F102" s="87" t="str">
        <f>IFERROR(IF(VLOOKUP(H102,ActivityList[],3,0)="","",VLOOKUP(H102,ActivityList[],3,0)),"")</f>
        <v/>
      </c>
      <c r="H102" s="5" t="str" cm="1">
        <f t="array" ref="H102">IFERROR(
 INDEX(ActivityList[],
  SMALL(
   IF(
   INDEX(ActivityList[],,6)=$F$71,
    ROW(ActivityList[])-MIN(ROW(ActivityList[]))+1,""
   ),
   ROWS($H$74:H102)
  ),1,1
 ),"End of activities for this day")</f>
        <v>End of activities for this day</v>
      </c>
    </row>
    <row r="103" spans="1:8" ht="16.5" x14ac:dyDescent="0.25">
      <c r="A103" s="84" t="str">
        <f>IFERROR(IF(VLOOKUP(H103,ActivityList[],13,0)="Yes"," "&amp;Map,"")&amp;IF(VLOOKUP(H103,ActivityList[],14,0)="Yes"," "&amp;Timeline,IF(VLOOKUP(H103,ActivityList[],14,0)="Figure"," "&amp;Timeline&amp;Figure,"")),"")</f>
        <v/>
      </c>
      <c r="B103" s="85" t="str">
        <f>IFERROR(VLOOKUP(H103,ActivityList[],9,0),"")</f>
        <v/>
      </c>
      <c r="C103" s="85"/>
      <c r="D103" s="87" t="str">
        <f>IFERROR(VLOOKUP(H103,ActivityList[],4,0),"")</f>
        <v/>
      </c>
      <c r="E103" s="87" t="str">
        <f>IFERROR(VLOOKUP(H103,ActivityList[],2,0),"")</f>
        <v/>
      </c>
      <c r="F103" s="87" t="str">
        <f>IFERROR(IF(VLOOKUP(H103,ActivityList[],3,0)="","",VLOOKUP(H103,ActivityList[],3,0)),"")</f>
        <v/>
      </c>
      <c r="H103" s="5" t="str" cm="1">
        <f t="array" ref="H103">IFERROR(
 INDEX(ActivityList[],
  SMALL(
   IF(
   INDEX(ActivityList[],,6)=$F$71,
    ROW(ActivityList[])-MIN(ROW(ActivityList[]))+1,""
   ),
   ROWS($H$74:H103)
  ),1,1
 ),"End of activities for this day")</f>
        <v>End of activities for this day</v>
      </c>
    </row>
    <row r="104" spans="1:8" ht="16.5" x14ac:dyDescent="0.25">
      <c r="A104" s="84"/>
      <c r="B104" s="85"/>
      <c r="C104" s="85"/>
      <c r="D104" s="86"/>
      <c r="E104" s="86"/>
      <c r="F104" s="86"/>
    </row>
    <row r="105" spans="1:8" ht="16.5" hidden="1" x14ac:dyDescent="0.25">
      <c r="A105" s="84"/>
      <c r="B105" s="85"/>
      <c r="C105" s="85"/>
      <c r="D105" s="86"/>
      <c r="E105" s="86"/>
      <c r="F105" s="86"/>
    </row>
    <row r="106" spans="1:8" ht="16.5" hidden="1" x14ac:dyDescent="0.25">
      <c r="A106" s="84"/>
      <c r="B106" s="85"/>
      <c r="C106" s="85"/>
      <c r="D106" s="86"/>
      <c r="E106" s="86"/>
      <c r="F106" s="86"/>
    </row>
    <row r="107" spans="1:8" ht="16.5" hidden="1" x14ac:dyDescent="0.25">
      <c r="A107" s="84"/>
      <c r="B107" s="85"/>
      <c r="C107" s="85"/>
      <c r="D107" s="86"/>
      <c r="E107" s="86"/>
      <c r="F107" s="86"/>
    </row>
    <row r="108" spans="1:8" ht="16.5" hidden="1" x14ac:dyDescent="0.25">
      <c r="A108" s="84"/>
      <c r="B108" s="85"/>
      <c r="C108" s="85"/>
      <c r="D108" s="86"/>
      <c r="E108" s="86"/>
      <c r="F108" s="86"/>
    </row>
    <row r="109" spans="1:8" ht="16.5" hidden="1" x14ac:dyDescent="0.25">
      <c r="A109" s="84"/>
      <c r="B109" s="85"/>
      <c r="C109" s="85"/>
      <c r="D109" s="86"/>
      <c r="E109" s="86"/>
      <c r="F109" s="86"/>
    </row>
    <row r="110" spans="1:8" s="2" customFormat="1" ht="22.5" customHeight="1" x14ac:dyDescent="0.25">
      <c r="A110" s="79" t="s">
        <v>97</v>
      </c>
      <c r="B110" s="80">
        <f>IF(F110&gt;0,VLOOKUP(F110,Calendar,2),"")</f>
        <v>43377</v>
      </c>
      <c r="E110" s="79" t="s">
        <v>96</v>
      </c>
      <c r="F110" s="81">
        <f>F71+1</f>
        <v>24</v>
      </c>
    </row>
    <row r="111" spans="1:8" s="83" customFormat="1" x14ac:dyDescent="0.25">
      <c r="A111" s="82"/>
      <c r="B111" s="83" t="s">
        <v>45</v>
      </c>
      <c r="D111" s="83" t="s">
        <v>41</v>
      </c>
      <c r="E111" s="83" t="s">
        <v>77</v>
      </c>
      <c r="F111" s="83" t="s">
        <v>43</v>
      </c>
      <c r="H111" s="83" t="s">
        <v>54</v>
      </c>
    </row>
    <row r="112" spans="1:8" s="83" customFormat="1" hidden="1" x14ac:dyDescent="0.25">
      <c r="A112" s="82" t="s">
        <v>79</v>
      </c>
      <c r="B112" s="83" t="s">
        <v>80</v>
      </c>
      <c r="C112" s="83" t="s">
        <v>81</v>
      </c>
      <c r="D112" s="83" t="s">
        <v>82</v>
      </c>
      <c r="E112" s="83" t="s">
        <v>83</v>
      </c>
      <c r="F112" s="83" t="s">
        <v>84</v>
      </c>
      <c r="G112" s="83" t="s">
        <v>85</v>
      </c>
      <c r="H112" s="83" t="s">
        <v>86</v>
      </c>
    </row>
    <row r="113" spans="1:8" ht="16.5" x14ac:dyDescent="0.25">
      <c r="A113" s="84" t="str">
        <f>IFERROR(IF(VLOOKUP(H113,ActivityList[],13,0)="Yes"," "&amp;Map,"")&amp;IF(VLOOKUP(H113,ActivityList[],14,0)="Yes"," "&amp;Timeline,IF(VLOOKUP(H113,ActivityList[],14,0)="Figure"," "&amp;Timeline&amp;Figure,"")),"")</f>
        <v/>
      </c>
      <c r="B113" s="85" t="str">
        <f>IFERROR(VLOOKUP(H113,ActivityList[],9,0),"")</f>
        <v>Read &amp; discuss Psalm 26</v>
      </c>
      <c r="C113" s="85"/>
      <c r="D113" s="87" t="str">
        <f>IFERROR(VLOOKUP(H113,ActivityList[],4,0),"")</f>
        <v>Scripture</v>
      </c>
      <c r="E113" s="87" t="str">
        <f>IFERROR(VLOOKUP(H113,ActivityList[],2,0),"")</f>
        <v>Foundation</v>
      </c>
      <c r="F113" s="87" t="str">
        <f>IFERROR(IF(VLOOKUP(H113,ActivityList[],3,0)="","",VLOOKUP(H113,ActivityList[],3,0)),"")</f>
        <v>Bible</v>
      </c>
      <c r="H113" s="5" t="str" cm="1">
        <f t="array" ref="H113">IFERROR(
 INDEX(ActivityList[],
  SMALL(
   IF(
   INDEX(ActivityList[],,6)=$F$110,
    ROW(ActivityList[])-MIN(ROW(ActivityList[]))+1,""
   ),
   ROWS($H$113:H113)
  ),1,1
 ),"End of activities for this day")</f>
        <v>FoundationScripture24</v>
      </c>
    </row>
    <row r="114" spans="1:8" ht="16.5" x14ac:dyDescent="0.25">
      <c r="A114" s="88" t="str">
        <f>IFERROR(IF(VLOOKUP(H114,ActivityList[],13,0)="Yes"," "&amp;Map,"")&amp;IF(VLOOKUP(H114,ActivityList[],14,0)="Yes"," "&amp;Timeline,IF(VLOOKUP(H114,ActivityList[],14,0)="Figure"," "&amp;Timeline&amp;Figure,"")),"")</f>
        <v/>
      </c>
      <c r="B114" s="85" t="str">
        <f>IFERROR(VLOOKUP(H114,ActivityList[],9,0),"")</f>
        <v>Read Proverbs 11</v>
      </c>
      <c r="C114" s="85"/>
      <c r="D114" s="87" t="str">
        <f>IFERROR(VLOOKUP(H114,ActivityList[],4,0),"")</f>
        <v>Reading</v>
      </c>
      <c r="E114" s="87" t="str">
        <f>IFERROR(VLOOKUP(H114,ActivityList[],2,0),"")</f>
        <v>Foundation</v>
      </c>
      <c r="F114" s="87" t="str">
        <f>IFERROR(IF(VLOOKUP(H114,ActivityList[],3,0)="","",VLOOKUP(H114,ActivityList[],3,0)),"")</f>
        <v>Bible</v>
      </c>
      <c r="H114" s="5" t="str" cm="1">
        <f t="array" ref="H114">IFERROR(
 INDEX(ActivityList[],
  SMALL(
   IF(
   INDEX(ActivityList[],,6)=$F$110,
    ROW(ActivityList[])-MIN(ROW(ActivityList[]))+1,""
   ),
   ROWS($H$113:H114)
  ),1,1
 ),"End of activities for this day")</f>
        <v>FoundationReading24</v>
      </c>
    </row>
    <row r="115" spans="1:8" ht="16.5" x14ac:dyDescent="0.25">
      <c r="A115" s="88" t="str">
        <f>IFERROR(IF(VLOOKUP(H115,ActivityList[],13,0)="Yes"," "&amp;Map,"")&amp;IF(VLOOKUP(H115,ActivityList[],14,0)="Yes"," "&amp;Timeline,IF(VLOOKUP(H115,ActivityList[],14,0)="Figure"," "&amp;Timeline&amp;Figure,"")),"")</f>
        <v/>
      </c>
      <c r="B115" s="85" t="str">
        <f>IFERROR(VLOOKUP(H115,ActivityList[],9,0),"")</f>
        <v>Read Chapter 13</v>
      </c>
      <c r="C115" s="85"/>
      <c r="D115" s="87" t="str">
        <f>IFERROR(VLOOKUP(H115,ActivityList[],4,0),"")</f>
        <v>God's Adventurer</v>
      </c>
      <c r="E115" s="87" t="str">
        <f>IFERROR(VLOOKUP(H115,ActivityList[],2,0),"")</f>
        <v>Foundation</v>
      </c>
      <c r="F115" s="87" t="str">
        <f>IFERROR(IF(VLOOKUP(H115,ActivityList[],3,0)="","",VLOOKUP(H115,ActivityList[],3,0)),"")</f>
        <v>History/Geog.</v>
      </c>
      <c r="H115" s="5" t="str" cm="1">
        <f t="array" ref="H115">IFERROR(
 INDEX(ActivityList[],
  SMALL(
   IF(
   INDEX(ActivityList[],,6)=$F$110,
    ROW(ActivityList[])-MIN(ROW(ActivityList[]))+1,""
   ),
   ROWS($H$113:H115)
  ),1,1
 ),"End of activities for this day")</f>
        <v>FoundationGod's Adventurer24</v>
      </c>
    </row>
    <row r="116" spans="1:8" ht="16.5" x14ac:dyDescent="0.25">
      <c r="A116" s="88" t="str">
        <f>IFERROR(IF(VLOOKUP(H116,ActivityList[],13,0)="Yes"," "&amp;Map,"")&amp;IF(VLOOKUP(H116,ActivityList[],14,0)="Yes"," "&amp;Timeline,IF(VLOOKUP(H116,ActivityList[],14,0)="Figure"," "&amp;Timeline&amp;Figure,"")),"")</f>
        <v/>
      </c>
      <c r="B116" s="85" t="str">
        <f>IFERROR(VLOOKUP(H116,ActivityList[],9,0),"")</f>
        <v>Read Part 2 Chapter 4</v>
      </c>
      <c r="C116" s="85"/>
      <c r="D116" s="87" t="str">
        <f>IFERROR(VLOOKUP(H116,ActivityList[],4,0),"")</f>
        <v>+ The Mysterious Island</v>
      </c>
      <c r="E116" s="87" t="str">
        <f>IFERROR(VLOOKUP(H116,ActivityList[],2,0),"")</f>
        <v>Foundation</v>
      </c>
      <c r="F116" s="87" t="str">
        <f>IFERROR(IF(VLOOKUP(H116,ActivityList[],3,0)="","",VLOOKUP(H116,ActivityList[],3,0)),"")</f>
        <v>Literature</v>
      </c>
      <c r="H116" s="5" t="str" cm="1">
        <f t="array" ref="H116">IFERROR(
 INDEX(ActivityList[],
  SMALL(
   IF(
   INDEX(ActivityList[],,6)=$F$110,
    ROW(ActivityList[])-MIN(ROW(ActivityList[]))+1,""
   ),
   ROWS($H$113:H116)
  ),1,1
 ),"End of activities for this day")</f>
        <v>Foundation+ The Mysterious Island24</v>
      </c>
    </row>
    <row r="117" spans="1:8" ht="16.5" x14ac:dyDescent="0.25">
      <c r="A117" s="88" t="str">
        <f>IFERROR(IF(VLOOKUP(H117,ActivityList[],13,0)="Yes"," "&amp;Map,"")&amp;IF(VLOOKUP(H117,ActivityList[],14,0)="Yes"," "&amp;Timeline,IF(VLOOKUP(H117,ActivityList[],14,0)="Figure"," "&amp;Timeline&amp;Figure,"")),"")</f>
        <v/>
      </c>
      <c r="B117" s="85" t="str">
        <f>IFERROR(VLOOKUP(H117,ActivityList[],9,0),"")</f>
        <v>Read Chapter 9</v>
      </c>
      <c r="C117" s="85"/>
      <c r="D117" s="87" t="str">
        <f>IFERROR(VLOOKUP(H117,ActivityList[],4,0),"")</f>
        <v>Young Fu of the Upper Yangtze</v>
      </c>
      <c r="E117" s="87" t="str">
        <f>IFERROR(VLOOKUP(H117,ActivityList[],2,0),"")</f>
        <v>Foundation</v>
      </c>
      <c r="F117" s="87" t="str">
        <f>IFERROR(IF(VLOOKUP(H117,ActivityList[],3,0)="","",VLOOKUP(H117,ActivityList[],3,0)),"")</f>
        <v>Literature</v>
      </c>
      <c r="H117" s="5" t="str" cm="1">
        <f t="array" ref="H117">IFERROR(
 INDEX(ActivityList[],
  SMALL(
   IF(
   INDEX(ActivityList[],,6)=$F$110,
    ROW(ActivityList[])-MIN(ROW(ActivityList[]))+1,""
   ),
   ROWS($H$113:H117)
  ),1,1
 ),"End of activities for this day")</f>
        <v>FoundationYoung Fu of the Upper Yangtze24</v>
      </c>
    </row>
    <row r="118" spans="1:8" ht="16.5" x14ac:dyDescent="0.25">
      <c r="A118" s="88" t="str">
        <f>IFERROR(IF(VLOOKUP(H118,ActivityList[],13,0)="Yes"," "&amp;Map,"")&amp;IF(VLOOKUP(H118,ActivityList[],14,0)="Yes"," "&amp;Timeline,IF(VLOOKUP(H118,ActivityList[],14,0)="Figure"," "&amp;Timeline&amp;Figure,"")),"")</f>
        <v/>
      </c>
      <c r="B118" s="85" t="str">
        <f>IFERROR(VLOOKUP(H118,ActivityList[],9,0),"")</f>
        <v>Read Chapter 9</v>
      </c>
      <c r="C118" s="85"/>
      <c r="D118" s="87" t="str">
        <f>IFERROR(VLOOKUP(H118,ActivityList[],4,0),"")</f>
        <v>The House of Sixty Fathers</v>
      </c>
      <c r="E118" s="87" t="str">
        <f>IFERROR(VLOOKUP(H118,ActivityList[],2,0),"")</f>
        <v>Foundation</v>
      </c>
      <c r="F118" s="87" t="str">
        <f>IFERROR(IF(VLOOKUP(H118,ActivityList[],3,0)="","",VLOOKUP(H118,ActivityList[],3,0)),"")</f>
        <v>Literature</v>
      </c>
      <c r="H118" s="5" t="str" cm="1">
        <f t="array" ref="H118">IFERROR(
 INDEX(ActivityList[],
  SMALL(
   IF(
   INDEX(ActivityList[],,6)=$F$110,
    ROW(ActivityList[])-MIN(ROW(ActivityList[]))+1,""
   ),
   ROWS($H$113:H118)
  ),1,1
 ),"End of activities for this day")</f>
        <v>FoundationThe House of Sixty Fathers24</v>
      </c>
    </row>
    <row r="119" spans="1:8" ht="16.5" x14ac:dyDescent="0.25">
      <c r="A119" s="88" t="str">
        <f>IFERROR(IF(VLOOKUP(H119,ActivityList[],13,0)="Yes"," "&amp;Map,"")&amp;IF(VLOOKUP(H119,ActivityList[],14,0)="Yes"," "&amp;Timeline,IF(VLOOKUP(H119,ActivityList[],14,0)="Figure"," "&amp;Timeline&amp;Figure,"")),"")</f>
        <v/>
      </c>
      <c r="B119" s="85" t="str">
        <f>IFERROR(VLOOKUP(H119,ActivityList[],9,0),"")</f>
        <v>Read pp.39-45</v>
      </c>
      <c r="C119" s="85"/>
      <c r="D119" s="87" t="str">
        <f>IFERROR(VLOOKUP(H119,ActivityList[],4,0),"")</f>
        <v>Freedom Train</v>
      </c>
      <c r="E119" s="87" t="str">
        <f>IFERROR(VLOOKUP(H119,ActivityList[],2,0),"")</f>
        <v>Foundation</v>
      </c>
      <c r="F119" s="87" t="str">
        <f>IFERROR(IF(VLOOKUP(H119,ActivityList[],3,0)="","",VLOOKUP(H119,ActivityList[],3,0)),"")</f>
        <v>Literature</v>
      </c>
      <c r="H119" s="5" t="str" cm="1">
        <f t="array" ref="H119">IFERROR(
 INDEX(ActivityList[],
  SMALL(
   IF(
   INDEX(ActivityList[],,6)=$F$110,
    ROW(ActivityList[])-MIN(ROW(ActivityList[]))+1,""
   ),
   ROWS($H$113:H119)
  ),1,1
 ),"End of activities for this day")</f>
        <v>FoundationFreedom Train24</v>
      </c>
    </row>
    <row r="120" spans="1:8" ht="16.5" x14ac:dyDescent="0.25">
      <c r="A120" s="88" t="str">
        <f>IFERROR(IF(VLOOKUP(H120,ActivityList[],13,0)="Yes"," "&amp;Map,"")&amp;IF(VLOOKUP(H120,ActivityList[],14,0)="Yes"," "&amp;Timeline,IF(VLOOKUP(H120,ActivityList[],14,0)="Figure"," "&amp;Timeline&amp;Figure,"")),"")</f>
        <v/>
      </c>
      <c r="B120" s="85" t="str">
        <f>IFERROR(VLOOKUP(H120,ActivityList[],9,0),"")</f>
        <v>Read p.25 "Clock"</v>
      </c>
      <c r="C120" s="85"/>
      <c r="D120" s="87" t="str">
        <f>IFERROR(VLOOKUP(H120,ActivityList[],4,0),"")</f>
        <v>All the Small Poems</v>
      </c>
      <c r="E120" s="87" t="str">
        <f>IFERROR(VLOOKUP(H120,ActivityList[],2,0),"")</f>
        <v>Foundation</v>
      </c>
      <c r="F120" s="87" t="str">
        <f>IFERROR(IF(VLOOKUP(H120,ActivityList[],3,0)="","",VLOOKUP(H120,ActivityList[],3,0)),"")</f>
        <v>Literature</v>
      </c>
      <c r="H120" s="5" t="str" cm="1">
        <f t="array" ref="H120">IFERROR(
 INDEX(ActivityList[],
  SMALL(
   IF(
   INDEX(ActivityList[],,6)=$F$110,
    ROW(ActivityList[])-MIN(ROW(ActivityList[]))+1,""
   ),
   ROWS($H$113:H120)
  ),1,1
 ),"End of activities for this day")</f>
        <v>FoundationAll the Small Poems24</v>
      </c>
    </row>
    <row r="121" spans="1:8" ht="16.5" x14ac:dyDescent="0.25">
      <c r="A121" s="88" t="str">
        <f>IFERROR(IF(VLOOKUP(H121,ActivityList[],13,0)="Yes"," "&amp;Map,"")&amp;IF(VLOOKUP(H121,ActivityList[],14,0)="Yes"," "&amp;Timeline,IF(VLOOKUP(H121,ActivityList[],14,0)="Figure"," "&amp;Timeline&amp;Figure,"")),"")</f>
        <v/>
      </c>
      <c r="B121" s="85" t="str">
        <f>IFERROR(VLOOKUP(H121,ActivityList[],9,0),"")</f>
        <v>Write a journal entry</v>
      </c>
      <c r="C121" s="85"/>
      <c r="D121" s="87" t="str">
        <f>IFERROR(VLOOKUP(H121,ActivityList[],4,0),"")</f>
        <v>+ Journal: Ethan</v>
      </c>
      <c r="E121" s="87" t="str">
        <f>IFERROR(VLOOKUP(H121,ActivityList[],2,0),"")</f>
        <v>Language Arts</v>
      </c>
      <c r="F121" s="87" t="str">
        <f>IFERROR(IF(VLOOKUP(H121,ActivityList[],3,0)="","",VLOOKUP(H121,ActivityList[],3,0)),"")</f>
        <v>Writing</v>
      </c>
      <c r="H121" s="5" t="str" cm="1">
        <f t="array" ref="H121">IFERROR(
 INDEX(ActivityList[],
  SMALL(
   IF(
   INDEX(ActivityList[],,6)=$F$110,
    ROW(ActivityList[])-MIN(ROW(ActivityList[]))+1,""
   ),
   ROWS($H$113:H121)
  ),1,1
 ),"End of activities for this day")</f>
        <v>Language Arts+ Journal: Ethan24</v>
      </c>
    </row>
    <row r="122" spans="1:8" ht="16.5" x14ac:dyDescent="0.25">
      <c r="A122" s="88" t="str">
        <f>IFERROR(IF(VLOOKUP(H122,ActivityList[],13,0)="Yes"," "&amp;Map,"")&amp;IF(VLOOKUP(H122,ActivityList[],14,0)="Yes"," "&amp;Timeline,IF(VLOOKUP(H122,ActivityList[],14,0)="Figure"," "&amp;Timeline&amp;Figure,"")),"")</f>
        <v/>
      </c>
      <c r="B122" s="85" t="str">
        <f>IFERROR(VLOOKUP(H122,ActivityList[],9,0),"")</f>
        <v>Write an outline of the paper</v>
      </c>
      <c r="C122" s="85"/>
      <c r="D122" s="87" t="str">
        <f>IFERROR(VLOOKUP(H122,ActivityList[],4,0),"")</f>
        <v>+ Writing &amp; Research Project</v>
      </c>
      <c r="E122" s="87" t="str">
        <f>IFERROR(VLOOKUP(H122,ActivityList[],2,0),"")</f>
        <v>Language Arts</v>
      </c>
      <c r="F122" s="87" t="str">
        <f>IFERROR(IF(VLOOKUP(H122,ActivityList[],3,0)="","",VLOOKUP(H122,ActivityList[],3,0)),"")</f>
        <v>Writing</v>
      </c>
      <c r="H122" s="5" t="str" cm="1">
        <f t="array" ref="H122">IFERROR(
 INDEX(ActivityList[],
  SMALL(
   IF(
   INDEX(ActivityList[],,6)=$F$110,
    ROW(ActivityList[])-MIN(ROW(ActivityList[]))+1,""
   ),
   ROWS($H$113:H122)
  ),1,1
 ),"End of activities for this day")</f>
        <v>Language Arts+ Writing &amp; Research Project24</v>
      </c>
    </row>
    <row r="123" spans="1:8" ht="16.5" x14ac:dyDescent="0.25">
      <c r="A123" s="88" t="str">
        <f>IFERROR(IF(VLOOKUP(H123,ActivityList[],13,0)="Yes"," "&amp;Map,"")&amp;IF(VLOOKUP(H123,ActivityList[],14,0)="Yes"," "&amp;Timeline,IF(VLOOKUP(H123,ActivityList[],14,0)="Figure"," "&amp;Timeline&amp;Figure,"")),"")</f>
        <v/>
      </c>
      <c r="B123" s="85" t="str">
        <f>IFERROR(VLOOKUP(H123,ActivityList[],9,0),"")</f>
        <v>Write a journal entry</v>
      </c>
      <c r="C123" s="85"/>
      <c r="D123" s="87" t="str">
        <f>IFERROR(VLOOKUP(H123,ActivityList[],4,0),"")</f>
        <v>+ Journal: Jesse</v>
      </c>
      <c r="E123" s="87" t="str">
        <f>IFERROR(VLOOKUP(H123,ActivityList[],2,0),"")</f>
        <v>Language Arts</v>
      </c>
      <c r="F123" s="87" t="str">
        <f>IFERROR(IF(VLOOKUP(H123,ActivityList[],3,0)="","",VLOOKUP(H123,ActivityList[],3,0)),"")</f>
        <v>Writing</v>
      </c>
      <c r="H123" s="5" t="str" cm="1">
        <f t="array" ref="H123">IFERROR(
 INDEX(ActivityList[],
  SMALL(
   IF(
   INDEX(ActivityList[],,6)=$F$110,
    ROW(ActivityList[])-MIN(ROW(ActivityList[]))+1,""
   ),
   ROWS($H$113:H123)
  ),1,1
 ),"End of activities for this day")</f>
        <v>Language Arts+ Journal: Jesse24</v>
      </c>
    </row>
    <row r="124" spans="1:8" ht="16.5" x14ac:dyDescent="0.25">
      <c r="A124" s="88" t="str">
        <f>IFERROR(IF(VLOOKUP(H124,ActivityList[],13,0)="Yes"," "&amp;Map,"")&amp;IF(VLOOKUP(H124,ActivityList[],14,0)="Yes"," "&amp;Timeline,IF(VLOOKUP(H124,ActivityList[],14,0)="Figure"," "&amp;Timeline&amp;Figure,"")),"")</f>
        <v/>
      </c>
      <c r="B124" s="85" t="str">
        <f>IFERROR(VLOOKUP(H124,ActivityList[],9,0),"")</f>
        <v>Copy poetry</v>
      </c>
      <c r="C124" s="85"/>
      <c r="D124" s="87" t="str">
        <f>IFERROR(VLOOKUP(H124,ActivityList[],4,0),"")</f>
        <v>+ Copywork</v>
      </c>
      <c r="E124" s="87" t="str">
        <f>IFERROR(VLOOKUP(H124,ActivityList[],2,0),"")</f>
        <v>Language Arts</v>
      </c>
      <c r="F124" s="87" t="str">
        <f>IFERROR(IF(VLOOKUP(H124,ActivityList[],3,0)="","",VLOOKUP(H124,ActivityList[],3,0)),"")</f>
        <v>Writing</v>
      </c>
      <c r="H124" s="5" t="str" cm="1">
        <f t="array" ref="H124">IFERROR(
 INDEX(ActivityList[],
  SMALL(
   IF(
   INDEX(ActivityList[],,6)=$F$110,
    ROW(ActivityList[])-MIN(ROW(ActivityList[]))+1,""
   ),
   ROWS($H$113:H124)
  ),1,1
 ),"End of activities for this day")</f>
        <v>Language Arts+ Copywork24</v>
      </c>
    </row>
    <row r="125" spans="1:8" ht="16.5" x14ac:dyDescent="0.25">
      <c r="A125" s="88" t="str">
        <f>IFERROR(IF(VLOOKUP(H125,ActivityList[],13,0)="Yes"," "&amp;Map,"")&amp;IF(VLOOKUP(H125,ActivityList[],14,0)="Yes"," "&amp;Timeline,IF(VLOOKUP(H125,ActivityList[],14,0)="Figure"," "&amp;Timeline&amp;Figure,"")),"")</f>
        <v/>
      </c>
      <c r="B125" s="85" t="str">
        <f>IFERROR(VLOOKUP(H125,ActivityList[],9,0),"")</f>
        <v>20 minutes of Rosetta Stone Portuguese</v>
      </c>
      <c r="C125" s="85"/>
      <c r="D125" s="87" t="str">
        <f>IFERROR(VLOOKUP(H125,ActivityList[],4,0),"")</f>
        <v>+ Rosetta Stone: Portuguese</v>
      </c>
      <c r="E125" s="87" t="str">
        <f>IFERROR(VLOOKUP(H125,ActivityList[],2,0),"")</f>
        <v>Language Arts</v>
      </c>
      <c r="F125" s="87" t="str">
        <f>IFERROR(IF(VLOOKUP(H125,ActivityList[],3,0)="","",VLOOKUP(H125,ActivityList[],3,0)),"")</f>
        <v>Oral</v>
      </c>
      <c r="H125" s="5" t="str" cm="1">
        <f t="array" ref="H125">IFERROR(
 INDEX(ActivityList[],
  SMALL(
   IF(
   INDEX(ActivityList[],,6)=$F$110,
    ROW(ActivityList[])-MIN(ROW(ActivityList[]))+1,""
   ),
   ROWS($H$113:H125)
  ),1,1
 ),"End of activities for this day")</f>
        <v>Language Arts+ Rosetta Stone: Portuguese24</v>
      </c>
    </row>
    <row r="126" spans="1:8" ht="16.5" x14ac:dyDescent="0.25">
      <c r="A126" s="88" t="str">
        <f>IFERROR(IF(VLOOKUP(H126,ActivityList[],13,0)="Yes"," "&amp;Map,"")&amp;IF(VLOOKUP(H126,ActivityList[],14,0)="Yes"," "&amp;Timeline,IF(VLOOKUP(H126,ActivityList[],14,0)="Figure"," "&amp;Timeline&amp;Figure,"")),"")</f>
        <v/>
      </c>
      <c r="B126" s="85" t="str">
        <f>IFERROR(VLOOKUP(H126,ActivityList[],9,0),"")</f>
        <v>Work through Lesson 10 pp.155-160</v>
      </c>
      <c r="C126" s="85"/>
      <c r="D126" s="87" t="str">
        <f>IFERROR(VLOOKUP(H126,ActivityList[],4,0),"")</f>
        <v>+ Zoology 1</v>
      </c>
      <c r="E126" s="87" t="str">
        <f>IFERROR(VLOOKUP(H126,ActivityList[],2,0),"")</f>
        <v>Science</v>
      </c>
      <c r="F126" s="87" t="str">
        <f>IFERROR(IF(VLOOKUP(H126,ActivityList[],3,0)="","",VLOOKUP(H126,ActivityList[],3,0)),"")</f>
        <v/>
      </c>
      <c r="H126" s="5" t="str" cm="1">
        <f t="array" ref="H126">IFERROR(
 INDEX(ActivityList[],
  SMALL(
   IF(
   INDEX(ActivityList[],,6)=$F$110,
    ROW(ActivityList[])-MIN(ROW(ActivityList[]))+1,""
   ),
   ROWS($H$113:H126)
  ),1,1
 ),"End of activities for this day")</f>
        <v>Science+ Zoology 124</v>
      </c>
    </row>
    <row r="127" spans="1:8" ht="30" x14ac:dyDescent="0.25">
      <c r="A127" s="88" t="str">
        <f>IFERROR(IF(VLOOKUP(H127,ActivityList[],13,0)="Yes"," "&amp;Map,"")&amp;IF(VLOOKUP(H127,ActivityList[],14,0)="Yes"," "&amp;Timeline,IF(VLOOKUP(H127,ActivityList[],14,0)="Figure"," "&amp;Timeline&amp;Figure,"")),"")</f>
        <v/>
      </c>
      <c r="B127" s="85" t="str">
        <f>IFERROR(VLOOKUP(H127,ActivityList[],9,0),"")</f>
        <v>Work through pp.21-25. Complete any activities</v>
      </c>
      <c r="C127" s="85"/>
      <c r="D127" s="87" t="str">
        <f>IFERROR(VLOOKUP(H127,ActivityList[],4,0),"")</f>
        <v>Blood &amp; Guts</v>
      </c>
      <c r="E127" s="87" t="str">
        <f>IFERROR(VLOOKUP(H127,ActivityList[],2,0),"")</f>
        <v>Science</v>
      </c>
      <c r="F127" s="87" t="str">
        <f>IFERROR(IF(VLOOKUP(H127,ActivityList[],3,0)="","",VLOOKUP(H127,ActivityList[],3,0)),"")</f>
        <v/>
      </c>
      <c r="H127" s="5" t="str" cm="1">
        <f t="array" ref="H127">IFERROR(
 INDEX(ActivityList[],
  SMALL(
   IF(
   INDEX(ActivityList[],,6)=$F$110,
    ROW(ActivityList[])-MIN(ROW(ActivityList[]))+1,""
   ),
   ROWS($H$113:H127)
  ),1,1
 ),"End of activities for this day")</f>
        <v>ScienceBlood &amp; Guts24</v>
      </c>
    </row>
    <row r="128" spans="1:8" ht="16.5" x14ac:dyDescent="0.25">
      <c r="A128" s="84" t="str">
        <f>IFERROR(IF(VLOOKUP(H128,ActivityList[],13,0)="Yes"," "&amp;Map,"")&amp;IF(VLOOKUP(H128,ActivityList[],14,0)="Yes"," "&amp;Timeline,IF(VLOOKUP(H128,ActivityList[],14,0)="Figure"," "&amp;Timeline&amp;Figure,"")),"")</f>
        <v/>
      </c>
      <c r="B128" s="85" t="str">
        <f>IFERROR(VLOOKUP(H128,ActivityList[],9,0),"")</f>
        <v>Lessons 15-16</v>
      </c>
      <c r="C128" s="85"/>
      <c r="D128" s="87" t="str">
        <f>IFERROR(VLOOKUP(H128,ActivityList[],4,0),"")</f>
        <v>Horizons: Math 4</v>
      </c>
      <c r="E128" s="87" t="str">
        <f>IFERROR(VLOOKUP(H128,ActivityList[],2,0),"")</f>
        <v>Math</v>
      </c>
      <c r="F128" s="87" t="str">
        <f>IFERROR(IF(VLOOKUP(H128,ActivityList[],3,0)="","",VLOOKUP(H128,ActivityList[],3,0)),"")</f>
        <v/>
      </c>
      <c r="H128" s="5" t="str" cm="1">
        <f t="array" ref="H128">IFERROR(
 INDEX(ActivityList[],
  SMALL(
   IF(
   INDEX(ActivityList[],,6)=$F$110,
    ROW(ActivityList[])-MIN(ROW(ActivityList[]))+1,""
   ),
   ROWS($H$113:H128)
  ),1,1
 ),"End of activities for this day")</f>
        <v>MathHorizons: Math 424</v>
      </c>
    </row>
    <row r="129" spans="1:8" ht="16.5" x14ac:dyDescent="0.25">
      <c r="A129" s="84" t="str">
        <f>IFERROR(IF(VLOOKUP(H129,ActivityList[],13,0)="Yes"," "&amp;Map,"")&amp;IF(VLOOKUP(H129,ActivityList[],14,0)="Yes"," "&amp;Timeline,IF(VLOOKUP(H129,ActivityList[],14,0)="Figure"," "&amp;Timeline&amp;Figure,"")),"")</f>
        <v/>
      </c>
      <c r="B129" s="85" t="str">
        <f>IFERROR(VLOOKUP(H129,ActivityList[],9,0),"")</f>
        <v>Test 14</v>
      </c>
      <c r="C129" s="85"/>
      <c r="D129" s="87" t="str">
        <f>IFERROR(VLOOKUP(H129,ActivityList[],4,0),"")</f>
        <v>Horizons: Math 6</v>
      </c>
      <c r="E129" s="87" t="str">
        <f>IFERROR(VLOOKUP(H129,ActivityList[],2,0),"")</f>
        <v>Math</v>
      </c>
      <c r="F129" s="87" t="str">
        <f>IFERROR(IF(VLOOKUP(H129,ActivityList[],3,0)="","",VLOOKUP(H129,ActivityList[],3,0)),"")</f>
        <v/>
      </c>
      <c r="H129" s="5" t="str" cm="1">
        <f t="array" ref="H129">IFERROR(
 INDEX(ActivityList[],
  SMALL(
   IF(
   INDEX(ActivityList[],,6)=$F$110,
    ROW(ActivityList[])-MIN(ROW(ActivityList[]))+1,""
   ),
   ROWS($H$113:H129)
  ),1,1
 ),"End of activities for this day")</f>
        <v>MathHorizons: Math 624</v>
      </c>
    </row>
    <row r="130" spans="1:8" ht="30" x14ac:dyDescent="0.25">
      <c r="A130" s="84" t="str">
        <f>IFERROR(IF(VLOOKUP(H130,ActivityList[],13,0)="Yes"," "&amp;Map,"")&amp;IF(VLOOKUP(H130,ActivityList[],14,0)="Yes"," "&amp;Timeline,IF(VLOOKUP(H130,ActivityList[],14,0)="Figure"," "&amp;Timeline&amp;Figure,"")),"")</f>
        <v/>
      </c>
      <c r="B130" s="85" t="str">
        <f>IFERROR(VLOOKUP(H130,ActivityList[],9,0),"")</f>
        <v>Work through Lesson 9 and complete all exercises</v>
      </c>
      <c r="C130" s="85"/>
      <c r="D130" s="87" t="str">
        <f>IFERROR(VLOOKUP(H130,ActivityList[],4,0),"")</f>
        <v>+ The Thinking Toolbox</v>
      </c>
      <c r="E130" s="87" t="str">
        <f>IFERROR(VLOOKUP(H130,ActivityList[],2,0),"")</f>
        <v>Logic</v>
      </c>
      <c r="F130" s="87" t="str">
        <f>IFERROR(IF(VLOOKUP(H130,ActivityList[],3,0)="","",VLOOKUP(H130,ActivityList[],3,0)),"")</f>
        <v/>
      </c>
      <c r="H130" s="5" t="str" cm="1">
        <f t="array" ref="H130">IFERROR(
 INDEX(ActivityList[],
  SMALL(
   IF(
   INDEX(ActivityList[],,6)=$F$110,
    ROW(ActivityList[])-MIN(ROW(ActivityList[]))+1,""
   ),
   ROWS($H$113:H130)
  ),1,1
 ),"End of activities for this day")</f>
        <v>Logic+ The Thinking Toolbox24</v>
      </c>
    </row>
    <row r="131" spans="1:8" ht="16.5" x14ac:dyDescent="0.25">
      <c r="A131" s="84" t="str">
        <f>IFERROR(IF(VLOOKUP(H131,ActivityList[],13,0)="Yes"," "&amp;Map,"")&amp;IF(VLOOKUP(H131,ActivityList[],14,0)="Yes"," "&amp;Timeline,IF(VLOOKUP(H131,ActivityList[],14,0)="Figure"," "&amp;Timeline&amp;Figure,"")),"")</f>
        <v/>
      </c>
      <c r="B131" s="85" t="str">
        <f>IFERROR(VLOOKUP(H131,ActivityList[],9,0),"")</f>
        <v>Solve Test 2 Puzzles 9-10</v>
      </c>
      <c r="C131" s="85"/>
      <c r="D131" s="87" t="str">
        <f>IFERROR(VLOOKUP(H131,ActivityList[],4,0),"")</f>
        <v>+ IQ Mindbenders</v>
      </c>
      <c r="E131" s="87" t="str">
        <f>IFERROR(VLOOKUP(H131,ActivityList[],2,0),"")</f>
        <v>Logic</v>
      </c>
      <c r="F131" s="87" t="str">
        <f>IFERROR(IF(VLOOKUP(H131,ActivityList[],3,0)="","",VLOOKUP(H131,ActivityList[],3,0)),"")</f>
        <v/>
      </c>
      <c r="H131" s="5" t="str" cm="1">
        <f t="array" ref="H131">IFERROR(
 INDEX(ActivityList[],
  SMALL(
   IF(
   INDEX(ActivityList[],,6)=$F$110,
    ROW(ActivityList[])-MIN(ROW(ActivityList[]))+1,""
   ),
   ROWS($H$113:H131)
  ),1,1
 ),"End of activities for this day")</f>
        <v>Logic+ IQ Mindbenders24</v>
      </c>
    </row>
    <row r="132" spans="1:8" ht="16.5" x14ac:dyDescent="0.25">
      <c r="A132" s="84" t="str">
        <f>IFERROR(IF(VLOOKUP(H132,ActivityList[],13,0)="Yes"," "&amp;Map,"")&amp;IF(VLOOKUP(H132,ActivityList[],14,0)="Yes"," "&amp;Timeline,IF(VLOOKUP(H132,ActivityList[],14,0)="Figure"," "&amp;Timeline&amp;Figure,"")),"")</f>
        <v/>
      </c>
      <c r="B132" s="85" t="str">
        <f>IFERROR(VLOOKUP(H132,ActivityList[],9,0),"")</f>
        <v>Review previous Bible verses memorised</v>
      </c>
      <c r="C132" s="85"/>
      <c r="D132" s="87" t="str">
        <f>IFERROR(VLOOKUP(H132,ActivityList[],4,0),"")</f>
        <v>+ Review</v>
      </c>
      <c r="E132" s="87" t="str">
        <f>IFERROR(VLOOKUP(H132,ActivityList[],2,0),"")</f>
        <v>Mem.</v>
      </c>
      <c r="F132" s="87" t="str">
        <f>IFERROR(IF(VLOOKUP(H132,ActivityList[],3,0)="","",VLOOKUP(H132,ActivityList[],3,0)),"")</f>
        <v/>
      </c>
      <c r="H132" s="5" t="str" cm="1">
        <f t="array" ref="H132">IFERROR(
 INDEX(ActivityList[],
  SMALL(
   IF(
   INDEX(ActivityList[],,6)=$F$110,
    ROW(ActivityList[])-MIN(ROW(ActivityList[]))+1,""
   ),
   ROWS($H$113:H132)
  ),1,1
 ),"End of activities for this day")</f>
        <v>Mem.+ Review24</v>
      </c>
    </row>
    <row r="133" spans="1:8" ht="30" x14ac:dyDescent="0.25">
      <c r="A133" s="84" t="str">
        <f>IFERROR(IF(VLOOKUP(H133,ActivityList[],13,0)="Yes"," "&amp;Map,"")&amp;IF(VLOOKUP(H133,ActivityList[],14,0)="Yes"," "&amp;Timeline,IF(VLOOKUP(H133,ActivityList[],14,0)="Figure"," "&amp;Timeline&amp;Figure,"")),"")</f>
        <v/>
      </c>
      <c r="B133" s="85" t="str">
        <f>IFERROR(VLOOKUP(H133,ActivityList[],9,0),"")</f>
        <v>Make leaf rubbings and decorations for Tia Joan's birthday</v>
      </c>
      <c r="C133" s="85"/>
      <c r="D133" s="87" t="str">
        <f>IFERROR(VLOOKUP(H133,ActivityList[],4,0),"")</f>
        <v>+ Arts &amp; Crafts</v>
      </c>
      <c r="E133" s="87" t="str">
        <f>IFERROR(VLOOKUP(H133,ActivityList[],2,0),"")</f>
        <v>Activities</v>
      </c>
      <c r="F133" s="87" t="str">
        <f>IFERROR(IF(VLOOKUP(H133,ActivityList[],3,0)="","",VLOOKUP(H133,ActivityList[],3,0)),"")</f>
        <v/>
      </c>
      <c r="H133" s="5" t="str" cm="1">
        <f t="array" ref="H133">IFERROR(
 INDEX(ActivityList[],
  SMALL(
   IF(
   INDEX(ActivityList[],,6)=$F$110,
    ROW(ActivityList[])-MIN(ROW(ActivityList[]))+1,""
   ),
   ROWS($H$113:H133)
  ),1,1
 ),"End of activities for this day")</f>
        <v>Activities+ Arts &amp; Crafts24</v>
      </c>
    </row>
    <row r="134" spans="1:8" ht="16.5" x14ac:dyDescent="0.25">
      <c r="A134" s="84" t="str">
        <f>IFERROR(IF(VLOOKUP(H134,ActivityList[],13,0)="Yes"," "&amp;Map,"")&amp;IF(VLOOKUP(H134,ActivityList[],14,0)="Yes"," "&amp;Timeline,IF(VLOOKUP(H134,ActivityList[],14,0)="Figure"," "&amp;Timeline&amp;Figure,"")),"")</f>
        <v/>
      </c>
      <c r="B134" s="85" t="str">
        <f>IFERROR(VLOOKUP(H134,ActivityList[],9,0),"")</f>
        <v/>
      </c>
      <c r="C134" s="85"/>
      <c r="D134" s="87" t="str">
        <f>IFERROR(VLOOKUP(H134,ActivityList[],4,0),"")</f>
        <v/>
      </c>
      <c r="E134" s="87" t="str">
        <f>IFERROR(VLOOKUP(H134,ActivityList[],2,0),"")</f>
        <v/>
      </c>
      <c r="F134" s="87" t="str">
        <f>IFERROR(IF(VLOOKUP(H134,ActivityList[],3,0)="","",VLOOKUP(H134,ActivityList[],3,0)),"")</f>
        <v/>
      </c>
      <c r="H134" s="5" t="str" cm="1">
        <f t="array" ref="H134">IFERROR(
 INDEX(ActivityList[],
  SMALL(
   IF(
   INDEX(ActivityList[],,6)=$F$110,
    ROW(ActivityList[])-MIN(ROW(ActivityList[]))+1,""
   ),
   ROWS($H$113:H134)
  ),1,1
 ),"End of activities for this day")</f>
        <v>End of activities for this day</v>
      </c>
    </row>
    <row r="135" spans="1:8" ht="16.5" x14ac:dyDescent="0.25">
      <c r="A135" s="84" t="str">
        <f>IFERROR(IF(VLOOKUP(H135,ActivityList[],13,0)="Yes"," "&amp;Map,"")&amp;IF(VLOOKUP(H135,ActivityList[],14,0)="Yes"," "&amp;Timeline,IF(VLOOKUP(H135,ActivityList[],14,0)="Figure"," "&amp;Timeline&amp;Figure,"")),"")</f>
        <v/>
      </c>
      <c r="B135" s="85" t="str">
        <f>IFERROR(VLOOKUP(H135,ActivityList[],9,0),"")</f>
        <v/>
      </c>
      <c r="C135" s="85"/>
      <c r="D135" s="87" t="str">
        <f>IFERROR(VLOOKUP(H135,ActivityList[],4,0),"")</f>
        <v/>
      </c>
      <c r="E135" s="87" t="str">
        <f>IFERROR(VLOOKUP(H135,ActivityList[],2,0),"")</f>
        <v/>
      </c>
      <c r="F135" s="87" t="str">
        <f>IFERROR(IF(VLOOKUP(H135,ActivityList[],3,0)="","",VLOOKUP(H135,ActivityList[],3,0)),"")</f>
        <v/>
      </c>
      <c r="H135" s="5" t="str" cm="1">
        <f t="array" ref="H135">IFERROR(
 INDEX(ActivityList[],
  SMALL(
   IF(
   INDEX(ActivityList[],,6)=$F$110,
    ROW(ActivityList[])-MIN(ROW(ActivityList[]))+1,""
   ),
   ROWS($H$113:H135)
  ),1,1
 ),"End of activities for this day")</f>
        <v>End of activities for this day</v>
      </c>
    </row>
    <row r="136" spans="1:8" ht="16.5" x14ac:dyDescent="0.25">
      <c r="A136" s="84" t="str">
        <f>IFERROR(IF(VLOOKUP(H136,ActivityList[],13,0)="Yes"," "&amp;Map,"")&amp;IF(VLOOKUP(H136,ActivityList[],14,0)="Yes"," "&amp;Timeline,IF(VLOOKUP(H136,ActivityList[],14,0)="Figure"," "&amp;Timeline&amp;Figure,"")),"")</f>
        <v/>
      </c>
      <c r="B136" s="85" t="str">
        <f>IFERROR(VLOOKUP(H136,ActivityList[],9,0),"")</f>
        <v/>
      </c>
      <c r="C136" s="85"/>
      <c r="D136" s="87" t="str">
        <f>IFERROR(VLOOKUP(H136,ActivityList[],4,0),"")</f>
        <v/>
      </c>
      <c r="E136" s="87" t="str">
        <f>IFERROR(VLOOKUP(H136,ActivityList[],2,0),"")</f>
        <v/>
      </c>
      <c r="F136" s="87" t="str">
        <f>IFERROR(IF(VLOOKUP(H136,ActivityList[],3,0)="","",VLOOKUP(H136,ActivityList[],3,0)),"")</f>
        <v/>
      </c>
      <c r="H136" s="5" t="str" cm="1">
        <f t="array" ref="H136">IFERROR(
 INDEX(ActivityList[],
  SMALL(
   IF(
   INDEX(ActivityList[],,6)=$F$110,
    ROW(ActivityList[])-MIN(ROW(ActivityList[]))+1,""
   ),
   ROWS($H$113:H136)
  ),1,1
 ),"End of activities for this day")</f>
        <v>End of activities for this day</v>
      </c>
    </row>
    <row r="137" spans="1:8" ht="16.5" x14ac:dyDescent="0.25">
      <c r="A137" s="84" t="str">
        <f>IFERROR(IF(VLOOKUP(H137,ActivityList[],13,0)="Yes"," "&amp;Map,"")&amp;IF(VLOOKUP(H137,ActivityList[],14,0)="Yes"," "&amp;Timeline,IF(VLOOKUP(H137,ActivityList[],14,0)="Figure"," "&amp;Timeline&amp;Figure,"")),"")</f>
        <v/>
      </c>
      <c r="B137" s="85" t="str">
        <f>IFERROR(VLOOKUP(H137,ActivityList[],9,0),"")</f>
        <v/>
      </c>
      <c r="C137" s="85"/>
      <c r="D137" s="87" t="str">
        <f>IFERROR(VLOOKUP(H137,ActivityList[],4,0),"")</f>
        <v/>
      </c>
      <c r="E137" s="87" t="str">
        <f>IFERROR(VLOOKUP(H137,ActivityList[],2,0),"")</f>
        <v/>
      </c>
      <c r="F137" s="87" t="str">
        <f>IFERROR(IF(VLOOKUP(H137,ActivityList[],3,0)="","",VLOOKUP(H137,ActivityList[],3,0)),"")</f>
        <v/>
      </c>
      <c r="H137" s="5" t="str" cm="1">
        <f t="array" ref="H137">IFERROR(
 INDEX(ActivityList[],
  SMALL(
   IF(
   INDEX(ActivityList[],,6)=$F$110,
    ROW(ActivityList[])-MIN(ROW(ActivityList[]))+1,""
   ),
   ROWS($H$113:H137)
  ),1,1
 ),"End of activities for this day")</f>
        <v>End of activities for this day</v>
      </c>
    </row>
    <row r="138" spans="1:8" ht="16.5" x14ac:dyDescent="0.25">
      <c r="A138" s="84" t="str">
        <f>IFERROR(IF(VLOOKUP(H138,ActivityList[],13,0)="Yes"," "&amp;Map,"")&amp;IF(VLOOKUP(H138,ActivityList[],14,0)="Yes"," "&amp;Timeline,IF(VLOOKUP(H138,ActivityList[],14,0)="Figure"," "&amp;Timeline&amp;Figure,"")),"")</f>
        <v/>
      </c>
      <c r="B138" s="85" t="str">
        <f>IFERROR(VLOOKUP(H138,ActivityList[],9,0),"")</f>
        <v/>
      </c>
      <c r="C138" s="85"/>
      <c r="D138" s="87" t="str">
        <f>IFERROR(VLOOKUP(H138,ActivityList[],4,0),"")</f>
        <v/>
      </c>
      <c r="E138" s="87" t="str">
        <f>IFERROR(VLOOKUP(H138,ActivityList[],2,0),"")</f>
        <v/>
      </c>
      <c r="F138" s="87" t="str">
        <f>IFERROR(IF(VLOOKUP(H138,ActivityList[],3,0)="","",VLOOKUP(H138,ActivityList[],3,0)),"")</f>
        <v/>
      </c>
      <c r="H138" s="5" t="str" cm="1">
        <f t="array" ref="H138">IFERROR(
 INDEX(ActivityList[],
  SMALL(
   IF(
   INDEX(ActivityList[],,6)=$F$110,
    ROW(ActivityList[])-MIN(ROW(ActivityList[]))+1,""
   ),
   ROWS($H$113:H138)
  ),1,1
 ),"End of activities for this day")</f>
        <v>End of activities for this day</v>
      </c>
    </row>
    <row r="139" spans="1:8" ht="16.5" x14ac:dyDescent="0.25">
      <c r="A139" s="84" t="str">
        <f>IFERROR(IF(VLOOKUP(H139,ActivityList[],13,0)="Yes"," "&amp;Map,"")&amp;IF(VLOOKUP(H139,ActivityList[],14,0)="Yes"," "&amp;Timeline,IF(VLOOKUP(H139,ActivityList[],14,0)="Figure"," "&amp;Timeline&amp;Figure,"")),"")</f>
        <v/>
      </c>
      <c r="B139" s="85" t="str">
        <f>IFERROR(VLOOKUP(H139,ActivityList[],9,0),"")</f>
        <v/>
      </c>
      <c r="C139" s="85"/>
      <c r="D139" s="87" t="str">
        <f>IFERROR(VLOOKUP(H139,ActivityList[],4,0),"")</f>
        <v/>
      </c>
      <c r="E139" s="87" t="str">
        <f>IFERROR(VLOOKUP(H139,ActivityList[],2,0),"")</f>
        <v/>
      </c>
      <c r="F139" s="87" t="str">
        <f>IFERROR(IF(VLOOKUP(H139,ActivityList[],3,0)="","",VLOOKUP(H139,ActivityList[],3,0)),"")</f>
        <v/>
      </c>
      <c r="H139" s="5" t="str" cm="1">
        <f t="array" ref="H139">IFERROR(
 INDEX(ActivityList[],
  SMALL(
   IF(
   INDEX(ActivityList[],,6)=$F$110,
    ROW(ActivityList[])-MIN(ROW(ActivityList[]))+1,""
   ),
   ROWS($H$113:H139)
  ),1,1
 ),"End of activities for this day")</f>
        <v>End of activities for this day</v>
      </c>
    </row>
    <row r="140" spans="1:8" ht="16.5" x14ac:dyDescent="0.25">
      <c r="A140" s="84" t="str">
        <f>IFERROR(IF(VLOOKUP(H140,ActivityList[],13,0)="Yes"," "&amp;Map,"")&amp;IF(VLOOKUP(H140,ActivityList[],14,0)="Yes"," "&amp;Timeline,IF(VLOOKUP(H140,ActivityList[],14,0)="Figure"," "&amp;Timeline&amp;Figure,"")),"")</f>
        <v/>
      </c>
      <c r="B140" s="85" t="str">
        <f>IFERROR(VLOOKUP(H140,ActivityList[],9,0),"")</f>
        <v/>
      </c>
      <c r="C140" s="85"/>
      <c r="D140" s="87" t="str">
        <f>IFERROR(VLOOKUP(H140,ActivityList[],4,0),"")</f>
        <v/>
      </c>
      <c r="E140" s="87" t="str">
        <f>IFERROR(VLOOKUP(H140,ActivityList[],2,0),"")</f>
        <v/>
      </c>
      <c r="F140" s="87" t="str">
        <f>IFERROR(IF(VLOOKUP(H140,ActivityList[],3,0)="","",VLOOKUP(H140,ActivityList[],3,0)),"")</f>
        <v/>
      </c>
      <c r="H140" s="5" t="str" cm="1">
        <f t="array" ref="H140">IFERROR(
 INDEX(ActivityList[],
  SMALL(
   IF(
   INDEX(ActivityList[],,6)=$F$110,
    ROW(ActivityList[])-MIN(ROW(ActivityList[]))+1,""
   ),
   ROWS($H$113:H140)
  ),1,1
 ),"End of activities for this day")</f>
        <v>End of activities for this day</v>
      </c>
    </row>
    <row r="141" spans="1:8" ht="16.5" x14ac:dyDescent="0.25">
      <c r="A141" s="84" t="str">
        <f>IFERROR(IF(VLOOKUP(H141,ActivityList[],13,0)="Yes"," "&amp;Map,"")&amp;IF(VLOOKUP(H141,ActivityList[],14,0)="Yes"," "&amp;Timeline,IF(VLOOKUP(H141,ActivityList[],14,0)="Figure"," "&amp;Timeline&amp;Figure,"")),"")</f>
        <v/>
      </c>
      <c r="B141" s="85" t="str">
        <f>IFERROR(VLOOKUP(H141,ActivityList[],9,0),"")</f>
        <v/>
      </c>
      <c r="C141" s="85"/>
      <c r="D141" s="87" t="str">
        <f>IFERROR(VLOOKUP(H141,ActivityList[],4,0),"")</f>
        <v/>
      </c>
      <c r="E141" s="87" t="str">
        <f>IFERROR(VLOOKUP(H141,ActivityList[],2,0),"")</f>
        <v/>
      </c>
      <c r="F141" s="87" t="str">
        <f>IFERROR(IF(VLOOKUP(H141,ActivityList[],3,0)="","",VLOOKUP(H141,ActivityList[],3,0)),"")</f>
        <v/>
      </c>
      <c r="H141" s="5" t="str" cm="1">
        <f t="array" ref="H141">IFERROR(
 INDEX(ActivityList[],
  SMALL(
   IF(
   INDEX(ActivityList[],,6)=$F$110,
    ROW(ActivityList[])-MIN(ROW(ActivityList[]))+1,""
   ),
   ROWS($H$113:H141)
  ),1,1
 ),"End of activities for this day")</f>
        <v>End of activities for this day</v>
      </c>
    </row>
    <row r="142" spans="1:8" ht="16.5" x14ac:dyDescent="0.25">
      <c r="A142" s="84"/>
      <c r="B142" s="85"/>
      <c r="C142" s="85"/>
      <c r="D142" s="86"/>
      <c r="E142" s="86"/>
      <c r="F142" s="86"/>
    </row>
    <row r="143" spans="1:8" s="2" customFormat="1" ht="22.5" customHeight="1" x14ac:dyDescent="0.25">
      <c r="A143" s="79" t="s">
        <v>97</v>
      </c>
      <c r="B143" s="80">
        <f>IF(F143&gt;0,VLOOKUP(F143,Calendar,2),"")</f>
        <v>43378</v>
      </c>
      <c r="E143" s="79" t="s">
        <v>96</v>
      </c>
      <c r="F143" s="81">
        <f>F110+1</f>
        <v>25</v>
      </c>
    </row>
    <row r="144" spans="1:8" s="83" customFormat="1" x14ac:dyDescent="0.25">
      <c r="A144" s="82"/>
      <c r="B144" s="83" t="s">
        <v>45</v>
      </c>
      <c r="D144" s="83" t="s">
        <v>41</v>
      </c>
      <c r="E144" s="83" t="s">
        <v>77</v>
      </c>
      <c r="F144" s="83" t="s">
        <v>43</v>
      </c>
      <c r="H144" s="83" t="s">
        <v>54</v>
      </c>
    </row>
    <row r="145" spans="1:8" ht="15" hidden="1" customHeight="1" x14ac:dyDescent="0.25">
      <c r="A145" s="84" t="s">
        <v>79</v>
      </c>
      <c r="B145" s="85" t="s">
        <v>80</v>
      </c>
      <c r="C145" s="85" t="s">
        <v>81</v>
      </c>
      <c r="D145" s="86" t="s">
        <v>82</v>
      </c>
      <c r="E145" s="86" t="s">
        <v>83</v>
      </c>
      <c r="F145" s="86" t="s">
        <v>84</v>
      </c>
      <c r="G145" s="5" t="s">
        <v>85</v>
      </c>
      <c r="H145" s="5" t="s">
        <v>86</v>
      </c>
    </row>
    <row r="146" spans="1:8" ht="16.5" x14ac:dyDescent="0.25">
      <c r="A146" s="84" t="str">
        <f>IFERROR(IF(VLOOKUP(H146,ActivityList[],13,0)="Yes"," "&amp;Map,"")&amp;IF(VLOOKUP(H146,ActivityList[],14,0)="Yes"," "&amp;Timeline,IF(VLOOKUP(H146,ActivityList[],14,0)="Figure"," "&amp;Timeline&amp;Figure,"")),"")</f>
        <v/>
      </c>
      <c r="B146" s="85" t="str">
        <f>IFERROR(VLOOKUP(H146,ActivityList[],9,0),"")</f>
        <v>Read &amp; discuss Psalm 27</v>
      </c>
      <c r="C146" s="85"/>
      <c r="D146" s="87" t="str">
        <f>IFERROR(VLOOKUP(H146,ActivityList[],4,0),"")</f>
        <v>Scripture</v>
      </c>
      <c r="E146" s="87" t="str">
        <f>IFERROR(VLOOKUP(H146,ActivityList[],2,0),"")</f>
        <v>Foundation</v>
      </c>
      <c r="F146" s="87" t="str">
        <f>IFERROR(IF(VLOOKUP(H146,ActivityList[],3,0)="","",VLOOKUP(H146,ActivityList[],3,0)),"")</f>
        <v>Bible</v>
      </c>
      <c r="H146" s="5" t="str" cm="1">
        <f t="array" ref="H146">IFERROR(
 INDEX(ActivityList[],
  SMALL(
   IF(
   INDEX(ActivityList[],,6)=$F$143,
    ROW(ActivityList[])-MIN(ROW(ActivityList[]))+1,""
   ),
   ROWS($H$146:H146)
  ),1,1
 ),"End of activities for this day")</f>
        <v>FoundationScripture25</v>
      </c>
    </row>
    <row r="147" spans="1:8" ht="16.5" x14ac:dyDescent="0.25">
      <c r="A147" s="84" t="str">
        <f>IFERROR(IF(VLOOKUP(H147,ActivityList[],13,0)="Yes"," "&amp;Map,"")&amp;IF(VLOOKUP(H147,ActivityList[],14,0)="Yes"," "&amp;Timeline,IF(VLOOKUP(H147,ActivityList[],14,0)="Figure"," "&amp;Timeline&amp;Figure,"")),"")</f>
        <v/>
      </c>
      <c r="B147" s="85" t="str">
        <f>IFERROR(VLOOKUP(H147,ActivityList[],9,0),"")</f>
        <v>Read Proverbs 12</v>
      </c>
      <c r="C147" s="85"/>
      <c r="D147" s="87" t="str">
        <f>IFERROR(VLOOKUP(H147,ActivityList[],4,0),"")</f>
        <v>Reading</v>
      </c>
      <c r="E147" s="87" t="str">
        <f>IFERROR(VLOOKUP(H147,ActivityList[],2,0),"")</f>
        <v>Foundation</v>
      </c>
      <c r="F147" s="87" t="str">
        <f>IFERROR(IF(VLOOKUP(H147,ActivityList[],3,0)="","",VLOOKUP(H147,ActivityList[],3,0)),"")</f>
        <v>Bible</v>
      </c>
      <c r="H147" s="5" t="str" cm="1">
        <f t="array" ref="H147">IFERROR(
 INDEX(ActivityList[],
  SMALL(
   IF(
   INDEX(ActivityList[],,6)=$F$143,
    ROW(ActivityList[])-MIN(ROW(ActivityList[]))+1,""
   ),
   ROWS($H$146:H147)
  ),1,1
 ),"End of activities for this day")</f>
        <v>FoundationReading25</v>
      </c>
    </row>
    <row r="148" spans="1:8" ht="16.5" x14ac:dyDescent="0.25">
      <c r="A148" s="84" t="str">
        <f>IFERROR(IF(VLOOKUP(H148,ActivityList[],13,0)="Yes"," "&amp;Map,"")&amp;IF(VLOOKUP(H148,ActivityList[],14,0)="Yes"," "&amp;Timeline,IF(VLOOKUP(H148,ActivityList[],14,0)="Figure"," "&amp;Timeline&amp;Figure,"")),"")</f>
        <v/>
      </c>
      <c r="B148" s="85" t="str">
        <f>IFERROR(VLOOKUP(H148,ActivityList[],9,0),"")</f>
        <v>Read Chapters 14-15</v>
      </c>
      <c r="C148" s="85"/>
      <c r="D148" s="87" t="str">
        <f>IFERROR(VLOOKUP(H148,ActivityList[],4,0),"")</f>
        <v>God's Adventurer</v>
      </c>
      <c r="E148" s="87" t="str">
        <f>IFERROR(VLOOKUP(H148,ActivityList[],2,0),"")</f>
        <v>Foundation</v>
      </c>
      <c r="F148" s="87" t="str">
        <f>IFERROR(IF(VLOOKUP(H148,ActivityList[],3,0)="","",VLOOKUP(H148,ActivityList[],3,0)),"")</f>
        <v>History/Geog.</v>
      </c>
      <c r="H148" s="5" t="str" cm="1">
        <f t="array" ref="H148">IFERROR(
 INDEX(ActivityList[],
  SMALL(
   IF(
   INDEX(ActivityList[],,6)=$F$143,
    ROW(ActivityList[])-MIN(ROW(ActivityList[]))+1,""
   ),
   ROWS($H$146:H148)
  ),1,1
 ),"End of activities for this day")</f>
        <v>FoundationGod's Adventurer25</v>
      </c>
    </row>
    <row r="149" spans="1:8" ht="45" x14ac:dyDescent="0.25">
      <c r="A149" s="88" t="str">
        <f>IFERROR(IF(VLOOKUP(H149,ActivityList[],13,0)="Yes"," "&amp;Map,"")&amp;IF(VLOOKUP(H149,ActivityList[],14,0)="Yes"," "&amp;Timeline,IF(VLOOKUP(H149,ActivityList[],14,0)="Figure"," "&amp;Timeline&amp;Figure,"")),"")</f>
        <v/>
      </c>
      <c r="B149" s="85" t="str">
        <f>IFERROR(VLOOKUP(H149,ActivityList[],9,0),"")</f>
        <v>Practice calligraphy by writing the language following the instructions in the "China Kit Manual"</v>
      </c>
      <c r="C149" s="85"/>
      <c r="D149" s="87" t="str">
        <f>IFERROR(VLOOKUP(H149,ActivityList[],4,0),"")</f>
        <v>China Kit</v>
      </c>
      <c r="E149" s="87" t="str">
        <f>IFERROR(VLOOKUP(H149,ActivityList[],2,0),"")</f>
        <v>Foundation</v>
      </c>
      <c r="F149" s="87" t="str">
        <f>IFERROR(IF(VLOOKUP(H149,ActivityList[],3,0)="","",VLOOKUP(H149,ActivityList[],3,0)),"")</f>
        <v>History/Geog.</v>
      </c>
      <c r="H149" s="5" t="str" cm="1">
        <f t="array" ref="H149">IFERROR(
 INDEX(ActivityList[],
  SMALL(
   IF(
   INDEX(ActivityList[],,6)=$F$143,
    ROW(ActivityList[])-MIN(ROW(ActivityList[]))+1,""
   ),
   ROWS($H$146:H149)
  ),1,1
 ),"End of activities for this day")</f>
        <v>FoundationChina Kit25</v>
      </c>
    </row>
    <row r="150" spans="1:8" ht="30" x14ac:dyDescent="0.25">
      <c r="A150" s="88" t="str">
        <f>IFERROR(IF(VLOOKUP(H150,ActivityList[],13,0)="Yes"," "&amp;Map,"")&amp;IF(VLOOKUP(H150,ActivityList[],14,0)="Yes"," "&amp;Timeline,IF(VLOOKUP(H150,ActivityList[],14,0)="Figure"," "&amp;Timeline&amp;Figure,"")),"")</f>
        <v/>
      </c>
      <c r="B150" s="85" t="str">
        <f>IFERROR(VLOOKUP(H150,ActivityList[],9,0),"")</f>
        <v>Discuss the recently discovered Portuguese shipwreck</v>
      </c>
      <c r="C150" s="85"/>
      <c r="D150" s="87" t="str">
        <f>IFERROR(VLOOKUP(H150,ActivityList[],4,0),"")</f>
        <v>Current Affairs</v>
      </c>
      <c r="E150" s="87" t="str">
        <f>IFERROR(VLOOKUP(H150,ActivityList[],2,0),"")</f>
        <v>Foundation</v>
      </c>
      <c r="F150" s="87" t="str">
        <f>IFERROR(IF(VLOOKUP(H150,ActivityList[],3,0)="","",VLOOKUP(H150,ActivityList[],3,0)),"")</f>
        <v>History/Geog.</v>
      </c>
      <c r="H150" s="5" t="str" cm="1">
        <f t="array" ref="H150">IFERROR(
 INDEX(ActivityList[],
  SMALL(
   IF(
   INDEX(ActivityList[],,6)=$F$143,
    ROW(ActivityList[])-MIN(ROW(ActivityList[]))+1,""
   ),
   ROWS($H$146:H150)
  ),1,1
 ),"End of activities for this day")</f>
        <v>FoundationCurrent Affairs25</v>
      </c>
    </row>
    <row r="151" spans="1:8" ht="16.5" x14ac:dyDescent="0.25">
      <c r="A151" s="88" t="str">
        <f>IFERROR(IF(VLOOKUP(H151,ActivityList[],13,0)="Yes"," "&amp;Map,"")&amp;IF(VLOOKUP(H151,ActivityList[],14,0)="Yes"," "&amp;Timeline,IF(VLOOKUP(H151,ActivityList[],14,0)="Figure"," "&amp;Timeline&amp;Figure,"")),"")</f>
        <v/>
      </c>
      <c r="B151" s="85" t="str">
        <f>IFERROR(VLOOKUP(H151,ActivityList[],9,0),"")</f>
        <v>Read Part 2 Chapter 5</v>
      </c>
      <c r="C151" s="85"/>
      <c r="D151" s="87" t="str">
        <f>IFERROR(VLOOKUP(H151,ActivityList[],4,0),"")</f>
        <v>+ The Mysterious Island</v>
      </c>
      <c r="E151" s="87" t="str">
        <f>IFERROR(VLOOKUP(H151,ActivityList[],2,0),"")</f>
        <v>Foundation</v>
      </c>
      <c r="F151" s="87" t="str">
        <f>IFERROR(IF(VLOOKUP(H151,ActivityList[],3,0)="","",VLOOKUP(H151,ActivityList[],3,0)),"")</f>
        <v>Literature</v>
      </c>
      <c r="H151" s="5" t="str" cm="1">
        <f t="array" ref="H151">IFERROR(
 INDEX(ActivityList[],
  SMALL(
   IF(
   INDEX(ActivityList[],,6)=$F$143,
    ROW(ActivityList[])-MIN(ROW(ActivityList[]))+1,""
   ),
   ROWS($H$146:H151)
  ),1,1
 ),"End of activities for this day")</f>
        <v>Foundation+ The Mysterious Island25</v>
      </c>
    </row>
    <row r="152" spans="1:8" ht="16.5" x14ac:dyDescent="0.25">
      <c r="A152" s="88" t="str">
        <f>IFERROR(IF(VLOOKUP(H152,ActivityList[],13,0)="Yes"," "&amp;Map,"")&amp;IF(VLOOKUP(H152,ActivityList[],14,0)="Yes"," "&amp;Timeline,IF(VLOOKUP(H152,ActivityList[],14,0)="Figure"," "&amp;Timeline&amp;Figure,"")),"")</f>
        <v/>
      </c>
      <c r="B152" s="85" t="str">
        <f>IFERROR(VLOOKUP(H152,ActivityList[],9,0),"")</f>
        <v>Read Chapter 10</v>
      </c>
      <c r="C152" s="85"/>
      <c r="D152" s="87" t="str">
        <f>IFERROR(VLOOKUP(H152,ActivityList[],4,0),"")</f>
        <v>Young Fu of the Upper Yangtze</v>
      </c>
      <c r="E152" s="87" t="str">
        <f>IFERROR(VLOOKUP(H152,ActivityList[],2,0),"")</f>
        <v>Foundation</v>
      </c>
      <c r="F152" s="87" t="str">
        <f>IFERROR(IF(VLOOKUP(H152,ActivityList[],3,0)="","",VLOOKUP(H152,ActivityList[],3,0)),"")</f>
        <v>Literature</v>
      </c>
      <c r="H152" s="5" t="str" cm="1">
        <f t="array" ref="H152">IFERROR(
 INDEX(ActivityList[],
  SMALL(
   IF(
   INDEX(ActivityList[],,6)=$F$143,
    ROW(ActivityList[])-MIN(ROW(ActivityList[]))+1,""
   ),
   ROWS($H$146:H152)
  ),1,1
 ),"End of activities for this day")</f>
        <v>FoundationYoung Fu of the Upper Yangtze25</v>
      </c>
    </row>
    <row r="153" spans="1:8" ht="16.5" x14ac:dyDescent="0.25">
      <c r="A153" s="88" t="str">
        <f>IFERROR(IF(VLOOKUP(H153,ActivityList[],13,0)="Yes"," "&amp;Map,"")&amp;IF(VLOOKUP(H153,ActivityList[],14,0)="Yes"," "&amp;Timeline,IF(VLOOKUP(H153,ActivityList[],14,0)="Figure"," "&amp;Timeline&amp;Figure,"")),"")</f>
        <v/>
      </c>
      <c r="B153" s="85" t="str">
        <f>IFERROR(VLOOKUP(H153,ActivityList[],9,0),"")</f>
        <v>Read pp.46-57</v>
      </c>
      <c r="C153" s="85"/>
      <c r="D153" s="87" t="str">
        <f>IFERROR(VLOOKUP(H153,ActivityList[],4,0),"")</f>
        <v>Freedom Train</v>
      </c>
      <c r="E153" s="87" t="str">
        <f>IFERROR(VLOOKUP(H153,ActivityList[],2,0),"")</f>
        <v>Foundation</v>
      </c>
      <c r="F153" s="87" t="str">
        <f>IFERROR(IF(VLOOKUP(H153,ActivityList[],3,0)="","",VLOOKUP(H153,ActivityList[],3,0)),"")</f>
        <v>Literature</v>
      </c>
      <c r="H153" s="5" t="str" cm="1">
        <f t="array" ref="H153">IFERROR(
 INDEX(ActivityList[],
  SMALL(
   IF(
   INDEX(ActivityList[],,6)=$F$143,
    ROW(ActivityList[])-MIN(ROW(ActivityList[]))+1,""
   ),
   ROWS($H$146:H153)
  ),1,1
 ),"End of activities for this day")</f>
        <v>FoundationFreedom Train25</v>
      </c>
    </row>
    <row r="154" spans="1:8" ht="16.5" x14ac:dyDescent="0.25">
      <c r="A154" s="88" t="str">
        <f>IFERROR(IF(VLOOKUP(H154,ActivityList[],13,0)="Yes"," "&amp;Map,"")&amp;IF(VLOOKUP(H154,ActivityList[],14,0)="Yes"," "&amp;Timeline,IF(VLOOKUP(H154,ActivityList[],14,0)="Figure"," "&amp;Timeline&amp;Figure,"")),"")</f>
        <v/>
      </c>
      <c r="B154" s="85" t="str">
        <f>IFERROR(VLOOKUP(H154,ActivityList[],9,0),"")</f>
        <v>Write a journal entry</v>
      </c>
      <c r="C154" s="85"/>
      <c r="D154" s="87" t="str">
        <f>IFERROR(VLOOKUP(H154,ActivityList[],4,0),"")</f>
        <v>+ Journal: Ethan</v>
      </c>
      <c r="E154" s="87" t="str">
        <f>IFERROR(VLOOKUP(H154,ActivityList[],2,0),"")</f>
        <v>Language Arts</v>
      </c>
      <c r="F154" s="87" t="str">
        <f>IFERROR(IF(VLOOKUP(H154,ActivityList[],3,0)="","",VLOOKUP(H154,ActivityList[],3,0)),"")</f>
        <v>Writing</v>
      </c>
      <c r="H154" s="5" t="str" cm="1">
        <f t="array" ref="H154">IFERROR(
 INDEX(ActivityList[],
  SMALL(
   IF(
   INDEX(ActivityList[],,6)=$F$143,
    ROW(ActivityList[])-MIN(ROW(ActivityList[]))+1,""
   ),
   ROWS($H$146:H154)
  ),1,1
 ),"End of activities for this day")</f>
        <v>Language Arts+ Journal: Ethan25</v>
      </c>
    </row>
    <row r="155" spans="1:8" ht="16.5" x14ac:dyDescent="0.25">
      <c r="A155" s="88" t="str">
        <f>IFERROR(IF(VLOOKUP(H155,ActivityList[],13,0)="Yes"," "&amp;Map,"")&amp;IF(VLOOKUP(H155,ActivityList[],14,0)="Yes"," "&amp;Timeline,IF(VLOOKUP(H155,ActivityList[],14,0)="Figure"," "&amp;Timeline&amp;Figure,"")),"")</f>
        <v/>
      </c>
      <c r="B155" s="85" t="str">
        <f>IFERROR(VLOOKUP(H155,ActivityList[],9,0),"")</f>
        <v>Write a journal entry</v>
      </c>
      <c r="C155" s="85"/>
      <c r="D155" s="87" t="str">
        <f>IFERROR(VLOOKUP(H155,ActivityList[],4,0),"")</f>
        <v>+ Journal: Jesse</v>
      </c>
      <c r="E155" s="87" t="str">
        <f>IFERROR(VLOOKUP(H155,ActivityList[],2,0),"")</f>
        <v>Language Arts</v>
      </c>
      <c r="F155" s="87" t="str">
        <f>IFERROR(IF(VLOOKUP(H155,ActivityList[],3,0)="","",VLOOKUP(H155,ActivityList[],3,0)),"")</f>
        <v>Writing</v>
      </c>
      <c r="H155" s="5" t="str" cm="1">
        <f t="array" ref="H155">IFERROR(
 INDEX(ActivityList[],
  SMALL(
   IF(
   INDEX(ActivityList[],,6)=$F$143,
    ROW(ActivityList[])-MIN(ROW(ActivityList[]))+1,""
   ),
   ROWS($H$146:H155)
  ),1,1
 ),"End of activities for this day")</f>
        <v>Language Arts+ Journal: Jesse25</v>
      </c>
    </row>
    <row r="156" spans="1:8" ht="30" x14ac:dyDescent="0.25">
      <c r="A156" s="88" t="str">
        <f>IFERROR(IF(VLOOKUP(H156,ActivityList[],13,0)="Yes"," "&amp;Map,"")&amp;IF(VLOOKUP(H156,ActivityList[],14,0)="Yes"," "&amp;Timeline,IF(VLOOKUP(H156,ActivityList[],14,0)="Figure"," "&amp;Timeline&amp;Figure,"")),"")</f>
        <v/>
      </c>
      <c r="B156" s="85" t="str">
        <f>IFERROR(VLOOKUP(H156,ActivityList[],9,0),"")</f>
        <v>Work through pp.26-30. Complete any activities</v>
      </c>
      <c r="C156" s="85"/>
      <c r="D156" s="87" t="str">
        <f>IFERROR(VLOOKUP(H156,ActivityList[],4,0),"")</f>
        <v>Blood &amp; Guts</v>
      </c>
      <c r="E156" s="87" t="str">
        <f>IFERROR(VLOOKUP(H156,ActivityList[],2,0),"")</f>
        <v>Science</v>
      </c>
      <c r="F156" s="87" t="str">
        <f>IFERROR(IF(VLOOKUP(H156,ActivityList[],3,0)="","",VLOOKUP(H156,ActivityList[],3,0)),"")</f>
        <v/>
      </c>
      <c r="H156" s="5" t="str" cm="1">
        <f t="array" ref="H156">IFERROR(
 INDEX(ActivityList[],
  SMALL(
   IF(
   INDEX(ActivityList[],,6)=$F$143,
    ROW(ActivityList[])-MIN(ROW(ActivityList[]))+1,""
   ),
   ROWS($H$146:H156)
  ),1,1
 ),"End of activities for this day")</f>
        <v>ScienceBlood &amp; Guts25</v>
      </c>
    </row>
    <row r="157" spans="1:8" ht="16.5" x14ac:dyDescent="0.25">
      <c r="A157" s="88" t="str">
        <f>IFERROR(IF(VLOOKUP(H157,ActivityList[],13,0)="Yes"," "&amp;Map,"")&amp;IF(VLOOKUP(H157,ActivityList[],14,0)="Yes"," "&amp;Timeline,IF(VLOOKUP(H157,ActivityList[],14,0)="Figure"," "&amp;Timeline&amp;Figure,"")),"")</f>
        <v/>
      </c>
      <c r="B157" s="85" t="str">
        <f>IFERROR(VLOOKUP(H157,ActivityList[],9,0),"")</f>
        <v>Lessons 17-18</v>
      </c>
      <c r="C157" s="85"/>
      <c r="D157" s="87" t="str">
        <f>IFERROR(VLOOKUP(H157,ActivityList[],4,0),"")</f>
        <v>Horizons: Math 4</v>
      </c>
      <c r="E157" s="87" t="str">
        <f>IFERROR(VLOOKUP(H157,ActivityList[],2,0),"")</f>
        <v>Math</v>
      </c>
      <c r="F157" s="87" t="str">
        <f>IFERROR(IF(VLOOKUP(H157,ActivityList[],3,0)="","",VLOOKUP(H157,ActivityList[],3,0)),"")</f>
        <v/>
      </c>
      <c r="H157" s="5" t="str" cm="1">
        <f t="array" ref="H157">IFERROR(
 INDEX(ActivityList[],
  SMALL(
   IF(
   INDEX(ActivityList[],,6)=$F$143,
    ROW(ActivityList[])-MIN(ROW(ActivityList[]))+1,""
   ),
   ROWS($H$146:H157)
  ),1,1
 ),"End of activities for this day")</f>
        <v>MathHorizons: Math 425</v>
      </c>
    </row>
    <row r="158" spans="1:8" ht="16.5" x14ac:dyDescent="0.25">
      <c r="A158" s="88" t="str">
        <f>IFERROR(IF(VLOOKUP(H158,ActivityList[],13,0)="Yes"," "&amp;Map,"")&amp;IF(VLOOKUP(H158,ActivityList[],14,0)="Yes"," "&amp;Timeline,IF(VLOOKUP(H158,ActivityList[],14,0)="Figure"," "&amp;Timeline&amp;Figure,"")),"")</f>
        <v/>
      </c>
      <c r="B158" s="85" t="str">
        <f>IFERROR(VLOOKUP(H158,ActivityList[],9,0),"")</f>
        <v>Lessons 141-142</v>
      </c>
      <c r="C158" s="85"/>
      <c r="D158" s="87" t="str">
        <f>IFERROR(VLOOKUP(H158,ActivityList[],4,0),"")</f>
        <v>Horizons: Math 6</v>
      </c>
      <c r="E158" s="87" t="str">
        <f>IFERROR(VLOOKUP(H158,ActivityList[],2,0),"")</f>
        <v>Math</v>
      </c>
      <c r="F158" s="87" t="str">
        <f>IFERROR(IF(VLOOKUP(H158,ActivityList[],3,0)="","",VLOOKUP(H158,ActivityList[],3,0)),"")</f>
        <v/>
      </c>
      <c r="H158" s="5" t="str" cm="1">
        <f t="array" ref="H158">IFERROR(
 INDEX(ActivityList[],
  SMALL(
   IF(
   INDEX(ActivityList[],,6)=$F$143,
    ROW(ActivityList[])-MIN(ROW(ActivityList[]))+1,""
   ),
   ROWS($H$146:H158)
  ),1,1
 ),"End of activities for this day")</f>
        <v>MathHorizons: Math 625</v>
      </c>
    </row>
    <row r="159" spans="1:8" ht="16.5" x14ac:dyDescent="0.25">
      <c r="A159" s="88" t="str">
        <f>IFERROR(IF(VLOOKUP(H159,ActivityList[],13,0)="Yes"," "&amp;Map,"")&amp;IF(VLOOKUP(H159,ActivityList[],14,0)="Yes"," "&amp;Timeline,IF(VLOOKUP(H159,ActivityList[],14,0)="Figure"," "&amp;Timeline&amp;Figure,"")),"")</f>
        <v/>
      </c>
      <c r="B159" s="85" t="str">
        <f>IFERROR(VLOOKUP(H159,ActivityList[],9,0),"")</f>
        <v/>
      </c>
      <c r="C159" s="85"/>
      <c r="D159" s="87" t="str">
        <f>IFERROR(VLOOKUP(H159,ActivityList[],4,0),"")</f>
        <v/>
      </c>
      <c r="E159" s="87" t="str">
        <f>IFERROR(VLOOKUP(H159,ActivityList[],2,0),"")</f>
        <v/>
      </c>
      <c r="F159" s="87" t="str">
        <f>IFERROR(IF(VLOOKUP(H159,ActivityList[],3,0)="","",VLOOKUP(H159,ActivityList[],3,0)),"")</f>
        <v/>
      </c>
      <c r="H159" s="5" t="str" cm="1">
        <f t="array" ref="H159">IFERROR(
 INDEX(ActivityList[],
  SMALL(
   IF(
   INDEX(ActivityList[],,6)=$F$143,
    ROW(ActivityList[])-MIN(ROW(ActivityList[]))+1,""
   ),
   ROWS($H$146:H159)
  ),1,1
 ),"End of activities for this day")</f>
        <v>End of activities for this day</v>
      </c>
    </row>
    <row r="160" spans="1:8" ht="16.5" x14ac:dyDescent="0.25">
      <c r="A160" s="84" t="str">
        <f>IFERROR(IF(VLOOKUP(H160,ActivityList[],13,0)="Yes"," "&amp;Map,"")&amp;IF(VLOOKUP(H160,ActivityList[],14,0)="Yes"," "&amp;Timeline,IF(VLOOKUP(H160,ActivityList[],14,0)="Figure"," "&amp;Timeline&amp;Figure,"")),"")</f>
        <v/>
      </c>
      <c r="B160" s="85" t="str">
        <f>IFERROR(VLOOKUP(H160,ActivityList[],9,0),"")</f>
        <v/>
      </c>
      <c r="C160" s="85"/>
      <c r="D160" s="87" t="str">
        <f>IFERROR(VLOOKUP(H160,ActivityList[],4,0),"")</f>
        <v/>
      </c>
      <c r="E160" s="87" t="str">
        <f>IFERROR(VLOOKUP(H160,ActivityList[],2,0),"")</f>
        <v/>
      </c>
      <c r="F160" s="87" t="str">
        <f>IFERROR(IF(VLOOKUP(H160,ActivityList[],3,0)="","",VLOOKUP(H160,ActivityList[],3,0)),"")</f>
        <v/>
      </c>
      <c r="H160" s="5" t="str" cm="1">
        <f t="array" ref="H160">IFERROR(
 INDEX(ActivityList[],
  SMALL(
   IF(
   INDEX(ActivityList[],,6)=$F$143,
    ROW(ActivityList[])-MIN(ROW(ActivityList[]))+1,""
   ),
   ROWS($H$146:H160)
  ),1,1
 ),"End of activities for this day")</f>
        <v>End of activities for this day</v>
      </c>
    </row>
    <row r="161" spans="1:8" ht="16.5" x14ac:dyDescent="0.25">
      <c r="A161" s="84" t="str">
        <f>IFERROR(IF(VLOOKUP(H161,ActivityList[],13,0)="Yes"," "&amp;Map,"")&amp;IF(VLOOKUP(H161,ActivityList[],14,0)="Yes"," "&amp;Timeline,IF(VLOOKUP(H161,ActivityList[],14,0)="Figure"," "&amp;Timeline&amp;Figure,"")),"")</f>
        <v/>
      </c>
      <c r="B161" s="85" t="str">
        <f>IFERROR(VLOOKUP(H161,ActivityList[],9,0),"")</f>
        <v/>
      </c>
      <c r="C161" s="85"/>
      <c r="D161" s="87" t="str">
        <f>IFERROR(VLOOKUP(H161,ActivityList[],4,0),"")</f>
        <v/>
      </c>
      <c r="E161" s="87" t="str">
        <f>IFERROR(VLOOKUP(H161,ActivityList[],2,0),"")</f>
        <v/>
      </c>
      <c r="F161" s="87" t="str">
        <f>IFERROR(IF(VLOOKUP(H161,ActivityList[],3,0)="","",VLOOKUP(H161,ActivityList[],3,0)),"")</f>
        <v/>
      </c>
      <c r="H161" s="5" t="str" cm="1">
        <f t="array" ref="H161">IFERROR(
 INDEX(ActivityList[],
  SMALL(
   IF(
   INDEX(ActivityList[],,6)=$F$143,
    ROW(ActivityList[])-MIN(ROW(ActivityList[]))+1,""
   ),
   ROWS($H$146:H161)
  ),1,1
 ),"End of activities for this day")</f>
        <v>End of activities for this day</v>
      </c>
    </row>
    <row r="162" spans="1:8" ht="16.5" x14ac:dyDescent="0.25">
      <c r="A162" s="88" t="str">
        <f>IFERROR(IF(VLOOKUP(H162,ActivityList[],13,0)="Yes"," "&amp;Map,"")&amp;IF(VLOOKUP(H162,ActivityList[],14,0)="Yes"," "&amp;Timeline,IF(VLOOKUP(H162,ActivityList[],14,0)="Figure"," "&amp;Timeline&amp;Figure,"")),"")</f>
        <v/>
      </c>
      <c r="B162" s="85" t="str">
        <f>IFERROR(VLOOKUP(H162,ActivityList[],9,0),"")</f>
        <v/>
      </c>
      <c r="C162" s="85"/>
      <c r="D162" s="87" t="str">
        <f>IFERROR(VLOOKUP(H162,ActivityList[],4,0),"")</f>
        <v/>
      </c>
      <c r="E162" s="87" t="str">
        <f>IFERROR(VLOOKUP(H162,ActivityList[],2,0),"")</f>
        <v/>
      </c>
      <c r="F162" s="87" t="str">
        <f>IFERROR(IF(VLOOKUP(H162,ActivityList[],3,0)="","",VLOOKUP(H162,ActivityList[],3,0)),"")</f>
        <v/>
      </c>
      <c r="H162" s="5" t="str" cm="1">
        <f t="array" ref="H162">IFERROR(
 INDEX(ActivityList[],
  SMALL(
   IF(
   INDEX(ActivityList[],,6)=$F$143,
    ROW(ActivityList[])-MIN(ROW(ActivityList[]))+1,""
   ),
   ROWS($H$146:H162)
  ),1,1
 ),"End of activities for this day")</f>
        <v>End of activities for this day</v>
      </c>
    </row>
    <row r="163" spans="1:8" ht="16.5" x14ac:dyDescent="0.25">
      <c r="A163" s="88" t="str">
        <f>IFERROR(IF(VLOOKUP(H163,ActivityList[],13,0)="Yes"," "&amp;Map,"")&amp;IF(VLOOKUP(H163,ActivityList[],14,0)="Yes"," "&amp;Timeline,IF(VLOOKUP(H163,ActivityList[],14,0)="Figure"," "&amp;Timeline&amp;Figure,"")),"")</f>
        <v/>
      </c>
      <c r="B163" s="85" t="str">
        <f>IFERROR(VLOOKUP(H163,ActivityList[],9,0),"")</f>
        <v/>
      </c>
      <c r="C163" s="85"/>
      <c r="D163" s="87" t="str">
        <f>IFERROR(VLOOKUP(H163,ActivityList[],4,0),"")</f>
        <v/>
      </c>
      <c r="E163" s="87" t="str">
        <f>IFERROR(VLOOKUP(H163,ActivityList[],2,0),"")</f>
        <v/>
      </c>
      <c r="F163" s="87" t="str">
        <f>IFERROR(IF(VLOOKUP(H163,ActivityList[],3,0)="","",VLOOKUP(H163,ActivityList[],3,0)),"")</f>
        <v/>
      </c>
      <c r="H163" s="5" t="str" cm="1">
        <f t="array" ref="H163">IFERROR(
 INDEX(ActivityList[],
  SMALL(
   IF(
   INDEX(ActivityList[],,6)=$F$143,
    ROW(ActivityList[])-MIN(ROW(ActivityList[]))+1,""
   ),
   ROWS($H$146:H163)
  ),1,1
 ),"End of activities for this day")</f>
        <v>End of activities for this day</v>
      </c>
    </row>
    <row r="164" spans="1:8" ht="16.5" x14ac:dyDescent="0.25">
      <c r="A164" s="88" t="str">
        <f>IFERROR(IF(VLOOKUP(H164,ActivityList[],13,0)="Yes"," "&amp;Map,"")&amp;IF(VLOOKUP(H164,ActivityList[],14,0)="Yes"," "&amp;Timeline,IF(VLOOKUP(H164,ActivityList[],14,0)="Figure"," "&amp;Timeline&amp;Figure,"")),"")</f>
        <v/>
      </c>
      <c r="B164" s="85" t="str">
        <f>IFERROR(VLOOKUP(H164,ActivityList[],9,0),"")</f>
        <v/>
      </c>
      <c r="C164" s="85"/>
      <c r="D164" s="87" t="str">
        <f>IFERROR(VLOOKUP(H164,ActivityList[],4,0),"")</f>
        <v/>
      </c>
      <c r="E164" s="87" t="str">
        <f>IFERROR(VLOOKUP(H164,ActivityList[],2,0),"")</f>
        <v/>
      </c>
      <c r="F164" s="87" t="str">
        <f>IFERROR(IF(VLOOKUP(H164,ActivityList[],3,0)="","",VLOOKUP(H164,ActivityList[],3,0)),"")</f>
        <v/>
      </c>
      <c r="H164" s="5" t="str" cm="1">
        <f t="array" ref="H164">IFERROR(
 INDEX(ActivityList[],
  SMALL(
   IF(
   INDEX(ActivityList[],,6)=$F$143,
    ROW(ActivityList[])-MIN(ROW(ActivityList[]))+1,""
   ),
   ROWS($H$146:H164)
  ),1,1
 ),"End of activities for this day")</f>
        <v>End of activities for this day</v>
      </c>
    </row>
    <row r="165" spans="1:8" ht="16.5" x14ac:dyDescent="0.25">
      <c r="A165" s="88" t="str">
        <f>IFERROR(IF(VLOOKUP(H165,ActivityList[],13,0)="Yes"," "&amp;Map,"")&amp;IF(VLOOKUP(H165,ActivityList[],14,0)="Yes"," "&amp;Timeline,IF(VLOOKUP(H165,ActivityList[],14,0)="Figure"," "&amp;Timeline&amp;Figure,"")),"")</f>
        <v/>
      </c>
      <c r="B165" s="85" t="str">
        <f>IFERROR(VLOOKUP(H165,ActivityList[],9,0),"")</f>
        <v/>
      </c>
      <c r="C165" s="85"/>
      <c r="D165" s="87" t="str">
        <f>IFERROR(VLOOKUP(H165,ActivityList[],4,0),"")</f>
        <v/>
      </c>
      <c r="E165" s="87" t="str">
        <f>IFERROR(VLOOKUP(H165,ActivityList[],2,0),"")</f>
        <v/>
      </c>
      <c r="F165" s="87" t="str">
        <f>IFERROR(IF(VLOOKUP(H165,ActivityList[],3,0)="","",VLOOKUP(H165,ActivityList[],3,0)),"")</f>
        <v/>
      </c>
      <c r="H165" s="5" t="str" cm="1">
        <f t="array" ref="H165">IFERROR(
 INDEX(ActivityList[],
  SMALL(
   IF(
   INDEX(ActivityList[],,6)=$F$143,
    ROW(ActivityList[])-MIN(ROW(ActivityList[]))+1,""
   ),
   ROWS($H$146:H165)
  ),1,1
 ),"End of activities for this day")</f>
        <v>End of activities for this day</v>
      </c>
    </row>
    <row r="166" spans="1:8" ht="16.5" x14ac:dyDescent="0.25">
      <c r="A166" s="88" t="str">
        <f>IFERROR(IF(VLOOKUP(H166,ActivityList[],13,0)="Yes"," "&amp;Map,"")&amp;IF(VLOOKUP(H166,ActivityList[],14,0)="Yes"," "&amp;Timeline,IF(VLOOKUP(H166,ActivityList[],14,0)="Figure"," "&amp;Timeline&amp;Figure,"")),"")</f>
        <v/>
      </c>
      <c r="B166" s="85" t="str">
        <f>IFERROR(VLOOKUP(H166,ActivityList[],9,0),"")</f>
        <v/>
      </c>
      <c r="C166" s="85"/>
      <c r="D166" s="87" t="str">
        <f>IFERROR(VLOOKUP(H166,ActivityList[],4,0),"")</f>
        <v/>
      </c>
      <c r="E166" s="87" t="str">
        <f>IFERROR(VLOOKUP(H166,ActivityList[],2,0),"")</f>
        <v/>
      </c>
      <c r="F166" s="87" t="str">
        <f>IFERROR(IF(VLOOKUP(H166,ActivityList[],3,0)="","",VLOOKUP(H166,ActivityList[],3,0)),"")</f>
        <v/>
      </c>
      <c r="H166" s="5" t="str" cm="1">
        <f t="array" ref="H166">IFERROR(
 INDEX(ActivityList[],
  SMALL(
   IF(
   INDEX(ActivityList[],,6)=$F$143,
    ROW(ActivityList[])-MIN(ROW(ActivityList[]))+1,""
   ),
   ROWS($H$146:H166)
  ),1,1
 ),"End of activities for this day")</f>
        <v>End of activities for this day</v>
      </c>
    </row>
    <row r="167" spans="1:8" ht="16.5" x14ac:dyDescent="0.25">
      <c r="A167" s="84" t="str">
        <f>IFERROR(IF(VLOOKUP(H167,ActivityList[],13,0)="Yes"," "&amp;Map,"")&amp;IF(VLOOKUP(H167,ActivityList[],14,0)="Yes"," "&amp;Timeline,IF(VLOOKUP(H167,ActivityList[],14,0)="Figure"," "&amp;Timeline&amp;Figure,"")),"")</f>
        <v/>
      </c>
      <c r="B167" s="85" t="str">
        <f>IFERROR(VLOOKUP(H167,ActivityList[],9,0),"")</f>
        <v/>
      </c>
      <c r="C167" s="85"/>
      <c r="D167" s="87" t="str">
        <f>IFERROR(VLOOKUP(H167,ActivityList[],4,0),"")</f>
        <v/>
      </c>
      <c r="E167" s="87" t="str">
        <f>IFERROR(VLOOKUP(H167,ActivityList[],2,0),"")</f>
        <v/>
      </c>
      <c r="F167" s="87" t="str">
        <f>IFERROR(IF(VLOOKUP(H167,ActivityList[],3,0)="","",VLOOKUP(H167,ActivityList[],3,0)),"")</f>
        <v/>
      </c>
      <c r="H167" s="5" t="str" cm="1">
        <f t="array" ref="H167">IFERROR(
 INDEX(ActivityList[],
  SMALL(
   IF(
   INDEX(ActivityList[],,6)=$F$143,
    ROW(ActivityList[])-MIN(ROW(ActivityList[]))+1,""
   ),
   ROWS($H$146:H167)
  ),1,1
 ),"End of activities for this day")</f>
        <v>End of activities for this day</v>
      </c>
    </row>
    <row r="168" spans="1:8" ht="16.5" x14ac:dyDescent="0.25">
      <c r="A168" s="84" t="str">
        <f>IFERROR(IF(VLOOKUP(H168,ActivityList[],13,0)="Yes"," "&amp;Map,"")&amp;IF(VLOOKUP(H168,ActivityList[],14,0)="Yes"," "&amp;Timeline,IF(VLOOKUP(H168,ActivityList[],14,0)="Figure"," "&amp;Timeline&amp;Figure,"")),"")</f>
        <v/>
      </c>
      <c r="B168" s="85" t="str">
        <f>IFERROR(VLOOKUP(H168,ActivityList[],9,0),"")</f>
        <v/>
      </c>
      <c r="C168" s="85"/>
      <c r="D168" s="87" t="str">
        <f>IFERROR(VLOOKUP(H168,ActivityList[],4,0),"")</f>
        <v/>
      </c>
      <c r="E168" s="87" t="str">
        <f>IFERROR(VLOOKUP(H168,ActivityList[],2,0),"")</f>
        <v/>
      </c>
      <c r="F168" s="87" t="str">
        <f>IFERROR(IF(VLOOKUP(H168,ActivityList[],3,0)="","",VLOOKUP(H168,ActivityList[],3,0)),"")</f>
        <v/>
      </c>
      <c r="H168" s="5" t="str" cm="1">
        <f t="array" ref="H168">IFERROR(
 INDEX(ActivityList[],
  SMALL(
   IF(
   INDEX(ActivityList[],,6)=$F$143,
    ROW(ActivityList[])-MIN(ROW(ActivityList[]))+1,""
   ),
   ROWS($H$146:H168)
  ),1,1
 ),"End of activities for this day")</f>
        <v>End of activities for this day</v>
      </c>
    </row>
    <row r="169" spans="1:8" ht="16.5" x14ac:dyDescent="0.25">
      <c r="A169" s="84" t="str">
        <f>IFERROR(IF(VLOOKUP(H169,ActivityList[],13,0)="Yes"," "&amp;Map,"")&amp;IF(VLOOKUP(H169,ActivityList[],14,0)="Yes"," "&amp;Timeline,IF(VLOOKUP(H169,ActivityList[],14,0)="Figure"," "&amp;Timeline&amp;Figure,"")),"")</f>
        <v/>
      </c>
      <c r="B169" s="85" t="str">
        <f>IFERROR(VLOOKUP(H169,ActivityList[],9,0),"")</f>
        <v/>
      </c>
      <c r="C169" s="85"/>
      <c r="D169" s="87" t="str">
        <f>IFERROR(VLOOKUP(H169,ActivityList[],4,0),"")</f>
        <v/>
      </c>
      <c r="E169" s="87" t="str">
        <f>IFERROR(VLOOKUP(H169,ActivityList[],2,0),"")</f>
        <v/>
      </c>
      <c r="F169" s="87" t="str">
        <f>IFERROR(IF(VLOOKUP(H169,ActivityList[],3,0)="","",VLOOKUP(H169,ActivityList[],3,0)),"")</f>
        <v/>
      </c>
      <c r="H169" s="5" t="str" cm="1">
        <f t="array" ref="H169">IFERROR(
 INDEX(ActivityList[],
  SMALL(
   IF(
   INDEX(ActivityList[],,6)=$F$143,
    ROW(ActivityList[])-MIN(ROW(ActivityList[]))+1,""
   ),
   ROWS($H$146:H169)
  ),1,1
 ),"End of activities for this day")</f>
        <v>End of activities for this day</v>
      </c>
    </row>
    <row r="170" spans="1:8" ht="16.5" x14ac:dyDescent="0.25">
      <c r="A170" s="84" t="str">
        <f>IFERROR(IF(VLOOKUP(H170,ActivityList[],13,0)="Yes"," "&amp;Map,"")&amp;IF(VLOOKUP(H170,ActivityList[],14,0)="Yes"," "&amp;Timeline,IF(VLOOKUP(H170,ActivityList[],14,0)="Figure"," "&amp;Timeline&amp;Figure,"")),"")</f>
        <v/>
      </c>
      <c r="B170" s="85" t="str">
        <f>IFERROR(VLOOKUP(H170,ActivityList[],9,0),"")</f>
        <v/>
      </c>
      <c r="C170" s="85"/>
      <c r="D170" s="87" t="str">
        <f>IFERROR(VLOOKUP(H170,ActivityList[],4,0),"")</f>
        <v/>
      </c>
      <c r="E170" s="87" t="str">
        <f>IFERROR(VLOOKUP(H170,ActivityList[],2,0),"")</f>
        <v/>
      </c>
      <c r="F170" s="87" t="str">
        <f>IFERROR(IF(VLOOKUP(H170,ActivityList[],3,0)="","",VLOOKUP(H170,ActivityList[],3,0)),"")</f>
        <v/>
      </c>
      <c r="H170" s="5" t="str" cm="1">
        <f t="array" ref="H170">IFERROR(
 INDEX(ActivityList[],
  SMALL(
   IF(
   INDEX(ActivityList[],,6)=$F$143,
    ROW(ActivityList[])-MIN(ROW(ActivityList[]))+1,""
   ),
   ROWS($H$146:H170)
  ),1,1
 ),"End of activities for this day")</f>
        <v>End of activities for this day</v>
      </c>
    </row>
    <row r="171" spans="1:8" ht="16.5" x14ac:dyDescent="0.25">
      <c r="A171" s="84" t="str">
        <f>IFERROR(IF(VLOOKUP(H171,ActivityList[],13,0)="Yes"," "&amp;Map,"")&amp;IF(VLOOKUP(H171,ActivityList[],14,0)="Yes"," "&amp;Timeline,IF(VLOOKUP(H171,ActivityList[],14,0)="Figure"," "&amp;Timeline&amp;Figure,"")),"")</f>
        <v/>
      </c>
      <c r="B171" s="85" t="str">
        <f>IFERROR(VLOOKUP(H171,ActivityList[],9,0),"")</f>
        <v/>
      </c>
      <c r="C171" s="85"/>
      <c r="D171" s="87" t="str">
        <f>IFERROR(VLOOKUP(H171,ActivityList[],4,0),"")</f>
        <v/>
      </c>
      <c r="E171" s="87" t="str">
        <f>IFERROR(VLOOKUP(H171,ActivityList[],2,0),"")</f>
        <v/>
      </c>
      <c r="F171" s="87" t="str">
        <f>IFERROR(IF(VLOOKUP(H171,ActivityList[],3,0)="","",VLOOKUP(H171,ActivityList[],3,0)),"")</f>
        <v/>
      </c>
      <c r="H171" s="5" t="str" cm="1">
        <f t="array" ref="H171">IFERROR(
 INDEX(ActivityList[],
  SMALL(
   IF(
   INDEX(ActivityList[],,6)=$F$143,
    ROW(ActivityList[])-MIN(ROW(ActivityList[]))+1,""
   ),
   ROWS($H$146:H171)
  ),1,1
 ),"End of activities for this day")</f>
        <v>End of activities for this day</v>
      </c>
    </row>
    <row r="172" spans="1:8" ht="16.5" x14ac:dyDescent="0.25">
      <c r="A172" s="84" t="str">
        <f>IFERROR(IF(VLOOKUP(H172,ActivityList[],13,0)="Yes"," "&amp;Map,"")&amp;IF(VLOOKUP(H172,ActivityList[],14,0)="Yes"," "&amp;Timeline,IF(VLOOKUP(H172,ActivityList[],14,0)="Figure"," "&amp;Timeline&amp;Figure,"")),"")</f>
        <v/>
      </c>
      <c r="B172" s="85" t="str">
        <f>IFERROR(VLOOKUP(H172,ActivityList[],9,0),"")</f>
        <v/>
      </c>
      <c r="C172" s="85"/>
      <c r="D172" s="87" t="str">
        <f>IFERROR(VLOOKUP(H172,ActivityList[],4,0),"")</f>
        <v/>
      </c>
      <c r="E172" s="87" t="str">
        <f>IFERROR(VLOOKUP(H172,ActivityList[],2,0),"")</f>
        <v/>
      </c>
      <c r="F172" s="87" t="str">
        <f>IFERROR(IF(VLOOKUP(H172,ActivityList[],3,0)="","",VLOOKUP(H172,ActivityList[],3,0)),"")</f>
        <v/>
      </c>
      <c r="H172" s="5" t="str" cm="1">
        <f t="array" ref="H172">IFERROR(
 INDEX(ActivityList[],
  SMALL(
   IF(
   INDEX(ActivityList[],,6)=$F$143,
    ROW(ActivityList[])-MIN(ROW(ActivityList[]))+1,""
   ),
   ROWS($H$146:H172)
  ),1,1
 ),"End of activities for this day")</f>
        <v>End of activities for this day</v>
      </c>
    </row>
    <row r="173" spans="1:8" ht="16.5" x14ac:dyDescent="0.25">
      <c r="A173" s="84" t="str">
        <f>IFERROR(IF(VLOOKUP(H173,ActivityList[],13,0)="Yes"," "&amp;Map,"")&amp;IF(VLOOKUP(H173,ActivityList[],14,0)="Yes"," "&amp;Timeline,IF(VLOOKUP(H173,ActivityList[],14,0)="Figure"," "&amp;Timeline&amp;Figure,"")),"")</f>
        <v/>
      </c>
      <c r="B173" s="85" t="str">
        <f>IFERROR(VLOOKUP(H173,ActivityList[],9,0),"")</f>
        <v/>
      </c>
      <c r="C173" s="85"/>
      <c r="D173" s="87" t="str">
        <f>IFERROR(VLOOKUP(H173,ActivityList[],4,0),"")</f>
        <v/>
      </c>
      <c r="E173" s="87" t="str">
        <f>IFERROR(VLOOKUP(H173,ActivityList[],2,0),"")</f>
        <v/>
      </c>
      <c r="F173" s="87" t="str">
        <f>IFERROR(IF(VLOOKUP(H173,ActivityList[],3,0)="","",VLOOKUP(H173,ActivityList[],3,0)),"")</f>
        <v/>
      </c>
      <c r="H173" s="5" t="str" cm="1">
        <f t="array" ref="H173">IFERROR(
 INDEX(ActivityList[],
  SMALL(
   IF(
   INDEX(ActivityList[],,6)=$F$143,
    ROW(ActivityList[])-MIN(ROW(ActivityList[]))+1,""
   ),
   ROWS($H$146:H173)
  ),1,1
 ),"End of activities for this day")</f>
        <v>End of activities for this day</v>
      </c>
    </row>
    <row r="174" spans="1:8" ht="16.5" x14ac:dyDescent="0.25">
      <c r="A174" s="84" t="str">
        <f>IFERROR(IF(VLOOKUP(H174,ActivityList[],13,0)="Yes"," "&amp;Map,"")&amp;IF(VLOOKUP(H174,ActivityList[],14,0)="Yes"," "&amp;Timeline,IF(VLOOKUP(H174,ActivityList[],14,0)="Figure"," "&amp;Timeline&amp;Figure,"")),"")</f>
        <v/>
      </c>
      <c r="B174" s="85" t="str">
        <f>IFERROR(VLOOKUP(H174,ActivityList[],9,0),"")</f>
        <v/>
      </c>
      <c r="C174" s="85"/>
      <c r="D174" s="87" t="str">
        <f>IFERROR(VLOOKUP(H174,ActivityList[],4,0),"")</f>
        <v/>
      </c>
      <c r="E174" s="87" t="str">
        <f>IFERROR(VLOOKUP(H174,ActivityList[],2,0),"")</f>
        <v/>
      </c>
      <c r="F174" s="87" t="str">
        <f>IFERROR(IF(VLOOKUP(H174,ActivityList[],3,0)="","",VLOOKUP(H174,ActivityList[],3,0)),"")</f>
        <v/>
      </c>
      <c r="H174" s="5" t="str" cm="1">
        <f t="array" ref="H174">IFERROR(
 INDEX(ActivityList[],
  SMALL(
   IF(
   INDEX(ActivityList[],,6)=$F$143,
    ROW(ActivityList[])-MIN(ROW(ActivityList[]))+1,""
   ),
   ROWS($H$146:H174)
  ),1,1
 ),"End of activities for this day")</f>
        <v>End of activities for this day</v>
      </c>
    </row>
    <row r="175" spans="1:8" ht="16.5" x14ac:dyDescent="0.25">
      <c r="A175" s="84" t="str">
        <f>IFERROR(IF(VLOOKUP(H175,ActivityList[],13,0)="Yes"," "&amp;Map,"")&amp;IF(VLOOKUP(H175,ActivityList[],14,0)="Yes"," "&amp;Timeline,IF(VLOOKUP(H175,ActivityList[],14,0)="Figure"," "&amp;Timeline&amp;Figure,"")),"")</f>
        <v/>
      </c>
      <c r="B175" s="85" t="str">
        <f>IFERROR(VLOOKUP(H175,ActivityList[],9,0),"")</f>
        <v/>
      </c>
      <c r="C175" s="85"/>
      <c r="D175" s="87" t="str">
        <f>IFERROR(VLOOKUP(H175,ActivityList[],4,0),"")</f>
        <v/>
      </c>
      <c r="E175" s="87" t="str">
        <f>IFERROR(VLOOKUP(H175,ActivityList[],2,0),"")</f>
        <v/>
      </c>
      <c r="F175" s="87" t="str">
        <f>IFERROR(IF(VLOOKUP(H175,ActivityList[],3,0)="","",VLOOKUP(H175,ActivityList[],3,0)),"")</f>
        <v/>
      </c>
      <c r="H175" s="5" t="str" cm="1">
        <f t="array" ref="H175">IFERROR(
 INDEX(ActivityList[],
  SMALL(
   IF(
   INDEX(ActivityList[],,6)=$F$143,
    ROW(ActivityList[])-MIN(ROW(ActivityList[]))+1,""
   ),
   ROWS($H$146:H175)
  ),1,1
 ),"End of activities for this day")</f>
        <v>End of activities for this day</v>
      </c>
    </row>
  </sheetData>
  <pageMargins left="0.70866141732283472" right="0.70866141732283472" top="0.35433070866141736" bottom="0.35433070866141736" header="0.31496062992125984" footer="0.31496062992125984"/>
  <pageSetup scale="80" orientation="portrait" horizontalDpi="0" verticalDpi="0" r:id="rId1"/>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3ABD-4BFE-4FD5-9E4E-1FFC986D5AA0}">
  <sheetPr>
    <tabColor rgb="FFFF0000"/>
    <pageSetUpPr autoPageBreaks="0"/>
  </sheetPr>
  <dimension ref="A1:V72"/>
  <sheetViews>
    <sheetView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2" width="3.7109375" bestFit="1" customWidth="1"/>
    <col min="3" max="3" width="20.7109375" customWidth="1"/>
    <col min="4" max="9" width="12.7109375" customWidth="1"/>
    <col min="10" max="10" width="16.28515625" hidden="1" customWidth="1"/>
    <col min="11" max="11" width="42.28515625" hidden="1" customWidth="1"/>
    <col min="12" max="12" width="36.85546875" hidden="1" customWidth="1"/>
    <col min="13" max="16" width="32" hidden="1" customWidth="1"/>
    <col min="17" max="17" width="5" hidden="1" customWidth="1"/>
    <col min="18" max="18" width="11.7109375" style="39" hidden="1" customWidth="1"/>
    <col min="19" max="19" width="12" style="39" hidden="1" customWidth="1"/>
    <col min="20" max="22" width="12.85546875" style="39" hidden="1" customWidth="1"/>
  </cols>
  <sheetData>
    <row r="1" spans="1:22" s="2" customFormat="1" ht="19.5" customHeight="1" x14ac:dyDescent="0.25">
      <c r="A1" s="3" t="s">
        <v>8</v>
      </c>
      <c r="B1" s="3"/>
      <c r="C1" s="3"/>
      <c r="D1" s="3"/>
      <c r="E1" s="30" t="str">
        <f>"Week "&amp;VLOOKUP(D4,Calendar,3)</f>
        <v>Week 6</v>
      </c>
      <c r="F1" s="3"/>
      <c r="G1" s="3"/>
      <c r="H1" s="4"/>
      <c r="I1"/>
      <c r="J1" s="2" t="s">
        <v>73</v>
      </c>
      <c r="K1" s="2" t="s">
        <v>79</v>
      </c>
      <c r="L1" s="2" t="s">
        <v>80</v>
      </c>
      <c r="M1" s="2" t="s">
        <v>81</v>
      </c>
      <c r="N1" s="2" t="s">
        <v>82</v>
      </c>
      <c r="O1" s="2" t="s">
        <v>83</v>
      </c>
      <c r="P1" s="2" t="s">
        <v>84</v>
      </c>
      <c r="Q1" s="2" t="s">
        <v>85</v>
      </c>
      <c r="R1" s="38" t="s">
        <v>86</v>
      </c>
      <c r="S1" s="38" t="s">
        <v>87</v>
      </c>
      <c r="T1" s="38" t="s">
        <v>88</v>
      </c>
      <c r="U1" s="38" t="s">
        <v>89</v>
      </c>
      <c r="V1" s="38" t="s">
        <v>90</v>
      </c>
    </row>
    <row r="2" spans="1:22" ht="4.5" customHeight="1" x14ac:dyDescent="0.25">
      <c r="H2" s="1"/>
    </row>
    <row r="3" spans="1:22" ht="15" customHeight="1" x14ac:dyDescent="0.25">
      <c r="A3" s="255">
        <v>2018</v>
      </c>
      <c r="B3" s="50"/>
      <c r="C3" s="51" t="s">
        <v>92</v>
      </c>
      <c r="D3" s="52">
        <f>IF(D4&gt;0,VLOOKUP(D4,Calendar,2),"")</f>
        <v>43381</v>
      </c>
      <c r="E3" s="52">
        <f>IF(E4&gt;0,VLOOKUP(E4,Calendar,2),"")</f>
        <v>43382</v>
      </c>
      <c r="F3" s="52">
        <f>IF(F4&gt;0,VLOOKUP(F4,Calendar,2),"")</f>
        <v>43383</v>
      </c>
      <c r="G3" s="52">
        <f>IF(G4&gt;0,VLOOKUP(G4,Calendar,2),"")</f>
        <v>43384</v>
      </c>
      <c r="H3" s="53">
        <f>IF(H4&gt;0,VLOOKUP(H4,Calendar,2),"")</f>
        <v>43385</v>
      </c>
      <c r="J3" s="55"/>
      <c r="K3" s="55"/>
      <c r="L3" s="56" t="s">
        <v>74</v>
      </c>
      <c r="M3" s="55"/>
      <c r="N3" s="55"/>
      <c r="O3" s="55"/>
      <c r="P3" s="55"/>
      <c r="Q3" s="55"/>
      <c r="R3" s="57" t="s">
        <v>91</v>
      </c>
      <c r="S3" s="58"/>
      <c r="T3" s="58"/>
      <c r="U3" s="58"/>
      <c r="V3" s="58"/>
    </row>
    <row r="4" spans="1:22" s="5" customFormat="1" ht="12" customHeight="1" x14ac:dyDescent="0.25">
      <c r="A4" s="256"/>
      <c r="C4" s="31" t="s">
        <v>49</v>
      </c>
      <c r="D4" s="32">
        <v>26</v>
      </c>
      <c r="E4" s="32">
        <f>D4+1</f>
        <v>27</v>
      </c>
      <c r="F4" s="32">
        <f>E4+1</f>
        <v>28</v>
      </c>
      <c r="G4" s="32">
        <f>F4+1</f>
        <v>29</v>
      </c>
      <c r="H4" s="33">
        <f>G4+1</f>
        <v>30</v>
      </c>
      <c r="I4"/>
      <c r="J4" s="59"/>
      <c r="K4" s="60" t="s">
        <v>42</v>
      </c>
      <c r="L4" s="61">
        <f>D4</f>
        <v>26</v>
      </c>
      <c r="M4" s="61">
        <f>E4</f>
        <v>27</v>
      </c>
      <c r="N4" s="61">
        <f>F4</f>
        <v>28</v>
      </c>
      <c r="O4" s="61">
        <f>G4</f>
        <v>29</v>
      </c>
      <c r="P4" s="61">
        <f>H4</f>
        <v>30</v>
      </c>
      <c r="Q4" s="61"/>
      <c r="R4" s="61">
        <f>D4</f>
        <v>26</v>
      </c>
      <c r="S4" s="61">
        <f>E4</f>
        <v>27</v>
      </c>
      <c r="T4" s="61">
        <f>F4</f>
        <v>28</v>
      </c>
      <c r="U4" s="61">
        <f>G4</f>
        <v>29</v>
      </c>
      <c r="V4" s="61">
        <f>H4</f>
        <v>30</v>
      </c>
    </row>
    <row r="5" spans="1:22" s="49" customFormat="1" ht="13.5" customHeight="1" x14ac:dyDescent="0.25">
      <c r="A5" s="257"/>
      <c r="B5" s="45"/>
      <c r="C5" s="46" t="s">
        <v>3</v>
      </c>
      <c r="D5" s="47" t="str">
        <f>IF(D4&gt;0,"Week "&amp;VLOOKUP(D4,Calendar,3)&amp;" Day "&amp;VLOOKUP(D4,Calendar,4),"")</f>
        <v>Week 6 Day 1</v>
      </c>
      <c r="E5" s="47" t="str">
        <f>IF(E4&gt;0,"Week "&amp;VLOOKUP(E4,Calendar,3)&amp;" Day "&amp;VLOOKUP(E4,Calendar,4),"")</f>
        <v>Week 6 Day 2</v>
      </c>
      <c r="F5" s="47" t="str">
        <f>IF(F4&gt;0,"Week "&amp;VLOOKUP(F4,Calendar,3)&amp;" Day "&amp;VLOOKUP(F4,Calendar,4),"")</f>
        <v>Week 6 Day 3</v>
      </c>
      <c r="G5" s="47" t="str">
        <f>IF(G4&gt;0,"Week "&amp;VLOOKUP(G4,Calendar,3)&amp;" Day "&amp;VLOOKUP(G4,Calendar,4),"")</f>
        <v>Week 6 Day 4</v>
      </c>
      <c r="H5" s="48" t="str">
        <f>IF(H4&gt;0,"Week "&amp;VLOOKUP(H4,Calendar,3)&amp;" Day "&amp;VLOOKUP(H4,Calendar,4),"")</f>
        <v>Week 6 Day 5</v>
      </c>
      <c r="I5"/>
      <c r="J5" s="62" t="s">
        <v>77</v>
      </c>
      <c r="K5" s="62" t="s">
        <v>41</v>
      </c>
      <c r="L5" s="63"/>
      <c r="M5" s="63"/>
      <c r="N5" s="63"/>
      <c r="O5" s="63"/>
      <c r="P5" s="63"/>
      <c r="Q5" s="63"/>
      <c r="R5" s="64"/>
      <c r="S5" s="64"/>
      <c r="T5" s="64"/>
      <c r="U5" s="64"/>
      <c r="V5" s="64"/>
    </row>
    <row r="6" spans="1:22" x14ac:dyDescent="0.25">
      <c r="A6" s="255" t="s">
        <v>123</v>
      </c>
      <c r="B6" s="260" t="s">
        <v>0</v>
      </c>
      <c r="C6" s="109" t="s">
        <v>104</v>
      </c>
      <c r="D6" s="141" t="str">
        <f>IF(D$43="",IF(VLOOKUP(L6,ActivityList[],10,0)="Planned",Planned&amp;IF(VLOOKUP(L6,ActivityList[],12,0)="Yes",Moved,"")&amp;" __/__ ",IF(VLOOKUP(L6,ActivityList[],10,0)="Completed",Completed&amp;" ",Revoked&amp;" ")),IF(VLOOKUP(L6,ActivityList[],10,0)="Revoked",Revoked&amp;" ",TEXT(VLOOKUP(L6,ActivityList[],11,0)," d/m | ")))&amp;VLOOKUP(L6,ActivityList[],8,0)&amp;IF(VLOOKUP(L6,ActivityList[],13,0)="Yes"," "&amp;Map,"")&amp;IF(VLOOKUP(L6,ActivityList[],14,0)="Yes"," "&amp;Timeline,IF(VLOOKUP(L6,ActivityList[],14,0)="Figure"," "&amp;Timeline&amp;Figure,""))</f>
        <v>ƒ __/__ Psa 28</v>
      </c>
      <c r="E6" s="141" t="str">
        <f>IF(E$43="",IF(VLOOKUP(M6,ActivityList[],10,0)="Planned",Planned&amp;IF(VLOOKUP(M6,ActivityList[],12,0)="Yes",Moved,"")&amp;" __/__ ",IF(VLOOKUP(M6,ActivityList[],10,0)="Completed",Completed&amp;" ",Revoked&amp;" ")),IF(VLOOKUP(M6,ActivityList[],10,0)="Revoked",Revoked&amp;" ",TEXT(VLOOKUP(M6,ActivityList[],11,0)," d/m | ")))&amp;VLOOKUP(M6,ActivityList[],8,0)&amp;IF(VLOOKUP(M6,ActivityList[],13,0)="Yes"," "&amp;Map,"")&amp;IF(VLOOKUP(M6,ActivityList[],14,0)="Yes"," "&amp;Timeline,IF(VLOOKUP(M6,ActivityList[],14,0)="Figure"," "&amp;Timeline&amp;Figure,""))</f>
        <v>ƒ __/__ Psa 29</v>
      </c>
      <c r="F6" s="141" t="str">
        <f>IF(F$43="",IF(VLOOKUP(N6,ActivityList[],10,0)="Planned",Planned&amp;IF(VLOOKUP(N6,ActivityList[],12,0)="Yes",Moved,"")&amp;" __/__ ",IF(VLOOKUP(N6,ActivityList[],10,0)="Completed",Completed&amp;" ",Revoked&amp;" ")),IF(VLOOKUP(N6,ActivityList[],10,0)="Revoked",Revoked&amp;" ",TEXT(VLOOKUP(N6,ActivityList[],11,0)," d/m | ")))&amp;VLOOKUP(N6,ActivityList[],8,0)&amp;IF(VLOOKUP(N6,ActivityList[],13,0)="Yes"," "&amp;Map,"")&amp;IF(VLOOKUP(N6,ActivityList[],14,0)="Yes"," "&amp;Timeline,IF(VLOOKUP(N6,ActivityList[],14,0)="Figure"," "&amp;Timeline&amp;Figure,""))</f>
        <v>ƒ __/__ Psa 30</v>
      </c>
      <c r="G6" s="141" t="str">
        <f>IF(G$43="",IF(VLOOKUP(O6,ActivityList[],10,0)="Planned",Planned&amp;IF(VLOOKUP(O6,ActivityList[],12,0)="Yes",Moved,"")&amp;" __/__ ",IF(VLOOKUP(O6,ActivityList[],10,0)="Completed",Completed&amp;" ",Revoked&amp;" ")),IF(VLOOKUP(O6,ActivityList[],10,0)="Revoked",Revoked&amp;" ",TEXT(VLOOKUP(O6,ActivityList[],11,0)," d/m | ")))&amp;VLOOKUP(O6,ActivityList[],8,0)&amp;IF(VLOOKUP(O6,ActivityList[],13,0)="Yes"," "&amp;Map,"")&amp;IF(VLOOKUP(O6,ActivityList[],14,0)="Yes"," "&amp;Timeline,IF(VLOOKUP(O6,ActivityList[],14,0)="Figure"," "&amp;Timeline&amp;Figure,""))</f>
        <v>ƒ __/__ Psa 31</v>
      </c>
      <c r="H6" s="121" t="str">
        <f>IF(H$43="",IF(VLOOKUP(P6,ActivityList[],10,0)="Planned",Planned&amp;IF(VLOOKUP(P6,ActivityList[],12,0)="Yes",Moved,"")&amp;" __/__ ",IF(VLOOKUP(P6,ActivityList[],10,0)="Completed",Completed&amp;" ",Revoked&amp;" ")),IF(VLOOKUP(P6,ActivityList[],10,0)="Revoked",Revoked&amp;" ",TEXT(VLOOKUP(P6,ActivityList[],11,0)," d/m | ")))&amp;VLOOKUP(P6,ActivityList[],8,0)&amp;IF(VLOOKUP(P6,ActivityList[],13,0)="Yes"," "&amp;Map,"")&amp;IF(VLOOKUP(P6,ActivityList[],14,0)="Yes"," "&amp;Timeline,IF(VLOOKUP(P6,ActivityList[],14,0)="Figure"," "&amp;Timeline&amp;Figure,""))</f>
        <v>ƒ __/__ Psa 32</v>
      </c>
      <c r="J6" s="65" t="str">
        <f>IF(ISBLANK(A6),J5,A6)</f>
        <v>Foundation</v>
      </c>
      <c r="K6" s="65" t="str">
        <f t="shared" ref="K6:K42" si="0">C6</f>
        <v>Scripture</v>
      </c>
      <c r="L6" s="65" t="str">
        <f t="shared" ref="L6:P10" si="1">$J6&amp;$K6&amp;L$4</f>
        <v>FoundationScripture26</v>
      </c>
      <c r="M6" s="65" t="str">
        <f t="shared" si="1"/>
        <v>FoundationScripture27</v>
      </c>
      <c r="N6" s="65" t="str">
        <f t="shared" si="1"/>
        <v>FoundationScripture28</v>
      </c>
      <c r="O6" s="65" t="str">
        <f t="shared" si="1"/>
        <v>FoundationScripture29</v>
      </c>
      <c r="P6" s="65" t="str">
        <f t="shared" si="1"/>
        <v>FoundationScripture30</v>
      </c>
      <c r="Q6" s="65" t="s">
        <v>76</v>
      </c>
      <c r="R6" s="66" t="str">
        <f>IF(R$4&gt;0,IF(ISNA(VLOOKUP(L6,ActivityList[],10,0)),"No Activity",IF(VLOOKUP(L6,ActivityList[],10,0)="Completed",VLOOKUP(L6,ActivityList[],11,0),VLOOKUP(L6,ActivityList[],10,0))),"No Class")</f>
        <v>Planned</v>
      </c>
      <c r="S6" s="66" t="str">
        <f>IF(S$4&gt;0,IF(ISNA(VLOOKUP(M6,ActivityList[],10,0)),"No Activity",IF(VLOOKUP(M6,ActivityList[],10,0)="Completed",VLOOKUP(M6,ActivityList[],11,0),VLOOKUP(M6,ActivityList[],10,0))),"No Class")</f>
        <v>Planned</v>
      </c>
      <c r="T6" s="66" t="str">
        <f>IF(T$4&gt;0,IF(ISNA(VLOOKUP(N6,ActivityList[],10,0)),"No Activity",IF(VLOOKUP(N6,ActivityList[],10,0)="Completed",VLOOKUP(N6,ActivityList[],11,0),VLOOKUP(N6,ActivityList[],10,0))),"No Class")</f>
        <v>Planned</v>
      </c>
      <c r="U6" s="66" t="str">
        <f>IF(U$4&gt;0,IF(ISNA(VLOOKUP(O6,ActivityList[],10,0)),"No Activity",IF(VLOOKUP(O6,ActivityList[],10,0)="Completed",VLOOKUP(O6,ActivityList[],11,0),VLOOKUP(O6,ActivityList[],10,0))),"No Class")</f>
        <v>Planned</v>
      </c>
      <c r="V6" s="66" t="str">
        <f>IF(V$4&gt;0,IF(ISNA(VLOOKUP(P6,ActivityList[],10,0)),"No Activity",IF(VLOOKUP(P6,ActivityList[],10,0)="Completed",VLOOKUP(P6,ActivityList[],11,0),VLOOKUP(P6,ActivityList[],10,0))),"No Class")</f>
        <v>Planned</v>
      </c>
    </row>
    <row r="7" spans="1:22" x14ac:dyDescent="0.25">
      <c r="A7" s="256"/>
      <c r="B7" s="261"/>
      <c r="C7" s="175" t="s">
        <v>791</v>
      </c>
      <c r="D7" s="147" t="e">
        <f>IF(D$43="",IF(VLOOKUP(L7,ActivityList[],10,0)="Planned",Planned&amp;IF(VLOOKUP(L7,ActivityList[],12,0)="Yes",Moved,"")&amp;" __/__ ",IF(VLOOKUP(L7,ActivityList[],10,0)="Completed",Completed&amp;" ",Revoked&amp;" ")),IF(VLOOKUP(L7,ActivityList[],10,0)="Revoked",Revoked&amp;" ",TEXT(VLOOKUP(L7,ActivityList[],11,0)," d/m | ")))&amp;VLOOKUP(L7,ActivityList[],8,0)&amp;IF(VLOOKUP(L7,ActivityList[],13,0)="Yes"," "&amp;Map,"")&amp;IF(VLOOKUP(L7,ActivityList[],14,0)="Yes"," "&amp;Timeline,IF(VLOOKUP(L7,ActivityList[],14,0)="Figure"," "&amp;Timeline&amp;Figure,""))</f>
        <v>#N/A</v>
      </c>
      <c r="E7" s="147" t="e">
        <f>IF(E$43="",IF(VLOOKUP(M7,ActivityList[],10,0)="Planned",Planned&amp;IF(VLOOKUP(M7,ActivityList[],12,0)="Yes",Moved,"")&amp;" __/__ ",IF(VLOOKUP(M7,ActivityList[],10,0)="Completed",Completed&amp;" ",Revoked&amp;" ")),IF(VLOOKUP(M7,ActivityList[],10,0)="Revoked",Revoked&amp;" ",TEXT(VLOOKUP(M7,ActivityList[],11,0)," d/m | ")))&amp;VLOOKUP(M7,ActivityList[],8,0)&amp;IF(VLOOKUP(M7,ActivityList[],13,0)="Yes"," "&amp;Map,"")&amp;IF(VLOOKUP(M7,ActivityList[],14,0)="Yes"," "&amp;Timeline,IF(VLOOKUP(M7,ActivityList[],14,0)="Figure"," "&amp;Timeline&amp;Figure,""))</f>
        <v>#N/A</v>
      </c>
      <c r="F7" s="147" t="str">
        <f>IF(F$43="",IF(VLOOKUP(N7,ActivityList[],10,0)="Planned",Planned&amp;IF(VLOOKUP(N7,ActivityList[],12,0)="Yes",Moved,"")&amp;" __/__ ",IF(VLOOKUP(N7,ActivityList[],10,0)="Completed",Completed&amp;" ",Revoked&amp;" ")),IF(VLOOKUP(N7,ActivityList[],10,0)="Revoked",Revoked&amp;" ",TEXT(VLOOKUP(N7,ActivityList[],11,0)," d/m | ")))&amp;VLOOKUP(N7,ActivityList[],8,0)&amp;IF(VLOOKUP(N7,ActivityList[],13,0)="Yes"," "&amp;Map,"")&amp;IF(VLOOKUP(N7,ActivityList[],14,0)="Yes"," "&amp;Timeline,IF(VLOOKUP(N7,ActivityList[],14,0)="Figure"," "&amp;Timeline&amp;Figure,""))</f>
        <v>ƒ __/__ Ch.5</v>
      </c>
      <c r="G7" s="147" t="e">
        <f>IF(G$43="",IF(VLOOKUP(O7,ActivityList[],10,0)="Planned",Planned&amp;IF(VLOOKUP(O7,ActivityList[],12,0)="Yes",Moved,"")&amp;" __/__ ",IF(VLOOKUP(O7,ActivityList[],10,0)="Completed",Completed&amp;" ",Revoked&amp;" ")),IF(VLOOKUP(O7,ActivityList[],10,0)="Revoked",Revoked&amp;" ",TEXT(VLOOKUP(O7,ActivityList[],11,0)," d/m | ")))&amp;VLOOKUP(O7,ActivityList[],8,0)&amp;IF(VLOOKUP(O7,ActivityList[],13,0)="Yes"," "&amp;Map,"")&amp;IF(VLOOKUP(O7,ActivityList[],14,0)="Yes"," "&amp;Timeline,IF(VLOOKUP(O7,ActivityList[],14,0)="Figure"," "&amp;Timeline&amp;Figure,""))</f>
        <v>#N/A</v>
      </c>
      <c r="H7" s="125" t="e">
        <f>IF(H$43="",IF(VLOOKUP(P7,ActivityList[],10,0)="Planned",Planned&amp;IF(VLOOKUP(P7,ActivityList[],12,0)="Yes",Moved,"")&amp;" __/__ ",IF(VLOOKUP(P7,ActivityList[],10,0)="Completed",Completed&amp;" ",Revoked&amp;" ")),IF(VLOOKUP(P7,ActivityList[],10,0)="Revoked",Revoked&amp;" ",TEXT(VLOOKUP(P7,ActivityList[],11,0)," d/m | ")))&amp;VLOOKUP(P7,ActivityList[],8,0)&amp;IF(VLOOKUP(P7,ActivityList[],13,0)="Yes"," "&amp;Map,"")&amp;IF(VLOOKUP(P7,ActivityList[],14,0)="Yes"," "&amp;Timeline,IF(VLOOKUP(P7,ActivityList[],14,0)="Figure"," "&amp;Timeline&amp;Figure,""))</f>
        <v>#N/A</v>
      </c>
      <c r="J7" s="222" t="str">
        <f t="shared" ref="J7:J28" si="2">IF(ISBLANK(A7),J6,A7)</f>
        <v>Foundation</v>
      </c>
      <c r="K7" s="222" t="str">
        <f t="shared" si="0"/>
        <v>Case for a Creator</v>
      </c>
      <c r="L7" s="222" t="str">
        <f t="shared" si="1"/>
        <v>FoundationCase for a Creator26</v>
      </c>
      <c r="M7" s="222" t="str">
        <f t="shared" si="1"/>
        <v>FoundationCase for a Creator27</v>
      </c>
      <c r="N7" s="222" t="str">
        <f t="shared" si="1"/>
        <v>FoundationCase for a Creator28</v>
      </c>
      <c r="O7" s="222" t="str">
        <f t="shared" si="1"/>
        <v>FoundationCase for a Creator29</v>
      </c>
      <c r="P7" s="222" t="str">
        <f t="shared" si="1"/>
        <v>FoundationCase for a Creator30</v>
      </c>
      <c r="Q7" s="222"/>
      <c r="R7" s="223" t="str">
        <f>IF(ISNA(VLOOKUP(L7,ActivityList[],10,0)),"",IF(ISBLANK(VLOOKUP(L7,ActivityList[],10,0)),"",VLOOKUP(L7,ActivityList[],10,0)))</f>
        <v/>
      </c>
      <c r="S7" s="223" t="str">
        <f>IF(ISNA(VLOOKUP(M7,ActivityList[],10,0)),"",IF(ISBLANK(VLOOKUP(M7,ActivityList[],10,0)),"",VLOOKUP(M7,ActivityList[],10,0)))</f>
        <v/>
      </c>
      <c r="T7" s="223" t="str">
        <f>IF(ISNA(VLOOKUP(N7,ActivityList[],10,0)),"",IF(ISBLANK(VLOOKUP(N7,ActivityList[],10,0)),"",VLOOKUP(N7,ActivityList[],10,0)))</f>
        <v>Planned</v>
      </c>
      <c r="U7" s="223" t="str">
        <f>IF(ISNA(VLOOKUP(O7,ActivityList[],10,0)),"",IF(ISBLANK(VLOOKUP(O7,ActivityList[],10,0)),"",VLOOKUP(O7,ActivityList[],10,0)))</f>
        <v/>
      </c>
      <c r="V7" s="223" t="str">
        <f>IF(ISNA(VLOOKUP(P7,ActivityList[],10,0)),"",IF(ISBLANK(VLOOKUP(P7,ActivityList[],10,0)),"",VLOOKUP(P7,ActivityList[],10,0)))</f>
        <v/>
      </c>
    </row>
    <row r="8" spans="1:22" x14ac:dyDescent="0.25">
      <c r="A8" s="258"/>
      <c r="B8" s="262"/>
      <c r="C8" s="159" t="s">
        <v>1</v>
      </c>
      <c r="D8" s="147" t="str">
        <f>IF(D$43="",IF(VLOOKUP(L8,ActivityList[],10,0)="Planned",Planned&amp;IF(VLOOKUP(L8,ActivityList[],12,0)="Yes",Moved,"")&amp;" __/__ ",IF(VLOOKUP(L8,ActivityList[],10,0)="Completed",Completed&amp;" ",Revoked&amp;" ")),IF(VLOOKUP(L8,ActivityList[],10,0)="Revoked",Revoked&amp;" ",TEXT(VLOOKUP(L8,ActivityList[],11,0)," d/m | ")))&amp;VLOOKUP(L8,ActivityList[],8,0)&amp;IF(VLOOKUP(L8,ActivityList[],13,0)="Yes"," "&amp;Map,"")&amp;IF(VLOOKUP(L8,ActivityList[],14,0)="Yes"," "&amp;Timeline,IF(VLOOKUP(L8,ActivityList[],14,0)="Figure"," "&amp;Timeline&amp;Figure,""))</f>
        <v>ƒ __/__ Joh 14</v>
      </c>
      <c r="E8" s="147" t="str">
        <f>IF(E$43="",IF(VLOOKUP(M8,ActivityList[],10,0)="Planned",Planned&amp;IF(VLOOKUP(M8,ActivityList[],12,0)="Yes",Moved,"")&amp;" __/__ ",IF(VLOOKUP(M8,ActivityList[],10,0)="Completed",Completed&amp;" ",Revoked&amp;" ")),IF(VLOOKUP(M8,ActivityList[],10,0)="Revoked",Revoked&amp;" ",TEXT(VLOOKUP(M8,ActivityList[],11,0)," d/m | ")))&amp;VLOOKUP(M8,ActivityList[],8,0)&amp;IF(VLOOKUP(M8,ActivityList[],13,0)="Yes"," "&amp;Map,"")&amp;IF(VLOOKUP(M8,ActivityList[],14,0)="Yes"," "&amp;Timeline,IF(VLOOKUP(M8,ActivityList[],14,0)="Figure"," "&amp;Timeline&amp;Figure,""))</f>
        <v>ƒ __/__ Joh 15</v>
      </c>
      <c r="F8" s="147" t="str">
        <f>IF(F$43="",IF(VLOOKUP(N8,ActivityList[],10,0)="Planned",Planned&amp;IF(VLOOKUP(N8,ActivityList[],12,0)="Yes",Moved,"")&amp;" __/__ ",IF(VLOOKUP(N8,ActivityList[],10,0)="Completed",Completed&amp;" ",Revoked&amp;" ")),IF(VLOOKUP(N8,ActivityList[],10,0)="Revoked",Revoked&amp;" ",TEXT(VLOOKUP(N8,ActivityList[],11,0)," d/m | ")))&amp;VLOOKUP(N8,ActivityList[],8,0)&amp;IF(VLOOKUP(N8,ActivityList[],13,0)="Yes"," "&amp;Map,"")&amp;IF(VLOOKUP(N8,ActivityList[],14,0)="Yes"," "&amp;Timeline,IF(VLOOKUP(N8,ActivityList[],14,0)="Figure"," "&amp;Timeline&amp;Figure,""))</f>
        <v>ƒ __/__ Joh 16</v>
      </c>
      <c r="G8" s="147" t="str">
        <f>IF(G$43="",IF(VLOOKUP(O8,ActivityList[],10,0)="Planned",Planned&amp;IF(VLOOKUP(O8,ActivityList[],12,0)="Yes",Moved,"")&amp;" __/__ ",IF(VLOOKUP(O8,ActivityList[],10,0)="Completed",Completed&amp;" ",Revoked&amp;" ")),IF(VLOOKUP(O8,ActivityList[],10,0)="Revoked",Revoked&amp;" ",TEXT(VLOOKUP(O8,ActivityList[],11,0)," d/m | ")))&amp;VLOOKUP(O8,ActivityList[],8,0)&amp;IF(VLOOKUP(O8,ActivityList[],13,0)="Yes"," "&amp;Map,"")&amp;IF(VLOOKUP(O8,ActivityList[],14,0)="Yes"," "&amp;Timeline,IF(VLOOKUP(O8,ActivityList[],14,0)="Figure"," "&amp;Timeline&amp;Figure,""))</f>
        <v>ƒ __/__ Joh 17</v>
      </c>
      <c r="H8" s="125" t="str">
        <f>IF(H$43="",IF(VLOOKUP(P8,ActivityList[],10,0)="Planned",Planned&amp;IF(VLOOKUP(P8,ActivityList[],12,0)="Yes",Moved,"")&amp;" __/__ ",IF(VLOOKUP(P8,ActivityList[],10,0)="Completed",Completed&amp;" ",Revoked&amp;" ")),IF(VLOOKUP(P8,ActivityList[],10,0)="Revoked",Revoked&amp;" ",TEXT(VLOOKUP(P8,ActivityList[],11,0)," d/m | ")))&amp;VLOOKUP(P8,ActivityList[],8,0)&amp;IF(VLOOKUP(P8,ActivityList[],13,0)="Yes"," "&amp;Map,"")&amp;IF(VLOOKUP(P8,ActivityList[],14,0)="Yes"," "&amp;Timeline,IF(VLOOKUP(P8,ActivityList[],14,0)="Figure"," "&amp;Timeline&amp;Figure,""))</f>
        <v>ƒ __/__ Joh 18</v>
      </c>
      <c r="J8" s="222" t="str">
        <f t="shared" si="2"/>
        <v>Foundation</v>
      </c>
      <c r="K8" s="65" t="str">
        <f t="shared" si="0"/>
        <v>Reading</v>
      </c>
      <c r="L8" s="65" t="str">
        <f t="shared" si="1"/>
        <v>FoundationReading26</v>
      </c>
      <c r="M8" s="65" t="str">
        <f t="shared" si="1"/>
        <v>FoundationReading27</v>
      </c>
      <c r="N8" s="65" t="str">
        <f t="shared" si="1"/>
        <v>FoundationReading28</v>
      </c>
      <c r="O8" s="65" t="str">
        <f t="shared" si="1"/>
        <v>FoundationReading29</v>
      </c>
      <c r="P8" s="65" t="str">
        <f t="shared" si="1"/>
        <v>FoundationReading30</v>
      </c>
      <c r="Q8" s="65"/>
      <c r="R8" s="66" t="str">
        <f>IF(R$4&gt;0,IF(ISNA(VLOOKUP(L8,ActivityList[],10,0)),"No Activity",IF(VLOOKUP(L8,ActivityList[],10,0)="Completed",VLOOKUP(L8,ActivityList[],11,0),VLOOKUP(L8,ActivityList[],10,0))),"No Class")</f>
        <v>Planned</v>
      </c>
      <c r="S8" s="66" t="str">
        <f>IF(S$4&gt;0,IF(ISNA(VLOOKUP(M8,ActivityList[],10,0)),"No Activity",IF(VLOOKUP(M8,ActivityList[],10,0)="Completed",VLOOKUP(M8,ActivityList[],11,0),VLOOKUP(M8,ActivityList[],10,0))),"No Class")</f>
        <v>Planned</v>
      </c>
      <c r="T8" s="66" t="str">
        <f>IF(T$4&gt;0,IF(ISNA(VLOOKUP(N8,ActivityList[],10,0)),"No Activity",IF(VLOOKUP(N8,ActivityList[],10,0)="Completed",VLOOKUP(N8,ActivityList[],11,0),VLOOKUP(N8,ActivityList[],10,0))),"No Class")</f>
        <v>Planned</v>
      </c>
      <c r="U8" s="66" t="str">
        <f>IF(U$4&gt;0,IF(ISNA(VLOOKUP(O8,ActivityList[],10,0)),"No Activity",IF(VLOOKUP(O8,ActivityList[],10,0)="Completed",VLOOKUP(O8,ActivityList[],11,0),VLOOKUP(O8,ActivityList[],10,0))),"No Class")</f>
        <v>Planned</v>
      </c>
      <c r="V8" s="66" t="str">
        <f>IF(V$4&gt;0,IF(ISNA(VLOOKUP(P8,ActivityList[],10,0)),"No Activity",IF(VLOOKUP(P8,ActivityList[],10,0)="Completed",VLOOKUP(P8,ActivityList[],11,0),VLOOKUP(P8,ActivityList[],10,0))),"No Class")</f>
        <v>Planned</v>
      </c>
    </row>
    <row r="9" spans="1:22" ht="24" customHeight="1" x14ac:dyDescent="0.25">
      <c r="A9" s="258"/>
      <c r="B9" s="262" t="s">
        <v>133</v>
      </c>
      <c r="C9" s="110" t="s">
        <v>3487</v>
      </c>
      <c r="D9" s="147" t="str">
        <f>IF(D$43="",IF(VLOOKUP(L9,ActivityList[],10,0)="Planned",Planned&amp;IF(VLOOKUP(L9,ActivityList[],12,0)="Yes",Moved,"")&amp;" __/__ ",IF(VLOOKUP(L9,ActivityList[],10,0)="Completed",Completed&amp;" ",Revoked&amp;" ")),IF(VLOOKUP(L9,ActivityList[],10,0)="Revoked",Revoked&amp;" ",TEXT(VLOOKUP(L9,ActivityList[],11,0)," d/m | ")))&amp;VLOOKUP(L9,ActivityList[],8,0)&amp;IF(VLOOKUP(L9,ActivityList[],13,0)="Yes"," "&amp;Map,"")&amp;IF(VLOOKUP(L9,ActivityList[],14,0)="Yes"," "&amp;Timeline,IF(VLOOKUP(L9,ActivityList[],14,0)="Figure"," "&amp;Timeline&amp;Figure,""))</f>
        <v>ƒ __/__ p.50 Ǽ</v>
      </c>
      <c r="E9" s="147" t="str">
        <f>IF(E$43="",IF(VLOOKUP(M9,ActivityList[],10,0)="Planned",Planned&amp;IF(VLOOKUP(M9,ActivityList[],12,0)="Yes",Moved,"")&amp;" __/__ ",IF(VLOOKUP(M9,ActivityList[],10,0)="Completed",Completed&amp;" ",Revoked&amp;" ")),IF(VLOOKUP(M9,ActivityList[],10,0)="Revoked",Revoked&amp;" ",TEXT(VLOOKUP(M9,ActivityList[],11,0)," d/m | ")))&amp;VLOOKUP(M9,ActivityList[],8,0)&amp;IF(VLOOKUP(M9,ActivityList[],13,0)="Yes"," "&amp;Map,"")&amp;IF(VLOOKUP(M9,ActivityList[],14,0)="Yes"," "&amp;Timeline,IF(VLOOKUP(M9,ActivityList[],14,0)="Figure"," "&amp;Timeline&amp;Figure,""))</f>
        <v>ƒ __/__ pp.51-56</v>
      </c>
      <c r="F9" s="147" t="str">
        <f>IF(F$43="",IF(VLOOKUP(N9,ActivityList[],10,0)="Planned",Planned&amp;IF(VLOOKUP(N9,ActivityList[],12,0)="Yes",Moved,"")&amp;" __/__ ",IF(VLOOKUP(N9,ActivityList[],10,0)="Completed",Completed&amp;" ",Revoked&amp;" ")),IF(VLOOKUP(N9,ActivityList[],10,0)="Revoked",Revoked&amp;" ",TEXT(VLOOKUP(N9,ActivityList[],11,0)," d/m | ")))&amp;VLOOKUP(N9,ActivityList[],8,0)&amp;IF(VLOOKUP(N9,ActivityList[],13,0)="Yes"," "&amp;Map,"")&amp;IF(VLOOKUP(N9,ActivityList[],14,0)="Yes"," "&amp;Timeline,IF(VLOOKUP(N9,ActivityList[],14,0)="Figure"," "&amp;Timeline&amp;Figure,""))</f>
        <v>ƒ __/__ pp.57-60</v>
      </c>
      <c r="G9" s="147" t="str">
        <f>IF(G$43="",IF(VLOOKUP(O9,ActivityList[],10,0)="Planned",Planned&amp;IF(VLOOKUP(O9,ActivityList[],12,0)="Yes",Moved,"")&amp;" __/__ ",IF(VLOOKUP(O9,ActivityList[],10,0)="Completed",Completed&amp;" ",Revoked&amp;" ")),IF(VLOOKUP(O9,ActivityList[],10,0)="Revoked",Revoked&amp;" ",TEXT(VLOOKUP(O9,ActivityList[],11,0)," d/m | ")))&amp;VLOOKUP(O9,ActivityList[],8,0)&amp;IF(VLOOKUP(O9,ActivityList[],13,0)="Yes"," "&amp;Map,"")&amp;IF(VLOOKUP(O9,ActivityList[],14,0)="Yes"," "&amp;Timeline,IF(VLOOKUP(O9,ActivityList[],14,0)="Figure"," "&amp;Timeline&amp;Figure,""))</f>
        <v>ƒ __/__ pp.61-62</v>
      </c>
      <c r="H9" s="125" t="str">
        <f>IF(H$43="",IF(VLOOKUP(P9,ActivityList[],10,0)="Planned",Planned&amp;IF(VLOOKUP(P9,ActivityList[],12,0)="Yes",Moved,"")&amp;" __/__ ",IF(VLOOKUP(P9,ActivityList[],10,0)="Completed",Completed&amp;" ",Revoked&amp;" ")),IF(VLOOKUP(P9,ActivityList[],10,0)="Revoked",Revoked&amp;" ",TEXT(VLOOKUP(P9,ActivityList[],11,0)," d/m | ")))&amp;VLOOKUP(P9,ActivityList[],8,0)&amp;IF(VLOOKUP(P9,ActivityList[],13,0)="Yes"," "&amp;Map,"")&amp;IF(VLOOKUP(P9,ActivityList[],14,0)="Yes"," "&amp;Timeline,IF(VLOOKUP(P9,ActivityList[],14,0)="Figure"," "&amp;Timeline&amp;Figure,""))</f>
        <v>ƒ __/__ pp.63-65 ǽǾ</v>
      </c>
      <c r="J9" s="222" t="str">
        <f t="shared" si="2"/>
        <v>Foundation</v>
      </c>
      <c r="K9" s="76" t="str">
        <f t="shared" si="0"/>
        <v>Journey, Eastern Hemisphere</v>
      </c>
      <c r="L9" s="76" t="str">
        <f t="shared" si="1"/>
        <v>FoundationJourney, Eastern Hemisphere26</v>
      </c>
      <c r="M9" s="76" t="str">
        <f t="shared" si="1"/>
        <v>FoundationJourney, Eastern Hemisphere27</v>
      </c>
      <c r="N9" s="76" t="str">
        <f t="shared" si="1"/>
        <v>FoundationJourney, Eastern Hemisphere28</v>
      </c>
      <c r="O9" s="76" t="str">
        <f t="shared" si="1"/>
        <v>FoundationJourney, Eastern Hemisphere29</v>
      </c>
      <c r="P9" s="76" t="str">
        <f t="shared" si="1"/>
        <v>FoundationJourney, Eastern Hemisphere30</v>
      </c>
      <c r="Q9" s="76"/>
      <c r="R9" s="66" t="str">
        <f>IF(R$4&gt;0,IF(ISNA(VLOOKUP(L9,ActivityList[],10,0)),"No Activity",IF(VLOOKUP(L9,ActivityList[],10,0)="Completed",VLOOKUP(L9,ActivityList[],11,0),VLOOKUP(L9,ActivityList[],10,0))),"No Class")</f>
        <v>Planned</v>
      </c>
      <c r="S9" s="66" t="str">
        <f>IF(S$4&gt;0,IF(ISNA(VLOOKUP(M9,ActivityList[],10,0)),"No Activity",IF(VLOOKUP(M9,ActivityList[],10,0)="Completed",VLOOKUP(M9,ActivityList[],11,0),VLOOKUP(M9,ActivityList[],10,0))),"No Class")</f>
        <v>Planned</v>
      </c>
      <c r="T9" s="66" t="str">
        <f>IF(T$4&gt;0,IF(ISNA(VLOOKUP(N9,ActivityList[],10,0)),"No Activity",IF(VLOOKUP(N9,ActivityList[],10,0)="Completed",VLOOKUP(N9,ActivityList[],11,0),VLOOKUP(N9,ActivityList[],10,0))),"No Class")</f>
        <v>Planned</v>
      </c>
      <c r="U9" s="66" t="str">
        <f>IF(U$4&gt;0,IF(ISNA(VLOOKUP(O9,ActivityList[],10,0)),"No Activity",IF(VLOOKUP(O9,ActivityList[],10,0)="Completed",VLOOKUP(O9,ActivityList[],11,0),VLOOKUP(O9,ActivityList[],10,0))),"No Class")</f>
        <v>Planned</v>
      </c>
      <c r="V9" s="66" t="str">
        <f>IF(V$4&gt;0,IF(ISNA(VLOOKUP(P9,ActivityList[],10,0)),"No Activity",IF(VLOOKUP(P9,ActivityList[],10,0)="Completed",VLOOKUP(P9,ActivityList[],11,0),VLOOKUP(P9,ActivityList[],10,0))),"No Class")</f>
        <v>Planned</v>
      </c>
    </row>
    <row r="10" spans="1:22" ht="15" customHeight="1" x14ac:dyDescent="0.25">
      <c r="A10" s="258"/>
      <c r="B10" s="262"/>
      <c r="C10" s="200" t="s">
        <v>1955</v>
      </c>
      <c r="D10" s="123" t="str">
        <f>IF(D$43="",IF(VLOOKUP(L10,ActivityList[],10,0)="Planned",Planned&amp;IF(VLOOKUP(L10,ActivityList[],12,0)="Yes",Moved,"")&amp;" __/__ ",IF(VLOOKUP(L10,ActivityList[],10,0)="Completed",Completed&amp;" ",Revoked&amp;" ")),IF(VLOOKUP(L10,ActivityList[],10,0)="Revoked",Revoked&amp;" ",TEXT(VLOOKUP(L10,ActivityList[],11,0)," d/m | ")))&amp;VLOOKUP(L10,ActivityList[],8,0)&amp;IF(VLOOKUP(L10,ActivityList[],13,0)="Yes"," "&amp;Map,"")&amp;IF(VLOOKUP(L10,ActivityList[],14,0)="Yes"," "&amp;Timeline,IF(VLOOKUP(L10,ActivityList[],14,0)="Figure"," "&amp;Timeline&amp;Figure,""))</f>
        <v>ƒ __/__ p.13</v>
      </c>
      <c r="E10" s="123" t="str">
        <f>IF(E$43="",IF(VLOOKUP(M10,ActivityList[],10,0)="Planned",Planned&amp;IF(VLOOKUP(M10,ActivityList[],12,0)="Yes",Moved,"")&amp;" __/__ ",IF(VLOOKUP(M10,ActivityList[],10,0)="Completed",Completed&amp;" ",Revoked&amp;" ")),IF(VLOOKUP(M10,ActivityList[],10,0)="Revoked",Revoked&amp;" ",TEXT(VLOOKUP(M10,ActivityList[],11,0)," d/m | ")))&amp;VLOOKUP(M10,ActivityList[],8,0)&amp;IF(VLOOKUP(M10,ActivityList[],13,0)="Yes"," "&amp;Map,"")&amp;IF(VLOOKUP(M10,ActivityList[],14,0)="Yes"," "&amp;Timeline,IF(VLOOKUP(M10,ActivityList[],14,0)="Figure"," "&amp;Timeline&amp;Figure,""))</f>
        <v>ƒ __/__ pp.14-15</v>
      </c>
      <c r="F10" s="123" t="str">
        <f>IF(F$43="",IF(VLOOKUP(N10,ActivityList[],10,0)="Planned",Planned&amp;IF(VLOOKUP(N10,ActivityList[],12,0)="Yes",Moved,"")&amp;" __/__ ",IF(VLOOKUP(N10,ActivityList[],10,0)="Completed",Completed&amp;" ",Revoked&amp;" ")),IF(VLOOKUP(N10,ActivityList[],10,0)="Revoked",Revoked&amp;" ",TEXT(VLOOKUP(N10,ActivityList[],11,0)," d/m | ")))&amp;VLOOKUP(N10,ActivityList[],8,0)&amp;IF(VLOOKUP(N10,ActivityList[],13,0)="Yes"," "&amp;Map,"")&amp;IF(VLOOKUP(N10,ActivityList[],14,0)="Yes"," "&amp;Timeline,IF(VLOOKUP(N10,ActivityList[],14,0)="Figure"," "&amp;Timeline&amp;Figure,""))</f>
        <v>ƒ __/__ p.16</v>
      </c>
      <c r="G10" s="123" t="str">
        <f>IF(G$43="",IF(VLOOKUP(O10,ActivityList[],10,0)="Planned",Planned&amp;IF(VLOOKUP(O10,ActivityList[],12,0)="Yes",Moved,"")&amp;" __/__ ",IF(VLOOKUP(O10,ActivityList[],10,0)="Completed",Completed&amp;" ",Revoked&amp;" ")),IF(VLOOKUP(O10,ActivityList[],10,0)="Revoked",Revoked&amp;" ",TEXT(VLOOKUP(O10,ActivityList[],11,0)," d/m | ")))&amp;VLOOKUP(O10,ActivityList[],8,0)&amp;IF(VLOOKUP(O10,ActivityList[],13,0)="Yes"," "&amp;Map,"")&amp;IF(VLOOKUP(O10,ActivityList[],14,0)="Yes"," "&amp;Timeline,IF(VLOOKUP(O10,ActivityList[],14,0)="Figure"," "&amp;Timeline&amp;Figure,""))</f>
        <v>ƒ __/__ p.17</v>
      </c>
      <c r="H10" s="124" t="e">
        <f>IF(H$43="",IF(VLOOKUP(P10,ActivityList[],10,0)="Planned",Planned&amp;IF(VLOOKUP(P10,ActivityList[],12,0)="Yes",Moved,"")&amp;" __/__ ",IF(VLOOKUP(P10,ActivityList[],10,0)="Completed",Completed&amp;" ",Revoked&amp;" ")),IF(VLOOKUP(P10,ActivityList[],10,0)="Revoked",Revoked&amp;" ",TEXT(VLOOKUP(P10,ActivityList[],11,0)," d/m | ")))&amp;VLOOKUP(P10,ActivityList[],8,0)&amp;IF(VLOOKUP(P10,ActivityList[],13,0)="Yes"," "&amp;Map,"")&amp;IF(VLOOKUP(P10,ActivityList[],14,0)="Yes"," "&amp;Timeline,IF(VLOOKUP(P10,ActivityList[],14,0)="Figure"," "&amp;Timeline&amp;Figure,""))</f>
        <v>#N/A</v>
      </c>
      <c r="J10" s="222" t="str">
        <f t="shared" si="2"/>
        <v>Foundation</v>
      </c>
      <c r="K10" s="174" t="str">
        <f t="shared" si="0"/>
        <v>Eastern Hemisphere Notebook</v>
      </c>
      <c r="L10" s="174" t="str">
        <f t="shared" si="1"/>
        <v>FoundationEastern Hemisphere Notebook26</v>
      </c>
      <c r="M10" s="174" t="str">
        <f t="shared" si="1"/>
        <v>FoundationEastern Hemisphere Notebook27</v>
      </c>
      <c r="N10" s="174" t="str">
        <f t="shared" si="1"/>
        <v>FoundationEastern Hemisphere Notebook28</v>
      </c>
      <c r="O10" s="174" t="str">
        <f t="shared" si="1"/>
        <v>FoundationEastern Hemisphere Notebook29</v>
      </c>
      <c r="P10" s="174" t="str">
        <f t="shared" si="1"/>
        <v>FoundationEastern Hemisphere Notebook30</v>
      </c>
      <c r="Q10" s="174"/>
      <c r="R10" s="66" t="str">
        <f>IF(R$4&gt;0,IF(ISNA(VLOOKUP(L10,ActivityList[],10,0)),"No Activity",IF(VLOOKUP(L10,ActivityList[],10,0)="Completed",VLOOKUP(L10,ActivityList[],11,0),VLOOKUP(L10,ActivityList[],10,0))),"No Class")</f>
        <v>Planned</v>
      </c>
      <c r="S10" s="66" t="str">
        <f>IF(S$4&gt;0,IF(ISNA(VLOOKUP(M10,ActivityList[],10,0)),"No Activity",IF(VLOOKUP(M10,ActivityList[],10,0)="Completed",VLOOKUP(M10,ActivityList[],11,0),VLOOKUP(M10,ActivityList[],10,0))),"No Class")</f>
        <v>Planned</v>
      </c>
      <c r="T10" s="66" t="str">
        <f>IF(T$4&gt;0,IF(ISNA(VLOOKUP(N10,ActivityList[],10,0)),"No Activity",IF(VLOOKUP(N10,ActivityList[],10,0)="Completed",VLOOKUP(N10,ActivityList[],11,0),VLOOKUP(N10,ActivityList[],10,0))),"No Class")</f>
        <v>Planned</v>
      </c>
      <c r="U10" s="66" t="str">
        <f>IF(U$4&gt;0,IF(ISNA(VLOOKUP(O10,ActivityList[],10,0)),"No Activity",IF(VLOOKUP(O10,ActivityList[],10,0)="Completed",VLOOKUP(O10,ActivityList[],11,0),VLOOKUP(O10,ActivityList[],10,0))),"No Class")</f>
        <v>Planned</v>
      </c>
      <c r="V10" s="66" t="str">
        <f>IF(V$4&gt;0,IF(ISNA(VLOOKUP(P10,ActivityList[],10,0)),"No Activity",IF(VLOOKUP(P10,ActivityList[],10,0)="Completed",VLOOKUP(P10,ActivityList[],11,0),VLOOKUP(P10,ActivityList[],10,0))),"No Class")</f>
        <v>No Activity</v>
      </c>
    </row>
    <row r="11" spans="1:22" ht="15" customHeight="1" x14ac:dyDescent="0.25">
      <c r="A11" s="258"/>
      <c r="B11" s="262"/>
      <c r="C11" s="134" t="s">
        <v>1362</v>
      </c>
      <c r="D11" s="147" t="str">
        <f>IF(D$43="",IF(VLOOKUP(L11,ActivityList[],10,0)="Planned",Planned&amp;IF(VLOOKUP(L11,ActivityList[],12,0)="Yes",Moved,"")&amp;" __/__ ",IF(VLOOKUP(L11,ActivityList[],10,0)="Completed",Completed&amp;" ",Revoked&amp;" ")),IF(VLOOKUP(L11,ActivityList[],10,0)="Revoked",Revoked&amp;" ",TEXT(VLOOKUP(L11,ActivityList[],11,0)," d/m | ")))&amp;VLOOKUP(L11,ActivityList[],8,0)&amp;IF(VLOOKUP(L11,ActivityList[],13,0)="Yes"," "&amp;Map,"")&amp;IF(VLOOKUP(L11,ActivityList[],14,0)="Yes"," "&amp;Timeline,IF(VLOOKUP(L11,ActivityList[],14,0)="Figure"," "&amp;Timeline&amp;Figure,""))</f>
        <v>ƒ __/__ p.120 Ǽ</v>
      </c>
      <c r="E11" s="147" t="str">
        <f>IF(E$43="",IF(VLOOKUP(M11,ActivityList[],10,0)="Planned",Planned&amp;IF(VLOOKUP(M11,ActivityList[],12,0)="Yes",Moved,"")&amp;" __/__ ",IF(VLOOKUP(M11,ActivityList[],10,0)="Completed",Completed&amp;" ",Revoked&amp;" ")),IF(VLOOKUP(M11,ActivityList[],10,0)="Revoked",Revoked&amp;" ",TEXT(VLOOKUP(M11,ActivityList[],11,0)," d/m | ")))&amp;VLOOKUP(M11,ActivityList[],8,0)&amp;IF(VLOOKUP(M11,ActivityList[],13,0)="Yes"," "&amp;Map,"")&amp;IF(VLOOKUP(M11,ActivityList[],14,0)="Yes"," "&amp;Timeline,IF(VLOOKUP(M11,ActivityList[],14,0)="Figure"," "&amp;Timeline&amp;Figure,""))</f>
        <v>ƒ __/__ p.121 Ǽ</v>
      </c>
      <c r="F11" s="147" t="str">
        <f>IF(F$43="",IF(VLOOKUP(N11,ActivityList[],10,0)="Planned",Planned&amp;IF(VLOOKUP(N11,ActivityList[],12,0)="Yes",Moved,"")&amp;" __/__ ",IF(VLOOKUP(N11,ActivityList[],10,0)="Completed",Completed&amp;" ",Revoked&amp;" ")),IF(VLOOKUP(N11,ActivityList[],10,0)="Revoked",Revoked&amp;" ",TEXT(VLOOKUP(N11,ActivityList[],11,0)," d/m | ")))&amp;VLOOKUP(N11,ActivityList[],8,0)&amp;IF(VLOOKUP(N11,ActivityList[],13,0)="Yes"," "&amp;Map,"")&amp;IF(VLOOKUP(N11,ActivityList[],14,0)="Yes"," "&amp;Timeline,IF(VLOOKUP(N11,ActivityList[],14,0)="Figure"," "&amp;Timeline&amp;Figure,""))</f>
        <v>ƒ __/__ p.122 Ǽ</v>
      </c>
      <c r="G11" s="147" t="e">
        <f>IF(G$43="",IF(VLOOKUP(O11,ActivityList[],10,0)="Planned",Planned&amp;IF(VLOOKUP(O11,ActivityList[],12,0)="Yes",Moved,"")&amp;" __/__ ",IF(VLOOKUP(O11,ActivityList[],10,0)="Completed",Completed&amp;" ",Revoked&amp;" ")),IF(VLOOKUP(O11,ActivityList[],10,0)="Revoked",Revoked&amp;" ",TEXT(VLOOKUP(O11,ActivityList[],11,0)," d/m | ")))&amp;VLOOKUP(O11,ActivityList[],8,0)&amp;IF(VLOOKUP(O11,ActivityList[],13,0)="Yes"," "&amp;Map,"")&amp;IF(VLOOKUP(O11,ActivityList[],14,0)="Yes"," "&amp;Timeline,IF(VLOOKUP(O11,ActivityList[],14,0)="Figure"," "&amp;Timeline&amp;Figure,""))</f>
        <v>#N/A</v>
      </c>
      <c r="H11" s="125" t="e">
        <f>IF(H$43="",IF(VLOOKUP(P11,ActivityList[],10,0)="Planned",Planned&amp;IF(VLOOKUP(P11,ActivityList[],12,0)="Yes",Moved,"")&amp;" __/__ ",IF(VLOOKUP(P11,ActivityList[],10,0)="Completed",Completed&amp;" ",Revoked&amp;" ")),IF(VLOOKUP(P11,ActivityList[],10,0)="Revoked",Revoked&amp;" ",TEXT(VLOOKUP(P11,ActivityList[],11,0)," d/m | ")))&amp;VLOOKUP(P11,ActivityList[],8,0)&amp;IF(VLOOKUP(P11,ActivityList[],13,0)="Yes"," "&amp;Map,"")&amp;IF(VLOOKUP(P11,ActivityList[],14,0)="Yes"," "&amp;Timeline,IF(VLOOKUP(P11,ActivityList[],14,0)="Figure"," "&amp;Timeline&amp;Figure,""))</f>
        <v>#N/A</v>
      </c>
      <c r="J11" s="222" t="str">
        <f t="shared" si="2"/>
        <v>Foundation</v>
      </c>
      <c r="K11" s="174" t="str">
        <f t="shared" ref="K11" si="3">C11</f>
        <v>100 Gateway Cities</v>
      </c>
      <c r="L11" s="174" t="str">
        <f t="shared" ref="L11:P11" si="4">$J11&amp;$K11&amp;L$4</f>
        <v>Foundation100 Gateway Cities26</v>
      </c>
      <c r="M11" s="174" t="str">
        <f t="shared" si="4"/>
        <v>Foundation100 Gateway Cities27</v>
      </c>
      <c r="N11" s="174" t="str">
        <f t="shared" si="4"/>
        <v>Foundation100 Gateway Cities28</v>
      </c>
      <c r="O11" s="174" t="str">
        <f t="shared" si="4"/>
        <v>Foundation100 Gateway Cities29</v>
      </c>
      <c r="P11" s="174" t="str">
        <f t="shared" si="4"/>
        <v>Foundation100 Gateway Cities30</v>
      </c>
      <c r="Q11" s="174"/>
      <c r="R11" s="66" t="str">
        <f>IF(R$4&gt;0,IF(ISNA(VLOOKUP(L11,ActivityList[],10,0)),"No Activity",IF(VLOOKUP(L11,ActivityList[],10,0)="Completed",VLOOKUP(L11,ActivityList[],11,0),VLOOKUP(L11,ActivityList[],10,0))),"No Class")</f>
        <v>Planned</v>
      </c>
      <c r="S11" s="66" t="str">
        <f>IF(S$4&gt;0,IF(ISNA(VLOOKUP(M11,ActivityList[],10,0)),"No Activity",IF(VLOOKUP(M11,ActivityList[],10,0)="Completed",VLOOKUP(M11,ActivityList[],11,0),VLOOKUP(M11,ActivityList[],10,0))),"No Class")</f>
        <v>Planned</v>
      </c>
      <c r="T11" s="66" t="str">
        <f>IF(T$4&gt;0,IF(ISNA(VLOOKUP(N11,ActivityList[],10,0)),"No Activity",IF(VLOOKUP(N11,ActivityList[],10,0)="Completed",VLOOKUP(N11,ActivityList[],11,0),VLOOKUP(N11,ActivityList[],10,0))),"No Class")</f>
        <v>Planned</v>
      </c>
      <c r="U11" s="66" t="str">
        <f>IF(U$4&gt;0,IF(ISNA(VLOOKUP(O11,ActivityList[],10,0)),"No Activity",IF(VLOOKUP(O11,ActivityList[],10,0)="Completed",VLOOKUP(O11,ActivityList[],11,0),VLOOKUP(O11,ActivityList[],10,0))),"No Class")</f>
        <v>No Activity</v>
      </c>
      <c r="V11" s="66" t="str">
        <f>IF(V$4&gt;0,IF(ISNA(VLOOKUP(P11,ActivityList[],10,0)),"No Activity",IF(VLOOKUP(P11,ActivityList[],10,0)="Completed",VLOOKUP(P11,ActivityList[],11,0),VLOOKUP(P11,ActivityList[],10,0))),"No Class")</f>
        <v>No Activity</v>
      </c>
    </row>
    <row r="12" spans="1:22" ht="15" customHeight="1" x14ac:dyDescent="0.25">
      <c r="A12" s="259"/>
      <c r="B12" s="263" t="s">
        <v>101</v>
      </c>
      <c r="C12" s="179" t="s">
        <v>1158</v>
      </c>
      <c r="D12" s="147" t="str">
        <f>IF(D$43="",IF(VLOOKUP(L12,ActivityList[],10,0)="Planned",Planned&amp;IF(VLOOKUP(L12,ActivityList[],12,0)="Yes",Moved,"")&amp;" __/__ ",IF(VLOOKUP(L12,ActivityList[],10,0)="Completed",Completed&amp;" ",Revoked&amp;" ")),IF(VLOOKUP(L12,ActivityList[],10,0)="Revoked",Revoked&amp;" ",TEXT(VLOOKUP(L12,ActivityList[],11,0)," d/m | ")))&amp;VLOOKUP(L12,ActivityList[],8,0)&amp;IF(VLOOKUP(L12,ActivityList[],13,0)="Yes"," "&amp;Map,"")&amp;IF(VLOOKUP(L12,ActivityList[],14,0)="Yes"," "&amp;Timeline,IF(VLOOKUP(L12,ActivityList[],14,0)="Figure"," "&amp;Timeline&amp;Figure,""))</f>
        <v>ƒ __/__ Pt.2 Ch.6</v>
      </c>
      <c r="E12" s="147" t="str">
        <f>IF(E$43="",IF(VLOOKUP(M12,ActivityList[],10,0)="Planned",Planned&amp;IF(VLOOKUP(M12,ActivityList[],12,0)="Yes",Moved,"")&amp;" __/__ ",IF(VLOOKUP(M12,ActivityList[],10,0)="Completed",Completed&amp;" ",Revoked&amp;" ")),IF(VLOOKUP(M12,ActivityList[],10,0)="Revoked",Revoked&amp;" ",TEXT(VLOOKUP(M12,ActivityList[],11,0)," d/m | ")))&amp;VLOOKUP(M12,ActivityList[],8,0)&amp;IF(VLOOKUP(M12,ActivityList[],13,0)="Yes"," "&amp;Map,"")&amp;IF(VLOOKUP(M12,ActivityList[],14,0)="Yes"," "&amp;Timeline,IF(VLOOKUP(M12,ActivityList[],14,0)="Figure"," "&amp;Timeline&amp;Figure,""))</f>
        <v>ƒ __/__ Pt.2 Ch.7</v>
      </c>
      <c r="F12" s="147" t="str">
        <f>IF(F$43="",IF(VLOOKUP(N12,ActivityList[],10,0)="Planned",Planned&amp;IF(VLOOKUP(N12,ActivityList[],12,0)="Yes",Moved,"")&amp;" __/__ ",IF(VLOOKUP(N12,ActivityList[],10,0)="Completed",Completed&amp;" ",Revoked&amp;" ")),IF(VLOOKUP(N12,ActivityList[],10,0)="Revoked",Revoked&amp;" ",TEXT(VLOOKUP(N12,ActivityList[],11,0)," d/m | ")))&amp;VLOOKUP(N12,ActivityList[],8,0)&amp;IF(VLOOKUP(N12,ActivityList[],13,0)="Yes"," "&amp;Map,"")&amp;IF(VLOOKUP(N12,ActivityList[],14,0)="Yes"," "&amp;Timeline,IF(VLOOKUP(N12,ActivityList[],14,0)="Figure"," "&amp;Timeline&amp;Figure,""))</f>
        <v>ƒ __/__ Pt.2 Ch.8</v>
      </c>
      <c r="G12" s="147" t="str">
        <f>IF(G$43="",IF(VLOOKUP(O12,ActivityList[],10,0)="Planned",Planned&amp;IF(VLOOKUP(O12,ActivityList[],12,0)="Yes",Moved,"")&amp;" __/__ ",IF(VLOOKUP(O12,ActivityList[],10,0)="Completed",Completed&amp;" ",Revoked&amp;" ")),IF(VLOOKUP(O12,ActivityList[],10,0)="Revoked",Revoked&amp;" ",TEXT(VLOOKUP(O12,ActivityList[],11,0)," d/m | ")))&amp;VLOOKUP(O12,ActivityList[],8,0)&amp;IF(VLOOKUP(O12,ActivityList[],13,0)="Yes"," "&amp;Map,"")&amp;IF(VLOOKUP(O12,ActivityList[],14,0)="Yes"," "&amp;Timeline,IF(VLOOKUP(O12,ActivityList[],14,0)="Figure"," "&amp;Timeline&amp;Figure,""))</f>
        <v>ƒ __/__ Pt.2 Ch.9</v>
      </c>
      <c r="H12" s="125" t="str">
        <f>IF(H$43="",IF(VLOOKUP(P12,ActivityList[],10,0)="Planned",Planned&amp;IF(VLOOKUP(P12,ActivityList[],12,0)="Yes",Moved,"")&amp;" __/__ ",IF(VLOOKUP(P12,ActivityList[],10,0)="Completed",Completed&amp;" ",Revoked&amp;" ")),IF(VLOOKUP(P12,ActivityList[],10,0)="Revoked",Revoked&amp;" ",TEXT(VLOOKUP(P12,ActivityList[],11,0)," d/m | ")))&amp;VLOOKUP(P12,ActivityList[],8,0)&amp;IF(VLOOKUP(P12,ActivityList[],13,0)="Yes"," "&amp;Map,"")&amp;IF(VLOOKUP(P12,ActivityList[],14,0)="Yes"," "&amp;Timeline,IF(VLOOKUP(P12,ActivityList[],14,0)="Figure"," "&amp;Timeline&amp;Figure,""))</f>
        <v>ƒ __/__ Pt.2 Ch.10</v>
      </c>
      <c r="J12" s="222" t="str">
        <f t="shared" si="2"/>
        <v>Foundation</v>
      </c>
      <c r="K12" s="104" t="str">
        <f t="shared" si="0"/>
        <v>+ The Mysterious Island</v>
      </c>
      <c r="L12" s="104" t="str">
        <f t="shared" ref="L12:P13" si="5">$J12&amp;$K12&amp;L$4</f>
        <v>Foundation+ The Mysterious Island26</v>
      </c>
      <c r="M12" s="104" t="str">
        <f t="shared" si="5"/>
        <v>Foundation+ The Mysterious Island27</v>
      </c>
      <c r="N12" s="104" t="str">
        <f t="shared" si="5"/>
        <v>Foundation+ The Mysterious Island28</v>
      </c>
      <c r="O12" s="104" t="str">
        <f t="shared" si="5"/>
        <v>Foundation+ The Mysterious Island29</v>
      </c>
      <c r="P12" s="104" t="str">
        <f t="shared" si="5"/>
        <v>Foundation+ The Mysterious Island30</v>
      </c>
      <c r="Q12" s="104"/>
      <c r="R12" s="66" t="str">
        <f>IF(R$4&gt;0,IF(ISNA(VLOOKUP(L12,ActivityList[],10,0)),"No Activity",IF(VLOOKUP(L12,ActivityList[],10,0)="Completed",VLOOKUP(L12,ActivityList[],11,0),VLOOKUP(L12,ActivityList[],10,0))),"No Class")</f>
        <v>Planned</v>
      </c>
      <c r="S12" s="66" t="str">
        <f>IF(S$4&gt;0,IF(ISNA(VLOOKUP(M12,ActivityList[],10,0)),"No Activity",IF(VLOOKUP(M12,ActivityList[],10,0)="Completed",VLOOKUP(M12,ActivityList[],11,0),VLOOKUP(M12,ActivityList[],10,0))),"No Class")</f>
        <v>Planned</v>
      </c>
      <c r="T12" s="66" t="str">
        <f>IF(T$4&gt;0,IF(ISNA(VLOOKUP(N12,ActivityList[],10,0)),"No Activity",IF(VLOOKUP(N12,ActivityList[],10,0)="Completed",VLOOKUP(N12,ActivityList[],11,0),VLOOKUP(N12,ActivityList[],10,0))),"No Class")</f>
        <v>Planned</v>
      </c>
      <c r="U12" s="66" t="str">
        <f>IF(U$4&gt;0,IF(ISNA(VLOOKUP(O12,ActivityList[],10,0)),"No Activity",IF(VLOOKUP(O12,ActivityList[],10,0)="Completed",VLOOKUP(O12,ActivityList[],11,0),VLOOKUP(O12,ActivityList[],10,0))),"No Class")</f>
        <v>Planned</v>
      </c>
      <c r="V12" s="66" t="str">
        <f>IF(V$4&gt;0,IF(ISNA(VLOOKUP(P12,ActivityList[],10,0)),"No Activity",IF(VLOOKUP(P12,ActivityList[],10,0)="Completed",VLOOKUP(P12,ActivityList[],11,0),VLOOKUP(P12,ActivityList[],10,0))),"No Class")</f>
        <v>Planned</v>
      </c>
    </row>
    <row r="13" spans="1:22" ht="24" customHeight="1" x14ac:dyDescent="0.25">
      <c r="A13" s="259"/>
      <c r="B13" s="263"/>
      <c r="C13" s="179" t="s">
        <v>1896</v>
      </c>
      <c r="D13" s="147" t="str">
        <f>IF(D$43="",IF(VLOOKUP(L13,ActivityList[],10,0)="Planned",Planned&amp;IF(VLOOKUP(L13,ActivityList[],12,0)="Yes",Moved,"")&amp;" __/__ ",IF(VLOOKUP(L13,ActivityList[],10,0)="Completed",Completed&amp;" ",Revoked&amp;" ")),IF(VLOOKUP(L13,ActivityList[],10,0)="Revoked",Revoked&amp;" ",TEXT(VLOOKUP(L13,ActivityList[],11,0)," d/m | ")))&amp;VLOOKUP(L13,ActivityList[],8,0)&amp;IF(VLOOKUP(L13,ActivityList[],13,0)="Yes"," "&amp;Map,"")&amp;IF(VLOOKUP(L13,ActivityList[],14,0)="Yes"," "&amp;Timeline,IF(VLOOKUP(L13,ActivityList[],14,0)="Figure"," "&amp;Timeline&amp;Figure,""))</f>
        <v>ƒ __/__ Ch.11</v>
      </c>
      <c r="E13" s="147" t="str">
        <f>IF(E$43="",IF(VLOOKUP(M13,ActivityList[],10,0)="Planned",Planned&amp;IF(VLOOKUP(M13,ActivityList[],12,0)="Yes",Moved,"")&amp;" __/__ ",IF(VLOOKUP(M13,ActivityList[],10,0)="Completed",Completed&amp;" ",Revoked&amp;" ")),IF(VLOOKUP(M13,ActivityList[],10,0)="Revoked",Revoked&amp;" ",TEXT(VLOOKUP(M13,ActivityList[],11,0)," d/m | ")))&amp;VLOOKUP(M13,ActivityList[],8,0)&amp;IF(VLOOKUP(M13,ActivityList[],13,0)="Yes"," "&amp;Map,"")&amp;IF(VLOOKUP(M13,ActivityList[],14,0)="Yes"," "&amp;Timeline,IF(VLOOKUP(M13,ActivityList[],14,0)="Figure"," "&amp;Timeline&amp;Figure,""))</f>
        <v>ƒ __/__ Ch.12</v>
      </c>
      <c r="F13" s="147" t="str">
        <f>IF(F$43="",IF(VLOOKUP(N13,ActivityList[],10,0)="Planned",Planned&amp;IF(VLOOKUP(N13,ActivityList[],12,0)="Yes",Moved,"")&amp;" __/__ ",IF(VLOOKUP(N13,ActivityList[],10,0)="Completed",Completed&amp;" ",Revoked&amp;" ")),IF(VLOOKUP(N13,ActivityList[],10,0)="Revoked",Revoked&amp;" ",TEXT(VLOOKUP(N13,ActivityList[],11,0)," d/m | ")))&amp;VLOOKUP(N13,ActivityList[],8,0)&amp;IF(VLOOKUP(N13,ActivityList[],13,0)="Yes"," "&amp;Map,"")&amp;IF(VLOOKUP(N13,ActivityList[],14,0)="Yes"," "&amp;Timeline,IF(VLOOKUP(N13,ActivityList[],14,0)="Figure"," "&amp;Timeline&amp;Figure,""))</f>
        <v>ƒ __/__ Ch.13</v>
      </c>
      <c r="G13" s="147" t="str">
        <f>IF(G$43="",IF(VLOOKUP(O13,ActivityList[],10,0)="Planned",Planned&amp;IF(VLOOKUP(O13,ActivityList[],12,0)="Yes",Moved,"")&amp;" __/__ ",IF(VLOOKUP(O13,ActivityList[],10,0)="Completed",Completed&amp;" ",Revoked&amp;" ")),IF(VLOOKUP(O13,ActivityList[],10,0)="Revoked",Revoked&amp;" ",TEXT(VLOOKUP(O13,ActivityList[],11,0)," d/m | ")))&amp;VLOOKUP(O13,ActivityList[],8,0)&amp;IF(VLOOKUP(O13,ActivityList[],13,0)="Yes"," "&amp;Map,"")&amp;IF(VLOOKUP(O13,ActivityList[],14,0)="Yes"," "&amp;Timeline,IF(VLOOKUP(O13,ActivityList[],14,0)="Figure"," "&amp;Timeline&amp;Figure,""))</f>
        <v>ƒ __/__ Ch.14</v>
      </c>
      <c r="H13" s="125" t="e">
        <f>IF(H$43="",IF(VLOOKUP(P13,ActivityList[],10,0)="Planned",Planned&amp;IF(VLOOKUP(P13,ActivityList[],12,0)="Yes",Moved,"")&amp;" __/__ ",IF(VLOOKUP(P13,ActivityList[],10,0)="Completed",Completed&amp;" ",Revoked&amp;" ")),IF(VLOOKUP(P13,ActivityList[],10,0)="Revoked",Revoked&amp;" ",TEXT(VLOOKUP(P13,ActivityList[],11,0)," d/m | ")))&amp;VLOOKUP(P13,ActivityList[],8,0)&amp;IF(VLOOKUP(P13,ActivityList[],13,0)="Yes"," "&amp;Map,"")&amp;IF(VLOOKUP(P13,ActivityList[],14,0)="Yes"," "&amp;Timeline,IF(VLOOKUP(P13,ActivityList[],14,0)="Figure"," "&amp;Timeline&amp;Figure,""))</f>
        <v>#N/A</v>
      </c>
      <c r="J13" s="222" t="str">
        <f t="shared" si="2"/>
        <v>Foundation</v>
      </c>
      <c r="K13" s="65" t="str">
        <f t="shared" si="0"/>
        <v>Young Fu of the Upper Yangtze</v>
      </c>
      <c r="L13" s="65" t="str">
        <f t="shared" si="5"/>
        <v>FoundationYoung Fu of the Upper Yangtze26</v>
      </c>
      <c r="M13" s="65" t="str">
        <f t="shared" si="5"/>
        <v>FoundationYoung Fu of the Upper Yangtze27</v>
      </c>
      <c r="N13" s="65" t="str">
        <f t="shared" si="5"/>
        <v>FoundationYoung Fu of the Upper Yangtze28</v>
      </c>
      <c r="O13" s="65" t="str">
        <f t="shared" si="5"/>
        <v>FoundationYoung Fu of the Upper Yangtze29</v>
      </c>
      <c r="P13" s="65" t="str">
        <f t="shared" si="5"/>
        <v>FoundationYoung Fu of the Upper Yangtze30</v>
      </c>
      <c r="Q13" s="65"/>
      <c r="R13" s="66" t="str">
        <f>IF(ISNA(VLOOKUP(L13,ActivityList[],10,0)),"",IF(ISBLANK(VLOOKUP(L13,ActivityList[],10,0)),"",VLOOKUP(L13,ActivityList[],10,0)))</f>
        <v>Planned</v>
      </c>
      <c r="S13" s="66" t="str">
        <f>IF(ISNA(VLOOKUP(M13,ActivityList[],10,0)),"",IF(ISBLANK(VLOOKUP(M13,ActivityList[],10,0)),"",VLOOKUP(M13,ActivityList[],10,0)))</f>
        <v>Planned</v>
      </c>
      <c r="T13" s="66" t="str">
        <f>IF(ISNA(VLOOKUP(N13,ActivityList[],10,0)),"",IF(ISBLANK(VLOOKUP(N13,ActivityList[],10,0)),"",VLOOKUP(N13,ActivityList[],10,0)))</f>
        <v>Planned</v>
      </c>
      <c r="U13" s="66" t="str">
        <f>IF(ISNA(VLOOKUP(O13,ActivityList[],10,0)),"",IF(ISBLANK(VLOOKUP(O13,ActivityList[],10,0)),"",VLOOKUP(O13,ActivityList[],10,0)))</f>
        <v>Planned</v>
      </c>
      <c r="V13" s="66" t="str">
        <f>IF(ISNA(VLOOKUP(P13,ActivityList[],10,0)),"",IF(ISBLANK(VLOOKUP(P13,ActivityList[],10,0)),"",VLOOKUP(P13,ActivityList[],10,0)))</f>
        <v/>
      </c>
    </row>
    <row r="14" spans="1:22" ht="15" customHeight="1" x14ac:dyDescent="0.25">
      <c r="A14" s="259"/>
      <c r="B14" s="263"/>
      <c r="C14" s="127" t="s">
        <v>1910</v>
      </c>
      <c r="D14" s="123" t="str">
        <f>IF(D$43="",IF(VLOOKUP(L14,ActivityList[],10,0)="Planned",Planned&amp;IF(VLOOKUP(L14,ActivityList[],12,0)="Yes",Moved,"")&amp;" __/__ ",IF(VLOOKUP(L14,ActivityList[],10,0)="Completed",Completed&amp;" ",Revoked&amp;" ")),IF(VLOOKUP(L14,ActivityList[],10,0)="Revoked",Revoked&amp;" ",TEXT(VLOOKUP(L14,ActivityList[],11,0)," d/m | ")))&amp;VLOOKUP(L14,ActivityList[],8,0)&amp;IF(VLOOKUP(L14,ActivityList[],13,0)="Yes"," "&amp;Map,"")&amp;IF(VLOOKUP(L14,ActivityList[],14,0)="Yes"," "&amp;Timeline,IF(VLOOKUP(L14,ActivityList[],14,0)="Figure"," "&amp;Timeline&amp;Figure,""))</f>
        <v>ƒ __/__ Chs.1-2 Ǽ</v>
      </c>
      <c r="E14" s="123" t="str">
        <f>IF(E$43="",IF(VLOOKUP(M14,ActivityList[],10,0)="Planned",Planned&amp;IF(VLOOKUP(M14,ActivityList[],12,0)="Yes",Moved,"")&amp;" __/__ ",IF(VLOOKUP(M14,ActivityList[],10,0)="Completed",Completed&amp;" ",Revoked&amp;" ")),IF(VLOOKUP(M14,ActivityList[],10,0)="Revoked",Revoked&amp;" ",TEXT(VLOOKUP(M14,ActivityList[],11,0)," d/m | ")))&amp;VLOOKUP(M14,ActivityList[],8,0)&amp;IF(VLOOKUP(M14,ActivityList[],13,0)="Yes"," "&amp;Map,"")&amp;IF(VLOOKUP(M14,ActivityList[],14,0)="Yes"," "&amp;Timeline,IF(VLOOKUP(M14,ActivityList[],14,0)="Figure"," "&amp;Timeline&amp;Figure,""))</f>
        <v>ƒ __/__ Chs.3-5</v>
      </c>
      <c r="F14" s="123" t="str">
        <f>IF(F$43="",IF(VLOOKUP(N14,ActivityList[],10,0)="Planned",Planned&amp;IF(VLOOKUP(N14,ActivityList[],12,0)="Yes",Moved,"")&amp;" __/__ ",IF(VLOOKUP(N14,ActivityList[],10,0)="Completed",Completed&amp;" ",Revoked&amp;" ")),IF(VLOOKUP(N14,ActivityList[],10,0)="Revoked",Revoked&amp;" ",TEXT(VLOOKUP(N14,ActivityList[],11,0)," d/m | ")))&amp;VLOOKUP(N14,ActivityList[],8,0)&amp;IF(VLOOKUP(N14,ActivityList[],13,0)="Yes"," "&amp;Map,"")&amp;IF(VLOOKUP(N14,ActivityList[],14,0)="Yes"," "&amp;Timeline,IF(VLOOKUP(N14,ActivityList[],14,0)="Figure"," "&amp;Timeline&amp;Figure,""))</f>
        <v>ƒ __/__ Chs.6-7</v>
      </c>
      <c r="G14" s="123" t="str">
        <f>IF(G$43="",IF(VLOOKUP(O14,ActivityList[],10,0)="Planned",Planned&amp;IF(VLOOKUP(O14,ActivityList[],12,0)="Yes",Moved,"")&amp;" __/__ ",IF(VLOOKUP(O14,ActivityList[],10,0)="Completed",Completed&amp;" ",Revoked&amp;" ")),IF(VLOOKUP(O14,ActivityList[],10,0)="Revoked",Revoked&amp;" ",TEXT(VLOOKUP(O14,ActivityList[],11,0)," d/m | ")))&amp;VLOOKUP(O14,ActivityList[],8,0)&amp;IF(VLOOKUP(O14,ActivityList[],13,0)="Yes"," "&amp;Map,"")&amp;IF(VLOOKUP(O14,ActivityList[],14,0)="Yes"," "&amp;Timeline,IF(VLOOKUP(O14,ActivityList[],14,0)="Figure"," "&amp;Timeline&amp;Figure,""))</f>
        <v>ƒ __/__ Chs.8-9</v>
      </c>
      <c r="H14" s="124" t="str">
        <f>IF(H$43="",IF(VLOOKUP(P14,ActivityList[],10,0)="Planned",Planned&amp;IF(VLOOKUP(P14,ActivityList[],12,0)="Yes",Moved,"")&amp;" __/__ ",IF(VLOOKUP(P14,ActivityList[],10,0)="Completed",Completed&amp;" ",Revoked&amp;" ")),IF(VLOOKUP(P14,ActivityList[],10,0)="Revoked",Revoked&amp;" ",TEXT(VLOOKUP(P14,ActivityList[],11,0)," d/m | ")))&amp;VLOOKUP(P14,ActivityList[],8,0)&amp;IF(VLOOKUP(P14,ActivityList[],13,0)="Yes"," "&amp;Map,"")&amp;IF(VLOOKUP(P14,ActivityList[],14,0)="Yes"," "&amp;Timeline,IF(VLOOKUP(P14,ActivityList[],14,0)="Figure"," "&amp;Timeline&amp;Figure,""))</f>
        <v>ƒ __/__ Chs.10-12</v>
      </c>
      <c r="J14" s="222" t="str">
        <f t="shared" si="2"/>
        <v>Foundation</v>
      </c>
      <c r="K14" s="65" t="str">
        <f t="shared" ref="K14:K16" si="6">C14</f>
        <v>The Kite Fighters</v>
      </c>
      <c r="L14" s="65" t="str">
        <f t="shared" ref="L14:P15" si="7">$J14&amp;$K14&amp;L$4</f>
        <v>FoundationThe Kite Fighters26</v>
      </c>
      <c r="M14" s="65" t="str">
        <f t="shared" si="7"/>
        <v>FoundationThe Kite Fighters27</v>
      </c>
      <c r="N14" s="65" t="str">
        <f t="shared" si="7"/>
        <v>FoundationThe Kite Fighters28</v>
      </c>
      <c r="O14" s="65" t="str">
        <f t="shared" si="7"/>
        <v>FoundationThe Kite Fighters29</v>
      </c>
      <c r="P14" s="65" t="str">
        <f t="shared" si="7"/>
        <v>FoundationThe Kite Fighters30</v>
      </c>
      <c r="Q14" s="65"/>
      <c r="R14" s="66" t="str">
        <f>IF(ISNA(VLOOKUP(L14,ActivityList[],10,0)),"",IF(ISBLANK(VLOOKUP(L14,ActivityList[],10,0)),"",VLOOKUP(L14,ActivityList[],10,0)))</f>
        <v>Planned</v>
      </c>
      <c r="S14" s="66" t="str">
        <f>IF(ISNA(VLOOKUP(M14,ActivityList[],10,0)),"",IF(ISBLANK(VLOOKUP(M14,ActivityList[],10,0)),"",VLOOKUP(M14,ActivityList[],10,0)))</f>
        <v>Planned</v>
      </c>
      <c r="T14" s="66" t="str">
        <f>IF(ISNA(VLOOKUP(N14,ActivityList[],10,0)),"",IF(ISBLANK(VLOOKUP(N14,ActivityList[],10,0)),"",VLOOKUP(N14,ActivityList[],10,0)))</f>
        <v>Planned</v>
      </c>
      <c r="U14" s="66" t="str">
        <f>IF(ISNA(VLOOKUP(O14,ActivityList[],10,0)),"",IF(ISBLANK(VLOOKUP(O14,ActivityList[],10,0)),"",VLOOKUP(O14,ActivityList[],10,0)))</f>
        <v>Planned</v>
      </c>
      <c r="V14" s="66" t="str">
        <f>IF(ISNA(VLOOKUP(P14,ActivityList[],10,0)),"",IF(ISBLANK(VLOOKUP(P14,ActivityList[],10,0)),"",VLOOKUP(P14,ActivityList[],10,0)))</f>
        <v>Planned</v>
      </c>
    </row>
    <row r="15" spans="1:22" ht="15" customHeight="1" thickBot="1" x14ac:dyDescent="0.3">
      <c r="A15" s="259"/>
      <c r="B15" s="263"/>
      <c r="C15" s="127" t="s">
        <v>1923</v>
      </c>
      <c r="D15" s="152" t="e">
        <f>IF(D$43="",IF(VLOOKUP(L15,ActivityList[],10,0)="Planned",Planned&amp;IF(VLOOKUP(L15,ActivityList[],12,0)="Yes",Moved,"")&amp;" __/__ ",IF(VLOOKUP(L15,ActivityList[],10,0)="Completed",Completed&amp;" ",Revoked&amp;" ")),IF(VLOOKUP(L15,ActivityList[],10,0)="Revoked",Revoked&amp;" ",TEXT(VLOOKUP(L15,ActivityList[],11,0)," d/m | ")))&amp;VLOOKUP(L15,ActivityList[],8,0)&amp;IF(VLOOKUP(L15,ActivityList[],13,0)="Yes"," "&amp;Map,"")&amp;IF(VLOOKUP(L15,ActivityList[],14,0)="Yes"," "&amp;Timeline,IF(VLOOKUP(L15,ActivityList[],14,0)="Figure"," "&amp;Timeline&amp;Figure,""))</f>
        <v>#N/A</v>
      </c>
      <c r="E15" s="152" t="e">
        <f>IF(E$43="",IF(VLOOKUP(M15,ActivityList[],10,0)="Planned",Planned&amp;IF(VLOOKUP(M15,ActivityList[],12,0)="Yes",Moved,"")&amp;" __/__ ",IF(VLOOKUP(M15,ActivityList[],10,0)="Completed",Completed&amp;" ",Revoked&amp;" ")),IF(VLOOKUP(M15,ActivityList[],10,0)="Revoked",Revoked&amp;" ",TEXT(VLOOKUP(M15,ActivityList[],11,0)," d/m | ")))&amp;VLOOKUP(M15,ActivityList[],8,0)&amp;IF(VLOOKUP(M15,ActivityList[],13,0)="Yes"," "&amp;Map,"")&amp;IF(VLOOKUP(M15,ActivityList[],14,0)="Yes"," "&amp;Timeline,IF(VLOOKUP(M15,ActivityList[],14,0)="Figure"," "&amp;Timeline&amp;Figure,""))</f>
        <v>#N/A</v>
      </c>
      <c r="F15" s="152" t="e">
        <f>IF(F$43="",IF(VLOOKUP(N15,ActivityList[],10,0)="Planned",Planned&amp;IF(VLOOKUP(N15,ActivityList[],12,0)="Yes",Moved,"")&amp;" __/__ ",IF(VLOOKUP(N15,ActivityList[],10,0)="Completed",Completed&amp;" ",Revoked&amp;" ")),IF(VLOOKUP(N15,ActivityList[],10,0)="Revoked",Revoked&amp;" ",TEXT(VLOOKUP(N15,ActivityList[],11,0)," d/m | ")))&amp;VLOOKUP(N15,ActivityList[],8,0)&amp;IF(VLOOKUP(N15,ActivityList[],13,0)="Yes"," "&amp;Map,"")&amp;IF(VLOOKUP(N15,ActivityList[],14,0)="Yes"," "&amp;Timeline,IF(VLOOKUP(N15,ActivityList[],14,0)="Figure"," "&amp;Timeline&amp;Figure,""))</f>
        <v>#N/A</v>
      </c>
      <c r="G15" s="152" t="e">
        <f>IF(G$43="",IF(VLOOKUP(O15,ActivityList[],10,0)="Planned",Planned&amp;IF(VLOOKUP(O15,ActivityList[],12,0)="Yes",Moved,"")&amp;" __/__ ",IF(VLOOKUP(O15,ActivityList[],10,0)="Completed",Completed&amp;" ",Revoked&amp;" ")),IF(VLOOKUP(O15,ActivityList[],10,0)="Revoked",Revoked&amp;" ",TEXT(VLOOKUP(O15,ActivityList[],11,0)," d/m | ")))&amp;VLOOKUP(O15,ActivityList[],8,0)&amp;IF(VLOOKUP(O15,ActivityList[],13,0)="Yes"," "&amp;Map,"")&amp;IF(VLOOKUP(O15,ActivityList[],14,0)="Yes"," "&amp;Timeline,IF(VLOOKUP(O15,ActivityList[],14,0)="Figure"," "&amp;Timeline&amp;Figure,""))</f>
        <v>#N/A</v>
      </c>
      <c r="H15" s="153" t="e">
        <f>IF(H$43="",IF(VLOOKUP(P15,ActivityList[],10,0)="Planned",Planned&amp;IF(VLOOKUP(P15,ActivityList[],12,0)="Yes",Moved,"")&amp;" __/__ ",IF(VLOOKUP(P15,ActivityList[],10,0)="Completed",Completed&amp;" ",Revoked&amp;" ")),IF(VLOOKUP(P15,ActivityList[],10,0)="Revoked",Revoked&amp;" ",TEXT(VLOOKUP(P15,ActivityList[],11,0)," d/m | ")))&amp;VLOOKUP(P15,ActivityList[],8,0)&amp;IF(VLOOKUP(P15,ActivityList[],13,0)="Yes"," "&amp;Map,"")&amp;IF(VLOOKUP(P15,ActivityList[],14,0)="Yes"," "&amp;Timeline,IF(VLOOKUP(P15,ActivityList[],14,0)="Figure"," "&amp;Timeline&amp;Figure,""))</f>
        <v>#N/A</v>
      </c>
      <c r="J15" s="222" t="str">
        <f t="shared" si="2"/>
        <v>Foundation</v>
      </c>
      <c r="K15" s="65" t="str">
        <f t="shared" si="6"/>
        <v>The Big Wave</v>
      </c>
      <c r="L15" s="65" t="str">
        <f t="shared" si="7"/>
        <v>FoundationThe Big Wave26</v>
      </c>
      <c r="M15" s="65" t="str">
        <f t="shared" si="7"/>
        <v>FoundationThe Big Wave27</v>
      </c>
      <c r="N15" s="65" t="str">
        <f t="shared" si="7"/>
        <v>FoundationThe Big Wave28</v>
      </c>
      <c r="O15" s="65" t="str">
        <f t="shared" si="7"/>
        <v>FoundationThe Big Wave29</v>
      </c>
      <c r="P15" s="65" t="str">
        <f t="shared" si="7"/>
        <v>FoundationThe Big Wave30</v>
      </c>
      <c r="Q15" s="65"/>
      <c r="R15" s="66" t="str">
        <f>IF(ISNA(VLOOKUP(L15,ActivityList[],10,0)),"",IF(ISBLANK(VLOOKUP(L15,ActivityList[],10,0)),"",VLOOKUP(L15,ActivityList[],10,0)))</f>
        <v/>
      </c>
      <c r="S15" s="66" t="str">
        <f>IF(ISNA(VLOOKUP(M15,ActivityList[],10,0)),"",IF(ISBLANK(VLOOKUP(M15,ActivityList[],10,0)),"",VLOOKUP(M15,ActivityList[],10,0)))</f>
        <v/>
      </c>
      <c r="T15" s="66" t="str">
        <f>IF(ISNA(VLOOKUP(N15,ActivityList[],10,0)),"",IF(ISBLANK(VLOOKUP(N15,ActivityList[],10,0)),"",VLOOKUP(N15,ActivityList[],10,0)))</f>
        <v/>
      </c>
      <c r="U15" s="66" t="str">
        <f>IF(ISNA(VLOOKUP(O15,ActivityList[],10,0)),"",IF(ISBLANK(VLOOKUP(O15,ActivityList[],10,0)),"",VLOOKUP(O15,ActivityList[],10,0)))</f>
        <v/>
      </c>
      <c r="V15" s="66" t="str">
        <f>IF(ISNA(VLOOKUP(P15,ActivityList[],10,0)),"",IF(ISBLANK(VLOOKUP(P15,ActivityList[],10,0)),"",VLOOKUP(P15,ActivityList[],10,0)))</f>
        <v/>
      </c>
    </row>
    <row r="16" spans="1:22" ht="24" customHeight="1" thickBot="1" x14ac:dyDescent="0.3">
      <c r="A16" s="259"/>
      <c r="B16" s="264"/>
      <c r="C16" s="201" t="s">
        <v>3279</v>
      </c>
      <c r="D16" s="164" t="str">
        <f>IF(D$43="",IF(VLOOKUP(L16,ActivityList[],10,0)="Planned",Planned&amp;IF(VLOOKUP(L16,ActivityList[],12,0)="Yes",Moved,"")&amp;" __/__ ",IF(VLOOKUP(L16,ActivityList[],10,0)="Completed",Completed&amp;" ",Revoked&amp;" ")),IF(VLOOKUP(L16,ActivityList[],10,0)="Revoked",Revoked&amp;" ",TEXT(VLOOKUP(L16,ActivityList[],11,0)," d/m | ")))&amp;VLOOKUP(L16,ActivityList[],8,0)&amp;IF(VLOOKUP(L16,ActivityList[],13,0)="Yes"," "&amp;Map,"")&amp;IF(VLOOKUP(L16,ActivityList[],14,0)="Yes"," "&amp;Timeline,IF(VLOOKUP(L16,ActivityList[],14,0)="Figure"," "&amp;Timeline&amp;Figure,""))</f>
        <v>ƒ __/__ pp.58-66 ǽ</v>
      </c>
      <c r="E16" s="164" t="str">
        <f>IF(E$43="",IF(VLOOKUP(M16,ActivityList[],10,0)="Planned",Planned&amp;IF(VLOOKUP(M16,ActivityList[],12,0)="Yes",Moved,"")&amp;" __/__ ",IF(VLOOKUP(M16,ActivityList[],10,0)="Completed",Completed&amp;" ",Revoked&amp;" ")),IF(VLOOKUP(M16,ActivityList[],10,0)="Revoked",Revoked&amp;" ",TEXT(VLOOKUP(M16,ActivityList[],11,0)," d/m | ")))&amp;VLOOKUP(M16,ActivityList[],8,0)&amp;IF(VLOOKUP(M16,ActivityList[],13,0)="Yes"," "&amp;Map,"")&amp;IF(VLOOKUP(M16,ActivityList[],14,0)="Yes"," "&amp;Timeline,IF(VLOOKUP(M16,ActivityList[],14,0)="Figure"," "&amp;Timeline&amp;Figure,""))</f>
        <v>ƒ __/__ pp.67-73</v>
      </c>
      <c r="F16" s="164" t="str">
        <f>IF(F$43="",IF(VLOOKUP(N16,ActivityList[],10,0)="Planned",Planned&amp;IF(VLOOKUP(N16,ActivityList[],12,0)="Yes",Moved,"")&amp;" __/__ ",IF(VLOOKUP(N16,ActivityList[],10,0)="Completed",Completed&amp;" ",Revoked&amp;" ")),IF(VLOOKUP(N16,ActivityList[],10,0)="Revoked",Revoked&amp;" ",TEXT(VLOOKUP(N16,ActivityList[],11,0)," d/m | ")))&amp;VLOOKUP(N16,ActivityList[],8,0)&amp;IF(VLOOKUP(N16,ActivityList[],13,0)="Yes"," "&amp;Map,"")&amp;IF(VLOOKUP(N16,ActivityList[],14,0)="Yes"," "&amp;Timeline,IF(VLOOKUP(N16,ActivityList[],14,0)="Figure"," "&amp;Timeline&amp;Figure,""))</f>
        <v>ƒ __/__ pp.74-82 Ǽ</v>
      </c>
      <c r="G16" s="164" t="str">
        <f>IF(G$43="",IF(VLOOKUP(O16,ActivityList[],10,0)="Planned",Planned&amp;IF(VLOOKUP(O16,ActivityList[],12,0)="Yes",Moved,"")&amp;" __/__ ",IF(VLOOKUP(O16,ActivityList[],10,0)="Completed",Completed&amp;" ",Revoked&amp;" ")),IF(VLOOKUP(O16,ActivityList[],10,0)="Revoked",Revoked&amp;" ",TEXT(VLOOKUP(O16,ActivityList[],11,0)," d/m | ")))&amp;VLOOKUP(O16,ActivityList[],8,0)&amp;IF(VLOOKUP(O16,ActivityList[],13,0)="Yes"," "&amp;Map,"")&amp;IF(VLOOKUP(O16,ActivityList[],14,0)="Yes"," "&amp;Timeline,IF(VLOOKUP(O16,ActivityList[],14,0)="Figure"," "&amp;Timeline&amp;Figure,""))</f>
        <v>ƒ __/__ pp.83-89</v>
      </c>
      <c r="H16" s="165" t="str">
        <f>IF(H$43="",IF(VLOOKUP(P16,ActivityList[],10,0)="Planned",Planned&amp;IF(VLOOKUP(P16,ActivityList[],12,0)="Yes",Moved,"")&amp;" __/__ ",IF(VLOOKUP(P16,ActivityList[],10,0)="Completed",Completed&amp;" ",Revoked&amp;" ")),IF(VLOOKUP(P16,ActivityList[],10,0)="Revoked",Revoked&amp;" ",TEXT(VLOOKUP(P16,ActivityList[],11,0)," d/m | ")))&amp;VLOOKUP(P16,ActivityList[],8,0)&amp;IF(VLOOKUP(P16,ActivityList[],13,0)="Yes"," "&amp;Map,"")&amp;IF(VLOOKUP(P16,ActivityList[],14,0)="Yes"," "&amp;Timeline,IF(VLOOKUP(P16,ActivityList[],14,0)="Figure"," "&amp;Timeline&amp;Figure,""))</f>
        <v>ƒ __/__ pp.90-100 Ǽ</v>
      </c>
      <c r="J16" s="222" t="str">
        <f t="shared" si="2"/>
        <v>Foundation</v>
      </c>
      <c r="K16" s="65" t="str">
        <f t="shared" si="6"/>
        <v>Freedom Train</v>
      </c>
      <c r="L16" s="65" t="str">
        <f t="shared" ref="L16:P16" si="8">$J16&amp;$K16&amp;L$4</f>
        <v>FoundationFreedom Train26</v>
      </c>
      <c r="M16" s="65" t="str">
        <f t="shared" si="8"/>
        <v>FoundationFreedom Train27</v>
      </c>
      <c r="N16" s="65" t="str">
        <f t="shared" si="8"/>
        <v>FoundationFreedom Train28</v>
      </c>
      <c r="O16" s="65" t="str">
        <f t="shared" si="8"/>
        <v>FoundationFreedom Train29</v>
      </c>
      <c r="P16" s="65" t="str">
        <f t="shared" si="8"/>
        <v>FoundationFreedom Train30</v>
      </c>
      <c r="Q16" s="65"/>
      <c r="R16" s="66" t="str">
        <f>IF(ISNA(VLOOKUP(L16,ActivityList[],10,0)),"",IF(ISBLANK(VLOOKUP(L16,ActivityList[],10,0)),"",VLOOKUP(L16,ActivityList[],10,0)))</f>
        <v>Planned</v>
      </c>
      <c r="S16" s="66" t="str">
        <f>IF(ISNA(VLOOKUP(M16,ActivityList[],10,0)),"",IF(ISBLANK(VLOOKUP(M16,ActivityList[],10,0)),"",VLOOKUP(M16,ActivityList[],10,0)))</f>
        <v>Planned</v>
      </c>
      <c r="T16" s="66" t="str">
        <f>IF(ISNA(VLOOKUP(N16,ActivityList[],10,0)),"",IF(ISBLANK(VLOOKUP(N16,ActivityList[],10,0)),"",VLOOKUP(N16,ActivityList[],10,0)))</f>
        <v>Planned</v>
      </c>
      <c r="U16" s="66" t="str">
        <f>IF(ISNA(VLOOKUP(O16,ActivityList[],10,0)),"",IF(ISBLANK(VLOOKUP(O16,ActivityList[],10,0)),"",VLOOKUP(O16,ActivityList[],10,0)))</f>
        <v>Planned</v>
      </c>
      <c r="V16" s="66" t="str">
        <f>IF(ISNA(VLOOKUP(P16,ActivityList[],10,0)),"",IF(ISBLANK(VLOOKUP(P16,ActivityList[],10,0)),"",VLOOKUP(P16,ActivityList[],10,0)))</f>
        <v>Planned</v>
      </c>
    </row>
    <row r="17" spans="1:22" ht="15" customHeight="1" x14ac:dyDescent="0.25">
      <c r="A17" s="257"/>
      <c r="B17" s="265"/>
      <c r="C17" s="180" t="s">
        <v>1715</v>
      </c>
      <c r="D17" s="181" t="str">
        <f>IF(D$43="",IF(VLOOKUP(L17,ActivityList[],10,0)="Planned",Planned&amp;IF(VLOOKUP(L17,ActivityList[],12,0)="Yes",Moved,"")&amp;" __/__ ",IF(VLOOKUP(L17,ActivityList[],10,0)="Completed",Completed&amp;" ",Revoked&amp;" ")),IF(VLOOKUP(L17,ActivityList[],10,0)="Revoked",Revoked&amp;" ",TEXT(VLOOKUP(L17,ActivityList[],11,0)," d/m | ")))&amp;VLOOKUP(L17,ActivityList[],8,0)&amp;IF(VLOOKUP(L17,ActivityList[],13,0)="Yes"," "&amp;Map,"")&amp;IF(VLOOKUP(L17,ActivityList[],14,0)="Yes"," "&amp;Timeline,IF(VLOOKUP(L17,ActivityList[],14,0)="Figure"," "&amp;Timeline&amp;Figure,""))</f>
        <v>ƒ __/__ p.27</v>
      </c>
      <c r="E17" s="181" t="str">
        <f>IF(E$43="",IF(VLOOKUP(M17,ActivityList[],10,0)="Planned",Planned&amp;IF(VLOOKUP(M17,ActivityList[],12,0)="Yes",Moved,"")&amp;" __/__ ",IF(VLOOKUP(M17,ActivityList[],10,0)="Completed",Completed&amp;" ",Revoked&amp;" ")),IF(VLOOKUP(M17,ActivityList[],10,0)="Revoked",Revoked&amp;" ",TEXT(VLOOKUP(M17,ActivityList[],11,0)," d/m | ")))&amp;VLOOKUP(M17,ActivityList[],8,0)&amp;IF(VLOOKUP(M17,ActivityList[],13,0)="Yes"," "&amp;Map,"")&amp;IF(VLOOKUP(M17,ActivityList[],14,0)="Yes"," "&amp;Timeline,IF(VLOOKUP(M17,ActivityList[],14,0)="Figure"," "&amp;Timeline&amp;Figure,""))</f>
        <v>ƒ __/__ p.29</v>
      </c>
      <c r="F17" s="181" t="str">
        <f>IF(F$43="",IF(VLOOKUP(N17,ActivityList[],10,0)="Planned",Planned&amp;IF(VLOOKUP(N17,ActivityList[],12,0)="Yes",Moved,"")&amp;" __/__ ",IF(VLOOKUP(N17,ActivityList[],10,0)="Completed",Completed&amp;" ",Revoked&amp;" ")),IF(VLOOKUP(N17,ActivityList[],10,0)="Revoked",Revoked&amp;" ",TEXT(VLOOKUP(N17,ActivityList[],11,0)," d/m | ")))&amp;VLOOKUP(N17,ActivityList[],8,0)&amp;IF(VLOOKUP(N17,ActivityList[],13,0)="Yes"," "&amp;Map,"")&amp;IF(VLOOKUP(N17,ActivityList[],14,0)="Yes"," "&amp;Timeline,IF(VLOOKUP(N17,ActivityList[],14,0)="Figure"," "&amp;Timeline&amp;Figure,""))</f>
        <v>ƒ __/__ p.30</v>
      </c>
      <c r="G17" s="181" t="str">
        <f>IF(G$43="",IF(VLOOKUP(O17,ActivityList[],10,0)="Planned",Planned&amp;IF(VLOOKUP(O17,ActivityList[],12,0)="Yes",Moved,"")&amp;" __/__ ",IF(VLOOKUP(O17,ActivityList[],10,0)="Completed",Completed&amp;" ",Revoked&amp;" ")),IF(VLOOKUP(O17,ActivityList[],10,0)="Revoked",Revoked&amp;" ",TEXT(VLOOKUP(O17,ActivityList[],11,0)," d/m | ")))&amp;VLOOKUP(O17,ActivityList[],8,0)&amp;IF(VLOOKUP(O17,ActivityList[],13,0)="Yes"," "&amp;Map,"")&amp;IF(VLOOKUP(O17,ActivityList[],14,0)="Yes"," "&amp;Timeline,IF(VLOOKUP(O17,ActivityList[],14,0)="Figure"," "&amp;Timeline&amp;Figure,""))</f>
        <v>ƒ __/__ pp.32-33</v>
      </c>
      <c r="H17" s="182" t="e">
        <f>IF(H$43="",IF(VLOOKUP(P17,ActivityList[],10,0)="Planned",Planned&amp;IF(VLOOKUP(P17,ActivityList[],12,0)="Yes",Moved,"")&amp;" __/__ ",IF(VLOOKUP(P17,ActivityList[],10,0)="Completed",Completed&amp;" ",Revoked&amp;" ")),IF(VLOOKUP(P17,ActivityList[],10,0)="Revoked",Revoked&amp;" ",TEXT(VLOOKUP(P17,ActivityList[],11,0)," d/m | ")))&amp;VLOOKUP(P17,ActivityList[],8,0)&amp;IF(VLOOKUP(P17,ActivityList[],13,0)="Yes"," "&amp;Map,"")&amp;IF(VLOOKUP(P17,ActivityList[],14,0)="Yes"," "&amp;Timeline,IF(VLOOKUP(P17,ActivityList[],14,0)="Figure"," "&amp;Timeline&amp;Figure,""))</f>
        <v>#N/A</v>
      </c>
      <c r="J17" s="222" t="str">
        <f t="shared" si="2"/>
        <v>Foundation</v>
      </c>
      <c r="K17" s="65" t="str">
        <f t="shared" si="0"/>
        <v>All the Small Poems</v>
      </c>
      <c r="L17" s="65" t="str">
        <f t="shared" ref="L17:P22" si="9">$J17&amp;$K17&amp;L$4</f>
        <v>FoundationAll the Small Poems26</v>
      </c>
      <c r="M17" s="65" t="str">
        <f t="shared" si="9"/>
        <v>FoundationAll the Small Poems27</v>
      </c>
      <c r="N17" s="65" t="str">
        <f t="shared" si="9"/>
        <v>FoundationAll the Small Poems28</v>
      </c>
      <c r="O17" s="65" t="str">
        <f t="shared" si="9"/>
        <v>FoundationAll the Small Poems29</v>
      </c>
      <c r="P17" s="65" t="str">
        <f t="shared" si="9"/>
        <v>FoundationAll the Small Poems30</v>
      </c>
      <c r="Q17" s="65"/>
      <c r="R17" s="66" t="str">
        <f>IF(R$4&gt;0,IF(ISNA(VLOOKUP(L17,ActivityList[],10,0)),"No Activity",IF(VLOOKUP(L17,ActivityList[],10,0)="Completed",VLOOKUP(L17,ActivityList[],11,0),VLOOKUP(L17,ActivityList[],10,0))),"No Class")</f>
        <v>Planned</v>
      </c>
      <c r="S17" s="66" t="str">
        <f>IF(S$4&gt;0,IF(ISNA(VLOOKUP(M17,ActivityList[],10,0)),"No Activity",IF(VLOOKUP(M17,ActivityList[],10,0)="Completed",VLOOKUP(M17,ActivityList[],11,0),VLOOKUP(M17,ActivityList[],10,0))),"No Class")</f>
        <v>Planned</v>
      </c>
      <c r="T17" s="66" t="str">
        <f>IF(T$4&gt;0,IF(ISNA(VLOOKUP(N17,ActivityList[],10,0)),"No Activity",IF(VLOOKUP(N17,ActivityList[],10,0)="Completed",VLOOKUP(N17,ActivityList[],11,0),VLOOKUP(N17,ActivityList[],10,0))),"No Class")</f>
        <v>Planned</v>
      </c>
      <c r="U17" s="66" t="str">
        <f>IF(U$4&gt;0,IF(ISNA(VLOOKUP(O17,ActivityList[],10,0)),"No Activity",IF(VLOOKUP(O17,ActivityList[],10,0)="Completed",VLOOKUP(O17,ActivityList[],11,0),VLOOKUP(O17,ActivityList[],10,0))),"No Class")</f>
        <v>Planned</v>
      </c>
      <c r="V17" s="66" t="str">
        <f>IF(V$4&gt;0,IF(ISNA(VLOOKUP(P17,ActivityList[],10,0)),"No Activity",IF(VLOOKUP(P17,ActivityList[],10,0)="Completed",VLOOKUP(P17,ActivityList[],11,0),VLOOKUP(P17,ActivityList[],10,0))),"No Class")</f>
        <v>No Activity</v>
      </c>
    </row>
    <row r="18" spans="1:22" ht="15" customHeight="1" x14ac:dyDescent="0.25">
      <c r="A18" s="255" t="s">
        <v>2</v>
      </c>
      <c r="B18" s="272" t="s">
        <v>4</v>
      </c>
      <c r="C18" s="167" t="s">
        <v>333</v>
      </c>
      <c r="D18" s="150" t="str">
        <f>IF(D$43="",IF(VLOOKUP(L18,ActivityList[],10,0)="Planned",Planned&amp;IF(VLOOKUP(L18,ActivityList[],12,0)="Yes",Moved,"")&amp;" __/__ ",IF(VLOOKUP(L18,ActivityList[],10,0)="Completed",Completed&amp;" ",Revoked&amp;" ")),IF(VLOOKUP(L18,ActivityList[],10,0)="Revoked",Revoked&amp;" ",TEXT(VLOOKUP(L18,ActivityList[],11,0)," d/m | ")))&amp;VLOOKUP(L18,ActivityList[],8,0)&amp;IF(VLOOKUP(L18,ActivityList[],13,0)="Yes"," "&amp;Map,"")&amp;IF(VLOOKUP(L18,ActivityList[],14,0)="Yes"," "&amp;Timeline,IF(VLOOKUP(L18,ActivityList[],14,0)="Figure"," "&amp;Timeline&amp;Figure,""))</f>
        <v>ƒ __/__ Journal</v>
      </c>
      <c r="E18" s="150" t="str">
        <f>IF(E$43="",IF(VLOOKUP(M18,ActivityList[],10,0)="Planned",Planned&amp;IF(VLOOKUP(M18,ActivityList[],12,0)="Yes",Moved,"")&amp;" __/__ ",IF(VLOOKUP(M18,ActivityList[],10,0)="Completed",Completed&amp;" ",Revoked&amp;" ")),IF(VLOOKUP(M18,ActivityList[],10,0)="Revoked",Revoked&amp;" ",TEXT(VLOOKUP(M18,ActivityList[],11,0)," d/m | ")))&amp;VLOOKUP(M18,ActivityList[],8,0)&amp;IF(VLOOKUP(M18,ActivityList[],13,0)="Yes"," "&amp;Map,"")&amp;IF(VLOOKUP(M18,ActivityList[],14,0)="Yes"," "&amp;Timeline,IF(VLOOKUP(M18,ActivityList[],14,0)="Figure"," "&amp;Timeline&amp;Figure,""))</f>
        <v>ƒ __/__ Journal</v>
      </c>
      <c r="F18" s="150" t="str">
        <f>IF(F$43="",IF(VLOOKUP(N18,ActivityList[],10,0)="Planned",Planned&amp;IF(VLOOKUP(N18,ActivityList[],12,0)="Yes",Moved,"")&amp;" __/__ ",IF(VLOOKUP(N18,ActivityList[],10,0)="Completed",Completed&amp;" ",Revoked&amp;" ")),IF(VLOOKUP(N18,ActivityList[],10,0)="Revoked",Revoked&amp;" ",TEXT(VLOOKUP(N18,ActivityList[],11,0)," d/m | ")))&amp;VLOOKUP(N18,ActivityList[],8,0)&amp;IF(VLOOKUP(N18,ActivityList[],13,0)="Yes"," "&amp;Map,"")&amp;IF(VLOOKUP(N18,ActivityList[],14,0)="Yes"," "&amp;Timeline,IF(VLOOKUP(N18,ActivityList[],14,0)="Figure"," "&amp;Timeline&amp;Figure,""))</f>
        <v>ƒ __/__ Journal</v>
      </c>
      <c r="G18" s="150" t="str">
        <f>IF(G$43="",IF(VLOOKUP(O18,ActivityList[],10,0)="Planned",Planned&amp;IF(VLOOKUP(O18,ActivityList[],12,0)="Yes",Moved,"")&amp;" __/__ ",IF(VLOOKUP(O18,ActivityList[],10,0)="Completed",Completed&amp;" ",Revoked&amp;" ")),IF(VLOOKUP(O18,ActivityList[],10,0)="Revoked",Revoked&amp;" ",TEXT(VLOOKUP(O18,ActivityList[],11,0)," d/m | ")))&amp;VLOOKUP(O18,ActivityList[],8,0)&amp;IF(VLOOKUP(O18,ActivityList[],13,0)="Yes"," "&amp;Map,"")&amp;IF(VLOOKUP(O18,ActivityList[],14,0)="Yes"," "&amp;Timeline,IF(VLOOKUP(O18,ActivityList[],14,0)="Figure"," "&amp;Timeline&amp;Figure,""))</f>
        <v>ƒ __/__ Journal</v>
      </c>
      <c r="H18" s="151" t="str">
        <f>IF(H$43="",IF(VLOOKUP(P18,ActivityList[],10,0)="Planned",Planned&amp;IF(VLOOKUP(P18,ActivityList[],12,0)="Yes",Moved,"")&amp;" __/__ ",IF(VLOOKUP(P18,ActivityList[],10,0)="Completed",Completed&amp;" ",Revoked&amp;" ")),IF(VLOOKUP(P18,ActivityList[],10,0)="Revoked",Revoked&amp;" ",TEXT(VLOOKUP(P18,ActivityList[],11,0)," d/m | ")))&amp;VLOOKUP(P18,ActivityList[],8,0)&amp;IF(VLOOKUP(P18,ActivityList[],13,0)="Yes"," "&amp;Map,"")&amp;IF(VLOOKUP(P18,ActivityList[],14,0)="Yes"," "&amp;Timeline,IF(VLOOKUP(P18,ActivityList[],14,0)="Figure"," "&amp;Timeline&amp;Figure,""))</f>
        <v>ƒ __/__ Journal</v>
      </c>
      <c r="J18" s="222" t="str">
        <f t="shared" si="2"/>
        <v>Language Arts</v>
      </c>
      <c r="K18" s="55" t="str">
        <f t="shared" si="0"/>
        <v>+ Journal: Ethan</v>
      </c>
      <c r="L18" s="55" t="str">
        <f t="shared" si="9"/>
        <v>Language Arts+ Journal: Ethan26</v>
      </c>
      <c r="M18" s="55" t="str">
        <f t="shared" si="9"/>
        <v>Language Arts+ Journal: Ethan27</v>
      </c>
      <c r="N18" s="55" t="str">
        <f t="shared" si="9"/>
        <v>Language Arts+ Journal: Ethan28</v>
      </c>
      <c r="O18" s="55" t="str">
        <f t="shared" si="9"/>
        <v>Language Arts+ Journal: Ethan29</v>
      </c>
      <c r="P18" s="55" t="str">
        <f t="shared" si="9"/>
        <v>Language Arts+ Journal: Ethan30</v>
      </c>
      <c r="Q18" s="55" t="s">
        <v>76</v>
      </c>
      <c r="R18" s="66" t="str">
        <f>IF(R$4&gt;0,IF(ISNA(VLOOKUP(L18,ActivityList[],10,0)),"No Activity",IF(VLOOKUP(L18,ActivityList[],10,0)="Completed",VLOOKUP(L18,ActivityList[],11,0),VLOOKUP(L18,ActivityList[],10,0))),"No Class")</f>
        <v>Planned</v>
      </c>
      <c r="S18" s="66" t="str">
        <f>IF(S$4&gt;0,IF(ISNA(VLOOKUP(M18,ActivityList[],10,0)),"No Activity",IF(VLOOKUP(M18,ActivityList[],10,0)="Completed",VLOOKUP(M18,ActivityList[],11,0),VLOOKUP(M18,ActivityList[],10,0))),"No Class")</f>
        <v>Planned</v>
      </c>
      <c r="T18" s="66" t="str">
        <f>IF(T$4&gt;0,IF(ISNA(VLOOKUP(N18,ActivityList[],10,0)),"No Activity",IF(VLOOKUP(N18,ActivityList[],10,0)="Completed",VLOOKUP(N18,ActivityList[],11,0),VLOOKUP(N18,ActivityList[],10,0))),"No Class")</f>
        <v>Planned</v>
      </c>
      <c r="U18" s="66" t="str">
        <f>IF(U$4&gt;0,IF(ISNA(VLOOKUP(O18,ActivityList[],10,0)),"No Activity",IF(VLOOKUP(O18,ActivityList[],10,0)="Completed",VLOOKUP(O18,ActivityList[],11,0),VLOOKUP(O18,ActivityList[],10,0))),"No Class")</f>
        <v>Planned</v>
      </c>
      <c r="V18" s="66" t="str">
        <f>IF(V$4&gt;0,IF(ISNA(VLOOKUP(P18,ActivityList[],10,0)),"No Activity",IF(VLOOKUP(P18,ActivityList[],10,0)="Completed",VLOOKUP(P18,ActivityList[],11,0),VLOOKUP(P18,ActivityList[],10,0))),"No Class")</f>
        <v>Planned</v>
      </c>
    </row>
    <row r="19" spans="1:22" ht="15" customHeight="1" x14ac:dyDescent="0.25">
      <c r="A19" s="256"/>
      <c r="B19" s="273"/>
      <c r="C19" s="168" t="s">
        <v>3402</v>
      </c>
      <c r="D19" s="123" t="str">
        <f>IF(D$43="",IF(VLOOKUP(L19,ActivityList[],10,0)="Planned",Planned&amp;IF(VLOOKUP(L19,ActivityList[],12,0)="Yes",Moved,"")&amp;" __/__ ",IF(VLOOKUP(L19,ActivityList[],10,0)="Completed",Completed&amp;" ",Revoked&amp;" ")),IF(VLOOKUP(L19,ActivityList[],10,0)="Revoked",Revoked&amp;" ",TEXT(VLOOKUP(L19,ActivityList[],11,0)," d/m | ")))&amp;VLOOKUP(L19,ActivityList[],8,0)&amp;IF(VLOOKUP(L19,ActivityList[],13,0)="Yes"," "&amp;Map,"")&amp;IF(VLOOKUP(L19,ActivityList[],14,0)="Yes"," "&amp;Timeline,IF(VLOOKUP(L19,ActivityList[],14,0)="Figure"," "&amp;Timeline&amp;Figure,""))</f>
        <v>ƒ __/__ Mem. Verse</v>
      </c>
      <c r="E19" s="123" t="e">
        <f>IF(E$43="",IF(VLOOKUP(M19,ActivityList[],10,0)="Planned",Planned&amp;IF(VLOOKUP(M19,ActivityList[],12,0)="Yes",Moved,"")&amp;" __/__ ",IF(VLOOKUP(M19,ActivityList[],10,0)="Completed",Completed&amp;" ",Revoked&amp;" ")),IF(VLOOKUP(M19,ActivityList[],10,0)="Revoked",Revoked&amp;" ",TEXT(VLOOKUP(M19,ActivityList[],11,0)," d/m | ")))&amp;VLOOKUP(M19,ActivityList[],8,0)&amp;IF(VLOOKUP(M19,ActivityList[],13,0)="Yes"," "&amp;Map,"")&amp;IF(VLOOKUP(M19,ActivityList[],14,0)="Yes"," "&amp;Timeline,IF(VLOOKUP(M19,ActivityList[],14,0)="Figure"," "&amp;Timeline&amp;Figure,""))</f>
        <v>#N/A</v>
      </c>
      <c r="F19" s="123" t="e">
        <f>IF(F$43="",IF(VLOOKUP(N19,ActivityList[],10,0)="Planned",Planned&amp;IF(VLOOKUP(N19,ActivityList[],12,0)="Yes",Moved,"")&amp;" __/__ ",IF(VLOOKUP(N19,ActivityList[],10,0)="Completed",Completed&amp;" ",Revoked&amp;" ")),IF(VLOOKUP(N19,ActivityList[],10,0)="Revoked",Revoked&amp;" ",TEXT(VLOOKUP(N19,ActivityList[],11,0)," d/m | ")))&amp;VLOOKUP(N19,ActivityList[],8,0)&amp;IF(VLOOKUP(N19,ActivityList[],13,0)="Yes"," "&amp;Map,"")&amp;IF(VLOOKUP(N19,ActivityList[],14,0)="Yes"," "&amp;Timeline,IF(VLOOKUP(N19,ActivityList[],14,0)="Figure"," "&amp;Timeline&amp;Figure,""))</f>
        <v>#N/A</v>
      </c>
      <c r="G19" s="123" t="e">
        <f>IF(G$43="",IF(VLOOKUP(O19,ActivityList[],10,0)="Planned",Planned&amp;IF(VLOOKUP(O19,ActivityList[],12,0)="Yes",Moved,"")&amp;" __/__ ",IF(VLOOKUP(O19,ActivityList[],10,0)="Completed",Completed&amp;" ",Revoked&amp;" ")),IF(VLOOKUP(O19,ActivityList[],10,0)="Revoked",Revoked&amp;" ",TEXT(VLOOKUP(O19,ActivityList[],11,0)," d/m | ")))&amp;VLOOKUP(O19,ActivityList[],8,0)&amp;IF(VLOOKUP(O19,ActivityList[],13,0)="Yes"," "&amp;Map,"")&amp;IF(VLOOKUP(O19,ActivityList[],14,0)="Yes"," "&amp;Timeline,IF(VLOOKUP(O19,ActivityList[],14,0)="Figure"," "&amp;Timeline&amp;Figure,""))</f>
        <v>#N/A</v>
      </c>
      <c r="H19" s="124" t="e">
        <f>IF(H$43="",IF(VLOOKUP(P19,ActivityList[],10,0)="Planned",Planned&amp;IF(VLOOKUP(P19,ActivityList[],12,0)="Yes",Moved,"")&amp;" __/__ ",IF(VLOOKUP(P19,ActivityList[],10,0)="Completed",Completed&amp;" ",Revoked&amp;" ")),IF(VLOOKUP(P19,ActivityList[],10,0)="Revoked",Revoked&amp;" ",TEXT(VLOOKUP(P19,ActivityList[],11,0)," d/m | ")))&amp;VLOOKUP(P19,ActivityList[],8,0)&amp;IF(VLOOKUP(P19,ActivityList[],13,0)="Yes"," "&amp;Map,"")&amp;IF(VLOOKUP(P19,ActivityList[],14,0)="Yes"," "&amp;Timeline,IF(VLOOKUP(P19,ActivityList[],14,0)="Figure"," "&amp;Timeline&amp;Figure,""))</f>
        <v>#N/A</v>
      </c>
      <c r="J19" s="222" t="str">
        <f t="shared" si="2"/>
        <v>Language Arts</v>
      </c>
      <c r="K19" s="104" t="str">
        <f t="shared" si="0"/>
        <v>+ Copywork &amp; Dictation</v>
      </c>
      <c r="L19" s="104" t="str">
        <f t="shared" si="9"/>
        <v>Language Arts+ Copywork &amp; Dictation26</v>
      </c>
      <c r="M19" s="104" t="str">
        <f t="shared" si="9"/>
        <v>Language Arts+ Copywork &amp; Dictation27</v>
      </c>
      <c r="N19" s="104" t="str">
        <f t="shared" si="9"/>
        <v>Language Arts+ Copywork &amp; Dictation28</v>
      </c>
      <c r="O19" s="104" t="str">
        <f t="shared" si="9"/>
        <v>Language Arts+ Copywork &amp; Dictation29</v>
      </c>
      <c r="P19" s="104" t="str">
        <f t="shared" si="9"/>
        <v>Language Arts+ Copywork &amp; Dictation30</v>
      </c>
      <c r="Q19" s="104"/>
      <c r="R19" s="66" t="str">
        <f>IF(R$4&gt;0,IF(ISNA(VLOOKUP(L19,ActivityList[],10,0)),"No Activity",IF(VLOOKUP(L19,ActivityList[],10,0)="Completed",VLOOKUP(L19,ActivityList[],11,0),VLOOKUP(L19,ActivityList[],10,0))),"No Class")</f>
        <v>Planned</v>
      </c>
      <c r="S19" s="66" t="str">
        <f>IF(S$4&gt;0,IF(ISNA(VLOOKUP(M19,ActivityList[],10,0)),"No Activity",IF(VLOOKUP(M19,ActivityList[],10,0)="Completed",VLOOKUP(M19,ActivityList[],11,0),VLOOKUP(M19,ActivityList[],10,0))),"No Class")</f>
        <v>No Activity</v>
      </c>
      <c r="T19" s="66" t="str">
        <f>IF(T$4&gt;0,IF(ISNA(VLOOKUP(N19,ActivityList[],10,0)),"No Activity",IF(VLOOKUP(N19,ActivityList[],10,0)="Completed",VLOOKUP(N19,ActivityList[],11,0),VLOOKUP(N19,ActivityList[],10,0))),"No Class")</f>
        <v>No Activity</v>
      </c>
      <c r="U19" s="66" t="str">
        <f>IF(U$4&gt;0,IF(ISNA(VLOOKUP(O19,ActivityList[],10,0)),"No Activity",IF(VLOOKUP(O19,ActivityList[],10,0)="Completed",VLOOKUP(O19,ActivityList[],11,0),VLOOKUP(O19,ActivityList[],10,0))),"No Class")</f>
        <v>No Activity</v>
      </c>
      <c r="V19" s="66" t="str">
        <f>IF(V$4&gt;0,IF(ISNA(VLOOKUP(P19,ActivityList[],10,0)),"No Activity",IF(VLOOKUP(P19,ActivityList[],10,0)="Completed",VLOOKUP(P19,ActivityList[],11,0),VLOOKUP(P19,ActivityList[],10,0))),"No Class")</f>
        <v>No Activity</v>
      </c>
    </row>
    <row r="20" spans="1:22" ht="15" customHeight="1" thickBot="1" x14ac:dyDescent="0.3">
      <c r="A20" s="256"/>
      <c r="B20" s="273"/>
      <c r="C20" s="169" t="s">
        <v>3411</v>
      </c>
      <c r="D20" s="123" t="e">
        <f>IF(D$43="",IF(VLOOKUP(L20,ActivityList[],10,0)="Planned",Planned&amp;IF(VLOOKUP(L20,ActivityList[],12,0)="Yes",Moved,"")&amp;" __/__ ",IF(VLOOKUP(L20,ActivityList[],10,0)="Completed",Completed&amp;" ",Revoked&amp;" ")),IF(VLOOKUP(L20,ActivityList[],10,0)="Revoked",Revoked&amp;" ",TEXT(VLOOKUP(L20,ActivityList[],11,0)," d/m | ")))&amp;VLOOKUP(L20,ActivityList[],8,0)&amp;IF(VLOOKUP(L20,ActivityList[],13,0)="Yes"," "&amp;Map,"")&amp;IF(VLOOKUP(L20,ActivityList[],14,0)="Yes"," "&amp;Timeline,IF(VLOOKUP(L20,ActivityList[],14,0)="Figure"," "&amp;Timeline&amp;Figure,""))</f>
        <v>#N/A</v>
      </c>
      <c r="E20" s="123" t="str">
        <f>IF(E$43="",IF(VLOOKUP(M20,ActivityList[],10,0)="Planned",Planned&amp;IF(VLOOKUP(M20,ActivityList[],12,0)="Yes",Moved,"")&amp;" __/__ ",IF(VLOOKUP(M20,ActivityList[],10,0)="Completed",Completed&amp;" ",Revoked&amp;" ")),IF(VLOOKUP(M20,ActivityList[],10,0)="Revoked",Revoked&amp;" ",TEXT(VLOOKUP(M20,ActivityList[],11,0)," d/m | ")))&amp;VLOOKUP(M20,ActivityList[],8,0)&amp;IF(VLOOKUP(M20,ActivityList[],13,0)="Yes"," "&amp;Map,"")&amp;IF(VLOOKUP(M20,ActivityList[],14,0)="Yes"," "&amp;Timeline,IF(VLOOKUP(M20,ActivityList[],14,0)="Figure"," "&amp;Timeline&amp;Figure,""))</f>
        <v>ƒ __/__ Write</v>
      </c>
      <c r="F20" s="123" t="str">
        <f>IF(F$43="",IF(VLOOKUP(N20,ActivityList[],10,0)="Planned",Planned&amp;IF(VLOOKUP(N20,ActivityList[],12,0)="Yes",Moved,"")&amp;" __/__ ",IF(VLOOKUP(N20,ActivityList[],10,0)="Completed",Completed&amp;" ",Revoked&amp;" ")),IF(VLOOKUP(N20,ActivityList[],10,0)="Revoked",Revoked&amp;" ",TEXT(VLOOKUP(N20,ActivityList[],11,0)," d/m | ")))&amp;VLOOKUP(N20,ActivityList[],8,0)&amp;IF(VLOOKUP(N20,ActivityList[],13,0)="Yes"," "&amp;Map,"")&amp;IF(VLOOKUP(N20,ActivityList[],14,0)="Yes"," "&amp;Timeline,IF(VLOOKUP(N20,ActivityList[],14,0)="Figure"," "&amp;Timeline&amp;Figure,""))</f>
        <v>ƒ __/__ Research</v>
      </c>
      <c r="G20" s="123" t="str">
        <f>IF(G$43="",IF(VLOOKUP(O20,ActivityList[],10,0)="Planned",Planned&amp;IF(VLOOKUP(O20,ActivityList[],12,0)="Yes",Moved,"")&amp;" __/__ ",IF(VLOOKUP(O20,ActivityList[],10,0)="Completed",Completed&amp;" ",Revoked&amp;" ")),IF(VLOOKUP(O20,ActivityList[],10,0)="Revoked",Revoked&amp;" ",TEXT(VLOOKUP(O20,ActivityList[],11,0)," d/m | ")))&amp;VLOOKUP(O20,ActivityList[],8,0)&amp;IF(VLOOKUP(O20,ActivityList[],13,0)="Yes"," "&amp;Map,"")&amp;IF(VLOOKUP(O20,ActivityList[],14,0)="Yes"," "&amp;Timeline,IF(VLOOKUP(O20,ActivityList[],14,0)="Figure"," "&amp;Timeline&amp;Figure,""))</f>
        <v>ƒ __/__ Edit</v>
      </c>
      <c r="H20" s="124" t="e">
        <f>IF(H$43="",IF(VLOOKUP(P20,ActivityList[],10,0)="Planned",Planned&amp;IF(VLOOKUP(P20,ActivityList[],12,0)="Yes",Moved,"")&amp;" __/__ ",IF(VLOOKUP(P20,ActivityList[],10,0)="Completed",Completed&amp;" ",Revoked&amp;" ")),IF(VLOOKUP(P20,ActivityList[],10,0)="Revoked",Revoked&amp;" ",TEXT(VLOOKUP(P20,ActivityList[],11,0)," d/m | ")))&amp;VLOOKUP(P20,ActivityList[],8,0)&amp;IF(VLOOKUP(P20,ActivityList[],13,0)="Yes"," "&amp;Map,"")&amp;IF(VLOOKUP(P20,ActivityList[],14,0)="Yes"," "&amp;Timeline,IF(VLOOKUP(P20,ActivityList[],14,0)="Figure"," "&amp;Timeline&amp;Figure,""))</f>
        <v>#N/A</v>
      </c>
      <c r="J20" s="65" t="str">
        <f>IF(ISBLANK(A20),J19,A20)</f>
        <v>Language Arts</v>
      </c>
      <c r="K20" s="65" t="str">
        <f>C20</f>
        <v>+ Writing &amp; Research Project</v>
      </c>
      <c r="L20" s="65" t="str">
        <f>$J20&amp;$K20&amp;L$4</f>
        <v>Language Arts+ Writing &amp; Research Project26</v>
      </c>
      <c r="M20" s="65" t="str">
        <f>$J20&amp;$K20&amp;M$4</f>
        <v>Language Arts+ Writing &amp; Research Project27</v>
      </c>
      <c r="N20" s="65" t="str">
        <f>$J20&amp;$K20&amp;N$4</f>
        <v>Language Arts+ Writing &amp; Research Project28</v>
      </c>
      <c r="O20" s="65" t="str">
        <f>$J20&amp;$K20&amp;O$4</f>
        <v>Language Arts+ Writing &amp; Research Project29</v>
      </c>
      <c r="P20" s="65" t="str">
        <f>$J20&amp;$K20&amp;P$4</f>
        <v>Language Arts+ Writing &amp; Research Project30</v>
      </c>
      <c r="Q20" s="65"/>
      <c r="R20" s="66" t="str">
        <f>IF(ISNA(VLOOKUP(L20,ActivityList[],10,0)),"",IF(ISBLANK(VLOOKUP(L20,ActivityList[],10,0)),"",VLOOKUP(L20,ActivityList[],10,0)))</f>
        <v/>
      </c>
      <c r="S20" s="66" t="str">
        <f>IF(ISNA(VLOOKUP(M20,ActivityList[],10,0)),"",IF(ISBLANK(VLOOKUP(M20,ActivityList[],10,0)),"",VLOOKUP(M20,ActivityList[],10,0)))</f>
        <v>Planned</v>
      </c>
      <c r="T20" s="66" t="str">
        <f>IF(ISNA(VLOOKUP(N20,ActivityList[],10,0)),"",IF(ISBLANK(VLOOKUP(N20,ActivityList[],10,0)),"",VLOOKUP(N20,ActivityList[],10,0)))</f>
        <v>Planned</v>
      </c>
      <c r="U20" s="66" t="str">
        <f>IF(ISNA(VLOOKUP(O20,ActivityList[],10,0)),"",IF(ISBLANK(VLOOKUP(O20,ActivityList[],10,0)),"",VLOOKUP(O20,ActivityList[],10,0)))</f>
        <v>Planned</v>
      </c>
      <c r="V20" s="66" t="str">
        <f>IF(ISNA(VLOOKUP(P20,ActivityList[],10,0)),"",IF(ISBLANK(VLOOKUP(P20,ActivityList[],10,0)),"",VLOOKUP(P20,ActivityList[],10,0)))</f>
        <v/>
      </c>
    </row>
    <row r="21" spans="1:22" x14ac:dyDescent="0.25">
      <c r="A21" s="256"/>
      <c r="B21" s="273"/>
      <c r="C21" s="161" t="s">
        <v>334</v>
      </c>
      <c r="D21" s="154" t="str">
        <f>IF(D$43="",IF(VLOOKUP(L21,ActivityList[],10,0)="Planned",Planned&amp;IF(VLOOKUP(L21,ActivityList[],12,0)="Yes",Moved,"")&amp;" __/__ ",IF(VLOOKUP(L21,ActivityList[],10,0)="Completed",Completed&amp;" ",Revoked&amp;" ")),IF(VLOOKUP(L21,ActivityList[],10,0)="Revoked",Revoked&amp;" ",TEXT(VLOOKUP(L21,ActivityList[],11,0)," d/m | ")))&amp;VLOOKUP(L21,ActivityList[],8,0)&amp;IF(VLOOKUP(L21,ActivityList[],13,0)="Yes"," "&amp;Map,"")&amp;IF(VLOOKUP(L21,ActivityList[],14,0)="Yes"," "&amp;Timeline,IF(VLOOKUP(L21,ActivityList[],14,0)="Figure"," "&amp;Timeline&amp;Figure,""))</f>
        <v>ƒ __/__ Journal</v>
      </c>
      <c r="E21" s="154" t="str">
        <f>IF(E$43="",IF(VLOOKUP(M21,ActivityList[],10,0)="Planned",Planned&amp;IF(VLOOKUP(M21,ActivityList[],12,0)="Yes",Moved,"")&amp;" __/__ ",IF(VLOOKUP(M21,ActivityList[],10,0)="Completed",Completed&amp;" ",Revoked&amp;" ")),IF(VLOOKUP(M21,ActivityList[],10,0)="Revoked",Revoked&amp;" ",TEXT(VLOOKUP(M21,ActivityList[],11,0)," d/m | ")))&amp;VLOOKUP(M21,ActivityList[],8,0)&amp;IF(VLOOKUP(M21,ActivityList[],13,0)="Yes"," "&amp;Map,"")&amp;IF(VLOOKUP(M21,ActivityList[],14,0)="Yes"," "&amp;Timeline,IF(VLOOKUP(M21,ActivityList[],14,0)="Figure"," "&amp;Timeline&amp;Figure,""))</f>
        <v>ƒ __/__ Journal</v>
      </c>
      <c r="F21" s="154" t="str">
        <f>IF(F$43="",IF(VLOOKUP(N21,ActivityList[],10,0)="Planned",Planned&amp;IF(VLOOKUP(N21,ActivityList[],12,0)="Yes",Moved,"")&amp;" __/__ ",IF(VLOOKUP(N21,ActivityList[],10,0)="Completed",Completed&amp;" ",Revoked&amp;" ")),IF(VLOOKUP(N21,ActivityList[],10,0)="Revoked",Revoked&amp;" ",TEXT(VLOOKUP(N21,ActivityList[],11,0)," d/m | ")))&amp;VLOOKUP(N21,ActivityList[],8,0)&amp;IF(VLOOKUP(N21,ActivityList[],13,0)="Yes"," "&amp;Map,"")&amp;IF(VLOOKUP(N21,ActivityList[],14,0)="Yes"," "&amp;Timeline,IF(VLOOKUP(N21,ActivityList[],14,0)="Figure"," "&amp;Timeline&amp;Figure,""))</f>
        <v>ƒ __/__ Journal</v>
      </c>
      <c r="G21" s="154" t="str">
        <f>IF(G$43="",IF(VLOOKUP(O21,ActivityList[],10,0)="Planned",Planned&amp;IF(VLOOKUP(O21,ActivityList[],12,0)="Yes",Moved,"")&amp;" __/__ ",IF(VLOOKUP(O21,ActivityList[],10,0)="Completed",Completed&amp;" ",Revoked&amp;" ")),IF(VLOOKUP(O21,ActivityList[],10,0)="Revoked",Revoked&amp;" ",TEXT(VLOOKUP(O21,ActivityList[],11,0)," d/m | ")))&amp;VLOOKUP(O21,ActivityList[],8,0)&amp;IF(VLOOKUP(O21,ActivityList[],13,0)="Yes"," "&amp;Map,"")&amp;IF(VLOOKUP(O21,ActivityList[],14,0)="Yes"," "&amp;Timeline,IF(VLOOKUP(O21,ActivityList[],14,0)="Figure"," "&amp;Timeline&amp;Figure,""))</f>
        <v>ƒ __/__ Journal</v>
      </c>
      <c r="H21" s="155" t="str">
        <f>IF(H$43="",IF(VLOOKUP(P21,ActivityList[],10,0)="Planned",Planned&amp;IF(VLOOKUP(P21,ActivityList[],12,0)="Yes",Moved,"")&amp;" __/__ ",IF(VLOOKUP(P21,ActivityList[],10,0)="Completed",Completed&amp;" ",Revoked&amp;" ")),IF(VLOOKUP(P21,ActivityList[],10,0)="Revoked",Revoked&amp;" ",TEXT(VLOOKUP(P21,ActivityList[],11,0)," d/m | ")))&amp;VLOOKUP(P21,ActivityList[],8,0)&amp;IF(VLOOKUP(P21,ActivityList[],13,0)="Yes"," "&amp;Map,"")&amp;IF(VLOOKUP(P21,ActivityList[],14,0)="Yes"," "&amp;Timeline,IF(VLOOKUP(P21,ActivityList[],14,0)="Figure"," "&amp;Timeline&amp;Figure,""))</f>
        <v>ƒ __/__ Journal</v>
      </c>
      <c r="J21" s="222" t="str">
        <f>IF(ISBLANK(A21),J19,A21)</f>
        <v>Language Arts</v>
      </c>
      <c r="K21" s="65" t="str">
        <f>C21</f>
        <v>+ Journal: Jesse</v>
      </c>
      <c r="L21" s="65" t="str">
        <f t="shared" si="9"/>
        <v>Language Arts+ Journal: Jesse26</v>
      </c>
      <c r="M21" s="65" t="str">
        <f t="shared" si="9"/>
        <v>Language Arts+ Journal: Jesse27</v>
      </c>
      <c r="N21" s="65" t="str">
        <f t="shared" si="9"/>
        <v>Language Arts+ Journal: Jesse28</v>
      </c>
      <c r="O21" s="65" t="str">
        <f t="shared" si="9"/>
        <v>Language Arts+ Journal: Jesse29</v>
      </c>
      <c r="P21" s="65" t="str">
        <f t="shared" si="9"/>
        <v>Language Arts+ Journal: Jesse30</v>
      </c>
      <c r="Q21" s="65"/>
      <c r="R21" s="66" t="str">
        <f>IF(R$4&gt;0,IF(ISNA(VLOOKUP(L21,ActivityList[],10,0)),"No Activity",IF(VLOOKUP(L21,ActivityList[],10,0)="Completed",VLOOKUP(L21,ActivityList[],11,0),VLOOKUP(L21,ActivityList[],10,0))),"No Class")</f>
        <v>Planned</v>
      </c>
      <c r="S21" s="66" t="str">
        <f>IF(S$4&gt;0,IF(ISNA(VLOOKUP(M21,ActivityList[],10,0)),"No Activity",IF(VLOOKUP(M21,ActivityList[],10,0)="Completed",VLOOKUP(M21,ActivityList[],11,0),VLOOKUP(M21,ActivityList[],10,0))),"No Class")</f>
        <v>Planned</v>
      </c>
      <c r="T21" s="66" t="str">
        <f>IF(T$4&gt;0,IF(ISNA(VLOOKUP(N21,ActivityList[],10,0)),"No Activity",IF(VLOOKUP(N21,ActivityList[],10,0)="Completed",VLOOKUP(N21,ActivityList[],11,0),VLOOKUP(N21,ActivityList[],10,0))),"No Class")</f>
        <v>Planned</v>
      </c>
      <c r="U21" s="66" t="str">
        <f>IF(U$4&gt;0,IF(ISNA(VLOOKUP(O21,ActivityList[],10,0)),"No Activity",IF(VLOOKUP(O21,ActivityList[],10,0)="Completed",VLOOKUP(O21,ActivityList[],11,0),VLOOKUP(O21,ActivityList[],10,0))),"No Class")</f>
        <v>Planned</v>
      </c>
      <c r="V21" s="66" t="str">
        <f>IF(V$4&gt;0,IF(ISNA(VLOOKUP(P21,ActivityList[],10,0)),"No Activity",IF(VLOOKUP(P21,ActivityList[],10,0)="Completed",VLOOKUP(P21,ActivityList[],11,0),VLOOKUP(P21,ActivityList[],10,0))),"No Class")</f>
        <v>Planned</v>
      </c>
    </row>
    <row r="22" spans="1:22" ht="15" customHeight="1" thickBot="1" x14ac:dyDescent="0.3">
      <c r="A22" s="258"/>
      <c r="B22" s="274"/>
      <c r="C22" s="183" t="s">
        <v>3416</v>
      </c>
      <c r="D22" s="156" t="str">
        <f>IF(D$43="",IF(VLOOKUP(L22,ActivityList[],10,0)="Planned",Planned&amp;IF(VLOOKUP(L22,ActivityList[],12,0)="Yes",Moved,"")&amp;" __/__ ",IF(VLOOKUP(L22,ActivityList[],10,0)="Completed",Completed&amp;" ",Revoked&amp;" ")),IF(VLOOKUP(L22,ActivityList[],10,0)="Revoked",Revoked&amp;" ",TEXT(VLOOKUP(L22,ActivityList[],11,0)," d/m | ")))&amp;VLOOKUP(L22,ActivityList[],8,0)&amp;IF(VLOOKUP(L22,ActivityList[],13,0)="Yes"," "&amp;Map,"")&amp;IF(VLOOKUP(L22,ActivityList[],14,0)="Yes"," "&amp;Timeline,IF(VLOOKUP(L22,ActivityList[],14,0)="Figure"," "&amp;Timeline&amp;Figure,""))</f>
        <v>ƒ __/__ Mem. Verse</v>
      </c>
      <c r="E22" s="147" t="str">
        <f>IF(E$43="",IF(VLOOKUP(M22,ActivityList[],10,0)="Planned",Planned&amp;IF(VLOOKUP(M22,ActivityList[],12,0)="Yes",Moved,"")&amp;" __/__ ",IF(VLOOKUP(M22,ActivityList[],10,0)="Completed",Completed&amp;" ",Revoked&amp;" ")),IF(VLOOKUP(M22,ActivityList[],10,0)="Revoked",Revoked&amp;" ",TEXT(VLOOKUP(M22,ActivityList[],11,0)," d/m | ")))&amp;VLOOKUP(M22,ActivityList[],8,0)&amp;IF(VLOOKUP(M22,ActivityList[],13,0)="Yes"," "&amp;Map,"")&amp;IF(VLOOKUP(M22,ActivityList[],14,0)="Yes"," "&amp;Timeline,IF(VLOOKUP(M22,ActivityList[],14,0)="Figure"," "&amp;Timeline&amp;Figure,""))</f>
        <v>ƒ __/__ Literature</v>
      </c>
      <c r="F22" s="156" t="str">
        <f>IF(F$43="",IF(VLOOKUP(N22,ActivityList[],10,0)="Planned",Planned&amp;IF(VLOOKUP(N22,ActivityList[],12,0)="Yes",Moved,"")&amp;" __/__ ",IF(VLOOKUP(N22,ActivityList[],10,0)="Completed",Completed&amp;" ",Revoked&amp;" ")),IF(VLOOKUP(N22,ActivityList[],10,0)="Revoked",Revoked&amp;" ",TEXT(VLOOKUP(N22,ActivityList[],11,0)," d/m | ")))&amp;VLOOKUP(N22,ActivityList[],8,0)&amp;IF(VLOOKUP(N22,ActivityList[],13,0)="Yes"," "&amp;Map,"")&amp;IF(VLOOKUP(N22,ActivityList[],14,0)="Yes"," "&amp;Timeline,IF(VLOOKUP(N22,ActivityList[],14,0)="Figure"," "&amp;Timeline&amp;Figure,""))</f>
        <v>ƒ __/__ Proverb</v>
      </c>
      <c r="G22" s="147" t="str">
        <f>IF(G$43="",IF(VLOOKUP(O22,ActivityList[],10,0)="Planned",Planned&amp;IF(VLOOKUP(O22,ActivityList[],12,0)="Yes",Moved,"")&amp;" __/__ ",IF(VLOOKUP(O22,ActivityList[],10,0)="Completed",Completed&amp;" ",Revoked&amp;" ")),IF(VLOOKUP(O22,ActivityList[],10,0)="Revoked",Revoked&amp;" ",TEXT(VLOOKUP(O22,ActivityList[],11,0)," d/m | ")))&amp;VLOOKUP(O22,ActivityList[],8,0)&amp;IF(VLOOKUP(O22,ActivityList[],13,0)="Yes"," "&amp;Map,"")&amp;IF(VLOOKUP(O22,ActivityList[],14,0)="Yes"," "&amp;Timeline,IF(VLOOKUP(O22,ActivityList[],14,0)="Figure"," "&amp;Timeline&amp;Figure,""))</f>
        <v>ƒ __/__ Poem</v>
      </c>
      <c r="H22" s="157" t="e">
        <f>IF(H$43="",IF(VLOOKUP(P22,ActivityList[],10,0)="Planned",Planned&amp;IF(VLOOKUP(P22,ActivityList[],12,0)="Yes",Moved,"")&amp;" __/__ ",IF(VLOOKUP(P22,ActivityList[],10,0)="Completed",Completed&amp;" ",Revoked&amp;" ")),IF(VLOOKUP(P22,ActivityList[],10,0)="Revoked",Revoked&amp;" ",TEXT(VLOOKUP(P22,ActivityList[],11,0)," d/m | ")))&amp;VLOOKUP(P22,ActivityList[],8,0)&amp;IF(VLOOKUP(P22,ActivityList[],13,0)="Yes"," "&amp;Map,"")&amp;IF(VLOOKUP(P22,ActivityList[],14,0)="Yes"," "&amp;Timeline,IF(VLOOKUP(P22,ActivityList[],14,0)="Figure"," "&amp;Timeline&amp;Figure,""))</f>
        <v>#N/A</v>
      </c>
      <c r="J22" s="222" t="str">
        <f t="shared" si="2"/>
        <v>Language Arts</v>
      </c>
      <c r="K22" s="65" t="str">
        <f t="shared" si="0"/>
        <v>+ Copywork</v>
      </c>
      <c r="L22" s="65" t="str">
        <f t="shared" si="9"/>
        <v>Language Arts+ Copywork26</v>
      </c>
      <c r="M22" s="65" t="str">
        <f t="shared" si="9"/>
        <v>Language Arts+ Copywork27</v>
      </c>
      <c r="N22" s="65" t="str">
        <f t="shared" si="9"/>
        <v>Language Arts+ Copywork28</v>
      </c>
      <c r="O22" s="65" t="str">
        <f t="shared" si="9"/>
        <v>Language Arts+ Copywork29</v>
      </c>
      <c r="P22" s="65" t="str">
        <f t="shared" si="9"/>
        <v>Language Arts+ Copywork30</v>
      </c>
      <c r="Q22" s="65"/>
      <c r="R22" s="66" t="str">
        <f>IF(R$4&gt;0,IF(ISNA(VLOOKUP(L22,ActivityList[],10,0)),"No Activity",IF(VLOOKUP(L22,ActivityList[],10,0)="Completed",VLOOKUP(L22,ActivityList[],11,0),VLOOKUP(L22,ActivityList[],10,0))),"No Class")</f>
        <v>Planned</v>
      </c>
      <c r="S22" s="66" t="str">
        <f>IF(S$4&gt;0,IF(ISNA(VLOOKUP(M22,ActivityList[],10,0)),"No Activity",IF(VLOOKUP(M22,ActivityList[],10,0)="Completed",VLOOKUP(M22,ActivityList[],11,0),VLOOKUP(M22,ActivityList[],10,0))),"No Class")</f>
        <v>Planned</v>
      </c>
      <c r="T22" s="66" t="str">
        <f>IF(T$4&gt;0,IF(ISNA(VLOOKUP(N22,ActivityList[],10,0)),"No Activity",IF(VLOOKUP(N22,ActivityList[],10,0)="Completed",VLOOKUP(N22,ActivityList[],11,0),VLOOKUP(N22,ActivityList[],10,0))),"No Class")</f>
        <v>Planned</v>
      </c>
      <c r="U22" s="66" t="str">
        <f>IF(U$4&gt;0,IF(ISNA(VLOOKUP(O22,ActivityList[],10,0)),"No Activity",IF(VLOOKUP(O22,ActivityList[],10,0)="Completed",VLOOKUP(O22,ActivityList[],11,0),VLOOKUP(O22,ActivityList[],10,0))),"No Class")</f>
        <v>Planned</v>
      </c>
      <c r="V22" s="66" t="str">
        <f>IF(V$4&gt;0,IF(ISNA(VLOOKUP(P22,ActivityList[],10,0)),"No Activity",IF(VLOOKUP(P22,ActivityList[],10,0)="Completed",VLOOKUP(P22,ActivityList[],11,0),VLOOKUP(P22,ActivityList[],10,0))),"No Class")</f>
        <v>No Activity</v>
      </c>
    </row>
    <row r="23" spans="1:22" ht="15" customHeight="1" thickBot="1" x14ac:dyDescent="0.3">
      <c r="A23" s="258"/>
      <c r="B23" s="264" t="s">
        <v>3495</v>
      </c>
      <c r="C23" s="205" t="s">
        <v>3395</v>
      </c>
      <c r="D23" s="206" t="str">
        <f>IF(D$43="",IF(VLOOKUP(L23,ActivityList[],10,0)="Planned",Planned&amp;IF(VLOOKUP(L23,ActivityList[],12,0)="Yes",Moved,"")&amp;" __/__ ",IF(VLOOKUP(L23,ActivityList[],10,0)="Completed",Completed&amp;" ",Revoked&amp;" ")),IF(VLOOKUP(L23,ActivityList[],10,0)="Revoked",Revoked&amp;" ",TEXT(VLOOKUP(L23,ActivityList[],11,0)," d/m | ")))&amp;VLOOKUP(L23,ActivityList[],8,0)&amp;IF(VLOOKUP(L23,ActivityList[],13,0)="Yes"," "&amp;Map,"")&amp;IF(VLOOKUP(L23,ActivityList[],14,0)="Yes"," "&amp;Timeline,IF(VLOOKUP(L23,ActivityList[],14,0)="Figure"," "&amp;Timeline&amp;Figure,""))</f>
        <v>ƒ __/__ 20 min</v>
      </c>
      <c r="E23" s="204" t="str">
        <f>IF(E$43="",IF(VLOOKUP(M23,ActivityList[],10,0)="Planned",Planned&amp;IF(VLOOKUP(M23,ActivityList[],12,0)="Yes",Moved,"")&amp;" __/__ ",IF(VLOOKUP(M23,ActivityList[],10,0)="Completed",Completed&amp;" ",Revoked&amp;" ")),IF(VLOOKUP(M23,ActivityList[],10,0)="Revoked",Revoked&amp;" ",TEXT(VLOOKUP(M23,ActivityList[],11,0)," d/m | ")))&amp;VLOOKUP(M23,ActivityList[],8,0)&amp;IF(VLOOKUP(M23,ActivityList[],13,0)="Yes"," "&amp;Map,"")&amp;IF(VLOOKUP(M23,ActivityList[],14,0)="Yes"," "&amp;Timeline,IF(VLOOKUP(M23,ActivityList[],14,0)="Figure"," "&amp;Timeline&amp;Figure,""))</f>
        <v>ƒ __/__ 20 min</v>
      </c>
      <c r="F23" s="208" t="str">
        <f>IF(F$43="",IF(VLOOKUP(N23,ActivityList[],10,0)="Planned",Planned&amp;IF(VLOOKUP(N23,ActivityList[],12,0)="Yes",Moved,"")&amp;" __/__ ",IF(VLOOKUP(N23,ActivityList[],10,0)="Completed",Completed&amp;" ",Revoked&amp;" ")),IF(VLOOKUP(N23,ActivityList[],10,0)="Revoked",Revoked&amp;" ",TEXT(VLOOKUP(N23,ActivityList[],11,0)," d/m | ")))&amp;VLOOKUP(N23,ActivityList[],8,0)&amp;IF(VLOOKUP(N23,ActivityList[],13,0)="Yes"," "&amp;Map,"")&amp;IF(VLOOKUP(N23,ActivityList[],14,0)="Yes"," "&amp;Timeline,IF(VLOOKUP(N23,ActivityList[],14,0)="Figure"," "&amp;Timeline&amp;Figure,""))</f>
        <v>ƒ __/__ 20 min</v>
      </c>
      <c r="G23" s="184" t="str">
        <f>IF(G$43="",IF(VLOOKUP(O23,ActivityList[],10,0)="Planned",Planned&amp;IF(VLOOKUP(O23,ActivityList[],12,0)="Yes",Moved,"")&amp;" __/__ ",IF(VLOOKUP(O23,ActivityList[],10,0)="Completed",Completed&amp;" ",Revoked&amp;" ")),IF(VLOOKUP(O23,ActivityList[],10,0)="Revoked",Revoked&amp;" ",TEXT(VLOOKUP(O23,ActivityList[],11,0)," d/m | ")))&amp;VLOOKUP(O23,ActivityList[],8,0)&amp;IF(VLOOKUP(O23,ActivityList[],13,0)="Yes"," "&amp;Map,"")&amp;IF(VLOOKUP(O23,ActivityList[],14,0)="Yes"," "&amp;Timeline,IF(VLOOKUP(O23,ActivityList[],14,0)="Figure"," "&amp;Timeline&amp;Figure,""))</f>
        <v>ƒ __/__ 20 min</v>
      </c>
      <c r="H23" s="210" t="e">
        <f>IF(H$43="",IF(VLOOKUP(P23,ActivityList[],10,0)="Planned",Planned&amp;IF(VLOOKUP(P23,ActivityList[],12,0)="Yes",Moved,"")&amp;" __/__ ",IF(VLOOKUP(P23,ActivityList[],10,0)="Completed",Completed&amp;" ",Revoked&amp;" ")),IF(VLOOKUP(P23,ActivityList[],10,0)="Revoked",Revoked&amp;" ",TEXT(VLOOKUP(P23,ActivityList[],11,0)," d/m | ")))&amp;VLOOKUP(P23,ActivityList[],8,0)&amp;IF(VLOOKUP(P23,ActivityList[],13,0)="Yes"," "&amp;Map,"")&amp;IF(VLOOKUP(P23,ActivityList[],14,0)="Yes"," "&amp;Timeline,IF(VLOOKUP(P23,ActivityList[],14,0)="Figure"," "&amp;Timeline&amp;Figure,""))</f>
        <v>#N/A</v>
      </c>
      <c r="J23" s="222" t="str">
        <f t="shared" si="2"/>
        <v>Language Arts</v>
      </c>
      <c r="K23" s="65" t="str">
        <f>C23</f>
        <v>+ Rosetta Stone: Portuguese</v>
      </c>
      <c r="L23" s="65" t="str">
        <f>$J23&amp;$K23&amp;L$4</f>
        <v>Language Arts+ Rosetta Stone: Portuguese26</v>
      </c>
      <c r="M23" s="65" t="str">
        <f>$J23&amp;$K23&amp;M$4</f>
        <v>Language Arts+ Rosetta Stone: Portuguese27</v>
      </c>
      <c r="N23" s="65" t="str">
        <f>$J23&amp;$K23&amp;N$4</f>
        <v>Language Arts+ Rosetta Stone: Portuguese28</v>
      </c>
      <c r="O23" s="65" t="str">
        <f>$J23&amp;$K23&amp;O$4</f>
        <v>Language Arts+ Rosetta Stone: Portuguese29</v>
      </c>
      <c r="P23" s="65" t="str">
        <f>$J23&amp;$K23&amp;P$4</f>
        <v>Language Arts+ Rosetta Stone: Portuguese30</v>
      </c>
      <c r="Q23" s="65"/>
      <c r="R23" s="66" t="str">
        <f>IF(R$4&gt;0,IF(ISNA(VLOOKUP(L23,ActivityList[],10,0)),"No Activity",IF(VLOOKUP(L23,ActivityList[],10,0)="Completed",VLOOKUP(L23,ActivityList[],11,0),VLOOKUP(L23,ActivityList[],10,0))),"No Class")</f>
        <v>Planned</v>
      </c>
      <c r="S23" s="66" t="str">
        <f>IF(S$4&gt;0,IF(ISNA(VLOOKUP(M23,ActivityList[],10,0)),"No Activity",IF(VLOOKUP(M23,ActivityList[],10,0)="Completed",VLOOKUP(M23,ActivityList[],11,0),VLOOKUP(M23,ActivityList[],10,0))),"No Class")</f>
        <v>Planned</v>
      </c>
      <c r="T23" s="66" t="str">
        <f>IF(T$4&gt;0,IF(ISNA(VLOOKUP(N23,ActivityList[],10,0)),"No Activity",IF(VLOOKUP(N23,ActivityList[],10,0)="Completed",VLOOKUP(N23,ActivityList[],11,0),VLOOKUP(N23,ActivityList[],10,0))),"No Class")</f>
        <v>Planned</v>
      </c>
      <c r="U23" s="66" t="str">
        <f>IF(U$4&gt;0,IF(ISNA(VLOOKUP(O23,ActivityList[],10,0)),"No Activity",IF(VLOOKUP(O23,ActivityList[],10,0)="Completed",VLOOKUP(O23,ActivityList[],11,0),VLOOKUP(O23,ActivityList[],10,0))),"No Class")</f>
        <v>Planned</v>
      </c>
      <c r="V23" s="66" t="str">
        <f>IF(V$4&gt;0,IF(ISNA(VLOOKUP(P23,ActivityList[],10,0)),"No Activity",IF(VLOOKUP(P23,ActivityList[],10,0)="Completed",VLOOKUP(P23,ActivityList[],11,0),VLOOKUP(P23,ActivityList[],10,0))),"No Class")</f>
        <v>No Activity</v>
      </c>
    </row>
    <row r="24" spans="1:22" ht="15" customHeight="1" thickBot="1" x14ac:dyDescent="0.3">
      <c r="A24" s="257"/>
      <c r="B24" s="268"/>
      <c r="C24" s="170" t="s">
        <v>102</v>
      </c>
      <c r="D24" s="207" t="str">
        <f>IF(D$43="",IF(VLOOKUP(L24,ActivityList[],10,0)="Planned",Planned&amp;IF(VLOOKUP(L24,ActivityList[],12,0)="Yes",Moved,"")&amp;" __/__ ",IF(VLOOKUP(L24,ActivityList[],10,0)="Completed",Completed&amp;" ",Revoked&amp;" ")),IF(VLOOKUP(L24,ActivityList[],10,0)="Revoked",Revoked&amp;" ",TEXT(VLOOKUP(L24,ActivityList[],11,0)," d/m | ")))&amp;VLOOKUP(L24,ActivityList[],8,0)&amp;IF(VLOOKUP(L24,ActivityList[],13,0)="Yes"," "&amp;Map,"")&amp;IF(VLOOKUP(L24,ActivityList[],14,0)="Yes"," "&amp;Timeline,IF(VLOOKUP(L24,ActivityList[],14,0)="Figure"," "&amp;Timeline&amp;Figure,""))</f>
        <v>ƒ __/__ Call Opa</v>
      </c>
      <c r="E24" s="184" t="str">
        <f>IF(E$43="",IF(VLOOKUP(M24,ActivityList[],10,0)="Planned",Planned&amp;IF(VLOOKUP(M24,ActivityList[],12,0)="Yes",Moved,"")&amp;" __/__ ",IF(VLOOKUP(M24,ActivityList[],10,0)="Completed",Completed&amp;" ",Revoked&amp;" ")),IF(VLOOKUP(M24,ActivityList[],10,0)="Revoked",Revoked&amp;" ",TEXT(VLOOKUP(M24,ActivityList[],11,0)," d/m | ")))&amp;VLOOKUP(M24,ActivityList[],8,0)&amp;IF(VLOOKUP(M24,ActivityList[],13,0)="Yes"," "&amp;Map,"")&amp;IF(VLOOKUP(M24,ActivityList[],14,0)="Yes"," "&amp;Timeline,IF(VLOOKUP(M24,ActivityList[],14,0)="Figure"," "&amp;Timeline&amp;Figure,""))</f>
        <v>ƒ __/__ Call Opa</v>
      </c>
      <c r="F24" s="209" t="e">
        <f>IF(F$43="",IF(VLOOKUP(N24,ActivityList[],10,0)="Planned",Planned&amp;IF(VLOOKUP(N24,ActivityList[],12,0)="Yes",Moved,"")&amp;" __/__ ",IF(VLOOKUP(N24,ActivityList[],10,0)="Completed",Completed&amp;" ",Revoked&amp;" ")),IF(VLOOKUP(N24,ActivityList[],10,0)="Revoked",Revoked&amp;" ",TEXT(VLOOKUP(N24,ActivityList[],11,0)," d/m | ")))&amp;VLOOKUP(N24,ActivityList[],8,0)&amp;IF(VLOOKUP(N24,ActivityList[],13,0)="Yes"," "&amp;Map,"")&amp;IF(VLOOKUP(N24,ActivityList[],14,0)="Yes"," "&amp;Timeline,IF(VLOOKUP(N24,ActivityList[],14,0)="Figure"," "&amp;Timeline&amp;Figure,""))</f>
        <v>#N/A</v>
      </c>
      <c r="G24" s="171" t="e">
        <f>IF(G$43="",IF(VLOOKUP(O24,ActivityList[],10,0)="Planned",Planned&amp;IF(VLOOKUP(O24,ActivityList[],12,0)="Yes",Moved,"")&amp;" __/__ ",IF(VLOOKUP(O24,ActivityList[],10,0)="Completed",Completed&amp;" ",Revoked&amp;" ")),IF(VLOOKUP(O24,ActivityList[],10,0)="Revoked",Revoked&amp;" ",TEXT(VLOOKUP(O24,ActivityList[],11,0)," d/m | ")))&amp;VLOOKUP(O24,ActivityList[],8,0)&amp;IF(VLOOKUP(O24,ActivityList[],13,0)="Yes"," "&amp;Map,"")&amp;IF(VLOOKUP(O24,ActivityList[],14,0)="Yes"," "&amp;Timeline,IF(VLOOKUP(O24,ActivityList[],14,0)="Figure"," "&amp;Timeline&amp;Figure,""))</f>
        <v>#N/A</v>
      </c>
      <c r="H24" s="160" t="e">
        <f>IF(H$43="",IF(VLOOKUP(P24,ActivityList[],10,0)="Planned",Planned&amp;IF(VLOOKUP(P24,ActivityList[],12,0)="Yes",Moved,"")&amp;" __/__ ",IF(VLOOKUP(P24,ActivityList[],10,0)="Completed",Completed&amp;" ",Revoked&amp;" ")),IF(VLOOKUP(P24,ActivityList[],10,0)="Revoked",Revoked&amp;" ",TEXT(VLOOKUP(P24,ActivityList[],11,0)," d/m | ")))&amp;VLOOKUP(P24,ActivityList[],8,0)&amp;IF(VLOOKUP(P24,ActivityList[],13,0)="Yes"," "&amp;Map,"")&amp;IF(VLOOKUP(P24,ActivityList[],14,0)="Yes"," "&amp;Timeline,IF(VLOOKUP(P24,ActivityList[],14,0)="Figure"," "&amp;Timeline&amp;Figure,""))</f>
        <v>#N/A</v>
      </c>
      <c r="J24" s="222" t="str">
        <f t="shared" si="2"/>
        <v>Language Arts</v>
      </c>
      <c r="K24" s="65" t="str">
        <f t="shared" si="0"/>
        <v>+ Speaking</v>
      </c>
      <c r="L24" s="65" t="str">
        <f t="shared" ref="L24:P28" si="10">$J24&amp;$K24&amp;L$4</f>
        <v>Language Arts+ Speaking26</v>
      </c>
      <c r="M24" s="65" t="str">
        <f t="shared" si="10"/>
        <v>Language Arts+ Speaking27</v>
      </c>
      <c r="N24" s="65" t="str">
        <f t="shared" si="10"/>
        <v>Language Arts+ Speaking28</v>
      </c>
      <c r="O24" s="65" t="str">
        <f t="shared" si="10"/>
        <v>Language Arts+ Speaking29</v>
      </c>
      <c r="P24" s="65" t="str">
        <f t="shared" si="10"/>
        <v>Language Arts+ Speaking30</v>
      </c>
      <c r="Q24" s="65" t="s">
        <v>76</v>
      </c>
      <c r="R24" s="66" t="str">
        <f>IF(R$4&gt;0,IF(ISNA(VLOOKUP(L24,ActivityList[],10,0)),"No Activity",IF(VLOOKUP(L24,ActivityList[],10,0)="Completed",VLOOKUP(L24,ActivityList[],11,0),VLOOKUP(L24,ActivityList[],10,0))),"No Class")</f>
        <v>Planned</v>
      </c>
      <c r="S24" s="66" t="str">
        <f>IF(S$4&gt;0,IF(ISNA(VLOOKUP(M24,ActivityList[],10,0)),"No Activity",IF(VLOOKUP(M24,ActivityList[],10,0)="Completed",VLOOKUP(M24,ActivityList[],11,0),VLOOKUP(M24,ActivityList[],10,0))),"No Class")</f>
        <v>Planned</v>
      </c>
      <c r="T24" s="66" t="str">
        <f>IF(T$4&gt;0,IF(ISNA(VLOOKUP(N24,ActivityList[],10,0)),"No Activity",IF(VLOOKUP(N24,ActivityList[],10,0)="Completed",VLOOKUP(N24,ActivityList[],11,0),VLOOKUP(N24,ActivityList[],10,0))),"No Class")</f>
        <v>No Activity</v>
      </c>
      <c r="U24" s="66" t="str">
        <f>IF(U$4&gt;0,IF(ISNA(VLOOKUP(O24,ActivityList[],10,0)),"No Activity",IF(VLOOKUP(O24,ActivityList[],10,0)="Completed",VLOOKUP(O24,ActivityList[],11,0),VLOOKUP(O24,ActivityList[],10,0))),"No Class")</f>
        <v>No Activity</v>
      </c>
      <c r="V24" s="66" t="str">
        <f>IF(V$4&gt;0,IF(ISNA(VLOOKUP(P24,ActivityList[],10,0)),"No Activity",IF(VLOOKUP(P24,ActivityList[],10,0)="Completed",VLOOKUP(P24,ActivityList[],11,0),VLOOKUP(P24,ActivityList[],10,0))),"No Class")</f>
        <v>No Activity</v>
      </c>
    </row>
    <row r="25" spans="1:22" ht="15" customHeight="1" x14ac:dyDescent="0.25">
      <c r="A25" s="277" t="s">
        <v>122</v>
      </c>
      <c r="B25" s="111"/>
      <c r="C25" s="136" t="s">
        <v>2542</v>
      </c>
      <c r="D25" s="141" t="str">
        <f>IF(D$43="",IF(VLOOKUP(L25,ActivityList[],10,0)="Planned",Planned&amp;IF(VLOOKUP(L25,ActivityList[],12,0)="Yes",Moved,"")&amp;" __/__ ",IF(VLOOKUP(L25,ActivityList[],10,0)="Completed",Completed&amp;" ",Revoked&amp;" ")),IF(VLOOKUP(L25,ActivityList[],10,0)="Revoked",Revoked&amp;" ",TEXT(VLOOKUP(L25,ActivityList[],11,0)," d/m | ")))&amp;VLOOKUP(L25,ActivityList[],8,0)&amp;IF(VLOOKUP(L25,ActivityList[],13,0)="Yes"," "&amp;Map,"")&amp;IF(VLOOKUP(L25,ActivityList[],14,0)="Yes"," "&amp;Timeline,IF(VLOOKUP(L25,ActivityList[],14,0)="Figure"," "&amp;Timeline&amp;Figure,""))</f>
        <v>ƒ __/__ pp.161-162</v>
      </c>
      <c r="E25" s="112" t="str">
        <f>IF(E$43="",IF(VLOOKUP(M25,ActivityList[],10,0)="Planned",Planned&amp;IF(VLOOKUP(M25,ActivityList[],12,0)="Yes",Moved,"")&amp;" __/__ ",IF(VLOOKUP(M25,ActivityList[],10,0)="Completed",Completed&amp;" ",Revoked&amp;" ")),IF(VLOOKUP(M25,ActivityList[],10,0)="Revoked",Revoked&amp;" ",TEXT(VLOOKUP(M25,ActivityList[],11,0)," d/m | ")))&amp;VLOOKUP(M25,ActivityList[],8,0)&amp;IF(VLOOKUP(M25,ActivityList[],13,0)="Yes"," "&amp;Map,"")&amp;IF(VLOOKUP(M25,ActivityList[],14,0)="Yes"," "&amp;Timeline,IF(VLOOKUP(M25,ActivityList[],14,0)="Figure"," "&amp;Timeline&amp;Figure,""))</f>
        <v>ƒ __/__ p.162</v>
      </c>
      <c r="F25" s="141" t="str">
        <f>IF(F$43="",IF(VLOOKUP(N25,ActivityList[],10,0)="Planned",Planned&amp;IF(VLOOKUP(N25,ActivityList[],12,0)="Yes",Moved,"")&amp;" __/__ ",IF(VLOOKUP(N25,ActivityList[],10,0)="Completed",Completed&amp;" ",Revoked&amp;" ")),IF(VLOOKUP(N25,ActivityList[],10,0)="Revoked",Revoked&amp;" ",TEXT(VLOOKUP(N25,ActivityList[],11,0)," d/m | ")))&amp;VLOOKUP(N25,ActivityList[],8,0)&amp;IF(VLOOKUP(N25,ActivityList[],13,0)="Yes"," "&amp;Map,"")&amp;IF(VLOOKUP(N25,ActivityList[],14,0)="Yes"," "&amp;Timeline,IF(VLOOKUP(N25,ActivityList[],14,0)="Figure"," "&amp;Timeline&amp;Figure,""))</f>
        <v>ƒ __/__ Journal L.10</v>
      </c>
      <c r="G25" s="112" t="e">
        <f>IF(G$43="",IF(VLOOKUP(O25,ActivityList[],10,0)="Planned",Planned&amp;IF(VLOOKUP(O25,ActivityList[],12,0)="Yes",Moved,"")&amp;" __/__ ",IF(VLOOKUP(O25,ActivityList[],10,0)="Completed",Completed&amp;" ",Revoked&amp;" ")),IF(VLOOKUP(O25,ActivityList[],10,0)="Revoked",Revoked&amp;" ",TEXT(VLOOKUP(O25,ActivityList[],11,0)," d/m | ")))&amp;VLOOKUP(O25,ActivityList[],8,0)&amp;IF(VLOOKUP(O25,ActivityList[],13,0)="Yes"," "&amp;Map,"")&amp;IF(VLOOKUP(O25,ActivityList[],14,0)="Yes"," "&amp;Timeline,IF(VLOOKUP(O25,ActivityList[],14,0)="Figure"," "&amp;Timeline&amp;Figure,""))</f>
        <v>#N/A</v>
      </c>
      <c r="H25" s="121" t="e">
        <f>IF(H$43="",IF(VLOOKUP(P25,ActivityList[],10,0)="Planned",Planned&amp;IF(VLOOKUP(P25,ActivityList[],12,0)="Yes",Moved,"")&amp;" __/__ ",IF(VLOOKUP(P25,ActivityList[],10,0)="Completed",Completed&amp;" ",Revoked&amp;" ")),IF(VLOOKUP(P25,ActivityList[],10,0)="Revoked",Revoked&amp;" ",TEXT(VLOOKUP(P25,ActivityList[],11,0)," d/m | ")))&amp;VLOOKUP(P25,ActivityList[],8,0)&amp;IF(VLOOKUP(P25,ActivityList[],13,0)="Yes"," "&amp;Map,"")&amp;IF(VLOOKUP(P25,ActivityList[],14,0)="Yes"," "&amp;Timeline,IF(VLOOKUP(P25,ActivityList[],14,0)="Figure"," "&amp;Timeline&amp;Figure,""))</f>
        <v>#N/A</v>
      </c>
      <c r="J25" s="222" t="str">
        <f t="shared" si="2"/>
        <v>Science</v>
      </c>
      <c r="K25" s="55" t="str">
        <f t="shared" si="0"/>
        <v>+ Zoology 1</v>
      </c>
      <c r="L25" s="55" t="str">
        <f t="shared" si="10"/>
        <v>Science+ Zoology 126</v>
      </c>
      <c r="M25" s="55" t="str">
        <f t="shared" si="10"/>
        <v>Science+ Zoology 127</v>
      </c>
      <c r="N25" s="55" t="str">
        <f t="shared" si="10"/>
        <v>Science+ Zoology 128</v>
      </c>
      <c r="O25" s="55" t="str">
        <f t="shared" si="10"/>
        <v>Science+ Zoology 129</v>
      </c>
      <c r="P25" s="55" t="str">
        <f t="shared" si="10"/>
        <v>Science+ Zoology 130</v>
      </c>
      <c r="Q25" s="55" t="s">
        <v>76</v>
      </c>
      <c r="R25" s="66" t="str">
        <f>IF(R$4&gt;0,IF(ISNA(VLOOKUP(L25,ActivityList[],10,0)),"No Activity",IF(VLOOKUP(L25,ActivityList[],10,0)="Completed",VLOOKUP(L25,ActivityList[],11,0),VLOOKUP(L25,ActivityList[],10,0))),"No Class")</f>
        <v>Planned</v>
      </c>
      <c r="S25" s="66" t="str">
        <f>IF(S$4&gt;0,IF(ISNA(VLOOKUP(M25,ActivityList[],10,0)),"No Activity",IF(VLOOKUP(M25,ActivityList[],10,0)="Completed",VLOOKUP(M25,ActivityList[],11,0),VLOOKUP(M25,ActivityList[],10,0))),"No Class")</f>
        <v>Planned</v>
      </c>
      <c r="T25" s="66" t="str">
        <f>IF(T$4&gt;0,IF(ISNA(VLOOKUP(N25,ActivityList[],10,0)),"No Activity",IF(VLOOKUP(N25,ActivityList[],10,0)="Completed",VLOOKUP(N25,ActivityList[],11,0),VLOOKUP(N25,ActivityList[],10,0))),"No Class")</f>
        <v>Planned</v>
      </c>
      <c r="U25" s="66" t="str">
        <f>IF(U$4&gt;0,IF(ISNA(VLOOKUP(O25,ActivityList[],10,0)),"No Activity",IF(VLOOKUP(O25,ActivityList[],10,0)="Completed",VLOOKUP(O25,ActivityList[],11,0),VLOOKUP(O25,ActivityList[],10,0))),"No Class")</f>
        <v>No Activity</v>
      </c>
      <c r="V25" s="66" t="str">
        <f>IF(V$4&gt;0,IF(ISNA(VLOOKUP(P25,ActivityList[],10,0)),"No Activity",IF(VLOOKUP(P25,ActivityList[],10,0)="Completed",VLOOKUP(P25,ActivityList[],11,0),VLOOKUP(P25,ActivityList[],10,0))),"No Class")</f>
        <v>No Activity</v>
      </c>
    </row>
    <row r="26" spans="1:22" x14ac:dyDescent="0.25">
      <c r="A26" s="269"/>
      <c r="B26" s="137"/>
      <c r="C26" s="228" t="s">
        <v>2304</v>
      </c>
      <c r="D26" s="147" t="str">
        <f>IF(D$43="",IF(VLOOKUP(L26,ActivityList[],10,0)="Planned",Planned&amp;IF(VLOOKUP(L26,ActivityList[],12,0)="Yes",Moved,"")&amp;" __/__ ",IF(VLOOKUP(L26,ActivityList[],10,0)="Completed",Completed&amp;" ",Revoked&amp;" ")),IF(VLOOKUP(L26,ActivityList[],10,0)="Revoked",Revoked&amp;" ",TEXT(VLOOKUP(L26,ActivityList[],11,0)," d/m | ")))&amp;VLOOKUP(L26,ActivityList[],8,0)&amp;IF(VLOOKUP(L26,ActivityList[],13,0)="Yes"," "&amp;Map,"")&amp;IF(VLOOKUP(L26,ActivityList[],14,0)="Yes"," "&amp;Timeline,IF(VLOOKUP(L26,ActivityList[],14,0)="Figure"," "&amp;Timeline&amp;Figure,""))</f>
        <v>ƒ __/__ pp.22-23</v>
      </c>
      <c r="E26" s="147" t="str">
        <f>IF(E$43="",IF(VLOOKUP(M26,ActivityList[],10,0)="Planned",Planned&amp;IF(VLOOKUP(M26,ActivityList[],12,0)="Yes",Moved,"")&amp;" __/__ ",IF(VLOOKUP(M26,ActivityList[],10,0)="Completed",Completed&amp;" ",Revoked&amp;" ")),IF(VLOOKUP(M26,ActivityList[],10,0)="Revoked",Revoked&amp;" ",TEXT(VLOOKUP(M26,ActivityList[],11,0)," d/m | ")))&amp;VLOOKUP(M26,ActivityList[],8,0)&amp;IF(VLOOKUP(M26,ActivityList[],13,0)="Yes"," "&amp;Map,"")&amp;IF(VLOOKUP(M26,ActivityList[],14,0)="Yes"," "&amp;Timeline,IF(VLOOKUP(M26,ActivityList[],14,0)="Figure"," "&amp;Timeline&amp;Figure,""))</f>
        <v>ƒ __/__ pp.24-25</v>
      </c>
      <c r="F26" s="147" t="e">
        <f>IF(F$43="",IF(VLOOKUP(N26,ActivityList[],10,0)="Planned",Planned&amp;IF(VLOOKUP(N26,ActivityList[],12,0)="Yes",Moved,"")&amp;" __/__ ",IF(VLOOKUP(N26,ActivityList[],10,0)="Completed",Completed&amp;" ",Revoked&amp;" ")),IF(VLOOKUP(N26,ActivityList[],10,0)="Revoked",Revoked&amp;" ",TEXT(VLOOKUP(N26,ActivityList[],11,0)," d/m | ")))&amp;VLOOKUP(N26,ActivityList[],8,0)&amp;IF(VLOOKUP(N26,ActivityList[],13,0)="Yes"," "&amp;Map,"")&amp;IF(VLOOKUP(N26,ActivityList[],14,0)="Yes"," "&amp;Timeline,IF(VLOOKUP(N26,ActivityList[],14,0)="Figure"," "&amp;Timeline&amp;Figure,""))</f>
        <v>#N/A</v>
      </c>
      <c r="G26" s="147" t="str">
        <f>IF(G$43="",IF(VLOOKUP(O26,ActivityList[],10,0)="Planned",Planned&amp;IF(VLOOKUP(O26,ActivityList[],12,0)="Yes",Moved,"")&amp;" __/__ ",IF(VLOOKUP(O26,ActivityList[],10,0)="Completed",Completed&amp;" ",Revoked&amp;" ")),IF(VLOOKUP(O26,ActivityList[],10,0)="Revoked",Revoked&amp;" ",TEXT(VLOOKUP(O26,ActivityList[],11,0)," d/m | ")))&amp;VLOOKUP(O26,ActivityList[],8,0)&amp;IF(VLOOKUP(O26,ActivityList[],13,0)="Yes"," "&amp;Map,"")&amp;IF(VLOOKUP(O26,ActivityList[],14,0)="Yes"," "&amp;Timeline,IF(VLOOKUP(O26,ActivityList[],14,0)="Figure"," "&amp;Timeline&amp;Figure,""))</f>
        <v>ƒ __/__ pp.26-28</v>
      </c>
      <c r="H26" s="125" t="e">
        <f>IF(H$43="",IF(VLOOKUP(P26,ActivityList[],10,0)="Planned",Planned&amp;IF(VLOOKUP(P26,ActivityList[],12,0)="Yes",Moved,"")&amp;" __/__ ",IF(VLOOKUP(P26,ActivityList[],10,0)="Completed",Completed&amp;" ",Revoked&amp;" ")),IF(VLOOKUP(P26,ActivityList[],10,0)="Revoked",Revoked&amp;" ",TEXT(VLOOKUP(P26,ActivityList[],11,0)," d/m | ")))&amp;VLOOKUP(P26,ActivityList[],8,0)&amp;IF(VLOOKUP(P26,ActivityList[],13,0)="Yes"," "&amp;Map,"")&amp;IF(VLOOKUP(P26,ActivityList[],14,0)="Yes"," "&amp;Timeline,IF(VLOOKUP(P26,ActivityList[],14,0)="Figure"," "&amp;Timeline&amp;Figure,""))</f>
        <v>#N/A</v>
      </c>
      <c r="J26" s="222" t="str">
        <f t="shared" si="2"/>
        <v>Science</v>
      </c>
      <c r="K26" s="65" t="str">
        <f t="shared" si="0"/>
        <v>Usborne: Human Body</v>
      </c>
      <c r="L26" s="65" t="str">
        <f t="shared" si="10"/>
        <v>ScienceUsborne: Human Body26</v>
      </c>
      <c r="M26" s="65" t="str">
        <f t="shared" si="10"/>
        <v>ScienceUsborne: Human Body27</v>
      </c>
      <c r="N26" s="65" t="str">
        <f t="shared" si="10"/>
        <v>ScienceUsborne: Human Body28</v>
      </c>
      <c r="O26" s="65" t="str">
        <f t="shared" si="10"/>
        <v>ScienceUsborne: Human Body29</v>
      </c>
      <c r="P26" s="65" t="str">
        <f t="shared" si="10"/>
        <v>ScienceUsborne: Human Body30</v>
      </c>
      <c r="Q26" s="65"/>
      <c r="R26" s="66" t="str">
        <f>IF(ISNA(VLOOKUP(L26,ActivityList[],10,0)),"",IF(ISBLANK(VLOOKUP(L26,ActivityList[],10,0)),"",VLOOKUP(L26,ActivityList[],10,0)))</f>
        <v>Planned</v>
      </c>
      <c r="S26" s="66" t="str">
        <f>IF(ISNA(VLOOKUP(M26,ActivityList[],10,0)),"",IF(ISBLANK(VLOOKUP(M26,ActivityList[],10,0)),"",VLOOKUP(M26,ActivityList[],10,0)))</f>
        <v>Planned</v>
      </c>
      <c r="T26" s="66" t="str">
        <f>IF(ISNA(VLOOKUP(N26,ActivityList[],10,0)),"",IF(ISBLANK(VLOOKUP(N26,ActivityList[],10,0)),"",VLOOKUP(N26,ActivityList[],10,0)))</f>
        <v/>
      </c>
      <c r="U26" s="66" t="str">
        <f>IF(ISNA(VLOOKUP(O26,ActivityList[],10,0)),"",IF(ISBLANK(VLOOKUP(O26,ActivityList[],10,0)),"",VLOOKUP(O26,ActivityList[],10,0)))</f>
        <v>Planned</v>
      </c>
      <c r="V26" s="66" t="str">
        <f>IF(ISNA(VLOOKUP(P26,ActivityList[],10,0)),"",IF(ISBLANK(VLOOKUP(P26,ActivityList[],10,0)),"",VLOOKUP(P26,ActivityList[],10,0)))</f>
        <v/>
      </c>
    </row>
    <row r="27" spans="1:22" ht="15.75" thickBot="1" x14ac:dyDescent="0.3">
      <c r="A27" s="269"/>
      <c r="B27" s="144"/>
      <c r="C27" s="149" t="s">
        <v>2365</v>
      </c>
      <c r="D27" s="128" t="e">
        <f>IF(D$43="",IF(VLOOKUP(L27,ActivityList[],10,0)="Planned",Planned&amp;IF(VLOOKUP(L27,ActivityList[],12,0)="Yes",Moved,"")&amp;" __/__ ",IF(VLOOKUP(L27,ActivityList[],10,0)="Completed",Completed&amp;" ",Revoked&amp;" ")),IF(VLOOKUP(L27,ActivityList[],10,0)="Revoked",Revoked&amp;" ",TEXT(VLOOKUP(L27,ActivityList[],11,0)," d/m | ")))&amp;VLOOKUP(L27,ActivityList[],8,0)&amp;IF(VLOOKUP(L27,ActivityList[],13,0)="Yes"," "&amp;Map,"")&amp;IF(VLOOKUP(L27,ActivityList[],14,0)="Yes"," "&amp;Timeline,IF(VLOOKUP(L27,ActivityList[],14,0)="Figure"," "&amp;Timeline&amp;Figure,""))</f>
        <v>#N/A</v>
      </c>
      <c r="E27" s="128" t="e">
        <f>IF(E$43="",IF(VLOOKUP(M27,ActivityList[],10,0)="Planned",Planned&amp;IF(VLOOKUP(M27,ActivityList[],12,0)="Yes",Moved,"")&amp;" __/__ ",IF(VLOOKUP(M27,ActivityList[],10,0)="Completed",Completed&amp;" ",Revoked&amp;" ")),IF(VLOOKUP(M27,ActivityList[],10,0)="Revoked",Revoked&amp;" ",TEXT(VLOOKUP(M27,ActivityList[],11,0)," d/m | ")))&amp;VLOOKUP(M27,ActivityList[],8,0)&amp;IF(VLOOKUP(M27,ActivityList[],13,0)="Yes"," "&amp;Map,"")&amp;IF(VLOOKUP(M27,ActivityList[],14,0)="Yes"," "&amp;Timeline,IF(VLOOKUP(M27,ActivityList[],14,0)="Figure"," "&amp;Timeline&amp;Figure,""))</f>
        <v>#N/A</v>
      </c>
      <c r="F27" s="128" t="str">
        <f>IF(F$43="",IF(VLOOKUP(N27,ActivityList[],10,0)="Planned",Planned&amp;IF(VLOOKUP(N27,ActivityList[],12,0)="Yes",Moved,"")&amp;" __/__ ",IF(VLOOKUP(N27,ActivityList[],10,0)="Completed",Completed&amp;" ",Revoked&amp;" ")),IF(VLOOKUP(N27,ActivityList[],10,0)="Revoked",Revoked&amp;" ",TEXT(VLOOKUP(N27,ActivityList[],11,0)," d/m | ")))&amp;VLOOKUP(N27,ActivityList[],8,0)&amp;IF(VLOOKUP(N27,ActivityList[],13,0)="Yes"," "&amp;Map,"")&amp;IF(VLOOKUP(N27,ActivityList[],14,0)="Yes"," "&amp;Timeline,IF(VLOOKUP(N27,ActivityList[],14,0)="Figure"," "&amp;Timeline&amp;Figure,""))</f>
        <v>ƒ __/__ pp.37-41</v>
      </c>
      <c r="G27" s="128" t="str">
        <f>IF(G$43="",IF(VLOOKUP(O27,ActivityList[],10,0)="Planned",Planned&amp;IF(VLOOKUP(O27,ActivityList[],12,0)="Yes",Moved,"")&amp;" __/__ ",IF(VLOOKUP(O27,ActivityList[],10,0)="Completed",Completed&amp;" ",Revoked&amp;" ")),IF(VLOOKUP(O27,ActivityList[],10,0)="Revoked",Revoked&amp;" ",TEXT(VLOOKUP(O27,ActivityList[],11,0)," d/m | ")))&amp;VLOOKUP(O27,ActivityList[],8,0)&amp;IF(VLOOKUP(O27,ActivityList[],13,0)="Yes"," "&amp;Map,"")&amp;IF(VLOOKUP(O27,ActivityList[],14,0)="Yes"," "&amp;Timeline,IF(VLOOKUP(O27,ActivityList[],14,0)="Figure"," "&amp;Timeline&amp;Figure,""))</f>
        <v>ƒ __/__ pp.42-45</v>
      </c>
      <c r="H27" s="130" t="e">
        <f>IF(H$43="",IF(VLOOKUP(P27,ActivityList[],10,0)="Planned",Planned&amp;IF(VLOOKUP(P27,ActivityList[],12,0)="Yes",Moved,"")&amp;" __/__ ",IF(VLOOKUP(P27,ActivityList[],10,0)="Completed",Completed&amp;" ",Revoked&amp;" ")),IF(VLOOKUP(P27,ActivityList[],10,0)="Revoked",Revoked&amp;" ",TEXT(VLOOKUP(P27,ActivityList[],11,0)," d/m | ")))&amp;VLOOKUP(P27,ActivityList[],8,0)&amp;IF(VLOOKUP(P27,ActivityList[],13,0)="Yes"," "&amp;Map,"")&amp;IF(VLOOKUP(P27,ActivityList[],14,0)="Yes"," "&amp;Timeline,IF(VLOOKUP(P27,ActivityList[],14,0)="Figure"," "&amp;Timeline&amp;Figure,""))</f>
        <v>#N/A</v>
      </c>
      <c r="J27" s="222" t="str">
        <f t="shared" si="2"/>
        <v>Science</v>
      </c>
      <c r="K27" s="65" t="str">
        <f t="shared" si="0"/>
        <v>Blood &amp; Guts</v>
      </c>
      <c r="L27" s="65" t="str">
        <f t="shared" si="10"/>
        <v>ScienceBlood &amp; Guts26</v>
      </c>
      <c r="M27" s="65" t="str">
        <f t="shared" si="10"/>
        <v>ScienceBlood &amp; Guts27</v>
      </c>
      <c r="N27" s="65" t="str">
        <f t="shared" si="10"/>
        <v>ScienceBlood &amp; Guts28</v>
      </c>
      <c r="O27" s="65" t="str">
        <f t="shared" si="10"/>
        <v>ScienceBlood &amp; Guts29</v>
      </c>
      <c r="P27" s="65" t="str">
        <f t="shared" si="10"/>
        <v>ScienceBlood &amp; Guts30</v>
      </c>
      <c r="Q27" s="65"/>
      <c r="R27" s="66" t="str">
        <f>IF(ISNA(VLOOKUP(L27,ActivityList[],10,0)),"",IF(ISBLANK(VLOOKUP(L27,ActivityList[],10,0)),"",VLOOKUP(L27,ActivityList[],10,0)))</f>
        <v/>
      </c>
      <c r="S27" s="66" t="str">
        <f>IF(ISNA(VLOOKUP(M27,ActivityList[],10,0)),"",IF(ISBLANK(VLOOKUP(M27,ActivityList[],10,0)),"",VLOOKUP(M27,ActivityList[],10,0)))</f>
        <v/>
      </c>
      <c r="T27" s="66" t="str">
        <f>IF(ISNA(VLOOKUP(N27,ActivityList[],10,0)),"",IF(ISBLANK(VLOOKUP(N27,ActivityList[],10,0)),"",VLOOKUP(N27,ActivityList[],10,0)))</f>
        <v>Planned</v>
      </c>
      <c r="U27" s="66" t="str">
        <f>IF(ISNA(VLOOKUP(O27,ActivityList[],10,0)),"",IF(ISBLANK(VLOOKUP(O27,ActivityList[],10,0)),"",VLOOKUP(O27,ActivityList[],10,0)))</f>
        <v>Planned</v>
      </c>
      <c r="V27" s="66" t="str">
        <f>IF(ISNA(VLOOKUP(P27,ActivityList[],10,0)),"",IF(ISBLANK(VLOOKUP(P27,ActivityList[],10,0)),"",VLOOKUP(P27,ActivityList[],10,0)))</f>
        <v/>
      </c>
    </row>
    <row r="28" spans="1:22" ht="15" customHeight="1" thickBot="1" x14ac:dyDescent="0.3">
      <c r="A28" s="275" t="s">
        <v>7</v>
      </c>
      <c r="B28" s="163"/>
      <c r="C28" s="166" t="s">
        <v>3500</v>
      </c>
      <c r="D28" s="164" t="str">
        <f>IF(D$43="",IF(VLOOKUP(L28,ActivityList[],10,0)="Planned",Planned&amp;IF(VLOOKUP(L28,ActivityList[],12,0)="Yes",Moved,"")&amp;" __/__ ",IF(VLOOKUP(L28,ActivityList[],10,0)="Completed",Completed&amp;" ",Revoked&amp;" ")),IF(VLOOKUP(L28,ActivityList[],10,0)="Revoked",Revoked&amp;" ",TEXT(VLOOKUP(L28,ActivityList[],11,0)," d/m | ")))&amp;VLOOKUP(L28,ActivityList[],8,0)&amp;IF(VLOOKUP(L28,ActivityList[],13,0)="Yes"," "&amp;Map,"")&amp;IF(VLOOKUP(L28,ActivityList[],14,0)="Yes"," "&amp;Timeline,IF(VLOOKUP(L28,ActivityList[],14,0)="Figure"," "&amp;Timeline&amp;Figure,""))</f>
        <v>ƒ __/__ L.19-20</v>
      </c>
      <c r="E28" s="164" t="str">
        <f>IF(E$43="",IF(VLOOKUP(M28,ActivityList[],10,0)="Planned",Planned&amp;IF(VLOOKUP(M28,ActivityList[],12,0)="Yes",Moved,"")&amp;" __/__ ",IF(VLOOKUP(M28,ActivityList[],10,0)="Completed",Completed&amp;" ",Revoked&amp;" ")),IF(VLOOKUP(M28,ActivityList[],10,0)="Revoked",Revoked&amp;" ",TEXT(VLOOKUP(M28,ActivityList[],11,0)," d/m | ")))&amp;VLOOKUP(M28,ActivityList[],8,0)&amp;IF(VLOOKUP(M28,ActivityList[],13,0)="Yes"," "&amp;Map,"")&amp;IF(VLOOKUP(M28,ActivityList[],14,0)="Yes"," "&amp;Timeline,IF(VLOOKUP(M28,ActivityList[],14,0)="Figure"," "&amp;Timeline&amp;Figure,""))</f>
        <v>ƒ __/__ T.2</v>
      </c>
      <c r="F28" s="164" t="str">
        <f>IF(F$43="",IF(VLOOKUP(N28,ActivityList[],10,0)="Planned",Planned&amp;IF(VLOOKUP(N28,ActivityList[],12,0)="Yes",Moved,"")&amp;" __/__ ",IF(VLOOKUP(N28,ActivityList[],10,0)="Completed",Completed&amp;" ",Revoked&amp;" ")),IF(VLOOKUP(N28,ActivityList[],10,0)="Revoked",Revoked&amp;" ",TEXT(VLOOKUP(N28,ActivityList[],11,0)," d/m | ")))&amp;VLOOKUP(N28,ActivityList[],8,0)&amp;IF(VLOOKUP(N28,ActivityList[],13,0)="Yes"," "&amp;Map,"")&amp;IF(VLOOKUP(N28,ActivityList[],14,0)="Yes"," "&amp;Timeline,IF(VLOOKUP(N28,ActivityList[],14,0)="Figure"," "&amp;Timeline&amp;Figure,""))</f>
        <v>ƒ __/__ L.21-22</v>
      </c>
      <c r="G28" s="164" t="str">
        <f>IF(G$43="",IF(VLOOKUP(O28,ActivityList[],10,0)="Planned",Planned&amp;IF(VLOOKUP(O28,ActivityList[],12,0)="Yes",Moved,"")&amp;" __/__ ",IF(VLOOKUP(O28,ActivityList[],10,0)="Completed",Completed&amp;" ",Revoked&amp;" ")),IF(VLOOKUP(O28,ActivityList[],10,0)="Revoked",Revoked&amp;" ",TEXT(VLOOKUP(O28,ActivityList[],11,0)," d/m | ")))&amp;VLOOKUP(O28,ActivityList[],8,0)&amp;IF(VLOOKUP(O28,ActivityList[],13,0)="Yes"," "&amp;Map,"")&amp;IF(VLOOKUP(O28,ActivityList[],14,0)="Yes"," "&amp;Timeline,IF(VLOOKUP(O28,ActivityList[],14,0)="Figure"," "&amp;Timeline&amp;Figure,""))</f>
        <v>ƒ __/__ L.23</v>
      </c>
      <c r="H28" s="165" t="str">
        <f>IF(H$43="",IF(VLOOKUP(P28,ActivityList[],10,0)="Planned",Planned&amp;IF(VLOOKUP(P28,ActivityList[],12,0)="Yes",Moved,"")&amp;" __/__ ",IF(VLOOKUP(P28,ActivityList[],10,0)="Completed",Completed&amp;" ",Revoked&amp;" ")),IF(VLOOKUP(P28,ActivityList[],10,0)="Revoked",Revoked&amp;" ",TEXT(VLOOKUP(P28,ActivityList[],11,0)," d/m | ")))&amp;VLOOKUP(P28,ActivityList[],8,0)&amp;IF(VLOOKUP(P28,ActivityList[],13,0)="Yes"," "&amp;Map,"")&amp;IF(VLOOKUP(P28,ActivityList[],14,0)="Yes"," "&amp;Timeline,IF(VLOOKUP(P28,ActivityList[],14,0)="Figure"," "&amp;Timeline&amp;Figure,""))</f>
        <v>ƒ __/__ L.24</v>
      </c>
      <c r="J28" s="222" t="str">
        <f t="shared" si="2"/>
        <v>Math</v>
      </c>
      <c r="K28" s="65" t="str">
        <f t="shared" si="0"/>
        <v>Horizons: Math 4</v>
      </c>
      <c r="L28" s="65" t="str">
        <f t="shared" si="10"/>
        <v>MathHorizons: Math 426</v>
      </c>
      <c r="M28" s="65" t="str">
        <f t="shared" si="10"/>
        <v>MathHorizons: Math 427</v>
      </c>
      <c r="N28" s="65" t="str">
        <f t="shared" si="10"/>
        <v>MathHorizons: Math 428</v>
      </c>
      <c r="O28" s="65" t="str">
        <f t="shared" si="10"/>
        <v>MathHorizons: Math 429</v>
      </c>
      <c r="P28" s="65" t="str">
        <f t="shared" si="10"/>
        <v>MathHorizons: Math 430</v>
      </c>
      <c r="Q28" s="65"/>
      <c r="R28" s="66" t="str">
        <f>IF(R$4&gt;0,IF(ISNA(VLOOKUP(L28,ActivityList[],10,0)),"No Activity",IF(VLOOKUP(L28,ActivityList[],10,0)="Completed",VLOOKUP(L28,ActivityList[],11,0),VLOOKUP(L28,ActivityList[],10,0))),"No Class")</f>
        <v>Planned</v>
      </c>
      <c r="S28" s="66" t="str">
        <f>IF(S$4&gt;0,IF(ISNA(VLOOKUP(M28,ActivityList[],10,0)),"No Activity",IF(VLOOKUP(M28,ActivityList[],10,0)="Completed",VLOOKUP(M28,ActivityList[],11,0),VLOOKUP(M28,ActivityList[],10,0))),"No Class")</f>
        <v>Planned</v>
      </c>
      <c r="T28" s="66" t="str">
        <f>IF(T$4&gt;0,IF(ISNA(VLOOKUP(N28,ActivityList[],10,0)),"No Activity",IF(VLOOKUP(N28,ActivityList[],10,0)="Completed",VLOOKUP(N28,ActivityList[],11,0),VLOOKUP(N28,ActivityList[],10,0))),"No Class")</f>
        <v>Planned</v>
      </c>
      <c r="U28" s="66" t="str">
        <f>IF(U$4&gt;0,IF(ISNA(VLOOKUP(O28,ActivityList[],10,0)),"No Activity",IF(VLOOKUP(O28,ActivityList[],10,0)="Completed",VLOOKUP(O28,ActivityList[],11,0),VLOOKUP(O28,ActivityList[],10,0))),"No Class")</f>
        <v>Planned</v>
      </c>
      <c r="V28" s="66" t="str">
        <f>IF(V$4&gt;0,IF(ISNA(VLOOKUP(P28,ActivityList[],10,0)),"No Activity",IF(VLOOKUP(P28,ActivityList[],10,0)="Completed",VLOOKUP(P28,ActivityList[],11,0),VLOOKUP(P28,ActivityList[],10,0))),"No Class")</f>
        <v>Planned</v>
      </c>
    </row>
    <row r="29" spans="1:22" ht="15" customHeight="1" x14ac:dyDescent="0.25">
      <c r="A29" s="276"/>
      <c r="B29" s="233"/>
      <c r="C29" s="234" t="s">
        <v>3499</v>
      </c>
      <c r="D29" s="235" t="str">
        <f>IF(D$43="",IF(VLOOKUP(L29,ActivityList[],10,0)="Planned",Planned&amp;IF(VLOOKUP(L29,ActivityList[],12,0)="Yes",Moved,"")&amp;" __/__ ",IF(VLOOKUP(L29,ActivityList[],10,0)="Completed",Completed&amp;" ",Revoked&amp;" ")),IF(VLOOKUP(L29,ActivityList[],10,0)="Revoked",Revoked&amp;" ",TEXT(VLOOKUP(L29,ActivityList[],11,0)," d/m | ")))&amp;VLOOKUP(L29,ActivityList[],8,0)&amp;IF(VLOOKUP(L29,ActivityList[],13,0)="Yes"," "&amp;Map,"")&amp;IF(VLOOKUP(L29,ActivityList[],14,0)="Yes"," "&amp;Timeline,IF(VLOOKUP(L29,ActivityList[],14,0)="Figure"," "&amp;Timeline&amp;Figure,""))</f>
        <v>ƒ __/__ L.143-144</v>
      </c>
      <c r="E29" s="235" t="str">
        <f>IF(E$43="",IF(VLOOKUP(M29,ActivityList[],10,0)="Planned",Planned&amp;IF(VLOOKUP(M29,ActivityList[],12,0)="Yes",Moved,"")&amp;" __/__ ",IF(VLOOKUP(M29,ActivityList[],10,0)="Completed",Completed&amp;" ",Revoked&amp;" ")),IF(VLOOKUP(M29,ActivityList[],10,0)="Revoked",Revoked&amp;" ",TEXT(VLOOKUP(M29,ActivityList[],11,0)," d/m | ")))&amp;VLOOKUP(M29,ActivityList[],8,0)&amp;IF(VLOOKUP(M29,ActivityList[],13,0)="Yes"," "&amp;Map,"")&amp;IF(VLOOKUP(M29,ActivityList[],14,0)="Yes"," "&amp;Timeline,IF(VLOOKUP(M29,ActivityList[],14,0)="Figure"," "&amp;Timeline&amp;Figure,""))</f>
        <v>ƒ __/__ L.145-146</v>
      </c>
      <c r="F29" s="235" t="str">
        <f>IF(F$43="",IF(VLOOKUP(N29,ActivityList[],10,0)="Planned",Planned&amp;IF(VLOOKUP(N29,ActivityList[],12,0)="Yes",Moved,"")&amp;" __/__ ",IF(VLOOKUP(N29,ActivityList[],10,0)="Completed",Completed&amp;" ",Revoked&amp;" ")),IF(VLOOKUP(N29,ActivityList[],10,0)="Revoked",Revoked&amp;" ",TEXT(VLOOKUP(N29,ActivityList[],11,0)," d/m | ")))&amp;VLOOKUP(N29,ActivityList[],8,0)&amp;IF(VLOOKUP(N29,ActivityList[],13,0)="Yes"," "&amp;Map,"")&amp;IF(VLOOKUP(N29,ActivityList[],14,0)="Yes"," "&amp;Timeline,IF(VLOOKUP(N29,ActivityList[],14,0)="Figure"," "&amp;Timeline&amp;Figure,""))</f>
        <v>ƒ __/__ L.147-148</v>
      </c>
      <c r="G29" s="235" t="str">
        <f>IF(G$43="",IF(VLOOKUP(O29,ActivityList[],10,0)="Planned",Planned&amp;IF(VLOOKUP(O29,ActivityList[],12,0)="Yes",Moved,"")&amp;" __/__ ",IF(VLOOKUP(O29,ActivityList[],10,0)="Completed",Completed&amp;" ",Revoked&amp;" ")),IF(VLOOKUP(O29,ActivityList[],10,0)="Revoked",Revoked&amp;" ",TEXT(VLOOKUP(O29,ActivityList[],11,0)," d/m | ")))&amp;VLOOKUP(O29,ActivityList[],8,0)&amp;IF(VLOOKUP(O29,ActivityList[],13,0)="Yes"," "&amp;Map,"")&amp;IF(VLOOKUP(O29,ActivityList[],14,0)="Yes"," "&amp;Timeline,IF(VLOOKUP(O29,ActivityList[],14,0)="Figure"," "&amp;Timeline&amp;Figure,""))</f>
        <v>ƒ __/__ L.149-150</v>
      </c>
      <c r="H29" s="194" t="str">
        <f>IF(H$43="",IF(VLOOKUP(P29,ActivityList[],10,0)="Planned",Planned&amp;IF(VLOOKUP(P29,ActivityList[],12,0)="Yes",Moved,"")&amp;" __/__ ",IF(VLOOKUP(P29,ActivityList[],10,0)="Completed",Completed&amp;" ",Revoked&amp;" ")),IF(VLOOKUP(P29,ActivityList[],10,0)="Revoked",Revoked&amp;" ",TEXT(VLOOKUP(P29,ActivityList[],11,0)," d/m | ")))&amp;VLOOKUP(P29,ActivityList[],8,0)&amp;IF(VLOOKUP(P29,ActivityList[],13,0)="Yes"," "&amp;Map,"")&amp;IF(VLOOKUP(P29,ActivityList[],14,0)="Yes"," "&amp;Timeline,IF(VLOOKUP(P29,ActivityList[],14,0)="Figure"," "&amp;Timeline&amp;Figure,""))</f>
        <v>ƒ __/__ T.15</v>
      </c>
      <c r="J29" s="65" t="str">
        <f>IF(ISBLANK(A29),J28,A29)</f>
        <v>Math</v>
      </c>
      <c r="K29" s="65" t="str">
        <f>C29</f>
        <v>Horizons: Math 6</v>
      </c>
      <c r="L29" s="65" t="str">
        <f>$J29&amp;$K29&amp;L$4</f>
        <v>MathHorizons: Math 626</v>
      </c>
      <c r="M29" s="65" t="str">
        <f>$J29&amp;$K29&amp;M$4</f>
        <v>MathHorizons: Math 627</v>
      </c>
      <c r="N29" s="65" t="str">
        <f>$J29&amp;$K29&amp;N$4</f>
        <v>MathHorizons: Math 628</v>
      </c>
      <c r="O29" s="65" t="str">
        <f>$J29&amp;$K29&amp;O$4</f>
        <v>MathHorizons: Math 629</v>
      </c>
      <c r="P29" s="65" t="str">
        <f>$J29&amp;$K29&amp;P$4</f>
        <v>MathHorizons: Math 630</v>
      </c>
      <c r="Q29" s="65"/>
      <c r="R29" s="66" t="str">
        <f>IF(ISNA(VLOOKUP(L29,ActivityList[],10,0)),"",IF(ISBLANK(VLOOKUP(L29,ActivityList[],10,0)),"",VLOOKUP(L29,ActivityList[],10,0)))</f>
        <v>Planned</v>
      </c>
      <c r="S29" s="66" t="str">
        <f>IF(ISNA(VLOOKUP(M29,ActivityList[],10,0)),"",IF(ISBLANK(VLOOKUP(M29,ActivityList[],10,0)),"",VLOOKUP(M29,ActivityList[],10,0)))</f>
        <v>Planned</v>
      </c>
      <c r="T29" s="66" t="str">
        <f>IF(ISNA(VLOOKUP(N29,ActivityList[],10,0)),"",IF(ISBLANK(VLOOKUP(N29,ActivityList[],10,0)),"",VLOOKUP(N29,ActivityList[],10,0)))</f>
        <v>Planned</v>
      </c>
      <c r="U29" s="66" t="str">
        <f>IF(ISNA(VLOOKUP(O29,ActivityList[],10,0)),"",IF(ISBLANK(VLOOKUP(O29,ActivityList[],10,0)),"",VLOOKUP(O29,ActivityList[],10,0)))</f>
        <v>Planned</v>
      </c>
      <c r="V29" s="66" t="str">
        <f>IF(ISNA(VLOOKUP(P29,ActivityList[],10,0)),"",IF(ISBLANK(VLOOKUP(P29,ActivityList[],10,0)),"",VLOOKUP(P29,ActivityList[],10,0)))</f>
        <v>Planned</v>
      </c>
    </row>
    <row r="30" spans="1:22" ht="15" customHeight="1" x14ac:dyDescent="0.25">
      <c r="A30" s="257"/>
      <c r="B30" s="138"/>
      <c r="C30" s="239" t="s">
        <v>355</v>
      </c>
      <c r="D30" s="177" t="e">
        <f>IF(D$43="",IF(VLOOKUP(L30,ActivityList[],10,0)="Planned",Planned&amp;IF(VLOOKUP(L30,ActivityList[],12,0)="Yes",Moved,"")&amp;" __/__ ",IF(VLOOKUP(L30,ActivityList[],10,0)="Completed",Completed&amp;" ",Revoked&amp;" ")),IF(VLOOKUP(L30,ActivityList[],10,0)="Revoked",Revoked&amp;" ",TEXT(VLOOKUP(L30,ActivityList[],11,0)," d/m | ")))&amp;VLOOKUP(L30,ActivityList[],8,0)&amp;IF(VLOOKUP(L30,ActivityList[],13,0)="Yes"," "&amp;Map,"")&amp;IF(VLOOKUP(L30,ActivityList[],14,0)="Yes"," "&amp;Timeline,IF(VLOOKUP(L30,ActivityList[],14,0)="Figure"," "&amp;Timeline&amp;Figure,""))</f>
        <v>#N/A</v>
      </c>
      <c r="E30" s="177" t="e">
        <f>IF(E$43="",IF(VLOOKUP(M30,ActivityList[],10,0)="Planned",Planned&amp;IF(VLOOKUP(M30,ActivityList[],12,0)="Yes",Moved,"")&amp;" __/__ ",IF(VLOOKUP(M30,ActivityList[],10,0)="Completed",Completed&amp;" ",Revoked&amp;" ")),IF(VLOOKUP(M30,ActivityList[],10,0)="Revoked",Revoked&amp;" ",TEXT(VLOOKUP(M30,ActivityList[],11,0)," d/m | ")))&amp;VLOOKUP(M30,ActivityList[],8,0)&amp;IF(VLOOKUP(M30,ActivityList[],13,0)="Yes"," "&amp;Map,"")&amp;IF(VLOOKUP(M30,ActivityList[],14,0)="Yes"," "&amp;Timeline,IF(VLOOKUP(M30,ActivityList[],14,0)="Figure"," "&amp;Timeline&amp;Figure,""))</f>
        <v>#N/A</v>
      </c>
      <c r="F30" s="177" t="e">
        <f>IF(F$43="",IF(VLOOKUP(N30,ActivityList[],10,0)="Planned",Planned&amp;IF(VLOOKUP(N30,ActivityList[],12,0)="Yes",Moved,"")&amp;" __/__ ",IF(VLOOKUP(N30,ActivityList[],10,0)="Completed",Completed&amp;" ",Revoked&amp;" ")),IF(VLOOKUP(N30,ActivityList[],10,0)="Revoked",Revoked&amp;" ",TEXT(VLOOKUP(N30,ActivityList[],11,0)," d/m | ")))&amp;VLOOKUP(N30,ActivityList[],8,0)&amp;IF(VLOOKUP(N30,ActivityList[],13,0)="Yes"," "&amp;Map,"")&amp;IF(VLOOKUP(N30,ActivityList[],14,0)="Yes"," "&amp;Timeline,IF(VLOOKUP(N30,ActivityList[],14,0)="Figure"," "&amp;Timeline&amp;Figure,""))</f>
        <v>#N/A</v>
      </c>
      <c r="G30" s="177" t="str">
        <f>IF(G$43="",IF(VLOOKUP(O30,ActivityList[],10,0)="Planned",Planned&amp;IF(VLOOKUP(O30,ActivityList[],12,0)="Yes",Moved,"")&amp;" __/__ ",IF(VLOOKUP(O30,ActivityList[],10,0)="Completed",Completed&amp;" ",Revoked&amp;" ")),IF(VLOOKUP(O30,ActivityList[],10,0)="Revoked",Revoked&amp;" ",TEXT(VLOOKUP(O30,ActivityList[],11,0)," d/m | ")))&amp;VLOOKUP(O30,ActivityList[],8,0)&amp;IF(VLOOKUP(O30,ActivityList[],13,0)="Yes"," "&amp;Map,"")&amp;IF(VLOOKUP(O30,ActivityList[],14,0)="Yes"," "&amp;Timeline,IF(VLOOKUP(O30,ActivityList[],14,0)="Figure"," "&amp;Timeline&amp;Figure,""))</f>
        <v>ƒ __/__ #21</v>
      </c>
      <c r="H30" s="129" t="e">
        <f>IF(H$43="",IF(VLOOKUP(P30,ActivityList[],10,0)="Planned",Planned&amp;IF(VLOOKUP(P30,ActivityList[],12,0)="Yes",Moved,"")&amp;" __/__ ",IF(VLOOKUP(P30,ActivityList[],10,0)="Completed",Completed&amp;" ",Revoked&amp;" ")),IF(VLOOKUP(P30,ActivityList[],10,0)="Revoked",Revoked&amp;" ",TEXT(VLOOKUP(P30,ActivityList[],11,0)," d/m | ")))&amp;VLOOKUP(P30,ActivityList[],8,0)&amp;IF(VLOOKUP(P30,ActivityList[],13,0)="Yes"," "&amp;Map,"")&amp;IF(VLOOKUP(P30,ActivityList[],14,0)="Yes"," "&amp;Timeline,IF(VLOOKUP(P30,ActivityList[],14,0)="Figure"," "&amp;Timeline&amp;Figure,""))</f>
        <v>#N/A</v>
      </c>
      <c r="J30" s="65" t="str">
        <f>IF(ISBLANK(A30),J28,A30)</f>
        <v>Math</v>
      </c>
      <c r="K30" s="104" t="str">
        <f>C30</f>
        <v>DVD: Mathtacular 4</v>
      </c>
      <c r="L30" s="104" t="str">
        <f t="shared" ref="L30:P39" si="11">$J30&amp;$K30&amp;L$4</f>
        <v>MathDVD: Mathtacular 426</v>
      </c>
      <c r="M30" s="104" t="str">
        <f t="shared" si="11"/>
        <v>MathDVD: Mathtacular 427</v>
      </c>
      <c r="N30" s="104" t="str">
        <f t="shared" si="11"/>
        <v>MathDVD: Mathtacular 428</v>
      </c>
      <c r="O30" s="104" t="str">
        <f t="shared" si="11"/>
        <v>MathDVD: Mathtacular 429</v>
      </c>
      <c r="P30" s="104" t="str">
        <f t="shared" si="11"/>
        <v>MathDVD: Mathtacular 430</v>
      </c>
      <c r="Q30" s="104"/>
      <c r="R30" s="66" t="str">
        <f>IF(R$4&gt;0,IF(ISNA(VLOOKUP(L30,ActivityList[],10,0)),"No Activity",IF(VLOOKUP(L30,ActivityList[],10,0)="Completed",VLOOKUP(L30,ActivityList[],11,0),VLOOKUP(L30,ActivityList[],10,0))),"No Class")</f>
        <v>No Activity</v>
      </c>
      <c r="S30" s="66" t="str">
        <f>IF(S$4&gt;0,IF(ISNA(VLOOKUP(M30,ActivityList[],10,0)),"No Activity",IF(VLOOKUP(M30,ActivityList[],10,0)="Completed",VLOOKUP(M30,ActivityList[],11,0),VLOOKUP(M30,ActivityList[],10,0))),"No Class")</f>
        <v>No Activity</v>
      </c>
      <c r="T30" s="66" t="str">
        <f>IF(T$4&gt;0,IF(ISNA(VLOOKUP(N30,ActivityList[],10,0)),"No Activity",IF(VLOOKUP(N30,ActivityList[],10,0)="Completed",VLOOKUP(N30,ActivityList[],11,0),VLOOKUP(N30,ActivityList[],10,0))),"No Class")</f>
        <v>No Activity</v>
      </c>
      <c r="U30" s="66" t="str">
        <f>IF(U$4&gt;0,IF(ISNA(VLOOKUP(O30,ActivityList[],10,0)),"No Activity",IF(VLOOKUP(O30,ActivityList[],10,0)="Completed",VLOOKUP(O30,ActivityList[],11,0),VLOOKUP(O30,ActivityList[],10,0))),"No Class")</f>
        <v>Planned</v>
      </c>
      <c r="V30" s="66" t="str">
        <f>IF(V$4&gt;0,IF(ISNA(VLOOKUP(P30,ActivityList[],10,0)),"No Activity",IF(VLOOKUP(P30,ActivityList[],10,0)="Completed",VLOOKUP(P30,ActivityList[],11,0),VLOOKUP(P30,ActivityList[],10,0))),"No Class")</f>
        <v>No Activity</v>
      </c>
    </row>
    <row r="31" spans="1:22" x14ac:dyDescent="0.25">
      <c r="A31" s="269" t="s">
        <v>2797</v>
      </c>
      <c r="B31" s="142"/>
      <c r="C31" s="189" t="s">
        <v>4247</v>
      </c>
      <c r="D31" s="112" t="str">
        <f>IF(D$43="",IF(VLOOKUP(L31,ActivityList[],10,0)="Planned",Planned&amp;IF(VLOOKUP(L31,ActivityList[],12,0)="Yes",Moved,"")&amp;" __/__ ",IF(VLOOKUP(L31,ActivityList[],10,0)="Completed",Completed&amp;" ",Revoked&amp;" ")),IF(VLOOKUP(L31,ActivityList[],10,0)="Revoked",Revoked&amp;" ",TEXT(VLOOKUP(L31,ActivityList[],11,0)," d/m | ")))&amp;VLOOKUP(L31,ActivityList[],8,0)&amp;IF(VLOOKUP(L31,ActivityList[],13,0)="Yes"," "&amp;Map,"")&amp;IF(VLOOKUP(L31,ActivityList[],14,0)="Yes"," "&amp;Timeline,IF(VLOOKUP(L31,ActivityList[],14,0)="Figure"," "&amp;Timeline&amp;Figure,""))</f>
        <v>ƒ __/__ Lesson 10</v>
      </c>
      <c r="E31" s="112" t="e">
        <f>IF(E$43="",IF(VLOOKUP(M31,ActivityList[],10,0)="Planned",Planned&amp;IF(VLOOKUP(M31,ActivityList[],12,0)="Yes",Moved,"")&amp;" __/__ ",IF(VLOOKUP(M31,ActivityList[],10,0)="Completed",Completed&amp;" ",Revoked&amp;" ")),IF(VLOOKUP(M31,ActivityList[],10,0)="Revoked",Revoked&amp;" ",TEXT(VLOOKUP(M31,ActivityList[],11,0)," d/m | ")))&amp;VLOOKUP(M31,ActivityList[],8,0)&amp;IF(VLOOKUP(M31,ActivityList[],13,0)="Yes"," "&amp;Map,"")&amp;IF(VLOOKUP(M31,ActivityList[],14,0)="Yes"," "&amp;Timeline,IF(VLOOKUP(M31,ActivityList[],14,0)="Figure"," "&amp;Timeline&amp;Figure,""))</f>
        <v>#N/A</v>
      </c>
      <c r="F31" s="112" t="e">
        <f>IF(F$43="",IF(VLOOKUP(N31,ActivityList[],10,0)="Planned",Planned&amp;IF(VLOOKUP(N31,ActivityList[],12,0)="Yes",Moved,"")&amp;" __/__ ",IF(VLOOKUP(N31,ActivityList[],10,0)="Completed",Completed&amp;" ",Revoked&amp;" ")),IF(VLOOKUP(N31,ActivityList[],10,0)="Revoked",Revoked&amp;" ",TEXT(VLOOKUP(N31,ActivityList[],11,0)," d/m | ")))&amp;VLOOKUP(N31,ActivityList[],8,0)&amp;IF(VLOOKUP(N31,ActivityList[],13,0)="Yes"," "&amp;Map,"")&amp;IF(VLOOKUP(N31,ActivityList[],14,0)="Yes"," "&amp;Timeline,IF(VLOOKUP(N31,ActivityList[],14,0)="Figure"," "&amp;Timeline&amp;Figure,""))</f>
        <v>#N/A</v>
      </c>
      <c r="G31" s="112" t="str">
        <f>IF(G$43="",IF(VLOOKUP(O31,ActivityList[],10,0)="Planned",Planned&amp;IF(VLOOKUP(O31,ActivityList[],12,0)="Yes",Moved,"")&amp;" __/__ ",IF(VLOOKUP(O31,ActivityList[],10,0)="Completed",Completed&amp;" ",Revoked&amp;" ")),IF(VLOOKUP(O31,ActivityList[],10,0)="Revoked",Revoked&amp;" ",TEXT(VLOOKUP(O31,ActivityList[],11,0)," d/m | ")))&amp;VLOOKUP(O31,ActivityList[],8,0)&amp;IF(VLOOKUP(O31,ActivityList[],13,0)="Yes"," "&amp;Map,"")&amp;IF(VLOOKUP(O31,ActivityList[],14,0)="Yes"," "&amp;Timeline,IF(VLOOKUP(O31,ActivityList[],14,0)="Figure"," "&amp;Timeline&amp;Figure,""))</f>
        <v>ƒ __/__ Lesson 11</v>
      </c>
      <c r="H31" s="131" t="e">
        <f>IF(H$43="",IF(VLOOKUP(P31,ActivityList[],10,0)="Planned",Planned&amp;IF(VLOOKUP(P31,ActivityList[],12,0)="Yes",Moved,"")&amp;" __/__ ",IF(VLOOKUP(P31,ActivityList[],10,0)="Completed",Completed&amp;" ",Revoked&amp;" ")),IF(VLOOKUP(P31,ActivityList[],10,0)="Revoked",Revoked&amp;" ",TEXT(VLOOKUP(P31,ActivityList[],11,0)," d/m | ")))&amp;VLOOKUP(P31,ActivityList[],8,0)&amp;IF(VLOOKUP(P31,ActivityList[],13,0)="Yes"," "&amp;Map,"")&amp;IF(VLOOKUP(P31,ActivityList[],14,0)="Yes"," "&amp;Timeline,IF(VLOOKUP(P31,ActivityList[],14,0)="Figure"," "&amp;Timeline&amp;Figure,""))</f>
        <v>#N/A</v>
      </c>
      <c r="J31" s="65" t="str">
        <f>IF(ISBLANK(A31),#REF!,A31)</f>
        <v>Logic</v>
      </c>
      <c r="K31" s="65" t="str">
        <f t="shared" ref="K31:K34" si="12">C31</f>
        <v>+ The Thinking Toolbox</v>
      </c>
      <c r="L31" s="65" t="str">
        <f t="shared" si="11"/>
        <v>Logic+ The Thinking Toolbox26</v>
      </c>
      <c r="M31" s="65" t="str">
        <f t="shared" si="11"/>
        <v>Logic+ The Thinking Toolbox27</v>
      </c>
      <c r="N31" s="65" t="str">
        <f t="shared" si="11"/>
        <v>Logic+ The Thinking Toolbox28</v>
      </c>
      <c r="O31" s="65" t="str">
        <f t="shared" si="11"/>
        <v>Logic+ The Thinking Toolbox29</v>
      </c>
      <c r="P31" s="65" t="str">
        <f t="shared" si="11"/>
        <v>Logic+ The Thinking Toolbox30</v>
      </c>
      <c r="Q31" s="65"/>
      <c r="R31" s="66" t="str">
        <f>IF(R$4&gt;0,IF(ISNA(VLOOKUP(L31,ActivityList[],10,0)),"No Activity",IF(VLOOKUP(L31,ActivityList[],10,0)="Completed",VLOOKUP(L31,ActivityList[],11,0),VLOOKUP(L31,ActivityList[],10,0))),"No Class")</f>
        <v>Planned</v>
      </c>
      <c r="S31" s="66" t="str">
        <f>IF(S$4&gt;0,IF(ISNA(VLOOKUP(M31,ActivityList[],10,0)),"No Activity",IF(VLOOKUP(M31,ActivityList[],10,0)="Completed",VLOOKUP(M31,ActivityList[],11,0),VLOOKUP(M31,ActivityList[],10,0))),"No Class")</f>
        <v>No Activity</v>
      </c>
      <c r="T31" s="66" t="str">
        <f>IF(T$4&gt;0,IF(ISNA(VLOOKUP(N31,ActivityList[],10,0)),"No Activity",IF(VLOOKUP(N31,ActivityList[],10,0)="Completed",VLOOKUP(N31,ActivityList[],11,0),VLOOKUP(N31,ActivityList[],10,0))),"No Class")</f>
        <v>No Activity</v>
      </c>
      <c r="U31" s="66" t="str">
        <f>IF(U$4&gt;0,IF(ISNA(VLOOKUP(O31,ActivityList[],10,0)),"No Activity",IF(VLOOKUP(O31,ActivityList[],10,0)="Completed",VLOOKUP(O31,ActivityList[],11,0),VLOOKUP(O31,ActivityList[],10,0))),"No Class")</f>
        <v>Planned</v>
      </c>
      <c r="V31" s="66" t="str">
        <f>IF(V$4&gt;0,IF(ISNA(VLOOKUP(P31,ActivityList[],10,0)),"No Activity",IF(VLOOKUP(P31,ActivityList[],10,0)="Completed",VLOOKUP(P31,ActivityList[],11,0),VLOOKUP(P31,ActivityList[],10,0))),"No Class")</f>
        <v>No Activity</v>
      </c>
    </row>
    <row r="32" spans="1:22" ht="15" customHeight="1" x14ac:dyDescent="0.25">
      <c r="A32" s="269"/>
      <c r="B32" s="142"/>
      <c r="C32" s="189" t="s">
        <v>2874</v>
      </c>
      <c r="D32" s="147" t="str">
        <f>IF(D$43="",IF(VLOOKUP(L32,ActivityList[],10,0)="Planned",Planned&amp;IF(VLOOKUP(L32,ActivityList[],12,0)="Yes",Moved,"")&amp;" __/__ ",IF(VLOOKUP(L32,ActivityList[],10,0)="Completed",Completed&amp;" ",Revoked&amp;" ")),IF(VLOOKUP(L32,ActivityList[],10,0)="Revoked",Revoked&amp;" ",TEXT(VLOOKUP(L32,ActivityList[],11,0)," d/m | ")))&amp;VLOOKUP(L32,ActivityList[],8,0)&amp;IF(VLOOKUP(L32,ActivityList[],13,0)="Yes"," "&amp;Map,"")&amp;IF(VLOOKUP(L32,ActivityList[],14,0)="Yes"," "&amp;Timeline,IF(VLOOKUP(L32,ActivityList[],14,0)="Figure"," "&amp;Timeline&amp;Figure,""))</f>
        <v>ƒ __/__ T.2 P.11-12</v>
      </c>
      <c r="E32" s="147" t="str">
        <f>IF(E$43="",IF(VLOOKUP(M32,ActivityList[],10,0)="Planned",Planned&amp;IF(VLOOKUP(M32,ActivityList[],12,0)="Yes",Moved,"")&amp;" __/__ ",IF(VLOOKUP(M32,ActivityList[],10,0)="Completed",Completed&amp;" ",Revoked&amp;" ")),IF(VLOOKUP(M32,ActivityList[],10,0)="Revoked",Revoked&amp;" ",TEXT(VLOOKUP(M32,ActivityList[],11,0)," d/m | ")))&amp;VLOOKUP(M32,ActivityList[],8,0)&amp;IF(VLOOKUP(M32,ActivityList[],13,0)="Yes"," "&amp;Map,"")&amp;IF(VLOOKUP(M32,ActivityList[],14,0)="Yes"," "&amp;Timeline,IF(VLOOKUP(M32,ActivityList[],14,0)="Figure"," "&amp;Timeline&amp;Figure,""))</f>
        <v>ƒ __/__ T.2 P.13-14</v>
      </c>
      <c r="F32" s="147" t="str">
        <f>IF(F$43="",IF(VLOOKUP(N32,ActivityList[],10,0)="Planned",Planned&amp;IF(VLOOKUP(N32,ActivityList[],12,0)="Yes",Moved,"")&amp;" __/__ ",IF(VLOOKUP(N32,ActivityList[],10,0)="Completed",Completed&amp;" ",Revoked&amp;" ")),IF(VLOOKUP(N32,ActivityList[],10,0)="Revoked",Revoked&amp;" ",TEXT(VLOOKUP(N32,ActivityList[],11,0)," d/m | ")))&amp;VLOOKUP(N32,ActivityList[],8,0)&amp;IF(VLOOKUP(N32,ActivityList[],13,0)="Yes"," "&amp;Map,"")&amp;IF(VLOOKUP(N32,ActivityList[],14,0)="Yes"," "&amp;Timeline,IF(VLOOKUP(N32,ActivityList[],14,0)="Figure"," "&amp;Timeline&amp;Figure,""))</f>
        <v>ƒ __/__ T.2 P.15-16</v>
      </c>
      <c r="G32" s="147" t="str">
        <f>IF(G$43="",IF(VLOOKUP(O32,ActivityList[],10,0)="Planned",Planned&amp;IF(VLOOKUP(O32,ActivityList[],12,0)="Yes",Moved,"")&amp;" __/__ ",IF(VLOOKUP(O32,ActivityList[],10,0)="Completed",Completed&amp;" ",Revoked&amp;" ")),IF(VLOOKUP(O32,ActivityList[],10,0)="Revoked",Revoked&amp;" ",TEXT(VLOOKUP(O32,ActivityList[],11,0)," d/m | ")))&amp;VLOOKUP(O32,ActivityList[],8,0)&amp;IF(VLOOKUP(O32,ActivityList[],13,0)="Yes"," "&amp;Map,"")&amp;IF(VLOOKUP(O32,ActivityList[],14,0)="Yes"," "&amp;Timeline,IF(VLOOKUP(O32,ActivityList[],14,0)="Figure"," "&amp;Timeline&amp;Figure,""))</f>
        <v>ƒ __/__ T.2 P.17-18</v>
      </c>
      <c r="H32" s="125" t="e">
        <f>IF(H$43="",IF(VLOOKUP(P32,ActivityList[],10,0)="Planned",Planned&amp;IF(VLOOKUP(P32,ActivityList[],12,0)="Yes",Moved,"")&amp;" __/__ ",IF(VLOOKUP(P32,ActivityList[],10,0)="Completed",Completed&amp;" ",Revoked&amp;" ")),IF(VLOOKUP(P32,ActivityList[],10,0)="Revoked",Revoked&amp;" ",TEXT(VLOOKUP(P32,ActivityList[],11,0)," d/m | ")))&amp;VLOOKUP(P32,ActivityList[],8,0)&amp;IF(VLOOKUP(P32,ActivityList[],13,0)="Yes"," "&amp;Map,"")&amp;IF(VLOOKUP(P32,ActivityList[],14,0)="Yes"," "&amp;Timeline,IF(VLOOKUP(P32,ActivityList[],14,0)="Figure"," "&amp;Timeline&amp;Figure,""))</f>
        <v>#N/A</v>
      </c>
      <c r="J32" s="65" t="str">
        <f t="shared" ref="J32:J39" si="13">IF(ISBLANK(A32),J31,A32)</f>
        <v>Logic</v>
      </c>
      <c r="K32" s="65" t="str">
        <f t="shared" si="12"/>
        <v>+ IQ Mindbenders</v>
      </c>
      <c r="L32" s="65" t="str">
        <f t="shared" si="11"/>
        <v>Logic+ IQ Mindbenders26</v>
      </c>
      <c r="M32" s="65" t="str">
        <f t="shared" si="11"/>
        <v>Logic+ IQ Mindbenders27</v>
      </c>
      <c r="N32" s="65" t="str">
        <f t="shared" si="11"/>
        <v>Logic+ IQ Mindbenders28</v>
      </c>
      <c r="O32" s="65" t="str">
        <f t="shared" si="11"/>
        <v>Logic+ IQ Mindbenders29</v>
      </c>
      <c r="P32" s="65" t="str">
        <f t="shared" si="11"/>
        <v>Logic+ IQ Mindbenders30</v>
      </c>
      <c r="Q32" s="65"/>
      <c r="R32" s="66" t="str">
        <f>IF(R$4&gt;0,IF(ISNA(VLOOKUP(L32,ActivityList[],10,0)),"No Activity",IF(VLOOKUP(L32,ActivityList[],10,0)="Completed",VLOOKUP(L32,ActivityList[],11,0),VLOOKUP(L32,ActivityList[],10,0))),"No Class")</f>
        <v>Planned</v>
      </c>
      <c r="S32" s="66" t="str">
        <f>IF(S$4&gt;0,IF(ISNA(VLOOKUP(M32,ActivityList[],10,0)),"No Activity",IF(VLOOKUP(M32,ActivityList[],10,0)="Completed",VLOOKUP(M32,ActivityList[],11,0),VLOOKUP(M32,ActivityList[],10,0))),"No Class")</f>
        <v>Planned</v>
      </c>
      <c r="T32" s="66" t="str">
        <f>IF(T$4&gt;0,IF(ISNA(VLOOKUP(N32,ActivityList[],10,0)),"No Activity",IF(VLOOKUP(N32,ActivityList[],10,0)="Completed",VLOOKUP(N32,ActivityList[],11,0),VLOOKUP(N32,ActivityList[],10,0))),"No Class")</f>
        <v>Planned</v>
      </c>
      <c r="U32" s="66" t="str">
        <f>IF(U$4&gt;0,IF(ISNA(VLOOKUP(O32,ActivityList[],10,0)),"No Activity",IF(VLOOKUP(O32,ActivityList[],10,0)="Completed",VLOOKUP(O32,ActivityList[],11,0),VLOOKUP(O32,ActivityList[],10,0))),"No Class")</f>
        <v>Planned</v>
      </c>
      <c r="V32" s="66" t="str">
        <f>IF(V$4&gt;0,IF(ISNA(VLOOKUP(P32,ActivityList[],10,0)),"No Activity",IF(VLOOKUP(P32,ActivityList[],10,0)="Completed",VLOOKUP(P32,ActivityList[],11,0),VLOOKUP(P32,ActivityList[],10,0))),"No Class")</f>
        <v>No Activity</v>
      </c>
    </row>
    <row r="33" spans="1:22" x14ac:dyDescent="0.25">
      <c r="A33" s="269"/>
      <c r="B33" s="142"/>
      <c r="C33" s="189" t="s">
        <v>3465</v>
      </c>
      <c r="D33" s="147" t="e">
        <f>IF(D$43="",IF(VLOOKUP(L33,ActivityList[],10,0)="Planned",Planned&amp;IF(VLOOKUP(L33,ActivityList[],12,0)="Yes",Moved,"")&amp;" __/__ ",IF(VLOOKUP(L33,ActivityList[],10,0)="Completed",Completed&amp;" ",Revoked&amp;" ")),IF(VLOOKUP(L33,ActivityList[],10,0)="Revoked",Revoked&amp;" ",TEXT(VLOOKUP(L33,ActivityList[],11,0)," d/m | ")))&amp;VLOOKUP(L33,ActivityList[],8,0)&amp;IF(VLOOKUP(L33,ActivityList[],13,0)="Yes"," "&amp;Map,"")&amp;IF(VLOOKUP(L33,ActivityList[],14,0)="Yes"," "&amp;Timeline,IF(VLOOKUP(L33,ActivityList[],14,0)="Figure"," "&amp;Timeline&amp;Figure,""))</f>
        <v>#N/A</v>
      </c>
      <c r="E33" s="147" t="str">
        <f>IF(E$43="",IF(VLOOKUP(M33,ActivityList[],10,0)="Planned",Planned&amp;IF(VLOOKUP(M33,ActivityList[],12,0)="Yes",Moved,"")&amp;" __/__ ",IF(VLOOKUP(M33,ActivityList[],10,0)="Completed",Completed&amp;" ",Revoked&amp;" ")),IF(VLOOKUP(M33,ActivityList[],10,0)="Revoked",Revoked&amp;" ",TEXT(VLOOKUP(M33,ActivityList[],11,0)," d/m | ")))&amp;VLOOKUP(M33,ActivityList[],8,0)&amp;IF(VLOOKUP(M33,ActivityList[],13,0)="Yes"," "&amp;Map,"")&amp;IF(VLOOKUP(M33,ActivityList[],14,0)="Yes"," "&amp;Timeline,IF(VLOOKUP(M33,ActivityList[],14,0)="Figure"," "&amp;Timeline&amp;Figure,""))</f>
        <v>ƒ __/__ 30 mins</v>
      </c>
      <c r="F33" s="147" t="e">
        <f>IF(F$43="",IF(VLOOKUP(N33,ActivityList[],10,0)="Planned",Planned&amp;IF(VLOOKUP(N33,ActivityList[],12,0)="Yes",Moved,"")&amp;" __/__ ",IF(VLOOKUP(N33,ActivityList[],10,0)="Completed",Completed&amp;" ",Revoked&amp;" ")),IF(VLOOKUP(N33,ActivityList[],10,0)="Revoked",Revoked&amp;" ",TEXT(VLOOKUP(N33,ActivityList[],11,0)," d/m | ")))&amp;VLOOKUP(N33,ActivityList[],8,0)&amp;IF(VLOOKUP(N33,ActivityList[],13,0)="Yes"," "&amp;Map,"")&amp;IF(VLOOKUP(N33,ActivityList[],14,0)="Yes"," "&amp;Timeline,IF(VLOOKUP(N33,ActivityList[],14,0)="Figure"," "&amp;Timeline&amp;Figure,""))</f>
        <v>#N/A</v>
      </c>
      <c r="G33" s="147" t="e">
        <f>IF(G$43="",IF(VLOOKUP(O33,ActivityList[],10,0)="Planned",Planned&amp;IF(VLOOKUP(O33,ActivityList[],12,0)="Yes",Moved,"")&amp;" __/__ ",IF(VLOOKUP(O33,ActivityList[],10,0)="Completed",Completed&amp;" ",Revoked&amp;" ")),IF(VLOOKUP(O33,ActivityList[],10,0)="Revoked",Revoked&amp;" ",TEXT(VLOOKUP(O33,ActivityList[],11,0)," d/m | ")))&amp;VLOOKUP(O33,ActivityList[],8,0)&amp;IF(VLOOKUP(O33,ActivityList[],13,0)="Yes"," "&amp;Map,"")&amp;IF(VLOOKUP(O33,ActivityList[],14,0)="Yes"," "&amp;Timeline,IF(VLOOKUP(O33,ActivityList[],14,0)="Figure"," "&amp;Timeline&amp;Figure,""))</f>
        <v>#N/A</v>
      </c>
      <c r="H33" s="125" t="e">
        <f>IF(H$43="",IF(VLOOKUP(P33,ActivityList[],10,0)="Planned",Planned&amp;IF(VLOOKUP(P33,ActivityList[],12,0)="Yes",Moved,"")&amp;" __/__ ",IF(VLOOKUP(P33,ActivityList[],10,0)="Completed",Completed&amp;" ",Revoked&amp;" ")),IF(VLOOKUP(P33,ActivityList[],10,0)="Revoked",Revoked&amp;" ",TEXT(VLOOKUP(P33,ActivityList[],11,0)," d/m | ")))&amp;VLOOKUP(P33,ActivityList[],8,0)&amp;IF(VLOOKUP(P33,ActivityList[],13,0)="Yes"," "&amp;Map,"")&amp;IF(VLOOKUP(P33,ActivityList[],14,0)="Yes"," "&amp;Timeline,IF(VLOOKUP(P33,ActivityList[],14,0)="Figure"," "&amp;Timeline&amp;Figure,""))</f>
        <v>#N/A</v>
      </c>
      <c r="J33" s="65" t="str">
        <f t="shared" si="13"/>
        <v>Logic</v>
      </c>
      <c r="K33" s="65" t="str">
        <f t="shared" si="12"/>
        <v>+ Programming: Scratch</v>
      </c>
      <c r="L33" s="65" t="str">
        <f t="shared" si="11"/>
        <v>Logic+ Programming: Scratch26</v>
      </c>
      <c r="M33" s="65" t="str">
        <f t="shared" si="11"/>
        <v>Logic+ Programming: Scratch27</v>
      </c>
      <c r="N33" s="65" t="str">
        <f t="shared" si="11"/>
        <v>Logic+ Programming: Scratch28</v>
      </c>
      <c r="O33" s="65" t="str">
        <f t="shared" si="11"/>
        <v>Logic+ Programming: Scratch29</v>
      </c>
      <c r="P33" s="65" t="str">
        <f t="shared" si="11"/>
        <v>Logic+ Programming: Scratch30</v>
      </c>
      <c r="Q33" s="65"/>
      <c r="R33" s="66" t="str">
        <f>IF(R$4&gt;0,IF(ISNA(VLOOKUP(L33,ActivityList[],10,0)),"No Activity",IF(VLOOKUP(L33,ActivityList[],10,0)="Completed",VLOOKUP(L33,ActivityList[],11,0),VLOOKUP(L33,ActivityList[],10,0))),"No Class")</f>
        <v>No Activity</v>
      </c>
      <c r="S33" s="66" t="str">
        <f>IF(S$4&gt;0,IF(ISNA(VLOOKUP(M33,ActivityList[],10,0)),"No Activity",IF(VLOOKUP(M33,ActivityList[],10,0)="Completed",VLOOKUP(M33,ActivityList[],11,0),VLOOKUP(M33,ActivityList[],10,0))),"No Class")</f>
        <v>Planned</v>
      </c>
      <c r="T33" s="66" t="str">
        <f>IF(T$4&gt;0,IF(ISNA(VLOOKUP(N33,ActivityList[],10,0)),"No Activity",IF(VLOOKUP(N33,ActivityList[],10,0)="Completed",VLOOKUP(N33,ActivityList[],11,0),VLOOKUP(N33,ActivityList[],10,0))),"No Class")</f>
        <v>No Activity</v>
      </c>
      <c r="U33" s="66" t="str">
        <f>IF(U$4&gt;0,IF(ISNA(VLOOKUP(O33,ActivityList[],10,0)),"No Activity",IF(VLOOKUP(O33,ActivityList[],10,0)="Completed",VLOOKUP(O33,ActivityList[],11,0),VLOOKUP(O33,ActivityList[],10,0))),"No Class")</f>
        <v>No Activity</v>
      </c>
      <c r="V33" s="66" t="str">
        <f>IF(V$4&gt;0,IF(ISNA(VLOOKUP(P33,ActivityList[],10,0)),"No Activity",IF(VLOOKUP(P33,ActivityList[],10,0)="Completed",VLOOKUP(P33,ActivityList[],11,0),VLOOKUP(P33,ActivityList[],10,0))),"No Class")</f>
        <v>No Activity</v>
      </c>
    </row>
    <row r="34" spans="1:22" x14ac:dyDescent="0.25">
      <c r="A34" s="278"/>
      <c r="B34" s="192"/>
      <c r="C34" s="195" t="s">
        <v>3484</v>
      </c>
      <c r="D34" s="177" t="e">
        <f>IF(D$43="",IF(VLOOKUP(L34,ActivityList[],10,0)="Planned",Planned&amp;IF(VLOOKUP(L34,ActivityList[],12,0)="Yes",Moved,"")&amp;" __/__ ",IF(VLOOKUP(L34,ActivityList[],10,0)="Completed",Completed&amp;" ",Revoked&amp;" ")),IF(VLOOKUP(L34,ActivityList[],10,0)="Revoked",Revoked&amp;" ",TEXT(VLOOKUP(L34,ActivityList[],11,0)," d/m | ")))&amp;VLOOKUP(L34,ActivityList[],8,0)&amp;IF(VLOOKUP(L34,ActivityList[],13,0)="Yes"," "&amp;Map,"")&amp;IF(VLOOKUP(L34,ActivityList[],14,0)="Yes"," "&amp;Timeline,IF(VLOOKUP(L34,ActivityList[],14,0)="Figure"," "&amp;Timeline&amp;Figure,""))</f>
        <v>#N/A</v>
      </c>
      <c r="E34" s="177" t="e">
        <f>IF(E$43="",IF(VLOOKUP(M34,ActivityList[],10,0)="Planned",Planned&amp;IF(VLOOKUP(M34,ActivityList[],12,0)="Yes",Moved,"")&amp;" __/__ ",IF(VLOOKUP(M34,ActivityList[],10,0)="Completed",Completed&amp;" ",Revoked&amp;" ")),IF(VLOOKUP(M34,ActivityList[],10,0)="Revoked",Revoked&amp;" ",TEXT(VLOOKUP(M34,ActivityList[],11,0)," d/m | ")))&amp;VLOOKUP(M34,ActivityList[],8,0)&amp;IF(VLOOKUP(M34,ActivityList[],13,0)="Yes"," "&amp;Map,"")&amp;IF(VLOOKUP(M34,ActivityList[],14,0)="Yes"," "&amp;Timeline,IF(VLOOKUP(M34,ActivityList[],14,0)="Figure"," "&amp;Timeline&amp;Figure,""))</f>
        <v>#N/A</v>
      </c>
      <c r="F34" s="177" t="e">
        <f>IF(F$43="",IF(VLOOKUP(N34,ActivityList[],10,0)="Planned",Planned&amp;IF(VLOOKUP(N34,ActivityList[],12,0)="Yes",Moved,"")&amp;" __/__ ",IF(VLOOKUP(N34,ActivityList[],10,0)="Completed",Completed&amp;" ",Revoked&amp;" ")),IF(VLOOKUP(N34,ActivityList[],10,0)="Revoked",Revoked&amp;" ",TEXT(VLOOKUP(N34,ActivityList[],11,0)," d/m | ")))&amp;VLOOKUP(N34,ActivityList[],8,0)&amp;IF(VLOOKUP(N34,ActivityList[],13,0)="Yes"," "&amp;Map,"")&amp;IF(VLOOKUP(N34,ActivityList[],14,0)="Yes"," "&amp;Timeline,IF(VLOOKUP(N34,ActivityList[],14,0)="Figure"," "&amp;Timeline&amp;Figure,""))</f>
        <v>#N/A</v>
      </c>
      <c r="G34" s="177" t="e">
        <f>IF(G$43="",IF(VLOOKUP(O34,ActivityList[],10,0)="Planned",Planned&amp;IF(VLOOKUP(O34,ActivityList[],12,0)="Yes",Moved,"")&amp;" __/__ ",IF(VLOOKUP(O34,ActivityList[],10,0)="Completed",Completed&amp;" ",Revoked&amp;" ")),IF(VLOOKUP(O34,ActivityList[],10,0)="Revoked",Revoked&amp;" ",TEXT(VLOOKUP(O34,ActivityList[],11,0)," d/m | ")))&amp;VLOOKUP(O34,ActivityList[],8,0)&amp;IF(VLOOKUP(O34,ActivityList[],13,0)="Yes"," "&amp;Map,"")&amp;IF(VLOOKUP(O34,ActivityList[],14,0)="Yes"," "&amp;Timeline,IF(VLOOKUP(O34,ActivityList[],14,0)="Figure"," "&amp;Timeline&amp;Figure,""))</f>
        <v>#N/A</v>
      </c>
      <c r="H34" s="129" t="e">
        <f>IF(H$43="",IF(VLOOKUP(P34,ActivityList[],10,0)="Planned",Planned&amp;IF(VLOOKUP(P34,ActivityList[],12,0)="Yes",Moved,"")&amp;" __/__ ",IF(VLOOKUP(P34,ActivityList[],10,0)="Completed",Completed&amp;" ",Revoked&amp;" ")),IF(VLOOKUP(P34,ActivityList[],10,0)="Revoked",Revoked&amp;" ",TEXT(VLOOKUP(P34,ActivityList[],11,0)," d/m | ")))&amp;VLOOKUP(P34,ActivityList[],8,0)&amp;IF(VLOOKUP(P34,ActivityList[],13,0)="Yes"," "&amp;Map,"")&amp;IF(VLOOKUP(P34,ActivityList[],14,0)="Yes"," "&amp;Timeline,IF(VLOOKUP(P34,ActivityList[],14,0)="Figure"," "&amp;Timeline&amp;Figure,""))</f>
        <v>#N/A</v>
      </c>
      <c r="J34" s="65" t="str">
        <f t="shared" si="13"/>
        <v>Logic</v>
      </c>
      <c r="K34" s="65" t="str">
        <f t="shared" si="12"/>
        <v>+ EEME Electronics Project</v>
      </c>
      <c r="L34" s="65" t="str">
        <f t="shared" si="11"/>
        <v>Logic+ EEME Electronics Project26</v>
      </c>
      <c r="M34" s="65" t="str">
        <f t="shared" si="11"/>
        <v>Logic+ EEME Electronics Project27</v>
      </c>
      <c r="N34" s="65" t="str">
        <f t="shared" si="11"/>
        <v>Logic+ EEME Electronics Project28</v>
      </c>
      <c r="O34" s="65" t="str">
        <f t="shared" si="11"/>
        <v>Logic+ EEME Electronics Project29</v>
      </c>
      <c r="P34" s="65" t="str">
        <f t="shared" si="11"/>
        <v>Logic+ EEME Electronics Project30</v>
      </c>
      <c r="Q34" s="65"/>
      <c r="R34" s="66" t="str">
        <f>IF(R$4&gt;0,IF(ISNA(VLOOKUP(L34,ActivityList[],10,0)),"No Activity",IF(VLOOKUP(L34,ActivityList[],10,0)="Completed",VLOOKUP(L34,ActivityList[],11,0),VLOOKUP(L34,ActivityList[],10,0))),"No Class")</f>
        <v>No Activity</v>
      </c>
      <c r="S34" s="66" t="str">
        <f>IF(S$4&gt;0,IF(ISNA(VLOOKUP(M34,ActivityList[],10,0)),"No Activity",IF(VLOOKUP(M34,ActivityList[],10,0)="Completed",VLOOKUP(M34,ActivityList[],11,0),VLOOKUP(M34,ActivityList[],10,0))),"No Class")</f>
        <v>No Activity</v>
      </c>
      <c r="T34" s="66" t="str">
        <f>IF(T$4&gt;0,IF(ISNA(VLOOKUP(N34,ActivityList[],10,0)),"No Activity",IF(VLOOKUP(N34,ActivityList[],10,0)="Completed",VLOOKUP(N34,ActivityList[],11,0),VLOOKUP(N34,ActivityList[],10,0))),"No Class")</f>
        <v>No Activity</v>
      </c>
      <c r="U34" s="66" t="str">
        <f>IF(U$4&gt;0,IF(ISNA(VLOOKUP(O34,ActivityList[],10,0)),"No Activity",IF(VLOOKUP(O34,ActivityList[],10,0)="Completed",VLOOKUP(O34,ActivityList[],11,0),VLOOKUP(O34,ActivityList[],10,0))),"No Class")</f>
        <v>No Activity</v>
      </c>
      <c r="V34" s="66" t="str">
        <f>IF(V$4&gt;0,IF(ISNA(VLOOKUP(P34,ActivityList[],10,0)),"No Activity",IF(VLOOKUP(P34,ActivityList[],10,0)="Completed",VLOOKUP(P34,ActivityList[],11,0),VLOOKUP(P34,ActivityList[],10,0))),"No Class")</f>
        <v>No Activity</v>
      </c>
    </row>
    <row r="35" spans="1:22" x14ac:dyDescent="0.25">
      <c r="A35" s="255" t="s">
        <v>9</v>
      </c>
      <c r="B35" s="111"/>
      <c r="C35" s="139" t="s">
        <v>0</v>
      </c>
      <c r="D35" s="267" t="str">
        <f>IF(D$43="",IF(VLOOKUP(L35,ActivityList[],10,0)="Planned",Planned&amp;IF(VLOOKUP(L35,ActivityList[],12,0)="Yes",Moved,"")&amp;" __/__ ",IF(VLOOKUP(L35,ActivityList[],10,0)="Completed",Completed&amp;" ",Revoked&amp;" ")),IF(VLOOKUP(L35,ActivityList[],10,0)="Revoked",Revoked&amp;" ",TEXT(VLOOKUP(L35,ActivityList[],11,0)," d/m | ")))&amp;VLOOKUP(L35,ActivityList[],8,0)&amp;IF(VLOOKUP(L35,ActivityList[],13,0)="Yes"," "&amp;Map,"")&amp;IF(VLOOKUP(L35,ActivityList[],14,0)="Yes"," "&amp;Timeline,IF(VLOOKUP(L35,ActivityList[],14,0)="Figure"," "&amp;Timeline&amp;Figure,""))</f>
        <v>ƒ __/__ Psa 91:1-12 (Track 11)</v>
      </c>
      <c r="E35" s="267" t="e">
        <f>IF(E$43="",IF(VLOOKUP(M35,ActivityList[],9,0)="Planned",Planned&amp;IF(VLOOKUP(M35,ActivityList[],11,0)="Yes",Moved,"")&amp;" __/__ ",IF(VLOOKUP(M35,ActivityList[],9,0)="Completed",Completed&amp;" ",Revoked&amp;" ")),IF(VLOOKUP(M35,ActivityList[],9,0)="Revoked",Revoked&amp;" ",TEXT(VLOOKUP(M35,ActivityList[],10,0)," d/m | ")))&amp;VLOOKUP(M35,ActivityList[],7,0)&amp;IF(VLOOKUP(M35,ActivityList[],12,0)="Yes"," "&amp;Map,"")&amp;IF(VLOOKUP(M35,ActivityList[],13,0)="Yes"," "&amp;Timeline,IF(VLOOKUP(M35,ActivityList[],13,0)="Figure"," "&amp;Timeline&amp;Figure,""))</f>
        <v>#N/A</v>
      </c>
      <c r="F35" s="267" t="e">
        <f>IF(F$43="",IF(VLOOKUP(N35,ActivityList[],9,0)="Planned",Planned&amp;IF(VLOOKUP(N35,ActivityList[],11,0)="Yes",Moved,"")&amp;" __/__ ",IF(VLOOKUP(N35,ActivityList[],9,0)="Completed",Completed&amp;" ",Revoked&amp;" ")),IF(VLOOKUP(N35,ActivityList[],9,0)="Revoked",Revoked&amp;" ",TEXT(VLOOKUP(N35,ActivityList[],10,0)," d/m | ")))&amp;VLOOKUP(N35,ActivityList[],7,0)&amp;IF(VLOOKUP(N35,ActivityList[],12,0)="Yes"," "&amp;Map,"")&amp;IF(VLOOKUP(N35,ActivityList[],13,0)="Yes"," "&amp;Timeline,IF(VLOOKUP(N35,ActivityList[],13,0)="Figure"," "&amp;Timeline&amp;Figure,""))</f>
        <v>#N/A</v>
      </c>
      <c r="G35" s="267" t="e">
        <f>IF(G$43="",IF(VLOOKUP(O35,ActivityList[],9,0)="Planned",Planned&amp;IF(VLOOKUP(O35,ActivityList[],11,0)="Yes",Moved,"")&amp;" __/__ ",IF(VLOOKUP(O35,ActivityList[],9,0)="Completed",Completed&amp;" ",Revoked&amp;" ")),IF(VLOOKUP(O35,ActivityList[],9,0)="Revoked",Revoked&amp;" ",TEXT(VLOOKUP(O35,ActivityList[],10,0)," d/m | ")))&amp;VLOOKUP(O35,ActivityList[],7,0)&amp;IF(VLOOKUP(O35,ActivityList[],12,0)="Yes"," "&amp;Map,"")&amp;IF(VLOOKUP(O35,ActivityList[],13,0)="Yes"," "&amp;Timeline,IF(VLOOKUP(O35,ActivityList[],13,0)="Figure"," "&amp;Timeline&amp;Figure,""))</f>
        <v>#N/A</v>
      </c>
      <c r="H35" s="121" t="e">
        <f>IF(H$43="",IF(VLOOKUP(P35,ActivityList[],10,0)="Planned",Planned&amp;IF(VLOOKUP(P35,ActivityList[],12,0)="Yes",Moved,"")&amp;" __/__ ",IF(VLOOKUP(P35,ActivityList[],10,0)="Completed",Completed&amp;" ",Revoked&amp;" ")),IF(VLOOKUP(P35,ActivityList[],10,0)="Revoked",Revoked&amp;" ",TEXT(VLOOKUP(P35,ActivityList[],11,0)," d/m | ")))&amp;VLOOKUP(P35,ActivityList[],8,0)&amp;IF(VLOOKUP(P35,ActivityList[],13,0)="Yes"," "&amp;Map,"")&amp;IF(VLOOKUP(P35,ActivityList[],14,0)="Yes"," "&amp;Timeline,IF(VLOOKUP(P35,ActivityList[],14,0)="Figure"," "&amp;Timeline&amp;Figure,""))</f>
        <v>#N/A</v>
      </c>
      <c r="J35" s="65" t="str">
        <f t="shared" si="13"/>
        <v>Mem.</v>
      </c>
      <c r="K35" s="65" t="str">
        <f t="shared" si="0"/>
        <v>Bible</v>
      </c>
      <c r="L35" s="65" t="str">
        <f t="shared" si="11"/>
        <v>Mem.Bible26</v>
      </c>
      <c r="M35" s="65" t="str">
        <f t="shared" si="11"/>
        <v>Mem.Bible27</v>
      </c>
      <c r="N35" s="65" t="str">
        <f t="shared" si="11"/>
        <v>Mem.Bible28</v>
      </c>
      <c r="O35" s="65" t="str">
        <f t="shared" si="11"/>
        <v>Mem.Bible29</v>
      </c>
      <c r="P35" s="65" t="str">
        <f t="shared" si="11"/>
        <v>Mem.Bible30</v>
      </c>
      <c r="Q35" s="65" t="s">
        <v>76</v>
      </c>
      <c r="R35" s="66" t="str">
        <f>IF(R$4&gt;0,IF(ISNA(VLOOKUP(L35,ActivityList[],10,0)),"No Activity",IF(VLOOKUP(L35,ActivityList[],10,0)="Completed",VLOOKUP(L35,ActivityList[],11,0),VLOOKUP(L35,ActivityList[],10,0))),"No Class")</f>
        <v>Planned</v>
      </c>
      <c r="S35" s="66" t="str">
        <f>IF(S$4&gt;0,IF(ISNA(VLOOKUP(M35,ActivityList[],10,0)),"No Activity",IF(VLOOKUP(M35,ActivityList[],10,0)="Completed",VLOOKUP(M35,ActivityList[],11,0),VLOOKUP(M35,ActivityList[],10,0))),"No Class")</f>
        <v>No Activity</v>
      </c>
      <c r="T35" s="66" t="str">
        <f>IF(T$4&gt;0,IF(ISNA(VLOOKUP(N35,ActivityList[],10,0)),"No Activity",IF(VLOOKUP(N35,ActivityList[],10,0)="Completed",VLOOKUP(N35,ActivityList[],11,0),VLOOKUP(N35,ActivityList[],10,0))),"No Class")</f>
        <v>No Activity</v>
      </c>
      <c r="U35" s="66" t="str">
        <f>IF(U$4&gt;0,IF(ISNA(VLOOKUP(O35,ActivityList[],10,0)),"No Activity",IF(VLOOKUP(O35,ActivityList[],10,0)="Completed",VLOOKUP(O35,ActivityList[],11,0),VLOOKUP(O35,ActivityList[],10,0))),"No Class")</f>
        <v>No Activity</v>
      </c>
      <c r="V35" s="66" t="str">
        <f>IF(V$4&gt;0,IF(ISNA(VLOOKUP(P35,ActivityList[],10,0)),"No Activity",IF(VLOOKUP(P35,ActivityList[],10,0)="Completed",VLOOKUP(P35,ActivityList[],11,0),VLOOKUP(P35,ActivityList[],10,0))),"No Class")</f>
        <v>No Activity</v>
      </c>
    </row>
    <row r="36" spans="1:22" x14ac:dyDescent="0.25">
      <c r="A36" s="269"/>
      <c r="B36" s="137"/>
      <c r="C36" s="241" t="s">
        <v>457</v>
      </c>
      <c r="D36" s="279" t="str">
        <f>IF(D$43="",IF(VLOOKUP(L36,ActivityList[],10,0)="Planned",Planned&amp;IF(VLOOKUP(L36,ActivityList[],12,0)="Yes",Moved,"")&amp;" __/__ ",IF(VLOOKUP(L36,ActivityList[],10,0)="Completed",Completed&amp;" ",Revoked&amp;" ")),IF(VLOOKUP(L36,ActivityList[],10,0)="Revoked",Revoked&amp;" ",TEXT(VLOOKUP(L36,ActivityList[],11,0)," d/m | ")))&amp;VLOOKUP(L36,ActivityList[],8,0)&amp;IF(VLOOKUP(L36,ActivityList[],13,0)="Yes"," "&amp;Map,"")&amp;IF(VLOOKUP(L36,ActivityList[],14,0)="Yes"," "&amp;Timeline,IF(VLOOKUP(L36,ActivityList[],14,0)="Figure"," "&amp;Timeline&amp;Figure,""))</f>
        <v>ƒ __/__ Substitutionary Atonement</v>
      </c>
      <c r="E36" s="279" t="e">
        <f>IF(E$43="",IF(VLOOKUP(M36,ActivityList[],9,0)="Planned",Planned&amp;IF(VLOOKUP(M36,ActivityList[],11,0)="Yes",Moved,"")&amp;" __/__ ",IF(VLOOKUP(M36,ActivityList[],9,0)="Completed",Completed&amp;" ",Revoked&amp;" ")),IF(VLOOKUP(M36,ActivityList[],9,0)="Revoked",Revoked&amp;" ",TEXT(VLOOKUP(M36,ActivityList[],10,0)," d/m | ")))&amp;VLOOKUP(M36,ActivityList[],7,0)&amp;IF(VLOOKUP(M36,ActivityList[],12,0)="Yes"," "&amp;Map,"")&amp;IF(VLOOKUP(M36,ActivityList[],13,0)="Yes"," "&amp;Timeline,IF(VLOOKUP(M36,ActivityList[],13,0)="Figure"," "&amp;Timeline&amp;Figure,""))</f>
        <v>#N/A</v>
      </c>
      <c r="F36" s="279" t="e">
        <f>IF(F$43="",IF(VLOOKUP(N36,ActivityList[],9,0)="Planned",Planned&amp;IF(VLOOKUP(N36,ActivityList[],11,0)="Yes",Moved,"")&amp;" __/__ ",IF(VLOOKUP(N36,ActivityList[],9,0)="Completed",Completed&amp;" ",Revoked&amp;" ")),IF(VLOOKUP(N36,ActivityList[],9,0)="Revoked",Revoked&amp;" ",TEXT(VLOOKUP(N36,ActivityList[],10,0)," d/m | ")))&amp;VLOOKUP(N36,ActivityList[],7,0)&amp;IF(VLOOKUP(N36,ActivityList[],12,0)="Yes"," "&amp;Map,"")&amp;IF(VLOOKUP(N36,ActivityList[],13,0)="Yes"," "&amp;Timeline,IF(VLOOKUP(N36,ActivityList[],13,0)="Figure"," "&amp;Timeline&amp;Figure,""))</f>
        <v>#N/A</v>
      </c>
      <c r="G36" s="279" t="e">
        <f>IF(G$43="",IF(VLOOKUP(O36,ActivityList[],9,0)="Planned",Planned&amp;IF(VLOOKUP(O36,ActivityList[],11,0)="Yes",Moved,"")&amp;" __/__ ",IF(VLOOKUP(O36,ActivityList[],9,0)="Completed",Completed&amp;" ",Revoked&amp;" ")),IF(VLOOKUP(O36,ActivityList[],9,0)="Revoked",Revoked&amp;" ",TEXT(VLOOKUP(O36,ActivityList[],10,0)," d/m | ")))&amp;VLOOKUP(O36,ActivityList[],7,0)&amp;IF(VLOOKUP(O36,ActivityList[],12,0)="Yes"," "&amp;Map,"")&amp;IF(VLOOKUP(O36,ActivityList[],13,0)="Yes"," "&amp;Timeline,IF(VLOOKUP(O36,ActivityList[],13,0)="Figure"," "&amp;Timeline&amp;Figure,""))</f>
        <v>#N/A</v>
      </c>
      <c r="H36" s="125"/>
      <c r="J36" s="65" t="str">
        <f t="shared" si="13"/>
        <v>Mem.</v>
      </c>
      <c r="K36" s="174" t="str">
        <f>C36</f>
        <v>+ Theology</v>
      </c>
      <c r="L36" s="174" t="str">
        <f t="shared" si="11"/>
        <v>Mem.+ Theology26</v>
      </c>
      <c r="M36" s="174" t="str">
        <f t="shared" si="11"/>
        <v>Mem.+ Theology27</v>
      </c>
      <c r="N36" s="174" t="str">
        <f t="shared" si="11"/>
        <v>Mem.+ Theology28</v>
      </c>
      <c r="O36" s="174" t="str">
        <f t="shared" si="11"/>
        <v>Mem.+ Theology29</v>
      </c>
      <c r="P36" s="174" t="str">
        <f t="shared" si="11"/>
        <v>Mem.+ Theology30</v>
      </c>
      <c r="Q36" s="174"/>
      <c r="R36" s="66" t="str">
        <f>IF(R$4&gt;0,IF(ISNA(VLOOKUP(L36,ActivityList[],10,0)),"No Activity",IF(VLOOKUP(L36,ActivityList[],10,0)="Completed",VLOOKUP(L36,ActivityList[],11,0),VLOOKUP(L36,ActivityList[],10,0))),"No Class")</f>
        <v>Planned</v>
      </c>
      <c r="S36" s="66" t="str">
        <f>IF(S$4&gt;0,IF(ISNA(VLOOKUP(M36,ActivityList[],10,0)),"No Activity",IF(VLOOKUP(M36,ActivityList[],10,0)="Completed",VLOOKUP(M36,ActivityList[],11,0),VLOOKUP(M36,ActivityList[],10,0))),"No Class")</f>
        <v>No Activity</v>
      </c>
      <c r="T36" s="66" t="str">
        <f>IF(T$4&gt;0,IF(ISNA(VLOOKUP(N36,ActivityList[],10,0)),"No Activity",IF(VLOOKUP(N36,ActivityList[],10,0)="Completed",VLOOKUP(N36,ActivityList[],11,0),VLOOKUP(N36,ActivityList[],10,0))),"No Class")</f>
        <v>No Activity</v>
      </c>
      <c r="U36" s="66" t="str">
        <f>IF(U$4&gt;0,IF(ISNA(VLOOKUP(O36,ActivityList[],10,0)),"No Activity",IF(VLOOKUP(O36,ActivityList[],10,0)="Completed",VLOOKUP(O36,ActivityList[],11,0),VLOOKUP(O36,ActivityList[],10,0))),"No Class")</f>
        <v>No Activity</v>
      </c>
      <c r="V36" s="66" t="str">
        <f>IF(V$4&gt;0,IF(ISNA(VLOOKUP(P36,ActivityList[],10,0)),"No Activity",IF(VLOOKUP(P36,ActivityList[],10,0)="Completed",VLOOKUP(P36,ActivityList[],11,0),VLOOKUP(P36,ActivityList[],10,0))),"No Class")</f>
        <v>No Activity</v>
      </c>
    </row>
    <row r="37" spans="1:22" ht="15" customHeight="1" x14ac:dyDescent="0.25">
      <c r="A37" s="257"/>
      <c r="B37" s="138"/>
      <c r="C37" s="135" t="s">
        <v>3419</v>
      </c>
      <c r="D37" s="177" t="e">
        <f>IF(D$43="",IF(VLOOKUP(L37,ActivityList[],10,0)="Planned",Planned&amp;IF(VLOOKUP(L37,ActivityList[],12,0)="Yes",Moved,"")&amp;" __/__ ",IF(VLOOKUP(L37,ActivityList[],10,0)="Completed",Completed&amp;" ",Revoked&amp;" ")),IF(VLOOKUP(L37,ActivityList[],10,0)="Revoked",Revoked&amp;" ",TEXT(VLOOKUP(L37,ActivityList[],11,0)," d/m | ")))&amp;VLOOKUP(L37,ActivityList[],8,0)&amp;IF(VLOOKUP(L37,ActivityList[],13,0)="Yes"," "&amp;Map,"")&amp;IF(VLOOKUP(L37,ActivityList[],14,0)="Yes"," "&amp;Timeline,IF(VLOOKUP(L37,ActivityList[],14,0)="Figure"," "&amp;Timeline&amp;Figure,""))</f>
        <v>#N/A</v>
      </c>
      <c r="E37" s="177" t="e">
        <f>IF(E$43="",IF(VLOOKUP(M37,ActivityList[],10,0)="Planned",Planned&amp;IF(VLOOKUP(M37,ActivityList[],12,0)="Yes",Moved,"")&amp;" __/__ ",IF(VLOOKUP(M37,ActivityList[],10,0)="Completed",Completed&amp;" ",Revoked&amp;" ")),IF(VLOOKUP(M37,ActivityList[],10,0)="Revoked",Revoked&amp;" ",TEXT(VLOOKUP(M37,ActivityList[],11,0)," d/m | ")))&amp;VLOOKUP(M37,ActivityList[],8,0)&amp;IF(VLOOKUP(M37,ActivityList[],13,0)="Yes"," "&amp;Map,"")&amp;IF(VLOOKUP(M37,ActivityList[],14,0)="Yes"," "&amp;Timeline,IF(VLOOKUP(M37,ActivityList[],14,0)="Figure"," "&amp;Timeline&amp;Figure,""))</f>
        <v>#N/A</v>
      </c>
      <c r="F37" s="177" t="e">
        <f>IF(F$43="",IF(VLOOKUP(N37,ActivityList[],10,0)="Planned",Planned&amp;IF(VLOOKUP(N37,ActivityList[],12,0)="Yes",Moved,"")&amp;" __/__ ",IF(VLOOKUP(N37,ActivityList[],10,0)="Completed",Completed&amp;" ",Revoked&amp;" ")),IF(VLOOKUP(N37,ActivityList[],10,0)="Revoked",Revoked&amp;" ",TEXT(VLOOKUP(N37,ActivityList[],11,0)," d/m | ")))&amp;VLOOKUP(N37,ActivityList[],8,0)&amp;IF(VLOOKUP(N37,ActivityList[],13,0)="Yes"," "&amp;Map,"")&amp;IF(VLOOKUP(N37,ActivityList[],14,0)="Yes"," "&amp;Timeline,IF(VLOOKUP(N37,ActivityList[],14,0)="Figure"," "&amp;Timeline&amp;Figure,""))</f>
        <v>#N/A</v>
      </c>
      <c r="G37" s="177" t="str">
        <f>IF(G$43="",IF(VLOOKUP(O37,ActivityList[],10,0)="Planned",Planned&amp;IF(VLOOKUP(O37,ActivityList[],12,0)="Yes",Moved,"")&amp;" __/__ ",IF(VLOOKUP(O37,ActivityList[],10,0)="Completed",Completed&amp;" ",Revoked&amp;" ")),IF(VLOOKUP(O37,ActivityList[],10,0)="Revoked",Revoked&amp;" ",TEXT(VLOOKUP(O37,ActivityList[],11,0)," d/m | ")))&amp;VLOOKUP(O37,ActivityList[],8,0)&amp;IF(VLOOKUP(O37,ActivityList[],13,0)="Yes"," "&amp;Map,"")&amp;IF(VLOOKUP(O37,ActivityList[],14,0)="Yes"," "&amp;Timeline,IF(VLOOKUP(O37,ActivityList[],14,0)="Figure"," "&amp;Timeline&amp;Figure,""))</f>
        <v>ƒ __/__ Literature</v>
      </c>
      <c r="H37" s="129" t="e">
        <f>IF(H$43="",IF(VLOOKUP(P37,ActivityList[],10,0)="Planned",Planned&amp;IF(VLOOKUP(P37,ActivityList[],12,0)="Yes",Moved,"")&amp;" __/__ ",IF(VLOOKUP(P37,ActivityList[],10,0)="Completed",Completed&amp;" ",Revoked&amp;" ")),IF(VLOOKUP(P37,ActivityList[],10,0)="Revoked",Revoked&amp;" ",TEXT(VLOOKUP(P37,ActivityList[],11,0)," d/m | ")))&amp;VLOOKUP(P37,ActivityList[],8,0)&amp;IF(VLOOKUP(P37,ActivityList[],13,0)="Yes"," "&amp;Map,"")&amp;IF(VLOOKUP(P37,ActivityList[],14,0)="Yes"," "&amp;Timeline,IF(VLOOKUP(P37,ActivityList[],14,0)="Figure"," "&amp;Timeline&amp;Figure,""))</f>
        <v>#N/A</v>
      </c>
      <c r="J37" s="65" t="str">
        <f t="shared" si="13"/>
        <v>Mem.</v>
      </c>
      <c r="K37" s="65" t="str">
        <f t="shared" si="0"/>
        <v>+ Review</v>
      </c>
      <c r="L37" s="65" t="str">
        <f t="shared" si="11"/>
        <v>Mem.+ Review26</v>
      </c>
      <c r="M37" s="65" t="str">
        <f t="shared" si="11"/>
        <v>Mem.+ Review27</v>
      </c>
      <c r="N37" s="65" t="str">
        <f t="shared" si="11"/>
        <v>Mem.+ Review28</v>
      </c>
      <c r="O37" s="65" t="str">
        <f t="shared" si="11"/>
        <v>Mem.+ Review29</v>
      </c>
      <c r="P37" s="65" t="str">
        <f t="shared" si="11"/>
        <v>Mem.+ Review30</v>
      </c>
      <c r="Q37" s="65" t="s">
        <v>76</v>
      </c>
      <c r="R37" s="66" t="str">
        <f>IF(R$4&gt;0,IF(ISNA(VLOOKUP(L37,ActivityList[],10,0)),"No Activity",IF(VLOOKUP(L37,ActivityList[],10,0)="Completed",VLOOKUP(L37,ActivityList[],11,0),VLOOKUP(L37,ActivityList[],10,0))),"No Class")</f>
        <v>No Activity</v>
      </c>
      <c r="S37" s="66" t="str">
        <f>IF(S$4&gt;0,IF(ISNA(VLOOKUP(M37,ActivityList[],10,0)),"No Activity",IF(VLOOKUP(M37,ActivityList[],10,0)="Completed",VLOOKUP(M37,ActivityList[],11,0),VLOOKUP(M37,ActivityList[],10,0))),"No Class")</f>
        <v>No Activity</v>
      </c>
      <c r="T37" s="66" t="str">
        <f>IF(T$4&gt;0,IF(ISNA(VLOOKUP(N37,ActivityList[],10,0)),"No Activity",IF(VLOOKUP(N37,ActivityList[],10,0)="Completed",VLOOKUP(N37,ActivityList[],11,0),VLOOKUP(N37,ActivityList[],10,0))),"No Class")</f>
        <v>No Activity</v>
      </c>
      <c r="U37" s="66" t="str">
        <f>IF(U$4&gt;0,IF(ISNA(VLOOKUP(O37,ActivityList[],10,0)),"No Activity",IF(VLOOKUP(O37,ActivityList[],10,0)="Completed",VLOOKUP(O37,ActivityList[],11,0),VLOOKUP(O37,ActivityList[],10,0))),"No Class")</f>
        <v>Planned</v>
      </c>
      <c r="V37" s="66" t="str">
        <f>IF(V$4&gt;0,IF(ISNA(VLOOKUP(P37,ActivityList[],10,0)),"No Activity",IF(VLOOKUP(P37,ActivityList[],10,0)="Completed",VLOOKUP(P37,ActivityList[],11,0),VLOOKUP(P37,ActivityList[],10,0))),"No Class")</f>
        <v>No Activity</v>
      </c>
    </row>
    <row r="38" spans="1:22" ht="24" customHeight="1" x14ac:dyDescent="0.25">
      <c r="A38" s="255" t="s">
        <v>109</v>
      </c>
      <c r="B38" s="111"/>
      <c r="C38" s="140" t="s">
        <v>130</v>
      </c>
      <c r="D38" s="141" t="e">
        <f>IF(D$43="",IF(VLOOKUP(L38,ActivityList[],10,0)="Planned",Planned&amp;IF(VLOOKUP(L38,ActivityList[],12,0)="Yes",Moved,"")&amp;" __/__ ",IF(VLOOKUP(L38,ActivityList[],10,0)="Completed",Completed&amp;" ",Revoked&amp;" ")),IF(VLOOKUP(L38,ActivityList[],10,0)="Revoked",Revoked&amp;" ",TEXT(VLOOKUP(L38,ActivityList[],11,0)," d/m | ")))&amp;VLOOKUP(L38,ActivityList[],8,0)&amp;IF(VLOOKUP(L38,ActivityList[],13,0)="Yes"," "&amp;Map,"")&amp;IF(VLOOKUP(L38,ActivityList[],14,0)="Yes"," "&amp;Timeline,IF(VLOOKUP(L38,ActivityList[],14,0)="Figure"," "&amp;Timeline&amp;Figure,""))</f>
        <v>#N/A</v>
      </c>
      <c r="E38" s="141" t="e">
        <f>IF(E$43="",IF(VLOOKUP(M38,ActivityList[],10,0)="Planned",Planned&amp;IF(VLOOKUP(M38,ActivityList[],12,0)="Yes",Moved,"")&amp;" __/__ ",IF(VLOOKUP(M38,ActivityList[],10,0)="Completed",Completed&amp;" ",Revoked&amp;" ")),IF(VLOOKUP(M38,ActivityList[],10,0)="Revoked",Revoked&amp;" ",TEXT(VLOOKUP(M38,ActivityList[],11,0)," d/m | ")))&amp;VLOOKUP(M38,ActivityList[],8,0)&amp;IF(VLOOKUP(M38,ActivityList[],13,0)="Yes"," "&amp;Map,"")&amp;IF(VLOOKUP(M38,ActivityList[],14,0)="Yes"," "&amp;Timeline,IF(VLOOKUP(M38,ActivityList[],14,0)="Figure"," "&amp;Timeline&amp;Figure,""))</f>
        <v>#N/A</v>
      </c>
      <c r="F38" s="141" t="e">
        <f>IF(F$43="",IF(VLOOKUP(N38,ActivityList[],10,0)="Planned",Planned&amp;IF(VLOOKUP(N38,ActivityList[],12,0)="Yes",Moved,"")&amp;" __/__ ",IF(VLOOKUP(N38,ActivityList[],10,0)="Completed",Completed&amp;" ",Revoked&amp;" ")),IF(VLOOKUP(N38,ActivityList[],10,0)="Revoked",Revoked&amp;" ",TEXT(VLOOKUP(N38,ActivityList[],11,0)," d/m | ")))&amp;VLOOKUP(N38,ActivityList[],8,0)&amp;IF(VLOOKUP(N38,ActivityList[],13,0)="Yes"," "&amp;Map,"")&amp;IF(VLOOKUP(N38,ActivityList[],14,0)="Yes"," "&amp;Timeline,IF(VLOOKUP(N38,ActivityList[],14,0)="Figure"," "&amp;Timeline&amp;Figure,""))</f>
        <v>#N/A</v>
      </c>
      <c r="G38" s="141" t="e">
        <f>IF(G$43="",IF(VLOOKUP(O38,ActivityList[],10,0)="Planned",Planned&amp;IF(VLOOKUP(O38,ActivityList[],12,0)="Yes",Moved,"")&amp;" __/__ ",IF(VLOOKUP(O38,ActivityList[],10,0)="Completed",Completed&amp;" ",Revoked&amp;" ")),IF(VLOOKUP(O38,ActivityList[],10,0)="Revoked",Revoked&amp;" ",TEXT(VLOOKUP(O38,ActivityList[],11,0)," d/m | ")))&amp;VLOOKUP(O38,ActivityList[],8,0)&amp;IF(VLOOKUP(O38,ActivityList[],13,0)="Yes"," "&amp;Map,"")&amp;IF(VLOOKUP(O38,ActivityList[],14,0)="Yes"," "&amp;Timeline,IF(VLOOKUP(O38,ActivityList[],14,0)="Figure"," "&amp;Timeline&amp;Figure,""))</f>
        <v>#N/A</v>
      </c>
      <c r="H38" s="121" t="str">
        <f>IF(H$43="",IF(VLOOKUP(P38,ActivityList[],10,0)="Planned",Planned&amp;IF(VLOOKUP(P38,ActivityList[],12,0)="Yes",Moved,"")&amp;" __/__ ",IF(VLOOKUP(P38,ActivityList[],10,0)="Completed",Completed&amp;" ",Revoked&amp;" ")),IF(VLOOKUP(P38,ActivityList[],10,0)="Revoked",Revoked&amp;" ",TEXT(VLOOKUP(P38,ActivityList[],11,0)," d/m | ")))&amp;VLOOKUP(P38,ActivityList[],8,0)&amp;IF(VLOOKUP(P38,ActivityList[],13,0)="Yes"," "&amp;Map,"")&amp;IF(VLOOKUP(P38,ActivityList[],14,0)="Yes"," "&amp;Timeline,IF(VLOOKUP(P38,ActivityList[],14,0)="Figure"," "&amp;Timeline&amp;Figure,""))</f>
        <v>ƒ __/__ Mill City Museum</v>
      </c>
      <c r="J38" s="65" t="str">
        <f t="shared" si="13"/>
        <v>Activities</v>
      </c>
      <c r="K38" s="76" t="str">
        <f t="shared" si="0"/>
        <v>+ Field Trip</v>
      </c>
      <c r="L38" s="76" t="str">
        <f t="shared" si="11"/>
        <v>Activities+ Field Trip26</v>
      </c>
      <c r="M38" s="76" t="str">
        <f t="shared" si="11"/>
        <v>Activities+ Field Trip27</v>
      </c>
      <c r="N38" s="76" t="str">
        <f t="shared" si="11"/>
        <v>Activities+ Field Trip28</v>
      </c>
      <c r="O38" s="76" t="str">
        <f t="shared" si="11"/>
        <v>Activities+ Field Trip29</v>
      </c>
      <c r="P38" s="76" t="str">
        <f t="shared" si="11"/>
        <v>Activities+ Field Trip30</v>
      </c>
      <c r="Q38" s="76"/>
      <c r="R38" s="66" t="str">
        <f>IF(R$4&gt;0,IF(ISNA(VLOOKUP(L38,ActivityList[],10,0)),"No Activity",IF(VLOOKUP(L38,ActivityList[],10,0)="Completed",VLOOKUP(L38,ActivityList[],11,0),VLOOKUP(L38,ActivityList[],10,0))),"No Class")</f>
        <v>No Activity</v>
      </c>
      <c r="S38" s="66" t="str">
        <f>IF(S$4&gt;0,IF(ISNA(VLOOKUP(M38,ActivityList[],10,0)),"No Activity",IF(VLOOKUP(M38,ActivityList[],10,0)="Completed",VLOOKUP(M38,ActivityList[],11,0),VLOOKUP(M38,ActivityList[],10,0))),"No Class")</f>
        <v>No Activity</v>
      </c>
      <c r="T38" s="66" t="str">
        <f>IF(T$4&gt;0,IF(ISNA(VLOOKUP(N38,ActivityList[],10,0)),"No Activity",IF(VLOOKUP(N38,ActivityList[],10,0)="Completed",VLOOKUP(N38,ActivityList[],11,0),VLOOKUP(N38,ActivityList[],10,0))),"No Class")</f>
        <v>No Activity</v>
      </c>
      <c r="U38" s="66" t="str">
        <f>IF(U$4&gt;0,IF(ISNA(VLOOKUP(O38,ActivityList[],10,0)),"No Activity",IF(VLOOKUP(O38,ActivityList[],10,0)="Completed",VLOOKUP(O38,ActivityList[],11,0),VLOOKUP(O38,ActivityList[],10,0))),"No Class")</f>
        <v>No Activity</v>
      </c>
      <c r="V38" s="66" t="str">
        <f>IF(V$4&gt;0,IF(ISNA(VLOOKUP(P38,ActivityList[],10,0)),"No Activity",IF(VLOOKUP(P38,ActivityList[],10,0)="Completed",VLOOKUP(P38,ActivityList[],11,0),VLOOKUP(P38,ActivityList[],10,0))),"No Class")</f>
        <v>Planned</v>
      </c>
    </row>
    <row r="39" spans="1:22" ht="15" customHeight="1" x14ac:dyDescent="0.25">
      <c r="A39" s="256"/>
      <c r="B39" s="142"/>
      <c r="C39" s="143" t="s">
        <v>10</v>
      </c>
      <c r="D39" s="112" t="e">
        <f>IF(D$43="",IF(VLOOKUP(L39,ActivityList[],10,0)="Planned",Planned&amp;IF(VLOOKUP(L39,ActivityList[],12,0)="Yes",Moved,"")&amp;" __/__ ",IF(VLOOKUP(L39,ActivityList[],10,0)="Completed",Completed&amp;" ",Revoked&amp;" ")),IF(VLOOKUP(L39,ActivityList[],10,0)="Revoked",Revoked&amp;" ",TEXT(VLOOKUP(L39,ActivityList[],11,0)," d/m | ")))&amp;VLOOKUP(L39,ActivityList[],8,0)&amp;IF(VLOOKUP(L39,ActivityList[],13,0)="Yes"," "&amp;Map,"")&amp;IF(VLOOKUP(L39,ActivityList[],14,0)="Yes"," "&amp;Timeline,IF(VLOOKUP(L39,ActivityList[],14,0)="Figure"," "&amp;Timeline&amp;Figure,""))</f>
        <v>#N/A</v>
      </c>
      <c r="E39" s="112" t="str">
        <f>IF(E$43="",IF(VLOOKUP(M39,ActivityList[],10,0)="Planned",Planned&amp;IF(VLOOKUP(M39,ActivityList[],12,0)="Yes",Moved,"")&amp;" __/__ ",IF(VLOOKUP(M39,ActivityList[],10,0)="Completed",Completed&amp;" ",Revoked&amp;" ")),IF(VLOOKUP(M39,ActivityList[],10,0)="Revoked",Revoked&amp;" ",TEXT(VLOOKUP(M39,ActivityList[],11,0)," d/m | ")))&amp;VLOOKUP(M39,ActivityList[],8,0)&amp;IF(VLOOKUP(M39,ActivityList[],13,0)="Yes"," "&amp;Map,"")&amp;IF(VLOOKUP(M39,ActivityList[],14,0)="Yes"," "&amp;Timeline,IF(VLOOKUP(M39,ActivityList[],14,0)="Figure"," "&amp;Timeline&amp;Figure,""))</f>
        <v>ƒ __/__ Arm Model</v>
      </c>
      <c r="F39" s="112" t="e">
        <f>IF(F$43="",IF(VLOOKUP(N39,ActivityList[],10,0)="Planned",Planned&amp;IF(VLOOKUP(N39,ActivityList[],12,0)="Yes",Moved,"")&amp;" __/__ ",IF(VLOOKUP(N39,ActivityList[],10,0)="Completed",Completed&amp;" ",Revoked&amp;" ")),IF(VLOOKUP(N39,ActivityList[],10,0)="Revoked",Revoked&amp;" ",TEXT(VLOOKUP(N39,ActivityList[],11,0)," d/m | ")))&amp;VLOOKUP(N39,ActivityList[],8,0)&amp;IF(VLOOKUP(N39,ActivityList[],13,0)="Yes"," "&amp;Map,"")&amp;IF(VLOOKUP(N39,ActivityList[],14,0)="Yes"," "&amp;Timeline,IF(VLOOKUP(N39,ActivityList[],14,0)="Figure"," "&amp;Timeline&amp;Figure,""))</f>
        <v>#N/A</v>
      </c>
      <c r="G39" s="112" t="str">
        <f>IF(G$43="",IF(VLOOKUP(O39,ActivityList[],10,0)="Planned",Planned&amp;IF(VLOOKUP(O39,ActivityList[],12,0)="Yes",Moved,"")&amp;" __/__ ",IF(VLOOKUP(O39,ActivityList[],10,0)="Completed",Completed&amp;" ",Revoked&amp;" ")),IF(VLOOKUP(O39,ActivityList[],10,0)="Revoked",Revoked&amp;" ",TEXT(VLOOKUP(O39,ActivityList[],11,0)," d/m | ")))&amp;VLOOKUP(O39,ActivityList[],8,0)&amp;IF(VLOOKUP(O39,ActivityList[],13,0)="Yes"," "&amp;Map,"")&amp;IF(VLOOKUP(O39,ActivityList[],14,0)="Yes"," "&amp;Timeline,IF(VLOOKUP(O39,ActivityList[],14,0)="Figure"," "&amp;Timeline&amp;Figure,""))</f>
        <v>ƒ __/__ Table</v>
      </c>
      <c r="H39" s="131" t="e">
        <f>IF(H$43="",IF(VLOOKUP(P39,ActivityList[],10,0)="Planned",Planned&amp;IF(VLOOKUP(P39,ActivityList[],12,0)="Yes",Moved,"")&amp;" __/__ ",IF(VLOOKUP(P39,ActivityList[],10,0)="Completed",Completed&amp;" ",Revoked&amp;" ")),IF(VLOOKUP(P39,ActivityList[],10,0)="Revoked",Revoked&amp;" ",TEXT(VLOOKUP(P39,ActivityList[],11,0)," d/m | ")))&amp;VLOOKUP(P39,ActivityList[],8,0)&amp;IF(VLOOKUP(P39,ActivityList[],13,0)="Yes"," "&amp;Map,"")&amp;IF(VLOOKUP(P39,ActivityList[],14,0)="Yes"," "&amp;Timeline,IF(VLOOKUP(P39,ActivityList[],14,0)="Figure"," "&amp;Timeline&amp;Figure,""))</f>
        <v>#N/A</v>
      </c>
      <c r="J39" s="65" t="str">
        <f t="shared" si="13"/>
        <v>Activities</v>
      </c>
      <c r="K39" s="104" t="str">
        <f t="shared" si="0"/>
        <v>+ Arts &amp; Crafts</v>
      </c>
      <c r="L39" s="104" t="str">
        <f t="shared" si="11"/>
        <v>Activities+ Arts &amp; Crafts26</v>
      </c>
      <c r="M39" s="104" t="str">
        <f t="shared" si="11"/>
        <v>Activities+ Arts &amp; Crafts27</v>
      </c>
      <c r="N39" s="104" t="str">
        <f t="shared" si="11"/>
        <v>Activities+ Arts &amp; Crafts28</v>
      </c>
      <c r="O39" s="104" t="str">
        <f t="shared" si="11"/>
        <v>Activities+ Arts &amp; Crafts29</v>
      </c>
      <c r="P39" s="104" t="str">
        <f t="shared" si="11"/>
        <v>Activities+ Arts &amp; Crafts30</v>
      </c>
      <c r="Q39" s="104"/>
      <c r="R39" s="66" t="str">
        <f>IF(R$4&gt;0,IF(ISNA(VLOOKUP(L39,ActivityList[],10,0)),"No Activity",IF(VLOOKUP(L39,ActivityList[],10,0)="Completed",VLOOKUP(L39,ActivityList[],11,0),VLOOKUP(L39,ActivityList[],10,0))),"No Class")</f>
        <v>No Activity</v>
      </c>
      <c r="S39" s="66" t="str">
        <f>IF(S$4&gt;0,IF(ISNA(VLOOKUP(M39,ActivityList[],10,0)),"No Activity",IF(VLOOKUP(M39,ActivityList[],10,0)="Completed",VLOOKUP(M39,ActivityList[],11,0),VLOOKUP(M39,ActivityList[],10,0))),"No Class")</f>
        <v>Planned</v>
      </c>
      <c r="T39" s="66" t="str">
        <f>IF(T$4&gt;0,IF(ISNA(VLOOKUP(N39,ActivityList[],10,0)),"No Activity",IF(VLOOKUP(N39,ActivityList[],10,0)="Completed",VLOOKUP(N39,ActivityList[],11,0),VLOOKUP(N39,ActivityList[],10,0))),"No Class")</f>
        <v>No Activity</v>
      </c>
      <c r="U39" s="66" t="str">
        <f>IF(U$4&gt;0,IF(ISNA(VLOOKUP(O39,ActivityList[],10,0)),"No Activity",IF(VLOOKUP(O39,ActivityList[],10,0)="Completed",VLOOKUP(O39,ActivityList[],11,0),VLOOKUP(O39,ActivityList[],10,0))),"No Class")</f>
        <v>Planned</v>
      </c>
      <c r="V39" s="66" t="str">
        <f>IF(V$4&gt;0,IF(ISNA(VLOOKUP(P39,ActivityList[],10,0)),"No Activity",IF(VLOOKUP(P39,ActivityList[],10,0)="Completed",VLOOKUP(P39,ActivityList[],11,0),VLOOKUP(P39,ActivityList[],10,0))),"No Class")</f>
        <v>No Activity</v>
      </c>
    </row>
    <row r="40" spans="1:22" ht="15.75" thickBot="1" x14ac:dyDescent="0.3">
      <c r="A40" s="256"/>
      <c r="B40" s="196"/>
      <c r="C40" s="197" t="s">
        <v>3502</v>
      </c>
      <c r="D40" s="152" t="str">
        <f>IF(D$43="",IF(VLOOKUP(L40,ActivityList[],10,0)="Planned",Planned&amp;IF(VLOOKUP(L40,ActivityList[],12,0)="Yes",Moved,"")&amp;" __/__ ",IF(VLOOKUP(L40,ActivityList[],10,0)="Completed",Completed&amp;" ",Revoked&amp;" ")),IF(VLOOKUP(L40,ActivityList[],10,0)="Revoked",Revoked&amp;" ",TEXT(VLOOKUP(L40,ActivityList[],11,0)," d/m | ")))&amp;VLOOKUP(L40,ActivityList[],8,0)&amp;IF(VLOOKUP(L40,ActivityList[],13,0)="Yes"," "&amp;Map,"")&amp;IF(VLOOKUP(L40,ActivityList[],14,0)="Yes"," "&amp;Timeline,IF(VLOOKUP(L40,ActivityList[],14,0)="Figure"," "&amp;Timeline&amp;Figure,""))</f>
        <v>ƒ __/__ 20 mins</v>
      </c>
      <c r="E40" s="152" t="e">
        <f>IF(E$43="",IF(VLOOKUP(M40,ActivityList[],10,0)="Planned",Planned&amp;IF(VLOOKUP(M40,ActivityList[],12,0)="Yes",Moved,"")&amp;" __/__ ",IF(VLOOKUP(M40,ActivityList[],10,0)="Completed",Completed&amp;" ",Revoked&amp;" ")),IF(VLOOKUP(M40,ActivityList[],10,0)="Revoked",Revoked&amp;" ",TEXT(VLOOKUP(M40,ActivityList[],11,0)," d/m | ")))&amp;VLOOKUP(M40,ActivityList[],8,0)&amp;IF(VLOOKUP(M40,ActivityList[],13,0)="Yes"," "&amp;Map,"")&amp;IF(VLOOKUP(M40,ActivityList[],14,0)="Yes"," "&amp;Timeline,IF(VLOOKUP(M40,ActivityList[],14,0)="Figure"," "&amp;Timeline&amp;Figure,""))</f>
        <v>#N/A</v>
      </c>
      <c r="F40" s="152" t="str">
        <f>IF(F$43="",IF(VLOOKUP(N40,ActivityList[],10,0)="Planned",Planned&amp;IF(VLOOKUP(N40,ActivityList[],12,0)="Yes",Moved,"")&amp;" __/__ ",IF(VLOOKUP(N40,ActivityList[],10,0)="Completed",Completed&amp;" ",Revoked&amp;" ")),IF(VLOOKUP(N40,ActivityList[],10,0)="Revoked",Revoked&amp;" ",TEXT(VLOOKUP(N40,ActivityList[],11,0)," d/m | ")))&amp;VLOOKUP(N40,ActivityList[],8,0)&amp;IF(VLOOKUP(N40,ActivityList[],13,0)="Yes"," "&amp;Map,"")&amp;IF(VLOOKUP(N40,ActivityList[],14,0)="Yes"," "&amp;Timeline,IF(VLOOKUP(N40,ActivityList[],14,0)="Figure"," "&amp;Timeline&amp;Figure,""))</f>
        <v>ƒ __/__ 20 mins</v>
      </c>
      <c r="G40" s="152" t="e">
        <f>IF(G$43="",IF(VLOOKUP(O40,ActivityList[],10,0)="Planned",Planned&amp;IF(VLOOKUP(O40,ActivityList[],12,0)="Yes",Moved,"")&amp;" __/__ ",IF(VLOOKUP(O40,ActivityList[],10,0)="Completed",Completed&amp;" ",Revoked&amp;" ")),IF(VLOOKUP(O40,ActivityList[],10,0)="Revoked",Revoked&amp;" ",TEXT(VLOOKUP(O40,ActivityList[],11,0)," d/m | ")))&amp;VLOOKUP(O40,ActivityList[],8,0)&amp;IF(VLOOKUP(O40,ActivityList[],13,0)="Yes"," "&amp;Map,"")&amp;IF(VLOOKUP(O40,ActivityList[],14,0)="Yes"," "&amp;Timeline,IF(VLOOKUP(O40,ActivityList[],14,0)="Figure"," "&amp;Timeline&amp;Figure,""))</f>
        <v>#N/A</v>
      </c>
      <c r="H40" s="153" t="e">
        <f>IF(H$43="",IF(VLOOKUP(P40,ActivityList[],10,0)="Planned",Planned&amp;IF(VLOOKUP(P40,ActivityList[],12,0)="Yes",Moved,"")&amp;" __/__ ",IF(VLOOKUP(P40,ActivityList[],10,0)="Completed",Completed&amp;" ",Revoked&amp;" ")),IF(VLOOKUP(P40,ActivityList[],10,0)="Revoked",Revoked&amp;" ",TEXT(VLOOKUP(P40,ActivityList[],11,0)," d/m | ")))&amp;VLOOKUP(P40,ActivityList[],8,0)&amp;IF(VLOOKUP(P40,ActivityList[],13,0)="Yes"," "&amp;Map,"")&amp;IF(VLOOKUP(P40,ActivityList[],14,0)="Yes"," "&amp;Timeline,IF(VLOOKUP(P40,ActivityList[],14,0)="Figure"," "&amp;Timeline&amp;Figure,""))</f>
        <v>#N/A</v>
      </c>
      <c r="J40" s="65" t="str">
        <f t="shared" ref="J40:J42" si="14">IF(ISBLANK(A40),J39,A40)</f>
        <v>Activities</v>
      </c>
      <c r="K40" s="104" t="str">
        <f>C40</f>
        <v>+ Piano</v>
      </c>
      <c r="L40" s="104" t="str">
        <f t="shared" ref="L40:P40" si="15">$J40&amp;$K40&amp;L$4</f>
        <v>Activities+ Piano26</v>
      </c>
      <c r="M40" s="104" t="str">
        <f t="shared" si="15"/>
        <v>Activities+ Piano27</v>
      </c>
      <c r="N40" s="104" t="str">
        <f t="shared" si="15"/>
        <v>Activities+ Piano28</v>
      </c>
      <c r="O40" s="104" t="str">
        <f t="shared" si="15"/>
        <v>Activities+ Piano29</v>
      </c>
      <c r="P40" s="104" t="str">
        <f t="shared" si="15"/>
        <v>Activities+ Piano30</v>
      </c>
      <c r="Q40" s="104"/>
      <c r="R40" s="66" t="str">
        <f>IF(R$4&gt;0,IF(ISNA(VLOOKUP(L40,ActivityList[],10,0)),"No Activity",IF(VLOOKUP(L40,ActivityList[],10,0)="Completed",VLOOKUP(L40,ActivityList[],11,0),VLOOKUP(L40,ActivityList[],10,0))),"No Class")</f>
        <v>Planned</v>
      </c>
      <c r="S40" s="66" t="str">
        <f>IF(S$4&gt;0,IF(ISNA(VLOOKUP(M40,ActivityList[],10,0)),"No Activity",IF(VLOOKUP(M40,ActivityList[],10,0)="Completed",VLOOKUP(M40,ActivityList[],11,0),VLOOKUP(M40,ActivityList[],10,0))),"No Class")</f>
        <v>No Activity</v>
      </c>
      <c r="T40" s="66" t="str">
        <f>IF(T$4&gt;0,IF(ISNA(VLOOKUP(N40,ActivityList[],10,0)),"No Activity",IF(VLOOKUP(N40,ActivityList[],10,0)="Completed",VLOOKUP(N40,ActivityList[],11,0),VLOOKUP(N40,ActivityList[],10,0))),"No Class")</f>
        <v>Planned</v>
      </c>
      <c r="U40" s="66" t="str">
        <f>IF(U$4&gt;0,IF(ISNA(VLOOKUP(O40,ActivityList[],10,0)),"No Activity",IF(VLOOKUP(O40,ActivityList[],10,0)="Completed",VLOOKUP(O40,ActivityList[],11,0),VLOOKUP(O40,ActivityList[],10,0))),"No Class")</f>
        <v>No Activity</v>
      </c>
      <c r="V40" s="66" t="str">
        <f>IF(V$4&gt;0,IF(ISNA(VLOOKUP(P40,ActivityList[],10,0)),"No Activity",IF(VLOOKUP(P40,ActivityList[],10,0)="Completed",VLOOKUP(P40,ActivityList[],11,0),VLOOKUP(P40,ActivityList[],10,0))),"No Class")</f>
        <v>No Activity</v>
      </c>
    </row>
    <row r="41" spans="1:22" ht="15.75" thickBot="1" x14ac:dyDescent="0.3">
      <c r="A41" s="270"/>
      <c r="B41" s="163"/>
      <c r="C41" s="199" t="s">
        <v>445</v>
      </c>
      <c r="D41" s="164" t="str">
        <f>IF(D$43="",IF(VLOOKUP(L41,ActivityList[],10,0)="Planned",Planned&amp;IF(VLOOKUP(L41,ActivityList[],12,0)="Yes",Moved,"")&amp;" __/__ ",IF(VLOOKUP(L41,ActivityList[],10,0)="Completed",Completed&amp;" ",Revoked&amp;" ")),IF(VLOOKUP(L41,ActivityList[],10,0)="Revoked",Revoked&amp;" ",TEXT(VLOOKUP(L41,ActivityList[],11,0)," d/m | ")))&amp;VLOOKUP(L41,ActivityList[],8,0)&amp;IF(VLOOKUP(L41,ActivityList[],13,0)="Yes"," "&amp;Map,"")&amp;IF(VLOOKUP(L41,ActivityList[],14,0)="Yes"," "&amp;Timeline,IF(VLOOKUP(L41,ActivityList[],14,0)="Figure"," "&amp;Timeline&amp;Figure,""))</f>
        <v>ƒ __/__ p.12</v>
      </c>
      <c r="E41" s="164" t="e">
        <f>IF(E$43="",IF(VLOOKUP(M41,ActivityList[],10,0)="Planned",Planned&amp;IF(VLOOKUP(M41,ActivityList[],12,0)="Yes",Moved,"")&amp;" __/__ ",IF(VLOOKUP(M41,ActivityList[],10,0)="Completed",Completed&amp;" ",Revoked&amp;" ")),IF(VLOOKUP(M41,ActivityList[],10,0)="Revoked",Revoked&amp;" ",TEXT(VLOOKUP(M41,ActivityList[],11,0)," d/m | ")))&amp;VLOOKUP(M41,ActivityList[],8,0)&amp;IF(VLOOKUP(M41,ActivityList[],13,0)="Yes"," "&amp;Map,"")&amp;IF(VLOOKUP(M41,ActivityList[],14,0)="Yes"," "&amp;Timeline,IF(VLOOKUP(M41,ActivityList[],14,0)="Figure"," "&amp;Timeline&amp;Figure,""))</f>
        <v>#N/A</v>
      </c>
      <c r="F41" s="164" t="str">
        <f>IF(F$43="",IF(VLOOKUP(N41,ActivityList[],10,0)="Planned",Planned&amp;IF(VLOOKUP(N41,ActivityList[],12,0)="Yes",Moved,"")&amp;" __/__ ",IF(VLOOKUP(N41,ActivityList[],10,0)="Completed",Completed&amp;" ",Revoked&amp;" ")),IF(VLOOKUP(N41,ActivityList[],10,0)="Revoked",Revoked&amp;" ",TEXT(VLOOKUP(N41,ActivityList[],11,0)," d/m | ")))&amp;VLOOKUP(N41,ActivityList[],8,0)&amp;IF(VLOOKUP(N41,ActivityList[],13,0)="Yes"," "&amp;Map,"")&amp;IF(VLOOKUP(N41,ActivityList[],14,0)="Yes"," "&amp;Timeline,IF(VLOOKUP(N41,ActivityList[],14,0)="Figure"," "&amp;Timeline&amp;Figure,""))</f>
        <v>ƒ __/__ p.13</v>
      </c>
      <c r="G41" s="164" t="e">
        <f>IF(G$43="",IF(VLOOKUP(O41,ActivityList[],10,0)="Planned",Planned&amp;IF(VLOOKUP(O41,ActivityList[],12,0)="Yes",Moved,"")&amp;" __/__ ",IF(VLOOKUP(O41,ActivityList[],10,0)="Completed",Completed&amp;" ",Revoked&amp;" ")),IF(VLOOKUP(O41,ActivityList[],10,0)="Revoked",Revoked&amp;" ",TEXT(VLOOKUP(O41,ActivityList[],11,0)," d/m | ")))&amp;VLOOKUP(O41,ActivityList[],8,0)&amp;IF(VLOOKUP(O41,ActivityList[],13,0)="Yes"," "&amp;Map,"")&amp;IF(VLOOKUP(O41,ActivityList[],14,0)="Yes"," "&amp;Timeline,IF(VLOOKUP(O41,ActivityList[],14,0)="Figure"," "&amp;Timeline&amp;Figure,""))</f>
        <v>#N/A</v>
      </c>
      <c r="H41" s="165" t="e">
        <f>IF(H$43="",IF(VLOOKUP(P41,ActivityList[],10,0)="Planned",Planned&amp;IF(VLOOKUP(P41,ActivityList[],12,0)="Yes",Moved,"")&amp;" __/__ ",IF(VLOOKUP(P41,ActivityList[],10,0)="Completed",Completed&amp;" ",Revoked&amp;" ")),IF(VLOOKUP(P41,ActivityList[],10,0)="Revoked",Revoked&amp;" ",TEXT(VLOOKUP(P41,ActivityList[],11,0)," d/m | ")))&amp;VLOOKUP(P41,ActivityList[],8,0)&amp;IF(VLOOKUP(P41,ActivityList[],13,0)="Yes"," "&amp;Map,"")&amp;IF(VLOOKUP(P41,ActivityList[],14,0)="Yes"," "&amp;Timeline,IF(VLOOKUP(P41,ActivityList[],14,0)="Figure"," "&amp;Timeline&amp;Figure,""))</f>
        <v>#N/A</v>
      </c>
      <c r="J41" s="65" t="str">
        <f t="shared" si="14"/>
        <v>Activities</v>
      </c>
      <c r="K41" s="65" t="str">
        <f>C41</f>
        <v>+ Piano Adventures Primer</v>
      </c>
      <c r="L41" s="65" t="str">
        <f>$J41&amp;$K41&amp;L$4</f>
        <v>Activities+ Piano Adventures Primer26</v>
      </c>
      <c r="M41" s="65" t="str">
        <f>$J41&amp;$K41&amp;M$4</f>
        <v>Activities+ Piano Adventures Primer27</v>
      </c>
      <c r="N41" s="65" t="str">
        <f>$J41&amp;$K41&amp;N$4</f>
        <v>Activities+ Piano Adventures Primer28</v>
      </c>
      <c r="O41" s="65" t="str">
        <f>$J41&amp;$K41&amp;O$4</f>
        <v>Activities+ Piano Adventures Primer29</v>
      </c>
      <c r="P41" s="65" t="str">
        <f>$J41&amp;$K41&amp;P$4</f>
        <v>Activities+ Piano Adventures Primer30</v>
      </c>
      <c r="Q41" s="65"/>
      <c r="R41" s="66" t="str">
        <f>IF(ISNA(VLOOKUP(L41,ActivityList[],10,0)),"",IF(ISBLANK(VLOOKUP(L41,ActivityList[],10,0)),"",VLOOKUP(L41,ActivityList[],10,0)))</f>
        <v>Planned</v>
      </c>
      <c r="S41" s="66" t="str">
        <f>IF(ISNA(VLOOKUP(M41,ActivityList[],10,0)),"",IF(ISBLANK(VLOOKUP(M41,ActivityList[],10,0)),"",VLOOKUP(M41,ActivityList[],10,0)))</f>
        <v/>
      </c>
      <c r="T41" s="66" t="str">
        <f>IF(ISNA(VLOOKUP(N41,ActivityList[],10,0)),"",IF(ISBLANK(VLOOKUP(N41,ActivityList[],10,0)),"",VLOOKUP(N41,ActivityList[],10,0)))</f>
        <v>Planned</v>
      </c>
      <c r="U41" s="66" t="str">
        <f>IF(ISNA(VLOOKUP(O41,ActivityList[],10,0)),"",IF(ISBLANK(VLOOKUP(O41,ActivityList[],10,0)),"",VLOOKUP(O41,ActivityList[],10,0)))</f>
        <v/>
      </c>
      <c r="V41" s="66" t="str">
        <f>IF(ISNA(VLOOKUP(P41,ActivityList[],10,0)),"",IF(ISBLANK(VLOOKUP(P41,ActivityList[],10,0)),"",VLOOKUP(P41,ActivityList[],10,0)))</f>
        <v/>
      </c>
    </row>
    <row r="42" spans="1:22" ht="15" customHeight="1" x14ac:dyDescent="0.25">
      <c r="A42" s="271"/>
      <c r="B42" s="249"/>
      <c r="C42" s="247" t="s">
        <v>132</v>
      </c>
      <c r="D42" s="240" t="e">
        <f>IF(D$43="",IF(VLOOKUP(L42,ActivityList[],10,0)="Planned",Planned&amp;IF(VLOOKUP(L42,ActivityList[],12,0)="Yes",Moved,"")&amp;" __/__ ",IF(VLOOKUP(L42,ActivityList[],10,0)="Completed",Completed&amp;" ",Revoked&amp;" ")),IF(VLOOKUP(L42,ActivityList[],10,0)="Revoked",Revoked&amp;" ",TEXT(VLOOKUP(L42,ActivityList[],11,0)," d/m | ")))&amp;VLOOKUP(L42,ActivityList[],8,0)&amp;IF(VLOOKUP(L42,ActivityList[],13,0)="Yes"," "&amp;Map,"")&amp;IF(VLOOKUP(L42,ActivityList[],14,0)="Yes"," "&amp;Timeline,IF(VLOOKUP(L42,ActivityList[],14,0)="Figure"," "&amp;Timeline&amp;Figure,""))</f>
        <v>#N/A</v>
      </c>
      <c r="E42" s="240" t="e">
        <f>IF(E$43="",IF(VLOOKUP(M42,ActivityList[],10,0)="Planned",Planned&amp;IF(VLOOKUP(M42,ActivityList[],12,0)="Yes",Moved,"")&amp;" __/__ ",IF(VLOOKUP(M42,ActivityList[],10,0)="Completed",Completed&amp;" ",Revoked&amp;" ")),IF(VLOOKUP(M42,ActivityList[],10,0)="Revoked",Revoked&amp;" ",TEXT(VLOOKUP(M42,ActivityList[],11,0)," d/m | ")))&amp;VLOOKUP(M42,ActivityList[],8,0)&amp;IF(VLOOKUP(M42,ActivityList[],13,0)="Yes"," "&amp;Map,"")&amp;IF(VLOOKUP(M42,ActivityList[],14,0)="Yes"," "&amp;Timeline,IF(VLOOKUP(M42,ActivityList[],14,0)="Figure"," "&amp;Timeline&amp;Figure,""))</f>
        <v>#N/A</v>
      </c>
      <c r="F42" s="240" t="e">
        <f>IF(F$43="",IF(VLOOKUP(N42,ActivityList[],10,0)="Planned",Planned&amp;IF(VLOOKUP(N42,ActivityList[],12,0)="Yes",Moved,"")&amp;" __/__ ",IF(VLOOKUP(N42,ActivityList[],10,0)="Completed",Completed&amp;" ",Revoked&amp;" ")),IF(VLOOKUP(N42,ActivityList[],10,0)="Revoked",Revoked&amp;" ",TEXT(VLOOKUP(N42,ActivityList[],11,0)," d/m | ")))&amp;VLOOKUP(N42,ActivityList[],8,0)&amp;IF(VLOOKUP(N42,ActivityList[],13,0)="Yes"," "&amp;Map,"")&amp;IF(VLOOKUP(N42,ActivityList[],14,0)="Yes"," "&amp;Timeline,IF(VLOOKUP(N42,ActivityList[],14,0)="Figure"," "&amp;Timeline&amp;Figure,""))</f>
        <v>#N/A</v>
      </c>
      <c r="G42" s="240" t="e">
        <f>IF(G$43="",IF(VLOOKUP(O42,ActivityList[],10,0)="Planned",Planned&amp;IF(VLOOKUP(O42,ActivityList[],12,0)="Yes",Moved,"")&amp;" __/__ ",IF(VLOOKUP(O42,ActivityList[],10,0)="Completed",Completed&amp;" ",Revoked&amp;" ")),IF(VLOOKUP(O42,ActivityList[],10,0)="Revoked",Revoked&amp;" ",TEXT(VLOOKUP(O42,ActivityList[],11,0)," d/m | ")))&amp;VLOOKUP(O42,ActivityList[],8,0)&amp;IF(VLOOKUP(O42,ActivityList[],13,0)="Yes"," "&amp;Map,"")&amp;IF(VLOOKUP(O42,ActivityList[],14,0)="Yes"," "&amp;Timeline,IF(VLOOKUP(O42,ActivityList[],14,0)="Figure"," "&amp;Timeline&amp;Figure,""))</f>
        <v>#N/A</v>
      </c>
      <c r="H42" s="248" t="e">
        <f>IF(H$43="",IF(VLOOKUP(P42,ActivityList[],10,0)="Planned",Planned&amp;IF(VLOOKUP(P42,ActivityList[],12,0)="Yes",Moved,"")&amp;" __/__ ",IF(VLOOKUP(P42,ActivityList[],10,0)="Completed",Completed&amp;" ",Revoked&amp;" ")),IF(VLOOKUP(P42,ActivityList[],10,0)="Revoked",Revoked&amp;" ",TEXT(VLOOKUP(P42,ActivityList[],11,0)," d/m | ")))&amp;VLOOKUP(P42,ActivityList[],8,0)&amp;IF(VLOOKUP(P42,ActivityList[],13,0)="Yes"," "&amp;Map,"")&amp;IF(VLOOKUP(P42,ActivityList[],14,0)="Yes"," "&amp;Timeline,IF(VLOOKUP(P42,ActivityList[],14,0)="Figure"," "&amp;Timeline&amp;Figure,""))</f>
        <v>#N/A</v>
      </c>
      <c r="J42" s="65" t="str">
        <f t="shared" si="14"/>
        <v>Activities</v>
      </c>
      <c r="K42" s="55" t="str">
        <f t="shared" si="0"/>
        <v>+ Physical Activities</v>
      </c>
      <c r="L42" s="55" t="str">
        <f t="shared" ref="L42:P42" si="16">$J42&amp;$K42&amp;L$4</f>
        <v>Activities+ Physical Activities26</v>
      </c>
      <c r="M42" s="55" t="str">
        <f t="shared" si="16"/>
        <v>Activities+ Physical Activities27</v>
      </c>
      <c r="N42" s="55" t="str">
        <f t="shared" si="16"/>
        <v>Activities+ Physical Activities28</v>
      </c>
      <c r="O42" s="55" t="str">
        <f t="shared" si="16"/>
        <v>Activities+ Physical Activities29</v>
      </c>
      <c r="P42" s="55" t="str">
        <f t="shared" si="16"/>
        <v>Activities+ Physical Activities30</v>
      </c>
      <c r="Q42" s="55" t="s">
        <v>76</v>
      </c>
      <c r="R42" s="66" t="str">
        <f>IF(R$4&gt;0,IF(ISNA(VLOOKUP(L42,ActivityList[],10,0)),"No Activity",IF(VLOOKUP(L42,ActivityList[],10,0)="Completed",VLOOKUP(L42,ActivityList[],11,0),VLOOKUP(L42,ActivityList[],10,0))),"No Class")</f>
        <v>No Activity</v>
      </c>
      <c r="S42" s="66" t="str">
        <f>IF(S$4&gt;0,IF(ISNA(VLOOKUP(M42,ActivityList[],10,0)),"No Activity",IF(VLOOKUP(M42,ActivityList[],10,0)="Completed",VLOOKUP(M42,ActivityList[],11,0),VLOOKUP(M42,ActivityList[],10,0))),"No Class")</f>
        <v>No Activity</v>
      </c>
      <c r="T42" s="66" t="str">
        <f>IF(T$4&gt;0,IF(ISNA(VLOOKUP(N42,ActivityList[],10,0)),"No Activity",IF(VLOOKUP(N42,ActivityList[],10,0)="Completed",VLOOKUP(N42,ActivityList[],11,0),VLOOKUP(N42,ActivityList[],10,0))),"No Class")</f>
        <v>No Activity</v>
      </c>
      <c r="U42" s="66" t="str">
        <f>IF(U$4&gt;0,IF(ISNA(VLOOKUP(O42,ActivityList[],10,0)),"No Activity",IF(VLOOKUP(O42,ActivityList[],10,0)="Completed",VLOOKUP(O42,ActivityList[],11,0),VLOOKUP(O42,ActivityList[],10,0))),"No Class")</f>
        <v>No Activity</v>
      </c>
      <c r="V42" s="66" t="str">
        <f>IF(V$4&gt;0,IF(ISNA(VLOOKUP(P42,ActivityList[],10,0)),"No Activity",IF(VLOOKUP(P42,ActivityList[],10,0)="Completed",VLOOKUP(P42,ActivityList[],11,0),VLOOKUP(P42,ActivityList[],10,0))),"No Class")</f>
        <v>No Activity</v>
      </c>
    </row>
    <row r="43" spans="1:22" s="5" customFormat="1" ht="18.75" customHeight="1" x14ac:dyDescent="0.25">
      <c r="A43" s="242"/>
      <c r="B43" s="243"/>
      <c r="C43" s="244" t="s">
        <v>75</v>
      </c>
      <c r="D43" s="245" t="str">
        <f>IF(D4&gt;0,IF(COUNTIF(R6:R42,"Planned")=0,MAX(R6:R42),""),"")</f>
        <v/>
      </c>
      <c r="E43" s="245" t="str">
        <f>IF(E4&gt;0,IF(COUNTIF(S6:S42,"Planned")=0,MAX(S6:S42),""),"")</f>
        <v/>
      </c>
      <c r="F43" s="245" t="str">
        <f>IF(F4&gt;0,IF(COUNTIF(T6:T42,"Planned")=0,MAX(T6:T42),""),"")</f>
        <v/>
      </c>
      <c r="G43" s="245" t="str">
        <f>IF(G4&gt;0,IF(COUNTIF(U6:U42,"Planned")=0,MAX(U6:U42),""),"")</f>
        <v/>
      </c>
      <c r="H43" s="246" t="str">
        <f>IF(H4&gt;0,IF(COUNTIF(V6:V42,"Planned")=0,MAX(V6:V42),""),"")</f>
        <v/>
      </c>
      <c r="I43"/>
      <c r="J43"/>
      <c r="K43"/>
      <c r="L43"/>
      <c r="M43"/>
      <c r="N43"/>
      <c r="O43"/>
      <c r="P43"/>
      <c r="Q43"/>
      <c r="R43" s="39"/>
      <c r="S43" s="39"/>
      <c r="T43" s="39"/>
      <c r="U43" s="39"/>
      <c r="V43" s="39"/>
    </row>
    <row r="44" spans="1:22" s="5" customFormat="1" ht="18.75" customHeight="1" thickBot="1" x14ac:dyDescent="0.35">
      <c r="B44" t="s">
        <v>93</v>
      </c>
      <c r="C44" s="70"/>
      <c r="D44" s="69"/>
      <c r="E44" s="69"/>
      <c r="F44" s="69"/>
      <c r="G44" s="72" t="s">
        <v>40</v>
      </c>
      <c r="H44" s="24"/>
      <c r="I44"/>
      <c r="J44"/>
      <c r="K44"/>
      <c r="L44"/>
      <c r="M44"/>
      <c r="N44"/>
      <c r="O44"/>
      <c r="P44"/>
      <c r="Q44"/>
      <c r="R44" s="39"/>
      <c r="S44" s="39"/>
      <c r="T44" s="39"/>
      <c r="U44" s="39"/>
      <c r="V44" s="39"/>
    </row>
    <row r="45" spans="1:22" ht="17.25" thickBot="1" x14ac:dyDescent="0.35">
      <c r="B45" s="71" t="s">
        <v>94</v>
      </c>
      <c r="C45" s="23"/>
      <c r="D45" s="24"/>
      <c r="E45" s="132" t="s">
        <v>107</v>
      </c>
      <c r="F45" s="133" t="s">
        <v>108</v>
      </c>
      <c r="G45" s="21" t="s">
        <v>15</v>
      </c>
      <c r="H45" s="19"/>
    </row>
    <row r="46" spans="1:22" ht="15.75" customHeight="1" x14ac:dyDescent="0.25">
      <c r="B46" s="266" t="s">
        <v>129</v>
      </c>
      <c r="C46" s="266"/>
      <c r="D46" s="266"/>
      <c r="E46" s="266"/>
      <c r="F46" s="266"/>
      <c r="G46" s="22" t="s">
        <v>15</v>
      </c>
      <c r="H46" s="20"/>
    </row>
    <row r="47" spans="1:22" ht="15.75" customHeight="1" x14ac:dyDescent="0.25">
      <c r="B47" s="266"/>
      <c r="C47" s="266"/>
      <c r="D47" s="266"/>
      <c r="E47" s="266"/>
      <c r="F47" s="266"/>
      <c r="G47" s="22" t="s">
        <v>15</v>
      </c>
      <c r="H47" s="20"/>
    </row>
    <row r="48" spans="1:22" ht="15.75" customHeight="1" x14ac:dyDescent="0.25">
      <c r="B48" s="266"/>
      <c r="C48" s="266"/>
      <c r="D48" s="266"/>
      <c r="E48" s="266"/>
      <c r="F48" s="266"/>
      <c r="G48" s="22" t="s">
        <v>15</v>
      </c>
      <c r="H48" s="20"/>
      <c r="K48" s="8"/>
    </row>
    <row r="49" spans="1:22" ht="15.75" x14ac:dyDescent="0.25">
      <c r="A49" s="3" t="s">
        <v>98</v>
      </c>
      <c r="B49" s="3"/>
      <c r="C49" s="3"/>
      <c r="D49" s="3"/>
      <c r="E49" s="30" t="str">
        <f>"Week "&amp;VLOOKUP(D4,Calendar,3)</f>
        <v>Week 6</v>
      </c>
      <c r="F49" s="3"/>
      <c r="G49" s="3"/>
      <c r="H49" s="4"/>
    </row>
    <row r="50" spans="1:22" ht="4.5" customHeight="1" x14ac:dyDescent="0.25"/>
    <row r="51" spans="1:22" x14ac:dyDescent="0.25">
      <c r="A51" s="92" t="s">
        <v>99</v>
      </c>
      <c r="B51" s="50"/>
      <c r="C51" s="50"/>
      <c r="D51" s="50"/>
      <c r="E51" s="50"/>
      <c r="F51" s="50"/>
      <c r="G51" s="50"/>
      <c r="H51" s="89"/>
    </row>
    <row r="52" spans="1:22" s="5" customFormat="1" ht="30" customHeight="1" x14ac:dyDescent="0.25">
      <c r="A52" s="97"/>
      <c r="B52" s="98" t="s">
        <v>48</v>
      </c>
      <c r="D52" s="98" t="s">
        <v>98</v>
      </c>
      <c r="H52" s="99"/>
      <c r="J52"/>
      <c r="K52"/>
      <c r="L52"/>
      <c r="M52"/>
      <c r="N52"/>
      <c r="R52" s="100"/>
      <c r="S52" s="100"/>
      <c r="T52" s="100"/>
      <c r="U52" s="100"/>
      <c r="V52" s="100"/>
    </row>
    <row r="53" spans="1:22" ht="24" customHeight="1" x14ac:dyDescent="0.25">
      <c r="A53" s="90"/>
      <c r="B53" s="280"/>
      <c r="C53" s="280"/>
      <c r="D53" s="281"/>
      <c r="E53" s="281"/>
      <c r="F53" s="281"/>
      <c r="G53" s="281"/>
      <c r="H53" s="282"/>
    </row>
    <row r="54" spans="1:22" ht="24" customHeight="1" x14ac:dyDescent="0.25">
      <c r="A54" s="90"/>
      <c r="B54" s="280"/>
      <c r="C54" s="280"/>
      <c r="D54" s="281"/>
      <c r="E54" s="281"/>
      <c r="F54" s="281"/>
      <c r="G54" s="281"/>
      <c r="H54" s="282"/>
    </row>
    <row r="55" spans="1:22" ht="24" customHeight="1" x14ac:dyDescent="0.25">
      <c r="A55" s="90"/>
      <c r="B55" s="280"/>
      <c r="C55" s="280"/>
      <c r="D55" s="281"/>
      <c r="E55" s="281"/>
      <c r="F55" s="281"/>
      <c r="G55" s="281"/>
      <c r="H55" s="282"/>
    </row>
    <row r="56" spans="1:22" ht="24" customHeight="1" x14ac:dyDescent="0.25">
      <c r="A56" s="90"/>
      <c r="B56" s="280"/>
      <c r="C56" s="280"/>
      <c r="D56" s="281"/>
      <c r="E56" s="281"/>
      <c r="F56" s="281"/>
      <c r="G56" s="281"/>
      <c r="H56" s="282"/>
    </row>
    <row r="57" spans="1:22" ht="24" customHeight="1" x14ac:dyDescent="0.25">
      <c r="A57" s="90"/>
      <c r="B57" s="280"/>
      <c r="C57" s="280"/>
      <c r="D57" s="281"/>
      <c r="E57" s="281"/>
      <c r="F57" s="281"/>
      <c r="G57" s="281"/>
      <c r="H57" s="282"/>
    </row>
    <row r="58" spans="1:22" ht="24" customHeight="1" x14ac:dyDescent="0.25">
      <c r="A58" s="90"/>
      <c r="B58" s="280"/>
      <c r="C58" s="280"/>
      <c r="D58" s="281"/>
      <c r="E58" s="281"/>
      <c r="F58" s="281"/>
      <c r="G58" s="281"/>
      <c r="H58" s="282"/>
    </row>
    <row r="59" spans="1:22" ht="24" customHeight="1" x14ac:dyDescent="0.25">
      <c r="A59" s="90"/>
      <c r="B59" s="280"/>
      <c r="C59" s="280"/>
      <c r="D59" s="281"/>
      <c r="E59" s="281"/>
      <c r="F59" s="281"/>
      <c r="G59" s="281"/>
      <c r="H59" s="282"/>
    </row>
    <row r="60" spans="1:22" ht="24" customHeight="1" x14ac:dyDescent="0.25">
      <c r="A60" s="90"/>
      <c r="B60" s="280"/>
      <c r="C60" s="280"/>
      <c r="D60" s="281"/>
      <c r="E60" s="281"/>
      <c r="F60" s="281"/>
      <c r="G60" s="281"/>
      <c r="H60" s="282"/>
    </row>
    <row r="61" spans="1:22" ht="24" customHeight="1" x14ac:dyDescent="0.25">
      <c r="A61" s="90"/>
      <c r="B61" s="280"/>
      <c r="C61" s="280"/>
      <c r="D61" s="281"/>
      <c r="E61" s="281"/>
      <c r="F61" s="281"/>
      <c r="G61" s="281"/>
      <c r="H61" s="282"/>
    </row>
    <row r="62" spans="1:22" ht="24" customHeight="1" x14ac:dyDescent="0.25">
      <c r="A62" s="90"/>
      <c r="B62" s="280"/>
      <c r="C62" s="280"/>
      <c r="D62" s="281"/>
      <c r="E62" s="281"/>
      <c r="F62" s="281"/>
      <c r="G62" s="281"/>
      <c r="H62" s="282"/>
    </row>
    <row r="63" spans="1:22" ht="24" customHeight="1" x14ac:dyDescent="0.25">
      <c r="A63" s="90"/>
      <c r="B63" s="93"/>
      <c r="C63" s="93"/>
      <c r="D63" s="93"/>
      <c r="E63" s="93"/>
      <c r="F63" s="93"/>
      <c r="G63" s="93"/>
      <c r="H63" s="94"/>
    </row>
    <row r="64" spans="1:22" ht="24" customHeight="1" x14ac:dyDescent="0.25">
      <c r="A64" s="90"/>
      <c r="B64" s="93"/>
      <c r="C64" s="93"/>
      <c r="D64" s="93"/>
      <c r="E64" s="93"/>
      <c r="F64" s="93"/>
      <c r="G64" s="93"/>
      <c r="H64" s="94"/>
    </row>
    <row r="65" spans="1:8" ht="24" customHeight="1" x14ac:dyDescent="0.25">
      <c r="A65" s="90"/>
      <c r="B65" s="93"/>
      <c r="C65" s="93"/>
      <c r="D65" s="93"/>
      <c r="E65" s="93"/>
      <c r="F65" s="93"/>
      <c r="G65" s="93"/>
      <c r="H65" s="94"/>
    </row>
    <row r="66" spans="1:8" ht="24" customHeight="1" x14ac:dyDescent="0.25">
      <c r="A66" s="90"/>
      <c r="B66" s="93"/>
      <c r="C66" s="93"/>
      <c r="D66" s="93"/>
      <c r="E66" s="93"/>
      <c r="F66" s="93"/>
      <c r="G66" s="93"/>
      <c r="H66" s="94"/>
    </row>
    <row r="67" spans="1:8" ht="24" customHeight="1" x14ac:dyDescent="0.25">
      <c r="A67" s="90"/>
      <c r="B67" s="93"/>
      <c r="C67" s="93"/>
      <c r="D67" s="93"/>
      <c r="E67" s="93"/>
      <c r="F67" s="93"/>
      <c r="G67" s="93"/>
      <c r="H67" s="94"/>
    </row>
    <row r="68" spans="1:8" ht="24" customHeight="1" x14ac:dyDescent="0.25">
      <c r="A68" s="90"/>
      <c r="B68" s="93"/>
      <c r="C68" s="93"/>
      <c r="D68" s="93"/>
      <c r="E68" s="93"/>
      <c r="F68" s="93"/>
      <c r="G68" s="93"/>
      <c r="H68" s="94"/>
    </row>
    <row r="69" spans="1:8" ht="24" customHeight="1" x14ac:dyDescent="0.25">
      <c r="A69" s="90"/>
      <c r="B69" s="93"/>
      <c r="C69" s="93"/>
      <c r="D69" s="93"/>
      <c r="E69" s="93"/>
      <c r="F69" s="93"/>
      <c r="G69" s="93"/>
      <c r="H69" s="94"/>
    </row>
    <row r="70" spans="1:8" ht="24" customHeight="1" x14ac:dyDescent="0.25">
      <c r="A70" s="90"/>
      <c r="B70" s="93"/>
      <c r="C70" s="93"/>
      <c r="D70" s="93"/>
      <c r="E70" s="93"/>
      <c r="F70" s="93"/>
      <c r="G70" s="93"/>
      <c r="H70" s="94"/>
    </row>
    <row r="71" spans="1:8" ht="24" customHeight="1" x14ac:dyDescent="0.25">
      <c r="A71" s="90"/>
      <c r="B71" s="93"/>
      <c r="C71" s="93"/>
      <c r="D71" s="93"/>
      <c r="E71" s="93"/>
      <c r="F71" s="93"/>
      <c r="G71" s="93"/>
      <c r="H71" s="94"/>
    </row>
    <row r="72" spans="1:8" ht="24" customHeight="1" x14ac:dyDescent="0.25">
      <c r="A72" s="91"/>
      <c r="B72" s="95"/>
      <c r="C72" s="95"/>
      <c r="D72" s="95"/>
      <c r="E72" s="95"/>
      <c r="F72" s="95"/>
      <c r="G72" s="95"/>
      <c r="H72" s="96"/>
    </row>
  </sheetData>
  <mergeCells count="36">
    <mergeCell ref="B61:C61"/>
    <mergeCell ref="D61:H61"/>
    <mergeCell ref="B62:C62"/>
    <mergeCell ref="D62:H62"/>
    <mergeCell ref="B58:C58"/>
    <mergeCell ref="D58:H58"/>
    <mergeCell ref="B59:C59"/>
    <mergeCell ref="D59:H59"/>
    <mergeCell ref="B60:C60"/>
    <mergeCell ref="D60:H60"/>
    <mergeCell ref="B55:C55"/>
    <mergeCell ref="D55:H55"/>
    <mergeCell ref="B56:C56"/>
    <mergeCell ref="D56:H56"/>
    <mergeCell ref="B57:C57"/>
    <mergeCell ref="D57:H57"/>
    <mergeCell ref="A38:A42"/>
    <mergeCell ref="B46:F48"/>
    <mergeCell ref="B53:C53"/>
    <mergeCell ref="D53:H53"/>
    <mergeCell ref="B54:C54"/>
    <mergeCell ref="D54:H54"/>
    <mergeCell ref="A25:A27"/>
    <mergeCell ref="A28:A30"/>
    <mergeCell ref="A31:A34"/>
    <mergeCell ref="A35:A37"/>
    <mergeCell ref="D35:G35"/>
    <mergeCell ref="D36:G36"/>
    <mergeCell ref="A18:A24"/>
    <mergeCell ref="B18:B22"/>
    <mergeCell ref="B23:B24"/>
    <mergeCell ref="A3:A5"/>
    <mergeCell ref="A6:A17"/>
    <mergeCell ref="B6:B8"/>
    <mergeCell ref="B9:B11"/>
    <mergeCell ref="B12:B17"/>
  </mergeCells>
  <conditionalFormatting sqref="D6:H42">
    <cfRule type="expression" dxfId="11" priority="2">
      <formula>ISNA(D6)</formula>
    </cfRule>
  </conditionalFormatting>
  <conditionalFormatting sqref="D10:H10 D14:H15 D18:H20 F23 D23:D24 D29:H29 D40:H40">
    <cfRule type="expression" dxfId="10" priority="1" stopIfTrue="1">
      <formula>ISNA(D10)</formula>
    </cfRule>
  </conditionalFormatting>
  <pageMargins left="0.70866141732283472" right="0.51181102362204722" top="0.35433070866141736" bottom="0.35433070866141736" header="0.31496062992125984" footer="0.31496062992125984"/>
  <pageSetup orientation="portrait" r:id="rId1"/>
  <headerFooter>
    <oddFooter>&amp;L&amp;8Printed &amp;D</oddFooter>
  </headerFooter>
  <rowBreaks count="1" manualBreakCount="1">
    <brk id="48" max="7"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8FF39-0D64-4F42-AD65-701933056FF4}">
  <sheetPr>
    <tabColor rgb="FFFF0000"/>
    <pageSetUpPr autoPageBreaks="0"/>
  </sheetPr>
  <dimension ref="A1:V72"/>
  <sheetViews>
    <sheetView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2" width="3.7109375" bestFit="1" customWidth="1"/>
    <col min="3" max="3" width="20.7109375" customWidth="1"/>
    <col min="4" max="9" width="12.7109375" customWidth="1"/>
    <col min="10" max="10" width="16.28515625" hidden="1" customWidth="1"/>
    <col min="11" max="11" width="42.28515625" hidden="1" customWidth="1"/>
    <col min="12" max="12" width="36.85546875" hidden="1" customWidth="1"/>
    <col min="13" max="16" width="32" hidden="1" customWidth="1"/>
    <col min="17" max="17" width="5" hidden="1" customWidth="1"/>
    <col min="18" max="18" width="11.7109375" style="39" hidden="1" customWidth="1"/>
    <col min="19" max="19" width="12" style="39" hidden="1" customWidth="1"/>
    <col min="20" max="22" width="12.85546875" style="39" hidden="1" customWidth="1"/>
  </cols>
  <sheetData>
    <row r="1" spans="1:22" s="2" customFormat="1" ht="19.5" customHeight="1" x14ac:dyDescent="0.25">
      <c r="A1" s="3" t="s">
        <v>8</v>
      </c>
      <c r="B1" s="3"/>
      <c r="C1" s="3"/>
      <c r="D1" s="3"/>
      <c r="E1" s="30" t="str">
        <f>"Week "&amp;VLOOKUP(D4,Calendar,3)</f>
        <v>Week 5</v>
      </c>
      <c r="F1" s="3"/>
      <c r="G1" s="3"/>
      <c r="H1" s="4"/>
      <c r="I1"/>
      <c r="J1" s="2" t="s">
        <v>73</v>
      </c>
      <c r="K1" s="2" t="s">
        <v>79</v>
      </c>
      <c r="L1" s="2" t="s">
        <v>80</v>
      </c>
      <c r="M1" s="2" t="s">
        <v>81</v>
      </c>
      <c r="N1" s="2" t="s">
        <v>82</v>
      </c>
      <c r="O1" s="2" t="s">
        <v>83</v>
      </c>
      <c r="P1" s="2" t="s">
        <v>84</v>
      </c>
      <c r="Q1" s="2" t="s">
        <v>85</v>
      </c>
      <c r="R1" s="38" t="s">
        <v>86</v>
      </c>
      <c r="S1" s="38" t="s">
        <v>87</v>
      </c>
      <c r="T1" s="38" t="s">
        <v>88</v>
      </c>
      <c r="U1" s="38" t="s">
        <v>89</v>
      </c>
      <c r="V1" s="38" t="s">
        <v>90</v>
      </c>
    </row>
    <row r="2" spans="1:22" ht="4.5" customHeight="1" x14ac:dyDescent="0.25">
      <c r="H2" s="1"/>
    </row>
    <row r="3" spans="1:22" ht="15" customHeight="1" x14ac:dyDescent="0.25">
      <c r="A3" s="255">
        <v>2018</v>
      </c>
      <c r="B3" s="50"/>
      <c r="C3" s="51" t="s">
        <v>92</v>
      </c>
      <c r="D3" s="52">
        <f>IF(D4&gt;0,VLOOKUP(D4,Calendar,2),"")</f>
        <v>43374</v>
      </c>
      <c r="E3" s="52">
        <f>IF(E4&gt;0,VLOOKUP(E4,Calendar,2),"")</f>
        <v>43375</v>
      </c>
      <c r="F3" s="52">
        <f>IF(F4&gt;0,VLOOKUP(F4,Calendar,2),"")</f>
        <v>43376</v>
      </c>
      <c r="G3" s="52">
        <f>IF(G4&gt;0,VLOOKUP(G4,Calendar,2),"")</f>
        <v>43377</v>
      </c>
      <c r="H3" s="53">
        <f>IF(H4&gt;0,VLOOKUP(H4,Calendar,2),"")</f>
        <v>43378</v>
      </c>
      <c r="J3" s="55"/>
      <c r="K3" s="55"/>
      <c r="L3" s="56" t="s">
        <v>74</v>
      </c>
      <c r="M3" s="55"/>
      <c r="N3" s="55"/>
      <c r="O3" s="55"/>
      <c r="P3" s="55"/>
      <c r="Q3" s="55"/>
      <c r="R3" s="57" t="s">
        <v>91</v>
      </c>
      <c r="S3" s="58"/>
      <c r="T3" s="58"/>
      <c r="U3" s="58"/>
      <c r="V3" s="58"/>
    </row>
    <row r="4" spans="1:22" s="5" customFormat="1" ht="12" customHeight="1" x14ac:dyDescent="0.25">
      <c r="A4" s="256"/>
      <c r="C4" s="31" t="s">
        <v>49</v>
      </c>
      <c r="D4" s="32">
        <v>21</v>
      </c>
      <c r="E4" s="32">
        <f>D4+1</f>
        <v>22</v>
      </c>
      <c r="F4" s="32">
        <f>E4+1</f>
        <v>23</v>
      </c>
      <c r="G4" s="32">
        <f>F4+1</f>
        <v>24</v>
      </c>
      <c r="H4" s="33">
        <f>G4+1</f>
        <v>25</v>
      </c>
      <c r="I4"/>
      <c r="J4" s="59"/>
      <c r="K4" s="60" t="s">
        <v>42</v>
      </c>
      <c r="L4" s="61">
        <f>D4</f>
        <v>21</v>
      </c>
      <c r="M4" s="61">
        <f>E4</f>
        <v>22</v>
      </c>
      <c r="N4" s="61">
        <f>F4</f>
        <v>23</v>
      </c>
      <c r="O4" s="61">
        <f>G4</f>
        <v>24</v>
      </c>
      <c r="P4" s="61">
        <f>H4</f>
        <v>25</v>
      </c>
      <c r="Q4" s="61"/>
      <c r="R4" s="61">
        <f>D4</f>
        <v>21</v>
      </c>
      <c r="S4" s="61">
        <f>E4</f>
        <v>22</v>
      </c>
      <c r="T4" s="61">
        <f>F4</f>
        <v>23</v>
      </c>
      <c r="U4" s="61">
        <f>G4</f>
        <v>24</v>
      </c>
      <c r="V4" s="61">
        <f>H4</f>
        <v>25</v>
      </c>
    </row>
    <row r="5" spans="1:22" s="49" customFormat="1" ht="13.5" customHeight="1" x14ac:dyDescent="0.25">
      <c r="A5" s="257"/>
      <c r="B5" s="45"/>
      <c r="C5" s="46" t="s">
        <v>3</v>
      </c>
      <c r="D5" s="47" t="str">
        <f>IF(D4&gt;0,"Week "&amp;VLOOKUP(D4,Calendar,3)&amp;" Day "&amp;VLOOKUP(D4,Calendar,4),"")</f>
        <v>Week 5 Day 1</v>
      </c>
      <c r="E5" s="47" t="str">
        <f>IF(E4&gt;0,"Week "&amp;VLOOKUP(E4,Calendar,3)&amp;" Day "&amp;VLOOKUP(E4,Calendar,4),"")</f>
        <v>Week 5 Day 2</v>
      </c>
      <c r="F5" s="47" t="str">
        <f>IF(F4&gt;0,"Week "&amp;VLOOKUP(F4,Calendar,3)&amp;" Day "&amp;VLOOKUP(F4,Calendar,4),"")</f>
        <v>Week 5 Day 3</v>
      </c>
      <c r="G5" s="47" t="str">
        <f>IF(G4&gt;0,"Week "&amp;VLOOKUP(G4,Calendar,3)&amp;" Day "&amp;VLOOKUP(G4,Calendar,4),"")</f>
        <v>Week 5 Day 4</v>
      </c>
      <c r="H5" s="48" t="str">
        <f>IF(H4&gt;0,"Week "&amp;VLOOKUP(H4,Calendar,3)&amp;" Day "&amp;VLOOKUP(H4,Calendar,4),"")</f>
        <v>Week 5 Day 5</v>
      </c>
      <c r="I5"/>
      <c r="J5" s="62" t="s">
        <v>77</v>
      </c>
      <c r="K5" s="62" t="s">
        <v>41</v>
      </c>
      <c r="L5" s="63"/>
      <c r="M5" s="63"/>
      <c r="N5" s="63"/>
      <c r="O5" s="63"/>
      <c r="P5" s="63"/>
      <c r="Q5" s="63"/>
      <c r="R5" s="64"/>
      <c r="S5" s="64"/>
      <c r="T5" s="64"/>
      <c r="U5" s="64"/>
      <c r="V5" s="64"/>
    </row>
    <row r="6" spans="1:22" x14ac:dyDescent="0.25">
      <c r="A6" s="255" t="s">
        <v>123</v>
      </c>
      <c r="B6" s="260" t="s">
        <v>0</v>
      </c>
      <c r="C6" s="109" t="s">
        <v>104</v>
      </c>
      <c r="D6" s="141" t="str">
        <f>IF(D$43="",IF(VLOOKUP(L6,ActivityList[],10,0)="Planned",Planned&amp;IF(VLOOKUP(L6,ActivityList[],12,0)="Yes",Moved,"")&amp;" __/__ ",IF(VLOOKUP(L6,ActivityList[],10,0)="Completed",Completed&amp;" ",Revoked&amp;" ")),IF(VLOOKUP(L6,ActivityList[],10,0)="Revoked",Revoked&amp;" ",TEXT(VLOOKUP(L6,ActivityList[],11,0)," d/m | ")))&amp;VLOOKUP(L6,ActivityList[],8,0)&amp;IF(VLOOKUP(L6,ActivityList[],13,0)="Yes"," "&amp;Map,"")&amp;IF(VLOOKUP(L6,ActivityList[],14,0)="Yes"," "&amp;Timeline,IF(VLOOKUP(L6,ActivityList[],14,0)="Figure"," "&amp;Timeline&amp;Figure,""))</f>
        <v xml:space="preserve"> 1/10 | Psa 23</v>
      </c>
      <c r="E6" s="141" t="str">
        <f>IF(E$43="",IF(VLOOKUP(M6,ActivityList[],10,0)="Planned",Planned&amp;IF(VLOOKUP(M6,ActivityList[],12,0)="Yes",Moved,"")&amp;" __/__ ",IF(VLOOKUP(M6,ActivityList[],10,0)="Completed",Completed&amp;" ",Revoked&amp;" ")),IF(VLOOKUP(M6,ActivityList[],10,0)="Revoked",Revoked&amp;" ",TEXT(VLOOKUP(M6,ActivityList[],11,0)," d/m | ")))&amp;VLOOKUP(M6,ActivityList[],8,0)&amp;IF(VLOOKUP(M6,ActivityList[],13,0)="Yes"," "&amp;Map,"")&amp;IF(VLOOKUP(M6,ActivityList[],14,0)="Yes"," "&amp;Timeline,IF(VLOOKUP(M6,ActivityList[],14,0)="Figure"," "&amp;Timeline&amp;Figure,""))</f>
        <v>Ǻ Psa 24</v>
      </c>
      <c r="F6" s="141" t="str">
        <f>IF(F$43="",IF(VLOOKUP(N6,ActivityList[],10,0)="Planned",Planned&amp;IF(VLOOKUP(N6,ActivityList[],12,0)="Yes",Moved,"")&amp;" __/__ ",IF(VLOOKUP(N6,ActivityList[],10,0)="Completed",Completed&amp;" ",Revoked&amp;" ")),IF(VLOOKUP(N6,ActivityList[],10,0)="Revoked",Revoked&amp;" ",TEXT(VLOOKUP(N6,ActivityList[],11,0)," d/m | ")))&amp;VLOOKUP(N6,ActivityList[],8,0)&amp;IF(VLOOKUP(N6,ActivityList[],13,0)="Yes"," "&amp;Map,"")&amp;IF(VLOOKUP(N6,ActivityList[],14,0)="Yes"," "&amp;Timeline,IF(VLOOKUP(N6,ActivityList[],14,0)="Figure"," "&amp;Timeline&amp;Figure,""))</f>
        <v>Ǻ Psa 25</v>
      </c>
      <c r="G6" s="141" t="str">
        <f>IF(G$43="",IF(VLOOKUP(O6,ActivityList[],10,0)="Planned",Planned&amp;IF(VLOOKUP(O6,ActivityList[],12,0)="Yes",Moved,"")&amp;" __/__ ",IF(VLOOKUP(O6,ActivityList[],10,0)="Completed",Completed&amp;" ",Revoked&amp;" ")),IF(VLOOKUP(O6,ActivityList[],10,0)="Revoked",Revoked&amp;" ",TEXT(VLOOKUP(O6,ActivityList[],11,0)," d/m | ")))&amp;VLOOKUP(O6,ActivityList[],8,0)&amp;IF(VLOOKUP(O6,ActivityList[],13,0)="Yes"," "&amp;Map,"")&amp;IF(VLOOKUP(O6,ActivityList[],14,0)="Yes"," "&amp;Timeline,IF(VLOOKUP(O6,ActivityList[],14,0)="Figure"," "&amp;Timeline&amp;Figure,""))</f>
        <v>ƒ __/__ Psa 26</v>
      </c>
      <c r="H6" s="121" t="str">
        <f>IF(H$43="",IF(VLOOKUP(P6,ActivityList[],10,0)="Planned",Planned&amp;IF(VLOOKUP(P6,ActivityList[],12,0)="Yes",Moved,"")&amp;" __/__ ",IF(VLOOKUP(P6,ActivityList[],10,0)="Completed",Completed&amp;" ",Revoked&amp;" ")),IF(VLOOKUP(P6,ActivityList[],10,0)="Revoked",Revoked&amp;" ",TEXT(VLOOKUP(P6,ActivityList[],11,0)," d/m | ")))&amp;VLOOKUP(P6,ActivityList[],8,0)&amp;IF(VLOOKUP(P6,ActivityList[],13,0)="Yes"," "&amp;Map,"")&amp;IF(VLOOKUP(P6,ActivityList[],14,0)="Yes"," "&amp;Timeline,IF(VLOOKUP(P6,ActivityList[],14,0)="Figure"," "&amp;Timeline&amp;Figure,""))</f>
        <v>ƒ __/__ Psa 27</v>
      </c>
      <c r="J6" s="65" t="str">
        <f>IF(ISBLANK(A6),J5,A6)</f>
        <v>Foundation</v>
      </c>
      <c r="K6" s="65" t="str">
        <f t="shared" ref="K6:K42" si="0">C6</f>
        <v>Scripture</v>
      </c>
      <c r="L6" s="65" t="str">
        <f t="shared" ref="L6:P10" si="1">$J6&amp;$K6&amp;L$4</f>
        <v>FoundationScripture21</v>
      </c>
      <c r="M6" s="65" t="str">
        <f t="shared" si="1"/>
        <v>FoundationScripture22</v>
      </c>
      <c r="N6" s="65" t="str">
        <f t="shared" si="1"/>
        <v>FoundationScripture23</v>
      </c>
      <c r="O6" s="65" t="str">
        <f t="shared" si="1"/>
        <v>FoundationScripture24</v>
      </c>
      <c r="P6" s="65" t="str">
        <f t="shared" si="1"/>
        <v>FoundationScripture25</v>
      </c>
      <c r="Q6" s="65" t="s">
        <v>76</v>
      </c>
      <c r="R6" s="66">
        <f>IF(R$4&gt;0,IF(ISNA(VLOOKUP(L6,ActivityList[],10,0)),"No Activity",IF(VLOOKUP(L6,ActivityList[],10,0)="Completed",VLOOKUP(L6,ActivityList[],11,0),VLOOKUP(L6,ActivityList[],10,0))),"No Class")</f>
        <v>43374</v>
      </c>
      <c r="S6" s="66">
        <f>IF(S$4&gt;0,IF(ISNA(VLOOKUP(M6,ActivityList[],10,0)),"No Activity",IF(VLOOKUP(M6,ActivityList[],10,0)="Completed",VLOOKUP(M6,ActivityList[],11,0),VLOOKUP(M6,ActivityList[],10,0))),"No Class")</f>
        <v>43375</v>
      </c>
      <c r="T6" s="66">
        <f>IF(T$4&gt;0,IF(ISNA(VLOOKUP(N6,ActivityList[],10,0)),"No Activity",IF(VLOOKUP(N6,ActivityList[],10,0)="Completed",VLOOKUP(N6,ActivityList[],11,0),VLOOKUP(N6,ActivityList[],10,0))),"No Class")</f>
        <v>43376</v>
      </c>
      <c r="U6" s="66" t="str">
        <f>IF(U$4&gt;0,IF(ISNA(VLOOKUP(O6,ActivityList[],10,0)),"No Activity",IF(VLOOKUP(O6,ActivityList[],10,0)="Completed",VLOOKUP(O6,ActivityList[],11,0),VLOOKUP(O6,ActivityList[],10,0))),"No Class")</f>
        <v>Planned</v>
      </c>
      <c r="V6" s="66" t="str">
        <f>IF(V$4&gt;0,IF(ISNA(VLOOKUP(P6,ActivityList[],10,0)),"No Activity",IF(VLOOKUP(P6,ActivityList[],10,0)="Completed",VLOOKUP(P6,ActivityList[],11,0),VLOOKUP(P6,ActivityList[],10,0))),"No Class")</f>
        <v>Planned</v>
      </c>
    </row>
    <row r="7" spans="1:22" x14ac:dyDescent="0.25">
      <c r="A7" s="256"/>
      <c r="B7" s="261"/>
      <c r="C7" s="175" t="s">
        <v>791</v>
      </c>
      <c r="D7" s="147" t="e">
        <f>IF(D$43="",IF(VLOOKUP(L7,ActivityList[],10,0)="Planned",Planned&amp;IF(VLOOKUP(L7,ActivityList[],12,0)="Yes",Moved,"")&amp;" __/__ ",IF(VLOOKUP(L7,ActivityList[],10,0)="Completed",Completed&amp;" ",Revoked&amp;" ")),IF(VLOOKUP(L7,ActivityList[],10,0)="Revoked",Revoked&amp;" ",TEXT(VLOOKUP(L7,ActivityList[],11,0)," d/m | ")))&amp;VLOOKUP(L7,ActivityList[],8,0)&amp;IF(VLOOKUP(L7,ActivityList[],13,0)="Yes"," "&amp;Map,"")&amp;IF(VLOOKUP(L7,ActivityList[],14,0)="Yes"," "&amp;Timeline,IF(VLOOKUP(L7,ActivityList[],14,0)="Figure"," "&amp;Timeline&amp;Figure,""))</f>
        <v>#N/A</v>
      </c>
      <c r="E7" s="147" t="e">
        <f>IF(E$43="",IF(VLOOKUP(M7,ActivityList[],10,0)="Planned",Planned&amp;IF(VLOOKUP(M7,ActivityList[],12,0)="Yes",Moved,"")&amp;" __/__ ",IF(VLOOKUP(M7,ActivityList[],10,0)="Completed",Completed&amp;" ",Revoked&amp;" ")),IF(VLOOKUP(M7,ActivityList[],10,0)="Revoked",Revoked&amp;" ",TEXT(VLOOKUP(M7,ActivityList[],11,0)," d/m | ")))&amp;VLOOKUP(M7,ActivityList[],8,0)&amp;IF(VLOOKUP(M7,ActivityList[],13,0)="Yes"," "&amp;Map,"")&amp;IF(VLOOKUP(M7,ActivityList[],14,0)="Yes"," "&amp;Timeline,IF(VLOOKUP(M7,ActivityList[],14,0)="Figure"," "&amp;Timeline&amp;Figure,""))</f>
        <v>#N/A</v>
      </c>
      <c r="F7" s="147" t="str">
        <f>IF(F$43="",IF(VLOOKUP(N7,ActivityList[],10,0)="Planned",Planned&amp;IF(VLOOKUP(N7,ActivityList[],12,0)="Yes",Moved,"")&amp;" __/__ ",IF(VLOOKUP(N7,ActivityList[],10,0)="Completed",Completed&amp;" ",Revoked&amp;" ")),IF(VLOOKUP(N7,ActivityList[],10,0)="Revoked",Revoked&amp;" ",TEXT(VLOOKUP(N7,ActivityList[],11,0)," d/m | ")))&amp;VLOOKUP(N7,ActivityList[],8,0)&amp;IF(VLOOKUP(N7,ActivityList[],13,0)="Yes"," "&amp;Map,"")&amp;IF(VLOOKUP(N7,ActivityList[],14,0)="Yes"," "&amp;Timeline,IF(VLOOKUP(N7,ActivityList[],14,0)="Figure"," "&amp;Timeline&amp;Figure,""))</f>
        <v>Ǻ Ch.4</v>
      </c>
      <c r="G7" s="147" t="e">
        <f>IF(G$43="",IF(VLOOKUP(O7,ActivityList[],10,0)="Planned",Planned&amp;IF(VLOOKUP(O7,ActivityList[],12,0)="Yes",Moved,"")&amp;" __/__ ",IF(VLOOKUP(O7,ActivityList[],10,0)="Completed",Completed&amp;" ",Revoked&amp;" ")),IF(VLOOKUP(O7,ActivityList[],10,0)="Revoked",Revoked&amp;" ",TEXT(VLOOKUP(O7,ActivityList[],11,0)," d/m | ")))&amp;VLOOKUP(O7,ActivityList[],8,0)&amp;IF(VLOOKUP(O7,ActivityList[],13,0)="Yes"," "&amp;Map,"")&amp;IF(VLOOKUP(O7,ActivityList[],14,0)="Yes"," "&amp;Timeline,IF(VLOOKUP(O7,ActivityList[],14,0)="Figure"," "&amp;Timeline&amp;Figure,""))</f>
        <v>#N/A</v>
      </c>
      <c r="H7" s="125" t="e">
        <f>IF(H$43="",IF(VLOOKUP(P7,ActivityList[],10,0)="Planned",Planned&amp;IF(VLOOKUP(P7,ActivityList[],12,0)="Yes",Moved,"")&amp;" __/__ ",IF(VLOOKUP(P7,ActivityList[],10,0)="Completed",Completed&amp;" ",Revoked&amp;" ")),IF(VLOOKUP(P7,ActivityList[],10,0)="Revoked",Revoked&amp;" ",TEXT(VLOOKUP(P7,ActivityList[],11,0)," d/m | ")))&amp;VLOOKUP(P7,ActivityList[],8,0)&amp;IF(VLOOKUP(P7,ActivityList[],13,0)="Yes"," "&amp;Map,"")&amp;IF(VLOOKUP(P7,ActivityList[],14,0)="Yes"," "&amp;Timeline,IF(VLOOKUP(P7,ActivityList[],14,0)="Figure"," "&amp;Timeline&amp;Figure,""))</f>
        <v>#N/A</v>
      </c>
      <c r="J7" s="222" t="str">
        <f t="shared" ref="J7:J19" si="2">IF(ISBLANK(A7),J6,A7)</f>
        <v>Foundation</v>
      </c>
      <c r="K7" s="222" t="str">
        <f t="shared" si="0"/>
        <v>Case for a Creator</v>
      </c>
      <c r="L7" s="222" t="str">
        <f t="shared" si="1"/>
        <v>FoundationCase for a Creator21</v>
      </c>
      <c r="M7" s="222" t="str">
        <f t="shared" si="1"/>
        <v>FoundationCase for a Creator22</v>
      </c>
      <c r="N7" s="222" t="str">
        <f t="shared" si="1"/>
        <v>FoundationCase for a Creator23</v>
      </c>
      <c r="O7" s="222" t="str">
        <f t="shared" si="1"/>
        <v>FoundationCase for a Creator24</v>
      </c>
      <c r="P7" s="222" t="str">
        <f t="shared" si="1"/>
        <v>FoundationCase for a Creator25</v>
      </c>
      <c r="Q7" s="222"/>
      <c r="R7" s="223" t="str">
        <f>IF(ISNA(VLOOKUP(L7,ActivityList[],10,0)),"",IF(ISBLANK(VLOOKUP(L7,ActivityList[],10,0)),"",VLOOKUP(L7,ActivityList[],10,0)))</f>
        <v/>
      </c>
      <c r="S7" s="223" t="str">
        <f>IF(ISNA(VLOOKUP(M7,ActivityList[],10,0)),"",IF(ISBLANK(VLOOKUP(M7,ActivityList[],10,0)),"",VLOOKUP(M7,ActivityList[],10,0)))</f>
        <v/>
      </c>
      <c r="T7" s="223" t="str">
        <f>IF(ISNA(VLOOKUP(N7,ActivityList[],10,0)),"",IF(ISBLANK(VLOOKUP(N7,ActivityList[],10,0)),"",VLOOKUP(N7,ActivityList[],10,0)))</f>
        <v>Completed</v>
      </c>
      <c r="U7" s="223" t="str">
        <f>IF(ISNA(VLOOKUP(O7,ActivityList[],10,0)),"",IF(ISBLANK(VLOOKUP(O7,ActivityList[],10,0)),"",VLOOKUP(O7,ActivityList[],10,0)))</f>
        <v/>
      </c>
      <c r="V7" s="223" t="str">
        <f>IF(ISNA(VLOOKUP(P7,ActivityList[],10,0)),"",IF(ISBLANK(VLOOKUP(P7,ActivityList[],10,0)),"",VLOOKUP(P7,ActivityList[],10,0)))</f>
        <v/>
      </c>
    </row>
    <row r="8" spans="1:22" x14ac:dyDescent="0.25">
      <c r="A8" s="258"/>
      <c r="B8" s="262"/>
      <c r="C8" s="159" t="s">
        <v>1</v>
      </c>
      <c r="D8" s="147" t="str">
        <f>IF(D$43="",IF(VLOOKUP(L8,ActivityList[],10,0)="Planned",Planned&amp;IF(VLOOKUP(L8,ActivityList[],12,0)="Yes",Moved,"")&amp;" __/__ ",IF(VLOOKUP(L8,ActivityList[],10,0)="Completed",Completed&amp;" ",Revoked&amp;" ")),IF(VLOOKUP(L8,ActivityList[],10,0)="Revoked",Revoked&amp;" ",TEXT(VLOOKUP(L8,ActivityList[],11,0)," d/m | ")))&amp;VLOOKUP(L8,ActivityList[],8,0)&amp;IF(VLOOKUP(L8,ActivityList[],13,0)="Yes"," "&amp;Map,"")&amp;IF(VLOOKUP(L8,ActivityList[],14,0)="Yes"," "&amp;Timeline,IF(VLOOKUP(L8,ActivityList[],14,0)="Figure"," "&amp;Timeline&amp;Figure,""))</f>
        <v xml:space="preserve"> 1/10 | Joh 12</v>
      </c>
      <c r="E8" s="147" t="str">
        <f>IF(E$43="",IF(VLOOKUP(M8,ActivityList[],10,0)="Planned",Planned&amp;IF(VLOOKUP(M8,ActivityList[],12,0)="Yes",Moved,"")&amp;" __/__ ",IF(VLOOKUP(M8,ActivityList[],10,0)="Completed",Completed&amp;" ",Revoked&amp;" ")),IF(VLOOKUP(M8,ActivityList[],10,0)="Revoked",Revoked&amp;" ",TEXT(VLOOKUP(M8,ActivityList[],11,0)," d/m | ")))&amp;VLOOKUP(M8,ActivityList[],8,0)&amp;IF(VLOOKUP(M8,ActivityList[],13,0)="Yes"," "&amp;Map,"")&amp;IF(VLOOKUP(M8,ActivityList[],14,0)="Yes"," "&amp;Timeline,IF(VLOOKUP(M8,ActivityList[],14,0)="Figure"," "&amp;Timeline&amp;Figure,""))</f>
        <v>Ǻ Joh 13</v>
      </c>
      <c r="F8" s="147" t="str">
        <f>IF(F$43="",IF(VLOOKUP(N8,ActivityList[],10,0)="Planned",Planned&amp;IF(VLOOKUP(N8,ActivityList[],12,0)="Yes",Moved,"")&amp;" __/__ ",IF(VLOOKUP(N8,ActivityList[],10,0)="Completed",Completed&amp;" ",Revoked&amp;" ")),IF(VLOOKUP(N8,ActivityList[],10,0)="Revoked",Revoked&amp;" ",TEXT(VLOOKUP(N8,ActivityList[],11,0)," d/m | ")))&amp;VLOOKUP(N8,ActivityList[],8,0)&amp;IF(VLOOKUP(N8,ActivityList[],13,0)="Yes"," "&amp;Map,"")&amp;IF(VLOOKUP(N8,ActivityList[],14,0)="Yes"," "&amp;Timeline,IF(VLOOKUP(N8,ActivityList[],14,0)="Figure"," "&amp;Timeline&amp;Figure,""))</f>
        <v>ƒ __/__ Pro 10</v>
      </c>
      <c r="G8" s="147" t="str">
        <f>IF(G$43="",IF(VLOOKUP(O8,ActivityList[],10,0)="Planned",Planned&amp;IF(VLOOKUP(O8,ActivityList[],12,0)="Yes",Moved,"")&amp;" __/__ ",IF(VLOOKUP(O8,ActivityList[],10,0)="Completed",Completed&amp;" ",Revoked&amp;" ")),IF(VLOOKUP(O8,ActivityList[],10,0)="Revoked",Revoked&amp;" ",TEXT(VLOOKUP(O8,ActivityList[],11,0)," d/m | ")))&amp;VLOOKUP(O8,ActivityList[],8,0)&amp;IF(VLOOKUP(O8,ActivityList[],13,0)="Yes"," "&amp;Map,"")&amp;IF(VLOOKUP(O8,ActivityList[],14,0)="Yes"," "&amp;Timeline,IF(VLOOKUP(O8,ActivityList[],14,0)="Figure"," "&amp;Timeline&amp;Figure,""))</f>
        <v>ƒ __/__ Pro 11</v>
      </c>
      <c r="H8" s="125" t="str">
        <f>IF(H$43="",IF(VLOOKUP(P8,ActivityList[],10,0)="Planned",Planned&amp;IF(VLOOKUP(P8,ActivityList[],12,0)="Yes",Moved,"")&amp;" __/__ ",IF(VLOOKUP(P8,ActivityList[],10,0)="Completed",Completed&amp;" ",Revoked&amp;" ")),IF(VLOOKUP(P8,ActivityList[],10,0)="Revoked",Revoked&amp;" ",TEXT(VLOOKUP(P8,ActivityList[],11,0)," d/m | ")))&amp;VLOOKUP(P8,ActivityList[],8,0)&amp;IF(VLOOKUP(P8,ActivityList[],13,0)="Yes"," "&amp;Map,"")&amp;IF(VLOOKUP(P8,ActivityList[],14,0)="Yes"," "&amp;Timeline,IF(VLOOKUP(P8,ActivityList[],14,0)="Figure"," "&amp;Timeline&amp;Figure,""))</f>
        <v>ƒ __/__ Pro 12</v>
      </c>
      <c r="J8" s="222" t="str">
        <f t="shared" si="2"/>
        <v>Foundation</v>
      </c>
      <c r="K8" s="65" t="str">
        <f t="shared" si="0"/>
        <v>Reading</v>
      </c>
      <c r="L8" s="65" t="str">
        <f t="shared" si="1"/>
        <v>FoundationReading21</v>
      </c>
      <c r="M8" s="65" t="str">
        <f t="shared" si="1"/>
        <v>FoundationReading22</v>
      </c>
      <c r="N8" s="65" t="str">
        <f t="shared" si="1"/>
        <v>FoundationReading23</v>
      </c>
      <c r="O8" s="65" t="str">
        <f t="shared" si="1"/>
        <v>FoundationReading24</v>
      </c>
      <c r="P8" s="65" t="str">
        <f t="shared" si="1"/>
        <v>FoundationReading25</v>
      </c>
      <c r="Q8" s="65"/>
      <c r="R8" s="66">
        <f>IF(R$4&gt;0,IF(ISNA(VLOOKUP(L8,ActivityList[],10,0)),"No Activity",IF(VLOOKUP(L8,ActivityList[],10,0)="Completed",VLOOKUP(L8,ActivityList[],11,0),VLOOKUP(L8,ActivityList[],10,0))),"No Class")</f>
        <v>43374</v>
      </c>
      <c r="S8" s="66">
        <f>IF(S$4&gt;0,IF(ISNA(VLOOKUP(M8,ActivityList[],10,0)),"No Activity",IF(VLOOKUP(M8,ActivityList[],10,0)="Completed",VLOOKUP(M8,ActivityList[],11,0),VLOOKUP(M8,ActivityList[],10,0))),"No Class")</f>
        <v>43375</v>
      </c>
      <c r="T8" s="66" t="str">
        <f>IF(T$4&gt;0,IF(ISNA(VLOOKUP(N8,ActivityList[],10,0)),"No Activity",IF(VLOOKUP(N8,ActivityList[],10,0)="Completed",VLOOKUP(N8,ActivityList[],11,0),VLOOKUP(N8,ActivityList[],10,0))),"No Class")</f>
        <v>Planned</v>
      </c>
      <c r="U8" s="66" t="str">
        <f>IF(U$4&gt;0,IF(ISNA(VLOOKUP(O8,ActivityList[],10,0)),"No Activity",IF(VLOOKUP(O8,ActivityList[],10,0)="Completed",VLOOKUP(O8,ActivityList[],11,0),VLOOKUP(O8,ActivityList[],10,0))),"No Class")</f>
        <v>Planned</v>
      </c>
      <c r="V8" s="66" t="str">
        <f>IF(V$4&gt;0,IF(ISNA(VLOOKUP(P8,ActivityList[],10,0)),"No Activity",IF(VLOOKUP(P8,ActivityList[],10,0)="Completed",VLOOKUP(P8,ActivityList[],11,0),VLOOKUP(P8,ActivityList[],10,0))),"No Class")</f>
        <v>Planned</v>
      </c>
    </row>
    <row r="9" spans="1:22" ht="15" customHeight="1" x14ac:dyDescent="0.25">
      <c r="A9" s="258"/>
      <c r="B9" s="262" t="s">
        <v>133</v>
      </c>
      <c r="C9" s="110" t="s">
        <v>2048</v>
      </c>
      <c r="D9" s="147" t="str">
        <f>IF(D$43="",IF(VLOOKUP(L9,ActivityList[],10,0)="Planned",Planned&amp;IF(VLOOKUP(L9,ActivityList[],12,0)="Yes",Moved,"")&amp;" __/__ ",IF(VLOOKUP(L9,ActivityList[],10,0)="Completed",Completed&amp;" ",Revoked&amp;" ")),IF(VLOOKUP(L9,ActivityList[],10,0)="Revoked",Revoked&amp;" ",TEXT(VLOOKUP(L9,ActivityList[],11,0)," d/m | ")))&amp;VLOOKUP(L9,ActivityList[],8,0)&amp;IF(VLOOKUP(L9,ActivityList[],13,0)="Yes"," "&amp;Map,"")&amp;IF(VLOOKUP(L9,ActivityList[],14,0)="Yes"," "&amp;Timeline,IF(VLOOKUP(L9,ActivityList[],14,0)="Figure"," "&amp;Timeline&amp;Figure,""))</f>
        <v xml:space="preserve"> 1/10 | Chs.8-9</v>
      </c>
      <c r="E9" s="147" t="str">
        <f>IF(E$43="",IF(VLOOKUP(M9,ActivityList[],10,0)="Planned",Planned&amp;IF(VLOOKUP(M9,ActivityList[],12,0)="Yes",Moved,"")&amp;" __/__ ",IF(VLOOKUP(M9,ActivityList[],10,0)="Completed",Completed&amp;" ",Revoked&amp;" ")),IF(VLOOKUP(M9,ActivityList[],10,0)="Revoked",Revoked&amp;" ",TEXT(VLOOKUP(M9,ActivityList[],11,0)," d/m | ")))&amp;VLOOKUP(M9,ActivityList[],8,0)&amp;IF(VLOOKUP(M9,ActivityList[],13,0)="Yes"," "&amp;Map,"")&amp;IF(VLOOKUP(M9,ActivityList[],14,0)="Yes"," "&amp;Timeline,IF(VLOOKUP(M9,ActivityList[],14,0)="Figure"," "&amp;Timeline&amp;Figure,""))</f>
        <v>Ǻ Chs.10-11 Ǽ</v>
      </c>
      <c r="F9" s="147" t="str">
        <f>IF(F$43="",IF(VLOOKUP(N9,ActivityList[],10,0)="Planned",Planned&amp;IF(VLOOKUP(N9,ActivityList[],12,0)="Yes",Moved,"")&amp;" __/__ ",IF(VLOOKUP(N9,ActivityList[],10,0)="Completed",Completed&amp;" ",Revoked&amp;" ")),IF(VLOOKUP(N9,ActivityList[],10,0)="Revoked",Revoked&amp;" ",TEXT(VLOOKUP(N9,ActivityList[],11,0)," d/m | ")))&amp;VLOOKUP(N9,ActivityList[],8,0)&amp;IF(VLOOKUP(N9,ActivityList[],13,0)="Yes"," "&amp;Map,"")&amp;IF(VLOOKUP(N9,ActivityList[],14,0)="Yes"," "&amp;Timeline,IF(VLOOKUP(N9,ActivityList[],14,0)="Figure"," "&amp;Timeline&amp;Figure,""))</f>
        <v>Ǻ Ch.12</v>
      </c>
      <c r="G9" s="147" t="str">
        <f>IF(G$43="",IF(VLOOKUP(O9,ActivityList[],10,0)="Planned",Planned&amp;IF(VLOOKUP(O9,ActivityList[],12,0)="Yes",Moved,"")&amp;" __/__ ",IF(VLOOKUP(O9,ActivityList[],10,0)="Completed",Completed&amp;" ",Revoked&amp;" ")),IF(VLOOKUP(O9,ActivityList[],10,0)="Revoked",Revoked&amp;" ",TEXT(VLOOKUP(O9,ActivityList[],11,0)," d/m | ")))&amp;VLOOKUP(O9,ActivityList[],8,0)&amp;IF(VLOOKUP(O9,ActivityList[],13,0)="Yes"," "&amp;Map,"")&amp;IF(VLOOKUP(O9,ActivityList[],14,0)="Yes"," "&amp;Timeline,IF(VLOOKUP(O9,ActivityList[],14,0)="Figure"," "&amp;Timeline&amp;Figure,""))</f>
        <v>ƒ __/__ Ch.13</v>
      </c>
      <c r="H9" s="125" t="str">
        <f>IF(H$43="",IF(VLOOKUP(P9,ActivityList[],10,0)="Planned",Planned&amp;IF(VLOOKUP(P9,ActivityList[],12,0)="Yes",Moved,"")&amp;" __/__ ",IF(VLOOKUP(P9,ActivityList[],10,0)="Completed",Completed&amp;" ",Revoked&amp;" ")),IF(VLOOKUP(P9,ActivityList[],10,0)="Revoked",Revoked&amp;" ",TEXT(VLOOKUP(P9,ActivityList[],11,0)," d/m | ")))&amp;VLOOKUP(P9,ActivityList[],8,0)&amp;IF(VLOOKUP(P9,ActivityList[],13,0)="Yes"," "&amp;Map,"")&amp;IF(VLOOKUP(P9,ActivityList[],14,0)="Yes"," "&amp;Timeline,IF(VLOOKUP(P9,ActivityList[],14,0)="Figure"," "&amp;Timeline&amp;Figure,""))</f>
        <v>ƒ __/__ Chs.14-15</v>
      </c>
      <c r="J9" s="222" t="str">
        <f t="shared" si="2"/>
        <v>Foundation</v>
      </c>
      <c r="K9" s="76" t="str">
        <f t="shared" si="0"/>
        <v>God's Adventurer</v>
      </c>
      <c r="L9" s="76" t="str">
        <f t="shared" si="1"/>
        <v>FoundationGod's Adventurer21</v>
      </c>
      <c r="M9" s="76" t="str">
        <f t="shared" si="1"/>
        <v>FoundationGod's Adventurer22</v>
      </c>
      <c r="N9" s="76" t="str">
        <f t="shared" si="1"/>
        <v>FoundationGod's Adventurer23</v>
      </c>
      <c r="O9" s="76" t="str">
        <f t="shared" si="1"/>
        <v>FoundationGod's Adventurer24</v>
      </c>
      <c r="P9" s="76" t="str">
        <f t="shared" si="1"/>
        <v>FoundationGod's Adventurer25</v>
      </c>
      <c r="Q9" s="76"/>
      <c r="R9" s="66">
        <f>IF(R$4&gt;0,IF(ISNA(VLOOKUP(L9,ActivityList[],10,0)),"No Activity",IF(VLOOKUP(L9,ActivityList[],10,0)="Completed",VLOOKUP(L9,ActivityList[],11,0),VLOOKUP(L9,ActivityList[],10,0))),"No Class")</f>
        <v>43374</v>
      </c>
      <c r="S9" s="66">
        <f>IF(S$4&gt;0,IF(ISNA(VLOOKUP(M9,ActivityList[],10,0)),"No Activity",IF(VLOOKUP(M9,ActivityList[],10,0)="Completed",VLOOKUP(M9,ActivityList[],11,0),VLOOKUP(M9,ActivityList[],10,0))),"No Class")</f>
        <v>43375</v>
      </c>
      <c r="T9" s="66">
        <f>IF(T$4&gt;0,IF(ISNA(VLOOKUP(N9,ActivityList[],10,0)),"No Activity",IF(VLOOKUP(N9,ActivityList[],10,0)="Completed",VLOOKUP(N9,ActivityList[],11,0),VLOOKUP(N9,ActivityList[],10,0))),"No Class")</f>
        <v>43376</v>
      </c>
      <c r="U9" s="66" t="str">
        <f>IF(U$4&gt;0,IF(ISNA(VLOOKUP(O9,ActivityList[],10,0)),"No Activity",IF(VLOOKUP(O9,ActivityList[],10,0)="Completed",VLOOKUP(O9,ActivityList[],11,0),VLOOKUP(O9,ActivityList[],10,0))),"No Class")</f>
        <v>Planned</v>
      </c>
      <c r="V9" s="66" t="str">
        <f>IF(V$4&gt;0,IF(ISNA(VLOOKUP(P9,ActivityList[],10,0)),"No Activity",IF(VLOOKUP(P9,ActivityList[],10,0)="Completed",VLOOKUP(P9,ActivityList[],11,0),VLOOKUP(P9,ActivityList[],10,0))),"No Class")</f>
        <v>Planned</v>
      </c>
    </row>
    <row r="10" spans="1:22" ht="14.25" customHeight="1" x14ac:dyDescent="0.25">
      <c r="A10" s="258"/>
      <c r="B10" s="262"/>
      <c r="C10" s="200" t="s">
        <v>1955</v>
      </c>
      <c r="D10" s="123" t="e">
        <f>IF(D$43="",IF(VLOOKUP(L10,ActivityList[],10,0)="Planned",Planned&amp;IF(VLOOKUP(L10,ActivityList[],12,0)="Yes",Moved,"")&amp;" __/__ ",IF(VLOOKUP(L10,ActivityList[],10,0)="Completed",Completed&amp;" ",Revoked&amp;" ")),IF(VLOOKUP(L10,ActivityList[],10,0)="Revoked",Revoked&amp;" ",TEXT(VLOOKUP(L10,ActivityList[],11,0)," d/m | ")))&amp;VLOOKUP(L10,ActivityList[],8,0)&amp;IF(VLOOKUP(L10,ActivityList[],13,0)="Yes"," "&amp;Map,"")&amp;IF(VLOOKUP(L10,ActivityList[],14,0)="Yes"," "&amp;Timeline,IF(VLOOKUP(L10,ActivityList[],14,0)="Figure"," "&amp;Timeline&amp;Figure,""))</f>
        <v>#N/A</v>
      </c>
      <c r="E10" s="123" t="e">
        <f>IF(E$43="",IF(VLOOKUP(M10,ActivityList[],10,0)="Planned",Planned&amp;IF(VLOOKUP(M10,ActivityList[],12,0)="Yes",Moved,"")&amp;" __/__ ",IF(VLOOKUP(M10,ActivityList[],10,0)="Completed",Completed&amp;" ",Revoked&amp;" ")),IF(VLOOKUP(M10,ActivityList[],10,0)="Revoked",Revoked&amp;" ",TEXT(VLOOKUP(M10,ActivityList[],11,0)," d/m | ")))&amp;VLOOKUP(M10,ActivityList[],8,0)&amp;IF(VLOOKUP(M10,ActivityList[],13,0)="Yes"," "&amp;Map,"")&amp;IF(VLOOKUP(M10,ActivityList[],14,0)="Yes"," "&amp;Timeline,IF(VLOOKUP(M10,ActivityList[],14,0)="Figure"," "&amp;Timeline&amp;Figure,""))</f>
        <v>#N/A</v>
      </c>
      <c r="F10" s="123" t="e">
        <f>IF(F$43="",IF(VLOOKUP(N10,ActivityList[],10,0)="Planned",Planned&amp;IF(VLOOKUP(N10,ActivityList[],12,0)="Yes",Moved,"")&amp;" __/__ ",IF(VLOOKUP(N10,ActivityList[],10,0)="Completed",Completed&amp;" ",Revoked&amp;" ")),IF(VLOOKUP(N10,ActivityList[],10,0)="Revoked",Revoked&amp;" ",TEXT(VLOOKUP(N10,ActivityList[],11,0)," d/m | ")))&amp;VLOOKUP(N10,ActivityList[],8,0)&amp;IF(VLOOKUP(N10,ActivityList[],13,0)="Yes"," "&amp;Map,"")&amp;IF(VLOOKUP(N10,ActivityList[],14,0)="Yes"," "&amp;Timeline,IF(VLOOKUP(N10,ActivityList[],14,0)="Figure"," "&amp;Timeline&amp;Figure,""))</f>
        <v>#N/A</v>
      </c>
      <c r="G10" s="123" t="e">
        <f>IF(G$43="",IF(VLOOKUP(O10,ActivityList[],10,0)="Planned",Planned&amp;IF(VLOOKUP(O10,ActivityList[],12,0)="Yes",Moved,"")&amp;" __/__ ",IF(VLOOKUP(O10,ActivityList[],10,0)="Completed",Completed&amp;" ",Revoked&amp;" ")),IF(VLOOKUP(O10,ActivityList[],10,0)="Revoked",Revoked&amp;" ",TEXT(VLOOKUP(O10,ActivityList[],11,0)," d/m | ")))&amp;VLOOKUP(O10,ActivityList[],8,0)&amp;IF(VLOOKUP(O10,ActivityList[],13,0)="Yes"," "&amp;Map,"")&amp;IF(VLOOKUP(O10,ActivityList[],14,0)="Yes"," "&amp;Timeline,IF(VLOOKUP(O10,ActivityList[],14,0)="Figure"," "&amp;Timeline&amp;Figure,""))</f>
        <v>#N/A</v>
      </c>
      <c r="H10" s="124" t="e">
        <f>IF(H$43="",IF(VLOOKUP(P10,ActivityList[],10,0)="Planned",Planned&amp;IF(VLOOKUP(P10,ActivityList[],12,0)="Yes",Moved,"")&amp;" __/__ ",IF(VLOOKUP(P10,ActivityList[],10,0)="Completed",Completed&amp;" ",Revoked&amp;" ")),IF(VLOOKUP(P10,ActivityList[],10,0)="Revoked",Revoked&amp;" ",TEXT(VLOOKUP(P10,ActivityList[],11,0)," d/m | ")))&amp;VLOOKUP(P10,ActivityList[],8,0)&amp;IF(VLOOKUP(P10,ActivityList[],13,0)="Yes"," "&amp;Map,"")&amp;IF(VLOOKUP(P10,ActivityList[],14,0)="Yes"," "&amp;Timeline,IF(VLOOKUP(P10,ActivityList[],14,0)="Figure"," "&amp;Timeline&amp;Figure,""))</f>
        <v>#N/A</v>
      </c>
      <c r="J10" s="222" t="str">
        <f t="shared" si="2"/>
        <v>Foundation</v>
      </c>
      <c r="K10" s="174" t="str">
        <f t="shared" si="0"/>
        <v>Eastern Hemisphere Notebook</v>
      </c>
      <c r="L10" s="174" t="str">
        <f t="shared" si="1"/>
        <v>FoundationEastern Hemisphere Notebook21</v>
      </c>
      <c r="M10" s="174" t="str">
        <f t="shared" si="1"/>
        <v>FoundationEastern Hemisphere Notebook22</v>
      </c>
      <c r="N10" s="174" t="str">
        <f t="shared" si="1"/>
        <v>FoundationEastern Hemisphere Notebook23</v>
      </c>
      <c r="O10" s="174" t="str">
        <f t="shared" si="1"/>
        <v>FoundationEastern Hemisphere Notebook24</v>
      </c>
      <c r="P10" s="174" t="str">
        <f t="shared" si="1"/>
        <v>FoundationEastern Hemisphere Notebook25</v>
      </c>
      <c r="Q10" s="174"/>
      <c r="R10" s="66" t="str">
        <f>IF(R$4&gt;0,IF(ISNA(VLOOKUP(L10,ActivityList[],10,0)),"No Activity",IF(VLOOKUP(L10,ActivityList[],10,0)="Completed",VLOOKUP(L10,ActivityList[],11,0),VLOOKUP(L10,ActivityList[],10,0))),"No Class")</f>
        <v>No Activity</v>
      </c>
      <c r="S10" s="66" t="str">
        <f>IF(S$4&gt;0,IF(ISNA(VLOOKUP(M10,ActivityList[],10,0)),"No Activity",IF(VLOOKUP(M10,ActivityList[],10,0)="Completed",VLOOKUP(M10,ActivityList[],11,0),VLOOKUP(M10,ActivityList[],10,0))),"No Class")</f>
        <v>No Activity</v>
      </c>
      <c r="T10" s="66" t="str">
        <f>IF(T$4&gt;0,IF(ISNA(VLOOKUP(N10,ActivityList[],10,0)),"No Activity",IF(VLOOKUP(N10,ActivityList[],10,0)="Completed",VLOOKUP(N10,ActivityList[],11,0),VLOOKUP(N10,ActivityList[],10,0))),"No Class")</f>
        <v>No Activity</v>
      </c>
      <c r="U10" s="66" t="str">
        <f>IF(U$4&gt;0,IF(ISNA(VLOOKUP(O10,ActivityList[],10,0)),"No Activity",IF(VLOOKUP(O10,ActivityList[],10,0)="Completed",VLOOKUP(O10,ActivityList[],11,0),VLOOKUP(O10,ActivityList[],10,0))),"No Class")</f>
        <v>No Activity</v>
      </c>
      <c r="V10" s="66" t="str">
        <f>IF(V$4&gt;0,IF(ISNA(VLOOKUP(P10,ActivityList[],10,0)),"No Activity",IF(VLOOKUP(P10,ActivityList[],10,0)="Completed",VLOOKUP(P10,ActivityList[],11,0),VLOOKUP(P10,ActivityList[],10,0))),"No Class")</f>
        <v>No Activity</v>
      </c>
    </row>
    <row r="11" spans="1:22" ht="15" customHeight="1" x14ac:dyDescent="0.25">
      <c r="A11" s="258"/>
      <c r="B11" s="262"/>
      <c r="C11" s="178" t="s">
        <v>1351</v>
      </c>
      <c r="D11" s="147" t="e">
        <f>IF(D$43="",IF(VLOOKUP(L11,ActivityList[],10,0)="Planned",Planned&amp;IF(VLOOKUP(L11,ActivityList[],12,0)="Yes",Moved,"")&amp;" __/__ ",IF(VLOOKUP(L11,ActivityList[],10,0)="Completed",Completed&amp;" ",Revoked&amp;" ")),IF(VLOOKUP(L11,ActivityList[],10,0)="Revoked",Revoked&amp;" ",TEXT(VLOOKUP(L11,ActivityList[],11,0)," d/m | ")))&amp;VLOOKUP(L11,ActivityList[],8,0)&amp;IF(VLOOKUP(L11,ActivityList[],13,0)="Yes"," "&amp;Map,"")&amp;IF(VLOOKUP(L11,ActivityList[],14,0)="Yes"," "&amp;Timeline,IF(VLOOKUP(L11,ActivityList[],14,0)="Figure"," "&amp;Timeline&amp;Figure,""))</f>
        <v>#N/A</v>
      </c>
      <c r="E11" s="147" t="e">
        <f>IF(E$43="",IF(VLOOKUP(M11,ActivityList[],10,0)="Planned",Planned&amp;IF(VLOOKUP(M11,ActivityList[],12,0)="Yes",Moved,"")&amp;" __/__ ",IF(VLOOKUP(M11,ActivityList[],10,0)="Completed",Completed&amp;" ",Revoked&amp;" ")),IF(VLOOKUP(M11,ActivityList[],10,0)="Revoked",Revoked&amp;" ",TEXT(VLOOKUP(M11,ActivityList[],11,0)," d/m | ")))&amp;VLOOKUP(M11,ActivityList[],8,0)&amp;IF(VLOOKUP(M11,ActivityList[],13,0)="Yes"," "&amp;Map,"")&amp;IF(VLOOKUP(M11,ActivityList[],14,0)="Yes"," "&amp;Timeline,IF(VLOOKUP(M11,ActivityList[],14,0)="Figure"," "&amp;Timeline&amp;Figure,""))</f>
        <v>#N/A</v>
      </c>
      <c r="F11" s="147" t="e">
        <f>IF(F$43="",IF(VLOOKUP(N11,ActivityList[],10,0)="Planned",Planned&amp;IF(VLOOKUP(N11,ActivityList[],12,0)="Yes",Moved,"")&amp;" __/__ ",IF(VLOOKUP(N11,ActivityList[],10,0)="Completed",Completed&amp;" ",Revoked&amp;" ")),IF(VLOOKUP(N11,ActivityList[],10,0)="Revoked",Revoked&amp;" ",TEXT(VLOOKUP(N11,ActivityList[],11,0)," d/m | ")))&amp;VLOOKUP(N11,ActivityList[],8,0)&amp;IF(VLOOKUP(N11,ActivityList[],13,0)="Yes"," "&amp;Map,"")&amp;IF(VLOOKUP(N11,ActivityList[],14,0)="Yes"," "&amp;Timeline,IF(VLOOKUP(N11,ActivityList[],14,0)="Figure"," "&amp;Timeline&amp;Figure,""))</f>
        <v>#N/A</v>
      </c>
      <c r="G11" s="147" t="e">
        <f>IF(G$43="",IF(VLOOKUP(O11,ActivityList[],10,0)="Planned",Planned&amp;IF(VLOOKUP(O11,ActivityList[],12,0)="Yes",Moved,"")&amp;" __/__ ",IF(VLOOKUP(O11,ActivityList[],10,0)="Completed",Completed&amp;" ",Revoked&amp;" ")),IF(VLOOKUP(O11,ActivityList[],10,0)="Revoked",Revoked&amp;" ",TEXT(VLOOKUP(O11,ActivityList[],11,0)," d/m | ")))&amp;VLOOKUP(O11,ActivityList[],8,0)&amp;IF(VLOOKUP(O11,ActivityList[],13,0)="Yes"," "&amp;Map,"")&amp;IF(VLOOKUP(O11,ActivityList[],14,0)="Yes"," "&amp;Timeline,IF(VLOOKUP(O11,ActivityList[],14,0)="Figure"," "&amp;Timeline&amp;Figure,""))</f>
        <v>#N/A</v>
      </c>
      <c r="H11" s="125" t="str">
        <f>IF(H$43="",IF(VLOOKUP(P11,ActivityList[],10,0)="Planned",Planned&amp;IF(VLOOKUP(P11,ActivityList[],12,0)="Yes",Moved,"")&amp;" __/__ ",IF(VLOOKUP(P11,ActivityList[],10,0)="Completed",Completed&amp;" ",Revoked&amp;" ")),IF(VLOOKUP(P11,ActivityList[],10,0)="Revoked",Revoked&amp;" ",TEXT(VLOOKUP(P11,ActivityList[],11,0)," d/m | ")))&amp;VLOOKUP(P11,ActivityList[],8,0)&amp;IF(VLOOKUP(P11,ActivityList[],13,0)="Yes"," "&amp;Map,"")&amp;IF(VLOOKUP(P11,ActivityList[],14,0)="Yes"," "&amp;Timeline,IF(VLOOKUP(P11,ActivityList[],14,0)="Figure"," "&amp;Timeline&amp;Figure,""))</f>
        <v>ƒ __/__ Calligraphy</v>
      </c>
      <c r="J11" s="222" t="str">
        <f t="shared" si="2"/>
        <v>Foundation</v>
      </c>
      <c r="K11" s="65" t="str">
        <f>C11</f>
        <v>China Kit</v>
      </c>
      <c r="L11" s="65" t="str">
        <f>$J11&amp;$K11&amp;L$4</f>
        <v>FoundationChina Kit21</v>
      </c>
      <c r="M11" s="65" t="str">
        <f>$J11&amp;$K11&amp;M$4</f>
        <v>FoundationChina Kit22</v>
      </c>
      <c r="N11" s="65" t="str">
        <f>$J11&amp;$K11&amp;N$4</f>
        <v>FoundationChina Kit23</v>
      </c>
      <c r="O11" s="65" t="str">
        <f>$J11&amp;$K11&amp;O$4</f>
        <v>FoundationChina Kit24</v>
      </c>
      <c r="P11" s="65" t="str">
        <f>$J11&amp;$K11&amp;P$4</f>
        <v>FoundationChina Kit25</v>
      </c>
      <c r="Q11" s="65"/>
      <c r="R11" s="66" t="str">
        <f>IF(ISNA(VLOOKUP(L11,ActivityList[],10,0)),"",IF(ISBLANK(VLOOKUP(L11,ActivityList[],10,0)),"",VLOOKUP(L11,ActivityList[],10,0)))</f>
        <v/>
      </c>
      <c r="S11" s="66" t="str">
        <f>IF(ISNA(VLOOKUP(M11,ActivityList[],10,0)),"",IF(ISBLANK(VLOOKUP(M11,ActivityList[],10,0)),"",VLOOKUP(M11,ActivityList[],10,0)))</f>
        <v/>
      </c>
      <c r="T11" s="66" t="str">
        <f>IF(ISNA(VLOOKUP(N11,ActivityList[],10,0)),"",IF(ISBLANK(VLOOKUP(N11,ActivityList[],10,0)),"",VLOOKUP(N11,ActivityList[],10,0)))</f>
        <v/>
      </c>
      <c r="U11" s="66" t="str">
        <f>IF(ISNA(VLOOKUP(O11,ActivityList[],10,0)),"",IF(ISBLANK(VLOOKUP(O11,ActivityList[],10,0)),"",VLOOKUP(O11,ActivityList[],10,0)))</f>
        <v/>
      </c>
      <c r="V11" s="66" t="str">
        <f>IF(ISNA(VLOOKUP(P11,ActivityList[],10,0)),"",IF(ISBLANK(VLOOKUP(P11,ActivityList[],10,0)),"",VLOOKUP(P11,ActivityList[],10,0)))</f>
        <v>Planned</v>
      </c>
    </row>
    <row r="12" spans="1:22" ht="15" customHeight="1" x14ac:dyDescent="0.25">
      <c r="A12" s="258"/>
      <c r="B12" s="262"/>
      <c r="C12" s="134" t="s">
        <v>1362</v>
      </c>
      <c r="D12" s="147" t="str">
        <f>IF(D$43="",IF(VLOOKUP(L12,ActivityList[],10,0)="Planned",Planned&amp;IF(VLOOKUP(L12,ActivityList[],12,0)="Yes",Moved,"")&amp;" __/__ ",IF(VLOOKUP(L12,ActivityList[],10,0)="Completed",Completed&amp;" ",Revoked&amp;" ")),IF(VLOOKUP(L12,ActivityList[],10,0)="Revoked",Revoked&amp;" ",TEXT(VLOOKUP(L12,ActivityList[],11,0)," d/m | ")))&amp;VLOOKUP(L12,ActivityList[],8,0)&amp;IF(VLOOKUP(L12,ActivityList[],13,0)="Yes"," "&amp;Map,"")&amp;IF(VLOOKUP(L12,ActivityList[],14,0)="Yes"," "&amp;Timeline,IF(VLOOKUP(L12,ActivityList[],14,0)="Figure"," "&amp;Timeline&amp;Figure,""))</f>
        <v xml:space="preserve"> 1/10 | p.116 Ǽ</v>
      </c>
      <c r="E12" s="147" t="str">
        <f>IF(E$43="",IF(VLOOKUP(M12,ActivityList[],10,0)="Planned",Planned&amp;IF(VLOOKUP(M12,ActivityList[],12,0)="Yes",Moved,"")&amp;" __/__ ",IF(VLOOKUP(M12,ActivityList[],10,0)="Completed",Completed&amp;" ",Revoked&amp;" ")),IF(VLOOKUP(M12,ActivityList[],10,0)="Revoked",Revoked&amp;" ",TEXT(VLOOKUP(M12,ActivityList[],11,0)," d/m | ")))&amp;VLOOKUP(M12,ActivityList[],8,0)&amp;IF(VLOOKUP(M12,ActivityList[],13,0)="Yes"," "&amp;Map,"")&amp;IF(VLOOKUP(M12,ActivityList[],14,0)="Yes"," "&amp;Timeline,IF(VLOOKUP(M12,ActivityList[],14,0)="Figure"," "&amp;Timeline&amp;Figure,""))</f>
        <v>Ǻ p.117 Ǽ</v>
      </c>
      <c r="F12" s="147" t="str">
        <f>IF(F$43="",IF(VLOOKUP(N12,ActivityList[],10,0)="Planned",Planned&amp;IF(VLOOKUP(N12,ActivityList[],12,0)="Yes",Moved,"")&amp;" __/__ ",IF(VLOOKUP(N12,ActivityList[],10,0)="Completed",Completed&amp;" ",Revoked&amp;" ")),IF(VLOOKUP(N12,ActivityList[],10,0)="Revoked",Revoked&amp;" ",TEXT(VLOOKUP(N12,ActivityList[],11,0)," d/m | ")))&amp;VLOOKUP(N12,ActivityList[],8,0)&amp;IF(VLOOKUP(N12,ActivityList[],13,0)="Yes"," "&amp;Map,"")&amp;IF(VLOOKUP(N12,ActivityList[],14,0)="Yes"," "&amp;Timeline,IF(VLOOKUP(N12,ActivityList[],14,0)="Figure"," "&amp;Timeline&amp;Figure,""))</f>
        <v>ƒ __/__ p.119 Ǽ</v>
      </c>
      <c r="G12" s="147" t="e">
        <f>IF(G$43="",IF(VLOOKUP(O12,ActivityList[],10,0)="Planned",Planned&amp;IF(VLOOKUP(O12,ActivityList[],12,0)="Yes",Moved,"")&amp;" __/__ ",IF(VLOOKUP(O12,ActivityList[],10,0)="Completed",Completed&amp;" ",Revoked&amp;" ")),IF(VLOOKUP(O12,ActivityList[],10,0)="Revoked",Revoked&amp;" ",TEXT(VLOOKUP(O12,ActivityList[],11,0)," d/m | ")))&amp;VLOOKUP(O12,ActivityList[],8,0)&amp;IF(VLOOKUP(O12,ActivityList[],13,0)="Yes"," "&amp;Map,"")&amp;IF(VLOOKUP(O12,ActivityList[],14,0)="Yes"," "&amp;Timeline,IF(VLOOKUP(O12,ActivityList[],14,0)="Figure"," "&amp;Timeline&amp;Figure,""))</f>
        <v>#N/A</v>
      </c>
      <c r="H12" s="125" t="e">
        <f>IF(H$43="",IF(VLOOKUP(P12,ActivityList[],10,0)="Planned",Planned&amp;IF(VLOOKUP(P12,ActivityList[],12,0)="Yes",Moved,"")&amp;" __/__ ",IF(VLOOKUP(P12,ActivityList[],10,0)="Completed",Completed&amp;" ",Revoked&amp;" ")),IF(VLOOKUP(P12,ActivityList[],10,0)="Revoked",Revoked&amp;" ",TEXT(VLOOKUP(P12,ActivityList[],11,0)," d/m | ")))&amp;VLOOKUP(P12,ActivityList[],8,0)&amp;IF(VLOOKUP(P12,ActivityList[],13,0)="Yes"," "&amp;Map,"")&amp;IF(VLOOKUP(P12,ActivityList[],14,0)="Yes"," "&amp;Timeline,IF(VLOOKUP(P12,ActivityList[],14,0)="Figure"," "&amp;Timeline&amp;Figure,""))</f>
        <v>#N/A</v>
      </c>
      <c r="J12" s="222" t="str">
        <f t="shared" si="2"/>
        <v>Foundation</v>
      </c>
      <c r="K12" s="174" t="str">
        <f t="shared" ref="K12" si="3">C12</f>
        <v>100 Gateway Cities</v>
      </c>
      <c r="L12" s="174" t="str">
        <f t="shared" ref="L12:P12" si="4">$J12&amp;$K12&amp;L$4</f>
        <v>Foundation100 Gateway Cities21</v>
      </c>
      <c r="M12" s="174" t="str">
        <f t="shared" si="4"/>
        <v>Foundation100 Gateway Cities22</v>
      </c>
      <c r="N12" s="174" t="str">
        <f t="shared" si="4"/>
        <v>Foundation100 Gateway Cities23</v>
      </c>
      <c r="O12" s="174" t="str">
        <f t="shared" si="4"/>
        <v>Foundation100 Gateway Cities24</v>
      </c>
      <c r="P12" s="174" t="str">
        <f t="shared" si="4"/>
        <v>Foundation100 Gateway Cities25</v>
      </c>
      <c r="Q12" s="174"/>
      <c r="R12" s="66">
        <f>IF(R$4&gt;0,IF(ISNA(VLOOKUP(L12,ActivityList[],10,0)),"No Activity",IF(VLOOKUP(L12,ActivityList[],10,0)="Completed",VLOOKUP(L12,ActivityList[],11,0),VLOOKUP(L12,ActivityList[],10,0))),"No Class")</f>
        <v>43374</v>
      </c>
      <c r="S12" s="66">
        <f>IF(S$4&gt;0,IF(ISNA(VLOOKUP(M12,ActivityList[],10,0)),"No Activity",IF(VLOOKUP(M12,ActivityList[],10,0)="Completed",VLOOKUP(M12,ActivityList[],11,0),VLOOKUP(M12,ActivityList[],10,0))),"No Class")</f>
        <v>43375</v>
      </c>
      <c r="T12" s="66" t="str">
        <f>IF(T$4&gt;0,IF(ISNA(VLOOKUP(N12,ActivityList[],10,0)),"No Activity",IF(VLOOKUP(N12,ActivityList[],10,0)="Completed",VLOOKUP(N12,ActivityList[],11,0),VLOOKUP(N12,ActivityList[],10,0))),"No Class")</f>
        <v>Planned</v>
      </c>
      <c r="U12" s="66" t="str">
        <f>IF(U$4&gt;0,IF(ISNA(VLOOKUP(O12,ActivityList[],10,0)),"No Activity",IF(VLOOKUP(O12,ActivityList[],10,0)="Completed",VLOOKUP(O12,ActivityList[],11,0),VLOOKUP(O12,ActivityList[],10,0))),"No Class")</f>
        <v>No Activity</v>
      </c>
      <c r="V12" s="66" t="str">
        <f>IF(V$4&gt;0,IF(ISNA(VLOOKUP(P12,ActivityList[],10,0)),"No Activity",IF(VLOOKUP(P12,ActivityList[],10,0)="Completed",VLOOKUP(P12,ActivityList[],11,0),VLOOKUP(P12,ActivityList[],10,0))),"No Class")</f>
        <v>No Activity</v>
      </c>
    </row>
    <row r="13" spans="1:22" ht="15" customHeight="1" x14ac:dyDescent="0.25">
      <c r="A13" s="258"/>
      <c r="B13" s="262"/>
      <c r="C13" s="178" t="s">
        <v>1714</v>
      </c>
      <c r="D13" s="147" t="e">
        <f>IF(D$43="",IF(VLOOKUP(L13,ActivityList[],10,0)="Planned",Planned&amp;IF(VLOOKUP(L13,ActivityList[],12,0)="Yes",Moved,"")&amp;" __/__ ",IF(VLOOKUP(L13,ActivityList[],10,0)="Completed",Completed&amp;" ",Revoked&amp;" ")),IF(VLOOKUP(L13,ActivityList[],10,0)="Revoked",Revoked&amp;" ",TEXT(VLOOKUP(L13,ActivityList[],11,0)," d/m | ")))&amp;VLOOKUP(L13,ActivityList[],8,0)&amp;IF(VLOOKUP(L13,ActivityList[],13,0)="Yes"," "&amp;Map,"")&amp;IF(VLOOKUP(L13,ActivityList[],14,0)="Yes"," "&amp;Timeline,IF(VLOOKUP(L13,ActivityList[],14,0)="Figure"," "&amp;Timeline&amp;Figure,""))</f>
        <v>#N/A</v>
      </c>
      <c r="E13" s="147" t="e">
        <f>IF(E$43="",IF(VLOOKUP(M13,ActivityList[],10,0)="Planned",Planned&amp;IF(VLOOKUP(M13,ActivityList[],12,0)="Yes",Moved,"")&amp;" __/__ ",IF(VLOOKUP(M13,ActivityList[],10,0)="Completed",Completed&amp;" ",Revoked&amp;" ")),IF(VLOOKUP(M13,ActivityList[],10,0)="Revoked",Revoked&amp;" ",TEXT(VLOOKUP(M13,ActivityList[],11,0)," d/m | ")))&amp;VLOOKUP(M13,ActivityList[],8,0)&amp;IF(VLOOKUP(M13,ActivityList[],13,0)="Yes"," "&amp;Map,"")&amp;IF(VLOOKUP(M13,ActivityList[],14,0)="Yes"," "&amp;Timeline,IF(VLOOKUP(M13,ActivityList[],14,0)="Figure"," "&amp;Timeline&amp;Figure,""))</f>
        <v>#N/A</v>
      </c>
      <c r="F13" s="147" t="e">
        <f>IF(F$43="",IF(VLOOKUP(N13,ActivityList[],10,0)="Planned",Planned&amp;IF(VLOOKUP(N13,ActivityList[],12,0)="Yes",Moved,"")&amp;" __/__ ",IF(VLOOKUP(N13,ActivityList[],10,0)="Completed",Completed&amp;" ",Revoked&amp;" ")),IF(VLOOKUP(N13,ActivityList[],10,0)="Revoked",Revoked&amp;" ",TEXT(VLOOKUP(N13,ActivityList[],11,0)," d/m | ")))&amp;VLOOKUP(N13,ActivityList[],8,0)&amp;IF(VLOOKUP(N13,ActivityList[],13,0)="Yes"," "&amp;Map,"")&amp;IF(VLOOKUP(N13,ActivityList[],14,0)="Yes"," "&amp;Timeline,IF(VLOOKUP(N13,ActivityList[],14,0)="Figure"," "&amp;Timeline&amp;Figure,""))</f>
        <v>#N/A</v>
      </c>
      <c r="G13" s="147" t="e">
        <f>IF(G$43="",IF(VLOOKUP(O13,ActivityList[],10,0)="Planned",Planned&amp;IF(VLOOKUP(O13,ActivityList[],12,0)="Yes",Moved,"")&amp;" __/__ ",IF(VLOOKUP(O13,ActivityList[],10,0)="Completed",Completed&amp;" ",Revoked&amp;" ")),IF(VLOOKUP(O13,ActivityList[],10,0)="Revoked",Revoked&amp;" ",TEXT(VLOOKUP(O13,ActivityList[],11,0)," d/m | ")))&amp;VLOOKUP(O13,ActivityList[],8,0)&amp;IF(VLOOKUP(O13,ActivityList[],13,0)="Yes"," "&amp;Map,"")&amp;IF(VLOOKUP(O13,ActivityList[],14,0)="Yes"," "&amp;Timeline,IF(VLOOKUP(O13,ActivityList[],14,0)="Figure"," "&amp;Timeline&amp;Figure,""))</f>
        <v>#N/A</v>
      </c>
      <c r="H13" s="125" t="str">
        <f>IF(H$43="",IF(VLOOKUP(P13,ActivityList[],10,0)="Planned",Planned&amp;IF(VLOOKUP(P13,ActivityList[],12,0)="Yes",Moved,"")&amp;" __/__ ",IF(VLOOKUP(P13,ActivityList[],10,0)="Completed",Completed&amp;" ",Revoked&amp;" ")),IF(VLOOKUP(P13,ActivityList[],10,0)="Revoked",Revoked&amp;" ",TEXT(VLOOKUP(P13,ActivityList[],11,0)," d/m | ")))&amp;VLOOKUP(P13,ActivityList[],8,0)&amp;IF(VLOOKUP(P13,ActivityList[],13,0)="Yes"," "&amp;Map,"")&amp;IF(VLOOKUP(P13,ActivityList[],14,0)="Yes"," "&amp;Timeline,IF(VLOOKUP(P13,ActivityList[],14,0)="Figure"," "&amp;Timeline&amp;Figure,""))</f>
        <v>ƒ __/__ Shipwrecks</v>
      </c>
      <c r="J13" s="222" t="str">
        <f t="shared" si="2"/>
        <v>Foundation</v>
      </c>
      <c r="K13" s="65" t="str">
        <f t="shared" si="0"/>
        <v>Current Affairs</v>
      </c>
      <c r="L13" s="65" t="str">
        <f t="shared" ref="L13:P15" si="5">$J13&amp;$K13&amp;L$4</f>
        <v>FoundationCurrent Affairs21</v>
      </c>
      <c r="M13" s="65" t="str">
        <f t="shared" si="5"/>
        <v>FoundationCurrent Affairs22</v>
      </c>
      <c r="N13" s="65" t="str">
        <f t="shared" si="5"/>
        <v>FoundationCurrent Affairs23</v>
      </c>
      <c r="O13" s="65" t="str">
        <f t="shared" si="5"/>
        <v>FoundationCurrent Affairs24</v>
      </c>
      <c r="P13" s="65" t="str">
        <f t="shared" si="5"/>
        <v>FoundationCurrent Affairs25</v>
      </c>
      <c r="Q13" s="65" t="s">
        <v>76</v>
      </c>
      <c r="R13" s="66" t="str">
        <f>IF(R$4&gt;0,IF(ISNA(VLOOKUP(L13,ActivityList[],10,0)),"No Activity",IF(VLOOKUP(L13,ActivityList[],10,0)="Completed",VLOOKUP(L13,ActivityList[],11,0),VLOOKUP(L13,ActivityList[],10,0))),"No Class")</f>
        <v>No Activity</v>
      </c>
      <c r="S13" s="66" t="str">
        <f>IF(S$4&gt;0,IF(ISNA(VLOOKUP(M13,ActivityList[],10,0)),"No Activity",IF(VLOOKUP(M13,ActivityList[],10,0)="Completed",VLOOKUP(M13,ActivityList[],11,0),VLOOKUP(M13,ActivityList[],10,0))),"No Class")</f>
        <v>No Activity</v>
      </c>
      <c r="T13" s="66" t="str">
        <f>IF(T$4&gt;0,IF(ISNA(VLOOKUP(N13,ActivityList[],10,0)),"No Activity",IF(VLOOKUP(N13,ActivityList[],10,0)="Completed",VLOOKUP(N13,ActivityList[],11,0),VLOOKUP(N13,ActivityList[],10,0))),"No Class")</f>
        <v>No Activity</v>
      </c>
      <c r="U13" s="66" t="str">
        <f>IF(U$4&gt;0,IF(ISNA(VLOOKUP(O13,ActivityList[],10,0)),"No Activity",IF(VLOOKUP(O13,ActivityList[],10,0)="Completed",VLOOKUP(O13,ActivityList[],11,0),VLOOKUP(O13,ActivityList[],10,0))),"No Class")</f>
        <v>No Activity</v>
      </c>
      <c r="V13" s="66" t="str">
        <f>IF(V$4&gt;0,IF(ISNA(VLOOKUP(P13,ActivityList[],10,0)),"No Activity",IF(VLOOKUP(P13,ActivityList[],10,0)="Completed",VLOOKUP(P13,ActivityList[],11,0),VLOOKUP(P13,ActivityList[],10,0))),"No Class")</f>
        <v>Planned</v>
      </c>
    </row>
    <row r="14" spans="1:22" ht="15" customHeight="1" x14ac:dyDescent="0.25">
      <c r="A14" s="259"/>
      <c r="B14" s="263" t="s">
        <v>101</v>
      </c>
      <c r="C14" s="179" t="s">
        <v>1158</v>
      </c>
      <c r="D14" s="147" t="str">
        <f>IF(D$43="",IF(VLOOKUP(L14,ActivityList[],10,0)="Planned",Planned&amp;IF(VLOOKUP(L14,ActivityList[],12,0)="Yes",Moved,"")&amp;" __/__ ",IF(VLOOKUP(L14,ActivityList[],10,0)="Completed",Completed&amp;" ",Revoked&amp;" ")),IF(VLOOKUP(L14,ActivityList[],10,0)="Revoked",Revoked&amp;" ",TEXT(VLOOKUP(L14,ActivityList[],11,0)," d/m | ")))&amp;VLOOKUP(L14,ActivityList[],8,0)&amp;IF(VLOOKUP(L14,ActivityList[],13,0)="Yes"," "&amp;Map,"")&amp;IF(VLOOKUP(L14,ActivityList[],14,0)="Yes"," "&amp;Timeline,IF(VLOOKUP(L14,ActivityList[],14,0)="Figure"," "&amp;Timeline&amp;Figure,""))</f>
        <v xml:space="preserve"> 1/10 | Pt.2 Ch.1</v>
      </c>
      <c r="E14" s="147" t="str">
        <f>IF(E$43="",IF(VLOOKUP(M14,ActivityList[],10,0)="Planned",Planned&amp;IF(VLOOKUP(M14,ActivityList[],12,0)="Yes",Moved,"")&amp;" __/__ ",IF(VLOOKUP(M14,ActivityList[],10,0)="Completed",Completed&amp;" ",Revoked&amp;" ")),IF(VLOOKUP(M14,ActivityList[],10,0)="Revoked",Revoked&amp;" ",TEXT(VLOOKUP(M14,ActivityList[],11,0)," d/m | ")))&amp;VLOOKUP(M14,ActivityList[],8,0)&amp;IF(VLOOKUP(M14,ActivityList[],13,0)="Yes"," "&amp;Map,"")&amp;IF(VLOOKUP(M14,ActivityList[],14,0)="Yes"," "&amp;Timeline,IF(VLOOKUP(M14,ActivityList[],14,0)="Figure"," "&amp;Timeline&amp;Figure,""))</f>
        <v>Ǻ Pt.2 Ch.2</v>
      </c>
      <c r="F14" s="147" t="str">
        <f>IF(F$43="",IF(VLOOKUP(N14,ActivityList[],10,0)="Planned",Planned&amp;IF(VLOOKUP(N14,ActivityList[],12,0)="Yes",Moved,"")&amp;" __/__ ",IF(VLOOKUP(N14,ActivityList[],10,0)="Completed",Completed&amp;" ",Revoked&amp;" ")),IF(VLOOKUP(N14,ActivityList[],10,0)="Revoked",Revoked&amp;" ",TEXT(VLOOKUP(N14,ActivityList[],11,0)," d/m | ")))&amp;VLOOKUP(N14,ActivityList[],8,0)&amp;IF(VLOOKUP(N14,ActivityList[],13,0)="Yes"," "&amp;Map,"")&amp;IF(VLOOKUP(N14,ActivityList[],14,0)="Yes"," "&amp;Timeline,IF(VLOOKUP(N14,ActivityList[],14,0)="Figure"," "&amp;Timeline&amp;Figure,""))</f>
        <v>Ǻ Pt.2 Ch.3</v>
      </c>
      <c r="G14" s="147" t="str">
        <f>IF(G$43="",IF(VLOOKUP(O14,ActivityList[],10,0)="Planned",Planned&amp;IF(VLOOKUP(O14,ActivityList[],12,0)="Yes",Moved,"")&amp;" __/__ ",IF(VLOOKUP(O14,ActivityList[],10,0)="Completed",Completed&amp;" ",Revoked&amp;" ")),IF(VLOOKUP(O14,ActivityList[],10,0)="Revoked",Revoked&amp;" ",TEXT(VLOOKUP(O14,ActivityList[],11,0)," d/m | ")))&amp;VLOOKUP(O14,ActivityList[],8,0)&amp;IF(VLOOKUP(O14,ActivityList[],13,0)="Yes"," "&amp;Map,"")&amp;IF(VLOOKUP(O14,ActivityList[],14,0)="Yes"," "&amp;Timeline,IF(VLOOKUP(O14,ActivityList[],14,0)="Figure"," "&amp;Timeline&amp;Figure,""))</f>
        <v>ƒ __/__ Pt.2 Ch.4</v>
      </c>
      <c r="H14" s="125" t="str">
        <f>IF(H$43="",IF(VLOOKUP(P14,ActivityList[],10,0)="Planned",Planned&amp;IF(VLOOKUP(P14,ActivityList[],12,0)="Yes",Moved,"")&amp;" __/__ ",IF(VLOOKUP(P14,ActivityList[],10,0)="Completed",Completed&amp;" ",Revoked&amp;" ")),IF(VLOOKUP(P14,ActivityList[],10,0)="Revoked",Revoked&amp;" ",TEXT(VLOOKUP(P14,ActivityList[],11,0)," d/m | ")))&amp;VLOOKUP(P14,ActivityList[],8,0)&amp;IF(VLOOKUP(P14,ActivityList[],13,0)="Yes"," "&amp;Map,"")&amp;IF(VLOOKUP(P14,ActivityList[],14,0)="Yes"," "&amp;Timeline,IF(VLOOKUP(P14,ActivityList[],14,0)="Figure"," "&amp;Timeline&amp;Figure,""))</f>
        <v>ƒ __/__ Pt.2 Ch.5</v>
      </c>
      <c r="J14" s="222" t="str">
        <f t="shared" si="2"/>
        <v>Foundation</v>
      </c>
      <c r="K14" s="104" t="str">
        <f t="shared" si="0"/>
        <v>+ The Mysterious Island</v>
      </c>
      <c r="L14" s="104" t="str">
        <f t="shared" si="5"/>
        <v>Foundation+ The Mysterious Island21</v>
      </c>
      <c r="M14" s="104" t="str">
        <f t="shared" si="5"/>
        <v>Foundation+ The Mysterious Island22</v>
      </c>
      <c r="N14" s="104" t="str">
        <f t="shared" si="5"/>
        <v>Foundation+ The Mysterious Island23</v>
      </c>
      <c r="O14" s="104" t="str">
        <f t="shared" si="5"/>
        <v>Foundation+ The Mysterious Island24</v>
      </c>
      <c r="P14" s="104" t="str">
        <f t="shared" si="5"/>
        <v>Foundation+ The Mysterious Island25</v>
      </c>
      <c r="Q14" s="104"/>
      <c r="R14" s="66">
        <f>IF(R$4&gt;0,IF(ISNA(VLOOKUP(L14,ActivityList[],10,0)),"No Activity",IF(VLOOKUP(L14,ActivityList[],10,0)="Completed",VLOOKUP(L14,ActivityList[],11,0),VLOOKUP(L14,ActivityList[],10,0))),"No Class")</f>
        <v>43374</v>
      </c>
      <c r="S14" s="66">
        <f>IF(S$4&gt;0,IF(ISNA(VLOOKUP(M14,ActivityList[],10,0)),"No Activity",IF(VLOOKUP(M14,ActivityList[],10,0)="Completed",VLOOKUP(M14,ActivityList[],11,0),VLOOKUP(M14,ActivityList[],10,0))),"No Class")</f>
        <v>43375</v>
      </c>
      <c r="T14" s="66">
        <f>IF(T$4&gt;0,IF(ISNA(VLOOKUP(N14,ActivityList[],10,0)),"No Activity",IF(VLOOKUP(N14,ActivityList[],10,0)="Completed",VLOOKUP(N14,ActivityList[],11,0),VLOOKUP(N14,ActivityList[],10,0))),"No Class")</f>
        <v>43376</v>
      </c>
      <c r="U14" s="66" t="str">
        <f>IF(U$4&gt;0,IF(ISNA(VLOOKUP(O14,ActivityList[],10,0)),"No Activity",IF(VLOOKUP(O14,ActivityList[],10,0)="Completed",VLOOKUP(O14,ActivityList[],11,0),VLOOKUP(O14,ActivityList[],10,0))),"No Class")</f>
        <v>Planned</v>
      </c>
      <c r="V14" s="66" t="str">
        <f>IF(V$4&gt;0,IF(ISNA(VLOOKUP(P14,ActivityList[],10,0)),"No Activity",IF(VLOOKUP(P14,ActivityList[],10,0)="Completed",VLOOKUP(P14,ActivityList[],11,0),VLOOKUP(P14,ActivityList[],10,0))),"No Class")</f>
        <v>Planned</v>
      </c>
    </row>
    <row r="15" spans="1:22" ht="24" customHeight="1" x14ac:dyDescent="0.25">
      <c r="A15" s="259"/>
      <c r="B15" s="263"/>
      <c r="C15" s="179" t="s">
        <v>1896</v>
      </c>
      <c r="D15" s="147" t="str">
        <f>IF(D$43="",IF(VLOOKUP(L15,ActivityList[],10,0)="Planned",Planned&amp;IF(VLOOKUP(L15,ActivityList[],12,0)="Yes",Moved,"")&amp;" __/__ ",IF(VLOOKUP(L15,ActivityList[],10,0)="Completed",Completed&amp;" ",Revoked&amp;" ")),IF(VLOOKUP(L15,ActivityList[],10,0)="Revoked",Revoked&amp;" ",TEXT(VLOOKUP(L15,ActivityList[],11,0)," d/m | ")))&amp;VLOOKUP(L15,ActivityList[],8,0)&amp;IF(VLOOKUP(L15,ActivityList[],13,0)="Yes"," "&amp;Map,"")&amp;IF(VLOOKUP(L15,ActivityList[],14,0)="Yes"," "&amp;Timeline,IF(VLOOKUP(L15,ActivityList[],14,0)="Figure"," "&amp;Timeline&amp;Figure,""))</f>
        <v xml:space="preserve"> 1/10 | Ch.6</v>
      </c>
      <c r="E15" s="147" t="str">
        <f>IF(E$43="",IF(VLOOKUP(M15,ActivityList[],10,0)="Planned",Planned&amp;IF(VLOOKUP(M15,ActivityList[],12,0)="Yes",Moved,"")&amp;" __/__ ",IF(VLOOKUP(M15,ActivityList[],10,0)="Completed",Completed&amp;" ",Revoked&amp;" ")),IF(VLOOKUP(M15,ActivityList[],10,0)="Revoked",Revoked&amp;" ",TEXT(VLOOKUP(M15,ActivityList[],11,0)," d/m | ")))&amp;VLOOKUP(M15,ActivityList[],8,0)&amp;IF(VLOOKUP(M15,ActivityList[],13,0)="Yes"," "&amp;Map,"")&amp;IF(VLOOKUP(M15,ActivityList[],14,0)="Yes"," "&amp;Timeline,IF(VLOOKUP(M15,ActivityList[],14,0)="Figure"," "&amp;Timeline&amp;Figure,""))</f>
        <v>Ǻ Ch.7</v>
      </c>
      <c r="F15" s="147" t="str">
        <f>IF(F$43="",IF(VLOOKUP(N15,ActivityList[],10,0)="Planned",Planned&amp;IF(VLOOKUP(N15,ActivityList[],12,0)="Yes",Moved,"")&amp;" __/__ ",IF(VLOOKUP(N15,ActivityList[],10,0)="Completed",Completed&amp;" ",Revoked&amp;" ")),IF(VLOOKUP(N15,ActivityList[],10,0)="Revoked",Revoked&amp;" ",TEXT(VLOOKUP(N15,ActivityList[],11,0)," d/m | ")))&amp;VLOOKUP(N15,ActivityList[],8,0)&amp;IF(VLOOKUP(N15,ActivityList[],13,0)="Yes"," "&amp;Map,"")&amp;IF(VLOOKUP(N15,ActivityList[],14,0)="Yes"," "&amp;Timeline,IF(VLOOKUP(N15,ActivityList[],14,0)="Figure"," "&amp;Timeline&amp;Figure,""))</f>
        <v>ƒ __/__ Ch.8 Ǽ ǽ</v>
      </c>
      <c r="G15" s="147" t="str">
        <f>IF(G$43="",IF(VLOOKUP(O15,ActivityList[],10,0)="Planned",Planned&amp;IF(VLOOKUP(O15,ActivityList[],12,0)="Yes",Moved,"")&amp;" __/__ ",IF(VLOOKUP(O15,ActivityList[],10,0)="Completed",Completed&amp;" ",Revoked&amp;" ")),IF(VLOOKUP(O15,ActivityList[],10,0)="Revoked",Revoked&amp;" ",TEXT(VLOOKUP(O15,ActivityList[],11,0)," d/m | ")))&amp;VLOOKUP(O15,ActivityList[],8,0)&amp;IF(VLOOKUP(O15,ActivityList[],13,0)="Yes"," "&amp;Map,"")&amp;IF(VLOOKUP(O15,ActivityList[],14,0)="Yes"," "&amp;Timeline,IF(VLOOKUP(O15,ActivityList[],14,0)="Figure"," "&amp;Timeline&amp;Figure,""))</f>
        <v>ƒ __/__ Ch.9</v>
      </c>
      <c r="H15" s="125" t="str">
        <f>IF(H$43="",IF(VLOOKUP(P15,ActivityList[],10,0)="Planned",Planned&amp;IF(VLOOKUP(P15,ActivityList[],12,0)="Yes",Moved,"")&amp;" __/__ ",IF(VLOOKUP(P15,ActivityList[],10,0)="Completed",Completed&amp;" ",Revoked&amp;" ")),IF(VLOOKUP(P15,ActivityList[],10,0)="Revoked",Revoked&amp;" ",TEXT(VLOOKUP(P15,ActivityList[],11,0)," d/m | ")))&amp;VLOOKUP(P15,ActivityList[],8,0)&amp;IF(VLOOKUP(P15,ActivityList[],13,0)="Yes"," "&amp;Map,"")&amp;IF(VLOOKUP(P15,ActivityList[],14,0)="Yes"," "&amp;Timeline,IF(VLOOKUP(P15,ActivityList[],14,0)="Figure"," "&amp;Timeline&amp;Figure,""))</f>
        <v>ƒ __/__ Ch.10</v>
      </c>
      <c r="J15" s="222" t="str">
        <f t="shared" si="2"/>
        <v>Foundation</v>
      </c>
      <c r="K15" s="65" t="str">
        <f t="shared" si="0"/>
        <v>Young Fu of the Upper Yangtze</v>
      </c>
      <c r="L15" s="65" t="str">
        <f t="shared" si="5"/>
        <v>FoundationYoung Fu of the Upper Yangtze21</v>
      </c>
      <c r="M15" s="65" t="str">
        <f t="shared" si="5"/>
        <v>FoundationYoung Fu of the Upper Yangtze22</v>
      </c>
      <c r="N15" s="65" t="str">
        <f t="shared" si="5"/>
        <v>FoundationYoung Fu of the Upper Yangtze23</v>
      </c>
      <c r="O15" s="65" t="str">
        <f t="shared" si="5"/>
        <v>FoundationYoung Fu of the Upper Yangtze24</v>
      </c>
      <c r="P15" s="65" t="str">
        <f t="shared" si="5"/>
        <v>FoundationYoung Fu of the Upper Yangtze25</v>
      </c>
      <c r="Q15" s="65"/>
      <c r="R15" s="66" t="str">
        <f>IF(ISNA(VLOOKUP(L15,ActivityList[],10,0)),"",IF(ISBLANK(VLOOKUP(L15,ActivityList[],10,0)),"",VLOOKUP(L15,ActivityList[],10,0)))</f>
        <v>Completed</v>
      </c>
      <c r="S15" s="66" t="str">
        <f>IF(ISNA(VLOOKUP(M15,ActivityList[],10,0)),"",IF(ISBLANK(VLOOKUP(M15,ActivityList[],10,0)),"",VLOOKUP(M15,ActivityList[],10,0)))</f>
        <v>Completed</v>
      </c>
      <c r="T15" s="66" t="str">
        <f>IF(ISNA(VLOOKUP(N15,ActivityList[],10,0)),"",IF(ISBLANK(VLOOKUP(N15,ActivityList[],10,0)),"",VLOOKUP(N15,ActivityList[],10,0)))</f>
        <v>Planned</v>
      </c>
      <c r="U15" s="66" t="str">
        <f>IF(ISNA(VLOOKUP(O15,ActivityList[],10,0)),"",IF(ISBLANK(VLOOKUP(O15,ActivityList[],10,0)),"",VLOOKUP(O15,ActivityList[],10,0)))</f>
        <v>Planned</v>
      </c>
      <c r="V15" s="66" t="str">
        <f>IF(ISNA(VLOOKUP(P15,ActivityList[],10,0)),"",IF(ISBLANK(VLOOKUP(P15,ActivityList[],10,0)),"",VLOOKUP(P15,ActivityList[],10,0)))</f>
        <v>Planned</v>
      </c>
    </row>
    <row r="16" spans="1:22" ht="15" customHeight="1" thickBot="1" x14ac:dyDescent="0.3">
      <c r="A16" s="259"/>
      <c r="B16" s="263"/>
      <c r="C16" s="127" t="s">
        <v>2541</v>
      </c>
      <c r="D16" s="152" t="str">
        <f>IF(D$43="",IF(VLOOKUP(L16,ActivityList[],10,0)="Planned",Planned&amp;IF(VLOOKUP(L16,ActivityList[],12,0)="Yes",Moved,"")&amp;" __/__ ",IF(VLOOKUP(L16,ActivityList[],10,0)="Completed",Completed&amp;" ",Revoked&amp;" ")),IF(VLOOKUP(L16,ActivityList[],10,0)="Revoked",Revoked&amp;" ",TEXT(VLOOKUP(L16,ActivityList[],11,0)," d/m | ")))&amp;VLOOKUP(L16,ActivityList[],8,0)&amp;IF(VLOOKUP(L16,ActivityList[],13,0)="Yes"," "&amp;Map,"")&amp;IF(VLOOKUP(L16,ActivityList[],14,0)="Yes"," "&amp;Timeline,IF(VLOOKUP(L16,ActivityList[],14,0)="Figure"," "&amp;Timeline&amp;Figure,""))</f>
        <v xml:space="preserve"> 1/10 | Ch.6</v>
      </c>
      <c r="E16" s="152" t="str">
        <f>IF(E$43="",IF(VLOOKUP(M16,ActivityList[],10,0)="Planned",Planned&amp;IF(VLOOKUP(M16,ActivityList[],12,0)="Yes",Moved,"")&amp;" __/__ ",IF(VLOOKUP(M16,ActivityList[],10,0)="Completed",Completed&amp;" ",Revoked&amp;" ")),IF(VLOOKUP(M16,ActivityList[],10,0)="Revoked",Revoked&amp;" ",TEXT(VLOOKUP(M16,ActivityList[],11,0)," d/m | ")))&amp;VLOOKUP(M16,ActivityList[],8,0)&amp;IF(VLOOKUP(M16,ActivityList[],13,0)="Yes"," "&amp;Map,"")&amp;IF(VLOOKUP(M16,ActivityList[],14,0)="Yes"," "&amp;Timeline,IF(VLOOKUP(M16,ActivityList[],14,0)="Figure"," "&amp;Timeline&amp;Figure,""))</f>
        <v>Ǻ Ch.7</v>
      </c>
      <c r="F16" s="152" t="str">
        <f>IF(F$43="",IF(VLOOKUP(N16,ActivityList[],10,0)="Planned",Planned&amp;IF(VLOOKUP(N16,ActivityList[],12,0)="Yes",Moved,"")&amp;" __/__ ",IF(VLOOKUP(N16,ActivityList[],10,0)="Completed",Completed&amp;" ",Revoked&amp;" ")),IF(VLOOKUP(N16,ActivityList[],10,0)="Revoked",Revoked&amp;" ",TEXT(VLOOKUP(N16,ActivityList[],11,0)," d/m | ")))&amp;VLOOKUP(N16,ActivityList[],8,0)&amp;IF(VLOOKUP(N16,ActivityList[],13,0)="Yes"," "&amp;Map,"")&amp;IF(VLOOKUP(N16,ActivityList[],14,0)="Yes"," "&amp;Timeline,IF(VLOOKUP(N16,ActivityList[],14,0)="Figure"," "&amp;Timeline&amp;Figure,""))</f>
        <v>Ǻ Ch.8</v>
      </c>
      <c r="G16" s="152" t="str">
        <f>IF(G$43="",IF(VLOOKUP(O16,ActivityList[],10,0)="Planned",Planned&amp;IF(VLOOKUP(O16,ActivityList[],12,0)="Yes",Moved,"")&amp;" __/__ ",IF(VLOOKUP(O16,ActivityList[],10,0)="Completed",Completed&amp;" ",Revoked&amp;" ")),IF(VLOOKUP(O16,ActivityList[],10,0)="Revoked",Revoked&amp;" ",TEXT(VLOOKUP(O16,ActivityList[],11,0)," d/m | ")))&amp;VLOOKUP(O16,ActivityList[],8,0)&amp;IF(VLOOKUP(O16,ActivityList[],13,0)="Yes"," "&amp;Map,"")&amp;IF(VLOOKUP(O16,ActivityList[],14,0)="Yes"," "&amp;Timeline,IF(VLOOKUP(O16,ActivityList[],14,0)="Figure"," "&amp;Timeline&amp;Figure,""))</f>
        <v>Ǻ Ch.9</v>
      </c>
      <c r="H16" s="153" t="e">
        <f>IF(H$43="",IF(VLOOKUP(P16,ActivityList[],10,0)="Planned",Planned&amp;IF(VLOOKUP(P16,ActivityList[],12,0)="Yes",Moved,"")&amp;" __/__ ",IF(VLOOKUP(P16,ActivityList[],10,0)="Completed",Completed&amp;" ",Revoked&amp;" ")),IF(VLOOKUP(P16,ActivityList[],10,0)="Revoked",Revoked&amp;" ",TEXT(VLOOKUP(P16,ActivityList[],11,0)," d/m | ")))&amp;VLOOKUP(P16,ActivityList[],8,0)&amp;IF(VLOOKUP(P16,ActivityList[],13,0)="Yes"," "&amp;Map,"")&amp;IF(VLOOKUP(P16,ActivityList[],14,0)="Yes"," "&amp;Timeline,IF(VLOOKUP(P16,ActivityList[],14,0)="Figure"," "&amp;Timeline&amp;Figure,""))</f>
        <v>#N/A</v>
      </c>
      <c r="J16" s="222" t="str">
        <f t="shared" si="2"/>
        <v>Foundation</v>
      </c>
      <c r="K16" s="65" t="str">
        <f t="shared" ref="K16:K17" si="6">C16</f>
        <v>The House of Sixty Fathers</v>
      </c>
      <c r="L16" s="65" t="str">
        <f t="shared" ref="L16:P16" si="7">$J16&amp;$K16&amp;L$4</f>
        <v>FoundationThe House of Sixty Fathers21</v>
      </c>
      <c r="M16" s="65" t="str">
        <f t="shared" si="7"/>
        <v>FoundationThe House of Sixty Fathers22</v>
      </c>
      <c r="N16" s="65" t="str">
        <f t="shared" si="7"/>
        <v>FoundationThe House of Sixty Fathers23</v>
      </c>
      <c r="O16" s="65" t="str">
        <f t="shared" si="7"/>
        <v>FoundationThe House of Sixty Fathers24</v>
      </c>
      <c r="P16" s="65" t="str">
        <f t="shared" si="7"/>
        <v>FoundationThe House of Sixty Fathers25</v>
      </c>
      <c r="Q16" s="65"/>
      <c r="R16" s="66" t="str">
        <f>IF(ISNA(VLOOKUP(L16,ActivityList[],10,0)),"",IF(ISBLANK(VLOOKUP(L16,ActivityList[],10,0)),"",VLOOKUP(L16,ActivityList[],10,0)))</f>
        <v>Completed</v>
      </c>
      <c r="S16" s="66" t="str">
        <f>IF(ISNA(VLOOKUP(M16,ActivityList[],10,0)),"",IF(ISBLANK(VLOOKUP(M16,ActivityList[],10,0)),"",VLOOKUP(M16,ActivityList[],10,0)))</f>
        <v>Completed</v>
      </c>
      <c r="T16" s="66" t="str">
        <f>IF(ISNA(VLOOKUP(N16,ActivityList[],10,0)),"",IF(ISBLANK(VLOOKUP(N16,ActivityList[],10,0)),"",VLOOKUP(N16,ActivityList[],10,0)))</f>
        <v>Completed</v>
      </c>
      <c r="U16" s="66" t="str">
        <f>IF(ISNA(VLOOKUP(O16,ActivityList[],10,0)),"",IF(ISBLANK(VLOOKUP(O16,ActivityList[],10,0)),"",VLOOKUP(O16,ActivityList[],10,0)))</f>
        <v>Completed</v>
      </c>
      <c r="V16" s="66" t="str">
        <f>IF(ISNA(VLOOKUP(P16,ActivityList[],10,0)),"",IF(ISBLANK(VLOOKUP(P16,ActivityList[],10,0)),"",VLOOKUP(P16,ActivityList[],10,0)))</f>
        <v/>
      </c>
    </row>
    <row r="17" spans="1:22" ht="15" customHeight="1" thickBot="1" x14ac:dyDescent="0.3">
      <c r="A17" s="259"/>
      <c r="B17" s="264"/>
      <c r="C17" s="201" t="s">
        <v>3279</v>
      </c>
      <c r="D17" s="164" t="str">
        <f>IF(D$43="",IF(VLOOKUP(L17,ActivityList[],10,0)="Planned",Planned&amp;IF(VLOOKUP(L17,ActivityList[],12,0)="Yes",Moved,"")&amp;" __/__ ",IF(VLOOKUP(L17,ActivityList[],10,0)="Completed",Completed&amp;" ",Revoked&amp;" ")),IF(VLOOKUP(L17,ActivityList[],10,0)="Revoked",Revoked&amp;" ",TEXT(VLOOKUP(L17,ActivityList[],11,0)," d/m | ")))&amp;VLOOKUP(L17,ActivityList[],8,0)&amp;IF(VLOOKUP(L17,ActivityList[],13,0)="Yes"," "&amp;Map,"")&amp;IF(VLOOKUP(L17,ActivityList[],14,0)="Yes"," "&amp;Timeline,IF(VLOOKUP(L17,ActivityList[],14,0)="Figure"," "&amp;Timeline&amp;Figure,""))</f>
        <v xml:space="preserve"> 1/10 | pp.5-16</v>
      </c>
      <c r="E17" s="164" t="str">
        <f>IF(E$43="",IF(VLOOKUP(M17,ActivityList[],10,0)="Planned",Planned&amp;IF(VLOOKUP(M17,ActivityList[],12,0)="Yes",Moved,"")&amp;" __/__ ",IF(VLOOKUP(M17,ActivityList[],10,0)="Completed",Completed&amp;" ",Revoked&amp;" ")),IF(VLOOKUP(M17,ActivityList[],10,0)="Revoked",Revoked&amp;" ",TEXT(VLOOKUP(M17,ActivityList[],11,0)," d/m | ")))&amp;VLOOKUP(M17,ActivityList[],8,0)&amp;IF(VLOOKUP(M17,ActivityList[],13,0)="Yes"," "&amp;Map,"")&amp;IF(VLOOKUP(M17,ActivityList[],14,0)="Yes"," "&amp;Timeline,IF(VLOOKUP(M17,ActivityList[],14,0)="Figure"," "&amp;Timeline&amp;Figure,""))</f>
        <v>Ǻ pp.17-23 Ǽ ǽǾ</v>
      </c>
      <c r="F17" s="164" t="str">
        <f>IF(F$43="",IF(VLOOKUP(N17,ActivityList[],10,0)="Planned",Planned&amp;IF(VLOOKUP(N17,ActivityList[],12,0)="Yes",Moved,"")&amp;" __/__ ",IF(VLOOKUP(N17,ActivityList[],10,0)="Completed",Completed&amp;" ",Revoked&amp;" ")),IF(VLOOKUP(N17,ActivityList[],10,0)="Revoked",Revoked&amp;" ",TEXT(VLOOKUP(N17,ActivityList[],11,0)," d/m | ")))&amp;VLOOKUP(N17,ActivityList[],8,0)&amp;IF(VLOOKUP(N17,ActivityList[],13,0)="Yes"," "&amp;Map,"")&amp;IF(VLOOKUP(N17,ActivityList[],14,0)="Yes"," "&amp;Timeline,IF(VLOOKUP(N17,ActivityList[],14,0)="Figure"," "&amp;Timeline&amp;Figure,""))</f>
        <v>Ǻ pp.24-38</v>
      </c>
      <c r="G17" s="164" t="str">
        <f>IF(G$43="",IF(VLOOKUP(O17,ActivityList[],10,0)="Planned",Planned&amp;IF(VLOOKUP(O17,ActivityList[],12,0)="Yes",Moved,"")&amp;" __/__ ",IF(VLOOKUP(O17,ActivityList[],10,0)="Completed",Completed&amp;" ",Revoked&amp;" ")),IF(VLOOKUP(O17,ActivityList[],10,0)="Revoked",Revoked&amp;" ",TEXT(VLOOKUP(O17,ActivityList[],11,0)," d/m | ")))&amp;VLOOKUP(O17,ActivityList[],8,0)&amp;IF(VLOOKUP(O17,ActivityList[],13,0)="Yes"," "&amp;Map,"")&amp;IF(VLOOKUP(O17,ActivityList[],14,0)="Yes"," "&amp;Timeline,IF(VLOOKUP(O17,ActivityList[],14,0)="Figure"," "&amp;Timeline&amp;Figure,""))</f>
        <v>ƒ __/__ pp.39-45</v>
      </c>
      <c r="H17" s="165" t="str">
        <f>IF(H$43="",IF(VLOOKUP(P17,ActivityList[],10,0)="Planned",Planned&amp;IF(VLOOKUP(P17,ActivityList[],12,0)="Yes",Moved,"")&amp;" __/__ ",IF(VLOOKUP(P17,ActivityList[],10,0)="Completed",Completed&amp;" ",Revoked&amp;" ")),IF(VLOOKUP(P17,ActivityList[],10,0)="Revoked",Revoked&amp;" ",TEXT(VLOOKUP(P17,ActivityList[],11,0)," d/m | ")))&amp;VLOOKUP(P17,ActivityList[],8,0)&amp;IF(VLOOKUP(P17,ActivityList[],13,0)="Yes"," "&amp;Map,"")&amp;IF(VLOOKUP(P17,ActivityList[],14,0)="Yes"," "&amp;Timeline,IF(VLOOKUP(P17,ActivityList[],14,0)="Figure"," "&amp;Timeline&amp;Figure,""))</f>
        <v>ƒ __/__ pp.46-57</v>
      </c>
      <c r="J17" s="222" t="str">
        <f t="shared" si="2"/>
        <v>Foundation</v>
      </c>
      <c r="K17" s="65" t="str">
        <f t="shared" si="6"/>
        <v>Freedom Train</v>
      </c>
      <c r="L17" s="65" t="str">
        <f t="shared" ref="L17:P17" si="8">$J17&amp;$K17&amp;L$4</f>
        <v>FoundationFreedom Train21</v>
      </c>
      <c r="M17" s="65" t="str">
        <f t="shared" si="8"/>
        <v>FoundationFreedom Train22</v>
      </c>
      <c r="N17" s="65" t="str">
        <f t="shared" si="8"/>
        <v>FoundationFreedom Train23</v>
      </c>
      <c r="O17" s="65" t="str">
        <f t="shared" si="8"/>
        <v>FoundationFreedom Train24</v>
      </c>
      <c r="P17" s="65" t="str">
        <f t="shared" si="8"/>
        <v>FoundationFreedom Train25</v>
      </c>
      <c r="Q17" s="65"/>
      <c r="R17" s="66">
        <f>IF(R$4&gt;0,IF(ISNA(VLOOKUP(L17,ActivityList[],10,0)),"No Activity",IF(VLOOKUP(L17,ActivityList[],10,0)="Completed",VLOOKUP(L17,ActivityList[],11,0),VLOOKUP(L17,ActivityList[],10,0))),"No Class")</f>
        <v>43374</v>
      </c>
      <c r="S17" s="66">
        <f>IF(S$4&gt;0,IF(ISNA(VLOOKUP(M17,ActivityList[],10,0)),"No Activity",IF(VLOOKUP(M17,ActivityList[],10,0)="Completed",VLOOKUP(M17,ActivityList[],11,0),VLOOKUP(M17,ActivityList[],10,0))),"No Class")</f>
        <v>43375</v>
      </c>
      <c r="T17" s="66">
        <f>IF(T$4&gt;0,IF(ISNA(VLOOKUP(N17,ActivityList[],10,0)),"No Activity",IF(VLOOKUP(N17,ActivityList[],10,0)="Completed",VLOOKUP(N17,ActivityList[],11,0),VLOOKUP(N17,ActivityList[],10,0))),"No Class")</f>
        <v>43376</v>
      </c>
      <c r="U17" s="66" t="str">
        <f>IF(U$4&gt;0,IF(ISNA(VLOOKUP(O17,ActivityList[],10,0)),"No Activity",IF(VLOOKUP(O17,ActivityList[],10,0)="Completed",VLOOKUP(O17,ActivityList[],11,0),VLOOKUP(O17,ActivityList[],10,0))),"No Class")</f>
        <v>Planned</v>
      </c>
      <c r="V17" s="66" t="str">
        <f>IF(V$4&gt;0,IF(ISNA(VLOOKUP(P17,ActivityList[],10,0)),"No Activity",IF(VLOOKUP(P17,ActivityList[],10,0)="Completed",VLOOKUP(P17,ActivityList[],11,0),VLOOKUP(P17,ActivityList[],10,0))),"No Class")</f>
        <v>Planned</v>
      </c>
    </row>
    <row r="18" spans="1:22" ht="15" customHeight="1" x14ac:dyDescent="0.25">
      <c r="A18" s="257"/>
      <c r="B18" s="265"/>
      <c r="C18" s="180" t="s">
        <v>1715</v>
      </c>
      <c r="D18" s="181" t="str">
        <f>IF(D$43="",IF(VLOOKUP(L18,ActivityList[],10,0)="Planned",Planned&amp;IF(VLOOKUP(L18,ActivityList[],12,0)="Yes",Moved,"")&amp;" __/__ ",IF(VLOOKUP(L18,ActivityList[],10,0)="Completed",Completed&amp;" ",Revoked&amp;" ")),IF(VLOOKUP(L18,ActivityList[],10,0)="Revoked",Revoked&amp;" ",TEXT(VLOOKUP(L18,ActivityList[],11,0)," d/m | ")))&amp;VLOOKUP(L18,ActivityList[],8,0)&amp;IF(VLOOKUP(L18,ActivityList[],13,0)="Yes"," "&amp;Map,"")&amp;IF(VLOOKUP(L18,ActivityList[],14,0)="Yes"," "&amp;Timeline,IF(VLOOKUP(L18,ActivityList[],14,0)="Figure"," "&amp;Timeline&amp;Figure,""))</f>
        <v xml:space="preserve"> 1/10 | p.22</v>
      </c>
      <c r="E18" s="181" t="str">
        <f>IF(E$43="",IF(VLOOKUP(M18,ActivityList[],10,0)="Planned",Planned&amp;IF(VLOOKUP(M18,ActivityList[],12,0)="Yes",Moved,"")&amp;" __/__ ",IF(VLOOKUP(M18,ActivityList[],10,0)="Completed",Completed&amp;" ",Revoked&amp;" ")),IF(VLOOKUP(M18,ActivityList[],10,0)="Revoked",Revoked&amp;" ",TEXT(VLOOKUP(M18,ActivityList[],11,0)," d/m | ")))&amp;VLOOKUP(M18,ActivityList[],8,0)&amp;IF(VLOOKUP(M18,ActivityList[],13,0)="Yes"," "&amp;Map,"")&amp;IF(VLOOKUP(M18,ActivityList[],14,0)="Yes"," "&amp;Timeline,IF(VLOOKUP(M18,ActivityList[],14,0)="Figure"," "&amp;Timeline&amp;Figure,""))</f>
        <v>ƒ __/__ p.23</v>
      </c>
      <c r="F18" s="181" t="e">
        <f>IF(F$43="",IF(VLOOKUP(N18,ActivityList[],10,0)="Planned",Planned&amp;IF(VLOOKUP(N18,ActivityList[],12,0)="Yes",Moved,"")&amp;" __/__ ",IF(VLOOKUP(N18,ActivityList[],10,0)="Completed",Completed&amp;" ",Revoked&amp;" ")),IF(VLOOKUP(N18,ActivityList[],10,0)="Revoked",Revoked&amp;" ",TEXT(VLOOKUP(N18,ActivityList[],11,0)," d/m | ")))&amp;VLOOKUP(N18,ActivityList[],8,0)&amp;IF(VLOOKUP(N18,ActivityList[],13,0)="Yes"," "&amp;Map,"")&amp;IF(VLOOKUP(N18,ActivityList[],14,0)="Yes"," "&amp;Timeline,IF(VLOOKUP(N18,ActivityList[],14,0)="Figure"," "&amp;Timeline&amp;Figure,""))</f>
        <v>#N/A</v>
      </c>
      <c r="G18" s="181" t="str">
        <f>IF(G$43="",IF(VLOOKUP(O18,ActivityList[],10,0)="Planned",Planned&amp;IF(VLOOKUP(O18,ActivityList[],12,0)="Yes",Moved,"")&amp;" __/__ ",IF(VLOOKUP(O18,ActivityList[],10,0)="Completed",Completed&amp;" ",Revoked&amp;" ")),IF(VLOOKUP(O18,ActivityList[],10,0)="Revoked",Revoked&amp;" ",TEXT(VLOOKUP(O18,ActivityList[],11,0)," d/m | ")))&amp;VLOOKUP(O18,ActivityList[],8,0)&amp;IF(VLOOKUP(O18,ActivityList[],13,0)="Yes"," "&amp;Map,"")&amp;IF(VLOOKUP(O18,ActivityList[],14,0)="Yes"," "&amp;Timeline,IF(VLOOKUP(O18,ActivityList[],14,0)="Figure"," "&amp;Timeline&amp;Figure,""))</f>
        <v>ƒ __/__ p.25</v>
      </c>
      <c r="H18" s="182" t="e">
        <f>IF(H$43="",IF(VLOOKUP(P18,ActivityList[],10,0)="Planned",Planned&amp;IF(VLOOKUP(P18,ActivityList[],12,0)="Yes",Moved,"")&amp;" __/__ ",IF(VLOOKUP(P18,ActivityList[],10,0)="Completed",Completed&amp;" ",Revoked&amp;" ")),IF(VLOOKUP(P18,ActivityList[],10,0)="Revoked",Revoked&amp;" ",TEXT(VLOOKUP(P18,ActivityList[],11,0)," d/m | ")))&amp;VLOOKUP(P18,ActivityList[],8,0)&amp;IF(VLOOKUP(P18,ActivityList[],13,0)="Yes"," "&amp;Map,"")&amp;IF(VLOOKUP(P18,ActivityList[],14,0)="Yes"," "&amp;Timeline,IF(VLOOKUP(P18,ActivityList[],14,0)="Figure"," "&amp;Timeline&amp;Figure,""))</f>
        <v>#N/A</v>
      </c>
      <c r="J18" s="222" t="str">
        <f t="shared" si="2"/>
        <v>Foundation</v>
      </c>
      <c r="K18" s="65" t="str">
        <f t="shared" si="0"/>
        <v>All the Small Poems</v>
      </c>
      <c r="L18" s="65" t="str">
        <f t="shared" ref="L18:P23" si="9">$J18&amp;$K18&amp;L$4</f>
        <v>FoundationAll the Small Poems21</v>
      </c>
      <c r="M18" s="65" t="str">
        <f t="shared" si="9"/>
        <v>FoundationAll the Small Poems22</v>
      </c>
      <c r="N18" s="65" t="str">
        <f t="shared" si="9"/>
        <v>FoundationAll the Small Poems23</v>
      </c>
      <c r="O18" s="65" t="str">
        <f t="shared" si="9"/>
        <v>FoundationAll the Small Poems24</v>
      </c>
      <c r="P18" s="65" t="str">
        <f t="shared" si="9"/>
        <v>FoundationAll the Small Poems25</v>
      </c>
      <c r="Q18" s="65"/>
      <c r="R18" s="66">
        <f>IF(R$4&gt;0,IF(ISNA(VLOOKUP(L18,ActivityList[],10,0)),"No Activity",IF(VLOOKUP(L18,ActivityList[],10,0)="Completed",VLOOKUP(L18,ActivityList[],11,0),VLOOKUP(L18,ActivityList[],10,0))),"No Class")</f>
        <v>43374</v>
      </c>
      <c r="S18" s="66" t="str">
        <f>IF(S$4&gt;0,IF(ISNA(VLOOKUP(M18,ActivityList[],10,0)),"No Activity",IF(VLOOKUP(M18,ActivityList[],10,0)="Completed",VLOOKUP(M18,ActivityList[],11,0),VLOOKUP(M18,ActivityList[],10,0))),"No Class")</f>
        <v>Planned</v>
      </c>
      <c r="T18" s="66" t="str">
        <f>IF(T$4&gt;0,IF(ISNA(VLOOKUP(N18,ActivityList[],10,0)),"No Activity",IF(VLOOKUP(N18,ActivityList[],10,0)="Completed",VLOOKUP(N18,ActivityList[],11,0),VLOOKUP(N18,ActivityList[],10,0))),"No Class")</f>
        <v>No Activity</v>
      </c>
      <c r="U18" s="66" t="str">
        <f>IF(U$4&gt;0,IF(ISNA(VLOOKUP(O18,ActivityList[],10,0)),"No Activity",IF(VLOOKUP(O18,ActivityList[],10,0)="Completed",VLOOKUP(O18,ActivityList[],11,0),VLOOKUP(O18,ActivityList[],10,0))),"No Class")</f>
        <v>Planned</v>
      </c>
      <c r="V18" s="66" t="str">
        <f>IF(V$4&gt;0,IF(ISNA(VLOOKUP(P18,ActivityList[],10,0)),"No Activity",IF(VLOOKUP(P18,ActivityList[],10,0)="Completed",VLOOKUP(P18,ActivityList[],11,0),VLOOKUP(P18,ActivityList[],10,0))),"No Class")</f>
        <v>No Activity</v>
      </c>
    </row>
    <row r="19" spans="1:22" ht="15" customHeight="1" x14ac:dyDescent="0.25">
      <c r="A19" s="255" t="s">
        <v>2</v>
      </c>
      <c r="B19" s="272" t="s">
        <v>4</v>
      </c>
      <c r="C19" s="167" t="s">
        <v>333</v>
      </c>
      <c r="D19" s="150" t="str">
        <f>IF(D$43="",IF(VLOOKUP(L19,ActivityList[],10,0)="Planned",Planned&amp;IF(VLOOKUP(L19,ActivityList[],12,0)="Yes",Moved,"")&amp;" __/__ ",IF(VLOOKUP(L19,ActivityList[],10,0)="Completed",Completed&amp;" ",Revoked&amp;" ")),IF(VLOOKUP(L19,ActivityList[],10,0)="Revoked",Revoked&amp;" ",TEXT(VLOOKUP(L19,ActivityList[],11,0)," d/m | ")))&amp;VLOOKUP(L19,ActivityList[],8,0)&amp;IF(VLOOKUP(L19,ActivityList[],13,0)="Yes"," "&amp;Map,"")&amp;IF(VLOOKUP(L19,ActivityList[],14,0)="Yes"," "&amp;Timeline,IF(VLOOKUP(L19,ActivityList[],14,0)="Figure"," "&amp;Timeline&amp;Figure,""))</f>
        <v xml:space="preserve"> 1/10 | Journal</v>
      </c>
      <c r="E19" s="150" t="str">
        <f>IF(E$43="",IF(VLOOKUP(M19,ActivityList[],10,0)="Planned",Planned&amp;IF(VLOOKUP(M19,ActivityList[],12,0)="Yes",Moved,"")&amp;" __/__ ",IF(VLOOKUP(M19,ActivityList[],10,0)="Completed",Completed&amp;" ",Revoked&amp;" ")),IF(VLOOKUP(M19,ActivityList[],10,0)="Revoked",Revoked&amp;" ",TEXT(VLOOKUP(M19,ActivityList[],11,0)," d/m | ")))&amp;VLOOKUP(M19,ActivityList[],8,0)&amp;IF(VLOOKUP(M19,ActivityList[],13,0)="Yes"," "&amp;Map,"")&amp;IF(VLOOKUP(M19,ActivityList[],14,0)="Yes"," "&amp;Timeline,IF(VLOOKUP(M19,ActivityList[],14,0)="Figure"," "&amp;Timeline&amp;Figure,""))</f>
        <v>Ǻ Journal</v>
      </c>
      <c r="F19" s="150" t="str">
        <f>IF(F$43="",IF(VLOOKUP(N19,ActivityList[],10,0)="Planned",Planned&amp;IF(VLOOKUP(N19,ActivityList[],12,0)="Yes",Moved,"")&amp;" __/__ ",IF(VLOOKUP(N19,ActivityList[],10,0)="Completed",Completed&amp;" ",Revoked&amp;" ")),IF(VLOOKUP(N19,ActivityList[],10,0)="Revoked",Revoked&amp;" ",TEXT(VLOOKUP(N19,ActivityList[],11,0)," d/m | ")))&amp;VLOOKUP(N19,ActivityList[],8,0)&amp;IF(VLOOKUP(N19,ActivityList[],13,0)="Yes"," "&amp;Map,"")&amp;IF(VLOOKUP(N19,ActivityList[],14,0)="Yes"," "&amp;Timeline,IF(VLOOKUP(N19,ActivityList[],14,0)="Figure"," "&amp;Timeline&amp;Figure,""))</f>
        <v>Ǻ Journal</v>
      </c>
      <c r="G19" s="150" t="str">
        <f>IF(G$43="",IF(VLOOKUP(O19,ActivityList[],10,0)="Planned",Planned&amp;IF(VLOOKUP(O19,ActivityList[],12,0)="Yes",Moved,"")&amp;" __/__ ",IF(VLOOKUP(O19,ActivityList[],10,0)="Completed",Completed&amp;" ",Revoked&amp;" ")),IF(VLOOKUP(O19,ActivityList[],10,0)="Revoked",Revoked&amp;" ",TEXT(VLOOKUP(O19,ActivityList[],11,0)," d/m | ")))&amp;VLOOKUP(O19,ActivityList[],8,0)&amp;IF(VLOOKUP(O19,ActivityList[],13,0)="Yes"," "&amp;Map,"")&amp;IF(VLOOKUP(O19,ActivityList[],14,0)="Yes"," "&amp;Timeline,IF(VLOOKUP(O19,ActivityList[],14,0)="Figure"," "&amp;Timeline&amp;Figure,""))</f>
        <v>ƒ __/__ Journal</v>
      </c>
      <c r="H19" s="151" t="str">
        <f>IF(H$43="",IF(VLOOKUP(P19,ActivityList[],10,0)="Planned",Planned&amp;IF(VLOOKUP(P19,ActivityList[],12,0)="Yes",Moved,"")&amp;" __/__ ",IF(VLOOKUP(P19,ActivityList[],10,0)="Completed",Completed&amp;" ",Revoked&amp;" ")),IF(VLOOKUP(P19,ActivityList[],10,0)="Revoked",Revoked&amp;" ",TEXT(VLOOKUP(P19,ActivityList[],11,0)," d/m | ")))&amp;VLOOKUP(P19,ActivityList[],8,0)&amp;IF(VLOOKUP(P19,ActivityList[],13,0)="Yes"," "&amp;Map,"")&amp;IF(VLOOKUP(P19,ActivityList[],14,0)="Yes"," "&amp;Timeline,IF(VLOOKUP(P19,ActivityList[],14,0)="Figure"," "&amp;Timeline&amp;Figure,""))</f>
        <v>ƒ __/__ Journal</v>
      </c>
      <c r="J19" s="222" t="str">
        <f t="shared" si="2"/>
        <v>Language Arts</v>
      </c>
      <c r="K19" s="55" t="str">
        <f t="shared" si="0"/>
        <v>+ Journal: Ethan</v>
      </c>
      <c r="L19" s="55" t="str">
        <f t="shared" si="9"/>
        <v>Language Arts+ Journal: Ethan21</v>
      </c>
      <c r="M19" s="55" t="str">
        <f t="shared" si="9"/>
        <v>Language Arts+ Journal: Ethan22</v>
      </c>
      <c r="N19" s="55" t="str">
        <f t="shared" si="9"/>
        <v>Language Arts+ Journal: Ethan23</v>
      </c>
      <c r="O19" s="55" t="str">
        <f t="shared" si="9"/>
        <v>Language Arts+ Journal: Ethan24</v>
      </c>
      <c r="P19" s="55" t="str">
        <f t="shared" si="9"/>
        <v>Language Arts+ Journal: Ethan25</v>
      </c>
      <c r="Q19" s="55" t="s">
        <v>76</v>
      </c>
      <c r="R19" s="66">
        <f>IF(R$4&gt;0,IF(ISNA(VLOOKUP(L19,ActivityList[],10,0)),"No Activity",IF(VLOOKUP(L19,ActivityList[],10,0)="Completed",VLOOKUP(L19,ActivityList[],11,0),VLOOKUP(L19,ActivityList[],10,0))),"No Class")</f>
        <v>43374</v>
      </c>
      <c r="S19" s="66">
        <f>IF(S$4&gt;0,IF(ISNA(VLOOKUP(M19,ActivityList[],10,0)),"No Activity",IF(VLOOKUP(M19,ActivityList[],10,0)="Completed",VLOOKUP(M19,ActivityList[],11,0),VLOOKUP(M19,ActivityList[],10,0))),"No Class")</f>
        <v>43375</v>
      </c>
      <c r="T19" s="66">
        <f>IF(T$4&gt;0,IF(ISNA(VLOOKUP(N19,ActivityList[],10,0)),"No Activity",IF(VLOOKUP(N19,ActivityList[],10,0)="Completed",VLOOKUP(N19,ActivityList[],11,0),VLOOKUP(N19,ActivityList[],10,0))),"No Class")</f>
        <v>43376</v>
      </c>
      <c r="U19" s="66" t="str">
        <f>IF(U$4&gt;0,IF(ISNA(VLOOKUP(O19,ActivityList[],10,0)),"No Activity",IF(VLOOKUP(O19,ActivityList[],10,0)="Completed",VLOOKUP(O19,ActivityList[],11,0),VLOOKUP(O19,ActivityList[],10,0))),"No Class")</f>
        <v>Planned</v>
      </c>
      <c r="V19" s="66" t="str">
        <f>IF(V$4&gt;0,IF(ISNA(VLOOKUP(P19,ActivityList[],10,0)),"No Activity",IF(VLOOKUP(P19,ActivityList[],10,0)="Completed",VLOOKUP(P19,ActivityList[],11,0),VLOOKUP(P19,ActivityList[],10,0))),"No Class")</f>
        <v>Planned</v>
      </c>
    </row>
    <row r="20" spans="1:22" ht="15" customHeight="1" x14ac:dyDescent="0.25">
      <c r="A20" s="256"/>
      <c r="B20" s="273"/>
      <c r="C20" s="168" t="s">
        <v>3402</v>
      </c>
      <c r="D20" s="123" t="str">
        <f>IF(D$43="",IF(VLOOKUP(L20,ActivityList[],10,0)="Planned",Planned&amp;IF(VLOOKUP(L20,ActivityList[],12,0)="Yes",Moved,"")&amp;" __/__ ",IF(VLOOKUP(L20,ActivityList[],10,0)="Completed",Completed&amp;" ",Revoked&amp;" ")),IF(VLOOKUP(L20,ActivityList[],10,0)="Revoked",Revoked&amp;" ",TEXT(VLOOKUP(L20,ActivityList[],11,0)," d/m | ")))&amp;VLOOKUP(L20,ActivityList[],8,0)&amp;IF(VLOOKUP(L20,ActivityList[],13,0)="Yes"," "&amp;Map,"")&amp;IF(VLOOKUP(L20,ActivityList[],14,0)="Yes"," "&amp;Timeline,IF(VLOOKUP(L20,ActivityList[],14,0)="Figure"," "&amp;Timeline&amp;Figure,""))</f>
        <v xml:space="preserve"> 1/10 | Mem. Verse</v>
      </c>
      <c r="E20" s="123" t="e">
        <f>IF(E$43="",IF(VLOOKUP(M20,ActivityList[],10,0)="Planned",Planned&amp;IF(VLOOKUP(M20,ActivityList[],12,0)="Yes",Moved,"")&amp;" __/__ ",IF(VLOOKUP(M20,ActivityList[],10,0)="Completed",Completed&amp;" ",Revoked&amp;" ")),IF(VLOOKUP(M20,ActivityList[],10,0)="Revoked",Revoked&amp;" ",TEXT(VLOOKUP(M20,ActivityList[],11,0)," d/m | ")))&amp;VLOOKUP(M20,ActivityList[],8,0)&amp;IF(VLOOKUP(M20,ActivityList[],13,0)="Yes"," "&amp;Map,"")&amp;IF(VLOOKUP(M20,ActivityList[],14,0)="Yes"," "&amp;Timeline,IF(VLOOKUP(M20,ActivityList[],14,0)="Figure"," "&amp;Timeline&amp;Figure,""))</f>
        <v>#N/A</v>
      </c>
      <c r="F20" s="123" t="e">
        <f>IF(F$43="",IF(VLOOKUP(N20,ActivityList[],10,0)="Planned",Planned&amp;IF(VLOOKUP(N20,ActivityList[],12,0)="Yes",Moved,"")&amp;" __/__ ",IF(VLOOKUP(N20,ActivityList[],10,0)="Completed",Completed&amp;" ",Revoked&amp;" ")),IF(VLOOKUP(N20,ActivityList[],10,0)="Revoked",Revoked&amp;" ",TEXT(VLOOKUP(N20,ActivityList[],11,0)," d/m | ")))&amp;VLOOKUP(N20,ActivityList[],8,0)&amp;IF(VLOOKUP(N20,ActivityList[],13,0)="Yes"," "&amp;Map,"")&amp;IF(VLOOKUP(N20,ActivityList[],14,0)="Yes"," "&amp;Timeline,IF(VLOOKUP(N20,ActivityList[],14,0)="Figure"," "&amp;Timeline&amp;Figure,""))</f>
        <v>#N/A</v>
      </c>
      <c r="G20" s="123" t="e">
        <f>IF(G$43="",IF(VLOOKUP(O20,ActivityList[],10,0)="Planned",Planned&amp;IF(VLOOKUP(O20,ActivityList[],12,0)="Yes",Moved,"")&amp;" __/__ ",IF(VLOOKUP(O20,ActivityList[],10,0)="Completed",Completed&amp;" ",Revoked&amp;" ")),IF(VLOOKUP(O20,ActivityList[],10,0)="Revoked",Revoked&amp;" ",TEXT(VLOOKUP(O20,ActivityList[],11,0)," d/m | ")))&amp;VLOOKUP(O20,ActivityList[],8,0)&amp;IF(VLOOKUP(O20,ActivityList[],13,0)="Yes"," "&amp;Map,"")&amp;IF(VLOOKUP(O20,ActivityList[],14,0)="Yes"," "&amp;Timeline,IF(VLOOKUP(O20,ActivityList[],14,0)="Figure"," "&amp;Timeline&amp;Figure,""))</f>
        <v>#N/A</v>
      </c>
      <c r="H20" s="124" t="e">
        <f>IF(H$43="",IF(VLOOKUP(P20,ActivityList[],10,0)="Planned",Planned&amp;IF(VLOOKUP(P20,ActivityList[],12,0)="Yes",Moved,"")&amp;" __/__ ",IF(VLOOKUP(P20,ActivityList[],10,0)="Completed",Completed&amp;" ",Revoked&amp;" ")),IF(VLOOKUP(P20,ActivityList[],10,0)="Revoked",Revoked&amp;" ",TEXT(VLOOKUP(P20,ActivityList[],11,0)," d/m | ")))&amp;VLOOKUP(P20,ActivityList[],8,0)&amp;IF(VLOOKUP(P20,ActivityList[],13,0)="Yes"," "&amp;Map,"")&amp;IF(VLOOKUP(P20,ActivityList[],14,0)="Yes"," "&amp;Timeline,IF(VLOOKUP(P20,ActivityList[],14,0)="Figure"," "&amp;Timeline&amp;Figure,""))</f>
        <v>#N/A</v>
      </c>
      <c r="J20" s="65" t="str">
        <f t="shared" ref="J20:J28" si="10">IF(ISBLANK(A20),J19,A20)</f>
        <v>Language Arts</v>
      </c>
      <c r="K20" s="104" t="str">
        <f t="shared" si="0"/>
        <v>+ Copywork &amp; Dictation</v>
      </c>
      <c r="L20" s="104" t="str">
        <f t="shared" si="9"/>
        <v>Language Arts+ Copywork &amp; Dictation21</v>
      </c>
      <c r="M20" s="104" t="str">
        <f t="shared" si="9"/>
        <v>Language Arts+ Copywork &amp; Dictation22</v>
      </c>
      <c r="N20" s="104" t="str">
        <f t="shared" si="9"/>
        <v>Language Arts+ Copywork &amp; Dictation23</v>
      </c>
      <c r="O20" s="104" t="str">
        <f t="shared" si="9"/>
        <v>Language Arts+ Copywork &amp; Dictation24</v>
      </c>
      <c r="P20" s="104" t="str">
        <f t="shared" si="9"/>
        <v>Language Arts+ Copywork &amp; Dictation25</v>
      </c>
      <c r="Q20" s="104"/>
      <c r="R20" s="66">
        <f>IF(R$4&gt;0,IF(ISNA(VLOOKUP(L20,ActivityList[],10,0)),"No Activity",IF(VLOOKUP(L20,ActivityList[],10,0)="Completed",VLOOKUP(L20,ActivityList[],11,0),VLOOKUP(L20,ActivityList[],10,0))),"No Class")</f>
        <v>43374</v>
      </c>
      <c r="S20" s="66" t="str">
        <f>IF(S$4&gt;0,IF(ISNA(VLOOKUP(M20,ActivityList[],10,0)),"No Activity",IF(VLOOKUP(M20,ActivityList[],10,0)="Completed",VLOOKUP(M20,ActivityList[],11,0),VLOOKUP(M20,ActivityList[],10,0))),"No Class")</f>
        <v>No Activity</v>
      </c>
      <c r="T20" s="66" t="str">
        <f>IF(T$4&gt;0,IF(ISNA(VLOOKUP(N20,ActivityList[],10,0)),"No Activity",IF(VLOOKUP(N20,ActivityList[],10,0)="Completed",VLOOKUP(N20,ActivityList[],11,0),VLOOKUP(N20,ActivityList[],10,0))),"No Class")</f>
        <v>No Activity</v>
      </c>
      <c r="U20" s="66" t="str">
        <f>IF(U$4&gt;0,IF(ISNA(VLOOKUP(O20,ActivityList[],10,0)),"No Activity",IF(VLOOKUP(O20,ActivityList[],10,0)="Completed",VLOOKUP(O20,ActivityList[],11,0),VLOOKUP(O20,ActivityList[],10,0))),"No Class")</f>
        <v>No Activity</v>
      </c>
      <c r="V20" s="66" t="str">
        <f>IF(V$4&gt;0,IF(ISNA(VLOOKUP(P20,ActivityList[],10,0)),"No Activity",IF(VLOOKUP(P20,ActivityList[],10,0)="Completed",VLOOKUP(P20,ActivityList[],11,0),VLOOKUP(P20,ActivityList[],10,0))),"No Class")</f>
        <v>No Activity</v>
      </c>
    </row>
    <row r="21" spans="1:22" ht="15" customHeight="1" thickBot="1" x14ac:dyDescent="0.3">
      <c r="A21" s="256"/>
      <c r="B21" s="273"/>
      <c r="C21" s="169" t="s">
        <v>3411</v>
      </c>
      <c r="D21" s="152" t="e">
        <f>IF(D$43="",IF(VLOOKUP(L21,ActivityList[],10,0)="Planned",Planned&amp;IF(VLOOKUP(L21,ActivityList[],12,0)="Yes",Moved,"")&amp;" __/__ ",IF(VLOOKUP(L21,ActivityList[],10,0)="Completed",Completed&amp;" ",Revoked&amp;" ")),IF(VLOOKUP(L21,ActivityList[],10,0)="Revoked",Revoked&amp;" ",TEXT(VLOOKUP(L21,ActivityList[],11,0)," d/m | ")))&amp;VLOOKUP(L21,ActivityList[],8,0)&amp;IF(VLOOKUP(L21,ActivityList[],13,0)="Yes"," "&amp;Map,"")&amp;IF(VLOOKUP(L21,ActivityList[],14,0)="Yes"," "&amp;Timeline,IF(VLOOKUP(L21,ActivityList[],14,0)="Figure"," "&amp;Timeline&amp;Figure,""))</f>
        <v>#N/A</v>
      </c>
      <c r="E21" s="152" t="str">
        <f>IF(E$43="",IF(VLOOKUP(M21,ActivityList[],10,0)="Planned",Planned&amp;IF(VLOOKUP(M21,ActivityList[],12,0)="Yes",Moved,"")&amp;" __/__ ",IF(VLOOKUP(M21,ActivityList[],10,0)="Completed",Completed&amp;" ",Revoked&amp;" ")),IF(VLOOKUP(M21,ActivityList[],10,0)="Revoked",Revoked&amp;" ",TEXT(VLOOKUP(M21,ActivityList[],11,0)," d/m | ")))&amp;VLOOKUP(M21,ActivityList[],8,0)&amp;IF(VLOOKUP(M21,ActivityList[],13,0)="Yes"," "&amp;Map,"")&amp;IF(VLOOKUP(M21,ActivityList[],14,0)="Yes"," "&amp;Timeline,IF(VLOOKUP(M21,ActivityList[],14,0)="Figure"," "&amp;Timeline&amp;Figure,""))</f>
        <v>ƒ __/__ Plan</v>
      </c>
      <c r="F21" s="152" t="str">
        <f>IF(F$43="",IF(VLOOKUP(N21,ActivityList[],10,0)="Planned",Planned&amp;IF(VLOOKUP(N21,ActivityList[],12,0)="Yes",Moved,"")&amp;" __/__ ",IF(VLOOKUP(N21,ActivityList[],10,0)="Completed",Completed&amp;" ",Revoked&amp;" ")),IF(VLOOKUP(N21,ActivityList[],10,0)="Revoked",Revoked&amp;" ",TEXT(VLOOKUP(N21,ActivityList[],11,0)," d/m | ")))&amp;VLOOKUP(N21,ActivityList[],8,0)&amp;IF(VLOOKUP(N21,ActivityList[],13,0)="Yes"," "&amp;Map,"")&amp;IF(VLOOKUP(N21,ActivityList[],14,0)="Yes"," "&amp;Timeline,IF(VLOOKUP(N21,ActivityList[],14,0)="Figure"," "&amp;Timeline&amp;Figure,""))</f>
        <v>ƒ __/__ Research</v>
      </c>
      <c r="G21" s="152" t="str">
        <f>IF(G$43="",IF(VLOOKUP(O21,ActivityList[],10,0)="Planned",Planned&amp;IF(VLOOKUP(O21,ActivityList[],12,0)="Yes",Moved,"")&amp;" __/__ ",IF(VLOOKUP(O21,ActivityList[],10,0)="Completed",Completed&amp;" ",Revoked&amp;" ")),IF(VLOOKUP(O21,ActivityList[],10,0)="Revoked",Revoked&amp;" ",TEXT(VLOOKUP(O21,ActivityList[],11,0)," d/m | ")))&amp;VLOOKUP(O21,ActivityList[],8,0)&amp;IF(VLOOKUP(O21,ActivityList[],13,0)="Yes"," "&amp;Map,"")&amp;IF(VLOOKUP(O21,ActivityList[],14,0)="Yes"," "&amp;Timeline,IF(VLOOKUP(O21,ActivityList[],14,0)="Figure"," "&amp;Timeline&amp;Figure,""))</f>
        <v>ƒ __/__ Outline</v>
      </c>
      <c r="H21" s="153" t="e">
        <f>IF(H$43="",IF(VLOOKUP(P21,ActivityList[],10,0)="Planned",Planned&amp;IF(VLOOKUP(P21,ActivityList[],12,0)="Yes",Moved,"")&amp;" __/__ ",IF(VLOOKUP(P21,ActivityList[],10,0)="Completed",Completed&amp;" ",Revoked&amp;" ")),IF(VLOOKUP(P21,ActivityList[],10,0)="Revoked",Revoked&amp;" ",TEXT(VLOOKUP(P21,ActivityList[],11,0)," d/m | ")))&amp;VLOOKUP(P21,ActivityList[],8,0)&amp;IF(VLOOKUP(P21,ActivityList[],13,0)="Yes"," "&amp;Map,"")&amp;IF(VLOOKUP(P21,ActivityList[],14,0)="Yes"," "&amp;Timeline,IF(VLOOKUP(P21,ActivityList[],14,0)="Figure"," "&amp;Timeline&amp;Figure,""))</f>
        <v>#N/A</v>
      </c>
      <c r="J21" s="65" t="str">
        <f t="shared" si="10"/>
        <v>Language Arts</v>
      </c>
      <c r="K21" s="104" t="str">
        <f>C21</f>
        <v>+ Writing &amp; Research Project</v>
      </c>
      <c r="L21" s="104" t="str">
        <f t="shared" si="9"/>
        <v>Language Arts+ Writing &amp; Research Project21</v>
      </c>
      <c r="M21" s="104" t="str">
        <f t="shared" si="9"/>
        <v>Language Arts+ Writing &amp; Research Project22</v>
      </c>
      <c r="N21" s="104" t="str">
        <f t="shared" si="9"/>
        <v>Language Arts+ Writing &amp; Research Project23</v>
      </c>
      <c r="O21" s="104" t="str">
        <f t="shared" si="9"/>
        <v>Language Arts+ Writing &amp; Research Project24</v>
      </c>
      <c r="P21" s="104" t="str">
        <f t="shared" si="9"/>
        <v>Language Arts+ Writing &amp; Research Project25</v>
      </c>
      <c r="Q21" s="104"/>
      <c r="R21" s="66" t="str">
        <f>IF(R$4&gt;0,IF(ISNA(VLOOKUP(L21,ActivityList[],10,0)),"No Activity",IF(VLOOKUP(L21,ActivityList[],10,0)="Completed",VLOOKUP(L21,ActivityList[],11,0),VLOOKUP(L21,ActivityList[],10,0))),"No Class")</f>
        <v>No Activity</v>
      </c>
      <c r="S21" s="66" t="str">
        <f>IF(S$4&gt;0,IF(ISNA(VLOOKUP(M21,ActivityList[],10,0)),"No Activity",IF(VLOOKUP(M21,ActivityList[],10,0)="Completed",VLOOKUP(M21,ActivityList[],11,0),VLOOKUP(M21,ActivityList[],10,0))),"No Class")</f>
        <v>Planned</v>
      </c>
      <c r="T21" s="66" t="str">
        <f>IF(T$4&gt;0,IF(ISNA(VLOOKUP(N21,ActivityList[],10,0)),"No Activity",IF(VLOOKUP(N21,ActivityList[],10,0)="Completed",VLOOKUP(N21,ActivityList[],11,0),VLOOKUP(N21,ActivityList[],10,0))),"No Class")</f>
        <v>Planned</v>
      </c>
      <c r="U21" s="66" t="str">
        <f>IF(U$4&gt;0,IF(ISNA(VLOOKUP(O21,ActivityList[],10,0)),"No Activity",IF(VLOOKUP(O21,ActivityList[],10,0)="Completed",VLOOKUP(O21,ActivityList[],11,0),VLOOKUP(O21,ActivityList[],10,0))),"No Class")</f>
        <v>Planned</v>
      </c>
      <c r="V21" s="66" t="str">
        <f>IF(V$4&gt;0,IF(ISNA(VLOOKUP(P21,ActivityList[],10,0)),"No Activity",IF(VLOOKUP(P21,ActivityList[],10,0)="Completed",VLOOKUP(P21,ActivityList[],11,0),VLOOKUP(P21,ActivityList[],10,0))),"No Class")</f>
        <v>No Activity</v>
      </c>
    </row>
    <row r="22" spans="1:22" x14ac:dyDescent="0.25">
      <c r="A22" s="256"/>
      <c r="B22" s="273"/>
      <c r="C22" s="161" t="s">
        <v>334</v>
      </c>
      <c r="D22" s="154" t="str">
        <f>IF(D$43="",IF(VLOOKUP(L22,ActivityList[],10,0)="Planned",Planned&amp;IF(VLOOKUP(L22,ActivityList[],12,0)="Yes",Moved,"")&amp;" __/__ ",IF(VLOOKUP(L22,ActivityList[],10,0)="Completed",Completed&amp;" ",Revoked&amp;" ")),IF(VLOOKUP(L22,ActivityList[],10,0)="Revoked",Revoked&amp;" ",TEXT(VLOOKUP(L22,ActivityList[],11,0)," d/m | ")))&amp;VLOOKUP(L22,ActivityList[],8,0)&amp;IF(VLOOKUP(L22,ActivityList[],13,0)="Yes"," "&amp;Map,"")&amp;IF(VLOOKUP(L22,ActivityList[],14,0)="Yes"," "&amp;Timeline,IF(VLOOKUP(L22,ActivityList[],14,0)="Figure"," "&amp;Timeline&amp;Figure,""))</f>
        <v xml:space="preserve"> 1/10 | Journal</v>
      </c>
      <c r="E22" s="154" t="str">
        <f>IF(E$43="",IF(VLOOKUP(M22,ActivityList[],10,0)="Planned",Planned&amp;IF(VLOOKUP(M22,ActivityList[],12,0)="Yes",Moved,"")&amp;" __/__ ",IF(VLOOKUP(M22,ActivityList[],10,0)="Completed",Completed&amp;" ",Revoked&amp;" ")),IF(VLOOKUP(M22,ActivityList[],10,0)="Revoked",Revoked&amp;" ",TEXT(VLOOKUP(M22,ActivityList[],11,0)," d/m | ")))&amp;VLOOKUP(M22,ActivityList[],8,0)&amp;IF(VLOOKUP(M22,ActivityList[],13,0)="Yes"," "&amp;Map,"")&amp;IF(VLOOKUP(M22,ActivityList[],14,0)="Yes"," "&amp;Timeline,IF(VLOOKUP(M22,ActivityList[],14,0)="Figure"," "&amp;Timeline&amp;Figure,""))</f>
        <v>Ǻ Journal</v>
      </c>
      <c r="F22" s="154" t="str">
        <f>IF(F$43="",IF(VLOOKUP(N22,ActivityList[],10,0)="Planned",Planned&amp;IF(VLOOKUP(N22,ActivityList[],12,0)="Yes",Moved,"")&amp;" __/__ ",IF(VLOOKUP(N22,ActivityList[],10,0)="Completed",Completed&amp;" ",Revoked&amp;" ")),IF(VLOOKUP(N22,ActivityList[],10,0)="Revoked",Revoked&amp;" ",TEXT(VLOOKUP(N22,ActivityList[],11,0)," d/m | ")))&amp;VLOOKUP(N22,ActivityList[],8,0)&amp;IF(VLOOKUP(N22,ActivityList[],13,0)="Yes"," "&amp;Map,"")&amp;IF(VLOOKUP(N22,ActivityList[],14,0)="Yes"," "&amp;Timeline,IF(VLOOKUP(N22,ActivityList[],14,0)="Figure"," "&amp;Timeline&amp;Figure,""))</f>
        <v>Ǻ Journal</v>
      </c>
      <c r="G22" s="154" t="str">
        <f>IF(G$43="",IF(VLOOKUP(O22,ActivityList[],10,0)="Planned",Planned&amp;IF(VLOOKUP(O22,ActivityList[],12,0)="Yes",Moved,"")&amp;" __/__ ",IF(VLOOKUP(O22,ActivityList[],10,0)="Completed",Completed&amp;" ",Revoked&amp;" ")),IF(VLOOKUP(O22,ActivityList[],10,0)="Revoked",Revoked&amp;" ",TEXT(VLOOKUP(O22,ActivityList[],11,0)," d/m | ")))&amp;VLOOKUP(O22,ActivityList[],8,0)&amp;IF(VLOOKUP(O22,ActivityList[],13,0)="Yes"," "&amp;Map,"")&amp;IF(VLOOKUP(O22,ActivityList[],14,0)="Yes"," "&amp;Timeline,IF(VLOOKUP(O22,ActivityList[],14,0)="Figure"," "&amp;Timeline&amp;Figure,""))</f>
        <v>ƒ __/__ Journal</v>
      </c>
      <c r="H22" s="155" t="str">
        <f>IF(H$43="",IF(VLOOKUP(P22,ActivityList[],10,0)="Planned",Planned&amp;IF(VLOOKUP(P22,ActivityList[],12,0)="Yes",Moved,"")&amp;" __/__ ",IF(VLOOKUP(P22,ActivityList[],10,0)="Completed",Completed&amp;" ",Revoked&amp;" ")),IF(VLOOKUP(P22,ActivityList[],10,0)="Revoked",Revoked&amp;" ",TEXT(VLOOKUP(P22,ActivityList[],11,0)," d/m | ")))&amp;VLOOKUP(P22,ActivityList[],8,0)&amp;IF(VLOOKUP(P22,ActivityList[],13,0)="Yes"," "&amp;Map,"")&amp;IF(VLOOKUP(P22,ActivityList[],14,0)="Yes"," "&amp;Timeline,IF(VLOOKUP(P22,ActivityList[],14,0)="Figure"," "&amp;Timeline&amp;Figure,""))</f>
        <v>ƒ __/__ Journal</v>
      </c>
      <c r="J22" s="65" t="str">
        <f t="shared" si="10"/>
        <v>Language Arts</v>
      </c>
      <c r="K22" s="65" t="str">
        <f>C22</f>
        <v>+ Journal: Jesse</v>
      </c>
      <c r="L22" s="65" t="str">
        <f t="shared" si="9"/>
        <v>Language Arts+ Journal: Jesse21</v>
      </c>
      <c r="M22" s="65" t="str">
        <f t="shared" si="9"/>
        <v>Language Arts+ Journal: Jesse22</v>
      </c>
      <c r="N22" s="65" t="str">
        <f t="shared" si="9"/>
        <v>Language Arts+ Journal: Jesse23</v>
      </c>
      <c r="O22" s="65" t="str">
        <f t="shared" si="9"/>
        <v>Language Arts+ Journal: Jesse24</v>
      </c>
      <c r="P22" s="65" t="str">
        <f t="shared" si="9"/>
        <v>Language Arts+ Journal: Jesse25</v>
      </c>
      <c r="Q22" s="65"/>
      <c r="R22" s="66">
        <f>IF(R$4&gt;0,IF(ISNA(VLOOKUP(L22,ActivityList[],10,0)),"No Activity",IF(VLOOKUP(L22,ActivityList[],10,0)="Completed",VLOOKUP(L22,ActivityList[],11,0),VLOOKUP(L22,ActivityList[],10,0))),"No Class")</f>
        <v>43374</v>
      </c>
      <c r="S22" s="66">
        <f>IF(S$4&gt;0,IF(ISNA(VLOOKUP(M22,ActivityList[],10,0)),"No Activity",IF(VLOOKUP(M22,ActivityList[],10,0)="Completed",VLOOKUP(M22,ActivityList[],11,0),VLOOKUP(M22,ActivityList[],10,0))),"No Class")</f>
        <v>43375</v>
      </c>
      <c r="T22" s="66">
        <f>IF(T$4&gt;0,IF(ISNA(VLOOKUP(N22,ActivityList[],10,0)),"No Activity",IF(VLOOKUP(N22,ActivityList[],10,0)="Completed",VLOOKUP(N22,ActivityList[],11,0),VLOOKUP(N22,ActivityList[],10,0))),"No Class")</f>
        <v>43376</v>
      </c>
      <c r="U22" s="66" t="str">
        <f>IF(U$4&gt;0,IF(ISNA(VLOOKUP(O22,ActivityList[],10,0)),"No Activity",IF(VLOOKUP(O22,ActivityList[],10,0)="Completed",VLOOKUP(O22,ActivityList[],11,0),VLOOKUP(O22,ActivityList[],10,0))),"No Class")</f>
        <v>Planned</v>
      </c>
      <c r="V22" s="66" t="str">
        <f>IF(V$4&gt;0,IF(ISNA(VLOOKUP(P22,ActivityList[],10,0)),"No Activity",IF(VLOOKUP(P22,ActivityList[],10,0)="Completed",VLOOKUP(P22,ActivityList[],11,0),VLOOKUP(P22,ActivityList[],10,0))),"No Class")</f>
        <v>Planned</v>
      </c>
    </row>
    <row r="23" spans="1:22" ht="15" customHeight="1" thickBot="1" x14ac:dyDescent="0.3">
      <c r="A23" s="258"/>
      <c r="B23" s="274"/>
      <c r="C23" s="183" t="s">
        <v>3416</v>
      </c>
      <c r="D23" s="156" t="str">
        <f>IF(D$43="",IF(VLOOKUP(L23,ActivityList[],10,0)="Planned",Planned&amp;IF(VLOOKUP(L23,ActivityList[],12,0)="Yes",Moved,"")&amp;" __/__ ",IF(VLOOKUP(L23,ActivityList[],10,0)="Completed",Completed&amp;" ",Revoked&amp;" ")),IF(VLOOKUP(L23,ActivityList[],10,0)="Revoked",Revoked&amp;" ",TEXT(VLOOKUP(L23,ActivityList[],11,0)," d/m | ")))&amp;VLOOKUP(L23,ActivityList[],8,0)&amp;IF(VLOOKUP(L23,ActivityList[],13,0)="Yes"," "&amp;Map,"")&amp;IF(VLOOKUP(L23,ActivityList[],14,0)="Yes"," "&amp;Timeline,IF(VLOOKUP(L23,ActivityList[],14,0)="Figure"," "&amp;Timeline&amp;Figure,""))</f>
        <v xml:space="preserve"> 1/10 | Mem. Verse</v>
      </c>
      <c r="E23" s="147" t="str">
        <f>IF(E$43="",IF(VLOOKUP(M23,ActivityList[],10,0)="Planned",Planned&amp;IF(VLOOKUP(M23,ActivityList[],12,0)="Yes",Moved,"")&amp;" __/__ ",IF(VLOOKUP(M23,ActivityList[],10,0)="Completed",Completed&amp;" ",Revoked&amp;" ")),IF(VLOOKUP(M23,ActivityList[],10,0)="Revoked",Revoked&amp;" ",TEXT(VLOOKUP(M23,ActivityList[],11,0)," d/m | ")))&amp;VLOOKUP(M23,ActivityList[],8,0)&amp;IF(VLOOKUP(M23,ActivityList[],13,0)="Yes"," "&amp;Map,"")&amp;IF(VLOOKUP(M23,ActivityList[],14,0)="Yes"," "&amp;Timeline,IF(VLOOKUP(M23,ActivityList[],14,0)="Figure"," "&amp;Timeline&amp;Figure,""))</f>
        <v>Ǻ Literature</v>
      </c>
      <c r="F23" s="156" t="str">
        <f>IF(F$43="",IF(VLOOKUP(N23,ActivityList[],10,0)="Planned",Planned&amp;IF(VLOOKUP(N23,ActivityList[],12,0)="Yes",Moved,"")&amp;" __/__ ",IF(VLOOKUP(N23,ActivityList[],10,0)="Completed",Completed&amp;" ",Revoked&amp;" ")),IF(VLOOKUP(N23,ActivityList[],10,0)="Revoked",Revoked&amp;" ",TEXT(VLOOKUP(N23,ActivityList[],11,0)," d/m | ")))&amp;VLOOKUP(N23,ActivityList[],8,0)&amp;IF(VLOOKUP(N23,ActivityList[],13,0)="Yes"," "&amp;Map,"")&amp;IF(VLOOKUP(N23,ActivityList[],14,0)="Yes"," "&amp;Timeline,IF(VLOOKUP(N23,ActivityList[],14,0)="Figure"," "&amp;Timeline&amp;Figure,""))</f>
        <v>ƒ __/__ Proverb</v>
      </c>
      <c r="G23" s="147" t="str">
        <f>IF(G$43="",IF(VLOOKUP(O23,ActivityList[],10,0)="Planned",Planned&amp;IF(VLOOKUP(O23,ActivityList[],12,0)="Yes",Moved,"")&amp;" __/__ ",IF(VLOOKUP(O23,ActivityList[],10,0)="Completed",Completed&amp;" ",Revoked&amp;" ")),IF(VLOOKUP(O23,ActivityList[],10,0)="Revoked",Revoked&amp;" ",TEXT(VLOOKUP(O23,ActivityList[],11,0)," d/m | ")))&amp;VLOOKUP(O23,ActivityList[],8,0)&amp;IF(VLOOKUP(O23,ActivityList[],13,0)="Yes"," "&amp;Map,"")&amp;IF(VLOOKUP(O23,ActivityList[],14,0)="Yes"," "&amp;Timeline,IF(VLOOKUP(O23,ActivityList[],14,0)="Figure"," "&amp;Timeline&amp;Figure,""))</f>
        <v>ƒ __/__ Poem</v>
      </c>
      <c r="H23" s="157" t="e">
        <f>IF(H$43="",IF(VLOOKUP(P23,ActivityList[],10,0)="Planned",Planned&amp;IF(VLOOKUP(P23,ActivityList[],12,0)="Yes",Moved,"")&amp;" __/__ ",IF(VLOOKUP(P23,ActivityList[],10,0)="Completed",Completed&amp;" ",Revoked&amp;" ")),IF(VLOOKUP(P23,ActivityList[],10,0)="Revoked",Revoked&amp;" ",TEXT(VLOOKUP(P23,ActivityList[],11,0)," d/m | ")))&amp;VLOOKUP(P23,ActivityList[],8,0)&amp;IF(VLOOKUP(P23,ActivityList[],13,0)="Yes"," "&amp;Map,"")&amp;IF(VLOOKUP(P23,ActivityList[],14,0)="Yes"," "&amp;Timeline,IF(VLOOKUP(P23,ActivityList[],14,0)="Figure"," "&amp;Timeline&amp;Figure,""))</f>
        <v>#N/A</v>
      </c>
      <c r="J23" s="65" t="str">
        <f t="shared" si="10"/>
        <v>Language Arts</v>
      </c>
      <c r="K23" s="65" t="str">
        <f t="shared" si="0"/>
        <v>+ Copywork</v>
      </c>
      <c r="L23" s="65" t="str">
        <f t="shared" si="9"/>
        <v>Language Arts+ Copywork21</v>
      </c>
      <c r="M23" s="65" t="str">
        <f t="shared" si="9"/>
        <v>Language Arts+ Copywork22</v>
      </c>
      <c r="N23" s="65" t="str">
        <f t="shared" si="9"/>
        <v>Language Arts+ Copywork23</v>
      </c>
      <c r="O23" s="65" t="str">
        <f t="shared" si="9"/>
        <v>Language Arts+ Copywork24</v>
      </c>
      <c r="P23" s="65" t="str">
        <f t="shared" si="9"/>
        <v>Language Arts+ Copywork25</v>
      </c>
      <c r="Q23" s="65"/>
      <c r="R23" s="66">
        <f>IF(R$4&gt;0,IF(ISNA(VLOOKUP(L23,ActivityList[],10,0)),"No Activity",IF(VLOOKUP(L23,ActivityList[],10,0)="Completed",VLOOKUP(L23,ActivityList[],11,0),VLOOKUP(L23,ActivityList[],10,0))),"No Class")</f>
        <v>43374</v>
      </c>
      <c r="S23" s="66">
        <f>IF(S$4&gt;0,IF(ISNA(VLOOKUP(M23,ActivityList[],10,0)),"No Activity",IF(VLOOKUP(M23,ActivityList[],10,0)="Completed",VLOOKUP(M23,ActivityList[],11,0),VLOOKUP(M23,ActivityList[],10,0))),"No Class")</f>
        <v>43375</v>
      </c>
      <c r="T23" s="66" t="str">
        <f>IF(T$4&gt;0,IF(ISNA(VLOOKUP(N23,ActivityList[],10,0)),"No Activity",IF(VLOOKUP(N23,ActivityList[],10,0)="Completed",VLOOKUP(N23,ActivityList[],11,0),VLOOKUP(N23,ActivityList[],10,0))),"No Class")</f>
        <v>Planned</v>
      </c>
      <c r="U23" s="66" t="str">
        <f>IF(U$4&gt;0,IF(ISNA(VLOOKUP(O23,ActivityList[],10,0)),"No Activity",IF(VLOOKUP(O23,ActivityList[],10,0)="Completed",VLOOKUP(O23,ActivityList[],11,0),VLOOKUP(O23,ActivityList[],10,0))),"No Class")</f>
        <v>Planned</v>
      </c>
      <c r="V23" s="66" t="str">
        <f>IF(V$4&gt;0,IF(ISNA(VLOOKUP(P23,ActivityList[],10,0)),"No Activity",IF(VLOOKUP(P23,ActivityList[],10,0)="Completed",VLOOKUP(P23,ActivityList[],11,0),VLOOKUP(P23,ActivityList[],10,0))),"No Class")</f>
        <v>No Activity</v>
      </c>
    </row>
    <row r="24" spans="1:22" ht="15" customHeight="1" thickBot="1" x14ac:dyDescent="0.3">
      <c r="A24" s="258"/>
      <c r="B24" s="264" t="s">
        <v>3495</v>
      </c>
      <c r="C24" s="205" t="s">
        <v>3395</v>
      </c>
      <c r="D24" s="206" t="str">
        <f>IF(D$43="",IF(VLOOKUP(L24,ActivityList[],10,0)="Planned",Planned&amp;IF(VLOOKUP(L24,ActivityList[],12,0)="Yes",Moved,"")&amp;" __/__ ",IF(VLOOKUP(L24,ActivityList[],10,0)="Completed",Completed&amp;" ",Revoked&amp;" ")),IF(VLOOKUP(L24,ActivityList[],10,0)="Revoked",Revoked&amp;" ",TEXT(VLOOKUP(L24,ActivityList[],11,0)," d/m | ")))&amp;VLOOKUP(L24,ActivityList[],8,0)&amp;IF(VLOOKUP(L24,ActivityList[],13,0)="Yes"," "&amp;Map,"")&amp;IF(VLOOKUP(L24,ActivityList[],14,0)="Yes"," "&amp;Timeline,IF(VLOOKUP(L24,ActivityList[],14,0)="Figure"," "&amp;Timeline&amp;Figure,""))</f>
        <v xml:space="preserve"> 1/10 | 20 min</v>
      </c>
      <c r="E24" s="204" t="str">
        <f>IF(E$43="",IF(VLOOKUP(M24,ActivityList[],10,0)="Planned",Planned&amp;IF(VLOOKUP(M24,ActivityList[],12,0)="Yes",Moved,"")&amp;" __/__ ",IF(VLOOKUP(M24,ActivityList[],10,0)="Completed",Completed&amp;" ",Revoked&amp;" ")),IF(VLOOKUP(M24,ActivityList[],10,0)="Revoked",Revoked&amp;" ",TEXT(VLOOKUP(M24,ActivityList[],11,0)," d/m | ")))&amp;VLOOKUP(M24,ActivityList[],8,0)&amp;IF(VLOOKUP(M24,ActivityList[],13,0)="Yes"," "&amp;Map,"")&amp;IF(VLOOKUP(M24,ActivityList[],14,0)="Yes"," "&amp;Timeline,IF(VLOOKUP(M24,ActivityList[],14,0)="Figure"," "&amp;Timeline&amp;Figure,""))</f>
        <v>Ǻ 20 min</v>
      </c>
      <c r="F24" s="208" t="str">
        <f>IF(F$43="",IF(VLOOKUP(N24,ActivityList[],10,0)="Planned",Planned&amp;IF(VLOOKUP(N24,ActivityList[],12,0)="Yes",Moved,"")&amp;" __/__ ",IF(VLOOKUP(N24,ActivityList[],10,0)="Completed",Completed&amp;" ",Revoked&amp;" ")),IF(VLOOKUP(N24,ActivityList[],10,0)="Revoked",Revoked&amp;" ",TEXT(VLOOKUP(N24,ActivityList[],11,0)," d/m | ")))&amp;VLOOKUP(N24,ActivityList[],8,0)&amp;IF(VLOOKUP(N24,ActivityList[],13,0)="Yes"," "&amp;Map,"")&amp;IF(VLOOKUP(N24,ActivityList[],14,0)="Yes"," "&amp;Timeline,IF(VLOOKUP(N24,ActivityList[],14,0)="Figure"," "&amp;Timeline&amp;Figure,""))</f>
        <v>Ǻ 20 min</v>
      </c>
      <c r="G24" s="184" t="str">
        <f>IF(G$43="",IF(VLOOKUP(O24,ActivityList[],10,0)="Planned",Planned&amp;IF(VLOOKUP(O24,ActivityList[],12,0)="Yes",Moved,"")&amp;" __/__ ",IF(VLOOKUP(O24,ActivityList[],10,0)="Completed",Completed&amp;" ",Revoked&amp;" ")),IF(VLOOKUP(O24,ActivityList[],10,0)="Revoked",Revoked&amp;" ",TEXT(VLOOKUP(O24,ActivityList[],11,0)," d/m | ")))&amp;VLOOKUP(O24,ActivityList[],8,0)&amp;IF(VLOOKUP(O24,ActivityList[],13,0)="Yes"," "&amp;Map,"")&amp;IF(VLOOKUP(O24,ActivityList[],14,0)="Yes"," "&amp;Timeline,IF(VLOOKUP(O24,ActivityList[],14,0)="Figure"," "&amp;Timeline&amp;Figure,""))</f>
        <v>ƒ __/__ 20 min</v>
      </c>
      <c r="H24" s="210" t="e">
        <f>IF(H$43="",IF(VLOOKUP(P24,ActivityList[],10,0)="Planned",Planned&amp;IF(VLOOKUP(P24,ActivityList[],12,0)="Yes",Moved,"")&amp;" __/__ ",IF(VLOOKUP(P24,ActivityList[],10,0)="Completed",Completed&amp;" ",Revoked&amp;" ")),IF(VLOOKUP(P24,ActivityList[],10,0)="Revoked",Revoked&amp;" ",TEXT(VLOOKUP(P24,ActivityList[],11,0)," d/m | ")))&amp;VLOOKUP(P24,ActivityList[],8,0)&amp;IF(VLOOKUP(P24,ActivityList[],13,0)="Yes"," "&amp;Map,"")&amp;IF(VLOOKUP(P24,ActivityList[],14,0)="Yes"," "&amp;Timeline,IF(VLOOKUP(P24,ActivityList[],14,0)="Figure"," "&amp;Timeline&amp;Figure,""))</f>
        <v>#N/A</v>
      </c>
      <c r="J24" s="65" t="str">
        <f t="shared" si="10"/>
        <v>Language Arts</v>
      </c>
      <c r="K24" s="65" t="str">
        <f>C24</f>
        <v>+ Rosetta Stone: Portuguese</v>
      </c>
      <c r="L24" s="65" t="str">
        <f>$J24&amp;$K24&amp;L$4</f>
        <v>Language Arts+ Rosetta Stone: Portuguese21</v>
      </c>
      <c r="M24" s="65" t="str">
        <f>$J24&amp;$K24&amp;M$4</f>
        <v>Language Arts+ Rosetta Stone: Portuguese22</v>
      </c>
      <c r="N24" s="65" t="str">
        <f>$J24&amp;$K24&amp;N$4</f>
        <v>Language Arts+ Rosetta Stone: Portuguese23</v>
      </c>
      <c r="O24" s="65" t="str">
        <f>$J24&amp;$K24&amp;O$4</f>
        <v>Language Arts+ Rosetta Stone: Portuguese24</v>
      </c>
      <c r="P24" s="65" t="str">
        <f>$J24&amp;$K24&amp;P$4</f>
        <v>Language Arts+ Rosetta Stone: Portuguese25</v>
      </c>
      <c r="Q24" s="65"/>
      <c r="R24" s="66">
        <f>IF(R$4&gt;0,IF(ISNA(VLOOKUP(L24,ActivityList[],10,0)),"No Activity",IF(VLOOKUP(L24,ActivityList[],10,0)="Completed",VLOOKUP(L24,ActivityList[],11,0),VLOOKUP(L24,ActivityList[],10,0))),"No Class")</f>
        <v>43374</v>
      </c>
      <c r="S24" s="66">
        <f>IF(S$4&gt;0,IF(ISNA(VLOOKUP(M24,ActivityList[],10,0)),"No Activity",IF(VLOOKUP(M24,ActivityList[],10,0)="Completed",VLOOKUP(M24,ActivityList[],11,0),VLOOKUP(M24,ActivityList[],10,0))),"No Class")</f>
        <v>43375</v>
      </c>
      <c r="T24" s="66">
        <f>IF(T$4&gt;0,IF(ISNA(VLOOKUP(N24,ActivityList[],10,0)),"No Activity",IF(VLOOKUP(N24,ActivityList[],10,0)="Completed",VLOOKUP(N24,ActivityList[],11,0),VLOOKUP(N24,ActivityList[],10,0))),"No Class")</f>
        <v>43375</v>
      </c>
      <c r="U24" s="66" t="str">
        <f>IF(U$4&gt;0,IF(ISNA(VLOOKUP(O24,ActivityList[],10,0)),"No Activity",IF(VLOOKUP(O24,ActivityList[],10,0)="Completed",VLOOKUP(O24,ActivityList[],11,0),VLOOKUP(O24,ActivityList[],10,0))),"No Class")</f>
        <v>Planned</v>
      </c>
      <c r="V24" s="66" t="str">
        <f>IF(V$4&gt;0,IF(ISNA(VLOOKUP(P24,ActivityList[],10,0)),"No Activity",IF(VLOOKUP(P24,ActivityList[],10,0)="Completed",VLOOKUP(P24,ActivityList[],11,0),VLOOKUP(P24,ActivityList[],10,0))),"No Class")</f>
        <v>No Activity</v>
      </c>
    </row>
    <row r="25" spans="1:22" ht="24" customHeight="1" thickBot="1" x14ac:dyDescent="0.3">
      <c r="A25" s="257"/>
      <c r="B25" s="268"/>
      <c r="C25" s="170" t="s">
        <v>102</v>
      </c>
      <c r="D25" s="207" t="str">
        <f>IF(D$43="",IF(VLOOKUP(L25,ActivityList[],10,0)="Planned",Planned&amp;IF(VLOOKUP(L25,ActivityList[],12,0)="Yes",Moved,"")&amp;" __/__ ",IF(VLOOKUP(L25,ActivityList[],10,0)="Completed",Completed&amp;" ",Revoked&amp;" ")),IF(VLOOKUP(L25,ActivityList[],10,0)="Revoked",Revoked&amp;" ",TEXT(VLOOKUP(L25,ActivityList[],11,0)," d/m | ")))&amp;VLOOKUP(L25,ActivityList[],8,0)&amp;IF(VLOOKUP(L25,ActivityList[],13,0)="Yes"," "&amp;Map,"")&amp;IF(VLOOKUP(L25,ActivityList[],14,0)="Yes"," "&amp;Timeline,IF(VLOOKUP(L25,ActivityList[],14,0)="Figure"," "&amp;Timeline&amp;Figure,""))</f>
        <v xml:space="preserve"> 1/10 | Call Opa</v>
      </c>
      <c r="E25" s="184" t="str">
        <f>IF(E$43="",IF(VLOOKUP(M25,ActivityList[],10,0)="Planned",Planned&amp;IF(VLOOKUP(M25,ActivityList[],12,0)="Yes",Moved,"")&amp;" __/__ ",IF(VLOOKUP(M25,ActivityList[],10,0)="Completed",Completed&amp;" ",Revoked&amp;" ")),IF(VLOOKUP(M25,ActivityList[],10,0)="Revoked",Revoked&amp;" ",TEXT(VLOOKUP(M25,ActivityList[],11,0)," d/m | ")))&amp;VLOOKUP(M25,ActivityList[],8,0)&amp;IF(VLOOKUP(M25,ActivityList[],13,0)="Yes"," "&amp;Map,"")&amp;IF(VLOOKUP(M25,ActivityList[],14,0)="Yes"," "&amp;Timeline,IF(VLOOKUP(M25,ActivityList[],14,0)="Figure"," "&amp;Timeline&amp;Figure,""))</f>
        <v>ƒ __/__ Conversations</v>
      </c>
      <c r="F25" s="209" t="e">
        <f>IF(F$43="",IF(VLOOKUP(N25,ActivityList[],10,0)="Planned",Planned&amp;IF(VLOOKUP(N25,ActivityList[],12,0)="Yes",Moved,"")&amp;" __/__ ",IF(VLOOKUP(N25,ActivityList[],10,0)="Completed",Completed&amp;" ",Revoked&amp;" ")),IF(VLOOKUP(N25,ActivityList[],10,0)="Revoked",Revoked&amp;" ",TEXT(VLOOKUP(N25,ActivityList[],11,0)," d/m | ")))&amp;VLOOKUP(N25,ActivityList[],8,0)&amp;IF(VLOOKUP(N25,ActivityList[],13,0)="Yes"," "&amp;Map,"")&amp;IF(VLOOKUP(N25,ActivityList[],14,0)="Yes"," "&amp;Timeline,IF(VLOOKUP(N25,ActivityList[],14,0)="Figure"," "&amp;Timeline&amp;Figure,""))</f>
        <v>#N/A</v>
      </c>
      <c r="G25" s="171" t="e">
        <f>IF(G$43="",IF(VLOOKUP(O25,ActivityList[],10,0)="Planned",Planned&amp;IF(VLOOKUP(O25,ActivityList[],12,0)="Yes",Moved,"")&amp;" __/__ ",IF(VLOOKUP(O25,ActivityList[],10,0)="Completed",Completed&amp;" ",Revoked&amp;" ")),IF(VLOOKUP(O25,ActivityList[],10,0)="Revoked",Revoked&amp;" ",TEXT(VLOOKUP(O25,ActivityList[],11,0)," d/m | ")))&amp;VLOOKUP(O25,ActivityList[],8,0)&amp;IF(VLOOKUP(O25,ActivityList[],13,0)="Yes"," "&amp;Map,"")&amp;IF(VLOOKUP(O25,ActivityList[],14,0)="Yes"," "&amp;Timeline,IF(VLOOKUP(O25,ActivityList[],14,0)="Figure"," "&amp;Timeline&amp;Figure,""))</f>
        <v>#N/A</v>
      </c>
      <c r="H25" s="160" t="e">
        <f>IF(H$43="",IF(VLOOKUP(P25,ActivityList[],10,0)="Planned",Planned&amp;IF(VLOOKUP(P25,ActivityList[],12,0)="Yes",Moved,"")&amp;" __/__ ",IF(VLOOKUP(P25,ActivityList[],10,0)="Completed",Completed&amp;" ",Revoked&amp;" ")),IF(VLOOKUP(P25,ActivityList[],10,0)="Revoked",Revoked&amp;" ",TEXT(VLOOKUP(P25,ActivityList[],11,0)," d/m | ")))&amp;VLOOKUP(P25,ActivityList[],8,0)&amp;IF(VLOOKUP(P25,ActivityList[],13,0)="Yes"," "&amp;Map,"")&amp;IF(VLOOKUP(P25,ActivityList[],14,0)="Yes"," "&amp;Timeline,IF(VLOOKUP(P25,ActivityList[],14,0)="Figure"," "&amp;Timeline&amp;Figure,""))</f>
        <v>#N/A</v>
      </c>
      <c r="J25" s="65" t="str">
        <f t="shared" si="10"/>
        <v>Language Arts</v>
      </c>
      <c r="K25" s="65" t="str">
        <f t="shared" si="0"/>
        <v>+ Speaking</v>
      </c>
      <c r="L25" s="65" t="str">
        <f t="shared" ref="L25:P29" si="11">$J25&amp;$K25&amp;L$4</f>
        <v>Language Arts+ Speaking21</v>
      </c>
      <c r="M25" s="65" t="str">
        <f t="shared" si="11"/>
        <v>Language Arts+ Speaking22</v>
      </c>
      <c r="N25" s="65" t="str">
        <f t="shared" si="11"/>
        <v>Language Arts+ Speaking23</v>
      </c>
      <c r="O25" s="65" t="str">
        <f t="shared" si="11"/>
        <v>Language Arts+ Speaking24</v>
      </c>
      <c r="P25" s="65" t="str">
        <f t="shared" si="11"/>
        <v>Language Arts+ Speaking25</v>
      </c>
      <c r="Q25" s="65" t="s">
        <v>76</v>
      </c>
      <c r="R25" s="66">
        <f>IF(R$4&gt;0,IF(ISNA(VLOOKUP(L25,ActivityList[],10,0)),"No Activity",IF(VLOOKUP(L25,ActivityList[],10,0)="Completed",VLOOKUP(L25,ActivityList[],11,0),VLOOKUP(L25,ActivityList[],10,0))),"No Class")</f>
        <v>43374</v>
      </c>
      <c r="S25" s="66" t="str">
        <f>IF(S$4&gt;0,IF(ISNA(VLOOKUP(M25,ActivityList[],10,0)),"No Activity",IF(VLOOKUP(M25,ActivityList[],10,0)="Completed",VLOOKUP(M25,ActivityList[],11,0),VLOOKUP(M25,ActivityList[],10,0))),"No Class")</f>
        <v>Planned</v>
      </c>
      <c r="T25" s="66" t="str">
        <f>IF(T$4&gt;0,IF(ISNA(VLOOKUP(N25,ActivityList[],10,0)),"No Activity",IF(VLOOKUP(N25,ActivityList[],10,0)="Completed",VLOOKUP(N25,ActivityList[],11,0),VLOOKUP(N25,ActivityList[],10,0))),"No Class")</f>
        <v>No Activity</v>
      </c>
      <c r="U25" s="66" t="str">
        <f>IF(U$4&gt;0,IF(ISNA(VLOOKUP(O25,ActivityList[],10,0)),"No Activity",IF(VLOOKUP(O25,ActivityList[],10,0)="Completed",VLOOKUP(O25,ActivityList[],11,0),VLOOKUP(O25,ActivityList[],10,0))),"No Class")</f>
        <v>No Activity</v>
      </c>
      <c r="V25" s="66" t="str">
        <f>IF(V$4&gt;0,IF(ISNA(VLOOKUP(P25,ActivityList[],10,0)),"No Activity",IF(VLOOKUP(P25,ActivityList[],10,0)="Completed",VLOOKUP(P25,ActivityList[],11,0),VLOOKUP(P25,ActivityList[],10,0))),"No Class")</f>
        <v>No Activity</v>
      </c>
    </row>
    <row r="26" spans="1:22" ht="15" customHeight="1" x14ac:dyDescent="0.25">
      <c r="A26" s="277" t="s">
        <v>122</v>
      </c>
      <c r="B26" s="111"/>
      <c r="C26" s="136" t="s">
        <v>2542</v>
      </c>
      <c r="D26" s="141" t="str">
        <f>IF(D$43="",IF(VLOOKUP(L26,ActivityList[],10,0)="Planned",Planned&amp;IF(VLOOKUP(L26,ActivityList[],12,0)="Yes",Moved,"")&amp;" __/__ ",IF(VLOOKUP(L26,ActivityList[],10,0)="Completed",Completed&amp;" ",Revoked&amp;" ")),IF(VLOOKUP(L26,ActivityList[],10,0)="Revoked",Revoked&amp;" ",TEXT(VLOOKUP(L26,ActivityList[],11,0)," d/m | ")))&amp;VLOOKUP(L26,ActivityList[],8,0)&amp;IF(VLOOKUP(L26,ActivityList[],13,0)="Yes"," "&amp;Map,"")&amp;IF(VLOOKUP(L26,ActivityList[],14,0)="Yes"," "&amp;Timeline,IF(VLOOKUP(L26,ActivityList[],14,0)="Figure"," "&amp;Timeline&amp;Figure,""))</f>
        <v xml:space="preserve"> 1/10 | pp.147-148</v>
      </c>
      <c r="E26" s="112" t="str">
        <f>IF(E$43="",IF(VLOOKUP(M26,ActivityList[],10,0)="Planned",Planned&amp;IF(VLOOKUP(M26,ActivityList[],12,0)="Yes",Moved,"")&amp;" __/__ ",IF(VLOOKUP(M26,ActivityList[],10,0)="Completed",Completed&amp;" ",Revoked&amp;" ")),IF(VLOOKUP(M26,ActivityList[],10,0)="Revoked",Revoked&amp;" ",TEXT(VLOOKUP(M26,ActivityList[],11,0)," d/m | ")))&amp;VLOOKUP(M26,ActivityList[],8,0)&amp;IF(VLOOKUP(M26,ActivityList[],13,0)="Yes"," "&amp;Map,"")&amp;IF(VLOOKUP(M26,ActivityList[],14,0)="Yes"," "&amp;Timeline,IF(VLOOKUP(M26,ActivityList[],14,0)="Figure"," "&amp;Timeline&amp;Figure,""))</f>
        <v>Ǻ pp.149-154</v>
      </c>
      <c r="F26" s="141" t="str">
        <f>IF(F$43="",IF(VLOOKUP(N26,ActivityList[],10,0)="Planned",Planned&amp;IF(VLOOKUP(N26,ActivityList[],12,0)="Yes",Moved,"")&amp;" __/__ ",IF(VLOOKUP(N26,ActivityList[],10,0)="Completed",Completed&amp;" ",Revoked&amp;" ")),IF(VLOOKUP(N26,ActivityList[],10,0)="Revoked",Revoked&amp;" ",TEXT(VLOOKUP(N26,ActivityList[],11,0)," d/m | ")))&amp;VLOOKUP(N26,ActivityList[],8,0)&amp;IF(VLOOKUP(N26,ActivityList[],13,0)="Yes"," "&amp;Map,"")&amp;IF(VLOOKUP(N26,ActivityList[],14,0)="Yes"," "&amp;Timeline,IF(VLOOKUP(N26,ActivityList[],14,0)="Figure"," "&amp;Timeline&amp;Figure,""))</f>
        <v>ƒ __/__ Journal L.10</v>
      </c>
      <c r="G26" s="112" t="str">
        <f>IF(G$43="",IF(VLOOKUP(O26,ActivityList[],10,0)="Planned",Planned&amp;IF(VLOOKUP(O26,ActivityList[],12,0)="Yes",Moved,"")&amp;" __/__ ",IF(VLOOKUP(O26,ActivityList[],10,0)="Completed",Completed&amp;" ",Revoked&amp;" ")),IF(VLOOKUP(O26,ActivityList[],10,0)="Revoked",Revoked&amp;" ",TEXT(VLOOKUP(O26,ActivityList[],11,0)," d/m | ")))&amp;VLOOKUP(O26,ActivityList[],8,0)&amp;IF(VLOOKUP(O26,ActivityList[],13,0)="Yes"," "&amp;Map,"")&amp;IF(VLOOKUP(O26,ActivityList[],14,0)="Yes"," "&amp;Timeline,IF(VLOOKUP(O26,ActivityList[],14,0)="Figure"," "&amp;Timeline&amp;Figure,""))</f>
        <v>ƒ __/__ pp.155-160</v>
      </c>
      <c r="H26" s="121" t="e">
        <f>IF(H$43="",IF(VLOOKUP(P26,ActivityList[],10,0)="Planned",Planned&amp;IF(VLOOKUP(P26,ActivityList[],12,0)="Yes",Moved,"")&amp;" __/__ ",IF(VLOOKUP(P26,ActivityList[],10,0)="Completed",Completed&amp;" ",Revoked&amp;" ")),IF(VLOOKUP(P26,ActivityList[],10,0)="Revoked",Revoked&amp;" ",TEXT(VLOOKUP(P26,ActivityList[],11,0)," d/m | ")))&amp;VLOOKUP(P26,ActivityList[],8,0)&amp;IF(VLOOKUP(P26,ActivityList[],13,0)="Yes"," "&amp;Map,"")&amp;IF(VLOOKUP(P26,ActivityList[],14,0)="Yes"," "&amp;Timeline,IF(VLOOKUP(P26,ActivityList[],14,0)="Figure"," "&amp;Timeline&amp;Figure,""))</f>
        <v>#N/A</v>
      </c>
      <c r="J26" s="65" t="str">
        <f t="shared" si="10"/>
        <v>Science</v>
      </c>
      <c r="K26" s="55" t="str">
        <f t="shared" si="0"/>
        <v>+ Zoology 1</v>
      </c>
      <c r="L26" s="55" t="str">
        <f t="shared" si="11"/>
        <v>Science+ Zoology 121</v>
      </c>
      <c r="M26" s="55" t="str">
        <f t="shared" si="11"/>
        <v>Science+ Zoology 122</v>
      </c>
      <c r="N26" s="55" t="str">
        <f t="shared" si="11"/>
        <v>Science+ Zoology 123</v>
      </c>
      <c r="O26" s="55" t="str">
        <f t="shared" si="11"/>
        <v>Science+ Zoology 124</v>
      </c>
      <c r="P26" s="55" t="str">
        <f t="shared" si="11"/>
        <v>Science+ Zoology 125</v>
      </c>
      <c r="Q26" s="55" t="s">
        <v>76</v>
      </c>
      <c r="R26" s="66">
        <f>IF(R$4&gt;0,IF(ISNA(VLOOKUP(L26,ActivityList[],10,0)),"No Activity",IF(VLOOKUP(L26,ActivityList[],10,0)="Completed",VLOOKUP(L26,ActivityList[],11,0),VLOOKUP(L26,ActivityList[],10,0))),"No Class")</f>
        <v>43374</v>
      </c>
      <c r="S26" s="66">
        <f>IF(S$4&gt;0,IF(ISNA(VLOOKUP(M26,ActivityList[],10,0)),"No Activity",IF(VLOOKUP(M26,ActivityList[],10,0)="Completed",VLOOKUP(M26,ActivityList[],11,0),VLOOKUP(M26,ActivityList[],10,0))),"No Class")</f>
        <v>43376</v>
      </c>
      <c r="T26" s="66" t="str">
        <f>IF(T$4&gt;0,IF(ISNA(VLOOKUP(N26,ActivityList[],10,0)),"No Activity",IF(VLOOKUP(N26,ActivityList[],10,0)="Completed",VLOOKUP(N26,ActivityList[],11,0),VLOOKUP(N26,ActivityList[],10,0))),"No Class")</f>
        <v>Planned</v>
      </c>
      <c r="U26" s="66" t="str">
        <f>IF(U$4&gt;0,IF(ISNA(VLOOKUP(O26,ActivityList[],10,0)),"No Activity",IF(VLOOKUP(O26,ActivityList[],10,0)="Completed",VLOOKUP(O26,ActivityList[],11,0),VLOOKUP(O26,ActivityList[],10,0))),"No Class")</f>
        <v>Planned</v>
      </c>
      <c r="V26" s="66" t="str">
        <f>IF(V$4&gt;0,IF(ISNA(VLOOKUP(P26,ActivityList[],10,0)),"No Activity",IF(VLOOKUP(P26,ActivityList[],10,0)="Completed",VLOOKUP(P26,ActivityList[],11,0),VLOOKUP(P26,ActivityList[],10,0))),"No Class")</f>
        <v>No Activity</v>
      </c>
    </row>
    <row r="27" spans="1:22" x14ac:dyDescent="0.25">
      <c r="A27" s="269"/>
      <c r="B27" s="137"/>
      <c r="C27" s="228" t="s">
        <v>2304</v>
      </c>
      <c r="D27" s="147" t="e">
        <f>IF(D$43="",IF(VLOOKUP(L27,ActivityList[],10,0)="Planned",Planned&amp;IF(VLOOKUP(L27,ActivityList[],12,0)="Yes",Moved,"")&amp;" __/__ ",IF(VLOOKUP(L27,ActivityList[],10,0)="Completed",Completed&amp;" ",Revoked&amp;" ")),IF(VLOOKUP(L27,ActivityList[],10,0)="Revoked",Revoked&amp;" ",TEXT(VLOOKUP(L27,ActivityList[],11,0)," d/m | ")))&amp;VLOOKUP(L27,ActivityList[],8,0)&amp;IF(VLOOKUP(L27,ActivityList[],13,0)="Yes"," "&amp;Map,"")&amp;IF(VLOOKUP(L27,ActivityList[],14,0)="Yes"," "&amp;Timeline,IF(VLOOKUP(L27,ActivityList[],14,0)="Figure"," "&amp;Timeline&amp;Figure,""))</f>
        <v>#N/A</v>
      </c>
      <c r="E27" s="147" t="str">
        <f>IF(E$43="",IF(VLOOKUP(M27,ActivityList[],10,0)="Planned",Planned&amp;IF(VLOOKUP(M27,ActivityList[],12,0)="Yes",Moved,"")&amp;" __/__ ",IF(VLOOKUP(M27,ActivityList[],10,0)="Completed",Completed&amp;" ",Revoked&amp;" ")),IF(VLOOKUP(M27,ActivityList[],10,0)="Revoked",Revoked&amp;" ",TEXT(VLOOKUP(M27,ActivityList[],11,0)," d/m | ")))&amp;VLOOKUP(M27,ActivityList[],8,0)&amp;IF(VLOOKUP(M27,ActivityList[],13,0)="Yes"," "&amp;Map,"")&amp;IF(VLOOKUP(M27,ActivityList[],14,0)="Yes"," "&amp;Timeline,IF(VLOOKUP(M27,ActivityList[],14,0)="Figure"," "&amp;Timeline&amp;Figure,""))</f>
        <v>Ǻ pp.16-19</v>
      </c>
      <c r="F27" s="147" t="str">
        <f>IF(F$43="",IF(VLOOKUP(N27,ActivityList[],10,0)="Planned",Planned&amp;IF(VLOOKUP(N27,ActivityList[],12,0)="Yes",Moved,"")&amp;" __/__ ",IF(VLOOKUP(N27,ActivityList[],10,0)="Completed",Completed&amp;" ",Revoked&amp;" ")),IF(VLOOKUP(N27,ActivityList[],10,0)="Revoked",Revoked&amp;" ",TEXT(VLOOKUP(N27,ActivityList[],11,0)," d/m | ")))&amp;VLOOKUP(N27,ActivityList[],8,0)&amp;IF(VLOOKUP(N27,ActivityList[],13,0)="Yes"," "&amp;Map,"")&amp;IF(VLOOKUP(N27,ActivityList[],14,0)="Yes"," "&amp;Timeline,IF(VLOOKUP(N27,ActivityList[],14,0)="Figure"," "&amp;Timeline&amp;Figure,""))</f>
        <v>ƒ __/__ pp.20-21</v>
      </c>
      <c r="G27" s="147" t="e">
        <f>IF(G$43="",IF(VLOOKUP(O27,ActivityList[],10,0)="Planned",Planned&amp;IF(VLOOKUP(O27,ActivityList[],12,0)="Yes",Moved,"")&amp;" __/__ ",IF(VLOOKUP(O27,ActivityList[],10,0)="Completed",Completed&amp;" ",Revoked&amp;" ")),IF(VLOOKUP(O27,ActivityList[],10,0)="Revoked",Revoked&amp;" ",TEXT(VLOOKUP(O27,ActivityList[],11,0)," d/m | ")))&amp;VLOOKUP(O27,ActivityList[],8,0)&amp;IF(VLOOKUP(O27,ActivityList[],13,0)="Yes"," "&amp;Map,"")&amp;IF(VLOOKUP(O27,ActivityList[],14,0)="Yes"," "&amp;Timeline,IF(VLOOKUP(O27,ActivityList[],14,0)="Figure"," "&amp;Timeline&amp;Figure,""))</f>
        <v>#N/A</v>
      </c>
      <c r="H27" s="125" t="e">
        <f>IF(H$43="",IF(VLOOKUP(P27,ActivityList[],10,0)="Planned",Planned&amp;IF(VLOOKUP(P27,ActivityList[],12,0)="Yes",Moved,"")&amp;" __/__ ",IF(VLOOKUP(P27,ActivityList[],10,0)="Completed",Completed&amp;" ",Revoked&amp;" ")),IF(VLOOKUP(P27,ActivityList[],10,0)="Revoked",Revoked&amp;" ",TEXT(VLOOKUP(P27,ActivityList[],11,0)," d/m | ")))&amp;VLOOKUP(P27,ActivityList[],8,0)&amp;IF(VLOOKUP(P27,ActivityList[],13,0)="Yes"," "&amp;Map,"")&amp;IF(VLOOKUP(P27,ActivityList[],14,0)="Yes"," "&amp;Timeline,IF(VLOOKUP(P27,ActivityList[],14,0)="Figure"," "&amp;Timeline&amp;Figure,""))</f>
        <v>#N/A</v>
      </c>
      <c r="J27" s="65" t="str">
        <f t="shared" si="10"/>
        <v>Science</v>
      </c>
      <c r="K27" s="65" t="str">
        <f t="shared" si="0"/>
        <v>Usborne: Human Body</v>
      </c>
      <c r="L27" s="65" t="str">
        <f t="shared" si="11"/>
        <v>ScienceUsborne: Human Body21</v>
      </c>
      <c r="M27" s="65" t="str">
        <f t="shared" si="11"/>
        <v>ScienceUsborne: Human Body22</v>
      </c>
      <c r="N27" s="65" t="str">
        <f t="shared" si="11"/>
        <v>ScienceUsborne: Human Body23</v>
      </c>
      <c r="O27" s="65" t="str">
        <f t="shared" si="11"/>
        <v>ScienceUsborne: Human Body24</v>
      </c>
      <c r="P27" s="65" t="str">
        <f t="shared" si="11"/>
        <v>ScienceUsborne: Human Body25</v>
      </c>
      <c r="Q27" s="65"/>
      <c r="R27" s="66" t="str">
        <f>IF(ISNA(VLOOKUP(L27,ActivityList[],10,0)),"",IF(ISBLANK(VLOOKUP(L27,ActivityList[],10,0)),"",VLOOKUP(L27,ActivityList[],10,0)))</f>
        <v/>
      </c>
      <c r="S27" s="66" t="str">
        <f>IF(ISNA(VLOOKUP(M27,ActivityList[],10,0)),"",IF(ISBLANK(VLOOKUP(M27,ActivityList[],10,0)),"",VLOOKUP(M27,ActivityList[],10,0)))</f>
        <v>Completed</v>
      </c>
      <c r="T27" s="66" t="str">
        <f>IF(ISNA(VLOOKUP(N27,ActivityList[],10,0)),"",IF(ISBLANK(VLOOKUP(N27,ActivityList[],10,0)),"",VLOOKUP(N27,ActivityList[],10,0)))</f>
        <v>Planned</v>
      </c>
      <c r="U27" s="66" t="str">
        <f>IF(ISNA(VLOOKUP(O27,ActivityList[],10,0)),"",IF(ISBLANK(VLOOKUP(O27,ActivityList[],10,0)),"",VLOOKUP(O27,ActivityList[],10,0)))</f>
        <v/>
      </c>
      <c r="V27" s="66" t="str">
        <f>IF(ISNA(VLOOKUP(P27,ActivityList[],10,0)),"",IF(ISBLANK(VLOOKUP(P27,ActivityList[],10,0)),"",VLOOKUP(P27,ActivityList[],10,0)))</f>
        <v/>
      </c>
    </row>
    <row r="28" spans="1:22" ht="15.75" thickBot="1" x14ac:dyDescent="0.3">
      <c r="A28" s="269"/>
      <c r="B28" s="137"/>
      <c r="C28" s="149" t="s">
        <v>2365</v>
      </c>
      <c r="D28" s="147" t="str">
        <f>IF(D$43="",IF(VLOOKUP(L28,ActivityList[],10,0)="Planned",Planned&amp;IF(VLOOKUP(L28,ActivityList[],12,0)="Yes",Moved,"")&amp;" __/__ ",IF(VLOOKUP(L28,ActivityList[],10,0)="Completed",Completed&amp;" ",Revoked&amp;" ")),IF(VLOOKUP(L28,ActivityList[],10,0)="Revoked",Revoked&amp;" ",TEXT(VLOOKUP(L28,ActivityList[],11,0)," d/m | ")))&amp;VLOOKUP(L28,ActivityList[],8,0)&amp;IF(VLOOKUP(L28,ActivityList[],13,0)="Yes"," "&amp;Map,"")&amp;IF(VLOOKUP(L28,ActivityList[],14,0)="Yes"," "&amp;Timeline,IF(VLOOKUP(L28,ActivityList[],14,0)="Figure"," "&amp;Timeline&amp;Figure,""))</f>
        <v xml:space="preserve"> 1/10 | pp.54-58</v>
      </c>
      <c r="E28" s="147" t="e">
        <f>IF(E$43="",IF(VLOOKUP(M28,ActivityList[],10,0)="Planned",Planned&amp;IF(VLOOKUP(M28,ActivityList[],12,0)="Yes",Moved,"")&amp;" __/__ ",IF(VLOOKUP(M28,ActivityList[],10,0)="Completed",Completed&amp;" ",Revoked&amp;" ")),IF(VLOOKUP(M28,ActivityList[],10,0)="Revoked",Revoked&amp;" ",TEXT(VLOOKUP(M28,ActivityList[],11,0)," d/m | ")))&amp;VLOOKUP(M28,ActivityList[],8,0)&amp;IF(VLOOKUP(M28,ActivityList[],13,0)="Yes"," "&amp;Map,"")&amp;IF(VLOOKUP(M28,ActivityList[],14,0)="Yes"," "&amp;Timeline,IF(VLOOKUP(M28,ActivityList[],14,0)="Figure"," "&amp;Timeline&amp;Figure,""))</f>
        <v>#N/A</v>
      </c>
      <c r="F28" s="147" t="e">
        <f>IF(F$43="",IF(VLOOKUP(N28,ActivityList[],10,0)="Planned",Planned&amp;IF(VLOOKUP(N28,ActivityList[],12,0)="Yes",Moved,"")&amp;" __/__ ",IF(VLOOKUP(N28,ActivityList[],10,0)="Completed",Completed&amp;" ",Revoked&amp;" ")),IF(VLOOKUP(N28,ActivityList[],10,0)="Revoked",Revoked&amp;" ",TEXT(VLOOKUP(N28,ActivityList[],11,0)," d/m | ")))&amp;VLOOKUP(N28,ActivityList[],8,0)&amp;IF(VLOOKUP(N28,ActivityList[],13,0)="Yes"," "&amp;Map,"")&amp;IF(VLOOKUP(N28,ActivityList[],14,0)="Yes"," "&amp;Timeline,IF(VLOOKUP(N28,ActivityList[],14,0)="Figure"," "&amp;Timeline&amp;Figure,""))</f>
        <v>#N/A</v>
      </c>
      <c r="G28" s="147" t="str">
        <f>IF(G$43="",IF(VLOOKUP(O28,ActivityList[],10,0)="Planned",Planned&amp;IF(VLOOKUP(O28,ActivityList[],12,0)="Yes",Moved,"")&amp;" __/__ ",IF(VLOOKUP(O28,ActivityList[],10,0)="Completed",Completed&amp;" ",Revoked&amp;" ")),IF(VLOOKUP(O28,ActivityList[],10,0)="Revoked",Revoked&amp;" ",TEXT(VLOOKUP(O28,ActivityList[],11,0)," d/m | ")))&amp;VLOOKUP(O28,ActivityList[],8,0)&amp;IF(VLOOKUP(O28,ActivityList[],13,0)="Yes"," "&amp;Map,"")&amp;IF(VLOOKUP(O28,ActivityList[],14,0)="Yes"," "&amp;Timeline,IF(VLOOKUP(O28,ActivityList[],14,0)="Figure"," "&amp;Timeline&amp;Figure,""))</f>
        <v>ƒ __/__ pp.21-25</v>
      </c>
      <c r="H28" s="125" t="str">
        <f>IF(H$43="",IF(VLOOKUP(P28,ActivityList[],10,0)="Planned",Planned&amp;IF(VLOOKUP(P28,ActivityList[],12,0)="Yes",Moved,"")&amp;" __/__ ",IF(VLOOKUP(P28,ActivityList[],10,0)="Completed",Completed&amp;" ",Revoked&amp;" ")),IF(VLOOKUP(P28,ActivityList[],10,0)="Revoked",Revoked&amp;" ",TEXT(VLOOKUP(P28,ActivityList[],11,0)," d/m | ")))&amp;VLOOKUP(P28,ActivityList[],8,0)&amp;IF(VLOOKUP(P28,ActivityList[],13,0)="Yes"," "&amp;Map,"")&amp;IF(VLOOKUP(P28,ActivityList[],14,0)="Yes"," "&amp;Timeline,IF(VLOOKUP(P28,ActivityList[],14,0)="Figure"," "&amp;Timeline&amp;Figure,""))</f>
        <v>ƒ __/__ pp.26-30</v>
      </c>
      <c r="J28" s="65" t="str">
        <f t="shared" si="10"/>
        <v>Science</v>
      </c>
      <c r="K28" s="65" t="str">
        <f t="shared" si="0"/>
        <v>Blood &amp; Guts</v>
      </c>
      <c r="L28" s="65" t="str">
        <f t="shared" si="11"/>
        <v>ScienceBlood &amp; Guts21</v>
      </c>
      <c r="M28" s="65" t="str">
        <f t="shared" si="11"/>
        <v>ScienceBlood &amp; Guts22</v>
      </c>
      <c r="N28" s="65" t="str">
        <f t="shared" si="11"/>
        <v>ScienceBlood &amp; Guts23</v>
      </c>
      <c r="O28" s="65" t="str">
        <f t="shared" si="11"/>
        <v>ScienceBlood &amp; Guts24</v>
      </c>
      <c r="P28" s="65" t="str">
        <f t="shared" si="11"/>
        <v>ScienceBlood &amp; Guts25</v>
      </c>
      <c r="Q28" s="65"/>
      <c r="R28" s="66" t="str">
        <f>IF(ISNA(VLOOKUP(L28,ActivityList[],10,0)),"",IF(ISBLANK(VLOOKUP(L28,ActivityList[],10,0)),"",VLOOKUP(L28,ActivityList[],10,0)))</f>
        <v>Completed</v>
      </c>
      <c r="S28" s="66" t="str">
        <f>IF(ISNA(VLOOKUP(M28,ActivityList[],10,0)),"",IF(ISBLANK(VLOOKUP(M28,ActivityList[],10,0)),"",VLOOKUP(M28,ActivityList[],10,0)))</f>
        <v/>
      </c>
      <c r="T28" s="66" t="str">
        <f>IF(ISNA(VLOOKUP(N28,ActivityList[],10,0)),"",IF(ISBLANK(VLOOKUP(N28,ActivityList[],10,0)),"",VLOOKUP(N28,ActivityList[],10,0)))</f>
        <v/>
      </c>
      <c r="U28" s="66" t="str">
        <f>IF(ISNA(VLOOKUP(O28,ActivityList[],10,0)),"",IF(ISBLANK(VLOOKUP(O28,ActivityList[],10,0)),"",VLOOKUP(O28,ActivityList[],10,0)))</f>
        <v>Planned</v>
      </c>
      <c r="V28" s="66" t="str">
        <f>IF(ISNA(VLOOKUP(P28,ActivityList[],10,0)),"",IF(ISBLANK(VLOOKUP(P28,ActivityList[],10,0)),"",VLOOKUP(P28,ActivityList[],10,0)))</f>
        <v>Planned</v>
      </c>
    </row>
    <row r="29" spans="1:22" ht="15" customHeight="1" thickBot="1" x14ac:dyDescent="0.3">
      <c r="A29" s="275" t="s">
        <v>7</v>
      </c>
      <c r="B29" s="229"/>
      <c r="C29" s="166" t="s">
        <v>3500</v>
      </c>
      <c r="D29" s="154" t="str">
        <f>IF(D$43="",IF(VLOOKUP(L29,ActivityList[],10,0)="Planned",Planned&amp;IF(VLOOKUP(L29,ActivityList[],12,0)="Yes",Moved,"")&amp;" __/__ ",IF(VLOOKUP(L29,ActivityList[],10,0)="Completed",Completed&amp;" ",Revoked&amp;" ")),IF(VLOOKUP(L29,ActivityList[],10,0)="Revoked",Revoked&amp;" ",TEXT(VLOOKUP(L29,ActivityList[],11,0)," d/m | ")))&amp;VLOOKUP(L29,ActivityList[],8,0)&amp;IF(VLOOKUP(L29,ActivityList[],13,0)="Yes"," "&amp;Map,"")&amp;IF(VLOOKUP(L29,ActivityList[],14,0)="Yes"," "&amp;Timeline,IF(VLOOKUP(L29,ActivityList[],14,0)="Figure"," "&amp;Timeline&amp;Figure,""))</f>
        <v xml:space="preserve"> 1/10 | T.1</v>
      </c>
      <c r="E29" s="154" t="str">
        <f>IF(E$43="",IF(VLOOKUP(M29,ActivityList[],10,0)="Planned",Planned&amp;IF(VLOOKUP(M29,ActivityList[],12,0)="Yes",Moved,"")&amp;" __/__ ",IF(VLOOKUP(M29,ActivityList[],10,0)="Completed",Completed&amp;" ",Revoked&amp;" ")),IF(VLOOKUP(M29,ActivityList[],10,0)="Revoked",Revoked&amp;" ",TEXT(VLOOKUP(M29,ActivityList[],11,0)," d/m | ")))&amp;VLOOKUP(M29,ActivityList[],8,0)&amp;IF(VLOOKUP(M29,ActivityList[],13,0)="Yes"," "&amp;Map,"")&amp;IF(VLOOKUP(M29,ActivityList[],14,0)="Yes"," "&amp;Timeline,IF(VLOOKUP(M29,ActivityList[],14,0)="Figure"," "&amp;Timeline&amp;Figure,""))</f>
        <v>Ǻ L.11-12</v>
      </c>
      <c r="F29" s="154" t="str">
        <f>IF(F$43="",IF(VLOOKUP(N29,ActivityList[],10,0)="Planned",Planned&amp;IF(VLOOKUP(N29,ActivityList[],12,0)="Yes",Moved,"")&amp;" __/__ ",IF(VLOOKUP(N29,ActivityList[],10,0)="Completed",Completed&amp;" ",Revoked&amp;" ")),IF(VLOOKUP(N29,ActivityList[],10,0)="Revoked",Revoked&amp;" ",TEXT(VLOOKUP(N29,ActivityList[],11,0)," d/m | ")))&amp;VLOOKUP(N29,ActivityList[],8,0)&amp;IF(VLOOKUP(N29,ActivityList[],13,0)="Yes"," "&amp;Map,"")&amp;IF(VLOOKUP(N29,ActivityList[],14,0)="Yes"," "&amp;Timeline,IF(VLOOKUP(N29,ActivityList[],14,0)="Figure"," "&amp;Timeline&amp;Figure,""))</f>
        <v>Ǻ L.13-14</v>
      </c>
      <c r="G29" s="154" t="str">
        <f>IF(G$43="",IF(VLOOKUP(O29,ActivityList[],10,0)="Planned",Planned&amp;IF(VLOOKUP(O29,ActivityList[],12,0)="Yes",Moved,"")&amp;" __/__ ",IF(VLOOKUP(O29,ActivityList[],10,0)="Completed",Completed&amp;" ",Revoked&amp;" ")),IF(VLOOKUP(O29,ActivityList[],10,0)="Revoked",Revoked&amp;" ",TEXT(VLOOKUP(O29,ActivityList[],11,0)," d/m | ")))&amp;VLOOKUP(O29,ActivityList[],8,0)&amp;IF(VLOOKUP(O29,ActivityList[],13,0)="Yes"," "&amp;Map,"")&amp;IF(VLOOKUP(O29,ActivityList[],14,0)="Yes"," "&amp;Timeline,IF(VLOOKUP(O29,ActivityList[],14,0)="Figure"," "&amp;Timeline&amp;Figure,""))</f>
        <v>ƒ __/__ L.15-16</v>
      </c>
      <c r="H29" s="155" t="str">
        <f>IF(H$43="",IF(VLOOKUP(P29,ActivityList[],10,0)="Planned",Planned&amp;IF(VLOOKUP(P29,ActivityList[],12,0)="Yes",Moved,"")&amp;" __/__ ",IF(VLOOKUP(P29,ActivityList[],10,0)="Completed",Completed&amp;" ",Revoked&amp;" ")),IF(VLOOKUP(P29,ActivityList[],10,0)="Revoked",Revoked&amp;" ",TEXT(VLOOKUP(P29,ActivityList[],11,0)," d/m | ")))&amp;VLOOKUP(P29,ActivityList[],8,0)&amp;IF(VLOOKUP(P29,ActivityList[],13,0)="Yes"," "&amp;Map,"")&amp;IF(VLOOKUP(P29,ActivityList[],14,0)="Yes"," "&amp;Timeline,IF(VLOOKUP(P29,ActivityList[],14,0)="Figure"," "&amp;Timeline&amp;Figure,""))</f>
        <v>ƒ __/__ L.17-18</v>
      </c>
      <c r="J29" s="65" t="str">
        <f>IF(ISBLANK(A29),#REF!,A29)</f>
        <v>Math</v>
      </c>
      <c r="K29" s="65" t="str">
        <f t="shared" si="0"/>
        <v>Horizons: Math 4</v>
      </c>
      <c r="L29" s="65" t="str">
        <f t="shared" si="11"/>
        <v>MathHorizons: Math 421</v>
      </c>
      <c r="M29" s="65" t="str">
        <f t="shared" si="11"/>
        <v>MathHorizons: Math 422</v>
      </c>
      <c r="N29" s="65" t="str">
        <f t="shared" si="11"/>
        <v>MathHorizons: Math 423</v>
      </c>
      <c r="O29" s="65" t="str">
        <f t="shared" si="11"/>
        <v>MathHorizons: Math 424</v>
      </c>
      <c r="P29" s="65" t="str">
        <f t="shared" si="11"/>
        <v>MathHorizons: Math 425</v>
      </c>
      <c r="Q29" s="65"/>
      <c r="R29" s="66">
        <f>IF(R$4&gt;0,IF(ISNA(VLOOKUP(L29,ActivityList[],10,0)),"No Activity",IF(VLOOKUP(L29,ActivityList[],10,0)="Completed",VLOOKUP(L29,ActivityList[],11,0),VLOOKUP(L29,ActivityList[],10,0))),"No Class")</f>
        <v>43374</v>
      </c>
      <c r="S29" s="66">
        <f>IF(S$4&gt;0,IF(ISNA(VLOOKUP(M29,ActivityList[],10,0)),"No Activity",IF(VLOOKUP(M29,ActivityList[],10,0)="Completed",VLOOKUP(M29,ActivityList[],11,0),VLOOKUP(M29,ActivityList[],10,0))),"No Class")</f>
        <v>43375</v>
      </c>
      <c r="T29" s="66">
        <f>IF(T$4&gt;0,IF(ISNA(VLOOKUP(N29,ActivityList[],10,0)),"No Activity",IF(VLOOKUP(N29,ActivityList[],10,0)="Completed",VLOOKUP(N29,ActivityList[],11,0),VLOOKUP(N29,ActivityList[],10,0))),"No Class")</f>
        <v>43376</v>
      </c>
      <c r="U29" s="66" t="str">
        <f>IF(U$4&gt;0,IF(ISNA(VLOOKUP(O29,ActivityList[],10,0)),"No Activity",IF(VLOOKUP(O29,ActivityList[],10,0)="Completed",VLOOKUP(O29,ActivityList[],11,0),VLOOKUP(O29,ActivityList[],10,0))),"No Class")</f>
        <v>Planned</v>
      </c>
      <c r="V29" s="66" t="str">
        <f>IF(V$4&gt;0,IF(ISNA(VLOOKUP(P29,ActivityList[],10,0)),"No Activity",IF(VLOOKUP(P29,ActivityList[],10,0)="Completed",VLOOKUP(P29,ActivityList[],11,0),VLOOKUP(P29,ActivityList[],10,0))),"No Class")</f>
        <v>Planned</v>
      </c>
    </row>
    <row r="30" spans="1:22" ht="15" customHeight="1" thickBot="1" x14ac:dyDescent="0.3">
      <c r="A30" s="259"/>
      <c r="B30" s="233"/>
      <c r="C30" s="234" t="s">
        <v>3499</v>
      </c>
      <c r="D30" s="235" t="str">
        <f>IF(D$43="",IF(VLOOKUP(L30,ActivityList[],10,0)="Planned",Planned&amp;IF(VLOOKUP(L30,ActivityList[],12,0)="Yes",Moved,"")&amp;" __/__ ",IF(VLOOKUP(L30,ActivityList[],10,0)="Completed",Completed&amp;" ",Revoked&amp;" ")),IF(VLOOKUP(L30,ActivityList[],10,0)="Revoked",Revoked&amp;" ",TEXT(VLOOKUP(L30,ActivityList[],11,0)," d/m | ")))&amp;VLOOKUP(L30,ActivityList[],8,0)&amp;IF(VLOOKUP(L30,ActivityList[],13,0)="Yes"," "&amp;Map,"")&amp;IF(VLOOKUP(L30,ActivityList[],14,0)="Yes"," "&amp;Timeline,IF(VLOOKUP(L30,ActivityList[],14,0)="Figure"," "&amp;Timeline&amp;Figure,""))</f>
        <v xml:space="preserve"> 1/10 | L.135-136</v>
      </c>
      <c r="E30" s="235" t="str">
        <f>IF(E$43="",IF(VLOOKUP(M30,ActivityList[],10,0)="Planned",Planned&amp;IF(VLOOKUP(M30,ActivityList[],12,0)="Yes",Moved,"")&amp;" __/__ ",IF(VLOOKUP(M30,ActivityList[],10,0)="Completed",Completed&amp;" ",Revoked&amp;" ")),IF(VLOOKUP(M30,ActivityList[],10,0)="Revoked",Revoked&amp;" ",TEXT(VLOOKUP(M30,ActivityList[],11,0)," d/m | ")))&amp;VLOOKUP(M30,ActivityList[],8,0)&amp;IF(VLOOKUP(M30,ActivityList[],13,0)="Yes"," "&amp;Map,"")&amp;IF(VLOOKUP(M30,ActivityList[],14,0)="Yes"," "&amp;Timeline,IF(VLOOKUP(M30,ActivityList[],14,0)="Figure"," "&amp;Timeline&amp;Figure,""))</f>
        <v>Ǻ L.137-138</v>
      </c>
      <c r="F30" s="235" t="str">
        <f>IF(F$43="",IF(VLOOKUP(N30,ActivityList[],10,0)="Planned",Planned&amp;IF(VLOOKUP(N30,ActivityList[],12,0)="Yes",Moved,"")&amp;" __/__ ",IF(VLOOKUP(N30,ActivityList[],10,0)="Completed",Completed&amp;" ",Revoked&amp;" ")),IF(VLOOKUP(N30,ActivityList[],10,0)="Revoked",Revoked&amp;" ",TEXT(VLOOKUP(N30,ActivityList[],11,0)," d/m | ")))&amp;VLOOKUP(N30,ActivityList[],8,0)&amp;IF(VLOOKUP(N30,ActivityList[],13,0)="Yes"," "&amp;Map,"")&amp;IF(VLOOKUP(N30,ActivityList[],14,0)="Yes"," "&amp;Timeline,IF(VLOOKUP(N30,ActivityList[],14,0)="Figure"," "&amp;Timeline&amp;Figure,""))</f>
        <v>ƒ __/__ L.139-140</v>
      </c>
      <c r="G30" s="235" t="str">
        <f>IF(G$43="",IF(VLOOKUP(O30,ActivityList[],10,0)="Planned",Planned&amp;IF(VLOOKUP(O30,ActivityList[],12,0)="Yes",Moved,"")&amp;" __/__ ",IF(VLOOKUP(O30,ActivityList[],10,0)="Completed",Completed&amp;" ",Revoked&amp;" ")),IF(VLOOKUP(O30,ActivityList[],10,0)="Revoked",Revoked&amp;" ",TEXT(VLOOKUP(O30,ActivityList[],11,0)," d/m | ")))&amp;VLOOKUP(O30,ActivityList[],8,0)&amp;IF(VLOOKUP(O30,ActivityList[],13,0)="Yes"," "&amp;Map,"")&amp;IF(VLOOKUP(O30,ActivityList[],14,0)="Yes"," "&amp;Timeline,IF(VLOOKUP(O30,ActivityList[],14,0)="Figure"," "&amp;Timeline&amp;Figure,""))</f>
        <v>ƒ __/__ T.14</v>
      </c>
      <c r="H30" s="194" t="str">
        <f>IF(H$43="",IF(VLOOKUP(P30,ActivityList[],10,0)="Planned",Planned&amp;IF(VLOOKUP(P30,ActivityList[],12,0)="Yes",Moved,"")&amp;" __/__ ",IF(VLOOKUP(P30,ActivityList[],10,0)="Completed",Completed&amp;" ",Revoked&amp;" ")),IF(VLOOKUP(P30,ActivityList[],10,0)="Revoked",Revoked&amp;" ",TEXT(VLOOKUP(P30,ActivityList[],11,0)," d/m | ")))&amp;VLOOKUP(P30,ActivityList[],8,0)&amp;IF(VLOOKUP(P30,ActivityList[],13,0)="Yes"," "&amp;Map,"")&amp;IF(VLOOKUP(P30,ActivityList[],14,0)="Yes"," "&amp;Timeline,IF(VLOOKUP(P30,ActivityList[],14,0)="Figure"," "&amp;Timeline&amp;Figure,""))</f>
        <v>ƒ __/__ L.141-142</v>
      </c>
      <c r="J30" s="65" t="str">
        <f>IF(ISBLANK(A30),J29,A30)</f>
        <v>Math</v>
      </c>
      <c r="K30" s="104" t="str">
        <f>C30</f>
        <v>Horizons: Math 6</v>
      </c>
      <c r="L30" s="104" t="str">
        <f t="shared" ref="L30:P39" si="12">$J30&amp;$K30&amp;L$4</f>
        <v>MathHorizons: Math 621</v>
      </c>
      <c r="M30" s="104" t="str">
        <f t="shared" si="12"/>
        <v>MathHorizons: Math 622</v>
      </c>
      <c r="N30" s="104" t="str">
        <f t="shared" si="12"/>
        <v>MathHorizons: Math 623</v>
      </c>
      <c r="O30" s="104" t="str">
        <f t="shared" si="12"/>
        <v>MathHorizons: Math 624</v>
      </c>
      <c r="P30" s="104" t="str">
        <f t="shared" si="12"/>
        <v>MathHorizons: Math 625</v>
      </c>
      <c r="Q30" s="104"/>
      <c r="R30" s="66">
        <f>IF(R$4&gt;0,IF(ISNA(VLOOKUP(L30,ActivityList[],10,0)),"No Activity",IF(VLOOKUP(L30,ActivityList[],10,0)="Completed",VLOOKUP(L30,ActivityList[],11,0),VLOOKUP(L30,ActivityList[],10,0))),"No Class")</f>
        <v>43374</v>
      </c>
      <c r="S30" s="66">
        <f>IF(S$4&gt;0,IF(ISNA(VLOOKUP(M30,ActivityList[],10,0)),"No Activity",IF(VLOOKUP(M30,ActivityList[],10,0)="Completed",VLOOKUP(M30,ActivityList[],11,0),VLOOKUP(M30,ActivityList[],10,0))),"No Class")</f>
        <v>43375</v>
      </c>
      <c r="T30" s="66" t="str">
        <f>IF(T$4&gt;0,IF(ISNA(VLOOKUP(N30,ActivityList[],10,0)),"No Activity",IF(VLOOKUP(N30,ActivityList[],10,0)="Completed",VLOOKUP(N30,ActivityList[],11,0),VLOOKUP(N30,ActivityList[],10,0))),"No Class")</f>
        <v>Planned</v>
      </c>
      <c r="U30" s="66" t="str">
        <f>IF(U$4&gt;0,IF(ISNA(VLOOKUP(O30,ActivityList[],10,0)),"No Activity",IF(VLOOKUP(O30,ActivityList[],10,0)="Completed",VLOOKUP(O30,ActivityList[],11,0),VLOOKUP(O30,ActivityList[],10,0))),"No Class")</f>
        <v>Planned</v>
      </c>
      <c r="V30" s="66" t="str">
        <f>IF(V$4&gt;0,IF(ISNA(VLOOKUP(P30,ActivityList[],10,0)),"No Activity",IF(VLOOKUP(P30,ActivityList[],10,0)="Completed",VLOOKUP(P30,ActivityList[],11,0),VLOOKUP(P30,ActivityList[],10,0))),"No Class")</f>
        <v>Planned</v>
      </c>
    </row>
    <row r="31" spans="1:22" ht="15" customHeight="1" thickBot="1" x14ac:dyDescent="0.3">
      <c r="A31" s="257"/>
      <c r="B31" s="138"/>
      <c r="C31" s="250" t="s">
        <v>3417</v>
      </c>
      <c r="D31" s="120" t="e">
        <f>IF(D$43="",IF(VLOOKUP(L31,ActivityList[],10,0)="Planned",Planned&amp;IF(VLOOKUP(L31,ActivityList[],12,0)="Yes",Moved,"")&amp;" __/__ ",IF(VLOOKUP(L31,ActivityList[],10,0)="Completed",Completed&amp;" ",Revoked&amp;" ")),IF(VLOOKUP(L31,ActivityList[],10,0)="Revoked",Revoked&amp;" ",TEXT(VLOOKUP(L31,ActivityList[],11,0)," d/m | ")))&amp;VLOOKUP(L31,ActivityList[],8,0)&amp;IF(VLOOKUP(L31,ActivityList[],13,0)="Yes"," "&amp;Map,"")&amp;IF(VLOOKUP(L31,ActivityList[],14,0)="Yes"," "&amp;Timeline,IF(VLOOKUP(L31,ActivityList[],14,0)="Figure"," "&amp;Timeline&amp;Figure,""))</f>
        <v>#N/A</v>
      </c>
      <c r="E31" s="251" t="e">
        <f>IF(E$43="",IF(VLOOKUP(M31,ActivityList[],10,0)="Planned",Planned&amp;IF(VLOOKUP(M31,ActivityList[],12,0)="Yes",Moved,"")&amp;" __/__ ",IF(VLOOKUP(M31,ActivityList[],10,0)="Completed",Completed&amp;" ",Revoked&amp;" ")),IF(VLOOKUP(M31,ActivityList[],10,0)="Revoked",Revoked&amp;" ",TEXT(VLOOKUP(M31,ActivityList[],11,0)," d/m | ")))&amp;VLOOKUP(M31,ActivityList[],8,0)&amp;IF(VLOOKUP(M31,ActivityList[],13,0)="Yes"," "&amp;Map,"")&amp;IF(VLOOKUP(M31,ActivityList[],14,0)="Yes"," "&amp;Timeline,IF(VLOOKUP(M31,ActivityList[],14,0)="Figure"," "&amp;Timeline&amp;Figure,""))</f>
        <v>#N/A</v>
      </c>
      <c r="F31" s="120" t="e">
        <f>IF(F$43="",IF(VLOOKUP(N31,ActivityList[],10,0)="Planned",Planned&amp;IF(VLOOKUP(N31,ActivityList[],12,0)="Yes",Moved,"")&amp;" __/__ ",IF(VLOOKUP(N31,ActivityList[],10,0)="Completed",Completed&amp;" ",Revoked&amp;" ")),IF(VLOOKUP(N31,ActivityList[],10,0)="Revoked",Revoked&amp;" ",TEXT(VLOOKUP(N31,ActivityList[],11,0)," d/m | ")))&amp;VLOOKUP(N31,ActivityList[],8,0)&amp;IF(VLOOKUP(N31,ActivityList[],13,0)="Yes"," "&amp;Map,"")&amp;IF(VLOOKUP(N31,ActivityList[],14,0)="Yes"," "&amp;Timeline,IF(VLOOKUP(N31,ActivityList[],14,0)="Figure"," "&amp;Timeline&amp;Figure,""))</f>
        <v>#N/A</v>
      </c>
      <c r="G31" s="252" t="e">
        <f>IF(G$43="",IF(VLOOKUP(O31,ActivityList[],10,0)="Planned",Planned&amp;IF(VLOOKUP(O31,ActivityList[],12,0)="Yes",Moved,"")&amp;" __/__ ",IF(VLOOKUP(O31,ActivityList[],10,0)="Completed",Completed&amp;" ",Revoked&amp;" ")),IF(VLOOKUP(O31,ActivityList[],10,0)="Revoked",Revoked&amp;" ",TEXT(VLOOKUP(O31,ActivityList[],11,0)," d/m | ")))&amp;VLOOKUP(O31,ActivityList[],8,0)&amp;IF(VLOOKUP(O31,ActivityList[],13,0)="Yes"," "&amp;Map,"")&amp;IF(VLOOKUP(O31,ActivityList[],14,0)="Yes"," "&amp;Timeline,IF(VLOOKUP(O31,ActivityList[],14,0)="Figure"," "&amp;Timeline&amp;Figure,""))</f>
        <v>#N/A</v>
      </c>
      <c r="H31" s="129" t="e">
        <f>IF(H$43="",IF(VLOOKUP(P31,ActivityList[],10,0)="Planned",Planned&amp;IF(VLOOKUP(P31,ActivityList[],12,0)="Yes",Moved,"")&amp;" __/__ ",IF(VLOOKUP(P31,ActivityList[],10,0)="Completed",Completed&amp;" ",Revoked&amp;" ")),IF(VLOOKUP(P31,ActivityList[],10,0)="Revoked",Revoked&amp;" ",TEXT(VLOOKUP(P31,ActivityList[],11,0)," d/m | ")))&amp;VLOOKUP(P31,ActivityList[],8,0)&amp;IF(VLOOKUP(P31,ActivityList[],13,0)="Yes"," "&amp;Map,"")&amp;IF(VLOOKUP(P31,ActivityList[],14,0)="Yes"," "&amp;Timeline,IF(VLOOKUP(P31,ActivityList[],14,0)="Figure"," "&amp;Timeline&amp;Figure,""))</f>
        <v>#N/A</v>
      </c>
      <c r="J31" s="65" t="str">
        <f t="shared" ref="J31" si="13">IF(ISBLANK(A31),J30,A31)</f>
        <v>Math</v>
      </c>
      <c r="K31" s="65" t="str">
        <f>C31</f>
        <v>+ Khan Academy</v>
      </c>
      <c r="L31" s="65" t="str">
        <f t="shared" si="12"/>
        <v>Math+ Khan Academy21</v>
      </c>
      <c r="M31" s="65" t="str">
        <f t="shared" si="12"/>
        <v>Math+ Khan Academy22</v>
      </c>
      <c r="N31" s="65" t="str">
        <f t="shared" si="12"/>
        <v>Math+ Khan Academy23</v>
      </c>
      <c r="O31" s="65" t="str">
        <f t="shared" si="12"/>
        <v>Math+ Khan Academy24</v>
      </c>
      <c r="P31" s="65" t="str">
        <f t="shared" si="12"/>
        <v>Math+ Khan Academy25</v>
      </c>
      <c r="Q31" s="65"/>
      <c r="R31" s="66" t="str">
        <f>IF(ISNA(VLOOKUP(L31,ActivityList[],10,0)),"",IF(ISBLANK(VLOOKUP(L31,ActivityList[],10,0)),"",VLOOKUP(L31,ActivityList[],10,0)))</f>
        <v/>
      </c>
      <c r="S31" s="66" t="str">
        <f>IF(ISNA(VLOOKUP(M31,ActivityList[],10,0)),"",IF(ISBLANK(VLOOKUP(M31,ActivityList[],10,0)),"",VLOOKUP(M31,ActivityList[],10,0)))</f>
        <v/>
      </c>
      <c r="T31" s="66" t="str">
        <f>IF(ISNA(VLOOKUP(N31,ActivityList[],10,0)),"",IF(ISBLANK(VLOOKUP(N31,ActivityList[],10,0)),"",VLOOKUP(N31,ActivityList[],10,0)))</f>
        <v/>
      </c>
      <c r="U31" s="66" t="str">
        <f>IF(ISNA(VLOOKUP(O31,ActivityList[],10,0)),"",IF(ISBLANK(VLOOKUP(O31,ActivityList[],10,0)),"",VLOOKUP(O31,ActivityList[],10,0)))</f>
        <v/>
      </c>
      <c r="V31" s="66" t="str">
        <f>IF(ISNA(VLOOKUP(P31,ActivityList[],10,0)),"",IF(ISBLANK(VLOOKUP(P31,ActivityList[],10,0)),"",VLOOKUP(P31,ActivityList[],10,0)))</f>
        <v/>
      </c>
    </row>
    <row r="32" spans="1:22" x14ac:dyDescent="0.25">
      <c r="A32" s="269" t="s">
        <v>2797</v>
      </c>
      <c r="B32" s="142"/>
      <c r="C32" s="189" t="s">
        <v>4247</v>
      </c>
      <c r="D32" s="112" t="str">
        <f>IF(D$43="",IF(VLOOKUP(L32,ActivityList[],10,0)="Planned",Planned&amp;IF(VLOOKUP(L32,ActivityList[],12,0)="Yes",Moved,"")&amp;" __/__ ",IF(VLOOKUP(L32,ActivityList[],10,0)="Completed",Completed&amp;" ",Revoked&amp;" ")),IF(VLOOKUP(L32,ActivityList[],10,0)="Revoked",Revoked&amp;" ",TEXT(VLOOKUP(L32,ActivityList[],11,0)," d/m | ")))&amp;VLOOKUP(L32,ActivityList[],8,0)&amp;IF(VLOOKUP(L32,ActivityList[],13,0)="Yes"," "&amp;Map,"")&amp;IF(VLOOKUP(L32,ActivityList[],14,0)="Yes"," "&amp;Timeline,IF(VLOOKUP(L32,ActivityList[],14,0)="Figure"," "&amp;Timeline&amp;Figure,""))</f>
        <v xml:space="preserve"> 1/10 | Lesson 8</v>
      </c>
      <c r="E32" s="112" t="e">
        <f>IF(E$43="",IF(VLOOKUP(M32,ActivityList[],10,0)="Planned",Planned&amp;IF(VLOOKUP(M32,ActivityList[],12,0)="Yes",Moved,"")&amp;" __/__ ",IF(VLOOKUP(M32,ActivityList[],10,0)="Completed",Completed&amp;" ",Revoked&amp;" ")),IF(VLOOKUP(M32,ActivityList[],10,0)="Revoked",Revoked&amp;" ",TEXT(VLOOKUP(M32,ActivityList[],11,0)," d/m | ")))&amp;VLOOKUP(M32,ActivityList[],8,0)&amp;IF(VLOOKUP(M32,ActivityList[],13,0)="Yes"," "&amp;Map,"")&amp;IF(VLOOKUP(M32,ActivityList[],14,0)="Yes"," "&amp;Timeline,IF(VLOOKUP(M32,ActivityList[],14,0)="Figure"," "&amp;Timeline&amp;Figure,""))</f>
        <v>#N/A</v>
      </c>
      <c r="F32" s="112" t="e">
        <f>IF(F$43="",IF(VLOOKUP(N32,ActivityList[],10,0)="Planned",Planned&amp;IF(VLOOKUP(N32,ActivityList[],12,0)="Yes",Moved,"")&amp;" __/__ ",IF(VLOOKUP(N32,ActivityList[],10,0)="Completed",Completed&amp;" ",Revoked&amp;" ")),IF(VLOOKUP(N32,ActivityList[],10,0)="Revoked",Revoked&amp;" ",TEXT(VLOOKUP(N32,ActivityList[],11,0)," d/m | ")))&amp;VLOOKUP(N32,ActivityList[],8,0)&amp;IF(VLOOKUP(N32,ActivityList[],13,0)="Yes"," "&amp;Map,"")&amp;IF(VLOOKUP(N32,ActivityList[],14,0)="Yes"," "&amp;Timeline,IF(VLOOKUP(N32,ActivityList[],14,0)="Figure"," "&amp;Timeline&amp;Figure,""))</f>
        <v>#N/A</v>
      </c>
      <c r="G32" s="112" t="str">
        <f>IF(G$43="",IF(VLOOKUP(O32,ActivityList[],10,0)="Planned",Planned&amp;IF(VLOOKUP(O32,ActivityList[],12,0)="Yes",Moved,"")&amp;" __/__ ",IF(VLOOKUP(O32,ActivityList[],10,0)="Completed",Completed&amp;" ",Revoked&amp;" ")),IF(VLOOKUP(O32,ActivityList[],10,0)="Revoked",Revoked&amp;" ",TEXT(VLOOKUP(O32,ActivityList[],11,0)," d/m | ")))&amp;VLOOKUP(O32,ActivityList[],8,0)&amp;IF(VLOOKUP(O32,ActivityList[],13,0)="Yes"," "&amp;Map,"")&amp;IF(VLOOKUP(O32,ActivityList[],14,0)="Yes"," "&amp;Timeline,IF(VLOOKUP(O32,ActivityList[],14,0)="Figure"," "&amp;Timeline&amp;Figure,""))</f>
        <v>ƒ __/__ Lesson 9</v>
      </c>
      <c r="H32" s="131" t="e">
        <f>IF(H$43="",IF(VLOOKUP(P32,ActivityList[],10,0)="Planned",Planned&amp;IF(VLOOKUP(P32,ActivityList[],12,0)="Yes",Moved,"")&amp;" __/__ ",IF(VLOOKUP(P32,ActivityList[],10,0)="Completed",Completed&amp;" ",Revoked&amp;" ")),IF(VLOOKUP(P32,ActivityList[],10,0)="Revoked",Revoked&amp;" ",TEXT(VLOOKUP(P32,ActivityList[],11,0)," d/m | ")))&amp;VLOOKUP(P32,ActivityList[],8,0)&amp;IF(VLOOKUP(P32,ActivityList[],13,0)="Yes"," "&amp;Map,"")&amp;IF(VLOOKUP(P32,ActivityList[],14,0)="Yes"," "&amp;Timeline,IF(VLOOKUP(P32,ActivityList[],14,0)="Figure"," "&amp;Timeline&amp;Figure,""))</f>
        <v>#N/A</v>
      </c>
      <c r="J32" s="65" t="str">
        <f>IF(ISBLANK(A32),#REF!,A32)</f>
        <v>Logic</v>
      </c>
      <c r="K32" s="65" t="str">
        <f t="shared" ref="K32:K35" si="14">C32</f>
        <v>+ The Thinking Toolbox</v>
      </c>
      <c r="L32" s="65" t="str">
        <f t="shared" si="12"/>
        <v>Logic+ The Thinking Toolbox21</v>
      </c>
      <c r="M32" s="65" t="str">
        <f t="shared" si="12"/>
        <v>Logic+ The Thinking Toolbox22</v>
      </c>
      <c r="N32" s="65" t="str">
        <f t="shared" si="12"/>
        <v>Logic+ The Thinking Toolbox23</v>
      </c>
      <c r="O32" s="65" t="str">
        <f t="shared" si="12"/>
        <v>Logic+ The Thinking Toolbox24</v>
      </c>
      <c r="P32" s="65" t="str">
        <f t="shared" si="12"/>
        <v>Logic+ The Thinking Toolbox25</v>
      </c>
      <c r="Q32" s="65"/>
      <c r="R32" s="66">
        <f>IF(R$4&gt;0,IF(ISNA(VLOOKUP(L32,ActivityList[],10,0)),"No Activity",IF(VLOOKUP(L32,ActivityList[],10,0)="Completed",VLOOKUP(L32,ActivityList[],11,0),VLOOKUP(L32,ActivityList[],10,0))),"No Class")</f>
        <v>43374</v>
      </c>
      <c r="S32" s="66" t="str">
        <f>IF(S$4&gt;0,IF(ISNA(VLOOKUP(M32,ActivityList[],10,0)),"No Activity",IF(VLOOKUP(M32,ActivityList[],10,0)="Completed",VLOOKUP(M32,ActivityList[],11,0),VLOOKUP(M32,ActivityList[],10,0))),"No Class")</f>
        <v>No Activity</v>
      </c>
      <c r="T32" s="66" t="str">
        <f>IF(T$4&gt;0,IF(ISNA(VLOOKUP(N32,ActivityList[],10,0)),"No Activity",IF(VLOOKUP(N32,ActivityList[],10,0)="Completed",VLOOKUP(N32,ActivityList[],11,0),VLOOKUP(N32,ActivityList[],10,0))),"No Class")</f>
        <v>No Activity</v>
      </c>
      <c r="U32" s="66" t="str">
        <f>IF(U$4&gt;0,IF(ISNA(VLOOKUP(O32,ActivityList[],10,0)),"No Activity",IF(VLOOKUP(O32,ActivityList[],10,0)="Completed",VLOOKUP(O32,ActivityList[],11,0),VLOOKUP(O32,ActivityList[],10,0))),"No Class")</f>
        <v>Planned</v>
      </c>
      <c r="V32" s="66" t="str">
        <f>IF(V$4&gt;0,IF(ISNA(VLOOKUP(P32,ActivityList[],10,0)),"No Activity",IF(VLOOKUP(P32,ActivityList[],10,0)="Completed",VLOOKUP(P32,ActivityList[],11,0),VLOOKUP(P32,ActivityList[],10,0))),"No Class")</f>
        <v>No Activity</v>
      </c>
    </row>
    <row r="33" spans="1:22" ht="15" customHeight="1" x14ac:dyDescent="0.25">
      <c r="A33" s="269"/>
      <c r="B33" s="142"/>
      <c r="C33" s="189" t="s">
        <v>2874</v>
      </c>
      <c r="D33" s="147" t="str">
        <f>IF(D$43="",IF(VLOOKUP(L33,ActivityList[],10,0)="Planned",Planned&amp;IF(VLOOKUP(L33,ActivityList[],12,0)="Yes",Moved,"")&amp;" __/__ ",IF(VLOOKUP(L33,ActivityList[],10,0)="Completed",Completed&amp;" ",Revoked&amp;" ")),IF(VLOOKUP(L33,ActivityList[],10,0)="Revoked",Revoked&amp;" ",TEXT(VLOOKUP(L33,ActivityList[],11,0)," d/m | ")))&amp;VLOOKUP(L33,ActivityList[],8,0)&amp;IF(VLOOKUP(L33,ActivityList[],13,0)="Yes"," "&amp;Map,"")&amp;IF(VLOOKUP(L33,ActivityList[],14,0)="Yes"," "&amp;Timeline,IF(VLOOKUP(L33,ActivityList[],14,0)="Figure"," "&amp;Timeline&amp;Figure,""))</f>
        <v xml:space="preserve"> 1/10 | T.2 P.3-4</v>
      </c>
      <c r="E33" s="147" t="str">
        <f>IF(E$43="",IF(VLOOKUP(M33,ActivityList[],10,0)="Planned",Planned&amp;IF(VLOOKUP(M33,ActivityList[],12,0)="Yes",Moved,"")&amp;" __/__ ",IF(VLOOKUP(M33,ActivityList[],10,0)="Completed",Completed&amp;" ",Revoked&amp;" ")),IF(VLOOKUP(M33,ActivityList[],10,0)="Revoked",Revoked&amp;" ",TEXT(VLOOKUP(M33,ActivityList[],11,0)," d/m | ")))&amp;VLOOKUP(M33,ActivityList[],8,0)&amp;IF(VLOOKUP(M33,ActivityList[],13,0)="Yes"," "&amp;Map,"")&amp;IF(VLOOKUP(M33,ActivityList[],14,0)="Yes"," "&amp;Timeline,IF(VLOOKUP(M33,ActivityList[],14,0)="Figure"," "&amp;Timeline&amp;Figure,""))</f>
        <v>Ǻ T.2 P.5-6</v>
      </c>
      <c r="F33" s="147" t="str">
        <f>IF(F$43="",IF(VLOOKUP(N33,ActivityList[],10,0)="Planned",Planned&amp;IF(VLOOKUP(N33,ActivityList[],12,0)="Yes",Moved,"")&amp;" __/__ ",IF(VLOOKUP(N33,ActivityList[],10,0)="Completed",Completed&amp;" ",Revoked&amp;" ")),IF(VLOOKUP(N33,ActivityList[],10,0)="Revoked",Revoked&amp;" ",TEXT(VLOOKUP(N33,ActivityList[],11,0)," d/m | ")))&amp;VLOOKUP(N33,ActivityList[],8,0)&amp;IF(VLOOKUP(N33,ActivityList[],13,0)="Yes"," "&amp;Map,"")&amp;IF(VLOOKUP(N33,ActivityList[],14,0)="Yes"," "&amp;Timeline,IF(VLOOKUP(N33,ActivityList[],14,0)="Figure"," "&amp;Timeline&amp;Figure,""))</f>
        <v>ƒ __/__ T.2 P.7-8</v>
      </c>
      <c r="G33" s="147" t="str">
        <f>IF(G$43="",IF(VLOOKUP(O33,ActivityList[],10,0)="Planned",Planned&amp;IF(VLOOKUP(O33,ActivityList[],12,0)="Yes",Moved,"")&amp;" __/__ ",IF(VLOOKUP(O33,ActivityList[],10,0)="Completed",Completed&amp;" ",Revoked&amp;" ")),IF(VLOOKUP(O33,ActivityList[],10,0)="Revoked",Revoked&amp;" ",TEXT(VLOOKUP(O33,ActivityList[],11,0)," d/m | ")))&amp;VLOOKUP(O33,ActivityList[],8,0)&amp;IF(VLOOKUP(O33,ActivityList[],13,0)="Yes"," "&amp;Map,"")&amp;IF(VLOOKUP(O33,ActivityList[],14,0)="Yes"," "&amp;Timeline,IF(VLOOKUP(O33,ActivityList[],14,0)="Figure"," "&amp;Timeline&amp;Figure,""))</f>
        <v>ƒ __/__ T.2 P.9-10</v>
      </c>
      <c r="H33" s="125" t="e">
        <f>IF(H$43="",IF(VLOOKUP(P33,ActivityList[],10,0)="Planned",Planned&amp;IF(VLOOKUP(P33,ActivityList[],12,0)="Yes",Moved,"")&amp;" __/__ ",IF(VLOOKUP(P33,ActivityList[],10,0)="Completed",Completed&amp;" ",Revoked&amp;" ")),IF(VLOOKUP(P33,ActivityList[],10,0)="Revoked",Revoked&amp;" ",TEXT(VLOOKUP(P33,ActivityList[],11,0)," d/m | ")))&amp;VLOOKUP(P33,ActivityList[],8,0)&amp;IF(VLOOKUP(P33,ActivityList[],13,0)="Yes"," "&amp;Map,"")&amp;IF(VLOOKUP(P33,ActivityList[],14,0)="Yes"," "&amp;Timeline,IF(VLOOKUP(P33,ActivityList[],14,0)="Figure"," "&amp;Timeline&amp;Figure,""))</f>
        <v>#N/A</v>
      </c>
      <c r="J33" s="65" t="str">
        <f>IF(ISBLANK(A33),J32,A33)</f>
        <v>Logic</v>
      </c>
      <c r="K33" s="65" t="str">
        <f t="shared" si="14"/>
        <v>+ IQ Mindbenders</v>
      </c>
      <c r="L33" s="65" t="str">
        <f t="shared" si="12"/>
        <v>Logic+ IQ Mindbenders21</v>
      </c>
      <c r="M33" s="65" t="str">
        <f t="shared" si="12"/>
        <v>Logic+ IQ Mindbenders22</v>
      </c>
      <c r="N33" s="65" t="str">
        <f t="shared" si="12"/>
        <v>Logic+ IQ Mindbenders23</v>
      </c>
      <c r="O33" s="65" t="str">
        <f t="shared" si="12"/>
        <v>Logic+ IQ Mindbenders24</v>
      </c>
      <c r="P33" s="65" t="str">
        <f t="shared" si="12"/>
        <v>Logic+ IQ Mindbenders25</v>
      </c>
      <c r="Q33" s="65"/>
      <c r="R33" s="66">
        <f>IF(R$4&gt;0,IF(ISNA(VLOOKUP(L33,ActivityList[],10,0)),"No Activity",IF(VLOOKUP(L33,ActivityList[],10,0)="Completed",VLOOKUP(L33,ActivityList[],11,0),VLOOKUP(L33,ActivityList[],10,0))),"No Class")</f>
        <v>43374</v>
      </c>
      <c r="S33" s="66">
        <f>IF(S$4&gt;0,IF(ISNA(VLOOKUP(M33,ActivityList[],10,0)),"No Activity",IF(VLOOKUP(M33,ActivityList[],10,0)="Completed",VLOOKUP(M33,ActivityList[],11,0),VLOOKUP(M33,ActivityList[],10,0))),"No Class")</f>
        <v>43376</v>
      </c>
      <c r="T33" s="66" t="str">
        <f>IF(T$4&gt;0,IF(ISNA(VLOOKUP(N33,ActivityList[],10,0)),"No Activity",IF(VLOOKUP(N33,ActivityList[],10,0)="Completed",VLOOKUP(N33,ActivityList[],11,0),VLOOKUP(N33,ActivityList[],10,0))),"No Class")</f>
        <v>Planned</v>
      </c>
      <c r="U33" s="66" t="str">
        <f>IF(U$4&gt;0,IF(ISNA(VLOOKUP(O33,ActivityList[],10,0)),"No Activity",IF(VLOOKUP(O33,ActivityList[],10,0)="Completed",VLOOKUP(O33,ActivityList[],11,0),VLOOKUP(O33,ActivityList[],10,0))),"No Class")</f>
        <v>Planned</v>
      </c>
      <c r="V33" s="66" t="str">
        <f>IF(V$4&gt;0,IF(ISNA(VLOOKUP(P33,ActivityList[],10,0)),"No Activity",IF(VLOOKUP(P33,ActivityList[],10,0)="Completed",VLOOKUP(P33,ActivityList[],11,0),VLOOKUP(P33,ActivityList[],10,0))),"No Class")</f>
        <v>No Activity</v>
      </c>
    </row>
    <row r="34" spans="1:22" x14ac:dyDescent="0.25">
      <c r="A34" s="269"/>
      <c r="B34" s="142"/>
      <c r="C34" s="189" t="s">
        <v>3465</v>
      </c>
      <c r="D34" s="147" t="e">
        <f>IF(D$43="",IF(VLOOKUP(L34,ActivityList[],10,0)="Planned",Planned&amp;IF(VLOOKUP(L34,ActivityList[],12,0)="Yes",Moved,"")&amp;" __/__ ",IF(VLOOKUP(L34,ActivityList[],10,0)="Completed",Completed&amp;" ",Revoked&amp;" ")),IF(VLOOKUP(L34,ActivityList[],10,0)="Revoked",Revoked&amp;" ",TEXT(VLOOKUP(L34,ActivityList[],11,0)," d/m | ")))&amp;VLOOKUP(L34,ActivityList[],8,0)&amp;IF(VLOOKUP(L34,ActivityList[],13,0)="Yes"," "&amp;Map,"")&amp;IF(VLOOKUP(L34,ActivityList[],14,0)="Yes"," "&amp;Timeline,IF(VLOOKUP(L34,ActivityList[],14,0)="Figure"," "&amp;Timeline&amp;Figure,""))</f>
        <v>#N/A</v>
      </c>
      <c r="E34" s="147" t="str">
        <f>IF(E$43="",IF(VLOOKUP(M34,ActivityList[],10,0)="Planned",Planned&amp;IF(VLOOKUP(M34,ActivityList[],12,0)="Yes",Moved,"")&amp;" __/__ ",IF(VLOOKUP(M34,ActivityList[],10,0)="Completed",Completed&amp;" ",Revoked&amp;" ")),IF(VLOOKUP(M34,ActivityList[],10,0)="Revoked",Revoked&amp;" ",TEXT(VLOOKUP(M34,ActivityList[],11,0)," d/m | ")))&amp;VLOOKUP(M34,ActivityList[],8,0)&amp;IF(VLOOKUP(M34,ActivityList[],13,0)="Yes"," "&amp;Map,"")&amp;IF(VLOOKUP(M34,ActivityList[],14,0)="Yes"," "&amp;Timeline,IF(VLOOKUP(M34,ActivityList[],14,0)="Figure"," "&amp;Timeline&amp;Figure,""))</f>
        <v>Ǻ 30 mins</v>
      </c>
      <c r="F34" s="147" t="e">
        <f>IF(F$43="",IF(VLOOKUP(N34,ActivityList[],10,0)="Planned",Planned&amp;IF(VLOOKUP(N34,ActivityList[],12,0)="Yes",Moved,"")&amp;" __/__ ",IF(VLOOKUP(N34,ActivityList[],10,0)="Completed",Completed&amp;" ",Revoked&amp;" ")),IF(VLOOKUP(N34,ActivityList[],10,0)="Revoked",Revoked&amp;" ",TEXT(VLOOKUP(N34,ActivityList[],11,0)," d/m | ")))&amp;VLOOKUP(N34,ActivityList[],8,0)&amp;IF(VLOOKUP(N34,ActivityList[],13,0)="Yes"," "&amp;Map,"")&amp;IF(VLOOKUP(N34,ActivityList[],14,0)="Yes"," "&amp;Timeline,IF(VLOOKUP(N34,ActivityList[],14,0)="Figure"," "&amp;Timeline&amp;Figure,""))</f>
        <v>#N/A</v>
      </c>
      <c r="G34" s="147" t="e">
        <f>IF(G$43="",IF(VLOOKUP(O34,ActivityList[],10,0)="Planned",Planned&amp;IF(VLOOKUP(O34,ActivityList[],12,0)="Yes",Moved,"")&amp;" __/__ ",IF(VLOOKUP(O34,ActivityList[],10,0)="Completed",Completed&amp;" ",Revoked&amp;" ")),IF(VLOOKUP(O34,ActivityList[],10,0)="Revoked",Revoked&amp;" ",TEXT(VLOOKUP(O34,ActivityList[],11,0)," d/m | ")))&amp;VLOOKUP(O34,ActivityList[],8,0)&amp;IF(VLOOKUP(O34,ActivityList[],13,0)="Yes"," "&amp;Map,"")&amp;IF(VLOOKUP(O34,ActivityList[],14,0)="Yes"," "&amp;Timeline,IF(VLOOKUP(O34,ActivityList[],14,0)="Figure"," "&amp;Timeline&amp;Figure,""))</f>
        <v>#N/A</v>
      </c>
      <c r="H34" s="125" t="e">
        <f>IF(H$43="",IF(VLOOKUP(P34,ActivityList[],10,0)="Planned",Planned&amp;IF(VLOOKUP(P34,ActivityList[],12,0)="Yes",Moved,"")&amp;" __/__ ",IF(VLOOKUP(P34,ActivityList[],10,0)="Completed",Completed&amp;" ",Revoked&amp;" ")),IF(VLOOKUP(P34,ActivityList[],10,0)="Revoked",Revoked&amp;" ",TEXT(VLOOKUP(P34,ActivityList[],11,0)," d/m | ")))&amp;VLOOKUP(P34,ActivityList[],8,0)&amp;IF(VLOOKUP(P34,ActivityList[],13,0)="Yes"," "&amp;Map,"")&amp;IF(VLOOKUP(P34,ActivityList[],14,0)="Yes"," "&amp;Timeline,IF(VLOOKUP(P34,ActivityList[],14,0)="Figure"," "&amp;Timeline&amp;Figure,""))</f>
        <v>#N/A</v>
      </c>
      <c r="J34" s="65" t="str">
        <f t="shared" ref="J34:J42" si="15">IF(ISBLANK(A34),J33,A34)</f>
        <v>Logic</v>
      </c>
      <c r="K34" s="65" t="str">
        <f t="shared" si="14"/>
        <v>+ Programming: Scratch</v>
      </c>
      <c r="L34" s="65" t="str">
        <f t="shared" si="12"/>
        <v>Logic+ Programming: Scratch21</v>
      </c>
      <c r="M34" s="65" t="str">
        <f t="shared" si="12"/>
        <v>Logic+ Programming: Scratch22</v>
      </c>
      <c r="N34" s="65" t="str">
        <f t="shared" si="12"/>
        <v>Logic+ Programming: Scratch23</v>
      </c>
      <c r="O34" s="65" t="str">
        <f t="shared" si="12"/>
        <v>Logic+ Programming: Scratch24</v>
      </c>
      <c r="P34" s="65" t="str">
        <f t="shared" si="12"/>
        <v>Logic+ Programming: Scratch25</v>
      </c>
      <c r="Q34" s="65"/>
      <c r="R34" s="66" t="str">
        <f>IF(R$4&gt;0,IF(ISNA(VLOOKUP(L34,ActivityList[],10,0)),"No Activity",IF(VLOOKUP(L34,ActivityList[],10,0)="Completed",VLOOKUP(L34,ActivityList[],11,0),VLOOKUP(L34,ActivityList[],10,0))),"No Class")</f>
        <v>No Activity</v>
      </c>
      <c r="S34" s="66">
        <f>IF(S$4&gt;0,IF(ISNA(VLOOKUP(M34,ActivityList[],10,0)),"No Activity",IF(VLOOKUP(M34,ActivityList[],10,0)="Completed",VLOOKUP(M34,ActivityList[],11,0),VLOOKUP(M34,ActivityList[],10,0))),"No Class")</f>
        <v>43375</v>
      </c>
      <c r="T34" s="66" t="str">
        <f>IF(T$4&gt;0,IF(ISNA(VLOOKUP(N34,ActivityList[],10,0)),"No Activity",IF(VLOOKUP(N34,ActivityList[],10,0)="Completed",VLOOKUP(N34,ActivityList[],11,0),VLOOKUP(N34,ActivityList[],10,0))),"No Class")</f>
        <v>No Activity</v>
      </c>
      <c r="U34" s="66" t="str">
        <f>IF(U$4&gt;0,IF(ISNA(VLOOKUP(O34,ActivityList[],10,0)),"No Activity",IF(VLOOKUP(O34,ActivityList[],10,0)="Completed",VLOOKUP(O34,ActivityList[],11,0),VLOOKUP(O34,ActivityList[],10,0))),"No Class")</f>
        <v>No Activity</v>
      </c>
      <c r="V34" s="66" t="str">
        <f>IF(V$4&gt;0,IF(ISNA(VLOOKUP(P34,ActivityList[],10,0)),"No Activity",IF(VLOOKUP(P34,ActivityList[],10,0)="Completed",VLOOKUP(P34,ActivityList[],11,0),VLOOKUP(P34,ActivityList[],10,0))),"No Class")</f>
        <v>No Activity</v>
      </c>
    </row>
    <row r="35" spans="1:22" x14ac:dyDescent="0.25">
      <c r="A35" s="278"/>
      <c r="B35" s="192"/>
      <c r="C35" s="195" t="s">
        <v>3484</v>
      </c>
      <c r="D35" s="177" t="e">
        <f>IF(D$43="",IF(VLOOKUP(L35,ActivityList[],10,0)="Planned",Planned&amp;IF(VLOOKUP(L35,ActivityList[],12,0)="Yes",Moved,"")&amp;" __/__ ",IF(VLOOKUP(L35,ActivityList[],10,0)="Completed",Completed&amp;" ",Revoked&amp;" ")),IF(VLOOKUP(L35,ActivityList[],10,0)="Revoked",Revoked&amp;" ",TEXT(VLOOKUP(L35,ActivityList[],11,0)," d/m | ")))&amp;VLOOKUP(L35,ActivityList[],8,0)&amp;IF(VLOOKUP(L35,ActivityList[],13,0)="Yes"," "&amp;Map,"")&amp;IF(VLOOKUP(L35,ActivityList[],14,0)="Yes"," "&amp;Timeline,IF(VLOOKUP(L35,ActivityList[],14,0)="Figure"," "&amp;Timeline&amp;Figure,""))</f>
        <v>#N/A</v>
      </c>
      <c r="E35" s="177" t="e">
        <f>IF(E$43="",IF(VLOOKUP(M35,ActivityList[],10,0)="Planned",Planned&amp;IF(VLOOKUP(M35,ActivityList[],12,0)="Yes",Moved,"")&amp;" __/__ ",IF(VLOOKUP(M35,ActivityList[],10,0)="Completed",Completed&amp;" ",Revoked&amp;" ")),IF(VLOOKUP(M35,ActivityList[],10,0)="Revoked",Revoked&amp;" ",TEXT(VLOOKUP(M35,ActivityList[],11,0)," d/m | ")))&amp;VLOOKUP(M35,ActivityList[],8,0)&amp;IF(VLOOKUP(M35,ActivityList[],13,0)="Yes"," "&amp;Map,"")&amp;IF(VLOOKUP(M35,ActivityList[],14,0)="Yes"," "&amp;Timeline,IF(VLOOKUP(M35,ActivityList[],14,0)="Figure"," "&amp;Timeline&amp;Figure,""))</f>
        <v>#N/A</v>
      </c>
      <c r="F35" s="177" t="e">
        <f>IF(F$43="",IF(VLOOKUP(N35,ActivityList[],10,0)="Planned",Planned&amp;IF(VLOOKUP(N35,ActivityList[],12,0)="Yes",Moved,"")&amp;" __/__ ",IF(VLOOKUP(N35,ActivityList[],10,0)="Completed",Completed&amp;" ",Revoked&amp;" ")),IF(VLOOKUP(N35,ActivityList[],10,0)="Revoked",Revoked&amp;" ",TEXT(VLOOKUP(N35,ActivityList[],11,0)," d/m | ")))&amp;VLOOKUP(N35,ActivityList[],8,0)&amp;IF(VLOOKUP(N35,ActivityList[],13,0)="Yes"," "&amp;Map,"")&amp;IF(VLOOKUP(N35,ActivityList[],14,0)="Yes"," "&amp;Timeline,IF(VLOOKUP(N35,ActivityList[],14,0)="Figure"," "&amp;Timeline&amp;Figure,""))</f>
        <v>#N/A</v>
      </c>
      <c r="G35" s="177" t="e">
        <f>IF(G$43="",IF(VLOOKUP(O35,ActivityList[],10,0)="Planned",Planned&amp;IF(VLOOKUP(O35,ActivityList[],12,0)="Yes",Moved,"")&amp;" __/__ ",IF(VLOOKUP(O35,ActivityList[],10,0)="Completed",Completed&amp;" ",Revoked&amp;" ")),IF(VLOOKUP(O35,ActivityList[],10,0)="Revoked",Revoked&amp;" ",TEXT(VLOOKUP(O35,ActivityList[],11,0)," d/m | ")))&amp;VLOOKUP(O35,ActivityList[],8,0)&amp;IF(VLOOKUP(O35,ActivityList[],13,0)="Yes"," "&amp;Map,"")&amp;IF(VLOOKUP(O35,ActivityList[],14,0)="Yes"," "&amp;Timeline,IF(VLOOKUP(O35,ActivityList[],14,0)="Figure"," "&amp;Timeline&amp;Figure,""))</f>
        <v>#N/A</v>
      </c>
      <c r="H35" s="129" t="e">
        <f>IF(H$43="",IF(VLOOKUP(P35,ActivityList[],10,0)="Planned",Planned&amp;IF(VLOOKUP(P35,ActivityList[],12,0)="Yes",Moved,"")&amp;" __/__ ",IF(VLOOKUP(P35,ActivityList[],10,0)="Completed",Completed&amp;" ",Revoked&amp;" ")),IF(VLOOKUP(P35,ActivityList[],10,0)="Revoked",Revoked&amp;" ",TEXT(VLOOKUP(P35,ActivityList[],11,0)," d/m | ")))&amp;VLOOKUP(P35,ActivityList[],8,0)&amp;IF(VLOOKUP(P35,ActivityList[],13,0)="Yes"," "&amp;Map,"")&amp;IF(VLOOKUP(P35,ActivityList[],14,0)="Yes"," "&amp;Timeline,IF(VLOOKUP(P35,ActivityList[],14,0)="Figure"," "&amp;Timeline&amp;Figure,""))</f>
        <v>#N/A</v>
      </c>
      <c r="J35" s="65" t="str">
        <f t="shared" si="15"/>
        <v>Logic</v>
      </c>
      <c r="K35" s="65" t="str">
        <f t="shared" si="14"/>
        <v>+ EEME Electronics Project</v>
      </c>
      <c r="L35" s="65" t="str">
        <f t="shared" si="12"/>
        <v>Logic+ EEME Electronics Project21</v>
      </c>
      <c r="M35" s="65" t="str">
        <f t="shared" si="12"/>
        <v>Logic+ EEME Electronics Project22</v>
      </c>
      <c r="N35" s="65" t="str">
        <f t="shared" si="12"/>
        <v>Logic+ EEME Electronics Project23</v>
      </c>
      <c r="O35" s="65" t="str">
        <f t="shared" si="12"/>
        <v>Logic+ EEME Electronics Project24</v>
      </c>
      <c r="P35" s="65" t="str">
        <f t="shared" si="12"/>
        <v>Logic+ EEME Electronics Project25</v>
      </c>
      <c r="Q35" s="65"/>
      <c r="R35" s="66" t="str">
        <f>IF(R$4&gt;0,IF(ISNA(VLOOKUP(L35,ActivityList[],10,0)),"No Activity",IF(VLOOKUP(L35,ActivityList[],10,0)="Completed",VLOOKUP(L35,ActivityList[],11,0),VLOOKUP(L35,ActivityList[],10,0))),"No Class")</f>
        <v>No Activity</v>
      </c>
      <c r="S35" s="66" t="str">
        <f>IF(S$4&gt;0,IF(ISNA(VLOOKUP(M35,ActivityList[],10,0)),"No Activity",IF(VLOOKUP(M35,ActivityList[],10,0)="Completed",VLOOKUP(M35,ActivityList[],11,0),VLOOKUP(M35,ActivityList[],10,0))),"No Class")</f>
        <v>No Activity</v>
      </c>
      <c r="T35" s="66" t="str">
        <f>IF(T$4&gt;0,IF(ISNA(VLOOKUP(N35,ActivityList[],10,0)),"No Activity",IF(VLOOKUP(N35,ActivityList[],10,0)="Completed",VLOOKUP(N35,ActivityList[],11,0),VLOOKUP(N35,ActivityList[],10,0))),"No Class")</f>
        <v>No Activity</v>
      </c>
      <c r="U35" s="66" t="str">
        <f>IF(U$4&gt;0,IF(ISNA(VLOOKUP(O35,ActivityList[],10,0)),"No Activity",IF(VLOOKUP(O35,ActivityList[],10,0)="Completed",VLOOKUP(O35,ActivityList[],11,0),VLOOKUP(O35,ActivityList[],10,0))),"No Class")</f>
        <v>No Activity</v>
      </c>
      <c r="V35" s="66" t="str">
        <f>IF(V$4&gt;0,IF(ISNA(VLOOKUP(P35,ActivityList[],10,0)),"No Activity",IF(VLOOKUP(P35,ActivityList[],10,0)="Completed",VLOOKUP(P35,ActivityList[],11,0),VLOOKUP(P35,ActivityList[],10,0))),"No Class")</f>
        <v>No Activity</v>
      </c>
    </row>
    <row r="36" spans="1:22" x14ac:dyDescent="0.25">
      <c r="A36" s="255" t="s">
        <v>9</v>
      </c>
      <c r="B36" s="111"/>
      <c r="C36" s="139" t="s">
        <v>0</v>
      </c>
      <c r="D36" s="267" t="str">
        <f>IF(D$43="",IF(VLOOKUP(L36,ActivityList[],10,0)="Planned",Planned&amp;IF(VLOOKUP(L36,ActivityList[],12,0)="Yes",Moved,"")&amp;" __/__ ",IF(VLOOKUP(L36,ActivityList[],10,0)="Completed",Completed&amp;" ",Revoked&amp;" ")),IF(VLOOKUP(L36,ActivityList[],10,0)="Revoked",Revoked&amp;" ",TEXT(VLOOKUP(L36,ActivityList[],11,0)," d/m | ")))&amp;VLOOKUP(L36,ActivityList[],8,0)&amp;IF(VLOOKUP(L36,ActivityList[],13,0)="Yes"," "&amp;Map,"")&amp;IF(VLOOKUP(L36,ActivityList[],14,0)="Yes"," "&amp;Timeline,IF(VLOOKUP(L36,ActivityList[],14,0)="Figure"," "&amp;Timeline&amp;Figure,""))</f>
        <v xml:space="preserve"> 1/10 | Psa 91:1-10 (Track 11)</v>
      </c>
      <c r="E36" s="267" t="e">
        <f>IF(E$43="",IF(VLOOKUP(M36,ActivityList[],9,0)="Planned",Planned&amp;IF(VLOOKUP(M36,ActivityList[],11,0)="Yes",Moved,"")&amp;" __/__ ",IF(VLOOKUP(M36,ActivityList[],9,0)="Completed",Completed&amp;" ",Revoked&amp;" ")),IF(VLOOKUP(M36,ActivityList[],9,0)="Revoked",Revoked&amp;" ",TEXT(VLOOKUP(M36,ActivityList[],10,0)," d/m | ")))&amp;VLOOKUP(M36,ActivityList[],7,0)&amp;IF(VLOOKUP(M36,ActivityList[],12,0)="Yes"," "&amp;Map,"")&amp;IF(VLOOKUP(M36,ActivityList[],13,0)="Yes"," "&amp;Timeline,IF(VLOOKUP(M36,ActivityList[],13,0)="Figure"," "&amp;Timeline&amp;Figure,""))</f>
        <v>#N/A</v>
      </c>
      <c r="F36" s="267" t="e">
        <f>IF(F$43="",IF(VLOOKUP(N36,ActivityList[],9,0)="Planned",Planned&amp;IF(VLOOKUP(N36,ActivityList[],11,0)="Yes",Moved,"")&amp;" __/__ ",IF(VLOOKUP(N36,ActivityList[],9,0)="Completed",Completed&amp;" ",Revoked&amp;" ")),IF(VLOOKUP(N36,ActivityList[],9,0)="Revoked",Revoked&amp;" ",TEXT(VLOOKUP(N36,ActivityList[],10,0)," d/m | ")))&amp;VLOOKUP(N36,ActivityList[],7,0)&amp;IF(VLOOKUP(N36,ActivityList[],12,0)="Yes"," "&amp;Map,"")&amp;IF(VLOOKUP(N36,ActivityList[],13,0)="Yes"," "&amp;Timeline,IF(VLOOKUP(N36,ActivityList[],13,0)="Figure"," "&amp;Timeline&amp;Figure,""))</f>
        <v>#N/A</v>
      </c>
      <c r="G36" s="267" t="e">
        <f>IF(G$43="",IF(VLOOKUP(O36,ActivityList[],9,0)="Planned",Planned&amp;IF(VLOOKUP(O36,ActivityList[],11,0)="Yes",Moved,"")&amp;" __/__ ",IF(VLOOKUP(O36,ActivityList[],9,0)="Completed",Completed&amp;" ",Revoked&amp;" ")),IF(VLOOKUP(O36,ActivityList[],9,0)="Revoked",Revoked&amp;" ",TEXT(VLOOKUP(O36,ActivityList[],10,0)," d/m | ")))&amp;VLOOKUP(O36,ActivityList[],7,0)&amp;IF(VLOOKUP(O36,ActivityList[],12,0)="Yes"," "&amp;Map,"")&amp;IF(VLOOKUP(O36,ActivityList[],13,0)="Yes"," "&amp;Timeline,IF(VLOOKUP(O36,ActivityList[],13,0)="Figure"," "&amp;Timeline&amp;Figure,""))</f>
        <v>#N/A</v>
      </c>
      <c r="H36" s="121" t="e">
        <f>IF(H$43="",IF(VLOOKUP(P36,ActivityList[],10,0)="Planned",Planned&amp;IF(VLOOKUP(P36,ActivityList[],12,0)="Yes",Moved,"")&amp;" __/__ ",IF(VLOOKUP(P36,ActivityList[],10,0)="Completed",Completed&amp;" ",Revoked&amp;" ")),IF(VLOOKUP(P36,ActivityList[],10,0)="Revoked",Revoked&amp;" ",TEXT(VLOOKUP(P36,ActivityList[],11,0)," d/m | ")))&amp;VLOOKUP(P36,ActivityList[],8,0)&amp;IF(VLOOKUP(P36,ActivityList[],13,0)="Yes"," "&amp;Map,"")&amp;IF(VLOOKUP(P36,ActivityList[],14,0)="Yes"," "&amp;Timeline,IF(VLOOKUP(P36,ActivityList[],14,0)="Figure"," "&amp;Timeline&amp;Figure,""))</f>
        <v>#N/A</v>
      </c>
      <c r="J36" s="65" t="str">
        <f t="shared" si="15"/>
        <v>Mem.</v>
      </c>
      <c r="K36" s="65" t="str">
        <f t="shared" si="0"/>
        <v>Bible</v>
      </c>
      <c r="L36" s="65" t="str">
        <f t="shared" si="12"/>
        <v>Mem.Bible21</v>
      </c>
      <c r="M36" s="65" t="str">
        <f t="shared" si="12"/>
        <v>Mem.Bible22</v>
      </c>
      <c r="N36" s="65" t="str">
        <f t="shared" si="12"/>
        <v>Mem.Bible23</v>
      </c>
      <c r="O36" s="65" t="str">
        <f t="shared" si="12"/>
        <v>Mem.Bible24</v>
      </c>
      <c r="P36" s="65" t="str">
        <f t="shared" si="12"/>
        <v>Mem.Bible25</v>
      </c>
      <c r="Q36" s="65" t="s">
        <v>76</v>
      </c>
      <c r="R36" s="66">
        <f>IF(R$4&gt;0,IF(ISNA(VLOOKUP(L36,ActivityList[],10,0)),"No Activity",IF(VLOOKUP(L36,ActivityList[],10,0)="Completed",VLOOKUP(L36,ActivityList[],11,0),VLOOKUP(L36,ActivityList[],10,0))),"No Class")</f>
        <v>43374</v>
      </c>
      <c r="S36" s="66" t="str">
        <f>IF(S$4&gt;0,IF(ISNA(VLOOKUP(M36,ActivityList[],10,0)),"No Activity",IF(VLOOKUP(M36,ActivityList[],10,0)="Completed",VLOOKUP(M36,ActivityList[],11,0),VLOOKUP(M36,ActivityList[],10,0))),"No Class")</f>
        <v>No Activity</v>
      </c>
      <c r="T36" s="66" t="str">
        <f>IF(T$4&gt;0,IF(ISNA(VLOOKUP(N36,ActivityList[],10,0)),"No Activity",IF(VLOOKUP(N36,ActivityList[],10,0)="Completed",VLOOKUP(N36,ActivityList[],11,0),VLOOKUP(N36,ActivityList[],10,0))),"No Class")</f>
        <v>No Activity</v>
      </c>
      <c r="U36" s="66" t="str">
        <f>IF(U$4&gt;0,IF(ISNA(VLOOKUP(O36,ActivityList[],10,0)),"No Activity",IF(VLOOKUP(O36,ActivityList[],10,0)="Completed",VLOOKUP(O36,ActivityList[],11,0),VLOOKUP(O36,ActivityList[],10,0))),"No Class")</f>
        <v>No Activity</v>
      </c>
      <c r="V36" s="66" t="str">
        <f>IF(V$4&gt;0,IF(ISNA(VLOOKUP(P36,ActivityList[],10,0)),"No Activity",IF(VLOOKUP(P36,ActivityList[],10,0)="Completed",VLOOKUP(P36,ActivityList[],11,0),VLOOKUP(P36,ActivityList[],10,0))),"No Class")</f>
        <v>No Activity</v>
      </c>
    </row>
    <row r="37" spans="1:22" ht="15" customHeight="1" x14ac:dyDescent="0.25">
      <c r="A37" s="257"/>
      <c r="B37" s="138"/>
      <c r="C37" s="135" t="s">
        <v>3419</v>
      </c>
      <c r="D37" s="177" t="e">
        <f>IF(D$43="",IF(VLOOKUP(L37,ActivityList[],10,0)="Planned",Planned&amp;IF(VLOOKUP(L37,ActivityList[],12,0)="Yes",Moved,"")&amp;" __/__ ",IF(VLOOKUP(L37,ActivityList[],10,0)="Completed",Completed&amp;" ",Revoked&amp;" ")),IF(VLOOKUP(L37,ActivityList[],10,0)="Revoked",Revoked&amp;" ",TEXT(VLOOKUP(L37,ActivityList[],11,0)," d/m | ")))&amp;VLOOKUP(L37,ActivityList[],8,0)&amp;IF(VLOOKUP(L37,ActivityList[],13,0)="Yes"," "&amp;Map,"")&amp;IF(VLOOKUP(L37,ActivityList[],14,0)="Yes"," "&amp;Timeline,IF(VLOOKUP(L37,ActivityList[],14,0)="Figure"," "&amp;Timeline&amp;Figure,""))</f>
        <v>#N/A</v>
      </c>
      <c r="E37" s="177" t="e">
        <f>IF(E$43="",IF(VLOOKUP(M37,ActivityList[],10,0)="Planned",Planned&amp;IF(VLOOKUP(M37,ActivityList[],12,0)="Yes",Moved,"")&amp;" __/__ ",IF(VLOOKUP(M37,ActivityList[],10,0)="Completed",Completed&amp;" ",Revoked&amp;" ")),IF(VLOOKUP(M37,ActivityList[],10,0)="Revoked",Revoked&amp;" ",TEXT(VLOOKUP(M37,ActivityList[],11,0)," d/m | ")))&amp;VLOOKUP(M37,ActivityList[],8,0)&amp;IF(VLOOKUP(M37,ActivityList[],13,0)="Yes"," "&amp;Map,"")&amp;IF(VLOOKUP(M37,ActivityList[],14,0)="Yes"," "&amp;Timeline,IF(VLOOKUP(M37,ActivityList[],14,0)="Figure"," "&amp;Timeline&amp;Figure,""))</f>
        <v>#N/A</v>
      </c>
      <c r="F37" s="177" t="e">
        <f>IF(F$43="",IF(VLOOKUP(N37,ActivityList[],10,0)="Planned",Planned&amp;IF(VLOOKUP(N37,ActivityList[],12,0)="Yes",Moved,"")&amp;" __/__ ",IF(VLOOKUP(N37,ActivityList[],10,0)="Completed",Completed&amp;" ",Revoked&amp;" ")),IF(VLOOKUP(N37,ActivityList[],10,0)="Revoked",Revoked&amp;" ",TEXT(VLOOKUP(N37,ActivityList[],11,0)," d/m | ")))&amp;VLOOKUP(N37,ActivityList[],8,0)&amp;IF(VLOOKUP(N37,ActivityList[],13,0)="Yes"," "&amp;Map,"")&amp;IF(VLOOKUP(N37,ActivityList[],14,0)="Yes"," "&amp;Timeline,IF(VLOOKUP(N37,ActivityList[],14,0)="Figure"," "&amp;Timeline&amp;Figure,""))</f>
        <v>#N/A</v>
      </c>
      <c r="G37" s="177" t="str">
        <f>IF(G$43="",IF(VLOOKUP(O37,ActivityList[],10,0)="Planned",Planned&amp;IF(VLOOKUP(O37,ActivityList[],12,0)="Yes",Moved,"")&amp;" __/__ ",IF(VLOOKUP(O37,ActivityList[],10,0)="Completed",Completed&amp;" ",Revoked&amp;" ")),IF(VLOOKUP(O37,ActivityList[],10,0)="Revoked",Revoked&amp;" ",TEXT(VLOOKUP(O37,ActivityList[],11,0)," d/m | ")))&amp;VLOOKUP(O37,ActivityList[],8,0)&amp;IF(VLOOKUP(O37,ActivityList[],13,0)="Yes"," "&amp;Map,"")&amp;IF(VLOOKUP(O37,ActivityList[],14,0)="Yes"," "&amp;Timeline,IF(VLOOKUP(O37,ActivityList[],14,0)="Figure"," "&amp;Timeline&amp;Figure,""))</f>
        <v>ƒ __/__ Bible</v>
      </c>
      <c r="H37" s="129" t="e">
        <f>IF(H$43="",IF(VLOOKUP(P37,ActivityList[],10,0)="Planned",Planned&amp;IF(VLOOKUP(P37,ActivityList[],12,0)="Yes",Moved,"")&amp;" __/__ ",IF(VLOOKUP(P37,ActivityList[],10,0)="Completed",Completed&amp;" ",Revoked&amp;" ")),IF(VLOOKUP(P37,ActivityList[],10,0)="Revoked",Revoked&amp;" ",TEXT(VLOOKUP(P37,ActivityList[],11,0)," d/m | ")))&amp;VLOOKUP(P37,ActivityList[],8,0)&amp;IF(VLOOKUP(P37,ActivityList[],13,0)="Yes"," "&amp;Map,"")&amp;IF(VLOOKUP(P37,ActivityList[],14,0)="Yes"," "&amp;Timeline,IF(VLOOKUP(P37,ActivityList[],14,0)="Figure"," "&amp;Timeline&amp;Figure,""))</f>
        <v>#N/A</v>
      </c>
      <c r="J37" s="65" t="str">
        <f t="shared" si="15"/>
        <v>Mem.</v>
      </c>
      <c r="K37" s="65" t="str">
        <f t="shared" si="0"/>
        <v>+ Review</v>
      </c>
      <c r="L37" s="65" t="str">
        <f t="shared" si="12"/>
        <v>Mem.+ Review21</v>
      </c>
      <c r="M37" s="65" t="str">
        <f t="shared" si="12"/>
        <v>Mem.+ Review22</v>
      </c>
      <c r="N37" s="65" t="str">
        <f t="shared" si="12"/>
        <v>Mem.+ Review23</v>
      </c>
      <c r="O37" s="65" t="str">
        <f t="shared" si="12"/>
        <v>Mem.+ Review24</v>
      </c>
      <c r="P37" s="65" t="str">
        <f t="shared" si="12"/>
        <v>Mem.+ Review25</v>
      </c>
      <c r="Q37" s="65" t="s">
        <v>76</v>
      </c>
      <c r="R37" s="66" t="str">
        <f>IF(R$4&gt;0,IF(ISNA(VLOOKUP(L37,ActivityList[],10,0)),"No Activity",IF(VLOOKUP(L37,ActivityList[],10,0)="Completed",VLOOKUP(L37,ActivityList[],11,0),VLOOKUP(L37,ActivityList[],10,0))),"No Class")</f>
        <v>No Activity</v>
      </c>
      <c r="S37" s="66" t="str">
        <f>IF(S$4&gt;0,IF(ISNA(VLOOKUP(M37,ActivityList[],10,0)),"No Activity",IF(VLOOKUP(M37,ActivityList[],10,0)="Completed",VLOOKUP(M37,ActivityList[],11,0),VLOOKUP(M37,ActivityList[],10,0))),"No Class")</f>
        <v>No Activity</v>
      </c>
      <c r="T37" s="66" t="str">
        <f>IF(T$4&gt;0,IF(ISNA(VLOOKUP(N37,ActivityList[],10,0)),"No Activity",IF(VLOOKUP(N37,ActivityList[],10,0)="Completed",VLOOKUP(N37,ActivityList[],11,0),VLOOKUP(N37,ActivityList[],10,0))),"No Class")</f>
        <v>No Activity</v>
      </c>
      <c r="U37" s="66" t="str">
        <f>IF(U$4&gt;0,IF(ISNA(VLOOKUP(O37,ActivityList[],10,0)),"No Activity",IF(VLOOKUP(O37,ActivityList[],10,0)="Completed",VLOOKUP(O37,ActivityList[],11,0),VLOOKUP(O37,ActivityList[],10,0))),"No Class")</f>
        <v>Planned</v>
      </c>
      <c r="V37" s="66" t="str">
        <f>IF(V$4&gt;0,IF(ISNA(VLOOKUP(P37,ActivityList[],10,0)),"No Activity",IF(VLOOKUP(P37,ActivityList[],10,0)="Completed",VLOOKUP(P37,ActivityList[],11,0),VLOOKUP(P37,ActivityList[],10,0))),"No Class")</f>
        <v>No Activity</v>
      </c>
    </row>
    <row r="38" spans="1:22" ht="15" customHeight="1" x14ac:dyDescent="0.25">
      <c r="A38" s="255" t="s">
        <v>109</v>
      </c>
      <c r="B38" s="111"/>
      <c r="C38" s="140" t="s">
        <v>130</v>
      </c>
      <c r="D38" s="141" t="e">
        <f>IF(D$43="",IF(VLOOKUP(L38,ActivityList[],10,0)="Planned",Planned&amp;IF(VLOOKUP(L38,ActivityList[],12,0)="Yes",Moved,"")&amp;" __/__ ",IF(VLOOKUP(L38,ActivityList[],10,0)="Completed",Completed&amp;" ",Revoked&amp;" ")),IF(VLOOKUP(L38,ActivityList[],10,0)="Revoked",Revoked&amp;" ",TEXT(VLOOKUP(L38,ActivityList[],11,0)," d/m | ")))&amp;VLOOKUP(L38,ActivityList[],8,0)&amp;IF(VLOOKUP(L38,ActivityList[],13,0)="Yes"," "&amp;Map,"")&amp;IF(VLOOKUP(L38,ActivityList[],14,0)="Yes"," "&amp;Timeline,IF(VLOOKUP(L38,ActivityList[],14,0)="Figure"," "&amp;Timeline&amp;Figure,""))</f>
        <v>#N/A</v>
      </c>
      <c r="E38" s="141" t="e">
        <f>IF(E$43="",IF(VLOOKUP(M38,ActivityList[],10,0)="Planned",Planned&amp;IF(VLOOKUP(M38,ActivityList[],12,0)="Yes",Moved,"")&amp;" __/__ ",IF(VLOOKUP(M38,ActivityList[],10,0)="Completed",Completed&amp;" ",Revoked&amp;" ")),IF(VLOOKUP(M38,ActivityList[],10,0)="Revoked",Revoked&amp;" ",TEXT(VLOOKUP(M38,ActivityList[],11,0)," d/m | ")))&amp;VLOOKUP(M38,ActivityList[],8,0)&amp;IF(VLOOKUP(M38,ActivityList[],13,0)="Yes"," "&amp;Map,"")&amp;IF(VLOOKUP(M38,ActivityList[],14,0)="Yes"," "&amp;Timeline,IF(VLOOKUP(M38,ActivityList[],14,0)="Figure"," "&amp;Timeline&amp;Figure,""))</f>
        <v>#N/A</v>
      </c>
      <c r="F38" s="141" t="e">
        <f>IF(F$43="",IF(VLOOKUP(N38,ActivityList[],10,0)="Planned",Planned&amp;IF(VLOOKUP(N38,ActivityList[],12,0)="Yes",Moved,"")&amp;" __/__ ",IF(VLOOKUP(N38,ActivityList[],10,0)="Completed",Completed&amp;" ",Revoked&amp;" ")),IF(VLOOKUP(N38,ActivityList[],10,0)="Revoked",Revoked&amp;" ",TEXT(VLOOKUP(N38,ActivityList[],11,0)," d/m | ")))&amp;VLOOKUP(N38,ActivityList[],8,0)&amp;IF(VLOOKUP(N38,ActivityList[],13,0)="Yes"," "&amp;Map,"")&amp;IF(VLOOKUP(N38,ActivityList[],14,0)="Yes"," "&amp;Timeline,IF(VLOOKUP(N38,ActivityList[],14,0)="Figure"," "&amp;Timeline&amp;Figure,""))</f>
        <v>#N/A</v>
      </c>
      <c r="G38" s="141" t="e">
        <f>IF(G$43="",IF(VLOOKUP(O38,ActivityList[],10,0)="Planned",Planned&amp;IF(VLOOKUP(O38,ActivityList[],12,0)="Yes",Moved,"")&amp;" __/__ ",IF(VLOOKUP(O38,ActivityList[],10,0)="Completed",Completed&amp;" ",Revoked&amp;" ")),IF(VLOOKUP(O38,ActivityList[],10,0)="Revoked",Revoked&amp;" ",TEXT(VLOOKUP(O38,ActivityList[],11,0)," d/m | ")))&amp;VLOOKUP(O38,ActivityList[],8,0)&amp;IF(VLOOKUP(O38,ActivityList[],13,0)="Yes"," "&amp;Map,"")&amp;IF(VLOOKUP(O38,ActivityList[],14,0)="Yes"," "&amp;Timeline,IF(VLOOKUP(O38,ActivityList[],14,0)="Figure"," "&amp;Timeline&amp;Figure,""))</f>
        <v>#N/A</v>
      </c>
      <c r="H38" s="121" t="e">
        <f>IF(H$43="",IF(VLOOKUP(P38,ActivityList[],10,0)="Planned",Planned&amp;IF(VLOOKUP(P38,ActivityList[],12,0)="Yes",Moved,"")&amp;" __/__ ",IF(VLOOKUP(P38,ActivityList[],10,0)="Completed",Completed&amp;" ",Revoked&amp;" ")),IF(VLOOKUP(P38,ActivityList[],10,0)="Revoked",Revoked&amp;" ",TEXT(VLOOKUP(P38,ActivityList[],11,0)," d/m | ")))&amp;VLOOKUP(P38,ActivityList[],8,0)&amp;IF(VLOOKUP(P38,ActivityList[],13,0)="Yes"," "&amp;Map,"")&amp;IF(VLOOKUP(P38,ActivityList[],14,0)="Yes"," "&amp;Timeline,IF(VLOOKUP(P38,ActivityList[],14,0)="Figure"," "&amp;Timeline&amp;Figure,""))</f>
        <v>#N/A</v>
      </c>
      <c r="J38" s="65" t="str">
        <f t="shared" si="15"/>
        <v>Activities</v>
      </c>
      <c r="K38" s="76" t="str">
        <f t="shared" si="0"/>
        <v>+ Field Trip</v>
      </c>
      <c r="L38" s="76" t="str">
        <f t="shared" si="12"/>
        <v>Activities+ Field Trip21</v>
      </c>
      <c r="M38" s="76" t="str">
        <f t="shared" si="12"/>
        <v>Activities+ Field Trip22</v>
      </c>
      <c r="N38" s="76" t="str">
        <f t="shared" si="12"/>
        <v>Activities+ Field Trip23</v>
      </c>
      <c r="O38" s="76" t="str">
        <f t="shared" si="12"/>
        <v>Activities+ Field Trip24</v>
      </c>
      <c r="P38" s="76" t="str">
        <f t="shared" si="12"/>
        <v>Activities+ Field Trip25</v>
      </c>
      <c r="Q38" s="76"/>
      <c r="R38" s="66" t="str">
        <f>IF(R$4&gt;0,IF(ISNA(VLOOKUP(L38,ActivityList[],10,0)),"No Activity",IF(VLOOKUP(L38,ActivityList[],10,0)="Completed",VLOOKUP(L38,ActivityList[],11,0),VLOOKUP(L38,ActivityList[],10,0))),"No Class")</f>
        <v>No Activity</v>
      </c>
      <c r="S38" s="66" t="str">
        <f>IF(S$4&gt;0,IF(ISNA(VLOOKUP(M38,ActivityList[],10,0)),"No Activity",IF(VLOOKUP(M38,ActivityList[],10,0)="Completed",VLOOKUP(M38,ActivityList[],11,0),VLOOKUP(M38,ActivityList[],10,0))),"No Class")</f>
        <v>No Activity</v>
      </c>
      <c r="T38" s="66" t="str">
        <f>IF(T$4&gt;0,IF(ISNA(VLOOKUP(N38,ActivityList[],10,0)),"No Activity",IF(VLOOKUP(N38,ActivityList[],10,0)="Completed",VLOOKUP(N38,ActivityList[],11,0),VLOOKUP(N38,ActivityList[],10,0))),"No Class")</f>
        <v>No Activity</v>
      </c>
      <c r="U38" s="66" t="str">
        <f>IF(U$4&gt;0,IF(ISNA(VLOOKUP(O38,ActivityList[],10,0)),"No Activity",IF(VLOOKUP(O38,ActivityList[],10,0)="Completed",VLOOKUP(O38,ActivityList[],11,0),VLOOKUP(O38,ActivityList[],10,0))),"No Class")</f>
        <v>No Activity</v>
      </c>
      <c r="V38" s="66" t="str">
        <f>IF(V$4&gt;0,IF(ISNA(VLOOKUP(P38,ActivityList[],10,0)),"No Activity",IF(VLOOKUP(P38,ActivityList[],10,0)="Completed",VLOOKUP(P38,ActivityList[],11,0),VLOOKUP(P38,ActivityList[],10,0))),"No Class")</f>
        <v>No Activity</v>
      </c>
    </row>
    <row r="39" spans="1:22" ht="24" customHeight="1" x14ac:dyDescent="0.25">
      <c r="A39" s="256"/>
      <c r="B39" s="142"/>
      <c r="C39" s="143" t="s">
        <v>10</v>
      </c>
      <c r="D39" s="112" t="e">
        <f>IF(D$43="",IF(VLOOKUP(L39,ActivityList[],10,0)="Planned",Planned&amp;IF(VLOOKUP(L39,ActivityList[],12,0)="Yes",Moved,"")&amp;" __/__ ",IF(VLOOKUP(L39,ActivityList[],10,0)="Completed",Completed&amp;" ",Revoked&amp;" ")),IF(VLOOKUP(L39,ActivityList[],10,0)="Revoked",Revoked&amp;" ",TEXT(VLOOKUP(L39,ActivityList[],11,0)," d/m | ")))&amp;VLOOKUP(L39,ActivityList[],8,0)&amp;IF(VLOOKUP(L39,ActivityList[],13,0)="Yes"," "&amp;Map,"")&amp;IF(VLOOKUP(L39,ActivityList[],14,0)="Yes"," "&amp;Timeline,IF(VLOOKUP(L39,ActivityList[],14,0)="Figure"," "&amp;Timeline&amp;Figure,""))</f>
        <v>#N/A</v>
      </c>
      <c r="E39" s="112" t="str">
        <f>IF(E$43="",IF(VLOOKUP(M39,ActivityList[],10,0)="Planned",Planned&amp;IF(VLOOKUP(M39,ActivityList[],12,0)="Yes",Moved,"")&amp;" __/__ ",IF(VLOOKUP(M39,ActivityList[],10,0)="Completed",Completed&amp;" ",Revoked&amp;" ")),IF(VLOOKUP(M39,ActivityList[],10,0)="Revoked",Revoked&amp;" ",TEXT(VLOOKUP(M39,ActivityList[],11,0)," d/m | ")))&amp;VLOOKUP(M39,ActivityList[],8,0)&amp;IF(VLOOKUP(M39,ActivityList[],13,0)="Yes"," "&amp;Map,"")&amp;IF(VLOOKUP(M39,ActivityList[],14,0)="Yes"," "&amp;Timeline,IF(VLOOKUP(M39,ActivityList[],14,0)="Figure"," "&amp;Timeline&amp;Figure,""))</f>
        <v>ƒ __/__ Electronics Repair</v>
      </c>
      <c r="F39" s="112" t="e">
        <f>IF(F$43="",IF(VLOOKUP(N39,ActivityList[],10,0)="Planned",Planned&amp;IF(VLOOKUP(N39,ActivityList[],12,0)="Yes",Moved,"")&amp;" __/__ ",IF(VLOOKUP(N39,ActivityList[],10,0)="Completed",Completed&amp;" ",Revoked&amp;" ")),IF(VLOOKUP(N39,ActivityList[],10,0)="Revoked",Revoked&amp;" ",TEXT(VLOOKUP(N39,ActivityList[],11,0)," d/m | ")))&amp;VLOOKUP(N39,ActivityList[],8,0)&amp;IF(VLOOKUP(N39,ActivityList[],13,0)="Yes"," "&amp;Map,"")&amp;IF(VLOOKUP(N39,ActivityList[],14,0)="Yes"," "&amp;Timeline,IF(VLOOKUP(N39,ActivityList[],14,0)="Figure"," "&amp;Timeline&amp;Figure,""))</f>
        <v>#N/A</v>
      </c>
      <c r="G39" s="112" t="str">
        <f>IF(G$43="",IF(VLOOKUP(O39,ActivityList[],10,0)="Planned",Planned&amp;IF(VLOOKUP(O39,ActivityList[],12,0)="Yes",Moved,"")&amp;" __/__ ",IF(VLOOKUP(O39,ActivityList[],10,0)="Completed",Completed&amp;" ",Revoked&amp;" ")),IF(VLOOKUP(O39,ActivityList[],10,0)="Revoked",Revoked&amp;" ",TEXT(VLOOKUP(O39,ActivityList[],11,0)," d/m | ")))&amp;VLOOKUP(O39,ActivityList[],8,0)&amp;IF(VLOOKUP(O39,ActivityList[],13,0)="Yes"," "&amp;Map,"")&amp;IF(VLOOKUP(O39,ActivityList[],14,0)="Yes"," "&amp;Timeline,IF(VLOOKUP(O39,ActivityList[],14,0)="Figure"," "&amp;Timeline&amp;Figure,""))</f>
        <v>ƒ __/__ Birthday Decorations</v>
      </c>
      <c r="H39" s="131" t="e">
        <f>IF(H$43="",IF(VLOOKUP(P39,ActivityList[],10,0)="Planned",Planned&amp;IF(VLOOKUP(P39,ActivityList[],12,0)="Yes",Moved,"")&amp;" __/__ ",IF(VLOOKUP(P39,ActivityList[],10,0)="Completed",Completed&amp;" ",Revoked&amp;" ")),IF(VLOOKUP(P39,ActivityList[],10,0)="Revoked",Revoked&amp;" ",TEXT(VLOOKUP(P39,ActivityList[],11,0)," d/m | ")))&amp;VLOOKUP(P39,ActivityList[],8,0)&amp;IF(VLOOKUP(P39,ActivityList[],13,0)="Yes"," "&amp;Map,"")&amp;IF(VLOOKUP(P39,ActivityList[],14,0)="Yes"," "&amp;Timeline,IF(VLOOKUP(P39,ActivityList[],14,0)="Figure"," "&amp;Timeline&amp;Figure,""))</f>
        <v>#N/A</v>
      </c>
      <c r="J39" s="65" t="str">
        <f t="shared" si="15"/>
        <v>Activities</v>
      </c>
      <c r="K39" s="104" t="str">
        <f t="shared" si="0"/>
        <v>+ Arts &amp; Crafts</v>
      </c>
      <c r="L39" s="104" t="str">
        <f t="shared" si="12"/>
        <v>Activities+ Arts &amp; Crafts21</v>
      </c>
      <c r="M39" s="104" t="str">
        <f t="shared" si="12"/>
        <v>Activities+ Arts &amp; Crafts22</v>
      </c>
      <c r="N39" s="104" t="str">
        <f t="shared" si="12"/>
        <v>Activities+ Arts &amp; Crafts23</v>
      </c>
      <c r="O39" s="104" t="str">
        <f t="shared" si="12"/>
        <v>Activities+ Arts &amp; Crafts24</v>
      </c>
      <c r="P39" s="104" t="str">
        <f t="shared" si="12"/>
        <v>Activities+ Arts &amp; Crafts25</v>
      </c>
      <c r="Q39" s="104"/>
      <c r="R39" s="66" t="str">
        <f>IF(R$4&gt;0,IF(ISNA(VLOOKUP(L39,ActivityList[],10,0)),"No Activity",IF(VLOOKUP(L39,ActivityList[],10,0)="Completed",VLOOKUP(L39,ActivityList[],11,0),VLOOKUP(L39,ActivityList[],10,0))),"No Class")</f>
        <v>No Activity</v>
      </c>
      <c r="S39" s="66" t="str">
        <f>IF(S$4&gt;0,IF(ISNA(VLOOKUP(M39,ActivityList[],10,0)),"No Activity",IF(VLOOKUP(M39,ActivityList[],10,0)="Completed",VLOOKUP(M39,ActivityList[],11,0),VLOOKUP(M39,ActivityList[],10,0))),"No Class")</f>
        <v>Planned</v>
      </c>
      <c r="T39" s="66" t="str">
        <f>IF(T$4&gt;0,IF(ISNA(VLOOKUP(N39,ActivityList[],10,0)),"No Activity",IF(VLOOKUP(N39,ActivityList[],10,0)="Completed",VLOOKUP(N39,ActivityList[],11,0),VLOOKUP(N39,ActivityList[],10,0))),"No Class")</f>
        <v>No Activity</v>
      </c>
      <c r="U39" s="66" t="str">
        <f>IF(U$4&gt;0,IF(ISNA(VLOOKUP(O39,ActivityList[],10,0)),"No Activity",IF(VLOOKUP(O39,ActivityList[],10,0)="Completed",VLOOKUP(O39,ActivityList[],11,0),VLOOKUP(O39,ActivityList[],10,0))),"No Class")</f>
        <v>Planned</v>
      </c>
      <c r="V39" s="66" t="str">
        <f>IF(V$4&gt;0,IF(ISNA(VLOOKUP(P39,ActivityList[],10,0)),"No Activity",IF(VLOOKUP(P39,ActivityList[],10,0)="Completed",VLOOKUP(P39,ActivityList[],11,0),VLOOKUP(P39,ActivityList[],10,0))),"No Class")</f>
        <v>No Activity</v>
      </c>
    </row>
    <row r="40" spans="1:22" ht="15.75" thickBot="1" x14ac:dyDescent="0.3">
      <c r="A40" s="256"/>
      <c r="B40" s="196"/>
      <c r="C40" s="197" t="s">
        <v>3502</v>
      </c>
      <c r="D40" s="152" t="str">
        <f>IF(D$43="",IF(VLOOKUP(L40,ActivityList[],10,0)="Planned",Planned&amp;IF(VLOOKUP(L40,ActivityList[],12,0)="Yes",Moved,"")&amp;" __/__ ",IF(VLOOKUP(L40,ActivityList[],10,0)="Completed",Completed&amp;" ",Revoked&amp;" ")),IF(VLOOKUP(L40,ActivityList[],10,0)="Revoked",Revoked&amp;" ",TEXT(VLOOKUP(L40,ActivityList[],11,0)," d/m | ")))&amp;VLOOKUP(L40,ActivityList[],8,0)&amp;IF(VLOOKUP(L40,ActivityList[],13,0)="Yes"," "&amp;Map,"")&amp;IF(VLOOKUP(L40,ActivityList[],14,0)="Yes"," "&amp;Timeline,IF(VLOOKUP(L40,ActivityList[],14,0)="Figure"," "&amp;Timeline&amp;Figure,""))</f>
        <v xml:space="preserve"> 1/10 | 20 mins</v>
      </c>
      <c r="E40" s="152" t="e">
        <f>IF(E$43="",IF(VLOOKUP(M40,ActivityList[],10,0)="Planned",Planned&amp;IF(VLOOKUP(M40,ActivityList[],12,0)="Yes",Moved,"")&amp;" __/__ ",IF(VLOOKUP(M40,ActivityList[],10,0)="Completed",Completed&amp;" ",Revoked&amp;" ")),IF(VLOOKUP(M40,ActivityList[],10,0)="Revoked",Revoked&amp;" ",TEXT(VLOOKUP(M40,ActivityList[],11,0)," d/m | ")))&amp;VLOOKUP(M40,ActivityList[],8,0)&amp;IF(VLOOKUP(M40,ActivityList[],13,0)="Yes"," "&amp;Map,"")&amp;IF(VLOOKUP(M40,ActivityList[],14,0)="Yes"," "&amp;Timeline,IF(VLOOKUP(M40,ActivityList[],14,0)="Figure"," "&amp;Timeline&amp;Figure,""))</f>
        <v>#N/A</v>
      </c>
      <c r="F40" s="152" t="str">
        <f>IF(F$43="",IF(VLOOKUP(N40,ActivityList[],10,0)="Planned",Planned&amp;IF(VLOOKUP(N40,ActivityList[],12,0)="Yes",Moved,"")&amp;" __/__ ",IF(VLOOKUP(N40,ActivityList[],10,0)="Completed",Completed&amp;" ",Revoked&amp;" ")),IF(VLOOKUP(N40,ActivityList[],10,0)="Revoked",Revoked&amp;" ",TEXT(VLOOKUP(N40,ActivityList[],11,0)," d/m | ")))&amp;VLOOKUP(N40,ActivityList[],8,0)&amp;IF(VLOOKUP(N40,ActivityList[],13,0)="Yes"," "&amp;Map,"")&amp;IF(VLOOKUP(N40,ActivityList[],14,0)="Yes"," "&amp;Timeline,IF(VLOOKUP(N40,ActivityList[],14,0)="Figure"," "&amp;Timeline&amp;Figure,""))</f>
        <v>ƒ __/__ 20 mins</v>
      </c>
      <c r="G40" s="152" t="e">
        <f>IF(G$43="",IF(VLOOKUP(O40,ActivityList[],10,0)="Planned",Planned&amp;IF(VLOOKUP(O40,ActivityList[],12,0)="Yes",Moved,"")&amp;" __/__ ",IF(VLOOKUP(O40,ActivityList[],10,0)="Completed",Completed&amp;" ",Revoked&amp;" ")),IF(VLOOKUP(O40,ActivityList[],10,0)="Revoked",Revoked&amp;" ",TEXT(VLOOKUP(O40,ActivityList[],11,0)," d/m | ")))&amp;VLOOKUP(O40,ActivityList[],8,0)&amp;IF(VLOOKUP(O40,ActivityList[],13,0)="Yes"," "&amp;Map,"")&amp;IF(VLOOKUP(O40,ActivityList[],14,0)="Yes"," "&amp;Timeline,IF(VLOOKUP(O40,ActivityList[],14,0)="Figure"," "&amp;Timeline&amp;Figure,""))</f>
        <v>#N/A</v>
      </c>
      <c r="H40" s="153" t="e">
        <f>IF(H$43="",IF(VLOOKUP(P40,ActivityList[],10,0)="Planned",Planned&amp;IF(VLOOKUP(P40,ActivityList[],12,0)="Yes",Moved,"")&amp;" __/__ ",IF(VLOOKUP(P40,ActivityList[],10,0)="Completed",Completed&amp;" ",Revoked&amp;" ")),IF(VLOOKUP(P40,ActivityList[],10,0)="Revoked",Revoked&amp;" ",TEXT(VLOOKUP(P40,ActivityList[],11,0)," d/m | ")))&amp;VLOOKUP(P40,ActivityList[],8,0)&amp;IF(VLOOKUP(P40,ActivityList[],13,0)="Yes"," "&amp;Map,"")&amp;IF(VLOOKUP(P40,ActivityList[],14,0)="Yes"," "&amp;Timeline,IF(VLOOKUP(P40,ActivityList[],14,0)="Figure"," "&amp;Timeline&amp;Figure,""))</f>
        <v>#N/A</v>
      </c>
      <c r="J40" s="65" t="str">
        <f t="shared" si="15"/>
        <v>Activities</v>
      </c>
      <c r="K40" s="104" t="str">
        <f>C40</f>
        <v>+ Piano</v>
      </c>
      <c r="L40" s="104" t="str">
        <f t="shared" ref="L40:P40" si="16">$J40&amp;$K40&amp;L$4</f>
        <v>Activities+ Piano21</v>
      </c>
      <c r="M40" s="104" t="str">
        <f t="shared" si="16"/>
        <v>Activities+ Piano22</v>
      </c>
      <c r="N40" s="104" t="str">
        <f t="shared" si="16"/>
        <v>Activities+ Piano23</v>
      </c>
      <c r="O40" s="104" t="str">
        <f t="shared" si="16"/>
        <v>Activities+ Piano24</v>
      </c>
      <c r="P40" s="104" t="str">
        <f t="shared" si="16"/>
        <v>Activities+ Piano25</v>
      </c>
      <c r="Q40" s="104"/>
      <c r="R40" s="66">
        <f>IF(R$4&gt;0,IF(ISNA(VLOOKUP(L40,ActivityList[],10,0)),"No Activity",IF(VLOOKUP(L40,ActivityList[],10,0)="Completed",VLOOKUP(L40,ActivityList[],11,0),VLOOKUP(L40,ActivityList[],10,0))),"No Class")</f>
        <v>43374</v>
      </c>
      <c r="S40" s="66" t="str">
        <f>IF(S$4&gt;0,IF(ISNA(VLOOKUP(M40,ActivityList[],10,0)),"No Activity",IF(VLOOKUP(M40,ActivityList[],10,0)="Completed",VLOOKUP(M40,ActivityList[],11,0),VLOOKUP(M40,ActivityList[],10,0))),"No Class")</f>
        <v>No Activity</v>
      </c>
      <c r="T40" s="66" t="str">
        <f>IF(T$4&gt;0,IF(ISNA(VLOOKUP(N40,ActivityList[],10,0)),"No Activity",IF(VLOOKUP(N40,ActivityList[],10,0)="Completed",VLOOKUP(N40,ActivityList[],11,0),VLOOKUP(N40,ActivityList[],10,0))),"No Class")</f>
        <v>Planned</v>
      </c>
      <c r="U40" s="66" t="str">
        <f>IF(U$4&gt;0,IF(ISNA(VLOOKUP(O40,ActivityList[],10,0)),"No Activity",IF(VLOOKUP(O40,ActivityList[],10,0)="Completed",VLOOKUP(O40,ActivityList[],11,0),VLOOKUP(O40,ActivityList[],10,0))),"No Class")</f>
        <v>No Activity</v>
      </c>
      <c r="V40" s="66" t="str">
        <f>IF(V$4&gt;0,IF(ISNA(VLOOKUP(P40,ActivityList[],10,0)),"No Activity",IF(VLOOKUP(P40,ActivityList[],10,0)="Completed",VLOOKUP(P40,ActivityList[],11,0),VLOOKUP(P40,ActivityList[],10,0))),"No Class")</f>
        <v>No Activity</v>
      </c>
    </row>
    <row r="41" spans="1:22" ht="15.75" thickBot="1" x14ac:dyDescent="0.3">
      <c r="A41" s="270"/>
      <c r="B41" s="163"/>
      <c r="C41" s="199" t="s">
        <v>445</v>
      </c>
      <c r="D41" s="164" t="str">
        <f>IF(D$43="",IF(VLOOKUP(L41,ActivityList[],10,0)="Planned",Planned&amp;IF(VLOOKUP(L41,ActivityList[],12,0)="Yes",Moved,"")&amp;" __/__ ",IF(VLOOKUP(L41,ActivityList[],10,0)="Completed",Completed&amp;" ",Revoked&amp;" ")),IF(VLOOKUP(L41,ActivityList[],10,0)="Revoked",Revoked&amp;" ",TEXT(VLOOKUP(L41,ActivityList[],11,0)," d/m | ")))&amp;VLOOKUP(L41,ActivityList[],8,0)&amp;IF(VLOOKUP(L41,ActivityList[],13,0)="Yes"," "&amp;Map,"")&amp;IF(VLOOKUP(L41,ActivityList[],14,0)="Yes"," "&amp;Timeline,IF(VLOOKUP(L41,ActivityList[],14,0)="Figure"," "&amp;Timeline&amp;Figure,""))</f>
        <v xml:space="preserve"> 1/10 | p.11</v>
      </c>
      <c r="E41" s="164" t="e">
        <f>IF(E$43="",IF(VLOOKUP(M41,ActivityList[],10,0)="Planned",Planned&amp;IF(VLOOKUP(M41,ActivityList[],12,0)="Yes",Moved,"")&amp;" __/__ ",IF(VLOOKUP(M41,ActivityList[],10,0)="Completed",Completed&amp;" ",Revoked&amp;" ")),IF(VLOOKUP(M41,ActivityList[],10,0)="Revoked",Revoked&amp;" ",TEXT(VLOOKUP(M41,ActivityList[],11,0)," d/m | ")))&amp;VLOOKUP(M41,ActivityList[],8,0)&amp;IF(VLOOKUP(M41,ActivityList[],13,0)="Yes"," "&amp;Map,"")&amp;IF(VLOOKUP(M41,ActivityList[],14,0)="Yes"," "&amp;Timeline,IF(VLOOKUP(M41,ActivityList[],14,0)="Figure"," "&amp;Timeline&amp;Figure,""))</f>
        <v>#N/A</v>
      </c>
      <c r="F41" s="164" t="str">
        <f>IF(F$43="",IF(VLOOKUP(N41,ActivityList[],10,0)="Planned",Planned&amp;IF(VLOOKUP(N41,ActivityList[],12,0)="Yes",Moved,"")&amp;" __/__ ",IF(VLOOKUP(N41,ActivityList[],10,0)="Completed",Completed&amp;" ",Revoked&amp;" ")),IF(VLOOKUP(N41,ActivityList[],10,0)="Revoked",Revoked&amp;" ",TEXT(VLOOKUP(N41,ActivityList[],11,0)," d/m | ")))&amp;VLOOKUP(N41,ActivityList[],8,0)&amp;IF(VLOOKUP(N41,ActivityList[],13,0)="Yes"," "&amp;Map,"")&amp;IF(VLOOKUP(N41,ActivityList[],14,0)="Yes"," "&amp;Timeline,IF(VLOOKUP(N41,ActivityList[],14,0)="Figure"," "&amp;Timeline&amp;Figure,""))</f>
        <v>Ǻ 20 mins</v>
      </c>
      <c r="G41" s="164" t="e">
        <f>IF(G$43="",IF(VLOOKUP(O41,ActivityList[],10,0)="Planned",Planned&amp;IF(VLOOKUP(O41,ActivityList[],12,0)="Yes",Moved,"")&amp;" __/__ ",IF(VLOOKUP(O41,ActivityList[],10,0)="Completed",Completed&amp;" ",Revoked&amp;" ")),IF(VLOOKUP(O41,ActivityList[],10,0)="Revoked",Revoked&amp;" ",TEXT(VLOOKUP(O41,ActivityList[],11,0)," d/m | ")))&amp;VLOOKUP(O41,ActivityList[],8,0)&amp;IF(VLOOKUP(O41,ActivityList[],13,0)="Yes"," "&amp;Map,"")&amp;IF(VLOOKUP(O41,ActivityList[],14,0)="Yes"," "&amp;Timeline,IF(VLOOKUP(O41,ActivityList[],14,0)="Figure"," "&amp;Timeline&amp;Figure,""))</f>
        <v>#N/A</v>
      </c>
      <c r="H41" s="165" t="e">
        <f>IF(H$43="",IF(VLOOKUP(P41,ActivityList[],10,0)="Planned",Planned&amp;IF(VLOOKUP(P41,ActivityList[],12,0)="Yes",Moved,"")&amp;" __/__ ",IF(VLOOKUP(P41,ActivityList[],10,0)="Completed",Completed&amp;" ",Revoked&amp;" ")),IF(VLOOKUP(P41,ActivityList[],10,0)="Revoked",Revoked&amp;" ",TEXT(VLOOKUP(P41,ActivityList[],11,0)," d/m | ")))&amp;VLOOKUP(P41,ActivityList[],8,0)&amp;IF(VLOOKUP(P41,ActivityList[],13,0)="Yes"," "&amp;Map,"")&amp;IF(VLOOKUP(P41,ActivityList[],14,0)="Yes"," "&amp;Timeline,IF(VLOOKUP(P41,ActivityList[],14,0)="Figure"," "&amp;Timeline&amp;Figure,""))</f>
        <v>#N/A</v>
      </c>
      <c r="J41" s="65" t="str">
        <f t="shared" si="15"/>
        <v>Activities</v>
      </c>
      <c r="K41" s="65" t="str">
        <f>C41</f>
        <v>+ Piano Adventures Primer</v>
      </c>
      <c r="L41" s="65" t="str">
        <f>$J41&amp;$K41&amp;L$4</f>
        <v>Activities+ Piano Adventures Primer21</v>
      </c>
      <c r="M41" s="65" t="str">
        <f>$J41&amp;$K41&amp;M$4</f>
        <v>Activities+ Piano Adventures Primer22</v>
      </c>
      <c r="N41" s="65" t="str">
        <f>$J41&amp;$K41&amp;N$4</f>
        <v>Activities+ Piano Adventures Primer23</v>
      </c>
      <c r="O41" s="65" t="str">
        <f>$J41&amp;$K41&amp;O$4</f>
        <v>Activities+ Piano Adventures Primer24</v>
      </c>
      <c r="P41" s="65" t="str">
        <f>$J41&amp;$K41&amp;P$4</f>
        <v>Activities+ Piano Adventures Primer25</v>
      </c>
      <c r="Q41" s="65"/>
      <c r="R41" s="66" t="str">
        <f>IF(ISNA(VLOOKUP(L41,ActivityList[],10,0)),"",IF(ISBLANK(VLOOKUP(L41,ActivityList[],10,0)),"",VLOOKUP(L41,ActivityList[],10,0)))</f>
        <v>Completed</v>
      </c>
      <c r="S41" s="66" t="str">
        <f>IF(ISNA(VLOOKUP(M41,ActivityList[],10,0)),"",IF(ISBLANK(VLOOKUP(M41,ActivityList[],10,0)),"",VLOOKUP(M41,ActivityList[],10,0)))</f>
        <v/>
      </c>
      <c r="T41" s="66" t="str">
        <f>IF(ISNA(VLOOKUP(N41,ActivityList[],10,0)),"",IF(ISBLANK(VLOOKUP(N41,ActivityList[],10,0)),"",VLOOKUP(N41,ActivityList[],10,0)))</f>
        <v>Completed</v>
      </c>
      <c r="U41" s="66" t="str">
        <f>IF(ISNA(VLOOKUP(O41,ActivityList[],10,0)),"",IF(ISBLANK(VLOOKUP(O41,ActivityList[],10,0)),"",VLOOKUP(O41,ActivityList[],10,0)))</f>
        <v/>
      </c>
      <c r="V41" s="66" t="str">
        <f>IF(ISNA(VLOOKUP(P41,ActivityList[],10,0)),"",IF(ISBLANK(VLOOKUP(P41,ActivityList[],10,0)),"",VLOOKUP(P41,ActivityList[],10,0)))</f>
        <v/>
      </c>
    </row>
    <row r="42" spans="1:22" ht="15" customHeight="1" x14ac:dyDescent="0.25">
      <c r="A42" s="271"/>
      <c r="B42" s="249"/>
      <c r="C42" s="247" t="s">
        <v>132</v>
      </c>
      <c r="D42" s="240" t="e">
        <f>IF(D$43="",IF(VLOOKUP(L42,ActivityList[],10,0)="Planned",Planned&amp;IF(VLOOKUP(L42,ActivityList[],12,0)="Yes",Moved,"")&amp;" __/__ ",IF(VLOOKUP(L42,ActivityList[],10,0)="Completed",Completed&amp;" ",Revoked&amp;" ")),IF(VLOOKUP(L42,ActivityList[],10,0)="Revoked",Revoked&amp;" ",TEXT(VLOOKUP(L42,ActivityList[],11,0)," d/m | ")))&amp;VLOOKUP(L42,ActivityList[],8,0)&amp;IF(VLOOKUP(L42,ActivityList[],13,0)="Yes"," "&amp;Map,"")&amp;IF(VLOOKUP(L42,ActivityList[],14,0)="Yes"," "&amp;Timeline,IF(VLOOKUP(L42,ActivityList[],14,0)="Figure"," "&amp;Timeline&amp;Figure,""))</f>
        <v>#N/A</v>
      </c>
      <c r="E42" s="240" t="e">
        <f>IF(E$43="",IF(VLOOKUP(M42,ActivityList[],10,0)="Planned",Planned&amp;IF(VLOOKUP(M42,ActivityList[],12,0)="Yes",Moved,"")&amp;" __/__ ",IF(VLOOKUP(M42,ActivityList[],10,0)="Completed",Completed&amp;" ",Revoked&amp;" ")),IF(VLOOKUP(M42,ActivityList[],10,0)="Revoked",Revoked&amp;" ",TEXT(VLOOKUP(M42,ActivityList[],11,0)," d/m | ")))&amp;VLOOKUP(M42,ActivityList[],8,0)&amp;IF(VLOOKUP(M42,ActivityList[],13,0)="Yes"," "&amp;Map,"")&amp;IF(VLOOKUP(M42,ActivityList[],14,0)="Yes"," "&amp;Timeline,IF(VLOOKUP(M42,ActivityList[],14,0)="Figure"," "&amp;Timeline&amp;Figure,""))</f>
        <v>#N/A</v>
      </c>
      <c r="F42" s="240" t="e">
        <f>IF(F$43="",IF(VLOOKUP(N42,ActivityList[],10,0)="Planned",Planned&amp;IF(VLOOKUP(N42,ActivityList[],12,0)="Yes",Moved,"")&amp;" __/__ ",IF(VLOOKUP(N42,ActivityList[],10,0)="Completed",Completed&amp;" ",Revoked&amp;" ")),IF(VLOOKUP(N42,ActivityList[],10,0)="Revoked",Revoked&amp;" ",TEXT(VLOOKUP(N42,ActivityList[],11,0)," d/m | ")))&amp;VLOOKUP(N42,ActivityList[],8,0)&amp;IF(VLOOKUP(N42,ActivityList[],13,0)="Yes"," "&amp;Map,"")&amp;IF(VLOOKUP(N42,ActivityList[],14,0)="Yes"," "&amp;Timeline,IF(VLOOKUP(N42,ActivityList[],14,0)="Figure"," "&amp;Timeline&amp;Figure,""))</f>
        <v>#N/A</v>
      </c>
      <c r="G42" s="240" t="e">
        <f>IF(G$43="",IF(VLOOKUP(O42,ActivityList[],10,0)="Planned",Planned&amp;IF(VLOOKUP(O42,ActivityList[],12,0)="Yes",Moved,"")&amp;" __/__ ",IF(VLOOKUP(O42,ActivityList[],10,0)="Completed",Completed&amp;" ",Revoked&amp;" ")),IF(VLOOKUP(O42,ActivityList[],10,0)="Revoked",Revoked&amp;" ",TEXT(VLOOKUP(O42,ActivityList[],11,0)," d/m | ")))&amp;VLOOKUP(O42,ActivityList[],8,0)&amp;IF(VLOOKUP(O42,ActivityList[],13,0)="Yes"," "&amp;Map,"")&amp;IF(VLOOKUP(O42,ActivityList[],14,0)="Yes"," "&amp;Timeline,IF(VLOOKUP(O42,ActivityList[],14,0)="Figure"," "&amp;Timeline&amp;Figure,""))</f>
        <v>#N/A</v>
      </c>
      <c r="H42" s="248" t="e">
        <f>IF(H$43="",IF(VLOOKUP(P42,ActivityList[],10,0)="Planned",Planned&amp;IF(VLOOKUP(P42,ActivityList[],12,0)="Yes",Moved,"")&amp;" __/__ ",IF(VLOOKUP(P42,ActivityList[],10,0)="Completed",Completed&amp;" ",Revoked&amp;" ")),IF(VLOOKUP(P42,ActivityList[],10,0)="Revoked",Revoked&amp;" ",TEXT(VLOOKUP(P42,ActivityList[],11,0)," d/m | ")))&amp;VLOOKUP(P42,ActivityList[],8,0)&amp;IF(VLOOKUP(P42,ActivityList[],13,0)="Yes"," "&amp;Map,"")&amp;IF(VLOOKUP(P42,ActivityList[],14,0)="Yes"," "&amp;Timeline,IF(VLOOKUP(P42,ActivityList[],14,0)="Figure"," "&amp;Timeline&amp;Figure,""))</f>
        <v>#N/A</v>
      </c>
      <c r="J42" s="65" t="str">
        <f t="shared" si="15"/>
        <v>Activities</v>
      </c>
      <c r="K42" s="55" t="str">
        <f t="shared" si="0"/>
        <v>+ Physical Activities</v>
      </c>
      <c r="L42" s="55" t="str">
        <f t="shared" ref="L42:P42" si="17">$J42&amp;$K42&amp;L$4</f>
        <v>Activities+ Physical Activities21</v>
      </c>
      <c r="M42" s="55" t="str">
        <f t="shared" si="17"/>
        <v>Activities+ Physical Activities22</v>
      </c>
      <c r="N42" s="55" t="str">
        <f t="shared" si="17"/>
        <v>Activities+ Physical Activities23</v>
      </c>
      <c r="O42" s="55" t="str">
        <f t="shared" si="17"/>
        <v>Activities+ Physical Activities24</v>
      </c>
      <c r="P42" s="55" t="str">
        <f t="shared" si="17"/>
        <v>Activities+ Physical Activities25</v>
      </c>
      <c r="Q42" s="55" t="s">
        <v>76</v>
      </c>
      <c r="R42" s="66" t="str">
        <f>IF(R$4&gt;0,IF(ISNA(VLOOKUP(L42,ActivityList[],10,0)),"No Activity",IF(VLOOKUP(L42,ActivityList[],10,0)="Completed",VLOOKUP(L42,ActivityList[],11,0),VLOOKUP(L42,ActivityList[],10,0))),"No Class")</f>
        <v>No Activity</v>
      </c>
      <c r="S42" s="66" t="str">
        <f>IF(S$4&gt;0,IF(ISNA(VLOOKUP(M42,ActivityList[],10,0)),"No Activity",IF(VLOOKUP(M42,ActivityList[],10,0)="Completed",VLOOKUP(M42,ActivityList[],11,0),VLOOKUP(M42,ActivityList[],10,0))),"No Class")</f>
        <v>No Activity</v>
      </c>
      <c r="T42" s="66" t="str">
        <f>IF(T$4&gt;0,IF(ISNA(VLOOKUP(N42,ActivityList[],10,0)),"No Activity",IF(VLOOKUP(N42,ActivityList[],10,0)="Completed",VLOOKUP(N42,ActivityList[],11,0),VLOOKUP(N42,ActivityList[],10,0))),"No Class")</f>
        <v>No Activity</v>
      </c>
      <c r="U42" s="66" t="str">
        <f>IF(U$4&gt;0,IF(ISNA(VLOOKUP(O42,ActivityList[],10,0)),"No Activity",IF(VLOOKUP(O42,ActivityList[],10,0)="Completed",VLOOKUP(O42,ActivityList[],11,0),VLOOKUP(O42,ActivityList[],10,0))),"No Class")</f>
        <v>No Activity</v>
      </c>
      <c r="V42" s="66" t="str">
        <f>IF(V$4&gt;0,IF(ISNA(VLOOKUP(P42,ActivityList[],10,0)),"No Activity",IF(VLOOKUP(P42,ActivityList[],10,0)="Completed",VLOOKUP(P42,ActivityList[],11,0),VLOOKUP(P42,ActivityList[],10,0))),"No Class")</f>
        <v>No Activity</v>
      </c>
    </row>
    <row r="43" spans="1:22" s="5" customFormat="1" ht="18.75" customHeight="1" x14ac:dyDescent="0.25">
      <c r="A43" s="242"/>
      <c r="B43" s="243"/>
      <c r="C43" s="244" t="s">
        <v>75</v>
      </c>
      <c r="D43" s="245">
        <f>IF(D4&gt;0,IF(COUNTIF(R6:R42,"Planned")=0,MAX(R6:R42),""),"")</f>
        <v>43374</v>
      </c>
      <c r="E43" s="245" t="str">
        <f>IF(E4&gt;0,IF(COUNTIF(S6:S42,"Planned")=0,MAX(S6:S42),""),"")</f>
        <v/>
      </c>
      <c r="F43" s="245" t="str">
        <f>IF(F4&gt;0,IF(COUNTIF(T6:T42,"Planned")=0,MAX(T6:T42),""),"")</f>
        <v/>
      </c>
      <c r="G43" s="245" t="str">
        <f>IF(G4&gt;0,IF(COUNTIF(U6:U42,"Planned")=0,MAX(U6:U42),""),"")</f>
        <v/>
      </c>
      <c r="H43" s="246" t="str">
        <f>IF(H4&gt;0,IF(COUNTIF(V6:V42,"Planned")=0,MAX(V6:V42),""),"")</f>
        <v/>
      </c>
      <c r="I43"/>
      <c r="J43"/>
      <c r="K43"/>
      <c r="L43"/>
      <c r="M43"/>
      <c r="N43"/>
      <c r="O43"/>
      <c r="P43"/>
      <c r="Q43"/>
      <c r="R43" s="39"/>
      <c r="S43" s="39"/>
      <c r="T43" s="39"/>
      <c r="U43" s="39"/>
      <c r="V43" s="39"/>
    </row>
    <row r="44" spans="1:22" s="5" customFormat="1" ht="18.75" customHeight="1" thickBot="1" x14ac:dyDescent="0.35">
      <c r="B44" t="s">
        <v>93</v>
      </c>
      <c r="C44" s="70"/>
      <c r="D44" s="69"/>
      <c r="E44" s="69"/>
      <c r="F44" s="69"/>
      <c r="G44" s="72" t="s">
        <v>40</v>
      </c>
      <c r="H44" s="24"/>
      <c r="I44"/>
      <c r="J44"/>
      <c r="K44"/>
      <c r="L44"/>
      <c r="M44"/>
      <c r="N44"/>
      <c r="O44"/>
      <c r="P44"/>
      <c r="Q44"/>
      <c r="R44" s="39"/>
      <c r="S44" s="39"/>
      <c r="T44" s="39"/>
      <c r="U44" s="39"/>
      <c r="V44" s="39"/>
    </row>
    <row r="45" spans="1:22" ht="17.25" thickBot="1" x14ac:dyDescent="0.35">
      <c r="B45" s="71" t="s">
        <v>94</v>
      </c>
      <c r="C45" s="23"/>
      <c r="D45" s="24"/>
      <c r="E45" s="132" t="s">
        <v>107</v>
      </c>
      <c r="F45" s="133" t="s">
        <v>108</v>
      </c>
      <c r="G45" s="21" t="s">
        <v>15</v>
      </c>
      <c r="H45" s="19"/>
    </row>
    <row r="46" spans="1:22" ht="15.75" customHeight="1" x14ac:dyDescent="0.25">
      <c r="B46" s="266" t="s">
        <v>129</v>
      </c>
      <c r="C46" s="266"/>
      <c r="D46" s="266"/>
      <c r="E46" s="266"/>
      <c r="F46" s="266"/>
      <c r="G46" s="22" t="s">
        <v>15</v>
      </c>
      <c r="H46" s="20"/>
    </row>
    <row r="47" spans="1:22" ht="15.75" customHeight="1" x14ac:dyDescent="0.25">
      <c r="B47" s="266"/>
      <c r="C47" s="266"/>
      <c r="D47" s="266"/>
      <c r="E47" s="266"/>
      <c r="F47" s="266"/>
      <c r="G47" s="22" t="s">
        <v>15</v>
      </c>
      <c r="H47" s="20"/>
    </row>
    <row r="48" spans="1:22" ht="15.75" customHeight="1" x14ac:dyDescent="0.25">
      <c r="B48" s="266"/>
      <c r="C48" s="266"/>
      <c r="D48" s="266"/>
      <c r="E48" s="266"/>
      <c r="F48" s="266"/>
      <c r="G48" s="22" t="s">
        <v>15</v>
      </c>
      <c r="H48" s="20"/>
      <c r="K48" s="8"/>
    </row>
    <row r="49" spans="1:22" ht="15.75" x14ac:dyDescent="0.25">
      <c r="A49" s="3" t="s">
        <v>98</v>
      </c>
      <c r="B49" s="3"/>
      <c r="C49" s="3"/>
      <c r="D49" s="3"/>
      <c r="E49" s="30" t="str">
        <f>"Week "&amp;VLOOKUP(D4,Calendar,3)</f>
        <v>Week 5</v>
      </c>
      <c r="F49" s="3"/>
      <c r="G49" s="3"/>
      <c r="H49" s="4"/>
    </row>
    <row r="50" spans="1:22" ht="4.5" customHeight="1" x14ac:dyDescent="0.25"/>
    <row r="51" spans="1:22" x14ac:dyDescent="0.25">
      <c r="A51" s="92" t="s">
        <v>99</v>
      </c>
      <c r="B51" s="50"/>
      <c r="C51" s="50"/>
      <c r="D51" s="50"/>
      <c r="E51" s="50"/>
      <c r="F51" s="50"/>
      <c r="G51" s="50"/>
      <c r="H51" s="89"/>
    </row>
    <row r="52" spans="1:22" s="5" customFormat="1" ht="30" customHeight="1" x14ac:dyDescent="0.25">
      <c r="A52" s="97"/>
      <c r="B52" s="98" t="s">
        <v>48</v>
      </c>
      <c r="D52" s="98" t="s">
        <v>98</v>
      </c>
      <c r="H52" s="99"/>
      <c r="J52"/>
      <c r="K52"/>
      <c r="L52"/>
      <c r="M52"/>
      <c r="N52"/>
      <c r="R52" s="100"/>
      <c r="S52" s="100"/>
      <c r="T52" s="100"/>
      <c r="U52" s="100"/>
      <c r="V52" s="100"/>
    </row>
    <row r="53" spans="1:22" ht="24" customHeight="1" x14ac:dyDescent="0.25">
      <c r="A53" s="90"/>
      <c r="B53" s="280"/>
      <c r="C53" s="280"/>
      <c r="D53" s="281"/>
      <c r="E53" s="281"/>
      <c r="F53" s="281"/>
      <c r="G53" s="281"/>
      <c r="H53" s="282"/>
    </row>
    <row r="54" spans="1:22" ht="24" customHeight="1" x14ac:dyDescent="0.25">
      <c r="A54" s="90"/>
      <c r="B54" s="280"/>
      <c r="C54" s="280"/>
      <c r="D54" s="281"/>
      <c r="E54" s="281"/>
      <c r="F54" s="281"/>
      <c r="G54" s="281"/>
      <c r="H54" s="282"/>
    </row>
    <row r="55" spans="1:22" ht="24" customHeight="1" x14ac:dyDescent="0.25">
      <c r="A55" s="90"/>
      <c r="B55" s="280"/>
      <c r="C55" s="280"/>
      <c r="D55" s="281"/>
      <c r="E55" s="281"/>
      <c r="F55" s="281"/>
      <c r="G55" s="281"/>
      <c r="H55" s="282"/>
    </row>
    <row r="56" spans="1:22" ht="24" customHeight="1" x14ac:dyDescent="0.25">
      <c r="A56" s="90"/>
      <c r="B56" s="280"/>
      <c r="C56" s="280"/>
      <c r="D56" s="281"/>
      <c r="E56" s="281"/>
      <c r="F56" s="281"/>
      <c r="G56" s="281"/>
      <c r="H56" s="282"/>
    </row>
    <row r="57" spans="1:22" ht="24" customHeight="1" x14ac:dyDescent="0.25">
      <c r="A57" s="90"/>
      <c r="B57" s="280"/>
      <c r="C57" s="280"/>
      <c r="D57" s="281"/>
      <c r="E57" s="281"/>
      <c r="F57" s="281"/>
      <c r="G57" s="281"/>
      <c r="H57" s="282"/>
    </row>
    <row r="58" spans="1:22" ht="24" customHeight="1" x14ac:dyDescent="0.25">
      <c r="A58" s="90"/>
      <c r="B58" s="280"/>
      <c r="C58" s="280"/>
      <c r="D58" s="281"/>
      <c r="E58" s="281"/>
      <c r="F58" s="281"/>
      <c r="G58" s="281"/>
      <c r="H58" s="282"/>
    </row>
    <row r="59" spans="1:22" ht="24" customHeight="1" x14ac:dyDescent="0.25">
      <c r="A59" s="90"/>
      <c r="B59" s="280"/>
      <c r="C59" s="280"/>
      <c r="D59" s="281"/>
      <c r="E59" s="281"/>
      <c r="F59" s="281"/>
      <c r="G59" s="281"/>
      <c r="H59" s="282"/>
    </row>
    <row r="60" spans="1:22" ht="24" customHeight="1" x14ac:dyDescent="0.25">
      <c r="A60" s="90"/>
      <c r="B60" s="280"/>
      <c r="C60" s="280"/>
      <c r="D60" s="281"/>
      <c r="E60" s="281"/>
      <c r="F60" s="281"/>
      <c r="G60" s="281"/>
      <c r="H60" s="282"/>
    </row>
    <row r="61" spans="1:22" ht="24" customHeight="1" x14ac:dyDescent="0.25">
      <c r="A61" s="90"/>
      <c r="B61" s="280"/>
      <c r="C61" s="280"/>
      <c r="D61" s="281"/>
      <c r="E61" s="281"/>
      <c r="F61" s="281"/>
      <c r="G61" s="281"/>
      <c r="H61" s="282"/>
    </row>
    <row r="62" spans="1:22" ht="24" customHeight="1" x14ac:dyDescent="0.25">
      <c r="A62" s="90"/>
      <c r="B62" s="280"/>
      <c r="C62" s="280"/>
      <c r="D62" s="281"/>
      <c r="E62" s="281"/>
      <c r="F62" s="281"/>
      <c r="G62" s="281"/>
      <c r="H62" s="282"/>
    </row>
    <row r="63" spans="1:22" ht="24" customHeight="1" x14ac:dyDescent="0.25">
      <c r="A63" s="90"/>
      <c r="B63" s="93"/>
      <c r="C63" s="93"/>
      <c r="D63" s="93"/>
      <c r="E63" s="93"/>
      <c r="F63" s="93"/>
      <c r="G63" s="93"/>
      <c r="H63" s="94"/>
    </row>
    <row r="64" spans="1:22" ht="24" customHeight="1" x14ac:dyDescent="0.25">
      <c r="A64" s="90"/>
      <c r="B64" s="93"/>
      <c r="C64" s="93"/>
      <c r="D64" s="93"/>
      <c r="E64" s="93"/>
      <c r="F64" s="93"/>
      <c r="G64" s="93"/>
      <c r="H64" s="94"/>
    </row>
    <row r="65" spans="1:8" ht="24" customHeight="1" x14ac:dyDescent="0.25">
      <c r="A65" s="90"/>
      <c r="B65" s="93"/>
      <c r="C65" s="93"/>
      <c r="D65" s="93"/>
      <c r="E65" s="93"/>
      <c r="F65" s="93"/>
      <c r="G65" s="93"/>
      <c r="H65" s="94"/>
    </row>
    <row r="66" spans="1:8" ht="24" customHeight="1" x14ac:dyDescent="0.25">
      <c r="A66" s="90"/>
      <c r="B66" s="93"/>
      <c r="C66" s="93"/>
      <c r="D66" s="93"/>
      <c r="E66" s="93"/>
      <c r="F66" s="93"/>
      <c r="G66" s="93"/>
      <c r="H66" s="94"/>
    </row>
    <row r="67" spans="1:8" ht="24" customHeight="1" x14ac:dyDescent="0.25">
      <c r="A67" s="90"/>
      <c r="B67" s="93"/>
      <c r="C67" s="93"/>
      <c r="D67" s="93"/>
      <c r="E67" s="93"/>
      <c r="F67" s="93"/>
      <c r="G67" s="93"/>
      <c r="H67" s="94"/>
    </row>
    <row r="68" spans="1:8" ht="24" customHeight="1" x14ac:dyDescent="0.25">
      <c r="A68" s="90"/>
      <c r="B68" s="93"/>
      <c r="C68" s="93"/>
      <c r="D68" s="93"/>
      <c r="E68" s="93"/>
      <c r="F68" s="93"/>
      <c r="G68" s="93"/>
      <c r="H68" s="94"/>
    </row>
    <row r="69" spans="1:8" ht="24" customHeight="1" x14ac:dyDescent="0.25">
      <c r="A69" s="90"/>
      <c r="B69" s="93"/>
      <c r="C69" s="93"/>
      <c r="D69" s="93"/>
      <c r="E69" s="93"/>
      <c r="F69" s="93"/>
      <c r="G69" s="93"/>
      <c r="H69" s="94"/>
    </row>
    <row r="70" spans="1:8" ht="24" customHeight="1" x14ac:dyDescent="0.25">
      <c r="A70" s="90"/>
      <c r="B70" s="93"/>
      <c r="C70" s="93"/>
      <c r="D70" s="93"/>
      <c r="E70" s="93"/>
      <c r="F70" s="93"/>
      <c r="G70" s="93"/>
      <c r="H70" s="94"/>
    </row>
    <row r="71" spans="1:8" ht="24" customHeight="1" x14ac:dyDescent="0.25">
      <c r="A71" s="90"/>
      <c r="B71" s="93"/>
      <c r="C71" s="93"/>
      <c r="D71" s="93"/>
      <c r="E71" s="93"/>
      <c r="F71" s="93"/>
      <c r="G71" s="93"/>
      <c r="H71" s="94"/>
    </row>
    <row r="72" spans="1:8" ht="24" customHeight="1" x14ac:dyDescent="0.25">
      <c r="A72" s="91"/>
      <c r="B72" s="95"/>
      <c r="C72" s="95"/>
      <c r="D72" s="95"/>
      <c r="E72" s="95"/>
      <c r="F72" s="95"/>
      <c r="G72" s="95"/>
      <c r="H72" s="96"/>
    </row>
  </sheetData>
  <mergeCells count="35">
    <mergeCell ref="B61:C61"/>
    <mergeCell ref="D61:H61"/>
    <mergeCell ref="B62:C62"/>
    <mergeCell ref="D62:H62"/>
    <mergeCell ref="B58:C58"/>
    <mergeCell ref="D58:H58"/>
    <mergeCell ref="B59:C59"/>
    <mergeCell ref="D59:H59"/>
    <mergeCell ref="B60:C60"/>
    <mergeCell ref="D60:H60"/>
    <mergeCell ref="B55:C55"/>
    <mergeCell ref="D55:H55"/>
    <mergeCell ref="B56:C56"/>
    <mergeCell ref="D56:H56"/>
    <mergeCell ref="B57:C57"/>
    <mergeCell ref="D57:H57"/>
    <mergeCell ref="A38:A42"/>
    <mergeCell ref="B46:F48"/>
    <mergeCell ref="B53:C53"/>
    <mergeCell ref="D53:H53"/>
    <mergeCell ref="B54:C54"/>
    <mergeCell ref="D54:H54"/>
    <mergeCell ref="A26:A28"/>
    <mergeCell ref="A29:A31"/>
    <mergeCell ref="A32:A35"/>
    <mergeCell ref="A36:A37"/>
    <mergeCell ref="D36:G36"/>
    <mergeCell ref="A19:A25"/>
    <mergeCell ref="B19:B23"/>
    <mergeCell ref="B24:B25"/>
    <mergeCell ref="A3:A5"/>
    <mergeCell ref="A6:A18"/>
    <mergeCell ref="B6:B8"/>
    <mergeCell ref="B9:B13"/>
    <mergeCell ref="B14:B18"/>
  </mergeCells>
  <conditionalFormatting sqref="D6:H42">
    <cfRule type="expression" dxfId="9" priority="2">
      <formula>ISNA(D6)</formula>
    </cfRule>
  </conditionalFormatting>
  <conditionalFormatting sqref="D10:H10 D16:H16 D19:H21 F24 D24:D25 D30:H30 E31 G31 D40:H40">
    <cfRule type="expression" dxfId="8" priority="1" stopIfTrue="1">
      <formula>ISNA(D10)</formula>
    </cfRule>
  </conditionalFormatting>
  <pageMargins left="0.70866141732283472" right="0.51181102362204722" top="0.35433070866141736" bottom="0.35433070866141736" header="0.31496062992125984" footer="0.31496062992125984"/>
  <pageSetup orientation="portrait" r:id="rId1"/>
  <headerFooter>
    <oddFooter>&amp;L&amp;8Printed &amp;D</oddFooter>
  </headerFooter>
  <rowBreaks count="1" manualBreakCount="1">
    <brk id="48" max="7"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E2C73-AFDF-4AE1-808D-918AB3495D38}">
  <sheetPr>
    <tabColor rgb="FF92D050"/>
    <pageSetUpPr autoPageBreaks="0"/>
  </sheetPr>
  <dimension ref="A1:H73"/>
  <sheetViews>
    <sheetView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2" width="3.7109375" bestFit="1" customWidth="1"/>
    <col min="3" max="3" width="20.7109375" customWidth="1"/>
    <col min="4" max="8" width="12.7109375" customWidth="1"/>
  </cols>
  <sheetData>
    <row r="1" spans="1:8" s="2" customFormat="1" ht="19.5" customHeight="1" x14ac:dyDescent="0.25">
      <c r="A1" s="3" t="s">
        <v>8</v>
      </c>
      <c r="B1" s="3"/>
      <c r="C1" s="3"/>
      <c r="D1" s="3"/>
      <c r="E1" s="30" t="s">
        <v>4131</v>
      </c>
      <c r="F1" s="3"/>
      <c r="G1" s="3"/>
      <c r="H1" s="4"/>
    </row>
    <row r="2" spans="1:8" ht="4.5" customHeight="1" x14ac:dyDescent="0.25">
      <c r="H2" s="1"/>
    </row>
    <row r="3" spans="1:8" ht="15" customHeight="1" x14ac:dyDescent="0.25">
      <c r="A3" s="255">
        <v>2018</v>
      </c>
      <c r="B3" s="50"/>
      <c r="C3" s="51" t="s">
        <v>92</v>
      </c>
      <c r="D3" s="52">
        <v>43367</v>
      </c>
      <c r="E3" s="52">
        <v>43368</v>
      </c>
      <c r="F3" s="52">
        <v>43369</v>
      </c>
      <c r="G3" s="52">
        <v>43370</v>
      </c>
      <c r="H3" s="53">
        <v>43371</v>
      </c>
    </row>
    <row r="4" spans="1:8" s="5" customFormat="1" ht="12" customHeight="1" x14ac:dyDescent="0.25">
      <c r="A4" s="256"/>
      <c r="C4" s="31" t="s">
        <v>49</v>
      </c>
      <c r="D4" s="32">
        <v>16</v>
      </c>
      <c r="E4" s="32">
        <v>17</v>
      </c>
      <c r="F4" s="32">
        <v>18</v>
      </c>
      <c r="G4" s="32">
        <v>19</v>
      </c>
      <c r="H4" s="33">
        <v>20</v>
      </c>
    </row>
    <row r="5" spans="1:8" s="49" customFormat="1" ht="13.5" customHeight="1" x14ac:dyDescent="0.25">
      <c r="A5" s="257"/>
      <c r="B5" s="45"/>
      <c r="C5" s="46" t="s">
        <v>3</v>
      </c>
      <c r="D5" s="47" t="s">
        <v>4132</v>
      </c>
      <c r="E5" s="47" t="s">
        <v>4133</v>
      </c>
      <c r="F5" s="47" t="s">
        <v>4134</v>
      </c>
      <c r="G5" s="47" t="s">
        <v>4135</v>
      </c>
      <c r="H5" s="48" t="s">
        <v>4136</v>
      </c>
    </row>
    <row r="6" spans="1:8" x14ac:dyDescent="0.25">
      <c r="A6" s="255" t="s">
        <v>123</v>
      </c>
      <c r="B6" s="260" t="s">
        <v>0</v>
      </c>
      <c r="C6" s="109" t="s">
        <v>104</v>
      </c>
      <c r="D6" s="141" t="s">
        <v>4137</v>
      </c>
      <c r="E6" s="141" t="s">
        <v>4138</v>
      </c>
      <c r="F6" s="141" t="s">
        <v>4139</v>
      </c>
      <c r="G6" s="141" t="s">
        <v>4140</v>
      </c>
      <c r="H6" s="121" t="s">
        <v>4141</v>
      </c>
    </row>
    <row r="7" spans="1:8" x14ac:dyDescent="0.25">
      <c r="A7" s="256"/>
      <c r="B7" s="261"/>
      <c r="C7" s="175" t="s">
        <v>791</v>
      </c>
      <c r="D7" s="147" t="e">
        <v>#N/A</v>
      </c>
      <c r="E7" s="147" t="e">
        <v>#N/A</v>
      </c>
      <c r="F7" s="147" t="s">
        <v>4142</v>
      </c>
      <c r="G7" s="147" t="e">
        <v>#N/A</v>
      </c>
      <c r="H7" s="125" t="e">
        <v>#N/A</v>
      </c>
    </row>
    <row r="8" spans="1:8" x14ac:dyDescent="0.25">
      <c r="A8" s="258"/>
      <c r="B8" s="262"/>
      <c r="C8" s="159" t="s">
        <v>1</v>
      </c>
      <c r="D8" s="147" t="s">
        <v>4143</v>
      </c>
      <c r="E8" s="147" t="s">
        <v>4144</v>
      </c>
      <c r="F8" s="147" t="s">
        <v>4145</v>
      </c>
      <c r="G8" s="147" t="s">
        <v>4146</v>
      </c>
      <c r="H8" s="125" t="s">
        <v>4147</v>
      </c>
    </row>
    <row r="9" spans="1:8" x14ac:dyDescent="0.25">
      <c r="A9" s="258"/>
      <c r="B9" s="262"/>
      <c r="C9" s="110" t="s">
        <v>2048</v>
      </c>
      <c r="D9" s="147" t="s">
        <v>4148</v>
      </c>
      <c r="E9" s="147" t="s">
        <v>4149</v>
      </c>
      <c r="F9" s="147" t="s">
        <v>4150</v>
      </c>
      <c r="G9" s="147" t="s">
        <v>4151</v>
      </c>
      <c r="H9" s="125" t="s">
        <v>4152</v>
      </c>
    </row>
    <row r="10" spans="1:8" ht="24" x14ac:dyDescent="0.25">
      <c r="A10" s="258"/>
      <c r="B10" s="262"/>
      <c r="C10" s="200" t="s">
        <v>1955</v>
      </c>
      <c r="D10" s="123" t="e">
        <v>#N/A</v>
      </c>
      <c r="E10" s="123" t="e">
        <v>#N/A</v>
      </c>
      <c r="F10" s="123" t="e">
        <v>#N/A</v>
      </c>
      <c r="G10" s="123" t="e">
        <v>#N/A</v>
      </c>
      <c r="H10" s="124" t="e">
        <v>#N/A</v>
      </c>
    </row>
    <row r="11" spans="1:8" x14ac:dyDescent="0.25">
      <c r="A11" s="258"/>
      <c r="B11" s="262"/>
      <c r="C11" s="178" t="s">
        <v>1351</v>
      </c>
      <c r="D11" s="147" t="e">
        <v>#N/A</v>
      </c>
      <c r="E11" s="147" t="e">
        <v>#N/A</v>
      </c>
      <c r="F11" s="147" t="e">
        <v>#N/A</v>
      </c>
      <c r="G11" s="147" t="e">
        <v>#N/A</v>
      </c>
      <c r="H11" s="125" t="s">
        <v>4153</v>
      </c>
    </row>
    <row r="12" spans="1:8" x14ac:dyDescent="0.25">
      <c r="A12" s="258"/>
      <c r="B12" s="262"/>
      <c r="C12" s="134" t="s">
        <v>1362</v>
      </c>
      <c r="D12" s="147" t="s">
        <v>4154</v>
      </c>
      <c r="E12" s="147" t="s">
        <v>4155</v>
      </c>
      <c r="F12" s="147" t="s">
        <v>4156</v>
      </c>
      <c r="G12" s="147" t="e">
        <v>#N/A</v>
      </c>
      <c r="H12" s="125" t="e">
        <v>#N/A</v>
      </c>
    </row>
    <row r="13" spans="1:8" x14ac:dyDescent="0.25">
      <c r="A13" s="258"/>
      <c r="B13" s="262"/>
      <c r="C13" s="178" t="s">
        <v>1714</v>
      </c>
      <c r="D13" s="147" t="e">
        <v>#N/A</v>
      </c>
      <c r="E13" s="147" t="e">
        <v>#N/A</v>
      </c>
      <c r="F13" s="147" t="e">
        <v>#N/A</v>
      </c>
      <c r="G13" s="147" t="e">
        <v>#N/A</v>
      </c>
      <c r="H13" s="125" t="e">
        <v>#N/A</v>
      </c>
    </row>
    <row r="14" spans="1:8" x14ac:dyDescent="0.25">
      <c r="A14" s="259"/>
      <c r="B14" s="263" t="s">
        <v>101</v>
      </c>
      <c r="C14" s="134" t="s">
        <v>1158</v>
      </c>
      <c r="D14" s="147" t="s">
        <v>4157</v>
      </c>
      <c r="E14" s="147" t="s">
        <v>4158</v>
      </c>
      <c r="F14" s="147" t="s">
        <v>4159</v>
      </c>
      <c r="G14" s="147" t="s">
        <v>4160</v>
      </c>
      <c r="H14" s="125" t="s">
        <v>4161</v>
      </c>
    </row>
    <row r="15" spans="1:8" ht="27" x14ac:dyDescent="0.25">
      <c r="A15" s="259"/>
      <c r="B15" s="263"/>
      <c r="C15" s="179" t="s">
        <v>1896</v>
      </c>
      <c r="D15" s="147" t="s">
        <v>4162</v>
      </c>
      <c r="E15" s="147" t="s">
        <v>4163</v>
      </c>
      <c r="F15" s="147" t="s">
        <v>4164</v>
      </c>
      <c r="G15" s="147" t="s">
        <v>4165</v>
      </c>
      <c r="H15" s="125" t="s">
        <v>4166</v>
      </c>
    </row>
    <row r="16" spans="1:8" ht="15.75" thickBot="1" x14ac:dyDescent="0.3">
      <c r="A16" s="259"/>
      <c r="B16" s="263"/>
      <c r="C16" s="127" t="s">
        <v>2541</v>
      </c>
      <c r="D16" s="123" t="s">
        <v>4167</v>
      </c>
      <c r="E16" s="123" t="s">
        <v>4163</v>
      </c>
      <c r="F16" s="123" t="s">
        <v>4168</v>
      </c>
      <c r="G16" s="123" t="s">
        <v>4169</v>
      </c>
      <c r="H16" s="124" t="s">
        <v>4170</v>
      </c>
    </row>
    <row r="17" spans="1:8" ht="15.75" thickBot="1" x14ac:dyDescent="0.3">
      <c r="A17" s="259"/>
      <c r="B17" s="264"/>
      <c r="C17" s="201" t="s">
        <v>276</v>
      </c>
      <c r="D17" s="164" t="s">
        <v>4171</v>
      </c>
      <c r="E17" s="164" t="s">
        <v>4172</v>
      </c>
      <c r="F17" s="164" t="s">
        <v>4173</v>
      </c>
      <c r="G17" s="164" t="e">
        <v>#N/A</v>
      </c>
      <c r="H17" s="165" t="e">
        <v>#N/A</v>
      </c>
    </row>
    <row r="18" spans="1:8" x14ac:dyDescent="0.25">
      <c r="A18" s="257"/>
      <c r="B18" s="265"/>
      <c r="C18" s="180" t="s">
        <v>1715</v>
      </c>
      <c r="D18" s="181" t="s">
        <v>4174</v>
      </c>
      <c r="E18" s="181" t="s">
        <v>4175</v>
      </c>
      <c r="F18" s="181" t="e">
        <v>#N/A</v>
      </c>
      <c r="G18" s="181" t="s">
        <v>4176</v>
      </c>
      <c r="H18" s="182" t="e">
        <v>#N/A</v>
      </c>
    </row>
    <row r="19" spans="1:8" x14ac:dyDescent="0.25">
      <c r="A19" s="255" t="s">
        <v>2</v>
      </c>
      <c r="B19" s="272" t="s">
        <v>4</v>
      </c>
      <c r="C19" s="167" t="s">
        <v>333</v>
      </c>
      <c r="D19" s="150" t="s">
        <v>4177</v>
      </c>
      <c r="E19" s="150" t="s">
        <v>4178</v>
      </c>
      <c r="F19" s="150" t="s">
        <v>4179</v>
      </c>
      <c r="G19" s="150" t="s">
        <v>4180</v>
      </c>
      <c r="H19" s="151" t="s">
        <v>4181</v>
      </c>
    </row>
    <row r="20" spans="1:8" x14ac:dyDescent="0.25">
      <c r="A20" s="256"/>
      <c r="B20" s="273"/>
      <c r="C20" s="168" t="s">
        <v>3402</v>
      </c>
      <c r="D20" s="123" t="s">
        <v>4182</v>
      </c>
      <c r="E20" s="123" t="e">
        <v>#N/A</v>
      </c>
      <c r="F20" s="123" t="e">
        <v>#N/A</v>
      </c>
      <c r="G20" s="123" t="s">
        <v>4183</v>
      </c>
      <c r="H20" s="124" t="e">
        <v>#N/A</v>
      </c>
    </row>
    <row r="21" spans="1:8" ht="24.75" thickBot="1" x14ac:dyDescent="0.3">
      <c r="A21" s="256"/>
      <c r="B21" s="273"/>
      <c r="C21" s="169" t="s">
        <v>3411</v>
      </c>
      <c r="D21" s="152" t="e">
        <v>#N/A</v>
      </c>
      <c r="E21" s="152" t="e">
        <v>#N/A</v>
      </c>
      <c r="F21" s="152" t="e">
        <v>#N/A</v>
      </c>
      <c r="G21" s="152" t="e">
        <v>#N/A</v>
      </c>
      <c r="H21" s="153" t="e">
        <v>#N/A</v>
      </c>
    </row>
    <row r="22" spans="1:8" x14ac:dyDescent="0.25">
      <c r="A22" s="256"/>
      <c r="B22" s="273"/>
      <c r="C22" s="161" t="s">
        <v>334</v>
      </c>
      <c r="D22" s="154" t="s">
        <v>4177</v>
      </c>
      <c r="E22" s="154" t="s">
        <v>4178</v>
      </c>
      <c r="F22" s="154" t="s">
        <v>4179</v>
      </c>
      <c r="G22" s="154" t="s">
        <v>4180</v>
      </c>
      <c r="H22" s="155" t="s">
        <v>4181</v>
      </c>
    </row>
    <row r="23" spans="1:8" ht="15.75" thickBot="1" x14ac:dyDescent="0.3">
      <c r="A23" s="258"/>
      <c r="B23" s="274"/>
      <c r="C23" s="183" t="s">
        <v>3416</v>
      </c>
      <c r="D23" s="156" t="s">
        <v>4184</v>
      </c>
      <c r="E23" s="147" t="s">
        <v>4185</v>
      </c>
      <c r="F23" s="156" t="s">
        <v>4186</v>
      </c>
      <c r="G23" s="147" t="s">
        <v>4187</v>
      </c>
      <c r="H23" s="157" t="e">
        <v>#N/A</v>
      </c>
    </row>
    <row r="24" spans="1:8" ht="24.75" thickBot="1" x14ac:dyDescent="0.3">
      <c r="A24" s="258"/>
      <c r="B24" s="264" t="s">
        <v>3495</v>
      </c>
      <c r="C24" s="205" t="s">
        <v>3395</v>
      </c>
      <c r="D24" s="206" t="s">
        <v>4188</v>
      </c>
      <c r="E24" s="204" t="s">
        <v>4188</v>
      </c>
      <c r="F24" s="208" t="s">
        <v>4189</v>
      </c>
      <c r="G24" s="184" t="s">
        <v>4190</v>
      </c>
      <c r="H24" s="210" t="e">
        <v>#N/A</v>
      </c>
    </row>
    <row r="25" spans="1:8" ht="41.25" thickBot="1" x14ac:dyDescent="0.3">
      <c r="A25" s="257"/>
      <c r="B25" s="268"/>
      <c r="C25" s="170" t="s">
        <v>102</v>
      </c>
      <c r="D25" s="207" t="s">
        <v>4191</v>
      </c>
      <c r="E25" s="184" t="s">
        <v>4192</v>
      </c>
      <c r="F25" s="209" t="e">
        <v>#N/A</v>
      </c>
      <c r="G25" s="171" t="e">
        <v>#N/A</v>
      </c>
      <c r="H25" s="160" t="e">
        <v>#N/A</v>
      </c>
    </row>
    <row r="26" spans="1:8" x14ac:dyDescent="0.25">
      <c r="A26" s="277" t="s">
        <v>122</v>
      </c>
      <c r="B26" s="111"/>
      <c r="C26" s="136" t="s">
        <v>2542</v>
      </c>
      <c r="D26" s="141" t="s">
        <v>4193</v>
      </c>
      <c r="E26" s="112" t="s">
        <v>4194</v>
      </c>
      <c r="F26" s="141" t="s">
        <v>4089</v>
      </c>
      <c r="G26" s="112" t="e">
        <v>#N/A</v>
      </c>
      <c r="H26" s="121" t="e">
        <v>#N/A</v>
      </c>
    </row>
    <row r="27" spans="1:8" x14ac:dyDescent="0.25">
      <c r="A27" s="269"/>
      <c r="B27" s="144"/>
      <c r="C27" s="148" t="s">
        <v>2304</v>
      </c>
      <c r="D27" s="147" t="e">
        <v>#N/A</v>
      </c>
      <c r="E27" s="147" t="s">
        <v>4195</v>
      </c>
      <c r="F27" s="147" t="s">
        <v>4196</v>
      </c>
      <c r="G27" s="147" t="s">
        <v>4197</v>
      </c>
      <c r="H27" s="125" t="e">
        <v>#N/A</v>
      </c>
    </row>
    <row r="28" spans="1:8" ht="15.75" thickBot="1" x14ac:dyDescent="0.3">
      <c r="A28" s="269"/>
      <c r="B28" s="144"/>
      <c r="C28" s="148" t="s">
        <v>2365</v>
      </c>
      <c r="D28" s="147" t="s">
        <v>4198</v>
      </c>
      <c r="E28" s="147" t="e">
        <v>#N/A</v>
      </c>
      <c r="F28" s="147" t="e">
        <v>#N/A</v>
      </c>
      <c r="G28" s="147" t="e">
        <v>#N/A</v>
      </c>
      <c r="H28" s="125" t="s">
        <v>4199</v>
      </c>
    </row>
    <row r="29" spans="1:8" ht="15.75" thickBot="1" x14ac:dyDescent="0.3">
      <c r="A29" s="275" t="s">
        <v>7</v>
      </c>
      <c r="B29" s="163"/>
      <c r="C29" s="166" t="s">
        <v>3500</v>
      </c>
      <c r="D29" s="164" t="s">
        <v>4200</v>
      </c>
      <c r="E29" s="164" t="s">
        <v>4201</v>
      </c>
      <c r="F29" s="164" t="s">
        <v>4202</v>
      </c>
      <c r="G29" s="164" t="s">
        <v>4203</v>
      </c>
      <c r="H29" s="165" t="s">
        <v>4204</v>
      </c>
    </row>
    <row r="30" spans="1:8" x14ac:dyDescent="0.25">
      <c r="A30" s="259"/>
      <c r="B30" s="146"/>
      <c r="C30" s="145" t="s">
        <v>3499</v>
      </c>
      <c r="D30" s="119" t="s">
        <v>4205</v>
      </c>
      <c r="E30" s="119" t="s">
        <v>4206</v>
      </c>
      <c r="F30" s="119" t="s">
        <v>4207</v>
      </c>
      <c r="G30" s="119" t="s">
        <v>4208</v>
      </c>
      <c r="H30" s="194" t="s">
        <v>4209</v>
      </c>
    </row>
    <row r="31" spans="1:8" x14ac:dyDescent="0.25">
      <c r="A31" s="259"/>
      <c r="B31" s="186"/>
      <c r="C31" s="187" t="s">
        <v>356</v>
      </c>
      <c r="D31" s="158" t="e">
        <v>#N/A</v>
      </c>
      <c r="E31" s="152" t="e">
        <v>#N/A</v>
      </c>
      <c r="F31" s="158" t="e">
        <v>#N/A</v>
      </c>
      <c r="G31" s="152" t="s">
        <v>4210</v>
      </c>
      <c r="H31" s="193" t="e">
        <v>#N/A</v>
      </c>
    </row>
    <row r="32" spans="1:8" x14ac:dyDescent="0.25">
      <c r="A32" s="277" t="s">
        <v>2797</v>
      </c>
      <c r="B32" s="111"/>
      <c r="C32" s="188" t="s">
        <v>4247</v>
      </c>
      <c r="D32" s="141" t="s">
        <v>4211</v>
      </c>
      <c r="E32" s="141" t="e">
        <v>#N/A</v>
      </c>
      <c r="F32" s="141" t="e">
        <v>#N/A</v>
      </c>
      <c r="G32" s="141" t="s">
        <v>4212</v>
      </c>
      <c r="H32" s="121" t="e">
        <v>#N/A</v>
      </c>
    </row>
    <row r="33" spans="1:8" x14ac:dyDescent="0.25">
      <c r="A33" s="269"/>
      <c r="B33" s="142"/>
      <c r="C33" s="189" t="s">
        <v>2874</v>
      </c>
      <c r="D33" s="147" t="s">
        <v>4213</v>
      </c>
      <c r="E33" s="147" t="s">
        <v>4214</v>
      </c>
      <c r="F33" s="147" t="s">
        <v>4215</v>
      </c>
      <c r="G33" s="147" t="s">
        <v>4216</v>
      </c>
      <c r="H33" s="125" t="e">
        <v>#N/A</v>
      </c>
    </row>
    <row r="34" spans="1:8" x14ac:dyDescent="0.25">
      <c r="A34" s="269"/>
      <c r="B34" s="142"/>
      <c r="C34" s="189" t="s">
        <v>3465</v>
      </c>
      <c r="D34" s="147" t="e">
        <v>#N/A</v>
      </c>
      <c r="E34" s="147" t="s">
        <v>4217</v>
      </c>
      <c r="F34" s="147" t="e">
        <v>#N/A</v>
      </c>
      <c r="G34" s="147" t="e">
        <v>#N/A</v>
      </c>
      <c r="H34" s="125" t="e">
        <v>#N/A</v>
      </c>
    </row>
    <row r="35" spans="1:8" x14ac:dyDescent="0.25">
      <c r="A35" s="278"/>
      <c r="B35" s="192"/>
      <c r="C35" s="195" t="s">
        <v>3484</v>
      </c>
      <c r="D35" s="177" t="e">
        <v>#N/A</v>
      </c>
      <c r="E35" s="177" t="e">
        <v>#N/A</v>
      </c>
      <c r="F35" s="177" t="e">
        <v>#N/A</v>
      </c>
      <c r="G35" s="177" t="e">
        <v>#N/A</v>
      </c>
      <c r="H35" s="129" t="e">
        <v>#N/A</v>
      </c>
    </row>
    <row r="36" spans="1:8" x14ac:dyDescent="0.25">
      <c r="A36" s="256" t="s">
        <v>9</v>
      </c>
      <c r="B36" s="142"/>
      <c r="C36" s="191" t="s">
        <v>0</v>
      </c>
      <c r="D36" s="284" t="s">
        <v>4218</v>
      </c>
      <c r="E36" s="284" t="e">
        <v>#N/A</v>
      </c>
      <c r="F36" s="284" t="e">
        <v>#N/A</v>
      </c>
      <c r="G36" s="284" t="e">
        <v>#N/A</v>
      </c>
      <c r="H36" s="131" t="e">
        <v>#N/A</v>
      </c>
    </row>
    <row r="37" spans="1:8" x14ac:dyDescent="0.25">
      <c r="A37" s="256"/>
      <c r="B37" s="142"/>
      <c r="C37" s="143" t="s">
        <v>457</v>
      </c>
      <c r="D37" s="285" t="s">
        <v>4219</v>
      </c>
      <c r="E37" s="285" t="e">
        <v>#N/A</v>
      </c>
      <c r="F37" s="285" t="e">
        <v>#N/A</v>
      </c>
      <c r="G37" s="285" t="e">
        <v>#N/A</v>
      </c>
      <c r="H37" s="182" t="e">
        <v>#N/A</v>
      </c>
    </row>
    <row r="38" spans="1:8" x14ac:dyDescent="0.25">
      <c r="A38" s="257"/>
      <c r="B38" s="138"/>
      <c r="C38" s="135" t="s">
        <v>3419</v>
      </c>
      <c r="D38" s="177" t="e">
        <v>#N/A</v>
      </c>
      <c r="E38" s="177" t="e">
        <v>#N/A</v>
      </c>
      <c r="F38" s="177" t="e">
        <v>#N/A</v>
      </c>
      <c r="G38" s="177" t="s">
        <v>4220</v>
      </c>
      <c r="H38" s="129" t="e">
        <v>#N/A</v>
      </c>
    </row>
    <row r="39" spans="1:8" ht="27" x14ac:dyDescent="0.25">
      <c r="A39" s="255" t="s">
        <v>109</v>
      </c>
      <c r="B39" s="111"/>
      <c r="C39" s="140" t="s">
        <v>130</v>
      </c>
      <c r="D39" s="141" t="e">
        <v>#N/A</v>
      </c>
      <c r="E39" s="141" t="e">
        <v>#N/A</v>
      </c>
      <c r="F39" s="141" t="e">
        <v>#N/A</v>
      </c>
      <c r="G39" s="141" t="e">
        <v>#N/A</v>
      </c>
      <c r="H39" s="121" t="s">
        <v>4221</v>
      </c>
    </row>
    <row r="40" spans="1:8" ht="27" x14ac:dyDescent="0.25">
      <c r="A40" s="256"/>
      <c r="B40" s="142"/>
      <c r="C40" s="143" t="s">
        <v>10</v>
      </c>
      <c r="D40" s="112" t="e">
        <v>#N/A</v>
      </c>
      <c r="E40" s="112" t="s">
        <v>4222</v>
      </c>
      <c r="F40" s="112" t="e">
        <v>#N/A</v>
      </c>
      <c r="G40" s="112" t="s">
        <v>4223</v>
      </c>
      <c r="H40" s="131" t="e">
        <v>#N/A</v>
      </c>
    </row>
    <row r="41" spans="1:8" ht="15.75" thickBot="1" x14ac:dyDescent="0.3">
      <c r="A41" s="256"/>
      <c r="B41" s="196"/>
      <c r="C41" s="197" t="s">
        <v>3502</v>
      </c>
      <c r="D41" s="152" t="s">
        <v>4224</v>
      </c>
      <c r="E41" s="152" t="e">
        <v>#N/A</v>
      </c>
      <c r="F41" s="152" t="s">
        <v>4225</v>
      </c>
      <c r="G41" s="152" t="e">
        <v>#N/A</v>
      </c>
      <c r="H41" s="153" t="e">
        <v>#N/A</v>
      </c>
    </row>
    <row r="42" spans="1:8" ht="15.75" thickBot="1" x14ac:dyDescent="0.3">
      <c r="A42" s="286"/>
      <c r="B42" s="163"/>
      <c r="C42" s="199" t="s">
        <v>445</v>
      </c>
      <c r="D42" s="164" t="s">
        <v>4226</v>
      </c>
      <c r="E42" s="164" t="e">
        <v>#N/A</v>
      </c>
      <c r="F42" s="164" t="s">
        <v>4227</v>
      </c>
      <c r="G42" s="164" t="e">
        <v>#N/A</v>
      </c>
      <c r="H42" s="165" t="e">
        <v>#N/A</v>
      </c>
    </row>
    <row r="43" spans="1:8" x14ac:dyDescent="0.25">
      <c r="A43" s="257"/>
      <c r="B43" s="192"/>
      <c r="C43" s="198" t="s">
        <v>132</v>
      </c>
      <c r="D43" s="171" t="e">
        <v>#N/A</v>
      </c>
      <c r="E43" s="171" t="e">
        <v>#N/A</v>
      </c>
      <c r="F43" s="171" t="e">
        <v>#N/A</v>
      </c>
      <c r="G43" s="171" t="e">
        <v>#N/A</v>
      </c>
      <c r="H43" s="172" t="e">
        <v>#N/A</v>
      </c>
    </row>
    <row r="44" spans="1:8" s="5" customFormat="1" ht="18.75" customHeight="1" x14ac:dyDescent="0.25">
      <c r="A44" s="44"/>
      <c r="B44" s="6"/>
      <c r="C44" s="7" t="s">
        <v>75</v>
      </c>
      <c r="D44" s="67">
        <v>43371</v>
      </c>
      <c r="E44" s="67">
        <v>43375</v>
      </c>
      <c r="F44" s="67">
        <v>43371</v>
      </c>
      <c r="G44" s="67">
        <v>43376</v>
      </c>
      <c r="H44" s="68">
        <v>43372</v>
      </c>
    </row>
    <row r="45" spans="1:8" s="5" customFormat="1" ht="18.75" customHeight="1" thickBot="1" x14ac:dyDescent="0.35">
      <c r="B45" t="s">
        <v>93</v>
      </c>
      <c r="C45" s="70"/>
      <c r="D45" s="69"/>
      <c r="E45" s="69"/>
      <c r="F45" s="69"/>
      <c r="G45" s="72" t="s">
        <v>40</v>
      </c>
      <c r="H45" s="24"/>
    </row>
    <row r="46" spans="1:8" ht="17.25" thickBot="1" x14ac:dyDescent="0.35">
      <c r="B46" s="71" t="s">
        <v>94</v>
      </c>
      <c r="C46" s="23"/>
      <c r="D46" s="24"/>
      <c r="E46" s="132" t="s">
        <v>107</v>
      </c>
      <c r="F46" s="133" t="s">
        <v>108</v>
      </c>
      <c r="G46" s="21" t="s">
        <v>15</v>
      </c>
      <c r="H46" s="19"/>
    </row>
    <row r="47" spans="1:8" ht="15.75" customHeight="1" x14ac:dyDescent="0.25">
      <c r="B47" s="266" t="s">
        <v>129</v>
      </c>
      <c r="C47" s="266"/>
      <c r="D47" s="266"/>
      <c r="E47" s="266"/>
      <c r="F47" s="266"/>
      <c r="G47" s="22" t="s">
        <v>15</v>
      </c>
      <c r="H47" s="20"/>
    </row>
    <row r="48" spans="1:8" ht="15.75" customHeight="1" x14ac:dyDescent="0.25">
      <c r="B48" s="266"/>
      <c r="C48" s="266"/>
      <c r="D48" s="266"/>
      <c r="E48" s="266"/>
      <c r="F48" s="266"/>
      <c r="G48" s="22" t="s">
        <v>15</v>
      </c>
      <c r="H48" s="20"/>
    </row>
    <row r="49" spans="1:8" ht="15.75" customHeight="1" x14ac:dyDescent="0.25">
      <c r="B49" s="266"/>
      <c r="C49" s="266"/>
      <c r="D49" s="266"/>
      <c r="E49" s="266"/>
      <c r="F49" s="266"/>
      <c r="G49" s="22" t="s">
        <v>15</v>
      </c>
      <c r="H49" s="20"/>
    </row>
    <row r="50" spans="1:8" ht="15.75" x14ac:dyDescent="0.25">
      <c r="A50" s="3" t="s">
        <v>98</v>
      </c>
      <c r="B50" s="3"/>
      <c r="C50" s="3"/>
      <c r="D50" s="3"/>
      <c r="E50" s="30" t="s">
        <v>4131</v>
      </c>
      <c r="F50" s="3"/>
      <c r="G50" s="3"/>
      <c r="H50" s="4"/>
    </row>
    <row r="51" spans="1:8" ht="4.5" customHeight="1" x14ac:dyDescent="0.25"/>
    <row r="52" spans="1:8" x14ac:dyDescent="0.25">
      <c r="A52" s="92" t="s">
        <v>99</v>
      </c>
      <c r="B52" s="50"/>
      <c r="C52" s="50"/>
      <c r="D52" s="50"/>
      <c r="E52" s="50"/>
      <c r="F52" s="50"/>
      <c r="G52" s="50"/>
      <c r="H52" s="89"/>
    </row>
    <row r="53" spans="1:8" s="5" customFormat="1" ht="30" customHeight="1" x14ac:dyDescent="0.25">
      <c r="A53" s="97"/>
      <c r="B53" s="98" t="s">
        <v>48</v>
      </c>
      <c r="D53" s="98" t="s">
        <v>98</v>
      </c>
      <c r="H53" s="99"/>
    </row>
    <row r="54" spans="1:8" ht="36.75" customHeight="1" x14ac:dyDescent="0.25">
      <c r="A54" s="90"/>
      <c r="B54" s="280">
        <v>43369</v>
      </c>
      <c r="C54" s="280"/>
      <c r="D54" s="281" t="s">
        <v>4126</v>
      </c>
      <c r="E54" s="281"/>
      <c r="F54" s="281"/>
      <c r="G54" s="281"/>
      <c r="H54" s="282"/>
    </row>
    <row r="55" spans="1:8" ht="24" customHeight="1" x14ac:dyDescent="0.25">
      <c r="A55" s="90"/>
      <c r="B55" s="280"/>
      <c r="C55" s="280"/>
      <c r="D55" s="281"/>
      <c r="E55" s="281"/>
      <c r="F55" s="281"/>
      <c r="G55" s="281"/>
      <c r="H55" s="282"/>
    </row>
    <row r="56" spans="1:8" ht="24" customHeight="1" x14ac:dyDescent="0.25">
      <c r="A56" s="90"/>
      <c r="B56" s="280"/>
      <c r="C56" s="280"/>
      <c r="D56" s="281"/>
      <c r="E56" s="281"/>
      <c r="F56" s="281"/>
      <c r="G56" s="281"/>
      <c r="H56" s="282"/>
    </row>
    <row r="57" spans="1:8" ht="24" customHeight="1" x14ac:dyDescent="0.25">
      <c r="A57" s="90"/>
      <c r="B57" s="280"/>
      <c r="C57" s="280"/>
      <c r="D57" s="281"/>
      <c r="E57" s="281"/>
      <c r="F57" s="281"/>
      <c r="G57" s="281"/>
      <c r="H57" s="282"/>
    </row>
    <row r="58" spans="1:8" ht="24" customHeight="1" x14ac:dyDescent="0.25">
      <c r="A58" s="90"/>
      <c r="B58" s="280"/>
      <c r="C58" s="280"/>
      <c r="D58" s="281"/>
      <c r="E58" s="281"/>
      <c r="F58" s="281"/>
      <c r="G58" s="281"/>
      <c r="H58" s="282"/>
    </row>
    <row r="59" spans="1:8" ht="24" customHeight="1" x14ac:dyDescent="0.25">
      <c r="A59" s="90"/>
      <c r="B59" s="280"/>
      <c r="C59" s="280"/>
      <c r="D59" s="281"/>
      <c r="E59" s="281"/>
      <c r="F59" s="281"/>
      <c r="G59" s="281"/>
      <c r="H59" s="282"/>
    </row>
    <row r="60" spans="1:8" ht="24" customHeight="1" x14ac:dyDescent="0.25">
      <c r="A60" s="90"/>
      <c r="B60" s="280"/>
      <c r="C60" s="280"/>
      <c r="D60" s="281"/>
      <c r="E60" s="281"/>
      <c r="F60" s="281"/>
      <c r="G60" s="281"/>
      <c r="H60" s="282"/>
    </row>
    <row r="61" spans="1:8" ht="24" customHeight="1" x14ac:dyDescent="0.25">
      <c r="A61" s="90"/>
      <c r="B61" s="280"/>
      <c r="C61" s="280"/>
      <c r="D61" s="281"/>
      <c r="E61" s="281"/>
      <c r="F61" s="281"/>
      <c r="G61" s="281"/>
      <c r="H61" s="282"/>
    </row>
    <row r="62" spans="1:8" ht="24" customHeight="1" x14ac:dyDescent="0.25">
      <c r="A62" s="90"/>
      <c r="B62" s="280"/>
      <c r="C62" s="280"/>
      <c r="D62" s="281"/>
      <c r="E62" s="281"/>
      <c r="F62" s="281"/>
      <c r="G62" s="281"/>
      <c r="H62" s="282"/>
    </row>
    <row r="63" spans="1:8" ht="24" customHeight="1" x14ac:dyDescent="0.25">
      <c r="A63" s="90"/>
      <c r="B63" s="280"/>
      <c r="C63" s="280"/>
      <c r="D63" s="281"/>
      <c r="E63" s="281"/>
      <c r="F63" s="281"/>
      <c r="G63" s="281"/>
      <c r="H63" s="282"/>
    </row>
    <row r="64" spans="1:8" ht="24" customHeight="1" x14ac:dyDescent="0.25">
      <c r="A64" s="90"/>
      <c r="B64" s="93"/>
      <c r="C64" s="93"/>
      <c r="D64" s="93"/>
      <c r="E64" s="93"/>
      <c r="F64" s="93"/>
      <c r="G64" s="93"/>
      <c r="H64" s="94"/>
    </row>
    <row r="65" spans="1:8" ht="24" customHeight="1" x14ac:dyDescent="0.25">
      <c r="A65" s="90"/>
      <c r="B65" s="93"/>
      <c r="C65" s="93"/>
      <c r="D65" s="93"/>
      <c r="E65" s="93"/>
      <c r="F65" s="93"/>
      <c r="G65" s="93"/>
      <c r="H65" s="94"/>
    </row>
    <row r="66" spans="1:8" ht="24" customHeight="1" x14ac:dyDescent="0.25">
      <c r="A66" s="90"/>
      <c r="B66" s="93"/>
      <c r="C66" s="93"/>
      <c r="D66" s="93"/>
      <c r="E66" s="93"/>
      <c r="F66" s="93"/>
      <c r="G66" s="93"/>
      <c r="H66" s="94"/>
    </row>
    <row r="67" spans="1:8" ht="24" customHeight="1" x14ac:dyDescent="0.25">
      <c r="A67" s="90"/>
      <c r="B67" s="93"/>
      <c r="C67" s="93"/>
      <c r="D67" s="93"/>
      <c r="E67" s="93"/>
      <c r="F67" s="93"/>
      <c r="G67" s="93"/>
      <c r="H67" s="94"/>
    </row>
    <row r="68" spans="1:8" ht="24" customHeight="1" x14ac:dyDescent="0.25">
      <c r="A68" s="90"/>
      <c r="B68" s="93"/>
      <c r="C68" s="93"/>
      <c r="D68" s="93"/>
      <c r="E68" s="93"/>
      <c r="F68" s="93"/>
      <c r="G68" s="93"/>
      <c r="H68" s="94"/>
    </row>
    <row r="69" spans="1:8" ht="24" customHeight="1" x14ac:dyDescent="0.25">
      <c r="A69" s="90"/>
      <c r="B69" s="93"/>
      <c r="C69" s="93"/>
      <c r="D69" s="93"/>
      <c r="E69" s="93"/>
      <c r="F69" s="93"/>
      <c r="G69" s="93"/>
      <c r="H69" s="94"/>
    </row>
    <row r="70" spans="1:8" ht="24" customHeight="1" x14ac:dyDescent="0.25">
      <c r="A70" s="90"/>
      <c r="B70" s="93"/>
      <c r="C70" s="93"/>
      <c r="D70" s="93"/>
      <c r="E70" s="93"/>
      <c r="F70" s="93"/>
      <c r="G70" s="93"/>
      <c r="H70" s="94"/>
    </row>
    <row r="71" spans="1:8" ht="24" customHeight="1" x14ac:dyDescent="0.25">
      <c r="A71" s="90"/>
      <c r="B71" s="93"/>
      <c r="C71" s="93"/>
      <c r="D71" s="93"/>
      <c r="E71" s="93"/>
      <c r="F71" s="93"/>
      <c r="G71" s="93"/>
      <c r="H71" s="94"/>
    </row>
    <row r="72" spans="1:8" ht="24" customHeight="1" x14ac:dyDescent="0.25">
      <c r="A72" s="90"/>
      <c r="B72" s="93"/>
      <c r="C72" s="93"/>
      <c r="D72" s="93"/>
      <c r="E72" s="93"/>
      <c r="F72" s="93"/>
      <c r="G72" s="93"/>
      <c r="H72" s="94"/>
    </row>
    <row r="73" spans="1:8" ht="24" customHeight="1" x14ac:dyDescent="0.25">
      <c r="A73" s="91"/>
      <c r="B73" s="95"/>
      <c r="C73" s="95"/>
      <c r="D73" s="95"/>
      <c r="E73" s="95"/>
      <c r="F73" s="95"/>
      <c r="G73" s="95"/>
      <c r="H73" s="96"/>
    </row>
  </sheetData>
  <mergeCells count="36">
    <mergeCell ref="B62:C62"/>
    <mergeCell ref="D62:H62"/>
    <mergeCell ref="B63:C63"/>
    <mergeCell ref="D63:H63"/>
    <mergeCell ref="B59:C59"/>
    <mergeCell ref="D59:H59"/>
    <mergeCell ref="B60:C60"/>
    <mergeCell ref="D60:H60"/>
    <mergeCell ref="B61:C61"/>
    <mergeCell ref="D61:H61"/>
    <mergeCell ref="B56:C56"/>
    <mergeCell ref="D56:H56"/>
    <mergeCell ref="B57:C57"/>
    <mergeCell ref="D57:H57"/>
    <mergeCell ref="B58:C58"/>
    <mergeCell ref="D58:H58"/>
    <mergeCell ref="A39:A43"/>
    <mergeCell ref="B47:F49"/>
    <mergeCell ref="B54:C54"/>
    <mergeCell ref="D54:H54"/>
    <mergeCell ref="B55:C55"/>
    <mergeCell ref="D55:H55"/>
    <mergeCell ref="A26:A28"/>
    <mergeCell ref="A29:A31"/>
    <mergeCell ref="A32:A35"/>
    <mergeCell ref="A36:A38"/>
    <mergeCell ref="D36:G36"/>
    <mergeCell ref="D37:G37"/>
    <mergeCell ref="A19:A25"/>
    <mergeCell ref="B19:B23"/>
    <mergeCell ref="B24:B25"/>
    <mergeCell ref="A3:A5"/>
    <mergeCell ref="A6:A18"/>
    <mergeCell ref="B6:B8"/>
    <mergeCell ref="B9:B13"/>
    <mergeCell ref="B14:B18"/>
  </mergeCells>
  <conditionalFormatting sqref="D6:H43">
    <cfRule type="expression" dxfId="7" priority="2">
      <formula>ISNA(D6)</formula>
    </cfRule>
  </conditionalFormatting>
  <conditionalFormatting sqref="D10:H10 D16:H16 D19:H21 F24 D24:D25 D30:H31 D41:H41">
    <cfRule type="expression" dxfId="6" priority="1" stopIfTrue="1">
      <formula>ISNA(D10)</formula>
    </cfRule>
  </conditionalFormatting>
  <pageMargins left="0.70866141732283472" right="0.51181102362204722" top="0.35433070866141736" bottom="0.35433070866141736" header="0.31496062992125984" footer="0.31496062992125984"/>
  <pageSetup orientation="portrait" r:id="rId1"/>
  <headerFooter>
    <oddFooter>&amp;L&amp;8Printed &amp;D</oddFooter>
  </headerFooter>
  <rowBreaks count="1" manualBreakCount="1">
    <brk id="49"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FA999-8017-4909-B2AF-88B1AED4E9AF}">
  <sheetPr>
    <tabColor rgb="FF92D050"/>
    <pageSetUpPr autoPageBreaks="0"/>
  </sheetPr>
  <dimension ref="A1:H73"/>
  <sheetViews>
    <sheetView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2" width="3.7109375" bestFit="1" customWidth="1"/>
    <col min="3" max="3" width="20.7109375" customWidth="1"/>
    <col min="4" max="8" width="12.7109375" customWidth="1"/>
  </cols>
  <sheetData>
    <row r="1" spans="1:8" s="2" customFormat="1" ht="19.5" customHeight="1" x14ac:dyDescent="0.25">
      <c r="A1" s="3" t="s">
        <v>8</v>
      </c>
      <c r="B1" s="3"/>
      <c r="C1" s="3"/>
      <c r="D1" s="3"/>
      <c r="E1" s="30" t="s">
        <v>4021</v>
      </c>
      <c r="F1" s="3"/>
      <c r="G1" s="3"/>
      <c r="H1" s="4"/>
    </row>
    <row r="2" spans="1:8" ht="4.5" customHeight="1" x14ac:dyDescent="0.25">
      <c r="H2" s="1"/>
    </row>
    <row r="3" spans="1:8" ht="15" customHeight="1" x14ac:dyDescent="0.25">
      <c r="A3" s="255">
        <v>2018</v>
      </c>
      <c r="B3" s="50"/>
      <c r="C3" s="51" t="s">
        <v>92</v>
      </c>
      <c r="D3" s="52">
        <v>43360</v>
      </c>
      <c r="E3" s="52">
        <v>43361</v>
      </c>
      <c r="F3" s="52">
        <v>43362</v>
      </c>
      <c r="G3" s="52">
        <v>43363</v>
      </c>
      <c r="H3" s="53">
        <v>43364</v>
      </c>
    </row>
    <row r="4" spans="1:8" s="5" customFormat="1" ht="12" customHeight="1" x14ac:dyDescent="0.25">
      <c r="A4" s="256"/>
      <c r="C4" s="31" t="s">
        <v>49</v>
      </c>
      <c r="D4" s="32">
        <v>11</v>
      </c>
      <c r="E4" s="32">
        <v>12</v>
      </c>
      <c r="F4" s="32">
        <v>13</v>
      </c>
      <c r="G4" s="32">
        <v>14</v>
      </c>
      <c r="H4" s="33">
        <v>15</v>
      </c>
    </row>
    <row r="5" spans="1:8" s="49" customFormat="1" ht="13.5" customHeight="1" x14ac:dyDescent="0.25">
      <c r="A5" s="257"/>
      <c r="B5" s="45"/>
      <c r="C5" s="46" t="s">
        <v>3</v>
      </c>
      <c r="D5" s="47" t="s">
        <v>4022</v>
      </c>
      <c r="E5" s="47" t="s">
        <v>4023</v>
      </c>
      <c r="F5" s="47" t="s">
        <v>4024</v>
      </c>
      <c r="G5" s="47" t="s">
        <v>4025</v>
      </c>
      <c r="H5" s="48" t="s">
        <v>4026</v>
      </c>
    </row>
    <row r="6" spans="1:8" x14ac:dyDescent="0.25">
      <c r="A6" s="255" t="s">
        <v>123</v>
      </c>
      <c r="B6" s="260" t="s">
        <v>0</v>
      </c>
      <c r="C6" s="109" t="s">
        <v>104</v>
      </c>
      <c r="D6" s="141" t="s">
        <v>4027</v>
      </c>
      <c r="E6" s="141" t="s">
        <v>4028</v>
      </c>
      <c r="F6" s="141" t="s">
        <v>4029</v>
      </c>
      <c r="G6" s="141" t="s">
        <v>4030</v>
      </c>
      <c r="H6" s="121" t="s">
        <v>4031</v>
      </c>
    </row>
    <row r="7" spans="1:8" x14ac:dyDescent="0.25">
      <c r="A7" s="256"/>
      <c r="B7" s="261"/>
      <c r="C7" s="175" t="s">
        <v>791</v>
      </c>
      <c r="D7" s="147" t="e">
        <v>#N/A</v>
      </c>
      <c r="E7" s="147" t="e">
        <v>#N/A</v>
      </c>
      <c r="F7" s="147" t="s">
        <v>4032</v>
      </c>
      <c r="G7" s="147" t="e">
        <v>#N/A</v>
      </c>
      <c r="H7" s="125" t="e">
        <v>#N/A</v>
      </c>
    </row>
    <row r="8" spans="1:8" x14ac:dyDescent="0.25">
      <c r="A8" s="258"/>
      <c r="B8" s="262"/>
      <c r="C8" s="159" t="s">
        <v>1</v>
      </c>
      <c r="D8" s="147" t="s">
        <v>4033</v>
      </c>
      <c r="E8" s="147" t="s">
        <v>4034</v>
      </c>
      <c r="F8" s="147" t="s">
        <v>4035</v>
      </c>
      <c r="G8" s="147" t="s">
        <v>4036</v>
      </c>
      <c r="H8" s="125" t="s">
        <v>4037</v>
      </c>
    </row>
    <row r="9" spans="1:8" ht="24" x14ac:dyDescent="0.25">
      <c r="A9" s="258"/>
      <c r="B9" s="262" t="s">
        <v>133</v>
      </c>
      <c r="C9" s="110" t="s">
        <v>3487</v>
      </c>
      <c r="D9" s="147" t="s">
        <v>4038</v>
      </c>
      <c r="E9" s="147" t="s">
        <v>4039</v>
      </c>
      <c r="F9" s="147" t="s">
        <v>4040</v>
      </c>
      <c r="G9" s="147" t="s">
        <v>4041</v>
      </c>
      <c r="H9" s="125" t="e">
        <v>#N/A</v>
      </c>
    </row>
    <row r="10" spans="1:8" ht="24" x14ac:dyDescent="0.25">
      <c r="A10" s="258"/>
      <c r="B10" s="262"/>
      <c r="C10" s="200" t="s">
        <v>1955</v>
      </c>
      <c r="D10" s="123" t="e">
        <v>#N/A</v>
      </c>
      <c r="E10" s="123" t="e">
        <v>#N/A</v>
      </c>
      <c r="F10" s="123" t="e">
        <v>#N/A</v>
      </c>
      <c r="G10" s="123" t="s">
        <v>4042</v>
      </c>
      <c r="H10" s="124" t="s">
        <v>4043</v>
      </c>
    </row>
    <row r="11" spans="1:8" x14ac:dyDescent="0.25">
      <c r="A11" s="258"/>
      <c r="B11" s="262"/>
      <c r="C11" s="178" t="s">
        <v>1351</v>
      </c>
      <c r="D11" s="147" t="e">
        <v>#N/A</v>
      </c>
      <c r="E11" s="147" t="e">
        <v>#N/A</v>
      </c>
      <c r="F11" s="147" t="e">
        <v>#N/A</v>
      </c>
      <c r="G11" s="147" t="e">
        <v>#N/A</v>
      </c>
      <c r="H11" s="125" t="s">
        <v>4044</v>
      </c>
    </row>
    <row r="12" spans="1:8" x14ac:dyDescent="0.25">
      <c r="A12" s="258"/>
      <c r="B12" s="262"/>
      <c r="C12" s="134" t="s">
        <v>1362</v>
      </c>
      <c r="D12" s="147" t="s">
        <v>4045</v>
      </c>
      <c r="E12" s="147" t="s">
        <v>4046</v>
      </c>
      <c r="F12" s="147" t="s">
        <v>4047</v>
      </c>
      <c r="G12" s="147" t="e">
        <v>#N/A</v>
      </c>
      <c r="H12" s="125" t="e">
        <v>#N/A</v>
      </c>
    </row>
    <row r="13" spans="1:8" ht="27" x14ac:dyDescent="0.25">
      <c r="A13" s="258"/>
      <c r="B13" s="262"/>
      <c r="C13" s="178" t="s">
        <v>1714</v>
      </c>
      <c r="D13" s="147" t="e">
        <v>#N/A</v>
      </c>
      <c r="E13" s="147" t="e">
        <v>#N/A</v>
      </c>
      <c r="F13" s="147" t="e">
        <v>#N/A</v>
      </c>
      <c r="G13" s="147" t="e">
        <v>#N/A</v>
      </c>
      <c r="H13" s="125" t="s">
        <v>4048</v>
      </c>
    </row>
    <row r="14" spans="1:8" x14ac:dyDescent="0.25">
      <c r="A14" s="259"/>
      <c r="B14" s="263" t="s">
        <v>101</v>
      </c>
      <c r="C14" s="134" t="s">
        <v>1158</v>
      </c>
      <c r="D14" s="147" t="s">
        <v>4049</v>
      </c>
      <c r="E14" s="147" t="s">
        <v>4050</v>
      </c>
      <c r="F14" s="147" t="s">
        <v>4051</v>
      </c>
      <c r="G14" s="147" t="s">
        <v>4052</v>
      </c>
      <c r="H14" s="125" t="s">
        <v>4053</v>
      </c>
    </row>
    <row r="15" spans="1:8" x14ac:dyDescent="0.25">
      <c r="A15" s="259"/>
      <c r="B15" s="263"/>
      <c r="C15" s="179" t="s">
        <v>3489</v>
      </c>
      <c r="D15" s="147" t="s">
        <v>4054</v>
      </c>
      <c r="E15" s="147" t="s">
        <v>4055</v>
      </c>
      <c r="F15" s="147" t="s">
        <v>4056</v>
      </c>
      <c r="G15" s="147" t="s">
        <v>4057</v>
      </c>
      <c r="H15" s="125" t="s">
        <v>4058</v>
      </c>
    </row>
    <row r="16" spans="1:8" ht="15.75" thickBot="1" x14ac:dyDescent="0.3">
      <c r="A16" s="259"/>
      <c r="B16" s="263"/>
      <c r="C16" s="127" t="s">
        <v>1876</v>
      </c>
      <c r="D16" s="123" t="s">
        <v>4059</v>
      </c>
      <c r="E16" s="123" t="s">
        <v>4060</v>
      </c>
      <c r="F16" s="123" t="s">
        <v>4061</v>
      </c>
      <c r="G16" s="123" t="s">
        <v>4062</v>
      </c>
      <c r="H16" s="124" t="s">
        <v>4063</v>
      </c>
    </row>
    <row r="17" spans="1:8" ht="15.75" thickBot="1" x14ac:dyDescent="0.3">
      <c r="A17" s="259"/>
      <c r="B17" s="264"/>
      <c r="C17" s="201" t="s">
        <v>276</v>
      </c>
      <c r="D17" s="164" t="s">
        <v>4064</v>
      </c>
      <c r="E17" s="164" t="s">
        <v>4065</v>
      </c>
      <c r="F17" s="164" t="s">
        <v>4066</v>
      </c>
      <c r="G17" s="164" t="s">
        <v>4067</v>
      </c>
      <c r="H17" s="165" t="s">
        <v>4068</v>
      </c>
    </row>
    <row r="18" spans="1:8" x14ac:dyDescent="0.25">
      <c r="A18" s="257"/>
      <c r="B18" s="265"/>
      <c r="C18" s="180" t="s">
        <v>1715</v>
      </c>
      <c r="D18" s="181" t="s">
        <v>4069</v>
      </c>
      <c r="E18" s="181" t="s">
        <v>4070</v>
      </c>
      <c r="F18" s="181" t="e">
        <v>#N/A</v>
      </c>
      <c r="G18" s="181" t="s">
        <v>4071</v>
      </c>
      <c r="H18" s="182" t="e">
        <v>#N/A</v>
      </c>
    </row>
    <row r="19" spans="1:8" x14ac:dyDescent="0.25">
      <c r="A19" s="255" t="s">
        <v>2</v>
      </c>
      <c r="B19" s="272" t="s">
        <v>4</v>
      </c>
      <c r="C19" s="167" t="s">
        <v>333</v>
      </c>
      <c r="D19" s="150" t="s">
        <v>4072</v>
      </c>
      <c r="E19" s="150" t="s">
        <v>4073</v>
      </c>
      <c r="F19" s="150" t="s">
        <v>4074</v>
      </c>
      <c r="G19" s="150" t="s">
        <v>4075</v>
      </c>
      <c r="H19" s="151" t="s">
        <v>4076</v>
      </c>
    </row>
    <row r="20" spans="1:8" x14ac:dyDescent="0.25">
      <c r="A20" s="256"/>
      <c r="B20" s="273"/>
      <c r="C20" s="168" t="s">
        <v>3402</v>
      </c>
      <c r="D20" s="123" t="s">
        <v>4077</v>
      </c>
      <c r="E20" s="123" t="e">
        <v>#N/A</v>
      </c>
      <c r="F20" s="123" t="e">
        <v>#N/A</v>
      </c>
      <c r="G20" s="123" t="e">
        <v>#N/A</v>
      </c>
      <c r="H20" s="124" t="e">
        <v>#N/A</v>
      </c>
    </row>
    <row r="21" spans="1:8" ht="24.75" thickBot="1" x14ac:dyDescent="0.3">
      <c r="A21" s="256"/>
      <c r="B21" s="273"/>
      <c r="C21" s="169" t="s">
        <v>3411</v>
      </c>
      <c r="D21" s="152" t="e">
        <v>#N/A</v>
      </c>
      <c r="E21" s="152" t="s">
        <v>4078</v>
      </c>
      <c r="F21" s="152" t="s">
        <v>4079</v>
      </c>
      <c r="G21" s="152" t="s">
        <v>4080</v>
      </c>
      <c r="H21" s="153" t="e">
        <v>#N/A</v>
      </c>
    </row>
    <row r="22" spans="1:8" x14ac:dyDescent="0.25">
      <c r="A22" s="256"/>
      <c r="B22" s="273"/>
      <c r="C22" s="161" t="s">
        <v>334</v>
      </c>
      <c r="D22" s="154" t="s">
        <v>4072</v>
      </c>
      <c r="E22" s="154" t="s">
        <v>4073</v>
      </c>
      <c r="F22" s="154" t="s">
        <v>4074</v>
      </c>
      <c r="G22" s="154" t="s">
        <v>4075</v>
      </c>
      <c r="H22" s="155" t="s">
        <v>4076</v>
      </c>
    </row>
    <row r="23" spans="1:8" ht="15.75" thickBot="1" x14ac:dyDescent="0.3">
      <c r="A23" s="258"/>
      <c r="B23" s="274"/>
      <c r="C23" s="183" t="s">
        <v>3416</v>
      </c>
      <c r="D23" s="156" t="s">
        <v>4077</v>
      </c>
      <c r="E23" s="147" t="s">
        <v>4081</v>
      </c>
      <c r="F23" s="156" t="s">
        <v>4082</v>
      </c>
      <c r="G23" s="147" t="s">
        <v>4083</v>
      </c>
      <c r="H23" s="157" t="e">
        <v>#N/A</v>
      </c>
    </row>
    <row r="24" spans="1:8" ht="24.75" thickBot="1" x14ac:dyDescent="0.3">
      <c r="A24" s="258"/>
      <c r="B24" s="264" t="s">
        <v>3495</v>
      </c>
      <c r="C24" s="205" t="s">
        <v>3395</v>
      </c>
      <c r="D24" s="206" t="s">
        <v>4084</v>
      </c>
      <c r="E24" s="204" t="s">
        <v>4084</v>
      </c>
      <c r="F24" s="208" t="s">
        <v>4085</v>
      </c>
      <c r="G24" s="184" t="s">
        <v>4085</v>
      </c>
      <c r="H24" s="210" t="e">
        <v>#N/A</v>
      </c>
    </row>
    <row r="25" spans="1:8" ht="15.75" thickBot="1" x14ac:dyDescent="0.3">
      <c r="A25" s="257"/>
      <c r="B25" s="268"/>
      <c r="C25" s="170" t="s">
        <v>102</v>
      </c>
      <c r="D25" s="207" t="s">
        <v>4086</v>
      </c>
      <c r="E25" s="184" t="s">
        <v>4086</v>
      </c>
      <c r="F25" s="209" t="e">
        <v>#N/A</v>
      </c>
      <c r="G25" s="171" t="e">
        <v>#N/A</v>
      </c>
      <c r="H25" s="160" t="e">
        <v>#N/A</v>
      </c>
    </row>
    <row r="26" spans="1:8" x14ac:dyDescent="0.25">
      <c r="A26" s="277" t="s">
        <v>122</v>
      </c>
      <c r="B26" s="111"/>
      <c r="C26" s="136" t="s">
        <v>2542</v>
      </c>
      <c r="D26" s="141" t="s">
        <v>4087</v>
      </c>
      <c r="E26" s="112" t="s">
        <v>4088</v>
      </c>
      <c r="F26" s="141" t="s">
        <v>4089</v>
      </c>
      <c r="G26" s="112" t="s">
        <v>4090</v>
      </c>
      <c r="H26" s="121" t="e">
        <v>#N/A</v>
      </c>
    </row>
    <row r="27" spans="1:8" x14ac:dyDescent="0.25">
      <c r="A27" s="269"/>
      <c r="B27" s="144"/>
      <c r="C27" s="148" t="s">
        <v>2304</v>
      </c>
      <c r="D27" s="147" t="s">
        <v>4091</v>
      </c>
      <c r="E27" s="147" t="e">
        <v>#N/A</v>
      </c>
      <c r="F27" s="147" t="s">
        <v>4092</v>
      </c>
      <c r="G27" s="147" t="s">
        <v>4093</v>
      </c>
      <c r="H27" s="125" t="e">
        <v>#N/A</v>
      </c>
    </row>
    <row r="28" spans="1:8" ht="15.75" thickBot="1" x14ac:dyDescent="0.3">
      <c r="A28" s="269"/>
      <c r="B28" s="144"/>
      <c r="C28" s="148" t="s">
        <v>2365</v>
      </c>
      <c r="D28" s="147" t="e">
        <v>#N/A</v>
      </c>
      <c r="E28" s="147" t="s">
        <v>4094</v>
      </c>
      <c r="F28" s="147" t="e">
        <v>#N/A</v>
      </c>
      <c r="G28" s="147" t="e">
        <v>#N/A</v>
      </c>
      <c r="H28" s="125" t="s">
        <v>4095</v>
      </c>
    </row>
    <row r="29" spans="1:8" ht="15.75" thickBot="1" x14ac:dyDescent="0.3">
      <c r="A29" s="275" t="s">
        <v>7</v>
      </c>
      <c r="B29" s="163"/>
      <c r="C29" s="166" t="s">
        <v>3498</v>
      </c>
      <c r="D29" s="164" t="s">
        <v>4096</v>
      </c>
      <c r="E29" s="164" t="s">
        <v>4097</v>
      </c>
      <c r="F29" s="164" t="s">
        <v>4098</v>
      </c>
      <c r="G29" s="164" t="s">
        <v>4099</v>
      </c>
      <c r="H29" s="165" t="s">
        <v>4100</v>
      </c>
    </row>
    <row r="30" spans="1:8" x14ac:dyDescent="0.25">
      <c r="A30" s="259"/>
      <c r="B30" s="146"/>
      <c r="C30" s="145" t="s">
        <v>3499</v>
      </c>
      <c r="D30" s="119" t="s">
        <v>4101</v>
      </c>
      <c r="E30" s="119" t="s">
        <v>4102</v>
      </c>
      <c r="F30" s="119" t="s">
        <v>4103</v>
      </c>
      <c r="G30" s="119" t="s">
        <v>4104</v>
      </c>
      <c r="H30" s="194" t="s">
        <v>4105</v>
      </c>
    </row>
    <row r="31" spans="1:8" x14ac:dyDescent="0.25">
      <c r="A31" s="259"/>
      <c r="B31" s="186"/>
      <c r="C31" s="187" t="s">
        <v>356</v>
      </c>
      <c r="D31" s="158" t="e">
        <v>#N/A</v>
      </c>
      <c r="E31" s="152" t="e">
        <v>#N/A</v>
      </c>
      <c r="F31" s="158" t="e">
        <v>#N/A</v>
      </c>
      <c r="G31" s="152" t="e">
        <v>#N/A</v>
      </c>
      <c r="H31" s="193" t="e">
        <v>#N/A</v>
      </c>
    </row>
    <row r="32" spans="1:8" x14ac:dyDescent="0.25">
      <c r="A32" s="277" t="s">
        <v>2797</v>
      </c>
      <c r="B32" s="111"/>
      <c r="C32" s="188" t="s">
        <v>4247</v>
      </c>
      <c r="D32" s="141" t="s">
        <v>4106</v>
      </c>
      <c r="E32" s="141" t="e">
        <v>#N/A</v>
      </c>
      <c r="F32" s="141" t="e">
        <v>#N/A</v>
      </c>
      <c r="G32" s="141" t="s">
        <v>4107</v>
      </c>
      <c r="H32" s="121" t="e">
        <v>#N/A</v>
      </c>
    </row>
    <row r="33" spans="1:8" x14ac:dyDescent="0.25">
      <c r="A33" s="269"/>
      <c r="B33" s="142"/>
      <c r="C33" s="189" t="s">
        <v>2874</v>
      </c>
      <c r="D33" s="147" t="s">
        <v>4108</v>
      </c>
      <c r="E33" s="147" t="s">
        <v>4109</v>
      </c>
      <c r="F33" s="147" t="s">
        <v>4110</v>
      </c>
      <c r="G33" s="147" t="s">
        <v>4111</v>
      </c>
      <c r="H33" s="125" t="e">
        <v>#N/A</v>
      </c>
    </row>
    <row r="34" spans="1:8" x14ac:dyDescent="0.25">
      <c r="A34" s="269"/>
      <c r="B34" s="142"/>
      <c r="C34" s="189" t="s">
        <v>3465</v>
      </c>
      <c r="D34" s="147" t="e">
        <v>#N/A</v>
      </c>
      <c r="E34" s="147" t="s">
        <v>4112</v>
      </c>
      <c r="F34" s="147" t="e">
        <v>#N/A</v>
      </c>
      <c r="G34" s="147" t="e">
        <v>#N/A</v>
      </c>
      <c r="H34" s="125" t="e">
        <v>#N/A</v>
      </c>
    </row>
    <row r="35" spans="1:8" x14ac:dyDescent="0.25">
      <c r="A35" s="278"/>
      <c r="B35" s="192"/>
      <c r="C35" s="195" t="s">
        <v>3484</v>
      </c>
      <c r="D35" s="177" t="s">
        <v>4113</v>
      </c>
      <c r="E35" s="177" t="e">
        <v>#N/A</v>
      </c>
      <c r="F35" s="177" t="e">
        <v>#N/A</v>
      </c>
      <c r="G35" s="177" t="e">
        <v>#N/A</v>
      </c>
      <c r="H35" s="129" t="e">
        <v>#N/A</v>
      </c>
    </row>
    <row r="36" spans="1:8" x14ac:dyDescent="0.25">
      <c r="A36" s="256" t="s">
        <v>9</v>
      </c>
      <c r="B36" s="142"/>
      <c r="C36" s="191" t="s">
        <v>0</v>
      </c>
      <c r="D36" s="284" t="s">
        <v>4114</v>
      </c>
      <c r="E36" s="284" t="e">
        <v>#N/A</v>
      </c>
      <c r="F36" s="284" t="e">
        <v>#N/A</v>
      </c>
      <c r="G36" s="284" t="e">
        <v>#N/A</v>
      </c>
      <c r="H36" s="131" t="e">
        <v>#N/A</v>
      </c>
    </row>
    <row r="37" spans="1:8" x14ac:dyDescent="0.25">
      <c r="A37" s="256"/>
      <c r="B37" s="142"/>
      <c r="C37" s="143" t="s">
        <v>457</v>
      </c>
      <c r="D37" s="285" t="e">
        <v>#N/A</v>
      </c>
      <c r="E37" s="285" t="e">
        <v>#N/A</v>
      </c>
      <c r="F37" s="285" t="e">
        <v>#N/A</v>
      </c>
      <c r="G37" s="285" t="e">
        <v>#N/A</v>
      </c>
      <c r="H37" s="182" t="e">
        <v>#N/A</v>
      </c>
    </row>
    <row r="38" spans="1:8" x14ac:dyDescent="0.25">
      <c r="A38" s="257"/>
      <c r="B38" s="138"/>
      <c r="C38" s="135" t="s">
        <v>3419</v>
      </c>
      <c r="D38" s="177" t="e">
        <v>#N/A</v>
      </c>
      <c r="E38" s="177" t="e">
        <v>#N/A</v>
      </c>
      <c r="F38" s="177" t="e">
        <v>#N/A</v>
      </c>
      <c r="G38" s="177" t="s">
        <v>4115</v>
      </c>
      <c r="H38" s="129" t="e">
        <v>#N/A</v>
      </c>
    </row>
    <row r="39" spans="1:8" x14ac:dyDescent="0.25">
      <c r="A39" s="255" t="s">
        <v>109</v>
      </c>
      <c r="B39" s="111"/>
      <c r="C39" s="140" t="s">
        <v>130</v>
      </c>
      <c r="D39" s="141" t="e">
        <v>#N/A</v>
      </c>
      <c r="E39" s="141" t="e">
        <v>#N/A</v>
      </c>
      <c r="F39" s="141" t="e">
        <v>#N/A</v>
      </c>
      <c r="G39" s="141" t="e">
        <v>#N/A</v>
      </c>
      <c r="H39" s="121" t="e">
        <v>#N/A</v>
      </c>
    </row>
    <row r="40" spans="1:8" x14ac:dyDescent="0.25">
      <c r="A40" s="256"/>
      <c r="B40" s="142"/>
      <c r="C40" s="143" t="s">
        <v>10</v>
      </c>
      <c r="D40" s="112" t="e">
        <v>#N/A</v>
      </c>
      <c r="E40" s="112" t="s">
        <v>4116</v>
      </c>
      <c r="F40" s="112" t="e">
        <v>#N/A</v>
      </c>
      <c r="G40" s="112" t="s">
        <v>4117</v>
      </c>
      <c r="H40" s="131" t="e">
        <v>#N/A</v>
      </c>
    </row>
    <row r="41" spans="1:8" ht="15.75" thickBot="1" x14ac:dyDescent="0.3">
      <c r="A41" s="256"/>
      <c r="B41" s="196"/>
      <c r="C41" s="197" t="s">
        <v>3502</v>
      </c>
      <c r="D41" s="152" t="s">
        <v>4118</v>
      </c>
      <c r="E41" s="152" t="e">
        <v>#N/A</v>
      </c>
      <c r="F41" s="152" t="s">
        <v>4119</v>
      </c>
      <c r="G41" s="152" t="e">
        <v>#N/A</v>
      </c>
      <c r="H41" s="153" t="e">
        <v>#N/A</v>
      </c>
    </row>
    <row r="42" spans="1:8" ht="15.75" thickBot="1" x14ac:dyDescent="0.3">
      <c r="A42" s="286"/>
      <c r="B42" s="163"/>
      <c r="C42" s="199" t="s">
        <v>445</v>
      </c>
      <c r="D42" s="164" t="s">
        <v>4120</v>
      </c>
      <c r="E42" s="164" t="e">
        <v>#N/A</v>
      </c>
      <c r="F42" s="164" t="s">
        <v>4121</v>
      </c>
      <c r="G42" s="164" t="e">
        <v>#N/A</v>
      </c>
      <c r="H42" s="165" t="e">
        <v>#N/A</v>
      </c>
    </row>
    <row r="43" spans="1:8" x14ac:dyDescent="0.25">
      <c r="A43" s="257"/>
      <c r="B43" s="192"/>
      <c r="C43" s="198" t="s">
        <v>132</v>
      </c>
      <c r="D43" s="171" t="e">
        <v>#N/A</v>
      </c>
      <c r="E43" s="171" t="e">
        <v>#N/A</v>
      </c>
      <c r="F43" s="171" t="e">
        <v>#N/A</v>
      </c>
      <c r="G43" s="171" t="e">
        <v>#N/A</v>
      </c>
      <c r="H43" s="172" t="e">
        <v>#N/A</v>
      </c>
    </row>
    <row r="44" spans="1:8" s="5" customFormat="1" ht="18.75" customHeight="1" x14ac:dyDescent="0.25">
      <c r="A44" s="44"/>
      <c r="B44" s="6"/>
      <c r="C44" s="7" t="s">
        <v>75</v>
      </c>
      <c r="D44" s="67">
        <v>43368</v>
      </c>
      <c r="E44" s="67">
        <v>43368</v>
      </c>
      <c r="F44" s="67">
        <v>43367</v>
      </c>
      <c r="G44" s="67">
        <v>43374</v>
      </c>
      <c r="H44" s="68">
        <v>43364</v>
      </c>
    </row>
    <row r="45" spans="1:8" s="5" customFormat="1" ht="18.75" customHeight="1" thickBot="1" x14ac:dyDescent="0.35">
      <c r="B45" t="s">
        <v>93</v>
      </c>
      <c r="C45" s="70"/>
      <c r="D45" s="69"/>
      <c r="E45" s="69"/>
      <c r="F45" s="69"/>
      <c r="G45" s="72" t="s">
        <v>40</v>
      </c>
      <c r="H45" s="24"/>
    </row>
    <row r="46" spans="1:8" ht="17.25" thickBot="1" x14ac:dyDescent="0.35">
      <c r="B46" s="71" t="s">
        <v>94</v>
      </c>
      <c r="C46" s="23"/>
      <c r="D46" s="24"/>
      <c r="E46" s="132" t="s">
        <v>107</v>
      </c>
      <c r="F46" s="133" t="s">
        <v>108</v>
      </c>
      <c r="G46" s="21" t="s">
        <v>15</v>
      </c>
      <c r="H46" s="19"/>
    </row>
    <row r="47" spans="1:8" ht="15.75" customHeight="1" x14ac:dyDescent="0.25">
      <c r="B47" s="266" t="s">
        <v>129</v>
      </c>
      <c r="C47" s="266"/>
      <c r="D47" s="266"/>
      <c r="E47" s="266"/>
      <c r="F47" s="266"/>
      <c r="G47" s="22" t="s">
        <v>15</v>
      </c>
      <c r="H47" s="20"/>
    </row>
    <row r="48" spans="1:8" ht="15.75" customHeight="1" x14ac:dyDescent="0.25">
      <c r="B48" s="266"/>
      <c r="C48" s="266"/>
      <c r="D48" s="266"/>
      <c r="E48" s="266"/>
      <c r="F48" s="266"/>
      <c r="G48" s="22" t="s">
        <v>15</v>
      </c>
      <c r="H48" s="20"/>
    </row>
    <row r="49" spans="1:8" ht="15.75" customHeight="1" x14ac:dyDescent="0.25">
      <c r="B49" s="266"/>
      <c r="C49" s="266"/>
      <c r="D49" s="266"/>
      <c r="E49" s="266"/>
      <c r="F49" s="266"/>
      <c r="G49" s="22" t="s">
        <v>15</v>
      </c>
      <c r="H49" s="20"/>
    </row>
    <row r="50" spans="1:8" ht="15.75" x14ac:dyDescent="0.25">
      <c r="A50" s="3" t="s">
        <v>98</v>
      </c>
      <c r="B50" s="3"/>
      <c r="C50" s="3"/>
      <c r="D50" s="3"/>
      <c r="E50" s="30" t="s">
        <v>4021</v>
      </c>
      <c r="F50" s="3"/>
      <c r="G50" s="3"/>
      <c r="H50" s="4"/>
    </row>
    <row r="51" spans="1:8" ht="4.5" customHeight="1" x14ac:dyDescent="0.25"/>
    <row r="52" spans="1:8" x14ac:dyDescent="0.25">
      <c r="A52" s="92" t="s">
        <v>99</v>
      </c>
      <c r="B52" s="50"/>
      <c r="C52" s="50"/>
      <c r="D52" s="50"/>
      <c r="E52" s="50"/>
      <c r="F52" s="50"/>
      <c r="G52" s="50"/>
      <c r="H52" s="89"/>
    </row>
    <row r="53" spans="1:8" s="5" customFormat="1" ht="30" customHeight="1" x14ac:dyDescent="0.25">
      <c r="A53" s="97"/>
      <c r="B53" s="98" t="s">
        <v>48</v>
      </c>
      <c r="D53" s="98" t="s">
        <v>98</v>
      </c>
      <c r="H53" s="99"/>
    </row>
    <row r="54" spans="1:8" ht="60" customHeight="1" x14ac:dyDescent="0.25">
      <c r="A54" s="90"/>
      <c r="B54" s="280">
        <v>43361</v>
      </c>
      <c r="C54" s="280"/>
      <c r="D54" s="281" t="s">
        <v>4019</v>
      </c>
      <c r="E54" s="281"/>
      <c r="F54" s="281"/>
      <c r="G54" s="281"/>
      <c r="H54" s="282"/>
    </row>
    <row r="55" spans="1:8" ht="82.5" customHeight="1" x14ac:dyDescent="0.25">
      <c r="A55" s="90"/>
      <c r="B55" s="280">
        <v>43364</v>
      </c>
      <c r="C55" s="280"/>
      <c r="D55" s="281" t="s">
        <v>4020</v>
      </c>
      <c r="E55" s="281"/>
      <c r="F55" s="281"/>
      <c r="G55" s="281"/>
      <c r="H55" s="282"/>
    </row>
    <row r="56" spans="1:8" ht="24" customHeight="1" x14ac:dyDescent="0.25">
      <c r="A56" s="90"/>
      <c r="B56" s="280"/>
      <c r="C56" s="280"/>
      <c r="D56" s="281"/>
      <c r="E56" s="281"/>
      <c r="F56" s="281"/>
      <c r="G56" s="281"/>
      <c r="H56" s="282"/>
    </row>
    <row r="57" spans="1:8" ht="24" customHeight="1" x14ac:dyDescent="0.25">
      <c r="A57" s="90"/>
      <c r="B57" s="280"/>
      <c r="C57" s="280"/>
      <c r="D57" s="281"/>
      <c r="E57" s="281"/>
      <c r="F57" s="281"/>
      <c r="G57" s="281"/>
      <c r="H57" s="282"/>
    </row>
    <row r="58" spans="1:8" ht="24" customHeight="1" x14ac:dyDescent="0.25">
      <c r="A58" s="90"/>
      <c r="B58" s="280"/>
      <c r="C58" s="280"/>
      <c r="D58" s="281"/>
      <c r="E58" s="281"/>
      <c r="F58" s="281"/>
      <c r="G58" s="281"/>
      <c r="H58" s="282"/>
    </row>
    <row r="59" spans="1:8" ht="24" customHeight="1" x14ac:dyDescent="0.25">
      <c r="A59" s="90"/>
      <c r="B59" s="280"/>
      <c r="C59" s="280"/>
      <c r="D59" s="281"/>
      <c r="E59" s="281"/>
      <c r="F59" s="281"/>
      <c r="G59" s="281"/>
      <c r="H59" s="282"/>
    </row>
    <row r="60" spans="1:8" ht="24" customHeight="1" x14ac:dyDescent="0.25">
      <c r="A60" s="90"/>
      <c r="B60" s="280"/>
      <c r="C60" s="280"/>
      <c r="D60" s="281"/>
      <c r="E60" s="281"/>
      <c r="F60" s="281"/>
      <c r="G60" s="281"/>
      <c r="H60" s="282"/>
    </row>
    <row r="61" spans="1:8" ht="24" customHeight="1" x14ac:dyDescent="0.25">
      <c r="A61" s="90"/>
      <c r="B61" s="280"/>
      <c r="C61" s="280"/>
      <c r="D61" s="281"/>
      <c r="E61" s="281"/>
      <c r="F61" s="281"/>
      <c r="G61" s="281"/>
      <c r="H61" s="282"/>
    </row>
    <row r="62" spans="1:8" ht="24" customHeight="1" x14ac:dyDescent="0.25">
      <c r="A62" s="90"/>
      <c r="B62" s="280"/>
      <c r="C62" s="280"/>
      <c r="D62" s="281"/>
      <c r="E62" s="281"/>
      <c r="F62" s="281"/>
      <c r="G62" s="281"/>
      <c r="H62" s="282"/>
    </row>
    <row r="63" spans="1:8" ht="24" customHeight="1" x14ac:dyDescent="0.25">
      <c r="A63" s="90"/>
      <c r="B63" s="280"/>
      <c r="C63" s="280"/>
      <c r="D63" s="281"/>
      <c r="E63" s="281"/>
      <c r="F63" s="281"/>
      <c r="G63" s="281"/>
      <c r="H63" s="282"/>
    </row>
    <row r="64" spans="1:8" ht="24" customHeight="1" x14ac:dyDescent="0.25">
      <c r="A64" s="90"/>
      <c r="B64" s="93"/>
      <c r="C64" s="93"/>
      <c r="D64" s="93"/>
      <c r="E64" s="93"/>
      <c r="F64" s="93"/>
      <c r="G64" s="93"/>
      <c r="H64" s="94"/>
    </row>
    <row r="65" spans="1:8" ht="24" customHeight="1" x14ac:dyDescent="0.25">
      <c r="A65" s="90"/>
      <c r="B65" s="93"/>
      <c r="C65" s="93"/>
      <c r="D65" s="93"/>
      <c r="E65" s="93"/>
      <c r="F65" s="93"/>
      <c r="G65" s="93"/>
      <c r="H65" s="94"/>
    </row>
    <row r="66" spans="1:8" ht="24" customHeight="1" x14ac:dyDescent="0.25">
      <c r="A66" s="90"/>
      <c r="B66" s="93"/>
      <c r="C66" s="93"/>
      <c r="D66" s="93"/>
      <c r="E66" s="93"/>
      <c r="F66" s="93"/>
      <c r="G66" s="93"/>
      <c r="H66" s="94"/>
    </row>
    <row r="67" spans="1:8" ht="24" customHeight="1" x14ac:dyDescent="0.25">
      <c r="A67" s="90"/>
      <c r="B67" s="93"/>
      <c r="C67" s="93"/>
      <c r="D67" s="93"/>
      <c r="E67" s="93"/>
      <c r="F67" s="93"/>
      <c r="G67" s="93"/>
      <c r="H67" s="94"/>
    </row>
    <row r="68" spans="1:8" ht="24" customHeight="1" x14ac:dyDescent="0.25">
      <c r="A68" s="90"/>
      <c r="B68" s="93"/>
      <c r="C68" s="93"/>
      <c r="D68" s="93"/>
      <c r="E68" s="93"/>
      <c r="F68" s="93"/>
      <c r="G68" s="93"/>
      <c r="H68" s="94"/>
    </row>
    <row r="69" spans="1:8" ht="24" customHeight="1" x14ac:dyDescent="0.25">
      <c r="A69" s="90"/>
      <c r="B69" s="93"/>
      <c r="C69" s="93"/>
      <c r="D69" s="93"/>
      <c r="E69" s="93"/>
      <c r="F69" s="93"/>
      <c r="G69" s="93"/>
      <c r="H69" s="94"/>
    </row>
    <row r="70" spans="1:8" ht="24" customHeight="1" x14ac:dyDescent="0.25">
      <c r="A70" s="90"/>
      <c r="B70" s="93"/>
      <c r="C70" s="93"/>
      <c r="D70" s="93"/>
      <c r="E70" s="93"/>
      <c r="F70" s="93"/>
      <c r="G70" s="93"/>
      <c r="H70" s="94"/>
    </row>
    <row r="71" spans="1:8" ht="24" customHeight="1" x14ac:dyDescent="0.25">
      <c r="A71" s="90"/>
      <c r="B71" s="93"/>
      <c r="C71" s="93"/>
      <c r="D71" s="93"/>
      <c r="E71" s="93"/>
      <c r="F71" s="93"/>
      <c r="G71" s="93"/>
      <c r="H71" s="94"/>
    </row>
    <row r="72" spans="1:8" ht="24" customHeight="1" x14ac:dyDescent="0.25">
      <c r="A72" s="90"/>
      <c r="B72" s="93"/>
      <c r="C72" s="93"/>
      <c r="D72" s="93"/>
      <c r="E72" s="93"/>
      <c r="F72" s="93"/>
      <c r="G72" s="93"/>
      <c r="H72" s="94"/>
    </row>
    <row r="73" spans="1:8" ht="24" customHeight="1" x14ac:dyDescent="0.25">
      <c r="A73" s="91"/>
      <c r="B73" s="95"/>
      <c r="C73" s="95"/>
      <c r="D73" s="95"/>
      <c r="E73" s="95"/>
      <c r="F73" s="95"/>
      <c r="G73" s="95"/>
      <c r="H73" s="96"/>
    </row>
  </sheetData>
  <mergeCells count="36">
    <mergeCell ref="B62:C62"/>
    <mergeCell ref="D62:H62"/>
    <mergeCell ref="B63:C63"/>
    <mergeCell ref="D63:H63"/>
    <mergeCell ref="B59:C59"/>
    <mergeCell ref="D59:H59"/>
    <mergeCell ref="B60:C60"/>
    <mergeCell ref="D60:H60"/>
    <mergeCell ref="B61:C61"/>
    <mergeCell ref="D61:H61"/>
    <mergeCell ref="B56:C56"/>
    <mergeCell ref="D56:H56"/>
    <mergeCell ref="B57:C57"/>
    <mergeCell ref="D57:H57"/>
    <mergeCell ref="B58:C58"/>
    <mergeCell ref="D58:H58"/>
    <mergeCell ref="A39:A43"/>
    <mergeCell ref="B47:F49"/>
    <mergeCell ref="B54:C54"/>
    <mergeCell ref="D54:H54"/>
    <mergeCell ref="B55:C55"/>
    <mergeCell ref="D55:H55"/>
    <mergeCell ref="A26:A28"/>
    <mergeCell ref="A29:A31"/>
    <mergeCell ref="A32:A35"/>
    <mergeCell ref="A36:A38"/>
    <mergeCell ref="D36:G36"/>
    <mergeCell ref="D37:G37"/>
    <mergeCell ref="A19:A25"/>
    <mergeCell ref="B19:B23"/>
    <mergeCell ref="B24:B25"/>
    <mergeCell ref="A3:A5"/>
    <mergeCell ref="A6:A18"/>
    <mergeCell ref="B6:B8"/>
    <mergeCell ref="B9:B13"/>
    <mergeCell ref="B14:B18"/>
  </mergeCells>
  <conditionalFormatting sqref="D6:H43">
    <cfRule type="expression" dxfId="5" priority="2">
      <formula>ISNA(D6)</formula>
    </cfRule>
  </conditionalFormatting>
  <conditionalFormatting sqref="D10:H10 D16:H16 D19:H21 F24 D24:D25 D30:H31 D41:H41">
    <cfRule type="expression" dxfId="4" priority="1" stopIfTrue="1">
      <formula>ISNA(D10)</formula>
    </cfRule>
  </conditionalFormatting>
  <pageMargins left="0.70866141732283472" right="0.51181102362204722" top="0.35433070866141736" bottom="0.35433070866141736" header="0.31496062992125984" footer="0.31496062992125984"/>
  <pageSetup orientation="portrait" r:id="rId1"/>
  <headerFooter>
    <oddFooter>&amp;L&amp;8Printed &amp;D</oddFooter>
  </headerFooter>
  <rowBreaks count="1" manualBreakCount="1">
    <brk id="49"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25429-E754-439D-9503-C7BA12AACC66}">
  <sheetPr>
    <tabColor rgb="FF92D050"/>
    <pageSetUpPr autoPageBreaks="0"/>
  </sheetPr>
  <dimension ref="A1:H73"/>
  <sheetViews>
    <sheetView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2" width="3.7109375" bestFit="1" customWidth="1"/>
    <col min="3" max="3" width="20.7109375" customWidth="1"/>
    <col min="4" max="8" width="12.7109375" customWidth="1"/>
  </cols>
  <sheetData>
    <row r="1" spans="1:8" s="2" customFormat="1" ht="19.5" customHeight="1" x14ac:dyDescent="0.25">
      <c r="A1" s="3" t="s">
        <v>8</v>
      </c>
      <c r="B1" s="3"/>
      <c r="C1" s="3"/>
      <c r="D1" s="3"/>
      <c r="E1" s="30" t="s">
        <v>3810</v>
      </c>
      <c r="F1" s="3"/>
      <c r="G1" s="3"/>
      <c r="H1" s="4"/>
    </row>
    <row r="2" spans="1:8" ht="4.5" customHeight="1" x14ac:dyDescent="0.25">
      <c r="H2" s="1"/>
    </row>
    <row r="3" spans="1:8" ht="15" customHeight="1" x14ac:dyDescent="0.25">
      <c r="A3" s="255">
        <v>2018</v>
      </c>
      <c r="B3" s="50"/>
      <c r="C3" s="51" t="s">
        <v>92</v>
      </c>
      <c r="D3" s="52">
        <v>43353</v>
      </c>
      <c r="E3" s="52">
        <v>43354</v>
      </c>
      <c r="F3" s="52">
        <v>43355</v>
      </c>
      <c r="G3" s="52">
        <v>43356</v>
      </c>
      <c r="H3" s="53">
        <v>43357</v>
      </c>
    </row>
    <row r="4" spans="1:8" s="5" customFormat="1" ht="12" customHeight="1" x14ac:dyDescent="0.25">
      <c r="A4" s="256"/>
      <c r="C4" s="31" t="s">
        <v>49</v>
      </c>
      <c r="D4" s="32">
        <v>6</v>
      </c>
      <c r="E4" s="32">
        <v>7</v>
      </c>
      <c r="F4" s="32">
        <v>8</v>
      </c>
      <c r="G4" s="32">
        <v>9</v>
      </c>
      <c r="H4" s="33">
        <v>10</v>
      </c>
    </row>
    <row r="5" spans="1:8" s="49" customFormat="1" ht="13.5" customHeight="1" x14ac:dyDescent="0.25">
      <c r="A5" s="257"/>
      <c r="B5" s="45"/>
      <c r="C5" s="46" t="s">
        <v>3</v>
      </c>
      <c r="D5" s="47" t="s">
        <v>3811</v>
      </c>
      <c r="E5" s="47" t="s">
        <v>3812</v>
      </c>
      <c r="F5" s="47" t="s">
        <v>3813</v>
      </c>
      <c r="G5" s="47" t="s">
        <v>3814</v>
      </c>
      <c r="H5" s="48" t="s">
        <v>3815</v>
      </c>
    </row>
    <row r="6" spans="1:8" x14ac:dyDescent="0.25">
      <c r="A6" s="255" t="s">
        <v>123</v>
      </c>
      <c r="B6" s="260" t="s">
        <v>0</v>
      </c>
      <c r="C6" s="109" t="s">
        <v>104</v>
      </c>
      <c r="D6" s="141" t="s">
        <v>3816</v>
      </c>
      <c r="E6" s="141" t="s">
        <v>3817</v>
      </c>
      <c r="F6" s="141" t="s">
        <v>3818</v>
      </c>
      <c r="G6" s="141" t="s">
        <v>3819</v>
      </c>
      <c r="H6" s="121" t="s">
        <v>3820</v>
      </c>
    </row>
    <row r="7" spans="1:8" x14ac:dyDescent="0.25">
      <c r="A7" s="256"/>
      <c r="B7" s="261"/>
      <c r="C7" s="175" t="s">
        <v>791</v>
      </c>
      <c r="D7" s="147" t="e">
        <v>#N/A</v>
      </c>
      <c r="E7" s="147" t="e">
        <v>#N/A</v>
      </c>
      <c r="F7" s="147" t="s">
        <v>3821</v>
      </c>
      <c r="G7" s="147" t="e">
        <v>#N/A</v>
      </c>
      <c r="H7" s="125" t="e">
        <v>#N/A</v>
      </c>
    </row>
    <row r="8" spans="1:8" x14ac:dyDescent="0.25">
      <c r="A8" s="258"/>
      <c r="B8" s="262"/>
      <c r="C8" s="159" t="s">
        <v>1</v>
      </c>
      <c r="D8" s="147" t="s">
        <v>3822</v>
      </c>
      <c r="E8" s="147" t="s">
        <v>3823</v>
      </c>
      <c r="F8" s="147" t="s">
        <v>3824</v>
      </c>
      <c r="G8" s="147" t="s">
        <v>3825</v>
      </c>
      <c r="H8" s="125" t="s">
        <v>3826</v>
      </c>
    </row>
    <row r="9" spans="1:8" ht="15" customHeight="1" x14ac:dyDescent="0.25">
      <c r="A9" s="258"/>
      <c r="B9" s="262" t="s">
        <v>133</v>
      </c>
      <c r="C9" s="110" t="s">
        <v>3487</v>
      </c>
      <c r="D9" s="147" t="s">
        <v>3827</v>
      </c>
      <c r="E9" s="147" t="s">
        <v>3828</v>
      </c>
      <c r="F9" s="147" t="s">
        <v>3829</v>
      </c>
      <c r="G9" s="147" t="e">
        <v>#N/A</v>
      </c>
      <c r="H9" s="125" t="s">
        <v>3830</v>
      </c>
    </row>
    <row r="10" spans="1:8" ht="15" customHeight="1" x14ac:dyDescent="0.25">
      <c r="A10" s="258"/>
      <c r="B10" s="262"/>
      <c r="C10" s="200" t="s">
        <v>1955</v>
      </c>
      <c r="D10" s="123" t="e">
        <v>#N/A</v>
      </c>
      <c r="E10" s="123" t="e">
        <v>#N/A</v>
      </c>
      <c r="F10" s="123" t="s">
        <v>3831</v>
      </c>
      <c r="G10" s="123" t="e">
        <v>#N/A</v>
      </c>
      <c r="H10" s="124" t="s">
        <v>3832</v>
      </c>
    </row>
    <row r="11" spans="1:8" ht="15" customHeight="1" x14ac:dyDescent="0.25">
      <c r="A11" s="258"/>
      <c r="B11" s="262"/>
      <c r="C11" s="178" t="s">
        <v>1351</v>
      </c>
      <c r="D11" s="147" t="e">
        <v>#N/A</v>
      </c>
      <c r="E11" s="147" t="e">
        <v>#N/A</v>
      </c>
      <c r="F11" s="147" t="e">
        <v>#N/A</v>
      </c>
      <c r="G11" s="147" t="e">
        <v>#N/A</v>
      </c>
      <c r="H11" s="125" t="s">
        <v>3833</v>
      </c>
    </row>
    <row r="12" spans="1:8" ht="15" customHeight="1" x14ac:dyDescent="0.25">
      <c r="A12" s="258"/>
      <c r="B12" s="262"/>
      <c r="C12" s="134" t="s">
        <v>1362</v>
      </c>
      <c r="D12" s="147" t="s">
        <v>3834</v>
      </c>
      <c r="E12" s="147" t="s">
        <v>3835</v>
      </c>
      <c r="F12" s="147" t="s">
        <v>3836</v>
      </c>
      <c r="G12" s="147" t="e">
        <v>#N/A</v>
      </c>
      <c r="H12" s="125" t="e">
        <v>#N/A</v>
      </c>
    </row>
    <row r="13" spans="1:8" ht="15" customHeight="1" x14ac:dyDescent="0.25">
      <c r="A13" s="258"/>
      <c r="B13" s="262"/>
      <c r="C13" s="178" t="s">
        <v>1714</v>
      </c>
      <c r="D13" s="147" t="e">
        <v>#N/A</v>
      </c>
      <c r="E13" s="147" t="e">
        <v>#N/A</v>
      </c>
      <c r="F13" s="147" t="e">
        <v>#N/A</v>
      </c>
      <c r="G13" s="147" t="e">
        <v>#N/A</v>
      </c>
      <c r="H13" s="125" t="e">
        <v>#N/A</v>
      </c>
    </row>
    <row r="14" spans="1:8" ht="15" customHeight="1" x14ac:dyDescent="0.25">
      <c r="A14" s="259"/>
      <c r="B14" s="263" t="s">
        <v>101</v>
      </c>
      <c r="C14" s="134" t="s">
        <v>1158</v>
      </c>
      <c r="D14" s="147" t="s">
        <v>3837</v>
      </c>
      <c r="E14" s="147" t="s">
        <v>3838</v>
      </c>
      <c r="F14" s="147" t="s">
        <v>3839</v>
      </c>
      <c r="G14" s="147" t="s">
        <v>3840</v>
      </c>
      <c r="H14" s="125" t="s">
        <v>3841</v>
      </c>
    </row>
    <row r="15" spans="1:8" ht="15" customHeight="1" x14ac:dyDescent="0.25">
      <c r="A15" s="259"/>
      <c r="B15" s="263"/>
      <c r="C15" s="179" t="s">
        <v>3489</v>
      </c>
      <c r="D15" s="147" t="s">
        <v>3842</v>
      </c>
      <c r="E15" s="147" t="s">
        <v>3843</v>
      </c>
      <c r="F15" s="147" t="s">
        <v>3844</v>
      </c>
      <c r="G15" s="147" t="s">
        <v>3845</v>
      </c>
      <c r="H15" s="125" t="s">
        <v>3846</v>
      </c>
    </row>
    <row r="16" spans="1:8" ht="15" customHeight="1" thickBot="1" x14ac:dyDescent="0.3">
      <c r="A16" s="259"/>
      <c r="B16" s="263"/>
      <c r="C16" s="127" t="s">
        <v>1876</v>
      </c>
      <c r="D16" s="123" t="s">
        <v>3847</v>
      </c>
      <c r="E16" s="123" t="s">
        <v>3848</v>
      </c>
      <c r="F16" s="123" t="s">
        <v>3849</v>
      </c>
      <c r="G16" s="123" t="s">
        <v>3850</v>
      </c>
      <c r="H16" s="124" t="s">
        <v>3851</v>
      </c>
    </row>
    <row r="17" spans="1:8" ht="15.75" thickBot="1" x14ac:dyDescent="0.3">
      <c r="A17" s="259"/>
      <c r="B17" s="264"/>
      <c r="C17" s="201" t="s">
        <v>276</v>
      </c>
      <c r="D17" s="164" t="s">
        <v>3852</v>
      </c>
      <c r="E17" s="164" t="s">
        <v>3853</v>
      </c>
      <c r="F17" s="164" t="s">
        <v>3854</v>
      </c>
      <c r="G17" s="164" t="s">
        <v>3855</v>
      </c>
      <c r="H17" s="165" t="s">
        <v>3856</v>
      </c>
    </row>
    <row r="18" spans="1:8" ht="15" customHeight="1" x14ac:dyDescent="0.25">
      <c r="A18" s="257"/>
      <c r="B18" s="265"/>
      <c r="C18" s="180" t="s">
        <v>1715</v>
      </c>
      <c r="D18" s="181" t="s">
        <v>3857</v>
      </c>
      <c r="E18" s="181" t="s">
        <v>3858</v>
      </c>
      <c r="F18" s="181" t="e">
        <v>#N/A</v>
      </c>
      <c r="G18" s="181" t="s">
        <v>3859</v>
      </c>
      <c r="H18" s="182" t="e">
        <v>#N/A</v>
      </c>
    </row>
    <row r="19" spans="1:8" ht="15" customHeight="1" x14ac:dyDescent="0.25">
      <c r="A19" s="255" t="s">
        <v>2</v>
      </c>
      <c r="B19" s="272" t="s">
        <v>4</v>
      </c>
      <c r="C19" s="167" t="s">
        <v>333</v>
      </c>
      <c r="D19" s="150" t="s">
        <v>3860</v>
      </c>
      <c r="E19" s="150" t="s">
        <v>3861</v>
      </c>
      <c r="F19" s="150" t="s">
        <v>3862</v>
      </c>
      <c r="G19" s="150" t="s">
        <v>3863</v>
      </c>
      <c r="H19" s="151" t="s">
        <v>3864</v>
      </c>
    </row>
    <row r="20" spans="1:8" ht="15" customHeight="1" x14ac:dyDescent="0.25">
      <c r="A20" s="256"/>
      <c r="B20" s="273"/>
      <c r="C20" s="168" t="s">
        <v>3402</v>
      </c>
      <c r="D20" s="123" t="s">
        <v>3865</v>
      </c>
      <c r="E20" s="123" t="e">
        <v>#N/A</v>
      </c>
      <c r="F20" s="123" t="e">
        <v>#N/A</v>
      </c>
      <c r="G20" s="123" t="e">
        <v>#N/A</v>
      </c>
      <c r="H20" s="124" t="e">
        <v>#N/A</v>
      </c>
    </row>
    <row r="21" spans="1:8" ht="15" customHeight="1" thickBot="1" x14ac:dyDescent="0.3">
      <c r="A21" s="256"/>
      <c r="B21" s="273"/>
      <c r="C21" s="169" t="s">
        <v>3411</v>
      </c>
      <c r="D21" s="152" t="e">
        <v>#N/A</v>
      </c>
      <c r="E21" s="152" t="s">
        <v>3866</v>
      </c>
      <c r="F21" s="152" t="s">
        <v>3867</v>
      </c>
      <c r="G21" s="152" t="s">
        <v>3868</v>
      </c>
      <c r="H21" s="153" t="e">
        <v>#N/A</v>
      </c>
    </row>
    <row r="22" spans="1:8" x14ac:dyDescent="0.25">
      <c r="A22" s="256"/>
      <c r="B22" s="273"/>
      <c r="C22" s="161" t="s">
        <v>334</v>
      </c>
      <c r="D22" s="154" t="s">
        <v>3860</v>
      </c>
      <c r="E22" s="154" t="s">
        <v>3861</v>
      </c>
      <c r="F22" s="154" t="s">
        <v>3862</v>
      </c>
      <c r="G22" s="154" t="s">
        <v>3863</v>
      </c>
      <c r="H22" s="155" t="s">
        <v>3864</v>
      </c>
    </row>
    <row r="23" spans="1:8" ht="15" customHeight="1" thickBot="1" x14ac:dyDescent="0.3">
      <c r="A23" s="258"/>
      <c r="B23" s="274"/>
      <c r="C23" s="183" t="s">
        <v>3416</v>
      </c>
      <c r="D23" s="156" t="s">
        <v>3865</v>
      </c>
      <c r="E23" s="147" t="s">
        <v>3869</v>
      </c>
      <c r="F23" s="156" t="s">
        <v>3870</v>
      </c>
      <c r="G23" s="147" t="s">
        <v>3871</v>
      </c>
      <c r="H23" s="157" t="e">
        <v>#N/A</v>
      </c>
    </row>
    <row r="24" spans="1:8" ht="15" customHeight="1" thickBot="1" x14ac:dyDescent="0.3">
      <c r="A24" s="258"/>
      <c r="B24" s="264" t="s">
        <v>3495</v>
      </c>
      <c r="C24" s="205" t="s">
        <v>3395</v>
      </c>
      <c r="D24" s="206" t="s">
        <v>3872</v>
      </c>
      <c r="E24" s="204" t="s">
        <v>3872</v>
      </c>
      <c r="F24" s="208" t="s">
        <v>3873</v>
      </c>
      <c r="G24" s="184" t="s">
        <v>3873</v>
      </c>
      <c r="H24" s="210" t="e">
        <v>#N/A</v>
      </c>
    </row>
    <row r="25" spans="1:8" ht="15" customHeight="1" thickBot="1" x14ac:dyDescent="0.3">
      <c r="A25" s="257"/>
      <c r="B25" s="268"/>
      <c r="C25" s="170" t="s">
        <v>102</v>
      </c>
      <c r="D25" s="207" t="s">
        <v>3874</v>
      </c>
      <c r="E25" s="184" t="s">
        <v>3875</v>
      </c>
      <c r="F25" s="209" t="e">
        <v>#N/A</v>
      </c>
      <c r="G25" s="171" t="e">
        <v>#N/A</v>
      </c>
      <c r="H25" s="160" t="e">
        <v>#N/A</v>
      </c>
    </row>
    <row r="26" spans="1:8" x14ac:dyDescent="0.25">
      <c r="A26" s="277" t="s">
        <v>122</v>
      </c>
      <c r="B26" s="111"/>
      <c r="C26" s="136" t="s">
        <v>2542</v>
      </c>
      <c r="D26" s="141" t="s">
        <v>3876</v>
      </c>
      <c r="E26" s="112" t="s">
        <v>3877</v>
      </c>
      <c r="F26" s="141" t="s">
        <v>3878</v>
      </c>
      <c r="G26" s="112" t="e">
        <v>#N/A</v>
      </c>
      <c r="H26" s="121" t="e">
        <v>#N/A</v>
      </c>
    </row>
    <row r="27" spans="1:8" x14ac:dyDescent="0.25">
      <c r="A27" s="269"/>
      <c r="B27" s="144"/>
      <c r="C27" s="148" t="s">
        <v>2304</v>
      </c>
      <c r="D27" s="147" t="e">
        <v>#N/A</v>
      </c>
      <c r="E27" s="147" t="s">
        <v>3879</v>
      </c>
      <c r="F27" s="147" t="e">
        <v>#N/A</v>
      </c>
      <c r="G27" s="147" t="s">
        <v>3880</v>
      </c>
      <c r="H27" s="125" t="e">
        <v>#N/A</v>
      </c>
    </row>
    <row r="28" spans="1:8" x14ac:dyDescent="0.25">
      <c r="A28" s="269"/>
      <c r="B28" s="144"/>
      <c r="C28" s="148" t="s">
        <v>2365</v>
      </c>
      <c r="D28" s="147" t="e">
        <v>#N/A</v>
      </c>
      <c r="E28" s="147" t="e">
        <v>#N/A</v>
      </c>
      <c r="F28" s="147" t="s">
        <v>3881</v>
      </c>
      <c r="G28" s="147" t="s">
        <v>3882</v>
      </c>
      <c r="H28" s="125" t="e">
        <v>#N/A</v>
      </c>
    </row>
    <row r="29" spans="1:8" ht="15.75" thickBot="1" x14ac:dyDescent="0.3">
      <c r="A29" s="269"/>
      <c r="B29" s="144"/>
      <c r="C29" s="148" t="s">
        <v>2392</v>
      </c>
      <c r="D29" s="147" t="s">
        <v>3883</v>
      </c>
      <c r="E29" s="147" t="e">
        <v>#N/A</v>
      </c>
      <c r="F29" s="147" t="e">
        <v>#N/A</v>
      </c>
      <c r="G29" s="147" t="e">
        <v>#N/A</v>
      </c>
      <c r="H29" s="125" t="e">
        <v>#N/A</v>
      </c>
    </row>
    <row r="30" spans="1:8" ht="15" customHeight="1" thickBot="1" x14ac:dyDescent="0.3">
      <c r="A30" s="275" t="s">
        <v>7</v>
      </c>
      <c r="B30" s="163"/>
      <c r="C30" s="166" t="s">
        <v>3498</v>
      </c>
      <c r="D30" s="164" t="s">
        <v>3884</v>
      </c>
      <c r="E30" s="164" t="s">
        <v>3885</v>
      </c>
      <c r="F30" s="164" t="s">
        <v>3886</v>
      </c>
      <c r="G30" s="164" t="s">
        <v>3887</v>
      </c>
      <c r="H30" s="165" t="s">
        <v>3888</v>
      </c>
    </row>
    <row r="31" spans="1:8" x14ac:dyDescent="0.25">
      <c r="A31" s="259"/>
      <c r="B31" s="146"/>
      <c r="C31" s="145" t="s">
        <v>3499</v>
      </c>
      <c r="D31" s="119" t="s">
        <v>3889</v>
      </c>
      <c r="E31" s="119" t="s">
        <v>3890</v>
      </c>
      <c r="F31" s="119" t="s">
        <v>3891</v>
      </c>
      <c r="G31" s="119" t="s">
        <v>3892</v>
      </c>
      <c r="H31" s="122" t="s">
        <v>3893</v>
      </c>
    </row>
    <row r="32" spans="1:8" x14ac:dyDescent="0.25">
      <c r="A32" s="259"/>
      <c r="B32" s="186"/>
      <c r="C32" s="187" t="s">
        <v>356</v>
      </c>
      <c r="D32" s="158" t="e">
        <v>#N/A</v>
      </c>
      <c r="E32" s="152" t="e">
        <v>#N/A</v>
      </c>
      <c r="F32" s="158" t="e">
        <v>#N/A</v>
      </c>
      <c r="G32" s="152" t="s">
        <v>3894</v>
      </c>
      <c r="H32" s="193" t="e">
        <v>#N/A</v>
      </c>
    </row>
    <row r="33" spans="1:8" x14ac:dyDescent="0.25">
      <c r="A33" s="277" t="s">
        <v>2797</v>
      </c>
      <c r="B33" s="111"/>
      <c r="C33" s="188" t="s">
        <v>4247</v>
      </c>
      <c r="D33" s="141" t="s">
        <v>3895</v>
      </c>
      <c r="E33" s="141" t="e">
        <v>#N/A</v>
      </c>
      <c r="F33" s="141" t="e">
        <v>#N/A</v>
      </c>
      <c r="G33" s="141" t="s">
        <v>3896</v>
      </c>
      <c r="H33" s="121" t="e">
        <v>#N/A</v>
      </c>
    </row>
    <row r="34" spans="1:8" x14ac:dyDescent="0.25">
      <c r="A34" s="269"/>
      <c r="B34" s="142"/>
      <c r="C34" s="189" t="s">
        <v>2874</v>
      </c>
      <c r="D34" s="147" t="s">
        <v>3897</v>
      </c>
      <c r="E34" s="147" t="s">
        <v>3898</v>
      </c>
      <c r="F34" s="147" t="s">
        <v>3899</v>
      </c>
      <c r="G34" s="147" t="s">
        <v>3900</v>
      </c>
      <c r="H34" s="125" t="e">
        <v>#N/A</v>
      </c>
    </row>
    <row r="35" spans="1:8" x14ac:dyDescent="0.25">
      <c r="A35" s="278"/>
      <c r="B35" s="192"/>
      <c r="C35" s="195" t="s">
        <v>3465</v>
      </c>
      <c r="D35" s="177" t="e">
        <v>#N/A</v>
      </c>
      <c r="E35" s="177" t="s">
        <v>3901</v>
      </c>
      <c r="F35" s="177" t="e">
        <v>#N/A</v>
      </c>
      <c r="G35" s="177" t="e">
        <v>#N/A</v>
      </c>
      <c r="H35" s="129" t="e">
        <v>#N/A</v>
      </c>
    </row>
    <row r="36" spans="1:8" x14ac:dyDescent="0.25">
      <c r="A36" s="256" t="s">
        <v>9</v>
      </c>
      <c r="B36" s="142"/>
      <c r="C36" s="191" t="s">
        <v>0</v>
      </c>
      <c r="D36" s="284" t="s">
        <v>3902</v>
      </c>
      <c r="E36" s="284" t="e">
        <v>#N/A</v>
      </c>
      <c r="F36" s="284" t="e">
        <v>#N/A</v>
      </c>
      <c r="G36" s="284" t="e">
        <v>#N/A</v>
      </c>
      <c r="H36" s="131" t="e">
        <v>#N/A</v>
      </c>
    </row>
    <row r="37" spans="1:8" x14ac:dyDescent="0.25">
      <c r="A37" s="256"/>
      <c r="B37" s="142"/>
      <c r="C37" s="143" t="s">
        <v>457</v>
      </c>
      <c r="D37" s="285" t="s">
        <v>3903</v>
      </c>
      <c r="E37" s="285" t="e">
        <v>#N/A</v>
      </c>
      <c r="F37" s="285" t="e">
        <v>#N/A</v>
      </c>
      <c r="G37" s="285" t="e">
        <v>#N/A</v>
      </c>
      <c r="H37" s="182" t="e">
        <v>#N/A</v>
      </c>
    </row>
    <row r="38" spans="1:8" ht="15" customHeight="1" x14ac:dyDescent="0.25">
      <c r="A38" s="257"/>
      <c r="B38" s="138"/>
      <c r="C38" s="135" t="s">
        <v>3419</v>
      </c>
      <c r="D38" s="177" t="e">
        <v>#N/A</v>
      </c>
      <c r="E38" s="177" t="e">
        <v>#N/A</v>
      </c>
      <c r="F38" s="177" t="e">
        <v>#N/A</v>
      </c>
      <c r="G38" s="177" t="s">
        <v>3904</v>
      </c>
      <c r="H38" s="129" t="e">
        <v>#N/A</v>
      </c>
    </row>
    <row r="39" spans="1:8" ht="27" x14ac:dyDescent="0.25">
      <c r="A39" s="255" t="s">
        <v>109</v>
      </c>
      <c r="B39" s="111"/>
      <c r="C39" s="140" t="s">
        <v>130</v>
      </c>
      <c r="D39" s="141" t="e">
        <v>#N/A</v>
      </c>
      <c r="E39" s="141" t="e">
        <v>#N/A</v>
      </c>
      <c r="F39" s="141" t="e">
        <v>#N/A</v>
      </c>
      <c r="G39" s="141" t="e">
        <v>#N/A</v>
      </c>
      <c r="H39" s="121" t="s">
        <v>3905</v>
      </c>
    </row>
    <row r="40" spans="1:8" x14ac:dyDescent="0.25">
      <c r="A40" s="256"/>
      <c r="B40" s="142"/>
      <c r="C40" s="143" t="s">
        <v>10</v>
      </c>
      <c r="D40" s="112" t="e">
        <v>#N/A</v>
      </c>
      <c r="E40" s="112" t="s">
        <v>3906</v>
      </c>
      <c r="F40" s="112" t="e">
        <v>#N/A</v>
      </c>
      <c r="G40" s="112" t="s">
        <v>3907</v>
      </c>
      <c r="H40" s="131" t="e">
        <v>#N/A</v>
      </c>
    </row>
    <row r="41" spans="1:8" ht="15.75" thickBot="1" x14ac:dyDescent="0.3">
      <c r="A41" s="256"/>
      <c r="B41" s="196"/>
      <c r="C41" s="197" t="s">
        <v>3502</v>
      </c>
      <c r="D41" s="152" t="s">
        <v>3908</v>
      </c>
      <c r="E41" s="152" t="e">
        <v>#N/A</v>
      </c>
      <c r="F41" s="152" t="s">
        <v>3909</v>
      </c>
      <c r="G41" s="152" t="e">
        <v>#N/A</v>
      </c>
      <c r="H41" s="153" t="e">
        <v>#N/A</v>
      </c>
    </row>
    <row r="42" spans="1:8" ht="15" customHeight="1" thickBot="1" x14ac:dyDescent="0.3">
      <c r="A42" s="286"/>
      <c r="B42" s="163"/>
      <c r="C42" s="199" t="s">
        <v>445</v>
      </c>
      <c r="D42" s="164" t="s">
        <v>3910</v>
      </c>
      <c r="E42" s="164" t="e">
        <v>#N/A</v>
      </c>
      <c r="F42" s="164" t="s">
        <v>3911</v>
      </c>
      <c r="G42" s="164" t="e">
        <v>#N/A</v>
      </c>
      <c r="H42" s="165" t="e">
        <v>#N/A</v>
      </c>
    </row>
    <row r="43" spans="1:8" ht="15" customHeight="1" x14ac:dyDescent="0.25">
      <c r="A43" s="257"/>
      <c r="B43" s="192"/>
      <c r="C43" s="198" t="s">
        <v>132</v>
      </c>
      <c r="D43" s="171" t="e">
        <v>#N/A</v>
      </c>
      <c r="E43" s="171" t="e">
        <v>#N/A</v>
      </c>
      <c r="F43" s="171" t="e">
        <v>#N/A</v>
      </c>
      <c r="G43" s="171" t="e">
        <v>#N/A</v>
      </c>
      <c r="H43" s="172" t="e">
        <v>#N/A</v>
      </c>
    </row>
    <row r="44" spans="1:8" s="5" customFormat="1" ht="18.75" customHeight="1" x14ac:dyDescent="0.25">
      <c r="A44" s="44"/>
      <c r="B44" s="6"/>
      <c r="C44" s="7" t="s">
        <v>75</v>
      </c>
      <c r="D44" s="67">
        <v>43360</v>
      </c>
      <c r="E44" s="67">
        <v>43356</v>
      </c>
      <c r="F44" s="67">
        <v>43360</v>
      </c>
      <c r="G44" s="67">
        <v>43357</v>
      </c>
      <c r="H44" s="68">
        <v>43357</v>
      </c>
    </row>
    <row r="45" spans="1:8" s="5" customFormat="1" ht="18.75" customHeight="1" thickBot="1" x14ac:dyDescent="0.35">
      <c r="B45" t="s">
        <v>93</v>
      </c>
      <c r="C45" s="70"/>
      <c r="D45" s="69"/>
      <c r="E45" s="69"/>
      <c r="F45" s="69"/>
      <c r="G45" s="72" t="s">
        <v>40</v>
      </c>
      <c r="H45" s="24"/>
    </row>
    <row r="46" spans="1:8" ht="17.25" thickBot="1" x14ac:dyDescent="0.35">
      <c r="B46" s="71" t="s">
        <v>94</v>
      </c>
      <c r="C46" s="23"/>
      <c r="D46" s="24"/>
      <c r="E46" s="132" t="s">
        <v>107</v>
      </c>
      <c r="F46" s="133" t="s">
        <v>108</v>
      </c>
      <c r="G46" s="21" t="s">
        <v>15</v>
      </c>
      <c r="H46" s="19"/>
    </row>
    <row r="47" spans="1:8" ht="15.75" customHeight="1" x14ac:dyDescent="0.25">
      <c r="B47" s="266" t="s">
        <v>129</v>
      </c>
      <c r="C47" s="266"/>
      <c r="D47" s="266"/>
      <c r="E47" s="266"/>
      <c r="F47" s="266"/>
      <c r="G47" s="22" t="s">
        <v>15</v>
      </c>
      <c r="H47" s="20"/>
    </row>
    <row r="48" spans="1:8" ht="15.75" customHeight="1" x14ac:dyDescent="0.25">
      <c r="B48" s="266"/>
      <c r="C48" s="266"/>
      <c r="D48" s="266"/>
      <c r="E48" s="266"/>
      <c r="F48" s="266"/>
      <c r="G48" s="22" t="s">
        <v>15</v>
      </c>
      <c r="H48" s="20"/>
    </row>
    <row r="49" spans="1:8" ht="15.75" customHeight="1" x14ac:dyDescent="0.25">
      <c r="B49" s="266"/>
      <c r="C49" s="266"/>
      <c r="D49" s="266"/>
      <c r="E49" s="266"/>
      <c r="F49" s="266"/>
      <c r="G49" s="22" t="s">
        <v>15</v>
      </c>
      <c r="H49" s="20"/>
    </row>
    <row r="50" spans="1:8" ht="15.75" x14ac:dyDescent="0.25">
      <c r="A50" s="3" t="s">
        <v>98</v>
      </c>
      <c r="B50" s="3"/>
      <c r="C50" s="3"/>
      <c r="D50" s="3"/>
      <c r="E50" s="30" t="s">
        <v>3810</v>
      </c>
      <c r="F50" s="3"/>
      <c r="G50" s="3"/>
      <c r="H50" s="4"/>
    </row>
    <row r="51" spans="1:8" ht="4.5" customHeight="1" x14ac:dyDescent="0.25"/>
    <row r="52" spans="1:8" x14ac:dyDescent="0.25">
      <c r="A52" s="92" t="s">
        <v>99</v>
      </c>
      <c r="B52" s="50"/>
      <c r="C52" s="50"/>
      <c r="D52" s="50"/>
      <c r="E52" s="50"/>
      <c r="F52" s="50"/>
      <c r="G52" s="50"/>
      <c r="H52" s="89"/>
    </row>
    <row r="53" spans="1:8" s="5" customFormat="1" ht="30" customHeight="1" x14ac:dyDescent="0.25">
      <c r="A53" s="97"/>
      <c r="B53" s="98" t="s">
        <v>48</v>
      </c>
      <c r="D53" s="98" t="s">
        <v>98</v>
      </c>
      <c r="H53" s="99"/>
    </row>
    <row r="54" spans="1:8" ht="45" customHeight="1" x14ac:dyDescent="0.25">
      <c r="A54" s="90"/>
      <c r="B54" s="280">
        <v>43350</v>
      </c>
      <c r="C54" s="280"/>
      <c r="D54" s="281" t="s">
        <v>3799</v>
      </c>
      <c r="E54" s="281"/>
      <c r="F54" s="281"/>
      <c r="G54" s="281"/>
      <c r="H54" s="282"/>
    </row>
    <row r="55" spans="1:8" ht="36" customHeight="1" x14ac:dyDescent="0.25">
      <c r="A55" s="90"/>
      <c r="B55" s="280">
        <v>43356</v>
      </c>
      <c r="C55" s="280"/>
      <c r="D55" s="281" t="s">
        <v>3807</v>
      </c>
      <c r="E55" s="281"/>
      <c r="F55" s="281"/>
      <c r="G55" s="281"/>
      <c r="H55" s="282"/>
    </row>
    <row r="56" spans="1:8" ht="24" customHeight="1" x14ac:dyDescent="0.25">
      <c r="A56" s="90"/>
      <c r="B56" s="280"/>
      <c r="C56" s="280"/>
      <c r="D56" s="281"/>
      <c r="E56" s="281"/>
      <c r="F56" s="281"/>
      <c r="G56" s="281"/>
      <c r="H56" s="282"/>
    </row>
    <row r="57" spans="1:8" ht="24" customHeight="1" x14ac:dyDescent="0.25">
      <c r="A57" s="90"/>
      <c r="B57" s="280"/>
      <c r="C57" s="280"/>
      <c r="D57" s="281"/>
      <c r="E57" s="281"/>
      <c r="F57" s="281"/>
      <c r="G57" s="281"/>
      <c r="H57" s="282"/>
    </row>
    <row r="58" spans="1:8" ht="24" customHeight="1" x14ac:dyDescent="0.25">
      <c r="A58" s="90"/>
      <c r="B58" s="280"/>
      <c r="C58" s="280"/>
      <c r="D58" s="281"/>
      <c r="E58" s="281"/>
      <c r="F58" s="281"/>
      <c r="G58" s="281"/>
      <c r="H58" s="282"/>
    </row>
    <row r="59" spans="1:8" ht="24" customHeight="1" x14ac:dyDescent="0.25">
      <c r="A59" s="90"/>
      <c r="B59" s="280"/>
      <c r="C59" s="280"/>
      <c r="D59" s="281"/>
      <c r="E59" s="281"/>
      <c r="F59" s="281"/>
      <c r="G59" s="281"/>
      <c r="H59" s="282"/>
    </row>
    <row r="60" spans="1:8" ht="24" customHeight="1" x14ac:dyDescent="0.25">
      <c r="A60" s="90"/>
      <c r="B60" s="280"/>
      <c r="C60" s="280"/>
      <c r="D60" s="281"/>
      <c r="E60" s="281"/>
      <c r="F60" s="281"/>
      <c r="G60" s="281"/>
      <c r="H60" s="282"/>
    </row>
    <row r="61" spans="1:8" ht="24" customHeight="1" x14ac:dyDescent="0.25">
      <c r="A61" s="90"/>
      <c r="B61" s="280"/>
      <c r="C61" s="280"/>
      <c r="D61" s="281"/>
      <c r="E61" s="281"/>
      <c r="F61" s="281"/>
      <c r="G61" s="281"/>
      <c r="H61" s="282"/>
    </row>
    <row r="62" spans="1:8" ht="24" customHeight="1" x14ac:dyDescent="0.25">
      <c r="A62" s="90"/>
      <c r="B62" s="280"/>
      <c r="C62" s="280"/>
      <c r="D62" s="281"/>
      <c r="E62" s="281"/>
      <c r="F62" s="281"/>
      <c r="G62" s="281"/>
      <c r="H62" s="282"/>
    </row>
    <row r="63" spans="1:8" ht="24" customHeight="1" x14ac:dyDescent="0.25">
      <c r="A63" s="90"/>
      <c r="B63" s="280"/>
      <c r="C63" s="280"/>
      <c r="D63" s="281"/>
      <c r="E63" s="281"/>
      <c r="F63" s="281"/>
      <c r="G63" s="281"/>
      <c r="H63" s="282"/>
    </row>
    <row r="64" spans="1:8" ht="24" customHeight="1" x14ac:dyDescent="0.25">
      <c r="A64" s="90"/>
      <c r="B64" s="93"/>
      <c r="C64" s="93"/>
      <c r="D64" s="93"/>
      <c r="E64" s="93"/>
      <c r="F64" s="93"/>
      <c r="G64" s="93"/>
      <c r="H64" s="94"/>
    </row>
    <row r="65" spans="1:8" ht="24" customHeight="1" x14ac:dyDescent="0.25">
      <c r="A65" s="90"/>
      <c r="B65" s="93"/>
      <c r="C65" s="93"/>
      <c r="D65" s="93"/>
      <c r="E65" s="93"/>
      <c r="F65" s="93"/>
      <c r="G65" s="93"/>
      <c r="H65" s="94"/>
    </row>
    <row r="66" spans="1:8" ht="24" customHeight="1" x14ac:dyDescent="0.25">
      <c r="A66" s="90"/>
      <c r="B66" s="93"/>
      <c r="C66" s="93"/>
      <c r="D66" s="93"/>
      <c r="E66" s="93"/>
      <c r="F66" s="93"/>
      <c r="G66" s="93"/>
      <c r="H66" s="94"/>
    </row>
    <row r="67" spans="1:8" ht="24" customHeight="1" x14ac:dyDescent="0.25">
      <c r="A67" s="90"/>
      <c r="B67" s="93"/>
      <c r="C67" s="93"/>
      <c r="D67" s="93"/>
      <c r="E67" s="93"/>
      <c r="F67" s="93"/>
      <c r="G67" s="93"/>
      <c r="H67" s="94"/>
    </row>
    <row r="68" spans="1:8" ht="24" customHeight="1" x14ac:dyDescent="0.25">
      <c r="A68" s="90"/>
      <c r="B68" s="93"/>
      <c r="C68" s="93"/>
      <c r="D68" s="93"/>
      <c r="E68" s="93"/>
      <c r="F68" s="93"/>
      <c r="G68" s="93"/>
      <c r="H68" s="94"/>
    </row>
    <row r="69" spans="1:8" ht="24" customHeight="1" x14ac:dyDescent="0.25">
      <c r="A69" s="90"/>
      <c r="B69" s="93"/>
      <c r="C69" s="93"/>
      <c r="D69" s="93"/>
      <c r="E69" s="93"/>
      <c r="F69" s="93"/>
      <c r="G69" s="93"/>
      <c r="H69" s="94"/>
    </row>
    <row r="70" spans="1:8" ht="24" customHeight="1" x14ac:dyDescent="0.25">
      <c r="A70" s="90"/>
      <c r="B70" s="93"/>
      <c r="C70" s="93"/>
      <c r="D70" s="93"/>
      <c r="E70" s="93"/>
      <c r="F70" s="93"/>
      <c r="G70" s="93"/>
      <c r="H70" s="94"/>
    </row>
    <row r="71" spans="1:8" ht="24" customHeight="1" x14ac:dyDescent="0.25">
      <c r="A71" s="90"/>
      <c r="B71" s="93"/>
      <c r="C71" s="93"/>
      <c r="D71" s="93"/>
      <c r="E71" s="93"/>
      <c r="F71" s="93"/>
      <c r="G71" s="93"/>
      <c r="H71" s="94"/>
    </row>
    <row r="72" spans="1:8" ht="24" customHeight="1" x14ac:dyDescent="0.25">
      <c r="A72" s="90"/>
      <c r="B72" s="93"/>
      <c r="C72" s="93"/>
      <c r="D72" s="93"/>
      <c r="E72" s="93"/>
      <c r="F72" s="93"/>
      <c r="G72" s="93"/>
      <c r="H72" s="94"/>
    </row>
    <row r="73" spans="1:8" ht="24" customHeight="1" x14ac:dyDescent="0.25">
      <c r="A73" s="91"/>
      <c r="B73" s="95"/>
      <c r="C73" s="95"/>
      <c r="D73" s="95"/>
      <c r="E73" s="95"/>
      <c r="F73" s="95"/>
      <c r="G73" s="95"/>
      <c r="H73" s="96"/>
    </row>
  </sheetData>
  <mergeCells count="36">
    <mergeCell ref="B62:C62"/>
    <mergeCell ref="D62:H62"/>
    <mergeCell ref="B63:C63"/>
    <mergeCell ref="D63:H63"/>
    <mergeCell ref="B59:C59"/>
    <mergeCell ref="D59:H59"/>
    <mergeCell ref="B60:C60"/>
    <mergeCell ref="D60:H60"/>
    <mergeCell ref="B61:C61"/>
    <mergeCell ref="D61:H61"/>
    <mergeCell ref="B56:C56"/>
    <mergeCell ref="D56:H56"/>
    <mergeCell ref="B57:C57"/>
    <mergeCell ref="D57:H57"/>
    <mergeCell ref="B58:C58"/>
    <mergeCell ref="D58:H58"/>
    <mergeCell ref="A39:A43"/>
    <mergeCell ref="B47:F49"/>
    <mergeCell ref="B54:C54"/>
    <mergeCell ref="D54:H54"/>
    <mergeCell ref="B55:C55"/>
    <mergeCell ref="D55:H55"/>
    <mergeCell ref="A26:A29"/>
    <mergeCell ref="A30:A32"/>
    <mergeCell ref="A33:A35"/>
    <mergeCell ref="A36:A38"/>
    <mergeCell ref="D36:G36"/>
    <mergeCell ref="D37:G37"/>
    <mergeCell ref="A19:A25"/>
    <mergeCell ref="B19:B23"/>
    <mergeCell ref="B24:B25"/>
    <mergeCell ref="A3:A5"/>
    <mergeCell ref="A6:A18"/>
    <mergeCell ref="B6:B8"/>
    <mergeCell ref="B9:B13"/>
    <mergeCell ref="B14:B18"/>
  </mergeCells>
  <conditionalFormatting sqref="D6:H43">
    <cfRule type="expression" dxfId="3" priority="2">
      <formula>ISNA(D6)</formula>
    </cfRule>
  </conditionalFormatting>
  <conditionalFormatting sqref="D10:H10 D16:H16 D19:H21 F24 D24:D25 D31:H32 D41:H41">
    <cfRule type="expression" dxfId="2" priority="1" stopIfTrue="1">
      <formula>ISNA(D10)</formula>
    </cfRule>
  </conditionalFormatting>
  <pageMargins left="0.70866141732283472" right="0.51181102362204722" top="0.35433070866141736" bottom="0.35433070866141736" header="0.31496062992125984" footer="0.31496062992125984"/>
  <pageSetup orientation="portrait" r:id="rId1"/>
  <headerFooter>
    <oddFooter>&amp;L&amp;8Printed &amp;D</oddFooter>
  </headerFooter>
  <rowBreaks count="1" manualBreakCount="1">
    <brk id="49"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6444D-9189-48FA-9E79-3FDBE90074D7}">
  <sheetPr>
    <tabColor rgb="FF92D050"/>
    <pageSetUpPr autoPageBreaks="0"/>
  </sheetPr>
  <dimension ref="A1:H70"/>
  <sheetViews>
    <sheetView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2" width="3.7109375" bestFit="1" customWidth="1"/>
    <col min="3" max="3" width="20.7109375" customWidth="1"/>
    <col min="4" max="8" width="12.7109375" customWidth="1"/>
  </cols>
  <sheetData>
    <row r="1" spans="1:8" s="2" customFormat="1" ht="19.5" customHeight="1" x14ac:dyDescent="0.25">
      <c r="A1" s="3" t="s">
        <v>8</v>
      </c>
      <c r="B1" s="3"/>
      <c r="C1" s="3"/>
      <c r="D1" s="3"/>
      <c r="E1" s="30" t="s">
        <v>451</v>
      </c>
      <c r="F1" s="3"/>
      <c r="G1" s="3"/>
      <c r="H1" s="4"/>
    </row>
    <row r="2" spans="1:8" ht="4.5" customHeight="1" x14ac:dyDescent="0.25">
      <c r="H2" s="1"/>
    </row>
    <row r="3" spans="1:8" ht="15" customHeight="1" x14ac:dyDescent="0.25">
      <c r="A3" s="255">
        <v>2018</v>
      </c>
      <c r="B3" s="50"/>
      <c r="C3" s="51" t="s">
        <v>92</v>
      </c>
      <c r="D3" s="52">
        <v>43346</v>
      </c>
      <c r="E3" s="52">
        <v>43347</v>
      </c>
      <c r="F3" s="52">
        <v>43348</v>
      </c>
      <c r="G3" s="52">
        <v>43349</v>
      </c>
      <c r="H3" s="53">
        <v>43350</v>
      </c>
    </row>
    <row r="4" spans="1:8" s="5" customFormat="1" ht="12" customHeight="1" x14ac:dyDescent="0.25">
      <c r="A4" s="256"/>
      <c r="C4" s="31" t="s">
        <v>49</v>
      </c>
      <c r="D4" s="32">
        <v>1</v>
      </c>
      <c r="E4" s="32">
        <v>2</v>
      </c>
      <c r="F4" s="32">
        <v>3</v>
      </c>
      <c r="G4" s="32">
        <v>4</v>
      </c>
      <c r="H4" s="33">
        <v>5</v>
      </c>
    </row>
    <row r="5" spans="1:8" s="49" customFormat="1" ht="13.5" customHeight="1" x14ac:dyDescent="0.25">
      <c r="A5" s="257"/>
      <c r="B5" s="45"/>
      <c r="C5" s="46" t="s">
        <v>3</v>
      </c>
      <c r="D5" s="47" t="s">
        <v>452</v>
      </c>
      <c r="E5" s="47" t="s">
        <v>453</v>
      </c>
      <c r="F5" s="47" t="s">
        <v>454</v>
      </c>
      <c r="G5" s="47" t="s">
        <v>455</v>
      </c>
      <c r="H5" s="48" t="s">
        <v>456</v>
      </c>
    </row>
    <row r="6" spans="1:8" x14ac:dyDescent="0.25">
      <c r="A6" s="255" t="s">
        <v>123</v>
      </c>
      <c r="B6" s="260" t="s">
        <v>0</v>
      </c>
      <c r="C6" s="109" t="s">
        <v>104</v>
      </c>
      <c r="D6" s="141" t="s">
        <v>3914</v>
      </c>
      <c r="E6" s="141" t="s">
        <v>3915</v>
      </c>
      <c r="F6" s="141" t="s">
        <v>3916</v>
      </c>
      <c r="G6" s="141" t="s">
        <v>3917</v>
      </c>
      <c r="H6" s="121" t="s">
        <v>3918</v>
      </c>
    </row>
    <row r="7" spans="1:8" x14ac:dyDescent="0.25">
      <c r="A7" s="256"/>
      <c r="B7" s="261"/>
      <c r="C7" s="175" t="s">
        <v>791</v>
      </c>
      <c r="D7" s="147" t="e">
        <v>#N/A</v>
      </c>
      <c r="E7" s="147" t="e">
        <v>#N/A</v>
      </c>
      <c r="F7" s="147" t="s">
        <v>3919</v>
      </c>
      <c r="G7" s="147" t="e">
        <v>#N/A</v>
      </c>
      <c r="H7" s="125" t="e">
        <v>#N/A</v>
      </c>
    </row>
    <row r="8" spans="1:8" x14ac:dyDescent="0.25">
      <c r="A8" s="258"/>
      <c r="B8" s="262"/>
      <c r="C8" s="159" t="s">
        <v>1</v>
      </c>
      <c r="D8" s="147" t="s">
        <v>3920</v>
      </c>
      <c r="E8" s="147" t="s">
        <v>3921</v>
      </c>
      <c r="F8" s="147" t="s">
        <v>3922</v>
      </c>
      <c r="G8" s="147" t="s">
        <v>3923</v>
      </c>
      <c r="H8" s="125" t="s">
        <v>3924</v>
      </c>
    </row>
    <row r="9" spans="1:8" ht="24" x14ac:dyDescent="0.25">
      <c r="A9" s="258"/>
      <c r="B9" s="262" t="s">
        <v>133</v>
      </c>
      <c r="C9" s="110" t="s">
        <v>3487</v>
      </c>
      <c r="D9" s="147" t="s">
        <v>3925</v>
      </c>
      <c r="E9" s="147" t="s">
        <v>3926</v>
      </c>
      <c r="F9" s="147" t="s">
        <v>3927</v>
      </c>
      <c r="G9" s="147" t="s">
        <v>3928</v>
      </c>
      <c r="H9" s="125" t="e">
        <v>#N/A</v>
      </c>
    </row>
    <row r="10" spans="1:8" ht="24" x14ac:dyDescent="0.25">
      <c r="A10" s="258"/>
      <c r="B10" s="262"/>
      <c r="C10" s="200" t="s">
        <v>1955</v>
      </c>
      <c r="D10" s="123" t="s">
        <v>3929</v>
      </c>
      <c r="E10" s="123" t="s">
        <v>3930</v>
      </c>
      <c r="F10" s="123" t="s">
        <v>3931</v>
      </c>
      <c r="G10" s="123" t="s">
        <v>3932</v>
      </c>
      <c r="H10" s="124" t="e">
        <v>#N/A</v>
      </c>
    </row>
    <row r="11" spans="1:8" x14ac:dyDescent="0.25">
      <c r="A11" s="258"/>
      <c r="B11" s="262"/>
      <c r="C11" s="178" t="s">
        <v>1351</v>
      </c>
      <c r="D11" s="147" t="e">
        <v>#N/A</v>
      </c>
      <c r="E11" s="147" t="e">
        <v>#N/A</v>
      </c>
      <c r="F11" s="147" t="e">
        <v>#N/A</v>
      </c>
      <c r="G11" s="147" t="e">
        <v>#N/A</v>
      </c>
      <c r="H11" s="125" t="s">
        <v>3933</v>
      </c>
    </row>
    <row r="12" spans="1:8" x14ac:dyDescent="0.25">
      <c r="A12" s="258"/>
      <c r="B12" s="262"/>
      <c r="C12" s="134" t="s">
        <v>1362</v>
      </c>
      <c r="D12" s="147" t="s">
        <v>3934</v>
      </c>
      <c r="E12" s="147" t="s">
        <v>3935</v>
      </c>
      <c r="F12" s="147" t="s">
        <v>3936</v>
      </c>
      <c r="G12" s="147" t="s">
        <v>3937</v>
      </c>
      <c r="H12" s="125" t="e">
        <v>#N/A</v>
      </c>
    </row>
    <row r="13" spans="1:8" x14ac:dyDescent="0.25">
      <c r="A13" s="258"/>
      <c r="B13" s="262"/>
      <c r="C13" s="178" t="s">
        <v>1714</v>
      </c>
      <c r="D13" s="147" t="e">
        <v>#N/A</v>
      </c>
      <c r="E13" s="147" t="e">
        <v>#N/A</v>
      </c>
      <c r="F13" s="147" t="e">
        <v>#N/A</v>
      </c>
      <c r="G13" s="147" t="e">
        <v>#N/A</v>
      </c>
      <c r="H13" s="125" t="s">
        <v>3938</v>
      </c>
    </row>
    <row r="14" spans="1:8" ht="27" x14ac:dyDescent="0.25">
      <c r="A14" s="259"/>
      <c r="B14" s="263" t="s">
        <v>101</v>
      </c>
      <c r="C14" s="134" t="s">
        <v>1158</v>
      </c>
      <c r="D14" s="147" t="s">
        <v>3939</v>
      </c>
      <c r="E14" s="147" t="s">
        <v>3940</v>
      </c>
      <c r="F14" s="147" t="s">
        <v>3941</v>
      </c>
      <c r="G14" s="147" t="s">
        <v>3942</v>
      </c>
      <c r="H14" s="125" t="s">
        <v>3943</v>
      </c>
    </row>
    <row r="15" spans="1:8" x14ac:dyDescent="0.25">
      <c r="A15" s="259"/>
      <c r="B15" s="263"/>
      <c r="C15" s="179" t="s">
        <v>3489</v>
      </c>
      <c r="D15" s="147" t="s">
        <v>3944</v>
      </c>
      <c r="E15" s="147" t="s">
        <v>3945</v>
      </c>
      <c r="F15" s="147" t="s">
        <v>3946</v>
      </c>
      <c r="G15" s="147" t="s">
        <v>3947</v>
      </c>
      <c r="H15" s="125" t="s">
        <v>3948</v>
      </c>
    </row>
    <row r="16" spans="1:8" x14ac:dyDescent="0.25">
      <c r="A16" s="259"/>
      <c r="B16" s="263"/>
      <c r="C16" s="127" t="s">
        <v>1869</v>
      </c>
      <c r="D16" s="123" t="s">
        <v>3949</v>
      </c>
      <c r="E16" s="123" t="s">
        <v>3950</v>
      </c>
      <c r="F16" s="123" t="s">
        <v>3951</v>
      </c>
      <c r="G16" s="123" t="e">
        <v>#N/A</v>
      </c>
      <c r="H16" s="124" t="e">
        <v>#N/A</v>
      </c>
    </row>
    <row r="17" spans="1:8" ht="15.75" thickBot="1" x14ac:dyDescent="0.3">
      <c r="A17" s="259"/>
      <c r="B17" s="263"/>
      <c r="C17" s="127" t="s">
        <v>1876</v>
      </c>
      <c r="D17" s="123" t="e">
        <v>#N/A</v>
      </c>
      <c r="E17" s="123" t="e">
        <v>#N/A</v>
      </c>
      <c r="F17" s="123" t="e">
        <v>#N/A</v>
      </c>
      <c r="G17" s="123" t="s">
        <v>3952</v>
      </c>
      <c r="H17" s="124" t="s">
        <v>3953</v>
      </c>
    </row>
    <row r="18" spans="1:8" ht="15.75" thickBot="1" x14ac:dyDescent="0.3">
      <c r="A18" s="259"/>
      <c r="B18" s="264"/>
      <c r="C18" s="201" t="s">
        <v>276</v>
      </c>
      <c r="D18" s="164" t="s">
        <v>3954</v>
      </c>
      <c r="E18" s="164" t="s">
        <v>3955</v>
      </c>
      <c r="F18" s="164" t="s">
        <v>3956</v>
      </c>
      <c r="G18" s="164" t="s">
        <v>3957</v>
      </c>
      <c r="H18" s="165" t="s">
        <v>3958</v>
      </c>
    </row>
    <row r="19" spans="1:8" x14ac:dyDescent="0.25">
      <c r="A19" s="257"/>
      <c r="B19" s="265"/>
      <c r="C19" s="180" t="s">
        <v>1715</v>
      </c>
      <c r="D19" s="181" t="s">
        <v>3959</v>
      </c>
      <c r="E19" s="181" t="e">
        <v>#N/A</v>
      </c>
      <c r="F19" s="181" t="s">
        <v>3960</v>
      </c>
      <c r="G19" s="181" t="s">
        <v>3961</v>
      </c>
      <c r="H19" s="182" t="e">
        <v>#N/A</v>
      </c>
    </row>
    <row r="20" spans="1:8" x14ac:dyDescent="0.25">
      <c r="A20" s="255" t="s">
        <v>2</v>
      </c>
      <c r="B20" s="272" t="s">
        <v>4</v>
      </c>
      <c r="C20" s="167" t="s">
        <v>333</v>
      </c>
      <c r="D20" s="150" t="s">
        <v>3962</v>
      </c>
      <c r="E20" s="150" t="s">
        <v>3963</v>
      </c>
      <c r="F20" s="150" t="s">
        <v>3964</v>
      </c>
      <c r="G20" s="150" t="s">
        <v>3965</v>
      </c>
      <c r="H20" s="151" t="s">
        <v>3966</v>
      </c>
    </row>
    <row r="21" spans="1:8" ht="15.75" thickBot="1" x14ac:dyDescent="0.3">
      <c r="A21" s="256"/>
      <c r="B21" s="273"/>
      <c r="C21" s="168" t="s">
        <v>3402</v>
      </c>
      <c r="D21" s="123" t="s">
        <v>3967</v>
      </c>
      <c r="E21" s="123" t="e">
        <v>#N/A</v>
      </c>
      <c r="F21" s="123" t="e">
        <v>#N/A</v>
      </c>
      <c r="G21" s="123" t="s">
        <v>3968</v>
      </c>
      <c r="H21" s="124" t="e">
        <v>#N/A</v>
      </c>
    </row>
    <row r="22" spans="1:8" x14ac:dyDescent="0.25">
      <c r="A22" s="256"/>
      <c r="B22" s="273"/>
      <c r="C22" s="161" t="s">
        <v>334</v>
      </c>
      <c r="D22" s="154" t="s">
        <v>3962</v>
      </c>
      <c r="E22" s="154" t="s">
        <v>3963</v>
      </c>
      <c r="F22" s="154" t="s">
        <v>3964</v>
      </c>
      <c r="G22" s="154" t="s">
        <v>3965</v>
      </c>
      <c r="H22" s="155" t="s">
        <v>3966</v>
      </c>
    </row>
    <row r="23" spans="1:8" ht="15.75" thickBot="1" x14ac:dyDescent="0.3">
      <c r="A23" s="258"/>
      <c r="B23" s="274"/>
      <c r="C23" s="183" t="s">
        <v>3416</v>
      </c>
      <c r="D23" s="156" t="s">
        <v>3967</v>
      </c>
      <c r="E23" s="147" t="s">
        <v>3969</v>
      </c>
      <c r="F23" s="156" t="s">
        <v>3970</v>
      </c>
      <c r="G23" s="147" t="s">
        <v>3971</v>
      </c>
      <c r="H23" s="157" t="e">
        <v>#N/A</v>
      </c>
    </row>
    <row r="24" spans="1:8" ht="24.75" thickBot="1" x14ac:dyDescent="0.3">
      <c r="A24" s="258"/>
      <c r="B24" s="264" t="s">
        <v>3495</v>
      </c>
      <c r="C24" s="205" t="s">
        <v>3395</v>
      </c>
      <c r="D24" s="206" t="s">
        <v>3972</v>
      </c>
      <c r="E24" s="204" t="s">
        <v>3972</v>
      </c>
      <c r="F24" s="208" t="s">
        <v>3973</v>
      </c>
      <c r="G24" s="184" t="s">
        <v>3973</v>
      </c>
      <c r="H24" s="210" t="e">
        <v>#N/A</v>
      </c>
    </row>
    <row r="25" spans="1:8" ht="27.75" thickBot="1" x14ac:dyDescent="0.3">
      <c r="A25" s="257"/>
      <c r="B25" s="268"/>
      <c r="C25" s="170" t="s">
        <v>102</v>
      </c>
      <c r="D25" s="207" t="s">
        <v>3974</v>
      </c>
      <c r="E25" s="184" t="s">
        <v>3975</v>
      </c>
      <c r="F25" s="209" t="e">
        <v>#N/A</v>
      </c>
      <c r="G25" s="171" t="e">
        <v>#N/A</v>
      </c>
      <c r="H25" s="160" t="e">
        <v>#N/A</v>
      </c>
    </row>
    <row r="26" spans="1:8" x14ac:dyDescent="0.25">
      <c r="A26" s="277" t="s">
        <v>122</v>
      </c>
      <c r="B26" s="111"/>
      <c r="C26" s="136" t="s">
        <v>2542</v>
      </c>
      <c r="D26" s="141" t="s">
        <v>3976</v>
      </c>
      <c r="E26" s="112" t="s">
        <v>3977</v>
      </c>
      <c r="F26" s="141" t="s">
        <v>3978</v>
      </c>
      <c r="G26" s="112" t="s">
        <v>3979</v>
      </c>
      <c r="H26" s="121" t="e">
        <v>#N/A</v>
      </c>
    </row>
    <row r="27" spans="1:8" x14ac:dyDescent="0.25">
      <c r="A27" s="269"/>
      <c r="B27" s="144"/>
      <c r="C27" s="148" t="s">
        <v>2304</v>
      </c>
      <c r="D27" s="147" t="s">
        <v>3980</v>
      </c>
      <c r="E27" s="147" t="s">
        <v>3981</v>
      </c>
      <c r="F27" s="147" t="s">
        <v>3982</v>
      </c>
      <c r="G27" s="147" t="s">
        <v>3983</v>
      </c>
      <c r="H27" s="125" t="e">
        <v>#N/A</v>
      </c>
    </row>
    <row r="28" spans="1:8" ht="15.75" thickBot="1" x14ac:dyDescent="0.3">
      <c r="A28" s="269"/>
      <c r="B28" s="144"/>
      <c r="C28" s="148" t="s">
        <v>2365</v>
      </c>
      <c r="D28" s="147" t="e">
        <v>#N/A</v>
      </c>
      <c r="E28" s="147" t="e">
        <v>#N/A</v>
      </c>
      <c r="F28" s="147" t="e">
        <v>#N/A</v>
      </c>
      <c r="G28" s="147" t="s">
        <v>3984</v>
      </c>
      <c r="H28" s="125" t="e">
        <v>#N/A</v>
      </c>
    </row>
    <row r="29" spans="1:8" ht="15.75" thickBot="1" x14ac:dyDescent="0.3">
      <c r="A29" s="275" t="s">
        <v>7</v>
      </c>
      <c r="B29" s="163"/>
      <c r="C29" s="166" t="s">
        <v>3498</v>
      </c>
      <c r="D29" s="164" t="s">
        <v>3985</v>
      </c>
      <c r="E29" s="164" t="s">
        <v>3986</v>
      </c>
      <c r="F29" s="164" t="s">
        <v>3987</v>
      </c>
      <c r="G29" s="164" t="s">
        <v>3988</v>
      </c>
      <c r="H29" s="165" t="s">
        <v>3989</v>
      </c>
    </row>
    <row r="30" spans="1:8" x14ac:dyDescent="0.25">
      <c r="A30" s="259"/>
      <c r="B30" s="146"/>
      <c r="C30" s="145" t="s">
        <v>3499</v>
      </c>
      <c r="D30" s="119" t="s">
        <v>3990</v>
      </c>
      <c r="E30" s="119" t="s">
        <v>3991</v>
      </c>
      <c r="F30" s="119" t="s">
        <v>3992</v>
      </c>
      <c r="G30" s="119" t="s">
        <v>3993</v>
      </c>
      <c r="H30" s="122" t="s">
        <v>3994</v>
      </c>
    </row>
    <row r="31" spans="1:8" x14ac:dyDescent="0.25">
      <c r="A31" s="277" t="s">
        <v>2797</v>
      </c>
      <c r="B31" s="111"/>
      <c r="C31" s="188" t="s">
        <v>4247</v>
      </c>
      <c r="D31" s="141" t="e">
        <v>#N/A</v>
      </c>
      <c r="E31" s="141" t="e">
        <v>#N/A</v>
      </c>
      <c r="F31" s="141" t="e">
        <v>#N/A</v>
      </c>
      <c r="G31" s="141" t="s">
        <v>3995</v>
      </c>
      <c r="H31" s="121" t="e">
        <v>#N/A</v>
      </c>
    </row>
    <row r="32" spans="1:8" x14ac:dyDescent="0.25">
      <c r="A32" s="269"/>
      <c r="B32" s="142"/>
      <c r="C32" s="189" t="s">
        <v>2874</v>
      </c>
      <c r="D32" s="147" t="s">
        <v>3996</v>
      </c>
      <c r="E32" s="147" t="s">
        <v>3997</v>
      </c>
      <c r="F32" s="147" t="s">
        <v>3998</v>
      </c>
      <c r="G32" s="147" t="s">
        <v>3999</v>
      </c>
      <c r="H32" s="125" t="e">
        <v>#N/A</v>
      </c>
    </row>
    <row r="33" spans="1:8" x14ac:dyDescent="0.25">
      <c r="A33" s="269"/>
      <c r="B33" s="202"/>
      <c r="C33" s="203" t="s">
        <v>3465</v>
      </c>
      <c r="D33" s="128" t="e">
        <v>#N/A</v>
      </c>
      <c r="E33" s="128" t="s">
        <v>4000</v>
      </c>
      <c r="F33" s="128" t="e">
        <v>#N/A</v>
      </c>
      <c r="G33" s="128" t="e">
        <v>#N/A</v>
      </c>
      <c r="H33" s="129" t="e">
        <v>#N/A</v>
      </c>
    </row>
    <row r="34" spans="1:8" x14ac:dyDescent="0.25">
      <c r="A34" s="255" t="s">
        <v>9</v>
      </c>
      <c r="B34" s="111"/>
      <c r="C34" s="139" t="s">
        <v>0</v>
      </c>
      <c r="D34" s="267" t="s">
        <v>4001</v>
      </c>
      <c r="E34" s="267" t="e">
        <v>#N/A</v>
      </c>
      <c r="F34" s="267" t="e">
        <v>#N/A</v>
      </c>
      <c r="G34" s="267" t="e">
        <v>#N/A</v>
      </c>
      <c r="H34" s="121" t="e">
        <v>#N/A</v>
      </c>
    </row>
    <row r="35" spans="1:8" x14ac:dyDescent="0.25">
      <c r="A35" s="256"/>
      <c r="B35" s="142"/>
      <c r="C35" s="143" t="s">
        <v>457</v>
      </c>
      <c r="D35" s="285" t="e">
        <v>#N/A</v>
      </c>
      <c r="E35" s="285" t="e">
        <v>#N/A</v>
      </c>
      <c r="F35" s="285" t="e">
        <v>#N/A</v>
      </c>
      <c r="G35" s="285" t="e">
        <v>#N/A</v>
      </c>
      <c r="H35" s="182" t="e">
        <v>#N/A</v>
      </c>
    </row>
    <row r="36" spans="1:8" x14ac:dyDescent="0.25">
      <c r="A36" s="257"/>
      <c r="B36" s="138"/>
      <c r="C36" s="135" t="s">
        <v>3419</v>
      </c>
      <c r="D36" s="177" t="e">
        <v>#N/A</v>
      </c>
      <c r="E36" s="177" t="e">
        <v>#N/A</v>
      </c>
      <c r="F36" s="177" t="e">
        <v>#N/A</v>
      </c>
      <c r="G36" s="177" t="s">
        <v>4002</v>
      </c>
      <c r="H36" s="129" t="e">
        <v>#N/A</v>
      </c>
    </row>
    <row r="37" spans="1:8" x14ac:dyDescent="0.25">
      <c r="A37" s="255" t="s">
        <v>109</v>
      </c>
      <c r="B37" s="111"/>
      <c r="C37" s="140" t="s">
        <v>130</v>
      </c>
      <c r="D37" s="141" t="e">
        <v>#N/A</v>
      </c>
      <c r="E37" s="141" t="e">
        <v>#N/A</v>
      </c>
      <c r="F37" s="141" t="e">
        <v>#N/A</v>
      </c>
      <c r="G37" s="141" t="e">
        <v>#N/A</v>
      </c>
      <c r="H37" s="121" t="e">
        <v>#N/A</v>
      </c>
    </row>
    <row r="38" spans="1:8" ht="27" x14ac:dyDescent="0.25">
      <c r="A38" s="256"/>
      <c r="B38" s="142"/>
      <c r="C38" s="143" t="s">
        <v>10</v>
      </c>
      <c r="D38" s="112" t="e">
        <v>#N/A</v>
      </c>
      <c r="E38" s="112" t="s">
        <v>4003</v>
      </c>
      <c r="F38" s="112" t="e">
        <v>#N/A</v>
      </c>
      <c r="G38" s="112" t="s">
        <v>4004</v>
      </c>
      <c r="H38" s="131" t="e">
        <v>#N/A</v>
      </c>
    </row>
    <row r="39" spans="1:8" ht="15.75" thickBot="1" x14ac:dyDescent="0.3">
      <c r="A39" s="256"/>
      <c r="B39" s="196"/>
      <c r="C39" s="197" t="s">
        <v>3502</v>
      </c>
      <c r="D39" s="152" t="s">
        <v>4005</v>
      </c>
      <c r="E39" s="152" t="e">
        <v>#N/A</v>
      </c>
      <c r="F39" s="152" t="s">
        <v>4006</v>
      </c>
      <c r="G39" s="152" t="e">
        <v>#N/A</v>
      </c>
      <c r="H39" s="153" t="e">
        <v>#N/A</v>
      </c>
    </row>
    <row r="40" spans="1:8" ht="15.75" thickBot="1" x14ac:dyDescent="0.3">
      <c r="A40" s="286"/>
      <c r="B40" s="163"/>
      <c r="C40" s="199" t="s">
        <v>445</v>
      </c>
      <c r="D40" s="164" t="s">
        <v>3930</v>
      </c>
      <c r="E40" s="164" t="e">
        <v>#N/A</v>
      </c>
      <c r="F40" s="164" t="s">
        <v>4006</v>
      </c>
      <c r="G40" s="164" t="e">
        <v>#N/A</v>
      </c>
      <c r="H40" s="165" t="e">
        <v>#N/A</v>
      </c>
    </row>
    <row r="41" spans="1:8" x14ac:dyDescent="0.25">
      <c r="A41" s="257"/>
      <c r="B41" s="192"/>
      <c r="C41" s="198" t="s">
        <v>132</v>
      </c>
      <c r="D41" s="171" t="e">
        <v>#N/A</v>
      </c>
      <c r="E41" s="171" t="e">
        <v>#N/A</v>
      </c>
      <c r="F41" s="171" t="e">
        <v>#N/A</v>
      </c>
      <c r="G41" s="171" t="e">
        <v>#N/A</v>
      </c>
      <c r="H41" s="172" t="e">
        <v>#N/A</v>
      </c>
    </row>
    <row r="42" spans="1:8" s="5" customFormat="1" ht="18.75" customHeight="1" x14ac:dyDescent="0.25">
      <c r="A42" s="44"/>
      <c r="B42" s="6"/>
      <c r="C42" s="7" t="s">
        <v>75</v>
      </c>
      <c r="D42" s="67">
        <v>43363</v>
      </c>
      <c r="E42" s="67">
        <v>43353</v>
      </c>
      <c r="F42" s="67">
        <v>43350</v>
      </c>
      <c r="G42" s="67">
        <v>43353</v>
      </c>
      <c r="H42" s="68">
        <v>43353</v>
      </c>
    </row>
    <row r="43" spans="1:8" s="5" customFormat="1" ht="18.75" customHeight="1" thickBot="1" x14ac:dyDescent="0.35">
      <c r="B43" t="s">
        <v>93</v>
      </c>
      <c r="C43" s="70"/>
      <c r="D43" s="69"/>
      <c r="E43" s="69"/>
      <c r="F43" s="69"/>
      <c r="G43" s="72" t="s">
        <v>40</v>
      </c>
      <c r="H43" s="24"/>
    </row>
    <row r="44" spans="1:8" ht="17.25" thickBot="1" x14ac:dyDescent="0.35">
      <c r="B44" s="71" t="s">
        <v>94</v>
      </c>
      <c r="C44" s="23"/>
      <c r="D44" s="24"/>
      <c r="E44" s="132" t="s">
        <v>107</v>
      </c>
      <c r="F44" s="133" t="s">
        <v>108</v>
      </c>
      <c r="G44" s="21" t="s">
        <v>15</v>
      </c>
      <c r="H44" s="19"/>
    </row>
    <row r="45" spans="1:8" ht="15.75" customHeight="1" x14ac:dyDescent="0.25">
      <c r="B45" s="266" t="s">
        <v>129</v>
      </c>
      <c r="C45" s="266"/>
      <c r="D45" s="266"/>
      <c r="E45" s="266"/>
      <c r="F45" s="266"/>
      <c r="G45" s="22" t="s">
        <v>15</v>
      </c>
      <c r="H45" s="20"/>
    </row>
    <row r="46" spans="1:8" ht="15.75" customHeight="1" x14ac:dyDescent="0.25">
      <c r="B46" s="266"/>
      <c r="C46" s="266"/>
      <c r="D46" s="266"/>
      <c r="E46" s="266"/>
      <c r="F46" s="266"/>
      <c r="G46" s="22" t="s">
        <v>15</v>
      </c>
      <c r="H46" s="20"/>
    </row>
    <row r="47" spans="1:8" ht="15.75" customHeight="1" x14ac:dyDescent="0.25">
      <c r="B47" s="266"/>
      <c r="C47" s="266"/>
      <c r="D47" s="266"/>
      <c r="E47" s="266"/>
      <c r="F47" s="266"/>
      <c r="G47" s="22" t="s">
        <v>15</v>
      </c>
      <c r="H47" s="20"/>
    </row>
    <row r="48" spans="1:8" ht="15.75" x14ac:dyDescent="0.25">
      <c r="A48" s="3" t="s">
        <v>98</v>
      </c>
      <c r="B48" s="3"/>
      <c r="C48" s="3"/>
      <c r="D48" s="3"/>
      <c r="E48" s="30" t="s">
        <v>451</v>
      </c>
      <c r="F48" s="3"/>
      <c r="G48" s="3"/>
      <c r="H48" s="4"/>
    </row>
    <row r="49" spans="1:8" ht="4.5" customHeight="1" x14ac:dyDescent="0.25"/>
    <row r="50" spans="1:8" x14ac:dyDescent="0.25">
      <c r="A50" s="92" t="s">
        <v>99</v>
      </c>
      <c r="B50" s="50"/>
      <c r="C50" s="50"/>
      <c r="D50" s="50"/>
      <c r="E50" s="50"/>
      <c r="F50" s="50"/>
      <c r="G50" s="50"/>
      <c r="H50" s="89"/>
    </row>
    <row r="51" spans="1:8" s="5" customFormat="1" ht="30" customHeight="1" x14ac:dyDescent="0.25">
      <c r="A51" s="97"/>
      <c r="B51" s="98" t="s">
        <v>48</v>
      </c>
      <c r="D51" s="98" t="s">
        <v>98</v>
      </c>
      <c r="H51" s="99"/>
    </row>
    <row r="52" spans="1:8" ht="24" customHeight="1" x14ac:dyDescent="0.25">
      <c r="A52" s="90"/>
      <c r="B52" s="280"/>
      <c r="C52" s="280"/>
      <c r="D52" s="281"/>
      <c r="E52" s="281"/>
      <c r="F52" s="281"/>
      <c r="G52" s="281"/>
      <c r="H52" s="282"/>
    </row>
    <row r="53" spans="1:8" ht="99" customHeight="1" x14ac:dyDescent="0.25">
      <c r="A53" s="90"/>
      <c r="B53" s="280">
        <v>43288</v>
      </c>
      <c r="C53" s="280"/>
      <c r="D53" s="281" t="s">
        <v>3800</v>
      </c>
      <c r="E53" s="281"/>
      <c r="F53" s="281"/>
      <c r="G53" s="281"/>
      <c r="H53" s="282"/>
    </row>
    <row r="54" spans="1:8" ht="24" customHeight="1" x14ac:dyDescent="0.25">
      <c r="A54" s="90"/>
      <c r="B54" s="280"/>
      <c r="C54" s="280"/>
      <c r="D54" s="281"/>
      <c r="E54" s="281"/>
      <c r="F54" s="281"/>
      <c r="G54" s="281"/>
      <c r="H54" s="282"/>
    </row>
    <row r="55" spans="1:8" ht="24" customHeight="1" x14ac:dyDescent="0.25">
      <c r="A55" s="90"/>
      <c r="B55" s="280"/>
      <c r="C55" s="280"/>
      <c r="D55" s="281"/>
      <c r="E55" s="281"/>
      <c r="F55" s="281"/>
      <c r="G55" s="281"/>
      <c r="H55" s="282"/>
    </row>
    <row r="56" spans="1:8" ht="24" customHeight="1" x14ac:dyDescent="0.25">
      <c r="A56" s="90"/>
      <c r="B56" s="280"/>
      <c r="C56" s="280"/>
      <c r="D56" s="281"/>
      <c r="E56" s="281"/>
      <c r="F56" s="281"/>
      <c r="G56" s="281"/>
      <c r="H56" s="282"/>
    </row>
    <row r="57" spans="1:8" ht="24" customHeight="1" x14ac:dyDescent="0.25">
      <c r="A57" s="90"/>
      <c r="B57" s="280"/>
      <c r="C57" s="280"/>
      <c r="D57" s="281"/>
      <c r="E57" s="281"/>
      <c r="F57" s="281"/>
      <c r="G57" s="281"/>
      <c r="H57" s="282"/>
    </row>
    <row r="58" spans="1:8" ht="24" customHeight="1" x14ac:dyDescent="0.25">
      <c r="A58" s="90"/>
      <c r="B58" s="280"/>
      <c r="C58" s="280"/>
      <c r="D58" s="281"/>
      <c r="E58" s="281"/>
      <c r="F58" s="281"/>
      <c r="G58" s="281"/>
      <c r="H58" s="282"/>
    </row>
    <row r="59" spans="1:8" ht="24" customHeight="1" x14ac:dyDescent="0.25">
      <c r="A59" s="90"/>
      <c r="B59" s="280"/>
      <c r="C59" s="280"/>
      <c r="D59" s="281"/>
      <c r="E59" s="281"/>
      <c r="F59" s="281"/>
      <c r="G59" s="281"/>
      <c r="H59" s="282"/>
    </row>
    <row r="60" spans="1:8" ht="24" customHeight="1" x14ac:dyDescent="0.25">
      <c r="A60" s="90"/>
      <c r="B60" s="280"/>
      <c r="C60" s="280"/>
      <c r="D60" s="281"/>
      <c r="E60" s="281"/>
      <c r="F60" s="281"/>
      <c r="G60" s="281"/>
      <c r="H60" s="282"/>
    </row>
    <row r="61" spans="1:8" ht="24" customHeight="1" x14ac:dyDescent="0.25">
      <c r="A61" s="90"/>
      <c r="B61" s="93"/>
      <c r="C61" s="93"/>
      <c r="D61" s="93"/>
      <c r="E61" s="93"/>
      <c r="F61" s="93"/>
      <c r="G61" s="93"/>
      <c r="H61" s="94"/>
    </row>
    <row r="62" spans="1:8" ht="24" customHeight="1" x14ac:dyDescent="0.25">
      <c r="A62" s="90"/>
      <c r="B62" s="93"/>
      <c r="C62" s="93"/>
      <c r="D62" s="93"/>
      <c r="E62" s="93"/>
      <c r="F62" s="93"/>
      <c r="G62" s="93"/>
      <c r="H62" s="94"/>
    </row>
    <row r="63" spans="1:8" ht="24" customHeight="1" x14ac:dyDescent="0.25">
      <c r="A63" s="90"/>
      <c r="B63" s="93"/>
      <c r="C63" s="93"/>
      <c r="D63" s="93"/>
      <c r="E63" s="93"/>
      <c r="F63" s="93"/>
      <c r="G63" s="93"/>
      <c r="H63" s="94"/>
    </row>
    <row r="64" spans="1:8" ht="24" customHeight="1" x14ac:dyDescent="0.25">
      <c r="A64" s="90"/>
      <c r="B64" s="93"/>
      <c r="C64" s="93"/>
      <c r="D64" s="93"/>
      <c r="E64" s="93"/>
      <c r="F64" s="93"/>
      <c r="G64" s="93"/>
      <c r="H64" s="94"/>
    </row>
    <row r="65" spans="1:8" ht="24" customHeight="1" x14ac:dyDescent="0.25">
      <c r="A65" s="90"/>
      <c r="B65" s="93"/>
      <c r="C65" s="93"/>
      <c r="D65" s="93"/>
      <c r="E65" s="93"/>
      <c r="F65" s="93"/>
      <c r="G65" s="93"/>
      <c r="H65" s="94"/>
    </row>
    <row r="66" spans="1:8" ht="24" customHeight="1" x14ac:dyDescent="0.25">
      <c r="A66" s="90"/>
      <c r="B66" s="93"/>
      <c r="C66" s="93"/>
      <c r="D66" s="93"/>
      <c r="E66" s="93"/>
      <c r="F66" s="93"/>
      <c r="G66" s="93"/>
      <c r="H66" s="94"/>
    </row>
    <row r="67" spans="1:8" ht="24" customHeight="1" x14ac:dyDescent="0.25">
      <c r="A67" s="90"/>
      <c r="B67" s="93"/>
      <c r="C67" s="93"/>
      <c r="D67" s="93"/>
      <c r="E67" s="93"/>
      <c r="F67" s="93"/>
      <c r="G67" s="93"/>
      <c r="H67" s="94"/>
    </row>
    <row r="68" spans="1:8" ht="24" customHeight="1" x14ac:dyDescent="0.25">
      <c r="A68" s="90"/>
      <c r="B68" s="93"/>
      <c r="C68" s="93"/>
      <c r="D68" s="93"/>
      <c r="E68" s="93"/>
      <c r="F68" s="93"/>
      <c r="G68" s="93"/>
      <c r="H68" s="94"/>
    </row>
    <row r="69" spans="1:8" ht="24" customHeight="1" x14ac:dyDescent="0.25">
      <c r="A69" s="90"/>
      <c r="B69" s="93"/>
      <c r="C69" s="93"/>
      <c r="D69" s="93"/>
      <c r="E69" s="93"/>
      <c r="F69" s="93"/>
      <c r="G69" s="93"/>
      <c r="H69" s="94"/>
    </row>
    <row r="70" spans="1:8" ht="24" customHeight="1" x14ac:dyDescent="0.25">
      <c r="A70" s="91"/>
      <c r="B70" s="95"/>
      <c r="C70" s="95"/>
      <c r="D70" s="95"/>
      <c r="E70" s="95"/>
      <c r="F70" s="95"/>
      <c r="G70" s="95"/>
      <c r="H70" s="96"/>
    </row>
  </sheetData>
  <mergeCells count="34">
    <mergeCell ref="B60:C60"/>
    <mergeCell ref="D60:H60"/>
    <mergeCell ref="B56:C56"/>
    <mergeCell ref="D56:H56"/>
    <mergeCell ref="B57:C57"/>
    <mergeCell ref="D57:H57"/>
    <mergeCell ref="B58:C58"/>
    <mergeCell ref="D58:H58"/>
    <mergeCell ref="B54:C54"/>
    <mergeCell ref="D54:H54"/>
    <mergeCell ref="B55:C55"/>
    <mergeCell ref="D55:H55"/>
    <mergeCell ref="B59:C59"/>
    <mergeCell ref="D59:H59"/>
    <mergeCell ref="A37:A41"/>
    <mergeCell ref="B45:F47"/>
    <mergeCell ref="B52:C52"/>
    <mergeCell ref="D52:H52"/>
    <mergeCell ref="B53:C53"/>
    <mergeCell ref="D53:H53"/>
    <mergeCell ref="A26:A28"/>
    <mergeCell ref="A29:A30"/>
    <mergeCell ref="A31:A33"/>
    <mergeCell ref="A34:A36"/>
    <mergeCell ref="D34:G34"/>
    <mergeCell ref="D35:G35"/>
    <mergeCell ref="A20:A25"/>
    <mergeCell ref="B20:B23"/>
    <mergeCell ref="B24:B25"/>
    <mergeCell ref="A3:A5"/>
    <mergeCell ref="A6:A19"/>
    <mergeCell ref="B6:B8"/>
    <mergeCell ref="B9:B13"/>
    <mergeCell ref="B14:B19"/>
  </mergeCells>
  <conditionalFormatting sqref="D6:H41">
    <cfRule type="expression" dxfId="1" priority="2">
      <formula>ISNA(D6)</formula>
    </cfRule>
  </conditionalFormatting>
  <conditionalFormatting sqref="D10:H10 D16:H17 D20:H21 F24 D24:D25 D30:H30 D39:H39">
    <cfRule type="expression" dxfId="0" priority="1" stopIfTrue="1">
      <formula>ISNA(D10)</formula>
    </cfRule>
  </conditionalFormatting>
  <pageMargins left="0.70866141732283472" right="0.51181102362204722" top="0.35433070866141736" bottom="0.35433070866141736" header="0.31496062992125984" footer="0.31496062992125984"/>
  <pageSetup orientation="portrait" r:id="rId1"/>
  <headerFooter>
    <oddFooter>&amp;L&amp;8Printed &amp;D</oddFooter>
  </headerFooter>
  <rowBreaks count="1" manualBreakCount="1">
    <brk id="47"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E265"/>
  <sheetViews>
    <sheetView workbookViewId="0">
      <pane ySplit="1" topLeftCell="A17" activePane="bottomLeft" state="frozen"/>
      <selection pane="bottomLeft" activeCell="A122" sqref="A122"/>
    </sheetView>
  </sheetViews>
  <sheetFormatPr defaultRowHeight="15" x14ac:dyDescent="0.25"/>
  <cols>
    <col min="1" max="1" width="12.5703125" bestFit="1" customWidth="1"/>
    <col min="2" max="2" width="19.7109375" style="26" customWidth="1"/>
    <col min="3" max="3" width="6.28515625" style="11" bestFit="1" customWidth="1"/>
    <col min="4" max="4" width="6.28515625" style="11" customWidth="1"/>
    <col min="5" max="5" width="49.5703125" style="29" customWidth="1"/>
  </cols>
  <sheetData>
    <row r="1" spans="1:5" s="9" customFormat="1" x14ac:dyDescent="0.25">
      <c r="A1" s="9" t="s">
        <v>49</v>
      </c>
      <c r="B1" s="25" t="s">
        <v>48</v>
      </c>
      <c r="C1" s="10" t="s">
        <v>52</v>
      </c>
      <c r="D1" s="10" t="s">
        <v>42</v>
      </c>
      <c r="E1" s="28" t="s">
        <v>50</v>
      </c>
    </row>
    <row r="2" spans="1:5" x14ac:dyDescent="0.25">
      <c r="A2">
        <v>1</v>
      </c>
      <c r="B2" s="101">
        <v>43346</v>
      </c>
      <c r="C2" s="11">
        <f t="shared" ref="C2:C62" si="0">IF(ISBLANK(A2),"",ROUNDUP(A2/5,0))</f>
        <v>1</v>
      </c>
      <c r="D2" s="11">
        <f t="shared" ref="D2:D62" si="1">IF(ISBLANK(A2),"",IF(MOD(A2,5)=0,5,MOD(A2,5)))</f>
        <v>1</v>
      </c>
    </row>
    <row r="3" spans="1:5" x14ac:dyDescent="0.25">
      <c r="A3">
        <v>2</v>
      </c>
      <c r="B3" s="101">
        <f>B2+1</f>
        <v>43347</v>
      </c>
      <c r="C3" s="11">
        <f t="shared" si="0"/>
        <v>1</v>
      </c>
      <c r="D3" s="11">
        <f t="shared" si="1"/>
        <v>2</v>
      </c>
    </row>
    <row r="4" spans="1:5" x14ac:dyDescent="0.25">
      <c r="A4">
        <v>3</v>
      </c>
      <c r="B4" s="101">
        <f t="shared" ref="B4:B67" si="2">B3+1</f>
        <v>43348</v>
      </c>
      <c r="C4" s="11">
        <f t="shared" si="0"/>
        <v>1</v>
      </c>
      <c r="D4" s="11">
        <f t="shared" si="1"/>
        <v>3</v>
      </c>
    </row>
    <row r="5" spans="1:5" x14ac:dyDescent="0.25">
      <c r="A5">
        <v>4</v>
      </c>
      <c r="B5" s="101">
        <f t="shared" si="2"/>
        <v>43349</v>
      </c>
      <c r="C5" s="11">
        <f t="shared" si="0"/>
        <v>1</v>
      </c>
      <c r="D5" s="11">
        <f t="shared" si="1"/>
        <v>4</v>
      </c>
    </row>
    <row r="6" spans="1:5" x14ac:dyDescent="0.25">
      <c r="A6">
        <v>5</v>
      </c>
      <c r="B6" s="101">
        <f t="shared" si="2"/>
        <v>43350</v>
      </c>
      <c r="C6" s="11">
        <f t="shared" si="0"/>
        <v>1</v>
      </c>
      <c r="D6" s="11">
        <f t="shared" si="1"/>
        <v>5</v>
      </c>
    </row>
    <row r="7" spans="1:5" x14ac:dyDescent="0.25">
      <c r="B7" s="101">
        <f t="shared" si="2"/>
        <v>43351</v>
      </c>
      <c r="C7" s="11" t="str">
        <f t="shared" si="0"/>
        <v/>
      </c>
      <c r="D7" s="11" t="str">
        <f t="shared" si="1"/>
        <v/>
      </c>
      <c r="E7" s="29" t="s">
        <v>51</v>
      </c>
    </row>
    <row r="8" spans="1:5" x14ac:dyDescent="0.25">
      <c r="B8" s="101">
        <f t="shared" si="2"/>
        <v>43352</v>
      </c>
      <c r="C8" s="11" t="str">
        <f t="shared" si="0"/>
        <v/>
      </c>
      <c r="D8" s="11" t="str">
        <f t="shared" si="1"/>
        <v/>
      </c>
      <c r="E8" s="29" t="s">
        <v>51</v>
      </c>
    </row>
    <row r="9" spans="1:5" x14ac:dyDescent="0.25">
      <c r="A9">
        <v>6</v>
      </c>
      <c r="B9" s="101">
        <f t="shared" si="2"/>
        <v>43353</v>
      </c>
      <c r="C9" s="11">
        <f t="shared" si="0"/>
        <v>2</v>
      </c>
      <c r="D9" s="11">
        <f t="shared" si="1"/>
        <v>1</v>
      </c>
    </row>
    <row r="10" spans="1:5" x14ac:dyDescent="0.25">
      <c r="A10">
        <v>7</v>
      </c>
      <c r="B10" s="101">
        <f t="shared" si="2"/>
        <v>43354</v>
      </c>
      <c r="C10" s="11">
        <f t="shared" si="0"/>
        <v>2</v>
      </c>
      <c r="D10" s="11">
        <f t="shared" si="1"/>
        <v>2</v>
      </c>
    </row>
    <row r="11" spans="1:5" x14ac:dyDescent="0.25">
      <c r="A11">
        <v>8</v>
      </c>
      <c r="B11" s="101">
        <f t="shared" si="2"/>
        <v>43355</v>
      </c>
      <c r="C11" s="11">
        <f t="shared" si="0"/>
        <v>2</v>
      </c>
      <c r="D11" s="11">
        <f t="shared" si="1"/>
        <v>3</v>
      </c>
    </row>
    <row r="12" spans="1:5" x14ac:dyDescent="0.25">
      <c r="A12">
        <v>9</v>
      </c>
      <c r="B12" s="101">
        <f t="shared" si="2"/>
        <v>43356</v>
      </c>
      <c r="C12" s="11">
        <f t="shared" si="0"/>
        <v>2</v>
      </c>
      <c r="D12" s="11">
        <f t="shared" si="1"/>
        <v>4</v>
      </c>
    </row>
    <row r="13" spans="1:5" x14ac:dyDescent="0.25">
      <c r="A13">
        <v>10</v>
      </c>
      <c r="B13" s="101">
        <f t="shared" si="2"/>
        <v>43357</v>
      </c>
      <c r="C13" s="11">
        <f t="shared" si="0"/>
        <v>2</v>
      </c>
      <c r="D13" s="11">
        <f t="shared" si="1"/>
        <v>5</v>
      </c>
    </row>
    <row r="14" spans="1:5" x14ac:dyDescent="0.25">
      <c r="B14" s="101">
        <f t="shared" si="2"/>
        <v>43358</v>
      </c>
      <c r="C14" s="11" t="str">
        <f t="shared" si="0"/>
        <v/>
      </c>
      <c r="D14" s="11" t="str">
        <f t="shared" si="1"/>
        <v/>
      </c>
      <c r="E14" s="29" t="s">
        <v>51</v>
      </c>
    </row>
    <row r="15" spans="1:5" x14ac:dyDescent="0.25">
      <c r="B15" s="101">
        <f t="shared" si="2"/>
        <v>43359</v>
      </c>
      <c r="C15" s="11" t="str">
        <f t="shared" si="0"/>
        <v/>
      </c>
      <c r="D15" s="11" t="str">
        <f t="shared" si="1"/>
        <v/>
      </c>
      <c r="E15" s="29" t="s">
        <v>51</v>
      </c>
    </row>
    <row r="16" spans="1:5" x14ac:dyDescent="0.25">
      <c r="A16">
        <v>11</v>
      </c>
      <c r="B16" s="101">
        <f t="shared" si="2"/>
        <v>43360</v>
      </c>
      <c r="C16" s="11">
        <f t="shared" si="0"/>
        <v>3</v>
      </c>
      <c r="D16" s="11">
        <f t="shared" si="1"/>
        <v>1</v>
      </c>
    </row>
    <row r="17" spans="1:5" x14ac:dyDescent="0.25">
      <c r="A17">
        <v>12</v>
      </c>
      <c r="B17" s="101">
        <f t="shared" si="2"/>
        <v>43361</v>
      </c>
      <c r="C17" s="11">
        <f t="shared" si="0"/>
        <v>3</v>
      </c>
      <c r="D17" s="11">
        <f t="shared" si="1"/>
        <v>2</v>
      </c>
    </row>
    <row r="18" spans="1:5" x14ac:dyDescent="0.25">
      <c r="A18">
        <v>13</v>
      </c>
      <c r="B18" s="101">
        <f t="shared" si="2"/>
        <v>43362</v>
      </c>
      <c r="C18" s="11">
        <f t="shared" si="0"/>
        <v>3</v>
      </c>
      <c r="D18" s="11">
        <f t="shared" si="1"/>
        <v>3</v>
      </c>
    </row>
    <row r="19" spans="1:5" x14ac:dyDescent="0.25">
      <c r="A19">
        <v>14</v>
      </c>
      <c r="B19" s="101">
        <f t="shared" si="2"/>
        <v>43363</v>
      </c>
      <c r="C19" s="11">
        <f t="shared" si="0"/>
        <v>3</v>
      </c>
      <c r="D19" s="11">
        <f t="shared" si="1"/>
        <v>4</v>
      </c>
    </row>
    <row r="20" spans="1:5" x14ac:dyDescent="0.25">
      <c r="A20">
        <v>15</v>
      </c>
      <c r="B20" s="101">
        <f t="shared" si="2"/>
        <v>43364</v>
      </c>
      <c r="C20" s="11">
        <f t="shared" si="0"/>
        <v>3</v>
      </c>
      <c r="D20" s="11">
        <f t="shared" si="1"/>
        <v>5</v>
      </c>
    </row>
    <row r="21" spans="1:5" x14ac:dyDescent="0.25">
      <c r="B21" s="101">
        <f t="shared" si="2"/>
        <v>43365</v>
      </c>
      <c r="C21" s="11" t="str">
        <f t="shared" si="0"/>
        <v/>
      </c>
      <c r="D21" s="11" t="str">
        <f t="shared" si="1"/>
        <v/>
      </c>
      <c r="E21" s="29" t="s">
        <v>51</v>
      </c>
    </row>
    <row r="22" spans="1:5" x14ac:dyDescent="0.25">
      <c r="B22" s="101">
        <f t="shared" si="2"/>
        <v>43366</v>
      </c>
      <c r="C22" s="11" t="str">
        <f t="shared" si="0"/>
        <v/>
      </c>
      <c r="D22" s="11" t="str">
        <f t="shared" si="1"/>
        <v/>
      </c>
      <c r="E22" s="29" t="s">
        <v>51</v>
      </c>
    </row>
    <row r="23" spans="1:5" x14ac:dyDescent="0.25">
      <c r="A23">
        <v>16</v>
      </c>
      <c r="B23" s="101">
        <f t="shared" si="2"/>
        <v>43367</v>
      </c>
      <c r="C23" s="11">
        <f t="shared" si="0"/>
        <v>4</v>
      </c>
      <c r="D23" s="11">
        <f t="shared" si="1"/>
        <v>1</v>
      </c>
    </row>
    <row r="24" spans="1:5" x14ac:dyDescent="0.25">
      <c r="A24">
        <v>17</v>
      </c>
      <c r="B24" s="101">
        <f t="shared" si="2"/>
        <v>43368</v>
      </c>
      <c r="C24" s="11">
        <f t="shared" si="0"/>
        <v>4</v>
      </c>
      <c r="D24" s="11">
        <f t="shared" si="1"/>
        <v>2</v>
      </c>
    </row>
    <row r="25" spans="1:5" x14ac:dyDescent="0.25">
      <c r="A25">
        <v>18</v>
      </c>
      <c r="B25" s="101">
        <f t="shared" si="2"/>
        <v>43369</v>
      </c>
      <c r="C25" s="11">
        <f t="shared" si="0"/>
        <v>4</v>
      </c>
      <c r="D25" s="11">
        <f t="shared" si="1"/>
        <v>3</v>
      </c>
    </row>
    <row r="26" spans="1:5" x14ac:dyDescent="0.25">
      <c r="A26">
        <v>19</v>
      </c>
      <c r="B26" s="101">
        <f t="shared" si="2"/>
        <v>43370</v>
      </c>
      <c r="C26" s="11">
        <f t="shared" si="0"/>
        <v>4</v>
      </c>
      <c r="D26" s="11">
        <f t="shared" si="1"/>
        <v>4</v>
      </c>
    </row>
    <row r="27" spans="1:5" x14ac:dyDescent="0.25">
      <c r="A27">
        <v>20</v>
      </c>
      <c r="B27" s="101">
        <f t="shared" si="2"/>
        <v>43371</v>
      </c>
      <c r="C27" s="11">
        <f t="shared" si="0"/>
        <v>4</v>
      </c>
      <c r="D27" s="11">
        <f t="shared" si="1"/>
        <v>5</v>
      </c>
    </row>
    <row r="28" spans="1:5" x14ac:dyDescent="0.25">
      <c r="B28" s="101">
        <f t="shared" si="2"/>
        <v>43372</v>
      </c>
      <c r="C28" s="11" t="str">
        <f t="shared" si="0"/>
        <v/>
      </c>
      <c r="D28" s="11" t="str">
        <f t="shared" si="1"/>
        <v/>
      </c>
      <c r="E28" s="29" t="s">
        <v>51</v>
      </c>
    </row>
    <row r="29" spans="1:5" x14ac:dyDescent="0.25">
      <c r="B29" s="101">
        <f t="shared" si="2"/>
        <v>43373</v>
      </c>
      <c r="C29" s="11" t="str">
        <f t="shared" si="0"/>
        <v/>
      </c>
      <c r="D29" s="11" t="str">
        <f t="shared" si="1"/>
        <v/>
      </c>
      <c r="E29" s="29" t="s">
        <v>51</v>
      </c>
    </row>
    <row r="30" spans="1:5" x14ac:dyDescent="0.25">
      <c r="A30">
        <v>21</v>
      </c>
      <c r="B30" s="101">
        <f t="shared" si="2"/>
        <v>43374</v>
      </c>
      <c r="C30" s="11">
        <f t="shared" si="0"/>
        <v>5</v>
      </c>
      <c r="D30" s="11">
        <f t="shared" si="1"/>
        <v>1</v>
      </c>
    </row>
    <row r="31" spans="1:5" x14ac:dyDescent="0.25">
      <c r="A31">
        <v>22</v>
      </c>
      <c r="B31" s="101">
        <f t="shared" si="2"/>
        <v>43375</v>
      </c>
      <c r="C31" s="11">
        <f t="shared" si="0"/>
        <v>5</v>
      </c>
      <c r="D31" s="11">
        <f t="shared" si="1"/>
        <v>2</v>
      </c>
    </row>
    <row r="32" spans="1:5" x14ac:dyDescent="0.25">
      <c r="A32">
        <v>23</v>
      </c>
      <c r="B32" s="101">
        <f t="shared" si="2"/>
        <v>43376</v>
      </c>
      <c r="C32" s="11">
        <f t="shared" si="0"/>
        <v>5</v>
      </c>
      <c r="D32" s="11">
        <f t="shared" si="1"/>
        <v>3</v>
      </c>
    </row>
    <row r="33" spans="1:5" x14ac:dyDescent="0.25">
      <c r="A33">
        <v>24</v>
      </c>
      <c r="B33" s="101">
        <f t="shared" si="2"/>
        <v>43377</v>
      </c>
      <c r="C33" s="11">
        <f t="shared" si="0"/>
        <v>5</v>
      </c>
      <c r="D33" s="11">
        <f t="shared" si="1"/>
        <v>4</v>
      </c>
    </row>
    <row r="34" spans="1:5" x14ac:dyDescent="0.25">
      <c r="A34">
        <v>25</v>
      </c>
      <c r="B34" s="101">
        <f t="shared" si="2"/>
        <v>43378</v>
      </c>
      <c r="C34" s="11">
        <f t="shared" si="0"/>
        <v>5</v>
      </c>
      <c r="D34" s="11">
        <f t="shared" si="1"/>
        <v>5</v>
      </c>
    </row>
    <row r="35" spans="1:5" x14ac:dyDescent="0.25">
      <c r="B35" s="101">
        <f t="shared" si="2"/>
        <v>43379</v>
      </c>
      <c r="C35" s="11" t="str">
        <f t="shared" si="0"/>
        <v/>
      </c>
      <c r="D35" s="11" t="str">
        <f t="shared" si="1"/>
        <v/>
      </c>
      <c r="E35" s="29" t="s">
        <v>51</v>
      </c>
    </row>
    <row r="36" spans="1:5" x14ac:dyDescent="0.25">
      <c r="B36" s="101">
        <f t="shared" si="2"/>
        <v>43380</v>
      </c>
      <c r="C36" s="11" t="str">
        <f t="shared" si="0"/>
        <v/>
      </c>
      <c r="D36" s="11" t="str">
        <f t="shared" si="1"/>
        <v/>
      </c>
      <c r="E36" s="29" t="s">
        <v>51</v>
      </c>
    </row>
    <row r="37" spans="1:5" x14ac:dyDescent="0.25">
      <c r="A37">
        <v>26</v>
      </c>
      <c r="B37" s="101">
        <f t="shared" si="2"/>
        <v>43381</v>
      </c>
      <c r="C37" s="11">
        <f t="shared" si="0"/>
        <v>6</v>
      </c>
      <c r="D37" s="11">
        <f t="shared" si="1"/>
        <v>1</v>
      </c>
    </row>
    <row r="38" spans="1:5" x14ac:dyDescent="0.25">
      <c r="A38">
        <v>27</v>
      </c>
      <c r="B38" s="101">
        <f t="shared" si="2"/>
        <v>43382</v>
      </c>
      <c r="C38" s="11">
        <f t="shared" si="0"/>
        <v>6</v>
      </c>
      <c r="D38" s="11">
        <f t="shared" si="1"/>
        <v>2</v>
      </c>
    </row>
    <row r="39" spans="1:5" x14ac:dyDescent="0.25">
      <c r="A39">
        <v>28</v>
      </c>
      <c r="B39" s="101">
        <f t="shared" si="2"/>
        <v>43383</v>
      </c>
      <c r="C39" s="11">
        <f t="shared" si="0"/>
        <v>6</v>
      </c>
      <c r="D39" s="11">
        <f t="shared" si="1"/>
        <v>3</v>
      </c>
    </row>
    <row r="40" spans="1:5" x14ac:dyDescent="0.25">
      <c r="A40">
        <v>29</v>
      </c>
      <c r="B40" s="101">
        <f t="shared" si="2"/>
        <v>43384</v>
      </c>
      <c r="C40" s="11">
        <f t="shared" si="0"/>
        <v>6</v>
      </c>
      <c r="D40" s="11">
        <f t="shared" si="1"/>
        <v>4</v>
      </c>
    </row>
    <row r="41" spans="1:5" x14ac:dyDescent="0.25">
      <c r="A41">
        <v>30</v>
      </c>
      <c r="B41" s="101">
        <f t="shared" si="2"/>
        <v>43385</v>
      </c>
      <c r="C41" s="11">
        <f t="shared" si="0"/>
        <v>6</v>
      </c>
      <c r="D41" s="11">
        <f t="shared" si="1"/>
        <v>5</v>
      </c>
    </row>
    <row r="42" spans="1:5" x14ac:dyDescent="0.25">
      <c r="B42" s="101">
        <f t="shared" si="2"/>
        <v>43386</v>
      </c>
      <c r="C42" s="11" t="str">
        <f t="shared" si="0"/>
        <v/>
      </c>
      <c r="D42" s="11" t="str">
        <f t="shared" si="1"/>
        <v/>
      </c>
      <c r="E42" s="29" t="s">
        <v>51</v>
      </c>
    </row>
    <row r="43" spans="1:5" x14ac:dyDescent="0.25">
      <c r="B43" s="101">
        <f t="shared" si="2"/>
        <v>43387</v>
      </c>
      <c r="C43" s="11" t="str">
        <f t="shared" si="0"/>
        <v/>
      </c>
      <c r="D43" s="11" t="str">
        <f t="shared" si="1"/>
        <v/>
      </c>
      <c r="E43" s="29" t="s">
        <v>51</v>
      </c>
    </row>
    <row r="44" spans="1:5" x14ac:dyDescent="0.25">
      <c r="A44">
        <v>31</v>
      </c>
      <c r="B44" s="101">
        <f t="shared" si="2"/>
        <v>43388</v>
      </c>
      <c r="C44" s="11">
        <f t="shared" si="0"/>
        <v>7</v>
      </c>
      <c r="D44" s="11">
        <f t="shared" si="1"/>
        <v>1</v>
      </c>
    </row>
    <row r="45" spans="1:5" x14ac:dyDescent="0.25">
      <c r="A45">
        <v>32</v>
      </c>
      <c r="B45" s="101">
        <f t="shared" si="2"/>
        <v>43389</v>
      </c>
      <c r="C45" s="11">
        <f t="shared" si="0"/>
        <v>7</v>
      </c>
      <c r="D45" s="11">
        <f t="shared" si="1"/>
        <v>2</v>
      </c>
    </row>
    <row r="46" spans="1:5" x14ac:dyDescent="0.25">
      <c r="A46">
        <v>33</v>
      </c>
      <c r="B46" s="101">
        <f t="shared" si="2"/>
        <v>43390</v>
      </c>
      <c r="C46" s="11">
        <f t="shared" si="0"/>
        <v>7</v>
      </c>
      <c r="D46" s="11">
        <f t="shared" si="1"/>
        <v>3</v>
      </c>
    </row>
    <row r="47" spans="1:5" x14ac:dyDescent="0.25">
      <c r="A47">
        <v>34</v>
      </c>
      <c r="B47" s="101">
        <f t="shared" si="2"/>
        <v>43391</v>
      </c>
      <c r="C47" s="11">
        <f t="shared" si="0"/>
        <v>7</v>
      </c>
      <c r="D47" s="11">
        <f t="shared" si="1"/>
        <v>4</v>
      </c>
    </row>
    <row r="48" spans="1:5" x14ac:dyDescent="0.25">
      <c r="A48">
        <v>35</v>
      </c>
      <c r="B48" s="101">
        <f t="shared" si="2"/>
        <v>43392</v>
      </c>
      <c r="C48" s="11">
        <f t="shared" si="0"/>
        <v>7</v>
      </c>
      <c r="D48" s="11">
        <f t="shared" si="1"/>
        <v>5</v>
      </c>
    </row>
    <row r="49" spans="1:5" x14ac:dyDescent="0.25">
      <c r="B49" s="101">
        <f t="shared" si="2"/>
        <v>43393</v>
      </c>
      <c r="C49" s="11" t="str">
        <f t="shared" si="0"/>
        <v/>
      </c>
      <c r="D49" s="11" t="str">
        <f t="shared" si="1"/>
        <v/>
      </c>
      <c r="E49" s="29" t="s">
        <v>51</v>
      </c>
    </row>
    <row r="50" spans="1:5" x14ac:dyDescent="0.25">
      <c r="B50" s="101">
        <f t="shared" si="2"/>
        <v>43394</v>
      </c>
      <c r="C50" s="11" t="str">
        <f t="shared" si="0"/>
        <v/>
      </c>
      <c r="D50" s="11" t="str">
        <f t="shared" si="1"/>
        <v/>
      </c>
      <c r="E50" s="29" t="s">
        <v>51</v>
      </c>
    </row>
    <row r="51" spans="1:5" x14ac:dyDescent="0.25">
      <c r="A51">
        <v>36</v>
      </c>
      <c r="B51" s="101">
        <f t="shared" si="2"/>
        <v>43395</v>
      </c>
      <c r="C51" s="11">
        <f t="shared" si="0"/>
        <v>8</v>
      </c>
      <c r="D51" s="11">
        <f t="shared" si="1"/>
        <v>1</v>
      </c>
    </row>
    <row r="52" spans="1:5" x14ac:dyDescent="0.25">
      <c r="A52">
        <v>37</v>
      </c>
      <c r="B52" s="101">
        <f t="shared" si="2"/>
        <v>43396</v>
      </c>
      <c r="C52" s="11">
        <f t="shared" si="0"/>
        <v>8</v>
      </c>
      <c r="D52" s="11">
        <f t="shared" si="1"/>
        <v>2</v>
      </c>
    </row>
    <row r="53" spans="1:5" x14ac:dyDescent="0.25">
      <c r="A53">
        <v>38</v>
      </c>
      <c r="B53" s="101">
        <f t="shared" si="2"/>
        <v>43397</v>
      </c>
      <c r="C53" s="11">
        <f t="shared" si="0"/>
        <v>8</v>
      </c>
      <c r="D53" s="11">
        <f t="shared" si="1"/>
        <v>3</v>
      </c>
    </row>
    <row r="54" spans="1:5" x14ac:dyDescent="0.25">
      <c r="A54">
        <v>39</v>
      </c>
      <c r="B54" s="101">
        <f t="shared" si="2"/>
        <v>43398</v>
      </c>
      <c r="C54" s="11">
        <f t="shared" si="0"/>
        <v>8</v>
      </c>
      <c r="D54" s="11">
        <f t="shared" si="1"/>
        <v>4</v>
      </c>
    </row>
    <row r="55" spans="1:5" x14ac:dyDescent="0.25">
      <c r="A55">
        <v>40</v>
      </c>
      <c r="B55" s="101">
        <f t="shared" si="2"/>
        <v>43399</v>
      </c>
      <c r="C55" s="11">
        <f t="shared" si="0"/>
        <v>8</v>
      </c>
      <c r="D55" s="11">
        <f t="shared" si="1"/>
        <v>5</v>
      </c>
    </row>
    <row r="56" spans="1:5" x14ac:dyDescent="0.25">
      <c r="B56" s="101">
        <f t="shared" si="2"/>
        <v>43400</v>
      </c>
      <c r="C56" s="11" t="str">
        <f t="shared" si="0"/>
        <v/>
      </c>
      <c r="D56" s="11" t="str">
        <f t="shared" si="1"/>
        <v/>
      </c>
      <c r="E56" s="29" t="s">
        <v>51</v>
      </c>
    </row>
    <row r="57" spans="1:5" x14ac:dyDescent="0.25">
      <c r="B57" s="101">
        <f t="shared" si="2"/>
        <v>43401</v>
      </c>
      <c r="C57" s="11" t="str">
        <f t="shared" si="0"/>
        <v/>
      </c>
      <c r="D57" s="11" t="str">
        <f t="shared" si="1"/>
        <v/>
      </c>
      <c r="E57" s="29" t="s">
        <v>51</v>
      </c>
    </row>
    <row r="58" spans="1:5" x14ac:dyDescent="0.25">
      <c r="A58">
        <v>41</v>
      </c>
      <c r="B58" s="101">
        <f t="shared" si="2"/>
        <v>43402</v>
      </c>
      <c r="C58" s="11">
        <f t="shared" si="0"/>
        <v>9</v>
      </c>
      <c r="D58" s="11">
        <f t="shared" si="1"/>
        <v>1</v>
      </c>
    </row>
    <row r="59" spans="1:5" x14ac:dyDescent="0.25">
      <c r="A59">
        <v>42</v>
      </c>
      <c r="B59" s="101">
        <f t="shared" si="2"/>
        <v>43403</v>
      </c>
      <c r="C59" s="11">
        <f t="shared" si="0"/>
        <v>9</v>
      </c>
      <c r="D59" s="11">
        <f t="shared" si="1"/>
        <v>2</v>
      </c>
    </row>
    <row r="60" spans="1:5" x14ac:dyDescent="0.25">
      <c r="A60">
        <v>43</v>
      </c>
      <c r="B60" s="101">
        <f t="shared" si="2"/>
        <v>43404</v>
      </c>
      <c r="C60" s="11">
        <f t="shared" si="0"/>
        <v>9</v>
      </c>
      <c r="D60" s="11">
        <f t="shared" si="1"/>
        <v>3</v>
      </c>
    </row>
    <row r="61" spans="1:5" x14ac:dyDescent="0.25">
      <c r="A61">
        <v>44</v>
      </c>
      <c r="B61" s="101">
        <f t="shared" si="2"/>
        <v>43405</v>
      </c>
      <c r="C61" s="11">
        <f t="shared" si="0"/>
        <v>9</v>
      </c>
      <c r="D61" s="11">
        <f t="shared" si="1"/>
        <v>4</v>
      </c>
    </row>
    <row r="62" spans="1:5" x14ac:dyDescent="0.25">
      <c r="A62">
        <v>45</v>
      </c>
      <c r="B62" s="101">
        <f t="shared" si="2"/>
        <v>43406</v>
      </c>
      <c r="C62" s="11">
        <f t="shared" si="0"/>
        <v>9</v>
      </c>
      <c r="D62" s="11">
        <f t="shared" si="1"/>
        <v>5</v>
      </c>
    </row>
    <row r="63" spans="1:5" x14ac:dyDescent="0.25">
      <c r="B63" s="101">
        <f t="shared" si="2"/>
        <v>43407</v>
      </c>
      <c r="C63" s="11" t="str">
        <f t="shared" ref="C63:C126" si="3">IF(ISBLANK(A63),"",ROUNDUP(A63/5,0))</f>
        <v/>
      </c>
      <c r="D63" s="11" t="str">
        <f t="shared" ref="D63:D126" si="4">IF(ISBLANK(A63),"",IF(MOD(A63,5)=0,5,MOD(A63,5)))</f>
        <v/>
      </c>
      <c r="E63" s="29" t="s">
        <v>51</v>
      </c>
    </row>
    <row r="64" spans="1:5" x14ac:dyDescent="0.25">
      <c r="B64" s="101">
        <f t="shared" si="2"/>
        <v>43408</v>
      </c>
      <c r="C64" s="11" t="str">
        <f t="shared" si="3"/>
        <v/>
      </c>
      <c r="D64" s="11" t="str">
        <f t="shared" si="4"/>
        <v/>
      </c>
      <c r="E64" s="29" t="s">
        <v>51</v>
      </c>
    </row>
    <row r="65" spans="1:5" x14ac:dyDescent="0.25">
      <c r="A65">
        <v>46</v>
      </c>
      <c r="B65" s="101">
        <f t="shared" si="2"/>
        <v>43409</v>
      </c>
      <c r="C65" s="11">
        <f t="shared" si="3"/>
        <v>10</v>
      </c>
      <c r="D65" s="11">
        <f t="shared" si="4"/>
        <v>1</v>
      </c>
    </row>
    <row r="66" spans="1:5" x14ac:dyDescent="0.25">
      <c r="A66">
        <v>47</v>
      </c>
      <c r="B66" s="101">
        <f t="shared" si="2"/>
        <v>43410</v>
      </c>
      <c r="C66" s="11">
        <f t="shared" si="3"/>
        <v>10</v>
      </c>
      <c r="D66" s="11">
        <f t="shared" si="4"/>
        <v>2</v>
      </c>
    </row>
    <row r="67" spans="1:5" x14ac:dyDescent="0.25">
      <c r="A67">
        <v>48</v>
      </c>
      <c r="B67" s="101">
        <f t="shared" si="2"/>
        <v>43411</v>
      </c>
      <c r="C67" s="11">
        <f t="shared" si="3"/>
        <v>10</v>
      </c>
      <c r="D67" s="11">
        <f t="shared" si="4"/>
        <v>3</v>
      </c>
    </row>
    <row r="68" spans="1:5" x14ac:dyDescent="0.25">
      <c r="A68">
        <v>49</v>
      </c>
      <c r="B68" s="101">
        <f t="shared" ref="B68:B131" si="5">B67+1</f>
        <v>43412</v>
      </c>
      <c r="C68" s="11">
        <f t="shared" si="3"/>
        <v>10</v>
      </c>
      <c r="D68" s="11">
        <f t="shared" si="4"/>
        <v>4</v>
      </c>
    </row>
    <row r="69" spans="1:5" x14ac:dyDescent="0.25">
      <c r="A69">
        <v>50</v>
      </c>
      <c r="B69" s="101">
        <f t="shared" si="5"/>
        <v>43413</v>
      </c>
      <c r="C69" s="11">
        <f t="shared" si="3"/>
        <v>10</v>
      </c>
      <c r="D69" s="11">
        <f t="shared" si="4"/>
        <v>5</v>
      </c>
    </row>
    <row r="70" spans="1:5" x14ac:dyDescent="0.25">
      <c r="B70" s="101">
        <f t="shared" si="5"/>
        <v>43414</v>
      </c>
      <c r="C70" s="11" t="str">
        <f t="shared" si="3"/>
        <v/>
      </c>
      <c r="D70" s="11" t="str">
        <f t="shared" si="4"/>
        <v/>
      </c>
      <c r="E70" s="29" t="s">
        <v>51</v>
      </c>
    </row>
    <row r="71" spans="1:5" x14ac:dyDescent="0.25">
      <c r="B71" s="101">
        <f t="shared" si="5"/>
        <v>43415</v>
      </c>
      <c r="C71" s="11" t="str">
        <f t="shared" si="3"/>
        <v/>
      </c>
      <c r="D71" s="11" t="str">
        <f t="shared" si="4"/>
        <v/>
      </c>
      <c r="E71" s="29" t="s">
        <v>51</v>
      </c>
    </row>
    <row r="72" spans="1:5" x14ac:dyDescent="0.25">
      <c r="A72">
        <v>51</v>
      </c>
      <c r="B72" s="101">
        <f t="shared" si="5"/>
        <v>43416</v>
      </c>
      <c r="C72" s="11">
        <f t="shared" si="3"/>
        <v>11</v>
      </c>
      <c r="D72" s="11">
        <f t="shared" si="4"/>
        <v>1</v>
      </c>
    </row>
    <row r="73" spans="1:5" x14ac:dyDescent="0.25">
      <c r="A73">
        <v>52</v>
      </c>
      <c r="B73" s="101">
        <f t="shared" si="5"/>
        <v>43417</v>
      </c>
      <c r="C73" s="11">
        <f t="shared" si="3"/>
        <v>11</v>
      </c>
      <c r="D73" s="11">
        <f t="shared" si="4"/>
        <v>2</v>
      </c>
    </row>
    <row r="74" spans="1:5" x14ac:dyDescent="0.25">
      <c r="A74">
        <v>53</v>
      </c>
      <c r="B74" s="101">
        <f t="shared" si="5"/>
        <v>43418</v>
      </c>
      <c r="C74" s="11">
        <f t="shared" si="3"/>
        <v>11</v>
      </c>
      <c r="D74" s="11">
        <f t="shared" si="4"/>
        <v>3</v>
      </c>
    </row>
    <row r="75" spans="1:5" x14ac:dyDescent="0.25">
      <c r="A75">
        <v>54</v>
      </c>
      <c r="B75" s="101">
        <f t="shared" si="5"/>
        <v>43419</v>
      </c>
      <c r="C75" s="11">
        <f t="shared" si="3"/>
        <v>11</v>
      </c>
      <c r="D75" s="11">
        <f t="shared" si="4"/>
        <v>4</v>
      </c>
    </row>
    <row r="76" spans="1:5" x14ac:dyDescent="0.25">
      <c r="A76">
        <v>55</v>
      </c>
      <c r="B76" s="101">
        <f t="shared" si="5"/>
        <v>43420</v>
      </c>
      <c r="C76" s="11">
        <f t="shared" si="3"/>
        <v>11</v>
      </c>
      <c r="D76" s="11">
        <f t="shared" si="4"/>
        <v>5</v>
      </c>
    </row>
    <row r="77" spans="1:5" x14ac:dyDescent="0.25">
      <c r="B77" s="101">
        <f t="shared" si="5"/>
        <v>43421</v>
      </c>
      <c r="C77" s="11" t="str">
        <f t="shared" si="3"/>
        <v/>
      </c>
      <c r="D77" s="11" t="str">
        <f t="shared" si="4"/>
        <v/>
      </c>
      <c r="E77" s="29" t="s">
        <v>51</v>
      </c>
    </row>
    <row r="78" spans="1:5" x14ac:dyDescent="0.25">
      <c r="B78" s="101">
        <f t="shared" si="5"/>
        <v>43422</v>
      </c>
      <c r="C78" s="11" t="str">
        <f t="shared" si="3"/>
        <v/>
      </c>
      <c r="D78" s="11" t="str">
        <f t="shared" si="4"/>
        <v/>
      </c>
      <c r="E78" s="29" t="s">
        <v>51</v>
      </c>
    </row>
    <row r="79" spans="1:5" x14ac:dyDescent="0.25">
      <c r="A79">
        <v>56</v>
      </c>
      <c r="B79" s="101">
        <f t="shared" si="5"/>
        <v>43423</v>
      </c>
      <c r="C79" s="11">
        <f t="shared" si="3"/>
        <v>12</v>
      </c>
      <c r="D79" s="11">
        <f t="shared" si="4"/>
        <v>1</v>
      </c>
    </row>
    <row r="80" spans="1:5" x14ac:dyDescent="0.25">
      <c r="A80">
        <v>57</v>
      </c>
      <c r="B80" s="101">
        <f t="shared" si="5"/>
        <v>43424</v>
      </c>
      <c r="C80" s="11">
        <f t="shared" si="3"/>
        <v>12</v>
      </c>
      <c r="D80" s="11">
        <f t="shared" si="4"/>
        <v>2</v>
      </c>
    </row>
    <row r="81" spans="1:5" x14ac:dyDescent="0.25">
      <c r="A81">
        <v>58</v>
      </c>
      <c r="B81" s="101">
        <f t="shared" si="5"/>
        <v>43425</v>
      </c>
      <c r="C81" s="11">
        <f t="shared" si="3"/>
        <v>12</v>
      </c>
      <c r="D81" s="11">
        <f t="shared" si="4"/>
        <v>3</v>
      </c>
    </row>
    <row r="82" spans="1:5" x14ac:dyDescent="0.25">
      <c r="A82">
        <v>59</v>
      </c>
      <c r="B82" s="101">
        <f t="shared" si="5"/>
        <v>43426</v>
      </c>
      <c r="C82" s="11">
        <f t="shared" si="3"/>
        <v>12</v>
      </c>
      <c r="D82" s="11">
        <f t="shared" si="4"/>
        <v>4</v>
      </c>
      <c r="E82" s="29" t="s">
        <v>475</v>
      </c>
    </row>
    <row r="83" spans="1:5" x14ac:dyDescent="0.25">
      <c r="A83">
        <v>60</v>
      </c>
      <c r="B83" s="101">
        <f t="shared" si="5"/>
        <v>43427</v>
      </c>
      <c r="C83" s="11">
        <f t="shared" si="3"/>
        <v>12</v>
      </c>
      <c r="D83" s="11">
        <f t="shared" si="4"/>
        <v>5</v>
      </c>
    </row>
    <row r="84" spans="1:5" x14ac:dyDescent="0.25">
      <c r="B84" s="101">
        <f t="shared" si="5"/>
        <v>43428</v>
      </c>
      <c r="C84" s="11" t="str">
        <f t="shared" si="3"/>
        <v/>
      </c>
      <c r="D84" s="11" t="str">
        <f t="shared" si="4"/>
        <v/>
      </c>
      <c r="E84" s="29" t="s">
        <v>51</v>
      </c>
    </row>
    <row r="85" spans="1:5" x14ac:dyDescent="0.25">
      <c r="B85" s="101">
        <f t="shared" si="5"/>
        <v>43429</v>
      </c>
      <c r="C85" s="11" t="str">
        <f t="shared" si="3"/>
        <v/>
      </c>
      <c r="D85" s="11" t="str">
        <f t="shared" si="4"/>
        <v/>
      </c>
      <c r="E85" s="29" t="s">
        <v>51</v>
      </c>
    </row>
    <row r="86" spans="1:5" x14ac:dyDescent="0.25">
      <c r="A86">
        <v>61</v>
      </c>
      <c r="B86" s="101">
        <f t="shared" si="5"/>
        <v>43430</v>
      </c>
      <c r="C86" s="11">
        <f t="shared" si="3"/>
        <v>13</v>
      </c>
      <c r="D86" s="11">
        <f t="shared" si="4"/>
        <v>1</v>
      </c>
    </row>
    <row r="87" spans="1:5" x14ac:dyDescent="0.25">
      <c r="A87">
        <v>62</v>
      </c>
      <c r="B87" s="101">
        <f t="shared" si="5"/>
        <v>43431</v>
      </c>
      <c r="C87" s="11">
        <f t="shared" si="3"/>
        <v>13</v>
      </c>
      <c r="D87" s="11">
        <f t="shared" si="4"/>
        <v>2</v>
      </c>
    </row>
    <row r="88" spans="1:5" x14ac:dyDescent="0.25">
      <c r="A88">
        <v>63</v>
      </c>
      <c r="B88" s="101">
        <f t="shared" si="5"/>
        <v>43432</v>
      </c>
      <c r="C88" s="11">
        <f t="shared" si="3"/>
        <v>13</v>
      </c>
      <c r="D88" s="11">
        <f t="shared" si="4"/>
        <v>3</v>
      </c>
    </row>
    <row r="89" spans="1:5" x14ac:dyDescent="0.25">
      <c r="A89">
        <v>64</v>
      </c>
      <c r="B89" s="101">
        <f t="shared" si="5"/>
        <v>43433</v>
      </c>
      <c r="C89" s="11">
        <f t="shared" si="3"/>
        <v>13</v>
      </c>
      <c r="D89" s="11">
        <f t="shared" si="4"/>
        <v>4</v>
      </c>
    </row>
    <row r="90" spans="1:5" x14ac:dyDescent="0.25">
      <c r="A90">
        <v>65</v>
      </c>
      <c r="B90" s="101">
        <f t="shared" si="5"/>
        <v>43434</v>
      </c>
      <c r="C90" s="11">
        <f t="shared" si="3"/>
        <v>13</v>
      </c>
      <c r="D90" s="11">
        <f t="shared" si="4"/>
        <v>5</v>
      </c>
    </row>
    <row r="91" spans="1:5" x14ac:dyDescent="0.25">
      <c r="B91" s="101">
        <f t="shared" si="5"/>
        <v>43435</v>
      </c>
      <c r="C91" s="11" t="str">
        <f t="shared" si="3"/>
        <v/>
      </c>
      <c r="D91" s="11" t="str">
        <f t="shared" si="4"/>
        <v/>
      </c>
      <c r="E91" s="29" t="s">
        <v>51</v>
      </c>
    </row>
    <row r="92" spans="1:5" x14ac:dyDescent="0.25">
      <c r="B92" s="101">
        <f t="shared" si="5"/>
        <v>43436</v>
      </c>
      <c r="C92" s="11" t="str">
        <f t="shared" si="3"/>
        <v/>
      </c>
      <c r="D92" s="11" t="str">
        <f t="shared" si="4"/>
        <v/>
      </c>
      <c r="E92" s="29" t="s">
        <v>51</v>
      </c>
    </row>
    <row r="93" spans="1:5" x14ac:dyDescent="0.25">
      <c r="A93">
        <v>66</v>
      </c>
      <c r="B93" s="101">
        <f t="shared" si="5"/>
        <v>43437</v>
      </c>
      <c r="C93" s="11">
        <f t="shared" si="3"/>
        <v>14</v>
      </c>
      <c r="D93" s="11">
        <f t="shared" si="4"/>
        <v>1</v>
      </c>
    </row>
    <row r="94" spans="1:5" x14ac:dyDescent="0.25">
      <c r="A94">
        <v>67</v>
      </c>
      <c r="B94" s="101">
        <f t="shared" si="5"/>
        <v>43438</v>
      </c>
      <c r="C94" s="11">
        <f t="shared" si="3"/>
        <v>14</v>
      </c>
      <c r="D94" s="11">
        <f t="shared" si="4"/>
        <v>2</v>
      </c>
    </row>
    <row r="95" spans="1:5" x14ac:dyDescent="0.25">
      <c r="A95">
        <v>68</v>
      </c>
      <c r="B95" s="101">
        <f t="shared" si="5"/>
        <v>43439</v>
      </c>
      <c r="C95" s="11">
        <f t="shared" si="3"/>
        <v>14</v>
      </c>
      <c r="D95" s="11">
        <f t="shared" si="4"/>
        <v>3</v>
      </c>
    </row>
    <row r="96" spans="1:5" x14ac:dyDescent="0.25">
      <c r="A96">
        <v>69</v>
      </c>
      <c r="B96" s="101">
        <f t="shared" si="5"/>
        <v>43440</v>
      </c>
      <c r="C96" s="11">
        <f t="shared" si="3"/>
        <v>14</v>
      </c>
      <c r="D96" s="11">
        <f t="shared" si="4"/>
        <v>4</v>
      </c>
    </row>
    <row r="97" spans="1:5" x14ac:dyDescent="0.25">
      <c r="A97">
        <v>70</v>
      </c>
      <c r="B97" s="101">
        <f t="shared" si="5"/>
        <v>43441</v>
      </c>
      <c r="C97" s="11">
        <f t="shared" si="3"/>
        <v>14</v>
      </c>
      <c r="D97" s="11">
        <f t="shared" si="4"/>
        <v>5</v>
      </c>
    </row>
    <row r="98" spans="1:5" x14ac:dyDescent="0.25">
      <c r="B98" s="101">
        <f t="shared" si="5"/>
        <v>43442</v>
      </c>
      <c r="C98" s="11" t="str">
        <f t="shared" si="3"/>
        <v/>
      </c>
      <c r="D98" s="11" t="str">
        <f t="shared" si="4"/>
        <v/>
      </c>
      <c r="E98" s="29" t="s">
        <v>51</v>
      </c>
    </row>
    <row r="99" spans="1:5" x14ac:dyDescent="0.25">
      <c r="B99" s="101">
        <f t="shared" si="5"/>
        <v>43443</v>
      </c>
      <c r="C99" s="11" t="str">
        <f t="shared" si="3"/>
        <v/>
      </c>
      <c r="D99" s="11" t="str">
        <f t="shared" si="4"/>
        <v/>
      </c>
      <c r="E99" s="29" t="s">
        <v>51</v>
      </c>
    </row>
    <row r="100" spans="1:5" x14ac:dyDescent="0.25">
      <c r="A100">
        <v>71</v>
      </c>
      <c r="B100" s="101">
        <f t="shared" si="5"/>
        <v>43444</v>
      </c>
      <c r="C100" s="11">
        <f t="shared" si="3"/>
        <v>15</v>
      </c>
      <c r="D100" s="11">
        <f t="shared" si="4"/>
        <v>1</v>
      </c>
    </row>
    <row r="101" spans="1:5" x14ac:dyDescent="0.25">
      <c r="A101">
        <v>72</v>
      </c>
      <c r="B101" s="101">
        <f t="shared" si="5"/>
        <v>43445</v>
      </c>
      <c r="C101" s="11">
        <f t="shared" si="3"/>
        <v>15</v>
      </c>
      <c r="D101" s="11">
        <f t="shared" si="4"/>
        <v>2</v>
      </c>
    </row>
    <row r="102" spans="1:5" x14ac:dyDescent="0.25">
      <c r="A102">
        <v>73</v>
      </c>
      <c r="B102" s="101">
        <f t="shared" si="5"/>
        <v>43446</v>
      </c>
      <c r="C102" s="11">
        <f t="shared" si="3"/>
        <v>15</v>
      </c>
      <c r="D102" s="11">
        <f t="shared" si="4"/>
        <v>3</v>
      </c>
    </row>
    <row r="103" spans="1:5" x14ac:dyDescent="0.25">
      <c r="A103">
        <v>74</v>
      </c>
      <c r="B103" s="101">
        <f t="shared" si="5"/>
        <v>43447</v>
      </c>
      <c r="C103" s="11">
        <f t="shared" si="3"/>
        <v>15</v>
      </c>
      <c r="D103" s="11">
        <f t="shared" si="4"/>
        <v>4</v>
      </c>
    </row>
    <row r="104" spans="1:5" x14ac:dyDescent="0.25">
      <c r="A104">
        <v>75</v>
      </c>
      <c r="B104" s="101">
        <f t="shared" si="5"/>
        <v>43448</v>
      </c>
      <c r="C104" s="11">
        <f t="shared" si="3"/>
        <v>15</v>
      </c>
      <c r="D104" s="11">
        <f t="shared" si="4"/>
        <v>5</v>
      </c>
    </row>
    <row r="105" spans="1:5" x14ac:dyDescent="0.25">
      <c r="B105" s="101">
        <f t="shared" si="5"/>
        <v>43449</v>
      </c>
      <c r="C105" s="11" t="str">
        <f t="shared" si="3"/>
        <v/>
      </c>
      <c r="D105" s="11" t="str">
        <f t="shared" si="4"/>
        <v/>
      </c>
      <c r="E105" s="29" t="s">
        <v>51</v>
      </c>
    </row>
    <row r="106" spans="1:5" x14ac:dyDescent="0.25">
      <c r="B106" s="101">
        <f t="shared" si="5"/>
        <v>43450</v>
      </c>
      <c r="C106" s="11" t="str">
        <f t="shared" si="3"/>
        <v/>
      </c>
      <c r="D106" s="11" t="str">
        <f t="shared" si="4"/>
        <v/>
      </c>
      <c r="E106" s="29" t="s">
        <v>51</v>
      </c>
    </row>
    <row r="107" spans="1:5" x14ac:dyDescent="0.25">
      <c r="A107">
        <v>76</v>
      </c>
      <c r="B107" s="101">
        <f t="shared" si="5"/>
        <v>43451</v>
      </c>
      <c r="C107" s="11">
        <f t="shared" si="3"/>
        <v>16</v>
      </c>
      <c r="D107" s="11">
        <f t="shared" si="4"/>
        <v>1</v>
      </c>
    </row>
    <row r="108" spans="1:5" x14ac:dyDescent="0.25">
      <c r="A108">
        <v>77</v>
      </c>
      <c r="B108" s="101">
        <f t="shared" si="5"/>
        <v>43452</v>
      </c>
      <c r="C108" s="11">
        <f t="shared" si="3"/>
        <v>16</v>
      </c>
      <c r="D108" s="11">
        <f t="shared" si="4"/>
        <v>2</v>
      </c>
    </row>
    <row r="109" spans="1:5" x14ac:dyDescent="0.25">
      <c r="A109">
        <v>78</v>
      </c>
      <c r="B109" s="101">
        <f t="shared" si="5"/>
        <v>43453</v>
      </c>
      <c r="C109" s="11">
        <f t="shared" si="3"/>
        <v>16</v>
      </c>
      <c r="D109" s="11">
        <f t="shared" si="4"/>
        <v>3</v>
      </c>
    </row>
    <row r="110" spans="1:5" x14ac:dyDescent="0.25">
      <c r="A110">
        <v>79</v>
      </c>
      <c r="B110" s="101">
        <f t="shared" si="5"/>
        <v>43454</v>
      </c>
      <c r="C110" s="11">
        <f t="shared" si="3"/>
        <v>16</v>
      </c>
      <c r="D110" s="11">
        <f t="shared" si="4"/>
        <v>4</v>
      </c>
    </row>
    <row r="111" spans="1:5" x14ac:dyDescent="0.25">
      <c r="A111">
        <v>80</v>
      </c>
      <c r="B111" s="101">
        <f t="shared" si="5"/>
        <v>43455</v>
      </c>
      <c r="C111" s="11">
        <f t="shared" si="3"/>
        <v>16</v>
      </c>
      <c r="D111" s="11">
        <f t="shared" si="4"/>
        <v>5</v>
      </c>
    </row>
    <row r="112" spans="1:5" x14ac:dyDescent="0.25">
      <c r="B112" s="101">
        <f t="shared" si="5"/>
        <v>43456</v>
      </c>
      <c r="C112" s="11" t="str">
        <f t="shared" si="3"/>
        <v/>
      </c>
      <c r="D112" s="11" t="str">
        <f t="shared" si="4"/>
        <v/>
      </c>
      <c r="E112" s="29" t="s">
        <v>51</v>
      </c>
    </row>
    <row r="113" spans="1:5" x14ac:dyDescent="0.25">
      <c r="B113" s="101">
        <f t="shared" si="5"/>
        <v>43457</v>
      </c>
      <c r="C113" s="11" t="str">
        <f t="shared" si="3"/>
        <v/>
      </c>
      <c r="D113" s="11" t="str">
        <f t="shared" si="4"/>
        <v/>
      </c>
      <c r="E113" s="29" t="s">
        <v>51</v>
      </c>
    </row>
    <row r="114" spans="1:5" x14ac:dyDescent="0.25">
      <c r="B114" s="101">
        <f t="shared" si="5"/>
        <v>43458</v>
      </c>
      <c r="C114" s="11" t="str">
        <f t="shared" si="3"/>
        <v/>
      </c>
      <c r="D114" s="11" t="str">
        <f t="shared" si="4"/>
        <v/>
      </c>
      <c r="E114" s="29" t="s">
        <v>100</v>
      </c>
    </row>
    <row r="115" spans="1:5" x14ac:dyDescent="0.25">
      <c r="B115" s="101">
        <f t="shared" si="5"/>
        <v>43459</v>
      </c>
      <c r="C115" s="11" t="str">
        <f t="shared" si="3"/>
        <v/>
      </c>
      <c r="D115" s="11" t="str">
        <f t="shared" si="4"/>
        <v/>
      </c>
      <c r="E115" s="29" t="s">
        <v>100</v>
      </c>
    </row>
    <row r="116" spans="1:5" x14ac:dyDescent="0.25">
      <c r="B116" s="101">
        <f t="shared" si="5"/>
        <v>43460</v>
      </c>
      <c r="C116" s="11" t="str">
        <f t="shared" si="3"/>
        <v/>
      </c>
      <c r="D116" s="11" t="str">
        <f t="shared" si="4"/>
        <v/>
      </c>
      <c r="E116" s="29" t="s">
        <v>100</v>
      </c>
    </row>
    <row r="117" spans="1:5" x14ac:dyDescent="0.25">
      <c r="A117">
        <v>81</v>
      </c>
      <c r="B117" s="101">
        <f t="shared" si="5"/>
        <v>43461</v>
      </c>
      <c r="C117" s="11">
        <f t="shared" si="3"/>
        <v>17</v>
      </c>
      <c r="D117" s="11">
        <f t="shared" si="4"/>
        <v>1</v>
      </c>
    </row>
    <row r="118" spans="1:5" x14ac:dyDescent="0.25">
      <c r="A118">
        <v>82</v>
      </c>
      <c r="B118" s="101">
        <f t="shared" si="5"/>
        <v>43462</v>
      </c>
      <c r="C118" s="11">
        <f t="shared" si="3"/>
        <v>17</v>
      </c>
      <c r="D118" s="11">
        <f t="shared" si="4"/>
        <v>2</v>
      </c>
    </row>
    <row r="119" spans="1:5" x14ac:dyDescent="0.25">
      <c r="B119" s="101">
        <f t="shared" si="5"/>
        <v>43463</v>
      </c>
      <c r="C119" s="11" t="str">
        <f t="shared" si="3"/>
        <v/>
      </c>
      <c r="D119" s="11" t="str">
        <f t="shared" si="4"/>
        <v/>
      </c>
      <c r="E119" s="29" t="s">
        <v>51</v>
      </c>
    </row>
    <row r="120" spans="1:5" x14ac:dyDescent="0.25">
      <c r="B120" s="101">
        <f t="shared" si="5"/>
        <v>43464</v>
      </c>
      <c r="C120" s="11" t="str">
        <f t="shared" si="3"/>
        <v/>
      </c>
      <c r="D120" s="11" t="str">
        <f t="shared" si="4"/>
        <v/>
      </c>
      <c r="E120" s="29" t="s">
        <v>51</v>
      </c>
    </row>
    <row r="121" spans="1:5" x14ac:dyDescent="0.25">
      <c r="B121" s="101">
        <f t="shared" si="5"/>
        <v>43465</v>
      </c>
      <c r="C121" s="11" t="str">
        <f t="shared" si="3"/>
        <v/>
      </c>
      <c r="D121" s="11" t="str">
        <f t="shared" si="4"/>
        <v/>
      </c>
      <c r="E121" s="29" t="s">
        <v>103</v>
      </c>
    </row>
    <row r="122" spans="1:5" x14ac:dyDescent="0.25">
      <c r="B122" s="101">
        <f t="shared" si="5"/>
        <v>43466</v>
      </c>
      <c r="C122" s="11" t="str">
        <f t="shared" si="3"/>
        <v/>
      </c>
      <c r="D122" s="11" t="str">
        <f t="shared" si="4"/>
        <v/>
      </c>
      <c r="E122" s="29" t="s">
        <v>103</v>
      </c>
    </row>
    <row r="123" spans="1:5" x14ac:dyDescent="0.25">
      <c r="A123">
        <v>83</v>
      </c>
      <c r="B123" s="101">
        <f t="shared" si="5"/>
        <v>43467</v>
      </c>
      <c r="C123" s="11">
        <f t="shared" si="3"/>
        <v>17</v>
      </c>
      <c r="D123" s="11">
        <f t="shared" si="4"/>
        <v>3</v>
      </c>
    </row>
    <row r="124" spans="1:5" x14ac:dyDescent="0.25">
      <c r="A124">
        <v>84</v>
      </c>
      <c r="B124" s="101">
        <f t="shared" si="5"/>
        <v>43468</v>
      </c>
      <c r="C124" s="11">
        <f t="shared" si="3"/>
        <v>17</v>
      </c>
      <c r="D124" s="11">
        <f t="shared" si="4"/>
        <v>4</v>
      </c>
    </row>
    <row r="125" spans="1:5" x14ac:dyDescent="0.25">
      <c r="A125">
        <v>85</v>
      </c>
      <c r="B125" s="101">
        <f t="shared" si="5"/>
        <v>43469</v>
      </c>
      <c r="C125" s="11">
        <f t="shared" si="3"/>
        <v>17</v>
      </c>
      <c r="D125" s="11">
        <f t="shared" si="4"/>
        <v>5</v>
      </c>
    </row>
    <row r="126" spans="1:5" x14ac:dyDescent="0.25">
      <c r="B126" s="101">
        <f t="shared" si="5"/>
        <v>43470</v>
      </c>
      <c r="C126" s="11" t="str">
        <f t="shared" si="3"/>
        <v/>
      </c>
      <c r="D126" s="11" t="str">
        <f t="shared" si="4"/>
        <v/>
      </c>
      <c r="E126" s="29" t="s">
        <v>51</v>
      </c>
    </row>
    <row r="127" spans="1:5" x14ac:dyDescent="0.25">
      <c r="B127" s="101">
        <f t="shared" si="5"/>
        <v>43471</v>
      </c>
      <c r="C127" s="11" t="str">
        <f t="shared" ref="C127:C176" si="6">IF(ISBLANK(A127),"",ROUNDUP(A127/5,0))</f>
        <v/>
      </c>
      <c r="D127" s="11" t="str">
        <f t="shared" ref="D127:D176" si="7">IF(ISBLANK(A127),"",IF(MOD(A127,5)=0,5,MOD(A127,5)))</f>
        <v/>
      </c>
      <c r="E127" s="29" t="s">
        <v>51</v>
      </c>
    </row>
    <row r="128" spans="1:5" x14ac:dyDescent="0.25">
      <c r="A128">
        <v>86</v>
      </c>
      <c r="B128" s="101">
        <f t="shared" si="5"/>
        <v>43472</v>
      </c>
      <c r="C128" s="11">
        <f t="shared" si="6"/>
        <v>18</v>
      </c>
      <c r="D128" s="11">
        <f t="shared" si="7"/>
        <v>1</v>
      </c>
    </row>
    <row r="129" spans="1:5" x14ac:dyDescent="0.25">
      <c r="A129">
        <v>87</v>
      </c>
      <c r="B129" s="101">
        <f t="shared" si="5"/>
        <v>43473</v>
      </c>
      <c r="C129" s="11">
        <f t="shared" si="6"/>
        <v>18</v>
      </c>
      <c r="D129" s="11">
        <f t="shared" si="7"/>
        <v>2</v>
      </c>
    </row>
    <row r="130" spans="1:5" x14ac:dyDescent="0.25">
      <c r="A130">
        <v>88</v>
      </c>
      <c r="B130" s="101">
        <f t="shared" si="5"/>
        <v>43474</v>
      </c>
      <c r="C130" s="11">
        <f t="shared" si="6"/>
        <v>18</v>
      </c>
      <c r="D130" s="11">
        <f t="shared" si="7"/>
        <v>3</v>
      </c>
    </row>
    <row r="131" spans="1:5" x14ac:dyDescent="0.25">
      <c r="A131">
        <v>89</v>
      </c>
      <c r="B131" s="101">
        <f t="shared" si="5"/>
        <v>43475</v>
      </c>
      <c r="C131" s="11">
        <f t="shared" si="6"/>
        <v>18</v>
      </c>
      <c r="D131" s="11">
        <f t="shared" si="7"/>
        <v>4</v>
      </c>
    </row>
    <row r="132" spans="1:5" x14ac:dyDescent="0.25">
      <c r="A132">
        <v>90</v>
      </c>
      <c r="B132" s="101">
        <f t="shared" ref="B132:B195" si="8">B131+1</f>
        <v>43476</v>
      </c>
      <c r="C132" s="11">
        <f t="shared" si="6"/>
        <v>18</v>
      </c>
      <c r="D132" s="11">
        <f t="shared" si="7"/>
        <v>5</v>
      </c>
    </row>
    <row r="133" spans="1:5" x14ac:dyDescent="0.25">
      <c r="B133" s="101">
        <f t="shared" si="8"/>
        <v>43477</v>
      </c>
      <c r="C133" s="11" t="str">
        <f t="shared" si="6"/>
        <v/>
      </c>
      <c r="D133" s="11" t="str">
        <f t="shared" si="7"/>
        <v/>
      </c>
      <c r="E133" s="29" t="s">
        <v>51</v>
      </c>
    </row>
    <row r="134" spans="1:5" x14ac:dyDescent="0.25">
      <c r="B134" s="101">
        <f t="shared" si="8"/>
        <v>43478</v>
      </c>
      <c r="C134" s="11" t="str">
        <f t="shared" si="6"/>
        <v/>
      </c>
      <c r="D134" s="11" t="str">
        <f t="shared" si="7"/>
        <v/>
      </c>
      <c r="E134" s="29" t="s">
        <v>51</v>
      </c>
    </row>
    <row r="135" spans="1:5" x14ac:dyDescent="0.25">
      <c r="A135">
        <v>91</v>
      </c>
      <c r="B135" s="101">
        <f t="shared" si="8"/>
        <v>43479</v>
      </c>
      <c r="C135" s="11">
        <f t="shared" si="6"/>
        <v>19</v>
      </c>
      <c r="D135" s="11">
        <f t="shared" si="7"/>
        <v>1</v>
      </c>
    </row>
    <row r="136" spans="1:5" x14ac:dyDescent="0.25">
      <c r="A136">
        <v>92</v>
      </c>
      <c r="B136" s="101">
        <f t="shared" si="8"/>
        <v>43480</v>
      </c>
      <c r="C136" s="11">
        <f t="shared" si="6"/>
        <v>19</v>
      </c>
      <c r="D136" s="11">
        <f t="shared" si="7"/>
        <v>2</v>
      </c>
    </row>
    <row r="137" spans="1:5" x14ac:dyDescent="0.25">
      <c r="A137">
        <v>93</v>
      </c>
      <c r="B137" s="101">
        <f t="shared" si="8"/>
        <v>43481</v>
      </c>
      <c r="C137" s="11">
        <f t="shared" si="6"/>
        <v>19</v>
      </c>
      <c r="D137" s="11">
        <f t="shared" si="7"/>
        <v>3</v>
      </c>
    </row>
    <row r="138" spans="1:5" x14ac:dyDescent="0.25">
      <c r="A138">
        <v>94</v>
      </c>
      <c r="B138" s="101">
        <f t="shared" si="8"/>
        <v>43482</v>
      </c>
      <c r="C138" s="11">
        <f t="shared" si="6"/>
        <v>19</v>
      </c>
      <c r="D138" s="11">
        <f t="shared" si="7"/>
        <v>4</v>
      </c>
    </row>
    <row r="139" spans="1:5" x14ac:dyDescent="0.25">
      <c r="A139">
        <v>95</v>
      </c>
      <c r="B139" s="101">
        <f t="shared" si="8"/>
        <v>43483</v>
      </c>
      <c r="C139" s="11">
        <f t="shared" si="6"/>
        <v>19</v>
      </c>
      <c r="D139" s="11">
        <f t="shared" si="7"/>
        <v>5</v>
      </c>
    </row>
    <row r="140" spans="1:5" x14ac:dyDescent="0.25">
      <c r="B140" s="101">
        <f t="shared" si="8"/>
        <v>43484</v>
      </c>
      <c r="C140" s="11" t="str">
        <f t="shared" si="6"/>
        <v/>
      </c>
      <c r="D140" s="11" t="str">
        <f t="shared" si="7"/>
        <v/>
      </c>
      <c r="E140" s="29" t="s">
        <v>51</v>
      </c>
    </row>
    <row r="141" spans="1:5" x14ac:dyDescent="0.25">
      <c r="B141" s="101">
        <f t="shared" si="8"/>
        <v>43485</v>
      </c>
      <c r="C141" s="11" t="str">
        <f t="shared" si="6"/>
        <v/>
      </c>
      <c r="D141" s="11" t="str">
        <f t="shared" si="7"/>
        <v/>
      </c>
      <c r="E141" s="29" t="s">
        <v>51</v>
      </c>
    </row>
    <row r="142" spans="1:5" x14ac:dyDescent="0.25">
      <c r="A142">
        <v>96</v>
      </c>
      <c r="B142" s="101">
        <f t="shared" si="8"/>
        <v>43486</v>
      </c>
      <c r="C142" s="11">
        <f t="shared" si="6"/>
        <v>20</v>
      </c>
      <c r="D142" s="11">
        <f t="shared" si="7"/>
        <v>1</v>
      </c>
    </row>
    <row r="143" spans="1:5" x14ac:dyDescent="0.25">
      <c r="A143">
        <v>97</v>
      </c>
      <c r="B143" s="101">
        <f t="shared" si="8"/>
        <v>43487</v>
      </c>
      <c r="C143" s="11">
        <f t="shared" si="6"/>
        <v>20</v>
      </c>
      <c r="D143" s="11">
        <f t="shared" si="7"/>
        <v>2</v>
      </c>
    </row>
    <row r="144" spans="1:5" x14ac:dyDescent="0.25">
      <c r="A144">
        <v>98</v>
      </c>
      <c r="B144" s="101">
        <f t="shared" si="8"/>
        <v>43488</v>
      </c>
      <c r="C144" s="11">
        <f t="shared" si="6"/>
        <v>20</v>
      </c>
      <c r="D144" s="11">
        <f t="shared" si="7"/>
        <v>3</v>
      </c>
    </row>
    <row r="145" spans="1:5" x14ac:dyDescent="0.25">
      <c r="A145">
        <v>99</v>
      </c>
      <c r="B145" s="101">
        <f t="shared" si="8"/>
        <v>43489</v>
      </c>
      <c r="C145" s="11">
        <f t="shared" si="6"/>
        <v>20</v>
      </c>
      <c r="D145" s="11">
        <f t="shared" si="7"/>
        <v>4</v>
      </c>
    </row>
    <row r="146" spans="1:5" x14ac:dyDescent="0.25">
      <c r="A146">
        <v>100</v>
      </c>
      <c r="B146" s="101">
        <f t="shared" si="8"/>
        <v>43490</v>
      </c>
      <c r="C146" s="11">
        <f t="shared" si="6"/>
        <v>20</v>
      </c>
      <c r="D146" s="11">
        <f t="shared" si="7"/>
        <v>5</v>
      </c>
    </row>
    <row r="147" spans="1:5" x14ac:dyDescent="0.25">
      <c r="B147" s="101">
        <f t="shared" si="8"/>
        <v>43491</v>
      </c>
      <c r="C147" s="11" t="str">
        <f t="shared" si="6"/>
        <v/>
      </c>
      <c r="D147" s="11" t="str">
        <f t="shared" si="7"/>
        <v/>
      </c>
      <c r="E147" s="29" t="s">
        <v>51</v>
      </c>
    </row>
    <row r="148" spans="1:5" x14ac:dyDescent="0.25">
      <c r="B148" s="101">
        <f t="shared" si="8"/>
        <v>43492</v>
      </c>
      <c r="C148" s="11" t="str">
        <f t="shared" si="6"/>
        <v/>
      </c>
      <c r="D148" s="11" t="str">
        <f t="shared" si="7"/>
        <v/>
      </c>
      <c r="E148" s="29" t="s">
        <v>51</v>
      </c>
    </row>
    <row r="149" spans="1:5" x14ac:dyDescent="0.25">
      <c r="A149">
        <v>101</v>
      </c>
      <c r="B149" s="101">
        <f t="shared" si="8"/>
        <v>43493</v>
      </c>
      <c r="C149" s="11">
        <f t="shared" si="6"/>
        <v>21</v>
      </c>
      <c r="D149" s="11">
        <f t="shared" si="7"/>
        <v>1</v>
      </c>
    </row>
    <row r="150" spans="1:5" x14ac:dyDescent="0.25">
      <c r="A150">
        <v>102</v>
      </c>
      <c r="B150" s="101">
        <f t="shared" si="8"/>
        <v>43494</v>
      </c>
      <c r="C150" s="11">
        <f t="shared" si="6"/>
        <v>21</v>
      </c>
      <c r="D150" s="11">
        <f t="shared" si="7"/>
        <v>2</v>
      </c>
    </row>
    <row r="151" spans="1:5" x14ac:dyDescent="0.25">
      <c r="A151">
        <v>103</v>
      </c>
      <c r="B151" s="101">
        <f t="shared" si="8"/>
        <v>43495</v>
      </c>
      <c r="C151" s="11">
        <f t="shared" si="6"/>
        <v>21</v>
      </c>
      <c r="D151" s="11">
        <f t="shared" si="7"/>
        <v>3</v>
      </c>
    </row>
    <row r="152" spans="1:5" x14ac:dyDescent="0.25">
      <c r="A152">
        <v>104</v>
      </c>
      <c r="B152" s="101">
        <f t="shared" si="8"/>
        <v>43496</v>
      </c>
      <c r="C152" s="11">
        <f t="shared" si="6"/>
        <v>21</v>
      </c>
      <c r="D152" s="11">
        <f t="shared" si="7"/>
        <v>4</v>
      </c>
    </row>
    <row r="153" spans="1:5" x14ac:dyDescent="0.25">
      <c r="A153">
        <v>105</v>
      </c>
      <c r="B153" s="101">
        <f t="shared" si="8"/>
        <v>43497</v>
      </c>
      <c r="C153" s="11">
        <f t="shared" si="6"/>
        <v>21</v>
      </c>
      <c r="D153" s="11">
        <f t="shared" si="7"/>
        <v>5</v>
      </c>
    </row>
    <row r="154" spans="1:5" x14ac:dyDescent="0.25">
      <c r="B154" s="101">
        <f t="shared" si="8"/>
        <v>43498</v>
      </c>
      <c r="C154" s="11" t="str">
        <f t="shared" si="6"/>
        <v/>
      </c>
      <c r="D154" s="11" t="str">
        <f t="shared" si="7"/>
        <v/>
      </c>
      <c r="E154" s="29" t="s">
        <v>51</v>
      </c>
    </row>
    <row r="155" spans="1:5" x14ac:dyDescent="0.25">
      <c r="B155" s="101">
        <f t="shared" si="8"/>
        <v>43499</v>
      </c>
      <c r="C155" s="11" t="str">
        <f t="shared" si="6"/>
        <v/>
      </c>
      <c r="D155" s="11" t="str">
        <f t="shared" si="7"/>
        <v/>
      </c>
      <c r="E155" s="29" t="s">
        <v>51</v>
      </c>
    </row>
    <row r="156" spans="1:5" x14ac:dyDescent="0.25">
      <c r="A156">
        <v>106</v>
      </c>
      <c r="B156" s="101">
        <f t="shared" si="8"/>
        <v>43500</v>
      </c>
      <c r="C156" s="11">
        <f t="shared" si="6"/>
        <v>22</v>
      </c>
      <c r="D156" s="11">
        <f t="shared" si="7"/>
        <v>1</v>
      </c>
    </row>
    <row r="157" spans="1:5" x14ac:dyDescent="0.25">
      <c r="A157">
        <v>107</v>
      </c>
      <c r="B157" s="101">
        <f t="shared" si="8"/>
        <v>43501</v>
      </c>
      <c r="C157" s="11">
        <f t="shared" si="6"/>
        <v>22</v>
      </c>
      <c r="D157" s="11">
        <f t="shared" si="7"/>
        <v>2</v>
      </c>
    </row>
    <row r="158" spans="1:5" x14ac:dyDescent="0.25">
      <c r="A158">
        <v>108</v>
      </c>
      <c r="B158" s="101">
        <f t="shared" si="8"/>
        <v>43502</v>
      </c>
      <c r="C158" s="11">
        <f t="shared" si="6"/>
        <v>22</v>
      </c>
      <c r="D158" s="11">
        <f t="shared" si="7"/>
        <v>3</v>
      </c>
    </row>
    <row r="159" spans="1:5" x14ac:dyDescent="0.25">
      <c r="A159">
        <v>109</v>
      </c>
      <c r="B159" s="101">
        <f t="shared" si="8"/>
        <v>43503</v>
      </c>
      <c r="C159" s="11">
        <f t="shared" si="6"/>
        <v>22</v>
      </c>
      <c r="D159" s="11">
        <f t="shared" si="7"/>
        <v>4</v>
      </c>
    </row>
    <row r="160" spans="1:5" x14ac:dyDescent="0.25">
      <c r="A160">
        <v>110</v>
      </c>
      <c r="B160" s="101">
        <f t="shared" si="8"/>
        <v>43504</v>
      </c>
      <c r="C160" s="11">
        <f t="shared" si="6"/>
        <v>22</v>
      </c>
      <c r="D160" s="11">
        <f t="shared" si="7"/>
        <v>5</v>
      </c>
    </row>
    <row r="161" spans="1:5" x14ac:dyDescent="0.25">
      <c r="B161" s="101">
        <f t="shared" si="8"/>
        <v>43505</v>
      </c>
      <c r="C161" s="11" t="str">
        <f t="shared" si="6"/>
        <v/>
      </c>
      <c r="D161" s="11" t="str">
        <f t="shared" si="7"/>
        <v/>
      </c>
      <c r="E161" s="29" t="s">
        <v>51</v>
      </c>
    </row>
    <row r="162" spans="1:5" x14ac:dyDescent="0.25">
      <c r="B162" s="101">
        <f t="shared" si="8"/>
        <v>43506</v>
      </c>
      <c r="C162" s="11" t="str">
        <f t="shared" si="6"/>
        <v/>
      </c>
      <c r="D162" s="11" t="str">
        <f t="shared" si="7"/>
        <v/>
      </c>
      <c r="E162" s="29" t="s">
        <v>51</v>
      </c>
    </row>
    <row r="163" spans="1:5" x14ac:dyDescent="0.25">
      <c r="A163">
        <v>111</v>
      </c>
      <c r="B163" s="101">
        <f t="shared" si="8"/>
        <v>43507</v>
      </c>
      <c r="C163" s="11">
        <f t="shared" si="6"/>
        <v>23</v>
      </c>
      <c r="D163" s="11">
        <f t="shared" si="7"/>
        <v>1</v>
      </c>
    </row>
    <row r="164" spans="1:5" x14ac:dyDescent="0.25">
      <c r="A164">
        <v>112</v>
      </c>
      <c r="B164" s="101">
        <f t="shared" si="8"/>
        <v>43508</v>
      </c>
      <c r="C164" s="11">
        <f t="shared" si="6"/>
        <v>23</v>
      </c>
      <c r="D164" s="11">
        <f t="shared" si="7"/>
        <v>2</v>
      </c>
    </row>
    <row r="165" spans="1:5" x14ac:dyDescent="0.25">
      <c r="A165">
        <v>113</v>
      </c>
      <c r="B165" s="101">
        <f t="shared" si="8"/>
        <v>43509</v>
      </c>
      <c r="C165" s="11">
        <f t="shared" si="6"/>
        <v>23</v>
      </c>
      <c r="D165" s="11">
        <f t="shared" si="7"/>
        <v>3</v>
      </c>
    </row>
    <row r="166" spans="1:5" x14ac:dyDescent="0.25">
      <c r="A166">
        <v>114</v>
      </c>
      <c r="B166" s="101">
        <f t="shared" si="8"/>
        <v>43510</v>
      </c>
      <c r="C166" s="11">
        <f t="shared" si="6"/>
        <v>23</v>
      </c>
      <c r="D166" s="11">
        <f t="shared" si="7"/>
        <v>4</v>
      </c>
    </row>
    <row r="167" spans="1:5" x14ac:dyDescent="0.25">
      <c r="A167">
        <v>115</v>
      </c>
      <c r="B167" s="101">
        <f t="shared" si="8"/>
        <v>43511</v>
      </c>
      <c r="C167" s="11">
        <f t="shared" si="6"/>
        <v>23</v>
      </c>
      <c r="D167" s="11">
        <f t="shared" si="7"/>
        <v>5</v>
      </c>
    </row>
    <row r="168" spans="1:5" x14ac:dyDescent="0.25">
      <c r="B168" s="101">
        <f t="shared" si="8"/>
        <v>43512</v>
      </c>
      <c r="C168" s="11" t="str">
        <f t="shared" si="6"/>
        <v/>
      </c>
      <c r="D168" s="11" t="str">
        <f t="shared" si="7"/>
        <v/>
      </c>
      <c r="E168" s="29" t="s">
        <v>51</v>
      </c>
    </row>
    <row r="169" spans="1:5" x14ac:dyDescent="0.25">
      <c r="B169" s="101">
        <f t="shared" si="8"/>
        <v>43513</v>
      </c>
      <c r="C169" s="11" t="str">
        <f t="shared" si="6"/>
        <v/>
      </c>
      <c r="D169" s="11" t="str">
        <f t="shared" si="7"/>
        <v/>
      </c>
      <c r="E169" s="29" t="s">
        <v>51</v>
      </c>
    </row>
    <row r="170" spans="1:5" x14ac:dyDescent="0.25">
      <c r="A170">
        <v>116</v>
      </c>
      <c r="B170" s="101">
        <f t="shared" si="8"/>
        <v>43514</v>
      </c>
      <c r="C170" s="11">
        <f t="shared" si="6"/>
        <v>24</v>
      </c>
      <c r="D170" s="11">
        <f t="shared" si="7"/>
        <v>1</v>
      </c>
    </row>
    <row r="171" spans="1:5" x14ac:dyDescent="0.25">
      <c r="A171">
        <v>117</v>
      </c>
      <c r="B171" s="101">
        <f t="shared" si="8"/>
        <v>43515</v>
      </c>
      <c r="C171" s="11">
        <f t="shared" si="6"/>
        <v>24</v>
      </c>
      <c r="D171" s="11">
        <f t="shared" si="7"/>
        <v>2</v>
      </c>
    </row>
    <row r="172" spans="1:5" x14ac:dyDescent="0.25">
      <c r="A172">
        <v>118</v>
      </c>
      <c r="B172" s="101">
        <f t="shared" si="8"/>
        <v>43516</v>
      </c>
      <c r="C172" s="11">
        <f t="shared" si="6"/>
        <v>24</v>
      </c>
      <c r="D172" s="11">
        <f t="shared" si="7"/>
        <v>3</v>
      </c>
    </row>
    <row r="173" spans="1:5" x14ac:dyDescent="0.25">
      <c r="A173">
        <v>119</v>
      </c>
      <c r="B173" s="101">
        <f t="shared" si="8"/>
        <v>43517</v>
      </c>
      <c r="C173" s="11">
        <f t="shared" si="6"/>
        <v>24</v>
      </c>
      <c r="D173" s="11">
        <f t="shared" si="7"/>
        <v>4</v>
      </c>
    </row>
    <row r="174" spans="1:5" x14ac:dyDescent="0.25">
      <c r="A174">
        <v>120</v>
      </c>
      <c r="B174" s="101">
        <f t="shared" si="8"/>
        <v>43518</v>
      </c>
      <c r="C174" s="11">
        <f t="shared" si="6"/>
        <v>24</v>
      </c>
      <c r="D174" s="11">
        <f t="shared" si="7"/>
        <v>5</v>
      </c>
    </row>
    <row r="175" spans="1:5" x14ac:dyDescent="0.25">
      <c r="B175" s="101">
        <f t="shared" si="8"/>
        <v>43519</v>
      </c>
      <c r="C175" s="11" t="str">
        <f t="shared" si="6"/>
        <v/>
      </c>
      <c r="D175" s="11" t="str">
        <f t="shared" si="7"/>
        <v/>
      </c>
      <c r="E175" s="29" t="s">
        <v>51</v>
      </c>
    </row>
    <row r="176" spans="1:5" x14ac:dyDescent="0.25">
      <c r="B176" s="101">
        <f t="shared" si="8"/>
        <v>43520</v>
      </c>
      <c r="C176" s="11" t="str">
        <f t="shared" si="6"/>
        <v/>
      </c>
      <c r="D176" s="11" t="str">
        <f t="shared" si="7"/>
        <v/>
      </c>
      <c r="E176" s="29" t="s">
        <v>51</v>
      </c>
    </row>
    <row r="177" spans="1:5" x14ac:dyDescent="0.25">
      <c r="A177">
        <v>121</v>
      </c>
      <c r="B177" s="101">
        <f t="shared" si="8"/>
        <v>43521</v>
      </c>
      <c r="C177" s="11">
        <f t="shared" ref="C177:C197" si="9">IF(ISBLANK(A177),"",ROUNDUP(A177/5,0))</f>
        <v>25</v>
      </c>
      <c r="D177" s="11">
        <f t="shared" ref="D177:D197" si="10">IF(ISBLANK(A177),"",IF(MOD(A177,5)=0,5,MOD(A177,5)))</f>
        <v>1</v>
      </c>
    </row>
    <row r="178" spans="1:5" x14ac:dyDescent="0.25">
      <c r="A178">
        <v>122</v>
      </c>
      <c r="B178" s="101">
        <f t="shared" si="8"/>
        <v>43522</v>
      </c>
      <c r="C178" s="11">
        <f t="shared" si="9"/>
        <v>25</v>
      </c>
      <c r="D178" s="11">
        <f t="shared" si="10"/>
        <v>2</v>
      </c>
    </row>
    <row r="179" spans="1:5" x14ac:dyDescent="0.25">
      <c r="A179">
        <v>123</v>
      </c>
      <c r="B179" s="101">
        <f t="shared" si="8"/>
        <v>43523</v>
      </c>
      <c r="C179" s="11">
        <f t="shared" si="9"/>
        <v>25</v>
      </c>
      <c r="D179" s="11">
        <f t="shared" si="10"/>
        <v>3</v>
      </c>
    </row>
    <row r="180" spans="1:5" x14ac:dyDescent="0.25">
      <c r="A180">
        <v>124</v>
      </c>
      <c r="B180" s="101">
        <f t="shared" si="8"/>
        <v>43524</v>
      </c>
      <c r="C180" s="11">
        <f t="shared" si="9"/>
        <v>25</v>
      </c>
      <c r="D180" s="11">
        <f t="shared" si="10"/>
        <v>4</v>
      </c>
    </row>
    <row r="181" spans="1:5" x14ac:dyDescent="0.25">
      <c r="A181">
        <v>125</v>
      </c>
      <c r="B181" s="101">
        <f t="shared" si="8"/>
        <v>43525</v>
      </c>
      <c r="C181" s="11">
        <f t="shared" si="9"/>
        <v>25</v>
      </c>
      <c r="D181" s="11">
        <f t="shared" si="10"/>
        <v>5</v>
      </c>
    </row>
    <row r="182" spans="1:5" x14ac:dyDescent="0.25">
      <c r="B182" s="101">
        <f t="shared" si="8"/>
        <v>43526</v>
      </c>
      <c r="C182" s="11" t="str">
        <f t="shared" si="9"/>
        <v/>
      </c>
      <c r="D182" s="11" t="str">
        <f t="shared" si="10"/>
        <v/>
      </c>
      <c r="E182" s="29" t="s">
        <v>51</v>
      </c>
    </row>
    <row r="183" spans="1:5" x14ac:dyDescent="0.25">
      <c r="B183" s="101">
        <f t="shared" si="8"/>
        <v>43527</v>
      </c>
      <c r="C183" s="11" t="str">
        <f t="shared" si="9"/>
        <v/>
      </c>
      <c r="D183" s="11" t="str">
        <f t="shared" si="10"/>
        <v/>
      </c>
      <c r="E183" s="29" t="s">
        <v>51</v>
      </c>
    </row>
    <row r="184" spans="1:5" x14ac:dyDescent="0.25">
      <c r="A184">
        <v>126</v>
      </c>
      <c r="B184" s="101">
        <f t="shared" si="8"/>
        <v>43528</v>
      </c>
      <c r="C184" s="11">
        <f t="shared" si="9"/>
        <v>26</v>
      </c>
      <c r="D184" s="11">
        <f t="shared" si="10"/>
        <v>1</v>
      </c>
    </row>
    <row r="185" spans="1:5" x14ac:dyDescent="0.25">
      <c r="A185">
        <v>127</v>
      </c>
      <c r="B185" s="101">
        <f t="shared" si="8"/>
        <v>43529</v>
      </c>
      <c r="C185" s="11">
        <f t="shared" si="9"/>
        <v>26</v>
      </c>
      <c r="D185" s="11">
        <f t="shared" si="10"/>
        <v>2</v>
      </c>
    </row>
    <row r="186" spans="1:5" x14ac:dyDescent="0.25">
      <c r="A186">
        <v>128</v>
      </c>
      <c r="B186" s="101">
        <f t="shared" si="8"/>
        <v>43530</v>
      </c>
      <c r="C186" s="11">
        <f t="shared" si="9"/>
        <v>26</v>
      </c>
      <c r="D186" s="11">
        <f t="shared" si="10"/>
        <v>3</v>
      </c>
    </row>
    <row r="187" spans="1:5" x14ac:dyDescent="0.25">
      <c r="A187">
        <v>129</v>
      </c>
      <c r="B187" s="101">
        <f t="shared" si="8"/>
        <v>43531</v>
      </c>
      <c r="C187" s="11">
        <f t="shared" si="9"/>
        <v>26</v>
      </c>
      <c r="D187" s="11">
        <f t="shared" si="10"/>
        <v>4</v>
      </c>
    </row>
    <row r="188" spans="1:5" x14ac:dyDescent="0.25">
      <c r="A188">
        <v>130</v>
      </c>
      <c r="B188" s="101">
        <f t="shared" si="8"/>
        <v>43532</v>
      </c>
      <c r="C188" s="11">
        <f t="shared" si="9"/>
        <v>26</v>
      </c>
      <c r="D188" s="11">
        <f t="shared" si="10"/>
        <v>5</v>
      </c>
    </row>
    <row r="189" spans="1:5" x14ac:dyDescent="0.25">
      <c r="B189" s="101">
        <f t="shared" si="8"/>
        <v>43533</v>
      </c>
      <c r="C189" s="11" t="str">
        <f t="shared" si="9"/>
        <v/>
      </c>
      <c r="D189" s="11" t="str">
        <f t="shared" si="10"/>
        <v/>
      </c>
      <c r="E189" s="29" t="s">
        <v>51</v>
      </c>
    </row>
    <row r="190" spans="1:5" x14ac:dyDescent="0.25">
      <c r="B190" s="101">
        <f t="shared" si="8"/>
        <v>43534</v>
      </c>
      <c r="C190" s="11" t="str">
        <f t="shared" si="9"/>
        <v/>
      </c>
      <c r="D190" s="11" t="str">
        <f t="shared" si="10"/>
        <v/>
      </c>
      <c r="E190" s="29" t="s">
        <v>51</v>
      </c>
    </row>
    <row r="191" spans="1:5" x14ac:dyDescent="0.25">
      <c r="A191">
        <v>131</v>
      </c>
      <c r="B191" s="101">
        <f t="shared" si="8"/>
        <v>43535</v>
      </c>
      <c r="C191" s="11">
        <f t="shared" si="9"/>
        <v>27</v>
      </c>
      <c r="D191" s="11">
        <f t="shared" si="10"/>
        <v>1</v>
      </c>
    </row>
    <row r="192" spans="1:5" x14ac:dyDescent="0.25">
      <c r="A192">
        <v>132</v>
      </c>
      <c r="B192" s="101">
        <f t="shared" si="8"/>
        <v>43536</v>
      </c>
      <c r="C192" s="11">
        <f t="shared" si="9"/>
        <v>27</v>
      </c>
      <c r="D192" s="11">
        <f t="shared" si="10"/>
        <v>2</v>
      </c>
    </row>
    <row r="193" spans="1:5" x14ac:dyDescent="0.25">
      <c r="A193">
        <v>133</v>
      </c>
      <c r="B193" s="101">
        <f t="shared" si="8"/>
        <v>43537</v>
      </c>
      <c r="C193" s="11">
        <f t="shared" si="9"/>
        <v>27</v>
      </c>
      <c r="D193" s="11">
        <f t="shared" si="10"/>
        <v>3</v>
      </c>
    </row>
    <row r="194" spans="1:5" x14ac:dyDescent="0.25">
      <c r="A194">
        <v>134</v>
      </c>
      <c r="B194" s="101">
        <f t="shared" si="8"/>
        <v>43538</v>
      </c>
      <c r="C194" s="11">
        <f t="shared" si="9"/>
        <v>27</v>
      </c>
      <c r="D194" s="11">
        <f t="shared" si="10"/>
        <v>4</v>
      </c>
    </row>
    <row r="195" spans="1:5" x14ac:dyDescent="0.25">
      <c r="A195">
        <v>135</v>
      </c>
      <c r="B195" s="101">
        <f t="shared" si="8"/>
        <v>43539</v>
      </c>
      <c r="C195" s="11">
        <f t="shared" si="9"/>
        <v>27</v>
      </c>
      <c r="D195" s="11">
        <f t="shared" si="10"/>
        <v>5</v>
      </c>
    </row>
    <row r="196" spans="1:5" x14ac:dyDescent="0.25">
      <c r="B196" s="101">
        <f t="shared" ref="B196:B259" si="11">B195+1</f>
        <v>43540</v>
      </c>
      <c r="C196" s="11" t="str">
        <f t="shared" si="9"/>
        <v/>
      </c>
      <c r="D196" s="11" t="str">
        <f t="shared" si="10"/>
        <v/>
      </c>
      <c r="E196" s="29" t="s">
        <v>51</v>
      </c>
    </row>
    <row r="197" spans="1:5" x14ac:dyDescent="0.25">
      <c r="B197" s="101">
        <f t="shared" si="11"/>
        <v>43541</v>
      </c>
      <c r="C197" s="11" t="str">
        <f t="shared" si="9"/>
        <v/>
      </c>
      <c r="D197" s="11" t="str">
        <f t="shared" si="10"/>
        <v/>
      </c>
      <c r="E197" s="29" t="s">
        <v>51</v>
      </c>
    </row>
    <row r="198" spans="1:5" x14ac:dyDescent="0.25">
      <c r="A198">
        <v>136</v>
      </c>
      <c r="B198" s="101">
        <f t="shared" si="11"/>
        <v>43542</v>
      </c>
      <c r="C198" s="11">
        <f>IF(ISBLANK(A198),"",ROUNDUP(A198/5,0))</f>
        <v>28</v>
      </c>
      <c r="D198" s="11">
        <f>IF(ISBLANK(A198),"",IF(MOD(A198,5)=0,5,MOD(A198,5)))</f>
        <v>1</v>
      </c>
    </row>
    <row r="199" spans="1:5" x14ac:dyDescent="0.25">
      <c r="A199">
        <v>137</v>
      </c>
      <c r="B199" s="101">
        <f t="shared" si="11"/>
        <v>43543</v>
      </c>
      <c r="C199" s="11">
        <f>IF(ISBLANK(A199),"",ROUNDUP(A199/5,0))</f>
        <v>28</v>
      </c>
      <c r="D199" s="11">
        <f>IF(ISBLANK(A199),"",IF(MOD(A199,5)=0,5,MOD(A199,5)))</f>
        <v>2</v>
      </c>
    </row>
    <row r="200" spans="1:5" x14ac:dyDescent="0.25">
      <c r="A200">
        <v>138</v>
      </c>
      <c r="B200" s="101">
        <f t="shared" si="11"/>
        <v>43544</v>
      </c>
      <c r="C200" s="11">
        <f>IF(ISBLANK(A200),"",ROUNDUP(A200/5,0))</f>
        <v>28</v>
      </c>
      <c r="D200" s="11">
        <f>IF(ISBLANK(A200),"",IF(MOD(A200,5)=0,5,MOD(A200,5)))</f>
        <v>3</v>
      </c>
    </row>
    <row r="201" spans="1:5" x14ac:dyDescent="0.25">
      <c r="A201">
        <v>139</v>
      </c>
      <c r="B201" s="101">
        <f t="shared" si="11"/>
        <v>43545</v>
      </c>
      <c r="C201" s="11">
        <f>IF(ISBLANK(A201),"",ROUNDUP(A201/5,0))</f>
        <v>28</v>
      </c>
      <c r="D201" s="11">
        <f>IF(ISBLANK(A201),"",IF(MOD(A201,5)=0,5,MOD(A201,5)))</f>
        <v>4</v>
      </c>
    </row>
    <row r="202" spans="1:5" x14ac:dyDescent="0.25">
      <c r="A202">
        <v>140</v>
      </c>
      <c r="B202" s="101">
        <f t="shared" si="11"/>
        <v>43546</v>
      </c>
      <c r="C202" s="11">
        <f>IF(ISBLANK(A202),"",ROUNDUP(A202/5,0))</f>
        <v>28</v>
      </c>
      <c r="D202" s="11">
        <f>IF(ISBLANK(A202),"",IF(MOD(A202,5)=0,5,MOD(A202,5)))</f>
        <v>5</v>
      </c>
    </row>
    <row r="203" spans="1:5" x14ac:dyDescent="0.25">
      <c r="B203" s="101">
        <f t="shared" si="11"/>
        <v>43547</v>
      </c>
      <c r="C203" s="11" t="str">
        <f t="shared" ref="C203:C254" si="12">IF(ISBLANK(A203),"",ROUNDUP(A203/5,0))</f>
        <v/>
      </c>
      <c r="D203" s="11" t="str">
        <f t="shared" ref="D203:D254" si="13">IF(ISBLANK(A203),"",IF(MOD(A203,5)=0,5,MOD(A203,5)))</f>
        <v/>
      </c>
      <c r="E203" s="29" t="s">
        <v>51</v>
      </c>
    </row>
    <row r="204" spans="1:5" x14ac:dyDescent="0.25">
      <c r="B204" s="101">
        <f t="shared" si="11"/>
        <v>43548</v>
      </c>
      <c r="C204" s="11" t="str">
        <f t="shared" si="12"/>
        <v/>
      </c>
      <c r="D204" s="11" t="str">
        <f t="shared" si="13"/>
        <v/>
      </c>
      <c r="E204" s="29" t="s">
        <v>51</v>
      </c>
    </row>
    <row r="205" spans="1:5" x14ac:dyDescent="0.25">
      <c r="A205">
        <v>141</v>
      </c>
      <c r="B205" s="101">
        <f t="shared" si="11"/>
        <v>43549</v>
      </c>
      <c r="C205" s="11">
        <f>IF(ISBLANK(A205),"",ROUNDUP(A205/5,0))</f>
        <v>29</v>
      </c>
      <c r="D205" s="11">
        <f>IF(ISBLANK(A205),"",IF(MOD(A205,5)=0,5,MOD(A205,5)))</f>
        <v>1</v>
      </c>
    </row>
    <row r="206" spans="1:5" x14ac:dyDescent="0.25">
      <c r="A206">
        <v>142</v>
      </c>
      <c r="B206" s="101">
        <f t="shared" si="11"/>
        <v>43550</v>
      </c>
      <c r="C206" s="11">
        <f>IF(ISBLANK(A206),"",ROUNDUP(A206/5,0))</f>
        <v>29</v>
      </c>
      <c r="D206" s="11">
        <f>IF(ISBLANK(A206),"",IF(MOD(A206,5)=0,5,MOD(A206,5)))</f>
        <v>2</v>
      </c>
    </row>
    <row r="207" spans="1:5" x14ac:dyDescent="0.25">
      <c r="A207">
        <v>143</v>
      </c>
      <c r="B207" s="101">
        <f t="shared" si="11"/>
        <v>43551</v>
      </c>
      <c r="C207" s="11">
        <f>IF(ISBLANK(A207),"",ROUNDUP(A207/5,0))</f>
        <v>29</v>
      </c>
      <c r="D207" s="11">
        <f>IF(ISBLANK(A207),"",IF(MOD(A207,5)=0,5,MOD(A207,5)))</f>
        <v>3</v>
      </c>
    </row>
    <row r="208" spans="1:5" x14ac:dyDescent="0.25">
      <c r="A208">
        <v>144</v>
      </c>
      <c r="B208" s="101">
        <f t="shared" si="11"/>
        <v>43552</v>
      </c>
      <c r="C208" s="11">
        <f>IF(ISBLANK(A208),"",ROUNDUP(A208/5,0))</f>
        <v>29</v>
      </c>
      <c r="D208" s="11">
        <f>IF(ISBLANK(A208),"",IF(MOD(A208,5)=0,5,MOD(A208,5)))</f>
        <v>4</v>
      </c>
    </row>
    <row r="209" spans="1:5" x14ac:dyDescent="0.25">
      <c r="A209">
        <v>145</v>
      </c>
      <c r="B209" s="101">
        <f t="shared" si="11"/>
        <v>43553</v>
      </c>
      <c r="C209" s="11">
        <f>IF(ISBLANK(A209),"",ROUNDUP(A209/5,0))</f>
        <v>29</v>
      </c>
      <c r="D209" s="11">
        <f>IF(ISBLANK(A209),"",IF(MOD(A209,5)=0,5,MOD(A209,5)))</f>
        <v>5</v>
      </c>
    </row>
    <row r="210" spans="1:5" x14ac:dyDescent="0.25">
      <c r="B210" s="101">
        <f t="shared" si="11"/>
        <v>43554</v>
      </c>
      <c r="C210" s="11" t="str">
        <f t="shared" si="12"/>
        <v/>
      </c>
      <c r="D210" s="11" t="str">
        <f t="shared" si="13"/>
        <v/>
      </c>
      <c r="E210" s="29" t="s">
        <v>51</v>
      </c>
    </row>
    <row r="211" spans="1:5" x14ac:dyDescent="0.25">
      <c r="B211" s="101">
        <f t="shared" si="11"/>
        <v>43555</v>
      </c>
      <c r="C211" s="11" t="str">
        <f t="shared" si="12"/>
        <v/>
      </c>
      <c r="D211" s="11" t="str">
        <f t="shared" si="13"/>
        <v/>
      </c>
      <c r="E211" s="29" t="s">
        <v>51</v>
      </c>
    </row>
    <row r="212" spans="1:5" x14ac:dyDescent="0.25">
      <c r="A212">
        <v>146</v>
      </c>
      <c r="B212" s="101">
        <f t="shared" si="11"/>
        <v>43556</v>
      </c>
      <c r="C212" s="11">
        <f t="shared" si="12"/>
        <v>30</v>
      </c>
      <c r="D212" s="11">
        <f t="shared" si="13"/>
        <v>1</v>
      </c>
    </row>
    <row r="213" spans="1:5" x14ac:dyDescent="0.25">
      <c r="A213">
        <v>147</v>
      </c>
      <c r="B213" s="101">
        <f t="shared" si="11"/>
        <v>43557</v>
      </c>
      <c r="C213" s="11">
        <f t="shared" si="12"/>
        <v>30</v>
      </c>
      <c r="D213" s="11">
        <f t="shared" si="13"/>
        <v>2</v>
      </c>
    </row>
    <row r="214" spans="1:5" x14ac:dyDescent="0.25">
      <c r="A214">
        <v>148</v>
      </c>
      <c r="B214" s="101">
        <f t="shared" si="11"/>
        <v>43558</v>
      </c>
      <c r="C214" s="11">
        <f t="shared" si="12"/>
        <v>30</v>
      </c>
      <c r="D214" s="11">
        <f t="shared" si="13"/>
        <v>3</v>
      </c>
    </row>
    <row r="215" spans="1:5" x14ac:dyDescent="0.25">
      <c r="A215">
        <v>149</v>
      </c>
      <c r="B215" s="101">
        <f t="shared" si="11"/>
        <v>43559</v>
      </c>
      <c r="C215" s="11">
        <f t="shared" si="12"/>
        <v>30</v>
      </c>
      <c r="D215" s="11">
        <f t="shared" si="13"/>
        <v>4</v>
      </c>
    </row>
    <row r="216" spans="1:5" x14ac:dyDescent="0.25">
      <c r="A216">
        <v>150</v>
      </c>
      <c r="B216" s="101">
        <f t="shared" si="11"/>
        <v>43560</v>
      </c>
      <c r="C216" s="11">
        <f t="shared" si="12"/>
        <v>30</v>
      </c>
      <c r="D216" s="11">
        <f t="shared" si="13"/>
        <v>5</v>
      </c>
    </row>
    <row r="217" spans="1:5" x14ac:dyDescent="0.25">
      <c r="B217" s="101">
        <f t="shared" si="11"/>
        <v>43561</v>
      </c>
      <c r="C217" s="11" t="str">
        <f t="shared" si="12"/>
        <v/>
      </c>
      <c r="D217" s="11" t="str">
        <f t="shared" si="13"/>
        <v/>
      </c>
      <c r="E217" s="29" t="s">
        <v>51</v>
      </c>
    </row>
    <row r="218" spans="1:5" x14ac:dyDescent="0.25">
      <c r="B218" s="101">
        <f t="shared" si="11"/>
        <v>43562</v>
      </c>
      <c r="C218" s="11" t="str">
        <f t="shared" si="12"/>
        <v/>
      </c>
      <c r="D218" s="11" t="str">
        <f t="shared" si="13"/>
        <v/>
      </c>
      <c r="E218" s="29" t="s">
        <v>51</v>
      </c>
    </row>
    <row r="219" spans="1:5" x14ac:dyDescent="0.25">
      <c r="A219">
        <v>151</v>
      </c>
      <c r="B219" s="101">
        <f t="shared" si="11"/>
        <v>43563</v>
      </c>
      <c r="C219" s="11">
        <f t="shared" si="12"/>
        <v>31</v>
      </c>
      <c r="D219" s="11">
        <f t="shared" si="13"/>
        <v>1</v>
      </c>
    </row>
    <row r="220" spans="1:5" x14ac:dyDescent="0.25">
      <c r="A220">
        <v>152</v>
      </c>
      <c r="B220" s="101">
        <f t="shared" si="11"/>
        <v>43564</v>
      </c>
      <c r="C220" s="11">
        <f t="shared" si="12"/>
        <v>31</v>
      </c>
      <c r="D220" s="11">
        <f t="shared" si="13"/>
        <v>2</v>
      </c>
    </row>
    <row r="221" spans="1:5" x14ac:dyDescent="0.25">
      <c r="A221">
        <v>153</v>
      </c>
      <c r="B221" s="101">
        <f t="shared" si="11"/>
        <v>43565</v>
      </c>
      <c r="C221" s="11">
        <f t="shared" si="12"/>
        <v>31</v>
      </c>
      <c r="D221" s="11">
        <f t="shared" si="13"/>
        <v>3</v>
      </c>
    </row>
    <row r="222" spans="1:5" x14ac:dyDescent="0.25">
      <c r="A222">
        <v>154</v>
      </c>
      <c r="B222" s="101">
        <f t="shared" si="11"/>
        <v>43566</v>
      </c>
      <c r="C222" s="11">
        <f t="shared" si="12"/>
        <v>31</v>
      </c>
      <c r="D222" s="11">
        <f t="shared" si="13"/>
        <v>4</v>
      </c>
    </row>
    <row r="223" spans="1:5" x14ac:dyDescent="0.25">
      <c r="A223">
        <v>155</v>
      </c>
      <c r="B223" s="101">
        <f t="shared" si="11"/>
        <v>43567</v>
      </c>
      <c r="C223" s="11">
        <f t="shared" si="12"/>
        <v>31</v>
      </c>
      <c r="D223" s="11">
        <f t="shared" si="13"/>
        <v>5</v>
      </c>
    </row>
    <row r="224" spans="1:5" x14ac:dyDescent="0.25">
      <c r="B224" s="101">
        <f t="shared" si="11"/>
        <v>43568</v>
      </c>
      <c r="C224" s="11" t="str">
        <f t="shared" si="12"/>
        <v/>
      </c>
      <c r="D224" s="11" t="str">
        <f t="shared" si="13"/>
        <v/>
      </c>
      <c r="E224" s="29" t="s">
        <v>51</v>
      </c>
    </row>
    <row r="225" spans="1:5" x14ac:dyDescent="0.25">
      <c r="B225" s="101">
        <f t="shared" si="11"/>
        <v>43569</v>
      </c>
      <c r="C225" s="11" t="str">
        <f t="shared" si="12"/>
        <v/>
      </c>
      <c r="D225" s="11" t="str">
        <f t="shared" si="13"/>
        <v/>
      </c>
      <c r="E225" s="29" t="s">
        <v>51</v>
      </c>
    </row>
    <row r="226" spans="1:5" x14ac:dyDescent="0.25">
      <c r="A226">
        <v>156</v>
      </c>
      <c r="B226" s="101">
        <f t="shared" si="11"/>
        <v>43570</v>
      </c>
      <c r="C226" s="11">
        <f t="shared" si="12"/>
        <v>32</v>
      </c>
      <c r="D226" s="11">
        <f t="shared" si="13"/>
        <v>1</v>
      </c>
    </row>
    <row r="227" spans="1:5" x14ac:dyDescent="0.25">
      <c r="A227">
        <v>157</v>
      </c>
      <c r="B227" s="101">
        <f t="shared" si="11"/>
        <v>43571</v>
      </c>
      <c r="C227" s="11">
        <f t="shared" si="12"/>
        <v>32</v>
      </c>
      <c r="D227" s="11">
        <f t="shared" si="13"/>
        <v>2</v>
      </c>
    </row>
    <row r="228" spans="1:5" x14ac:dyDescent="0.25">
      <c r="A228">
        <v>158</v>
      </c>
      <c r="B228" s="101">
        <f t="shared" si="11"/>
        <v>43572</v>
      </c>
      <c r="C228" s="11">
        <f t="shared" si="12"/>
        <v>32</v>
      </c>
      <c r="D228" s="11">
        <f t="shared" si="13"/>
        <v>3</v>
      </c>
    </row>
    <row r="229" spans="1:5" x14ac:dyDescent="0.25">
      <c r="A229">
        <v>159</v>
      </c>
      <c r="B229" s="101">
        <f t="shared" si="11"/>
        <v>43573</v>
      </c>
      <c r="C229" s="11">
        <f t="shared" si="12"/>
        <v>32</v>
      </c>
      <c r="D229" s="11">
        <f t="shared" si="13"/>
        <v>4</v>
      </c>
    </row>
    <row r="230" spans="1:5" x14ac:dyDescent="0.25">
      <c r="A230">
        <v>160</v>
      </c>
      <c r="B230" s="101">
        <f t="shared" si="11"/>
        <v>43574</v>
      </c>
      <c r="C230" s="11">
        <f t="shared" si="12"/>
        <v>32</v>
      </c>
      <c r="D230" s="11">
        <f t="shared" si="13"/>
        <v>5</v>
      </c>
    </row>
    <row r="231" spans="1:5" x14ac:dyDescent="0.25">
      <c r="B231" s="101">
        <f t="shared" si="11"/>
        <v>43575</v>
      </c>
      <c r="C231" s="11" t="str">
        <f t="shared" si="12"/>
        <v/>
      </c>
      <c r="D231" s="11" t="str">
        <f t="shared" si="13"/>
        <v/>
      </c>
      <c r="E231" s="29" t="s">
        <v>51</v>
      </c>
    </row>
    <row r="232" spans="1:5" x14ac:dyDescent="0.25">
      <c r="B232" s="101">
        <f t="shared" si="11"/>
        <v>43576</v>
      </c>
      <c r="C232" s="11" t="str">
        <f t="shared" si="12"/>
        <v/>
      </c>
      <c r="D232" s="11" t="str">
        <f t="shared" si="13"/>
        <v/>
      </c>
      <c r="E232" s="29" t="s">
        <v>476</v>
      </c>
    </row>
    <row r="233" spans="1:5" x14ac:dyDescent="0.25">
      <c r="A233">
        <v>161</v>
      </c>
      <c r="B233" s="101">
        <f t="shared" si="11"/>
        <v>43577</v>
      </c>
      <c r="C233" s="11">
        <f t="shared" si="12"/>
        <v>33</v>
      </c>
      <c r="D233" s="11">
        <f t="shared" si="13"/>
        <v>1</v>
      </c>
    </row>
    <row r="234" spans="1:5" x14ac:dyDescent="0.25">
      <c r="A234">
        <v>162</v>
      </c>
      <c r="B234" s="101">
        <f t="shared" si="11"/>
        <v>43578</v>
      </c>
      <c r="C234" s="11">
        <f t="shared" si="12"/>
        <v>33</v>
      </c>
      <c r="D234" s="11">
        <f t="shared" si="13"/>
        <v>2</v>
      </c>
    </row>
    <row r="235" spans="1:5" x14ac:dyDescent="0.25">
      <c r="A235">
        <v>163</v>
      </c>
      <c r="B235" s="101">
        <f t="shared" si="11"/>
        <v>43579</v>
      </c>
      <c r="C235" s="11">
        <f t="shared" si="12"/>
        <v>33</v>
      </c>
      <c r="D235" s="11">
        <f t="shared" si="13"/>
        <v>3</v>
      </c>
    </row>
    <row r="236" spans="1:5" x14ac:dyDescent="0.25">
      <c r="A236">
        <v>164</v>
      </c>
      <c r="B236" s="101">
        <f t="shared" si="11"/>
        <v>43580</v>
      </c>
      <c r="C236" s="11">
        <f t="shared" si="12"/>
        <v>33</v>
      </c>
      <c r="D236" s="11">
        <f t="shared" si="13"/>
        <v>4</v>
      </c>
    </row>
    <row r="237" spans="1:5" x14ac:dyDescent="0.25">
      <c r="A237">
        <v>165</v>
      </c>
      <c r="B237" s="101">
        <f t="shared" si="11"/>
        <v>43581</v>
      </c>
      <c r="C237" s="11">
        <f t="shared" si="12"/>
        <v>33</v>
      </c>
      <c r="D237" s="11">
        <f t="shared" si="13"/>
        <v>5</v>
      </c>
    </row>
    <row r="238" spans="1:5" x14ac:dyDescent="0.25">
      <c r="B238" s="101">
        <f t="shared" si="11"/>
        <v>43582</v>
      </c>
      <c r="C238" s="11" t="str">
        <f t="shared" si="12"/>
        <v/>
      </c>
      <c r="D238" s="11" t="str">
        <f t="shared" si="13"/>
        <v/>
      </c>
      <c r="E238" s="29" t="s">
        <v>51</v>
      </c>
    </row>
    <row r="239" spans="1:5" x14ac:dyDescent="0.25">
      <c r="B239" s="101">
        <f t="shared" si="11"/>
        <v>43583</v>
      </c>
      <c r="C239" s="11" t="str">
        <f t="shared" si="12"/>
        <v/>
      </c>
      <c r="D239" s="11" t="str">
        <f t="shared" si="13"/>
        <v/>
      </c>
      <c r="E239" s="29" t="s">
        <v>51</v>
      </c>
    </row>
    <row r="240" spans="1:5" x14ac:dyDescent="0.25">
      <c r="A240">
        <v>166</v>
      </c>
      <c r="B240" s="101">
        <f t="shared" si="11"/>
        <v>43584</v>
      </c>
      <c r="C240" s="11">
        <f t="shared" si="12"/>
        <v>34</v>
      </c>
      <c r="D240" s="11">
        <f t="shared" si="13"/>
        <v>1</v>
      </c>
    </row>
    <row r="241" spans="1:5" x14ac:dyDescent="0.25">
      <c r="A241">
        <v>167</v>
      </c>
      <c r="B241" s="101">
        <f t="shared" si="11"/>
        <v>43585</v>
      </c>
      <c r="C241" s="11">
        <f t="shared" si="12"/>
        <v>34</v>
      </c>
      <c r="D241" s="11">
        <f t="shared" si="13"/>
        <v>2</v>
      </c>
    </row>
    <row r="242" spans="1:5" x14ac:dyDescent="0.25">
      <c r="A242">
        <v>168</v>
      </c>
      <c r="B242" s="101">
        <f t="shared" si="11"/>
        <v>43586</v>
      </c>
      <c r="C242" s="11">
        <f t="shared" si="12"/>
        <v>34</v>
      </c>
      <c r="D242" s="11">
        <f t="shared" si="13"/>
        <v>3</v>
      </c>
    </row>
    <row r="243" spans="1:5" x14ac:dyDescent="0.25">
      <c r="A243">
        <v>169</v>
      </c>
      <c r="B243" s="101">
        <f t="shared" si="11"/>
        <v>43587</v>
      </c>
      <c r="C243" s="11">
        <f t="shared" si="12"/>
        <v>34</v>
      </c>
      <c r="D243" s="11">
        <f t="shared" si="13"/>
        <v>4</v>
      </c>
    </row>
    <row r="244" spans="1:5" x14ac:dyDescent="0.25">
      <c r="A244">
        <v>170</v>
      </c>
      <c r="B244" s="101">
        <f t="shared" si="11"/>
        <v>43588</v>
      </c>
      <c r="C244" s="11">
        <f t="shared" si="12"/>
        <v>34</v>
      </c>
      <c r="D244" s="11">
        <f t="shared" si="13"/>
        <v>5</v>
      </c>
    </row>
    <row r="245" spans="1:5" x14ac:dyDescent="0.25">
      <c r="B245" s="101">
        <f t="shared" si="11"/>
        <v>43589</v>
      </c>
      <c r="C245" s="11" t="str">
        <f t="shared" si="12"/>
        <v/>
      </c>
      <c r="D245" s="11" t="str">
        <f t="shared" si="13"/>
        <v/>
      </c>
      <c r="E245" s="29" t="s">
        <v>51</v>
      </c>
    </row>
    <row r="246" spans="1:5" x14ac:dyDescent="0.25">
      <c r="B246" s="101">
        <f t="shared" si="11"/>
        <v>43590</v>
      </c>
      <c r="C246" s="11" t="str">
        <f t="shared" si="12"/>
        <v/>
      </c>
      <c r="D246" s="11" t="str">
        <f t="shared" si="13"/>
        <v/>
      </c>
      <c r="E246" s="29" t="s">
        <v>51</v>
      </c>
    </row>
    <row r="247" spans="1:5" x14ac:dyDescent="0.25">
      <c r="A247">
        <v>171</v>
      </c>
      <c r="B247" s="101">
        <f t="shared" si="11"/>
        <v>43591</v>
      </c>
      <c r="C247" s="11">
        <f t="shared" si="12"/>
        <v>35</v>
      </c>
      <c r="D247" s="11">
        <f t="shared" si="13"/>
        <v>1</v>
      </c>
    </row>
    <row r="248" spans="1:5" x14ac:dyDescent="0.25">
      <c r="A248">
        <v>172</v>
      </c>
      <c r="B248" s="101">
        <f t="shared" si="11"/>
        <v>43592</v>
      </c>
      <c r="C248" s="11">
        <f t="shared" si="12"/>
        <v>35</v>
      </c>
      <c r="D248" s="11">
        <f t="shared" si="13"/>
        <v>2</v>
      </c>
    </row>
    <row r="249" spans="1:5" x14ac:dyDescent="0.25">
      <c r="A249">
        <v>173</v>
      </c>
      <c r="B249" s="101">
        <f t="shared" si="11"/>
        <v>43593</v>
      </c>
      <c r="C249" s="11">
        <f t="shared" si="12"/>
        <v>35</v>
      </c>
      <c r="D249" s="11">
        <f t="shared" si="13"/>
        <v>3</v>
      </c>
    </row>
    <row r="250" spans="1:5" x14ac:dyDescent="0.25">
      <c r="A250">
        <v>174</v>
      </c>
      <c r="B250" s="101">
        <f t="shared" si="11"/>
        <v>43594</v>
      </c>
      <c r="C250" s="11">
        <f t="shared" si="12"/>
        <v>35</v>
      </c>
      <c r="D250" s="11">
        <f t="shared" si="13"/>
        <v>4</v>
      </c>
    </row>
    <row r="251" spans="1:5" x14ac:dyDescent="0.25">
      <c r="A251">
        <v>175</v>
      </c>
      <c r="B251" s="101">
        <f t="shared" si="11"/>
        <v>43595</v>
      </c>
      <c r="C251" s="11">
        <f t="shared" si="12"/>
        <v>35</v>
      </c>
      <c r="D251" s="11">
        <f t="shared" si="13"/>
        <v>5</v>
      </c>
    </row>
    <row r="252" spans="1:5" x14ac:dyDescent="0.25">
      <c r="B252" s="101">
        <f t="shared" si="11"/>
        <v>43596</v>
      </c>
      <c r="C252" s="11" t="str">
        <f t="shared" si="12"/>
        <v/>
      </c>
      <c r="D252" s="11" t="str">
        <f t="shared" si="13"/>
        <v/>
      </c>
      <c r="E252" s="29" t="s">
        <v>51</v>
      </c>
    </row>
    <row r="253" spans="1:5" x14ac:dyDescent="0.25">
      <c r="B253" s="101">
        <f t="shared" si="11"/>
        <v>43597</v>
      </c>
      <c r="C253" s="11" t="str">
        <f t="shared" si="12"/>
        <v/>
      </c>
      <c r="D253" s="11" t="str">
        <f t="shared" si="13"/>
        <v/>
      </c>
      <c r="E253" s="29" t="s">
        <v>51</v>
      </c>
    </row>
    <row r="254" spans="1:5" x14ac:dyDescent="0.25">
      <c r="A254">
        <v>176</v>
      </c>
      <c r="B254" s="101">
        <f t="shared" si="11"/>
        <v>43598</v>
      </c>
      <c r="C254" s="11">
        <f t="shared" si="12"/>
        <v>36</v>
      </c>
      <c r="D254" s="11">
        <f t="shared" si="13"/>
        <v>1</v>
      </c>
    </row>
    <row r="255" spans="1:5" x14ac:dyDescent="0.25">
      <c r="A255">
        <v>177</v>
      </c>
      <c r="B255" s="101">
        <f t="shared" si="11"/>
        <v>43599</v>
      </c>
      <c r="C255" s="11">
        <f t="shared" ref="C255:C265" si="14">IF(ISBLANK(A255),"",ROUNDUP(A255/5,0))</f>
        <v>36</v>
      </c>
      <c r="D255" s="11">
        <f t="shared" ref="D255:D265" si="15">IF(ISBLANK(A255),"",IF(MOD(A255,5)=0,5,MOD(A255,5)))</f>
        <v>2</v>
      </c>
    </row>
    <row r="256" spans="1:5" x14ac:dyDescent="0.25">
      <c r="A256">
        <v>178</v>
      </c>
      <c r="B256" s="101">
        <f t="shared" si="11"/>
        <v>43600</v>
      </c>
      <c r="C256" s="11">
        <f t="shared" si="14"/>
        <v>36</v>
      </c>
      <c r="D256" s="11">
        <f t="shared" si="15"/>
        <v>3</v>
      </c>
    </row>
    <row r="257" spans="1:5" x14ac:dyDescent="0.25">
      <c r="A257">
        <v>179</v>
      </c>
      <c r="B257" s="101">
        <f t="shared" si="11"/>
        <v>43601</v>
      </c>
      <c r="C257" s="11">
        <f t="shared" si="14"/>
        <v>36</v>
      </c>
      <c r="D257" s="11">
        <f t="shared" si="15"/>
        <v>4</v>
      </c>
    </row>
    <row r="258" spans="1:5" x14ac:dyDescent="0.25">
      <c r="A258">
        <v>180</v>
      </c>
      <c r="B258" s="101">
        <f t="shared" si="11"/>
        <v>43602</v>
      </c>
      <c r="C258" s="11">
        <f t="shared" si="14"/>
        <v>36</v>
      </c>
      <c r="D258" s="11">
        <f t="shared" si="15"/>
        <v>5</v>
      </c>
    </row>
    <row r="259" spans="1:5" x14ac:dyDescent="0.25">
      <c r="B259" s="101">
        <f t="shared" si="11"/>
        <v>43603</v>
      </c>
      <c r="C259" s="11" t="str">
        <f t="shared" si="14"/>
        <v/>
      </c>
      <c r="D259" s="11" t="str">
        <f t="shared" si="15"/>
        <v/>
      </c>
      <c r="E259" s="29" t="s">
        <v>51</v>
      </c>
    </row>
    <row r="260" spans="1:5" x14ac:dyDescent="0.25">
      <c r="B260" s="101">
        <f t="shared" ref="B260:B265" si="16">B259+1</f>
        <v>43604</v>
      </c>
      <c r="C260" s="11" t="str">
        <f t="shared" si="14"/>
        <v/>
      </c>
      <c r="D260" s="11" t="str">
        <f t="shared" si="15"/>
        <v/>
      </c>
      <c r="E260" s="29" t="s">
        <v>51</v>
      </c>
    </row>
    <row r="261" spans="1:5" x14ac:dyDescent="0.25">
      <c r="B261" s="101">
        <f t="shared" si="16"/>
        <v>43605</v>
      </c>
      <c r="C261" s="11" t="str">
        <f t="shared" si="14"/>
        <v/>
      </c>
      <c r="D261" s="11" t="str">
        <f t="shared" si="15"/>
        <v/>
      </c>
    </row>
    <row r="262" spans="1:5" x14ac:dyDescent="0.25">
      <c r="B262" s="101">
        <f t="shared" si="16"/>
        <v>43606</v>
      </c>
      <c r="C262" s="11" t="str">
        <f t="shared" si="14"/>
        <v/>
      </c>
      <c r="D262" s="11" t="str">
        <f t="shared" si="15"/>
        <v/>
      </c>
    </row>
    <row r="263" spans="1:5" x14ac:dyDescent="0.25">
      <c r="B263" s="101">
        <f t="shared" si="16"/>
        <v>43607</v>
      </c>
      <c r="C263" s="11" t="str">
        <f t="shared" si="14"/>
        <v/>
      </c>
      <c r="D263" s="11" t="str">
        <f t="shared" si="15"/>
        <v/>
      </c>
    </row>
    <row r="264" spans="1:5" x14ac:dyDescent="0.25">
      <c r="B264" s="101">
        <f t="shared" si="16"/>
        <v>43608</v>
      </c>
      <c r="C264" s="11" t="str">
        <f t="shared" si="14"/>
        <v/>
      </c>
      <c r="D264" s="11" t="str">
        <f t="shared" si="15"/>
        <v/>
      </c>
    </row>
    <row r="265" spans="1:5" x14ac:dyDescent="0.25">
      <c r="B265" s="101">
        <f t="shared" si="16"/>
        <v>43609</v>
      </c>
      <c r="C265" s="11" t="str">
        <f t="shared" si="14"/>
        <v/>
      </c>
      <c r="D265" s="11" t="str">
        <f t="shared" si="15"/>
        <v/>
      </c>
    </row>
  </sheetData>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N9"/>
  <sheetViews>
    <sheetView zoomScaleNormal="100" workbookViewId="0">
      <selection activeCell="J10" sqref="J10"/>
    </sheetView>
  </sheetViews>
  <sheetFormatPr defaultRowHeight="15" x14ac:dyDescent="0.25"/>
  <cols>
    <col min="1" max="1" width="8.5703125" style="11" customWidth="1"/>
    <col min="2" max="3" width="17.140625" style="14" customWidth="1"/>
    <col min="4" max="5" width="10.140625" style="35" customWidth="1"/>
    <col min="6" max="6" width="12.140625" style="14" bestFit="1" customWidth="1"/>
    <col min="7" max="7" width="14.28515625" style="11" customWidth="1"/>
    <col min="8" max="8" width="17.140625" style="14" customWidth="1"/>
    <col min="10" max="11" width="3.85546875" customWidth="1"/>
    <col min="12" max="12" width="3" customWidth="1"/>
    <col min="13" max="13" width="11.7109375" bestFit="1" customWidth="1"/>
  </cols>
  <sheetData>
    <row r="1" spans="1:14" s="9" customFormat="1" x14ac:dyDescent="0.25">
      <c r="A1" s="10" t="s">
        <v>11</v>
      </c>
      <c r="B1" s="10" t="s">
        <v>30</v>
      </c>
      <c r="C1" s="10" t="s">
        <v>12</v>
      </c>
      <c r="D1" s="34" t="s">
        <v>57</v>
      </c>
      <c r="E1" s="34" t="s">
        <v>65</v>
      </c>
      <c r="F1" s="10" t="s">
        <v>56</v>
      </c>
      <c r="G1" s="10" t="s">
        <v>13</v>
      </c>
      <c r="H1" s="10" t="s">
        <v>14</v>
      </c>
      <c r="J1" s="9" t="s">
        <v>126</v>
      </c>
      <c r="K1"/>
      <c r="L1"/>
      <c r="M1"/>
      <c r="N1"/>
    </row>
    <row r="2" spans="1:14" ht="16.5" x14ac:dyDescent="0.3">
      <c r="A2" s="36" t="s">
        <v>67</v>
      </c>
      <c r="B2" s="14" t="s">
        <v>36</v>
      </c>
      <c r="C2" s="14" t="s">
        <v>55</v>
      </c>
      <c r="D2" s="35" t="s">
        <v>58</v>
      </c>
      <c r="E2" s="12" t="s">
        <v>15</v>
      </c>
      <c r="F2" s="14" t="s">
        <v>55</v>
      </c>
      <c r="G2" s="11" t="s">
        <v>17</v>
      </c>
      <c r="H2" s="14" t="s">
        <v>18</v>
      </c>
    </row>
    <row r="3" spans="1:14" ht="16.5" x14ac:dyDescent="0.3">
      <c r="A3" s="36" t="s">
        <v>68</v>
      </c>
      <c r="B3" s="14" t="s">
        <v>31</v>
      </c>
      <c r="C3" s="14" t="s">
        <v>55</v>
      </c>
      <c r="D3" s="35" t="s">
        <v>59</v>
      </c>
      <c r="E3" s="12" t="s">
        <v>19</v>
      </c>
      <c r="F3" s="14" t="s">
        <v>16</v>
      </c>
      <c r="G3" s="11" t="s">
        <v>20</v>
      </c>
      <c r="H3" s="14" t="s">
        <v>18</v>
      </c>
    </row>
    <row r="4" spans="1:14" ht="16.5" x14ac:dyDescent="0.3">
      <c r="A4" s="36" t="s">
        <v>69</v>
      </c>
      <c r="B4" s="14" t="s">
        <v>37</v>
      </c>
      <c r="C4" s="14" t="s">
        <v>55</v>
      </c>
      <c r="D4" s="35" t="s">
        <v>60</v>
      </c>
      <c r="E4" s="17" t="s">
        <v>29</v>
      </c>
      <c r="F4" s="14" t="s">
        <v>28</v>
      </c>
      <c r="G4" s="11">
        <v>84</v>
      </c>
      <c r="H4" s="14" t="s">
        <v>23</v>
      </c>
      <c r="J4" s="114"/>
      <c r="K4" s="115"/>
      <c r="M4" t="s">
        <v>112</v>
      </c>
      <c r="N4" t="s">
        <v>124</v>
      </c>
    </row>
    <row r="5" spans="1:14" ht="16.5" x14ac:dyDescent="0.3">
      <c r="A5" s="36" t="s">
        <v>6</v>
      </c>
      <c r="B5" s="14" t="s">
        <v>38</v>
      </c>
      <c r="C5" s="14" t="s">
        <v>55</v>
      </c>
      <c r="D5" s="35" t="s">
        <v>66</v>
      </c>
      <c r="E5" s="18" t="s">
        <v>6</v>
      </c>
      <c r="F5" s="14" t="s">
        <v>21</v>
      </c>
      <c r="G5" s="11">
        <v>43</v>
      </c>
      <c r="H5" s="14" t="s">
        <v>39</v>
      </c>
    </row>
    <row r="6" spans="1:14" ht="16.5" x14ac:dyDescent="0.3">
      <c r="A6" s="36" t="s">
        <v>72</v>
      </c>
      <c r="B6" s="14" t="s">
        <v>32</v>
      </c>
      <c r="C6" s="14" t="s">
        <v>55</v>
      </c>
      <c r="D6" s="35" t="s">
        <v>64</v>
      </c>
      <c r="E6" s="13" t="s">
        <v>5</v>
      </c>
      <c r="F6" s="14" t="s">
        <v>21</v>
      </c>
      <c r="G6" s="11">
        <v>2194</v>
      </c>
      <c r="H6" s="14" t="s">
        <v>18</v>
      </c>
      <c r="J6" s="37"/>
      <c r="K6" s="126"/>
      <c r="M6" t="s">
        <v>107</v>
      </c>
      <c r="N6" t="s">
        <v>125</v>
      </c>
    </row>
    <row r="7" spans="1:14" ht="17.25" thickBot="1" x14ac:dyDescent="0.35">
      <c r="A7" s="36" t="s">
        <v>53</v>
      </c>
      <c r="B7" s="14" t="s">
        <v>33</v>
      </c>
      <c r="C7" s="14" t="s">
        <v>55</v>
      </c>
      <c r="D7" s="35" t="s">
        <v>61</v>
      </c>
      <c r="E7" s="15" t="s">
        <v>24</v>
      </c>
      <c r="F7" s="14" t="s">
        <v>22</v>
      </c>
      <c r="G7" s="11">
        <v>252</v>
      </c>
      <c r="H7" s="14" t="s">
        <v>23</v>
      </c>
    </row>
    <row r="8" spans="1:14" ht="17.25" thickBot="1" x14ac:dyDescent="0.35">
      <c r="A8" s="36" t="s">
        <v>70</v>
      </c>
      <c r="B8" s="14" t="s">
        <v>34</v>
      </c>
      <c r="C8" s="14" t="s">
        <v>55</v>
      </c>
      <c r="D8" s="35" t="s">
        <v>62</v>
      </c>
      <c r="E8" s="16" t="s">
        <v>26</v>
      </c>
      <c r="F8" s="14" t="s">
        <v>27</v>
      </c>
      <c r="G8" s="11">
        <v>185</v>
      </c>
      <c r="H8" s="14" t="s">
        <v>23</v>
      </c>
      <c r="J8" s="116"/>
      <c r="K8" s="117"/>
      <c r="M8" t="s">
        <v>108</v>
      </c>
      <c r="N8" t="s">
        <v>111</v>
      </c>
    </row>
    <row r="9" spans="1:14" ht="16.5" x14ac:dyDescent="0.3">
      <c r="A9" s="36" t="s">
        <v>71</v>
      </c>
      <c r="B9" s="14" t="s">
        <v>35</v>
      </c>
      <c r="C9" s="14" t="s">
        <v>55</v>
      </c>
      <c r="D9" s="35" t="s">
        <v>63</v>
      </c>
      <c r="E9" s="15" t="s">
        <v>25</v>
      </c>
      <c r="F9" s="14" t="s">
        <v>22</v>
      </c>
      <c r="G9" s="11">
        <v>128</v>
      </c>
      <c r="H9" s="14"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Instructions</vt:lpstr>
      <vt:lpstr>Activities</vt:lpstr>
      <vt:lpstr>Generate Schedule</vt:lpstr>
      <vt:lpstr>Arrears Report</vt:lpstr>
      <vt:lpstr>Daily Report</vt:lpstr>
      <vt:lpstr>6</vt:lpstr>
      <vt:lpstr>5</vt:lpstr>
      <vt:lpstr>4</vt:lpstr>
      <vt:lpstr>3</vt:lpstr>
      <vt:lpstr>2</vt:lpstr>
      <vt:lpstr>1</vt:lpstr>
      <vt:lpstr>Calendar</vt:lpstr>
      <vt:lpstr>Key</vt:lpstr>
      <vt:lpstr>'Arrears Report'!Calendar</vt:lpstr>
      <vt:lpstr>Calendar</vt:lpstr>
      <vt:lpstr>'Arrears Report'!Completed</vt:lpstr>
      <vt:lpstr>Completed</vt:lpstr>
      <vt:lpstr>Extension</vt:lpstr>
      <vt:lpstr>'Arrears Report'!Figure</vt:lpstr>
      <vt:lpstr>Figure</vt:lpstr>
      <vt:lpstr>'Arrears Report'!Map</vt:lpstr>
      <vt:lpstr>Map</vt:lpstr>
      <vt:lpstr>'Arrears Report'!Moved</vt:lpstr>
      <vt:lpstr>Moved</vt:lpstr>
      <vt:lpstr>'Arrears Report'!Planned</vt:lpstr>
      <vt:lpstr>Planned</vt:lpstr>
      <vt:lpstr>'1'!Print_Area</vt:lpstr>
      <vt:lpstr>'2'!Print_Area</vt:lpstr>
      <vt:lpstr>'3'!Print_Area</vt:lpstr>
      <vt:lpstr>'4'!Print_Area</vt:lpstr>
      <vt:lpstr>'5'!Print_Area</vt:lpstr>
      <vt:lpstr>'6'!Print_Area</vt:lpstr>
      <vt:lpstr>'Arrears Report'!Print_Area</vt:lpstr>
      <vt:lpstr>'Daily Report'!Print_Area</vt:lpstr>
      <vt:lpstr>'Generate Schedule'!Print_Area</vt:lpstr>
      <vt:lpstr>'Arrears Report'!Print_Titles</vt:lpstr>
      <vt:lpstr>'Daily Report'!Print_Titles</vt:lpstr>
      <vt:lpstr>'Arrears Report'!Revoked</vt:lpstr>
      <vt:lpstr>Revoked</vt:lpstr>
      <vt:lpstr>'Arrears Report'!Timeline</vt:lpstr>
      <vt:lpstr>Timeline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2023-12-09T19:33:31Z</dcterms:modified>
</cp:coreProperties>
</file>